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ER\Desktop\ETL-Portfolio\Project-03-Inventory-ETL\"/>
    </mc:Choice>
  </mc:AlternateContent>
  <xr:revisionPtr revIDLastSave="0" documentId="13_ncr:1_{FFC96A76-CD5F-4933-9545-D9E38588062E}" xr6:coauthVersionLast="47" xr6:coauthVersionMax="47" xr10:uidLastSave="{00000000-0000-0000-0000-000000000000}"/>
  <bookViews>
    <workbookView xWindow="-120" yWindow="-120" windowWidth="20730" windowHeight="11040" xr2:uid="{DA107A40-89BF-4D59-A4B9-E2A721A35443}"/>
  </bookViews>
  <sheets>
    <sheet name="Dashboard" sheetId="6" r:id="rId1"/>
    <sheet name="Operations" sheetId="9" r:id="rId2"/>
    <sheet name="Inventory_Raw" sheetId="2" r:id="rId3"/>
    <sheet name="Data_Quality" sheetId="5" r:id="rId4"/>
    <sheet name="Inventory_Summary" sheetId="4" r:id="rId5"/>
    <sheet name="README" sheetId="8" r:id="rId6"/>
    <sheet name="Snapshot_History" sheetId="10" r:id="rId7"/>
    <sheet name="Dashboard_Data" sheetId="7" r:id="rId8"/>
    <sheet name="Config" sheetId="1" state="veryHidden" r:id="rId9"/>
    <sheet name="Refresh_Log" sheetId="3" state="veryHidden" r:id="rId10"/>
  </sheets>
  <definedNames>
    <definedName name="ExternalData_1" localSheetId="2" hidden="1">Inventory_Raw!$A$1:$AJ$3402</definedName>
    <definedName name="_xlnm.Print_Area" localSheetId="4">Inventory_Summary!$A$4:$B$10</definedName>
    <definedName name="Slicer_Product_Category">#N/A</definedName>
    <definedName name="Slicer_Stock_Status">#N/A</definedName>
    <definedName name="Slicer_Supplier_Name">#N/A</definedName>
    <definedName name="Slicer_Warehouse">#N/A</definedName>
  </definedNames>
  <calcPr calcId="191029"/>
  <pivotCaches>
    <pivotCache cacheId="16"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10" l="1" a="1"/>
  <c r="H4" i="10" s="1"/>
  <c r="F4" i="10"/>
  <c r="E4" i="10"/>
  <c r="D4" i="10"/>
  <c r="C4" i="10"/>
  <c r="B4" i="10"/>
  <c r="A4" i="10"/>
  <c r="A2" i="6"/>
  <c r="A3" i="6" a="1"/>
  <c r="A3" i="6" s="1"/>
  <c r="D8" i="6"/>
  <c r="B8" i="6"/>
  <c r="H5" i="6"/>
  <c r="S6" i="7"/>
  <c r="T6" i="7" s="1" a="1"/>
  <c r="T6" i="7" s="1"/>
  <c r="S5" i="7"/>
  <c r="T5" i="7" s="1" a="1"/>
  <c r="T5" i="7" s="1"/>
  <c r="Q15" i="7" a="1"/>
  <c r="Q15" i="7" s="1"/>
  <c r="P15" i="7"/>
  <c r="P14" i="7"/>
  <c r="Q14" i="7" s="1" a="1"/>
  <c r="Q14" i="7" s="1"/>
  <c r="Q13" i="7" a="1"/>
  <c r="Q13" i="7" s="1"/>
  <c r="P13" i="7"/>
  <c r="P12" i="7"/>
  <c r="Q12" i="7" s="1" a="1"/>
  <c r="Q12" i="7" s="1"/>
  <c r="Q11" i="7" a="1"/>
  <c r="Q11" i="7" s="1"/>
  <c r="P11" i="7"/>
  <c r="P10" i="7"/>
  <c r="Q10" i="7" s="1" a="1"/>
  <c r="Q10" i="7" s="1"/>
  <c r="Q9" i="7" a="1"/>
  <c r="Q9" i="7" s="1"/>
  <c r="P9" i="7"/>
  <c r="P8" i="7"/>
  <c r="Q8" i="7" s="1" a="1"/>
  <c r="Q8" i="7" s="1"/>
  <c r="Q7" i="7" a="1"/>
  <c r="Q7" i="7" s="1"/>
  <c r="P7" i="7"/>
  <c r="P6" i="7"/>
  <c r="Q6" i="7" s="1" a="1"/>
  <c r="Q6" i="7" s="1"/>
  <c r="Q5" i="7" a="1"/>
  <c r="Q5" i="7" s="1"/>
  <c r="P5" i="7"/>
  <c r="T4" i="7" a="1"/>
  <c r="T4" i="7" s="1"/>
  <c r="S4" i="7"/>
  <c r="Q4" i="7" a="1"/>
  <c r="Q4" i="7" s="1"/>
  <c r="P4" i="7"/>
  <c r="A2" i="8"/>
  <c r="F8" i="6"/>
  <c r="F32" i="7"/>
  <c r="F28" i="7"/>
  <c r="F24" i="7"/>
  <c r="H21" i="7" a="1"/>
  <c r="H21" i="7" s="1"/>
  <c r="G21" i="7" a="1"/>
  <c r="G21" i="7" s="1"/>
  <c r="E21" i="7"/>
  <c r="E21" i="7" a="1"/>
  <c r="F35" i="7" s="1"/>
  <c r="D21" i="7" a="1"/>
  <c r="D21" i="7" s="1"/>
  <c r="C21" i="7"/>
  <c r="C21" i="7" a="1"/>
  <c r="B21" i="7" a="1"/>
  <c r="B21" i="7" s="1"/>
  <c r="A21" i="7" a="1"/>
  <c r="A21" i="7" s="1"/>
  <c r="M4" i="7" a="1"/>
  <c r="N13" i="7" s="1"/>
  <c r="I4" i="7" a="1"/>
  <c r="K6" i="7" s="1"/>
  <c r="E4" i="7" a="1"/>
  <c r="G15" i="7" s="1"/>
  <c r="A4" i="7" a="1"/>
  <c r="C6" i="7" s="1"/>
  <c r="E24" i="5"/>
  <c r="D24" i="5"/>
  <c r="C24" i="5"/>
  <c r="Z4" i="6" a="1"/>
  <c r="Z4" i="6" s="1"/>
  <c r="Z3" i="6" a="1"/>
  <c r="Z3" i="6" s="1"/>
  <c r="Z2" i="6" a="1"/>
  <c r="Z2" i="6" s="1"/>
  <c r="Z1" i="6"/>
  <c r="E23" i="5"/>
  <c r="D23" i="5"/>
  <c r="C23" i="5"/>
  <c r="J8" i="6"/>
  <c r="H8" i="6" a="1"/>
  <c r="H8" i="6" s="1"/>
  <c r="F5" i="6"/>
  <c r="D5" i="6"/>
  <c r="B5" i="6"/>
  <c r="E22" i="5"/>
  <c r="D22" i="5"/>
  <c r="C22" i="5"/>
  <c r="B10" i="4" a="1"/>
  <c r="B10" i="4" s="1"/>
  <c r="C18" i="5" a="1"/>
  <c r="C18" i="5" s="1"/>
  <c r="B5" i="1" a="1"/>
  <c r="B5" i="1" s="1"/>
  <c r="B4" i="1" a="1"/>
  <c r="B4" i="1" s="1"/>
  <c r="B4" i="5" s="1"/>
  <c r="E21" i="5"/>
  <c r="D21" i="5"/>
  <c r="C21" i="5" a="1"/>
  <c r="C21" i="5" s="1"/>
  <c r="E20" i="5"/>
  <c r="D20" i="5"/>
  <c r="C20" i="5" a="1"/>
  <c r="C20" i="5" s="1"/>
  <c r="C19" i="5" a="1"/>
  <c r="C19" i="5" s="1"/>
  <c r="D19" i="5" s="1"/>
  <c r="B6" i="5" s="1"/>
  <c r="A25" i="8" s="1"/>
  <c r="E17" i="5"/>
  <c r="D17" i="5"/>
  <c r="C17" i="5"/>
  <c r="E16" i="5"/>
  <c r="D16" i="5"/>
  <c r="C16" i="5"/>
  <c r="E15" i="5"/>
  <c r="D15" i="5"/>
  <c r="C15" i="5"/>
  <c r="E14" i="5"/>
  <c r="D14" i="5"/>
  <c r="C14" i="5"/>
  <c r="E13" i="5"/>
  <c r="D13" i="5"/>
  <c r="C13" i="5"/>
  <c r="E12" i="5"/>
  <c r="D12" i="5"/>
  <c r="C12" i="5" a="1"/>
  <c r="C12" i="5" s="1"/>
  <c r="E11" i="5"/>
  <c r="D11" i="5"/>
  <c r="C11" i="5" a="1"/>
  <c r="C11" i="5" s="1"/>
  <c r="E10" i="5"/>
  <c r="D10" i="5"/>
  <c r="C10" i="5"/>
  <c r="B5" i="5"/>
  <c r="B9" i="4"/>
  <c r="B8" i="4"/>
  <c r="B7" i="4"/>
  <c r="B6" i="4"/>
  <c r="B5" i="4"/>
  <c r="G4" i="10" l="1"/>
  <c r="J5" i="6"/>
  <c r="F21" i="7"/>
  <c r="G5" i="7"/>
  <c r="B6" i="7"/>
  <c r="J6" i="7"/>
  <c r="C7" i="7"/>
  <c r="F8" i="7"/>
  <c r="G9" i="7"/>
  <c r="N10" i="7"/>
  <c r="F12" i="7"/>
  <c r="G13" i="7"/>
  <c r="F15" i="7"/>
  <c r="F25" i="7"/>
  <c r="F29" i="7"/>
  <c r="F33" i="7"/>
  <c r="C5" i="7"/>
  <c r="K5" i="7"/>
  <c r="F6" i="7"/>
  <c r="N6" i="7"/>
  <c r="G7" i="7"/>
  <c r="N8" i="7"/>
  <c r="F10" i="7"/>
  <c r="G11" i="7"/>
  <c r="N12" i="7"/>
  <c r="F14" i="7"/>
  <c r="A4" i="7"/>
  <c r="E4" i="7"/>
  <c r="I4" i="7"/>
  <c r="M4" i="7"/>
  <c r="N4" i="7" s="1"/>
  <c r="F5" i="7"/>
  <c r="N5" i="7"/>
  <c r="G6" i="7"/>
  <c r="B7" i="7"/>
  <c r="N7" i="7"/>
  <c r="F9" i="7"/>
  <c r="G10" i="7"/>
  <c r="N11" i="7"/>
  <c r="F13" i="7"/>
  <c r="G14" i="7"/>
  <c r="B5" i="7"/>
  <c r="J5" i="7"/>
  <c r="F7" i="7"/>
  <c r="G8" i="7"/>
  <c r="N9" i="7"/>
  <c r="F11" i="7"/>
  <c r="G12" i="7"/>
  <c r="F22" i="7"/>
  <c r="F26" i="7"/>
  <c r="F30" i="7"/>
  <c r="F34" i="7"/>
  <c r="F23" i="7"/>
  <c r="F27" i="7"/>
  <c r="F31" i="7"/>
  <c r="E18" i="5"/>
  <c r="D18" i="5"/>
  <c r="E19" i="5"/>
  <c r="K4" i="7" l="1"/>
  <c r="J4" i="7"/>
  <c r="G4" i="7"/>
  <c r="F4" i="7"/>
  <c r="C4" i="7"/>
  <c r="B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4B2EAD7-3134-4648-8729-B1DE05D28332}" keepAlive="1" name="Query - Inventory_Raw" description="Connection to the 'Inventory_Raw' query in the workbook." type="5" refreshedVersion="7" background="1" saveData="1">
    <dbPr connection="Provider=Microsoft.Mashup.OleDb.1;Data Source=$Workbook$;Location=Inventory_Raw;Extended Properties=&quot;&quot;" command="SELECT * FROM [Inventory_Raw]"/>
  </connection>
  <connection id="2" xr16:uid="{00BE4A60-4FDE-4ED1-86A1-B12BF018F2F3}"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F4159428-B51F-4B68-919D-7142E41C80E4}"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FE39A7ED-B5BD-409D-8BCC-4D6D30FC99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973CE21E-8D02-4146-93F6-D1B2AE4984E7}"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<sst xmlns="http://schemas.openxmlformats.org/spreadsheetml/2006/main" count="75191" uniqueCount="18867">
  <si>
    <t>Product ID</t>
  </si>
  <si>
    <t>SKU</t>
  </si>
  <si>
    <t>Barcode</t>
  </si>
  <si>
    <t>Product Name</t>
  </si>
  <si>
    <t>Brand</t>
  </si>
  <si>
    <t>Product Category</t>
  </si>
  <si>
    <t>Product Subcategory</t>
  </si>
  <si>
    <t>Unit of Measure</t>
  </si>
  <si>
    <t>Product Status</t>
  </si>
  <si>
    <t>Warehouse</t>
  </si>
  <si>
    <t>Warehouse Code</t>
  </si>
  <si>
    <t>Bin Location</t>
  </si>
  <si>
    <t>Aisle</t>
  </si>
  <si>
    <t>Shelf</t>
  </si>
  <si>
    <t>Batch Number</t>
  </si>
  <si>
    <t>Lot Number</t>
  </si>
  <si>
    <t>Quantity On Hand</t>
  </si>
  <si>
    <t>Quantity Reserved</t>
  </si>
  <si>
    <t>Available Quantity</t>
  </si>
  <si>
    <t>Reorder Level</t>
  </si>
  <si>
    <t>Safety Stock</t>
  </si>
  <si>
    <t>Maximum Stock Level</t>
  </si>
  <si>
    <t>Supplier ID</t>
  </si>
  <si>
    <t>Supplier Name</t>
  </si>
  <si>
    <t>Supplier Country</t>
  </si>
  <si>
    <t>Lead Time (Days)</t>
  </si>
  <si>
    <t>Last Purchase Date</t>
  </si>
  <si>
    <t>Unit Cost</t>
  </si>
  <si>
    <t>Selling Price</t>
  </si>
  <si>
    <t>Inventory Value</t>
  </si>
  <si>
    <t>Currency</t>
  </si>
  <si>
    <t>Last Stock Movement Date</t>
  </si>
  <si>
    <t>Last Restock Date</t>
  </si>
  <si>
    <t>Expiry Date</t>
  </si>
  <si>
    <t>Stock Status</t>
  </si>
  <si>
    <t>Reorder Required</t>
  </si>
  <si>
    <t>PRD-02637</t>
  </si>
  <si>
    <t>SAM-AUD-0078</t>
  </si>
  <si>
    <t>3740690000000</t>
  </si>
  <si>
    <t>Samsung Galaxy Buds2</t>
  </si>
  <si>
    <t>Samsung</t>
  </si>
  <si>
    <t>Audio Equipment</t>
  </si>
  <si>
    <t>Speakers</t>
  </si>
  <si>
    <t>Each</t>
  </si>
  <si>
    <t>Active</t>
  </si>
  <si>
    <t>PHC-DC</t>
  </si>
  <si>
    <t>PHC</t>
  </si>
  <si>
    <t>A-27-S8</t>
  </si>
  <si>
    <t>A</t>
  </si>
  <si>
    <t>S8</t>
  </si>
  <si>
    <t>BT-682581</t>
  </si>
  <si>
    <t>LOT-C3659</t>
  </si>
  <si>
    <t>SUP-1003</t>
  </si>
  <si>
    <t>Slot Systems Limited</t>
  </si>
  <si>
    <t>Nigeria</t>
  </si>
  <si>
    <t>NGN</t>
  </si>
  <si>
    <t>Out of Stock</t>
  </si>
  <si>
    <t>Yes</t>
  </si>
  <si>
    <t>PRD-02067</t>
  </si>
  <si>
    <t>HP-CLN-0051</t>
  </si>
  <si>
    <t>2489800000000</t>
  </si>
  <si>
    <t>Hp Electronics Cleaning Wipes</t>
  </si>
  <si>
    <t>Hp</t>
  </si>
  <si>
    <t>Cleaning Supplies</t>
  </si>
  <si>
    <t>Vacuum</t>
  </si>
  <si>
    <t>ABJ-RW</t>
  </si>
  <si>
    <t>ABJ</t>
  </si>
  <si>
    <t>E-32-S1</t>
  </si>
  <si>
    <t>E</t>
  </si>
  <si>
    <t>S1</t>
  </si>
  <si>
    <t>BT-490743</t>
  </si>
  <si>
    <t>LOT-B5188</t>
  </si>
  <si>
    <t>SUP-1010</t>
  </si>
  <si>
    <t>Dubai Source Electronics</t>
  </si>
  <si>
    <t>United Arab Emirates</t>
  </si>
  <si>
    <t>PRD-01021</t>
  </si>
  <si>
    <t>DEL-LAP-0020</t>
  </si>
  <si>
    <t>4926750000000</t>
  </si>
  <si>
    <t>Dell Vostro 3520</t>
  </si>
  <si>
    <t>Dell</t>
  </si>
  <si>
    <t>Laptops</t>
  </si>
  <si>
    <t>Business Laptops</t>
  </si>
  <si>
    <t>LAG-DC</t>
  </si>
  <si>
    <t>LAG</t>
  </si>
  <si>
    <t>H-37-S1</t>
  </si>
  <si>
    <t>H</t>
  </si>
  <si>
    <t>BT-639858</t>
  </si>
  <si>
    <t>LOT-A4843</t>
  </si>
  <si>
    <t>SUP-1011</t>
  </si>
  <si>
    <t>Tech Distributors Uk Ltd</t>
  </si>
  <si>
    <t>United Kingdom</t>
  </si>
  <si>
    <t>In Stock</t>
  </si>
  <si>
    <t>No</t>
  </si>
  <si>
    <t>PRD-00206</t>
  </si>
  <si>
    <t>SAM-STO-0007</t>
  </si>
  <si>
    <t>6462880000000</t>
  </si>
  <si>
    <t>Samsung T7 Portable Ssd 1Tb</t>
  </si>
  <si>
    <t>Storage Devices</t>
  </si>
  <si>
    <t>External Storage</t>
  </si>
  <si>
    <t>F-38-S2</t>
  </si>
  <si>
    <t>F</t>
  </si>
  <si>
    <t>S2</t>
  </si>
  <si>
    <t>BT-892843</t>
  </si>
  <si>
    <t>LOT-A7156</t>
  </si>
  <si>
    <t>SUP-1008</t>
  </si>
  <si>
    <t>Pamtech Group</t>
  </si>
  <si>
    <t>PRD-01896</t>
  </si>
  <si>
    <t>LOG-FUR-0048</t>
  </si>
  <si>
    <t>6964940000000</t>
  </si>
  <si>
    <t>Logitech Desk Mat</t>
  </si>
  <si>
    <t>Logitech</t>
  </si>
  <si>
    <t>Office Furniture</t>
  </si>
  <si>
    <t>Desk Accessories</t>
  </si>
  <si>
    <t>B-35-S3</t>
  </si>
  <si>
    <t>B</t>
  </si>
  <si>
    <t>S3</t>
  </si>
  <si>
    <t>BT-241029</t>
  </si>
  <si>
    <t>LOT-B4216</t>
  </si>
  <si>
    <t>PRD-03176</t>
  </si>
  <si>
    <t>LEN-MOB-0097</t>
  </si>
  <si>
    <t>164527000000</t>
  </si>
  <si>
    <t>Lenovo Tab P11</t>
  </si>
  <si>
    <t>Lenovo</t>
  </si>
  <si>
    <t>Mobile Phones</t>
  </si>
  <si>
    <t>Smartphones</t>
  </si>
  <si>
    <t>G-18-S2</t>
  </si>
  <si>
    <t>G</t>
  </si>
  <si>
    <t>BT-494585</t>
  </si>
  <si>
    <t>LOT-C8221</t>
  </si>
  <si>
    <t>Low Stock</t>
  </si>
  <si>
    <t>PRD-00417</t>
  </si>
  <si>
    <t>BRO-SUP-0011</t>
  </si>
  <si>
    <t>6074560000000</t>
  </si>
  <si>
    <t>Brother Label Tape Tze-231</t>
  </si>
  <si>
    <t>Brother</t>
  </si>
  <si>
    <t>Office Supplies</t>
  </si>
  <si>
    <t>Labels</t>
  </si>
  <si>
    <t>Pack</t>
  </si>
  <si>
    <t>D-02-S3</t>
  </si>
  <si>
    <t>D</t>
  </si>
  <si>
    <t>BT-761149</t>
  </si>
  <si>
    <t>LOT-A6389</t>
  </si>
  <si>
    <t>PRD-00895</t>
  </si>
  <si>
    <t>PHI-AUD-0018</t>
  </si>
  <si>
    <t>5580960000000</t>
  </si>
  <si>
    <t>Philips Spa20 Speakers</t>
  </si>
  <si>
    <t>Philips</t>
  </si>
  <si>
    <t>Earbuds</t>
  </si>
  <si>
    <t>F-16-S3</t>
  </si>
  <si>
    <t>BT-251589</t>
  </si>
  <si>
    <t>LOT-A9788</t>
  </si>
  <si>
    <t>SUP-1006</t>
  </si>
  <si>
    <t>Shenzhen Globex Electronics</t>
  </si>
  <si>
    <t>China</t>
  </si>
  <si>
    <t>PRD-00845</t>
  </si>
  <si>
    <t>LEN-LAP-0022</t>
  </si>
  <si>
    <t>1681640000000</t>
  </si>
  <si>
    <t>Lenovo Thinkpad X1 Carbon</t>
  </si>
  <si>
    <t>D-03-S3</t>
  </si>
  <si>
    <t>BT-908397</t>
  </si>
  <si>
    <t>LOT-A4227</t>
  </si>
  <si>
    <t>SUP-1002</t>
  </si>
  <si>
    <t>Yudala Tech Supplies</t>
  </si>
  <si>
    <t>PRD-01225</t>
  </si>
  <si>
    <t>BRO-SUP-0039</t>
  </si>
  <si>
    <t>5155780000000</t>
  </si>
  <si>
    <t>Paper Products</t>
  </si>
  <si>
    <t>C-18-S3</t>
  </si>
  <si>
    <t>C</t>
  </si>
  <si>
    <t>BT-906676</t>
  </si>
  <si>
    <t>LOT-B6259</t>
  </si>
  <si>
    <t>N/A</t>
  </si>
  <si>
    <t>PRD-02910</t>
  </si>
  <si>
    <t>DEL-LAP-0066</t>
  </si>
  <si>
    <t>6256650000000</t>
  </si>
  <si>
    <t>Dell Inspiron 15 3520</t>
  </si>
  <si>
    <t>Consumer Laptops</t>
  </si>
  <si>
    <t>C-39-S7</t>
  </si>
  <si>
    <t>S7</t>
  </si>
  <si>
    <t>BT-145628</t>
  </si>
  <si>
    <t>LOT-C6938</t>
  </si>
  <si>
    <t>SUP-1009</t>
  </si>
  <si>
    <t>Westgate Technologies</t>
  </si>
  <si>
    <t>PRD-02563</t>
  </si>
  <si>
    <t>MSF-FUR-0064</t>
  </si>
  <si>
    <t>Microsoft Adjustable Desk Riser</t>
  </si>
  <si>
    <t>Microsoft</t>
  </si>
  <si>
    <t>Desks</t>
  </si>
  <si>
    <t>BT-119352</t>
  </si>
  <si>
    <t>LOT-C8603</t>
  </si>
  <si>
    <t>PRD-01054</t>
  </si>
  <si>
    <t>DEL-LAP-0023</t>
  </si>
  <si>
    <t>8682780000000</t>
  </si>
  <si>
    <t>C-09-S9</t>
  </si>
  <si>
    <t>S9</t>
  </si>
  <si>
    <t>BT-226796</t>
  </si>
  <si>
    <t>LOT-A4482</t>
  </si>
  <si>
    <t>PRD-02371</t>
  </si>
  <si>
    <t>LEN-MOB-0071</t>
  </si>
  <si>
    <t>5835350000000</t>
  </si>
  <si>
    <t>Tablets</t>
  </si>
  <si>
    <t>Discontinued</t>
  </si>
  <si>
    <t>G-05-S4</t>
  </si>
  <si>
    <t>S4</t>
  </si>
  <si>
    <t>BT-470322</t>
  </si>
  <si>
    <t>LOT-C1103</t>
  </si>
  <si>
    <t>PRD-03370</t>
  </si>
  <si>
    <t>SAM-MOB-0112</t>
  </si>
  <si>
    <t>5653120000000</t>
  </si>
  <si>
    <t>Samsung Galaxy S23</t>
  </si>
  <si>
    <t>C-33-S9</t>
  </si>
  <si>
    <t>BT-528486</t>
  </si>
  <si>
    <t>LOT-C2508</t>
  </si>
  <si>
    <t>PRD-00869</t>
  </si>
  <si>
    <t>BRO-PRN-0017</t>
  </si>
  <si>
    <t>2953770000000</t>
  </si>
  <si>
    <t>Brother Dcp-T720Dw</t>
  </si>
  <si>
    <t>Printers</t>
  </si>
  <si>
    <t>Multifunction</t>
  </si>
  <si>
    <t>E-19-S4</t>
  </si>
  <si>
    <t>BT-980081</t>
  </si>
  <si>
    <t>LOT-A9231</t>
  </si>
  <si>
    <t>PRD-01759</t>
  </si>
  <si>
    <t>SAM-MOB-0058</t>
  </si>
  <si>
    <t>2102390000000</t>
  </si>
  <si>
    <t>Samsung Galaxy A54</t>
  </si>
  <si>
    <t>B-05-S8</t>
  </si>
  <si>
    <t>BT-735374</t>
  </si>
  <si>
    <t>LOT-B3533</t>
  </si>
  <si>
    <t>SUP-1007</t>
  </si>
  <si>
    <t>Guangzhou Sunrise Trading</t>
  </si>
  <si>
    <t>PRD-02448</t>
  </si>
  <si>
    <t>MSF-FUR-0059</t>
  </si>
  <si>
    <t>7943190000000</t>
  </si>
  <si>
    <t>Seating</t>
  </si>
  <si>
    <t>D-23-S6</t>
  </si>
  <si>
    <t>S6</t>
  </si>
  <si>
    <t>BT-973389</t>
  </si>
  <si>
    <t>LOT-C6919</t>
  </si>
  <si>
    <t>PRD-03391</t>
  </si>
  <si>
    <t>APC-ELC-0143</t>
  </si>
  <si>
    <t>4203670000000</t>
  </si>
  <si>
    <t>Apc Power Strip 8-Outlet</t>
  </si>
  <si>
    <t>Apc</t>
  </si>
  <si>
    <t>Electrical Components</t>
  </si>
  <si>
    <t>Lighting</t>
  </si>
  <si>
    <t>D-15-S8</t>
  </si>
  <si>
    <t>BT-533829</t>
  </si>
  <si>
    <t>LOT-C4209</t>
  </si>
  <si>
    <t>SUP-1012</t>
  </si>
  <si>
    <t>PRD-00806</t>
  </si>
  <si>
    <t>CAN-PRN-0023</t>
  </si>
  <si>
    <t>1324660000000</t>
  </si>
  <si>
    <t>Canon Imageclass Mf445Dw</t>
  </si>
  <si>
    <t>Canon</t>
  </si>
  <si>
    <t>Inkjet Printers</t>
  </si>
  <si>
    <t>D-37-S9</t>
  </si>
  <si>
    <t>BT-830742</t>
  </si>
  <si>
    <t>LOT-A3433</t>
  </si>
  <si>
    <t>SUP-1001</t>
  </si>
  <si>
    <t>Td Africa Distribution Ltd</t>
  </si>
  <si>
    <t>PRD-00750</t>
  </si>
  <si>
    <t>UBI-CCT-0018</t>
  </si>
  <si>
    <t>493266000000</t>
  </si>
  <si>
    <t>Ubiquiti Unifi Protect G4 Camera</t>
  </si>
  <si>
    <t>Ubiquiti</t>
  </si>
  <si>
    <t>CCTV &amp; Security</t>
  </si>
  <si>
    <t>NVR</t>
  </si>
  <si>
    <t>G-38-S1</t>
  </si>
  <si>
    <t>BT-876043</t>
  </si>
  <si>
    <t>LOT-A6160</t>
  </si>
  <si>
    <t>PRD-01940</t>
  </si>
  <si>
    <t>CIS-CCT-0051</t>
  </si>
  <si>
    <t>2690960000000</t>
  </si>
  <si>
    <t>Cisco Meraki Mv12 Camera</t>
  </si>
  <si>
    <t>Cisco</t>
  </si>
  <si>
    <t>Intercoms</t>
  </si>
  <si>
    <t>E-18-S5</t>
  </si>
  <si>
    <t>S5</t>
  </si>
  <si>
    <t>BT-985900</t>
  </si>
  <si>
    <t>LOT-B1018</t>
  </si>
  <si>
    <t>PRD-01124</t>
  </si>
  <si>
    <t>MSF-LAP-0016</t>
  </si>
  <si>
    <t>5535440000000</t>
  </si>
  <si>
    <t>Microsoft Surface Laptop 5</t>
  </si>
  <si>
    <t>Gaming Laptops</t>
  </si>
  <si>
    <t>E-04-S3</t>
  </si>
  <si>
    <t>BT-820144</t>
  </si>
  <si>
    <t>LOT-A6674</t>
  </si>
  <si>
    <t>PRD-02475</t>
  </si>
  <si>
    <t>LEN-MOB-0078</t>
  </si>
  <si>
    <t>749522000000</t>
  </si>
  <si>
    <t>BT-606997</t>
  </si>
  <si>
    <t>LOT-C6028</t>
  </si>
  <si>
    <t>PRD-00032</t>
  </si>
  <si>
    <t>LEN-LAP-0003</t>
  </si>
  <si>
    <t>5171240000000</t>
  </si>
  <si>
    <t>Lenovo Ideapad 3</t>
  </si>
  <si>
    <t>C-31-S5</t>
  </si>
  <si>
    <t>BT-945664</t>
  </si>
  <si>
    <t>LOT-A5835</t>
  </si>
  <si>
    <t>PRD-00259</t>
  </si>
  <si>
    <t>PHI-CLN-0006</t>
  </si>
  <si>
    <t>Philips Vacuum Cleaner Fc9352</t>
  </si>
  <si>
    <t>Cleaning Kits</t>
  </si>
  <si>
    <t>D-19-S9</t>
  </si>
  <si>
    <t>BT-927942</t>
  </si>
  <si>
    <t>LOT-A3434</t>
  </si>
  <si>
    <t>SUP-1004</t>
  </si>
  <si>
    <t>Ingram Micro Mea</t>
  </si>
  <si>
    <t>PRD-02347</t>
  </si>
  <si>
    <t>CIS-CCT-0058</t>
  </si>
  <si>
    <t>9284420000000</t>
  </si>
  <si>
    <t>IP Cameras</t>
  </si>
  <si>
    <t>D-14-S2</t>
  </si>
  <si>
    <t>BT-139539</t>
  </si>
  <si>
    <t>LOT-C4640</t>
  </si>
  <si>
    <t>PRD-02161</t>
  </si>
  <si>
    <t>SAM-MOB-0070</t>
  </si>
  <si>
    <t>1187400000000</t>
  </si>
  <si>
    <t>Samsung Galaxy M34</t>
  </si>
  <si>
    <t>B-10-S2</t>
  </si>
  <si>
    <t>BT-963559</t>
  </si>
  <si>
    <t>LOT-B4945</t>
  </si>
  <si>
    <t>PRD-00987</t>
  </si>
  <si>
    <t>SAM-MOB-0033</t>
  </si>
  <si>
    <t>5972060000000</t>
  </si>
  <si>
    <t>Samsung Galaxy A14</t>
  </si>
  <si>
    <t>A-10-S1</t>
  </si>
  <si>
    <t>BT-254976</t>
  </si>
  <si>
    <t>LOT-A7858</t>
  </si>
  <si>
    <t>PRD-02130</t>
  </si>
  <si>
    <t>KNG-STO-0049</t>
  </si>
  <si>
    <t>8534030000000</t>
  </si>
  <si>
    <t>Kingston A400 480Gb Ssd</t>
  </si>
  <si>
    <t>Kingston</t>
  </si>
  <si>
    <t>A-38-S1</t>
  </si>
  <si>
    <t>BT-201080</t>
  </si>
  <si>
    <t>LOT-B3355</t>
  </si>
  <si>
    <t>PRD-02401</t>
  </si>
  <si>
    <t>PHI-AUD-0059</t>
  </si>
  <si>
    <t>3424240000000</t>
  </si>
  <si>
    <t>C-25-S6</t>
  </si>
  <si>
    <t>BT-629386</t>
  </si>
  <si>
    <t>LOT-C4007</t>
  </si>
  <si>
    <t>PRD-03214</t>
  </si>
  <si>
    <t>BRO-SUP-0098</t>
  </si>
  <si>
    <t>1757840000000</t>
  </si>
  <si>
    <t>Brother Tn-2480 Toner</t>
  </si>
  <si>
    <t>G-37-S5</t>
  </si>
  <si>
    <t>BT-453398</t>
  </si>
  <si>
    <t>LOT-C7366</t>
  </si>
  <si>
    <t>PRD-01995</t>
  </si>
  <si>
    <t>HP-MOB-0072</t>
  </si>
  <si>
    <t>2108110000000</t>
  </si>
  <si>
    <t>Hp Slate 7 Tablet</t>
  </si>
  <si>
    <t>B-06-S4</t>
  </si>
  <si>
    <t>BT-729715</t>
  </si>
  <si>
    <t>LOT-B4467</t>
  </si>
  <si>
    <t>PRD-02109</t>
  </si>
  <si>
    <t>MSF-ACC-0039</t>
  </si>
  <si>
    <t>7858730000000</t>
  </si>
  <si>
    <t>Microsoft Ergonomic Keyboard</t>
  </si>
  <si>
    <t>Computer Accessories</t>
  </si>
  <si>
    <t>Keyboards</t>
  </si>
  <si>
    <t>A-20-S2</t>
  </si>
  <si>
    <t>BT-928027</t>
  </si>
  <si>
    <t>LOT-B5036</t>
  </si>
  <si>
    <t>PRD-02338</t>
  </si>
  <si>
    <t>HP-FUR-0059</t>
  </si>
  <si>
    <t>7539880000000</t>
  </si>
  <si>
    <t>Hp Ergonomic Office Chair</t>
  </si>
  <si>
    <t>G-09-S8</t>
  </si>
  <si>
    <t>BT-391844</t>
  </si>
  <si>
    <t>LOT-C5458</t>
  </si>
  <si>
    <t>Mega Computer Mart</t>
  </si>
  <si>
    <t>PRD-01908</t>
  </si>
  <si>
    <t>LOG-CLN-0053</t>
  </si>
  <si>
    <t>Logitech Screen Cleaning Kit</t>
  </si>
  <si>
    <t>BT-944254</t>
  </si>
  <si>
    <t>LOT-B4958</t>
  </si>
  <si>
    <t>PRD-00779</t>
  </si>
  <si>
    <t>HP-CLN-0016</t>
  </si>
  <si>
    <t>4564520000000</t>
  </si>
  <si>
    <t>Wipes</t>
  </si>
  <si>
    <t>G-14-S2</t>
  </si>
  <si>
    <t>BT-266014</t>
  </si>
  <si>
    <t>LOT-A4985</t>
  </si>
  <si>
    <t>PRD-00401</t>
  </si>
  <si>
    <t>EPS-PRN-0008</t>
  </si>
  <si>
    <t>9960110000000</t>
  </si>
  <si>
    <t>Epson L121 Single Function</t>
  </si>
  <si>
    <t>Epson</t>
  </si>
  <si>
    <t>H-25-S1</t>
  </si>
  <si>
    <t>BT-821211</t>
  </si>
  <si>
    <t>LOT-A8979</t>
  </si>
  <si>
    <t>PRD-02759</t>
  </si>
  <si>
    <t>LOG-ACC-0060</t>
  </si>
  <si>
    <t>7572310000000</t>
  </si>
  <si>
    <t>Logitech K380 Keyboard</t>
  </si>
  <si>
    <t>Webcams</t>
  </si>
  <si>
    <t>C-34-S5</t>
  </si>
  <si>
    <t>BT-321385</t>
  </si>
  <si>
    <t>LOT-C5182</t>
  </si>
  <si>
    <t>PRD-01617</t>
  </si>
  <si>
    <t>HP-MOB-0062</t>
  </si>
  <si>
    <t>2715420000000</t>
  </si>
  <si>
    <t>B-32-S4</t>
  </si>
  <si>
    <t>BT-608447</t>
  </si>
  <si>
    <t>LOT-B8925</t>
  </si>
  <si>
    <t>Overstock</t>
  </si>
  <si>
    <t>PRD-00461</t>
  </si>
  <si>
    <t>PHI-ELC-0025</t>
  </si>
  <si>
    <t>Philips Led Bulb 9W</t>
  </si>
  <si>
    <t>F-39-S4</t>
  </si>
  <si>
    <t>BT-592075</t>
  </si>
  <si>
    <t>LOT-A1562</t>
  </si>
  <si>
    <t>PRD-00560</t>
  </si>
  <si>
    <t>MSF-FUR-0012</t>
  </si>
  <si>
    <t>9429690000000</t>
  </si>
  <si>
    <t>B-11-S2</t>
  </si>
  <si>
    <t>BT-635715</t>
  </si>
  <si>
    <t>LOT-A9186</t>
  </si>
  <si>
    <t>PRD-00388</t>
  </si>
  <si>
    <t>PHI-CCT-0009</t>
  </si>
  <si>
    <t>4609180000000</t>
  </si>
  <si>
    <t>Philips Welcomeeye Door Intercom</t>
  </si>
  <si>
    <t>H-35-S4</t>
  </si>
  <si>
    <t>BT-831618</t>
  </si>
  <si>
    <t>LOT-A3785</t>
  </si>
  <si>
    <t>PRD-01446</t>
  </si>
  <si>
    <t>LOG-ACC-0032</t>
  </si>
  <si>
    <t>3667490000000</t>
  </si>
  <si>
    <t>Logitech C920 Webcam</t>
  </si>
  <si>
    <t>Mice</t>
  </si>
  <si>
    <t>E-26-S8</t>
  </si>
  <si>
    <t>BT-699181</t>
  </si>
  <si>
    <t>LOT-B5568</t>
  </si>
  <si>
    <t>PRD-01827</t>
  </si>
  <si>
    <t>BRO-PRN-0040</t>
  </si>
  <si>
    <t>1491410000000</t>
  </si>
  <si>
    <t>A-11-S1</t>
  </si>
  <si>
    <t>BT-789988</t>
  </si>
  <si>
    <t>LOT-B9575</t>
  </si>
  <si>
    <t>SUP-1005</t>
  </si>
  <si>
    <t>Redington Gulf Fze</t>
  </si>
  <si>
    <t>PRD-01098</t>
  </si>
  <si>
    <t>PHI-CCT-0031</t>
  </si>
  <si>
    <t>8925010000000</t>
  </si>
  <si>
    <t>G-37-S4</t>
  </si>
  <si>
    <t>BT-874402</t>
  </si>
  <si>
    <t>LOT-A8529</t>
  </si>
  <si>
    <t>PRD-03152</t>
  </si>
  <si>
    <t>HP-SUP-0082</t>
  </si>
  <si>
    <t>1486400000000</t>
  </si>
  <si>
    <t>Hp A4 Multipurpose Paper (Ream)</t>
  </si>
  <si>
    <t>A-33-S2</t>
  </si>
  <si>
    <t>BT-286547</t>
  </si>
  <si>
    <t>LOT-C6946</t>
  </si>
  <si>
    <t>PRD-02170</t>
  </si>
  <si>
    <t>HP-MOB-0075</t>
  </si>
  <si>
    <t>7032260000000</t>
  </si>
  <si>
    <t>D-04-S1</t>
  </si>
  <si>
    <t>BT-652647</t>
  </si>
  <si>
    <t>LOT-B1242</t>
  </si>
  <si>
    <t>PRD-00551</t>
  </si>
  <si>
    <t>HP-FUR-0012</t>
  </si>
  <si>
    <t>2034030000000</t>
  </si>
  <si>
    <t>E-07-S9</t>
  </si>
  <si>
    <t>BT-459022</t>
  </si>
  <si>
    <t>LOT-A6233</t>
  </si>
  <si>
    <t>PRD-01628</t>
  </si>
  <si>
    <t>SAM-MOB-0054</t>
  </si>
  <si>
    <t>8358560000000</t>
  </si>
  <si>
    <t>A-27-S9</t>
  </si>
  <si>
    <t>BT-978435</t>
  </si>
  <si>
    <t>LOT-B9979</t>
  </si>
  <si>
    <t>PRD-00212</t>
  </si>
  <si>
    <t>LOG-CLN-0005</t>
  </si>
  <si>
    <t>5480160000000</t>
  </si>
  <si>
    <t>B-08-S8</t>
  </si>
  <si>
    <t>BT-644973</t>
  </si>
  <si>
    <t>LOT-A3226</t>
  </si>
  <si>
    <t>PRD-02010</t>
  </si>
  <si>
    <t>CAN-PRN-0044</t>
  </si>
  <si>
    <t>9851190000000</t>
  </si>
  <si>
    <t>Canon Pixma G3420</t>
  </si>
  <si>
    <t>Laser Printers</t>
  </si>
  <si>
    <t>F-24-S2</t>
  </si>
  <si>
    <t>BT-119004</t>
  </si>
  <si>
    <t>LOT-B7536</t>
  </si>
  <si>
    <t>PRD-00048</t>
  </si>
  <si>
    <t>DEL-ACC-0002</t>
  </si>
  <si>
    <t>9711800000000</t>
  </si>
  <si>
    <t>Dell Kb216 Keyboard</t>
  </si>
  <si>
    <t>Input Combos</t>
  </si>
  <si>
    <t>E-20-S4</t>
  </si>
  <si>
    <t>BT-227767</t>
  </si>
  <si>
    <t>LOT-A1782</t>
  </si>
  <si>
    <t>PRD-02845</t>
  </si>
  <si>
    <t>MSF-FUR-0075</t>
  </si>
  <si>
    <t>4762960000000</t>
  </si>
  <si>
    <t>G-10-S3</t>
  </si>
  <si>
    <t>BT-634629</t>
  </si>
  <si>
    <t>LOT-C8726</t>
  </si>
  <si>
    <t>PRD-02218</t>
  </si>
  <si>
    <t>PHI-ELC-0126</t>
  </si>
  <si>
    <t>3557140000000</t>
  </si>
  <si>
    <t>Philips Extension Socket 4-Way</t>
  </si>
  <si>
    <t>UPS</t>
  </si>
  <si>
    <t>BT-247373</t>
  </si>
  <si>
    <t>LOT-B9530</t>
  </si>
  <si>
    <t>PRD-00368</t>
  </si>
  <si>
    <t>CAN-PRN-0011</t>
  </si>
  <si>
    <t>7893070000000</t>
  </si>
  <si>
    <t>H-06-S4</t>
  </si>
  <si>
    <t>BT-248195</t>
  </si>
  <si>
    <t>LOT-A7605</t>
  </si>
  <si>
    <t>PRD-00273</t>
  </si>
  <si>
    <t>APC-ELC-0011</t>
  </si>
  <si>
    <t>9734720000000</t>
  </si>
  <si>
    <t>Apc Smart-Ups 1500Va</t>
  </si>
  <si>
    <t>D-12-S7</t>
  </si>
  <si>
    <t>BT-735281</t>
  </si>
  <si>
    <t>LOT-A5079</t>
  </si>
  <si>
    <t>PRD-00119</t>
  </si>
  <si>
    <t>SAM-MOB-0003</t>
  </si>
  <si>
    <t>7621200000000</t>
  </si>
  <si>
    <t>G-30-S7</t>
  </si>
  <si>
    <t>BT-385037</t>
  </si>
  <si>
    <t>LOT-A7319</t>
  </si>
  <si>
    <t>PRD-01061</t>
  </si>
  <si>
    <t>DEL-ACC-0023</t>
  </si>
  <si>
    <t>8888610000000</t>
  </si>
  <si>
    <t>BT-544607</t>
  </si>
  <si>
    <t>LOT-A9322</t>
  </si>
  <si>
    <t>PRD-00673</t>
  </si>
  <si>
    <t>HP-MOB-0029</t>
  </si>
  <si>
    <t>9790610000000</t>
  </si>
  <si>
    <t>H-30-S4</t>
  </si>
  <si>
    <t>BT-878215</t>
  </si>
  <si>
    <t>LOT-A9715</t>
  </si>
  <si>
    <t>PRD-03156</t>
  </si>
  <si>
    <t>LOG-FUR-0084</t>
  </si>
  <si>
    <t>2256250000000</t>
  </si>
  <si>
    <t>G-01-S7</t>
  </si>
  <si>
    <t>BT-158251</t>
  </si>
  <si>
    <t>LOT-C4516</t>
  </si>
  <si>
    <t>PRD-01414</t>
  </si>
  <si>
    <t>PHI-CLN-0038</t>
  </si>
  <si>
    <t>1626250000000</t>
  </si>
  <si>
    <t>F-15-S6</t>
  </si>
  <si>
    <t>BT-352683</t>
  </si>
  <si>
    <t>LOT-B4388</t>
  </si>
  <si>
    <t>PRD-01812</t>
  </si>
  <si>
    <t>CAN-SUP-0058</t>
  </si>
  <si>
    <t>253245000000</t>
  </si>
  <si>
    <t>Canon Cl-746 Colour Ink</t>
  </si>
  <si>
    <t>B-34-S8</t>
  </si>
  <si>
    <t>BT-341273</t>
  </si>
  <si>
    <t>LOT-B3992</t>
  </si>
  <si>
    <t>PRD-00232</t>
  </si>
  <si>
    <t>UBI-CCT-0007</t>
  </si>
  <si>
    <t>4386490000000</t>
  </si>
  <si>
    <t>Ubiquiti Unifi Nvr</t>
  </si>
  <si>
    <t>G-31-S2</t>
  </si>
  <si>
    <t>BT-414985</t>
  </si>
  <si>
    <t>PRD-03366</t>
  </si>
  <si>
    <t>LOG-ACC-0076</t>
  </si>
  <si>
    <t>9520980000000</t>
  </si>
  <si>
    <t>B-14-S3</t>
  </si>
  <si>
    <t>BT-638252</t>
  </si>
  <si>
    <t>LOT-C8313</t>
  </si>
  <si>
    <t>PRD-03394</t>
  </si>
  <si>
    <t>HP-MOB-0123</t>
  </si>
  <si>
    <t>1468210000000</t>
  </si>
  <si>
    <t>C-34-S3</t>
  </si>
  <si>
    <t>BT-619069</t>
  </si>
  <si>
    <t>LOT-C4412</t>
  </si>
  <si>
    <t>PRD-01660</t>
  </si>
  <si>
    <t>SAM-MOB-0056</t>
  </si>
  <si>
    <t>6562070000000</t>
  </si>
  <si>
    <t>D-40-S3</t>
  </si>
  <si>
    <t>BT-865810</t>
  </si>
  <si>
    <t>LOT-B8299</t>
  </si>
  <si>
    <t>PRD-01352</t>
  </si>
  <si>
    <t>EPS-PRN-0021</t>
  </si>
  <si>
    <t>1148820000000</t>
  </si>
  <si>
    <t>Epson Ecotank L3250</t>
  </si>
  <si>
    <t>C-34-S2</t>
  </si>
  <si>
    <t>BT-267101</t>
  </si>
  <si>
    <t>LOT-B9169</t>
  </si>
  <si>
    <t>PRD-00441</t>
  </si>
  <si>
    <t>MSF-ACC-0012</t>
  </si>
  <si>
    <t>2312110000000</t>
  </si>
  <si>
    <t>H-07-S6</t>
  </si>
  <si>
    <t>BT-742321</t>
  </si>
  <si>
    <t>LOT-A2998</t>
  </si>
  <si>
    <t>PRD-01795</t>
  </si>
  <si>
    <t>HP-CLN-0045</t>
  </si>
  <si>
    <t>6359220000000</t>
  </si>
  <si>
    <t>A-04-S2</t>
  </si>
  <si>
    <t>BT-343458</t>
  </si>
  <si>
    <t>LOT-B7004</t>
  </si>
  <si>
    <t>PRD-02192</t>
  </si>
  <si>
    <t>BRO-SUP-0073</t>
  </si>
  <si>
    <t>3009200000000</t>
  </si>
  <si>
    <t>C-29-S9</t>
  </si>
  <si>
    <t>BT-534695</t>
  </si>
  <si>
    <t>LOT-B5605</t>
  </si>
  <si>
    <t>PRD-02733</t>
  </si>
  <si>
    <t>SAM-STO-0066</t>
  </si>
  <si>
    <t>1639450000000</t>
  </si>
  <si>
    <t>Samsung 980 1Tb Nvme Ssd</t>
  </si>
  <si>
    <t>Hard Disk Drives</t>
  </si>
  <si>
    <t>A-38-S3</t>
  </si>
  <si>
    <t>BT-969521</t>
  </si>
  <si>
    <t>LOT-C2720</t>
  </si>
  <si>
    <t>PRD-00840</t>
  </si>
  <si>
    <t>PHI-CLN-0077</t>
  </si>
  <si>
    <t>2823130000000</t>
  </si>
  <si>
    <t>Ubiquiti Unifi Ap Ac Pro</t>
  </si>
  <si>
    <t>Networking Equipment</t>
  </si>
  <si>
    <t>Routers</t>
  </si>
  <si>
    <t>F-26-S4</t>
  </si>
  <si>
    <t>BT-412244</t>
  </si>
  <si>
    <t>LOT-A7000</t>
  </si>
  <si>
    <t>PRD-02230</t>
  </si>
  <si>
    <t>MSF-LAP-0044</t>
  </si>
  <si>
    <t>3075670000000</t>
  </si>
  <si>
    <t>E-13-S7</t>
  </si>
  <si>
    <t>BT-449082</t>
  </si>
  <si>
    <t>LOT-B5832</t>
  </si>
  <si>
    <t>PRD-00896</t>
  </si>
  <si>
    <t>BRO-PRN-0018</t>
  </si>
  <si>
    <t>9714800000000</t>
  </si>
  <si>
    <t>Brother Hl-L2375Dw</t>
  </si>
  <si>
    <t>E-30-S1</t>
  </si>
  <si>
    <t>BT-206705</t>
  </si>
  <si>
    <t>LOT-A5122</t>
  </si>
  <si>
    <t>PRD-00862</t>
  </si>
  <si>
    <t>HP-SUP-0023</t>
  </si>
  <si>
    <t>3591770000000</t>
  </si>
  <si>
    <t>Hp Printer Toner 26A</t>
  </si>
  <si>
    <t>A-37-S4</t>
  </si>
  <si>
    <t>BT-547658</t>
  </si>
  <si>
    <t>LOT-A7913</t>
  </si>
  <si>
    <t>PRD-02609</t>
  </si>
  <si>
    <t>MSF-FUR-0069</t>
  </si>
  <si>
    <t>2984690000000</t>
  </si>
  <si>
    <t>D-32-S4</t>
  </si>
  <si>
    <t>BT-488182</t>
  </si>
  <si>
    <t>LOT-C8859</t>
  </si>
  <si>
    <t>PRD-00925</t>
  </si>
  <si>
    <t>HP-MOB-0037</t>
  </si>
  <si>
    <t>3596680000000</t>
  </si>
  <si>
    <t>E-20-S8</t>
  </si>
  <si>
    <t>BT-271530</t>
  </si>
  <si>
    <t>LOT-A3587</t>
  </si>
  <si>
    <t>PRD-02480</t>
  </si>
  <si>
    <t>MSF-LAP-0048</t>
  </si>
  <si>
    <t>7328560000000</t>
  </si>
  <si>
    <t>Microsoft Surface Pro 9</t>
  </si>
  <si>
    <t>G-38-S7</t>
  </si>
  <si>
    <t>BT-155685</t>
  </si>
  <si>
    <t>LOT-C8173</t>
  </si>
  <si>
    <t>PRD-02947</t>
  </si>
  <si>
    <t>PHI-ELC-0157</t>
  </si>
  <si>
    <t>2002870000000</t>
  </si>
  <si>
    <t>B-08-S7</t>
  </si>
  <si>
    <t>BT-307036</t>
  </si>
  <si>
    <t>LOT-C9531</t>
  </si>
  <si>
    <t>PRD-01270</t>
  </si>
  <si>
    <t>BRO-SUP-0040</t>
  </si>
  <si>
    <t>9907470000000</t>
  </si>
  <si>
    <t>A-33-S3</t>
  </si>
  <si>
    <t>BT-131295</t>
  </si>
  <si>
    <t>LOT-B7765</t>
  </si>
  <si>
    <t>PRD-03189</t>
  </si>
  <si>
    <t>HP-FUR-0080</t>
  </si>
  <si>
    <t>5848140000000</t>
  </si>
  <si>
    <t>C-40-S4</t>
  </si>
  <si>
    <t>BT-141771</t>
  </si>
  <si>
    <t>LOT-C1742</t>
  </si>
  <si>
    <t>PRD-02489</t>
  </si>
  <si>
    <t>LOG-ACC-0052</t>
  </si>
  <si>
    <t>3701580000000</t>
  </si>
  <si>
    <t>B-27-S6</t>
  </si>
  <si>
    <t>BT-228220</t>
  </si>
  <si>
    <t>LOT-C9350</t>
  </si>
  <si>
    <t>PRD-00429</t>
  </si>
  <si>
    <t>UBI-NET-0013</t>
  </si>
  <si>
    <t>666437000000</t>
  </si>
  <si>
    <t>Switches</t>
  </si>
  <si>
    <t>G-14-S5</t>
  </si>
  <si>
    <t>BT-785072</t>
  </si>
  <si>
    <t>LOT-A5466</t>
  </si>
  <si>
    <t>PRD-00885</t>
  </si>
  <si>
    <t>LEN-MOB-0022</t>
  </si>
  <si>
    <t>6562930000000</t>
  </si>
  <si>
    <t>E-34-S9</t>
  </si>
  <si>
    <t>BT-523637</t>
  </si>
  <si>
    <t>LOT-A9662</t>
  </si>
  <si>
    <t>PRD-03228</t>
  </si>
  <si>
    <t>HP-SUP-0085</t>
  </si>
  <si>
    <t>4576110000000</t>
  </si>
  <si>
    <t>Toner &amp; Ink</t>
  </si>
  <si>
    <t>D-35-S7</t>
  </si>
  <si>
    <t>BT-250518</t>
  </si>
  <si>
    <t>LOT-C4215</t>
  </si>
  <si>
    <t>PRD-00348</t>
  </si>
  <si>
    <t>SEA-STO-0011</t>
  </si>
  <si>
    <t>870663000000</t>
  </si>
  <si>
    <t>Seagate Expansion 1Tb External</t>
  </si>
  <si>
    <t>Seagate</t>
  </si>
  <si>
    <t>Solid State Drives</t>
  </si>
  <si>
    <t>A-13-S1</t>
  </si>
  <si>
    <t>BT-660134</t>
  </si>
  <si>
    <t>LOT-A7215</t>
  </si>
  <si>
    <t>PRD-01072</t>
  </si>
  <si>
    <t>HP-FUR-0029</t>
  </si>
  <si>
    <t>7385780000000</t>
  </si>
  <si>
    <t>A-04-S4</t>
  </si>
  <si>
    <t>BT-463426</t>
  </si>
  <si>
    <t>LOT-A5871</t>
  </si>
  <si>
    <t>PRD-01787</t>
  </si>
  <si>
    <t>LOG-ACC-0039</t>
  </si>
  <si>
    <t>2322430000000</t>
  </si>
  <si>
    <t>D-29-S5</t>
  </si>
  <si>
    <t>BT-341894</t>
  </si>
  <si>
    <t>LOT-B3318</t>
  </si>
  <si>
    <t>PRD-01335</t>
  </si>
  <si>
    <t>LOG-FUR-0032</t>
  </si>
  <si>
    <t>1137240000000</t>
  </si>
  <si>
    <t>F-15-S9</t>
  </si>
  <si>
    <t>BT-294217</t>
  </si>
  <si>
    <t>LOT-B9331</t>
  </si>
  <si>
    <t>PRD-00069</t>
  </si>
  <si>
    <t>CIS-NET-0002</t>
  </si>
  <si>
    <t>8926870000000</t>
  </si>
  <si>
    <t>Cisco Catalyst 2960 Switch</t>
  </si>
  <si>
    <t>C-15-S9</t>
  </si>
  <si>
    <t>BT-533649</t>
  </si>
  <si>
    <t>LOT-A5923</t>
  </si>
  <si>
    <t>PRD-02703</t>
  </si>
  <si>
    <t>CIS-NET-0105</t>
  </si>
  <si>
    <t>3495690000000</t>
  </si>
  <si>
    <t>Access Points</t>
  </si>
  <si>
    <t>C-02-S6</t>
  </si>
  <si>
    <t>BT-520147</t>
  </si>
  <si>
    <t>LOT-C6074</t>
  </si>
  <si>
    <t>PRD-00142</t>
  </si>
  <si>
    <t>CAN-SUP-0006</t>
  </si>
  <si>
    <t>6973580000000</t>
  </si>
  <si>
    <t>B-17-S9</t>
  </si>
  <si>
    <t>BT-664032</t>
  </si>
  <si>
    <t>LOT-A5098</t>
  </si>
  <si>
    <t>PRD-02059</t>
  </si>
  <si>
    <t>SAM-MOB-0066</t>
  </si>
  <si>
    <t>6915390000000</t>
  </si>
  <si>
    <t>A-16-S5</t>
  </si>
  <si>
    <t>BT-502578</t>
  </si>
  <si>
    <t>LOT-B3352</t>
  </si>
  <si>
    <t>PRD-02918</t>
  </si>
  <si>
    <t>PHI-CLN-0085</t>
  </si>
  <si>
    <t>9693390000000</t>
  </si>
  <si>
    <t>B-35-S9</t>
  </si>
  <si>
    <t>BT-821067</t>
  </si>
  <si>
    <t>LOT-C5265</t>
  </si>
  <si>
    <t>PRD-03223</t>
  </si>
  <si>
    <t>HP-CLN-0081</t>
  </si>
  <si>
    <t>6351140000000</t>
  </si>
  <si>
    <t>C-29-S2</t>
  </si>
  <si>
    <t>BT-419992</t>
  </si>
  <si>
    <t>LOT-C1972</t>
  </si>
  <si>
    <t>PRD-00998</t>
  </si>
  <si>
    <t>PHI-ELC-0057</t>
  </si>
  <si>
    <t>1203400000000</t>
  </si>
  <si>
    <t>Surge Protection</t>
  </si>
  <si>
    <t>H-02-S7</t>
  </si>
  <si>
    <t>BT-767083</t>
  </si>
  <si>
    <t>LOT-A6292</t>
  </si>
  <si>
    <t>PRD-00434</t>
  </si>
  <si>
    <t>PHI-AUD-0011</t>
  </si>
  <si>
    <t>2536670000000</t>
  </si>
  <si>
    <t>Philips Tah4205 Headphones</t>
  </si>
  <si>
    <t>Headsets</t>
  </si>
  <si>
    <t>H-35-S7</t>
  </si>
  <si>
    <t>BT-993055</t>
  </si>
  <si>
    <t>LOT-A4718</t>
  </si>
  <si>
    <t>PRD-02490</t>
  </si>
  <si>
    <t>MSF-FUR-0061</t>
  </si>
  <si>
    <t>6814160000000</t>
  </si>
  <si>
    <t>A-21-S8</t>
  </si>
  <si>
    <t>BT-493831</t>
  </si>
  <si>
    <t>LOT-C3796</t>
  </si>
  <si>
    <t>PRD-01657</t>
  </si>
  <si>
    <t>CAN-SUP-0051</t>
  </si>
  <si>
    <t>7154840000000</t>
  </si>
  <si>
    <t>Canon Ink Cartridge Pg-745</t>
  </si>
  <si>
    <t>A-14-S7</t>
  </si>
  <si>
    <t>BT-725096</t>
  </si>
  <si>
    <t>LOT-B2797</t>
  </si>
  <si>
    <t>PRD-01091</t>
  </si>
  <si>
    <t>BRO-PRN-0025</t>
  </si>
  <si>
    <t>794322000000</t>
  </si>
  <si>
    <t>E-06-S6</t>
  </si>
  <si>
    <t>BT-538937</t>
  </si>
  <si>
    <t>LOT-A6420</t>
  </si>
  <si>
    <t>PRD-03314</t>
  </si>
  <si>
    <t>BRO-SUP-0103</t>
  </si>
  <si>
    <t>7071730000000</t>
  </si>
  <si>
    <t>E-38-S9</t>
  </si>
  <si>
    <t>BT-387795</t>
  </si>
  <si>
    <t>LOT-C9614</t>
  </si>
  <si>
    <t>PRD-01746</t>
  </si>
  <si>
    <t>PHI-AUD-0043</t>
  </si>
  <si>
    <t>4658580000000</t>
  </si>
  <si>
    <t>A-29-S8</t>
  </si>
  <si>
    <t>BT-476440</t>
  </si>
  <si>
    <t>LOT-B8802</t>
  </si>
  <si>
    <t>PRD-01015</t>
  </si>
  <si>
    <t>PHI-ELC-0059</t>
  </si>
  <si>
    <t>5280020000000</t>
  </si>
  <si>
    <t>B-23-S8</t>
  </si>
  <si>
    <t>BT-985774</t>
  </si>
  <si>
    <t>LOT-A8129</t>
  </si>
  <si>
    <t>PRD-02414</t>
  </si>
  <si>
    <t>UBI-NET-0081</t>
  </si>
  <si>
    <t>5431250000000</t>
  </si>
  <si>
    <t>Ubiquiti Unifi Switch 24</t>
  </si>
  <si>
    <t>D-11-S4</t>
  </si>
  <si>
    <t>BT-686331</t>
  </si>
  <si>
    <t>LOT-C2357</t>
  </si>
  <si>
    <t>PRD-00427</t>
  </si>
  <si>
    <t>UBI-NET-0012</t>
  </si>
  <si>
    <t>803150000000</t>
  </si>
  <si>
    <t>Ubiquiti Edgerouter X</t>
  </si>
  <si>
    <t>H-20-S7</t>
  </si>
  <si>
    <t>BT-621786</t>
  </si>
  <si>
    <t>LOT-A5705</t>
  </si>
  <si>
    <t>PRD-00318</t>
  </si>
  <si>
    <t>CIS-NET-0011</t>
  </si>
  <si>
    <t>7665590000000</t>
  </si>
  <si>
    <t>Cisco Rv340 Router</t>
  </si>
  <si>
    <t>E-08-S9</t>
  </si>
  <si>
    <t>BT-833287</t>
  </si>
  <si>
    <t>LOT-A9177</t>
  </si>
  <si>
    <t>PRD-03300</t>
  </si>
  <si>
    <t>PHI-ELC-0176</t>
  </si>
  <si>
    <t>G-20-S4</t>
  </si>
  <si>
    <t>BT-980826</t>
  </si>
  <si>
    <t>LOT-C2969</t>
  </si>
  <si>
    <t>PRD-01075</t>
  </si>
  <si>
    <t>BRO-SUP-0036</t>
  </si>
  <si>
    <t>2541240000000</t>
  </si>
  <si>
    <t>H-32-S8</t>
  </si>
  <si>
    <t>BT-384698</t>
  </si>
  <si>
    <t>LOT-A7096</t>
  </si>
  <si>
    <t>PRD-02655</t>
  </si>
  <si>
    <t>UBI-CCT-0064</t>
  </si>
  <si>
    <t>3784460000000</t>
  </si>
  <si>
    <t>A-38-S5</t>
  </si>
  <si>
    <t>BT-842669</t>
  </si>
  <si>
    <t>LOT-C9566</t>
  </si>
  <si>
    <t>PRD-01144</t>
  </si>
  <si>
    <t>HP-FUR-0031</t>
  </si>
  <si>
    <t>9824380000000</t>
  </si>
  <si>
    <t>D-28-S2</t>
  </si>
  <si>
    <t>BT-876507</t>
  </si>
  <si>
    <t>LOT-A5357</t>
  </si>
  <si>
    <t>PRD-00655</t>
  </si>
  <si>
    <t>HP-SUP-0017</t>
  </si>
  <si>
    <t>9781460000000</t>
  </si>
  <si>
    <t>F-35-S7</t>
  </si>
  <si>
    <t>BT-219618</t>
  </si>
  <si>
    <t>LOT-A2342</t>
  </si>
  <si>
    <t>PRD-00053</t>
  </si>
  <si>
    <t>HP-PRN-0002</t>
  </si>
  <si>
    <t>8844230000000</t>
  </si>
  <si>
    <t>Hp Deskjet 2720E</t>
  </si>
  <si>
    <t>H-21-S2</t>
  </si>
  <si>
    <t>BT-800280</t>
  </si>
  <si>
    <t>LOT-A6692</t>
  </si>
  <si>
    <t>PRD-02981</t>
  </si>
  <si>
    <t>SEA-STO-0064</t>
  </si>
  <si>
    <t>9335760000000</t>
  </si>
  <si>
    <t>Seagate Barracuda 2Tb Hdd</t>
  </si>
  <si>
    <t>B-24-S7</t>
  </si>
  <si>
    <t>BT-271036</t>
  </si>
  <si>
    <t>LOT-C9841</t>
  </si>
  <si>
    <t>PRD-02854</t>
  </si>
  <si>
    <t>CIS-NET-0108</t>
  </si>
  <si>
    <t>7841520000000</t>
  </si>
  <si>
    <t>Cisco Sg350 28-Port Switch</t>
  </si>
  <si>
    <t>BT-257586</t>
  </si>
  <si>
    <t>LOT-C3576</t>
  </si>
  <si>
    <t>PRD-00756</t>
  </si>
  <si>
    <t>HP-ACC-0017</t>
  </si>
  <si>
    <t>6197980000000</t>
  </si>
  <si>
    <t>Hp Wireless Keyboard 230</t>
  </si>
  <si>
    <t>E-14-S2</t>
  </si>
  <si>
    <t>BT-382187</t>
  </si>
  <si>
    <t>LOT-A1198</t>
  </si>
  <si>
    <t>PRD-00761</t>
  </si>
  <si>
    <t>DEL-ACC-0019</t>
  </si>
  <si>
    <t>8708480000000</t>
  </si>
  <si>
    <t>Dell Ms116 Optical Mouse</t>
  </si>
  <si>
    <t>A-28-S1</t>
  </si>
  <si>
    <t>BT-431725</t>
  </si>
  <si>
    <t>LOT-A5468</t>
  </si>
  <si>
    <t>PRD-02380</t>
  </si>
  <si>
    <t>PHI-CLN-0066</t>
  </si>
  <si>
    <t>3604470000000</t>
  </si>
  <si>
    <t>F-39-S1</t>
  </si>
  <si>
    <t>BT-286503</t>
  </si>
  <si>
    <t>LOT-C4263</t>
  </si>
  <si>
    <t>PRD-02550</t>
  </si>
  <si>
    <t>SAM-STO-0059</t>
  </si>
  <si>
    <t>9430750000000</t>
  </si>
  <si>
    <t>B-01-S2</t>
  </si>
  <si>
    <t>BT-327004</t>
  </si>
  <si>
    <t>LOT-C5357</t>
  </si>
  <si>
    <t>PRD-03364</t>
  </si>
  <si>
    <t>HP-ACC-0081</t>
  </si>
  <si>
    <t>6266180000000</t>
  </si>
  <si>
    <t>BT-304245</t>
  </si>
  <si>
    <t>LOT-C8532</t>
  </si>
  <si>
    <t>PRD-01905</t>
  </si>
  <si>
    <t>CAN-SUP-0060</t>
  </si>
  <si>
    <t>3304030000000</t>
  </si>
  <si>
    <t>F-27-S5</t>
  </si>
  <si>
    <t>BT-756614</t>
  </si>
  <si>
    <t>LOT-B5834</t>
  </si>
  <si>
    <t>PRD-01726</t>
  </si>
  <si>
    <t>CIS-CCT-0045</t>
  </si>
  <si>
    <t>8516320000000</t>
  </si>
  <si>
    <t>F-12-S7</t>
  </si>
  <si>
    <t>BT-386269</t>
  </si>
  <si>
    <t>LOT-B1953</t>
  </si>
  <si>
    <t>PRD-00046</t>
  </si>
  <si>
    <t>KNG-STO-0003</t>
  </si>
  <si>
    <t>4688620000000</t>
  </si>
  <si>
    <t>Kingston Datatraveler 64Gb</t>
  </si>
  <si>
    <t>H-24-S4</t>
  </si>
  <si>
    <t>BT-811256</t>
  </si>
  <si>
    <t>LOT-A8218</t>
  </si>
  <si>
    <t>PRD-01519</t>
  </si>
  <si>
    <t>CIS-CCT-0040</t>
  </si>
  <si>
    <t>BT-214880</t>
  </si>
  <si>
    <t>LOT-B6087</t>
  </si>
  <si>
    <t>PRD-02341</t>
  </si>
  <si>
    <t>CIS-CCT-0057</t>
  </si>
  <si>
    <t>6800470000000</t>
  </si>
  <si>
    <t>BT-215471</t>
  </si>
  <si>
    <t>LOT-C8078</t>
  </si>
  <si>
    <t>PRD-01259</t>
  </si>
  <si>
    <t>HP-MOB-0049</t>
  </si>
  <si>
    <t>2613960000000</t>
  </si>
  <si>
    <t>B-36-S5</t>
  </si>
  <si>
    <t>BT-612960</t>
  </si>
  <si>
    <t>LOT-B7316</t>
  </si>
  <si>
    <t>PRD-02199</t>
  </si>
  <si>
    <t>UBI-NET-0070</t>
  </si>
  <si>
    <t>8261450000000</t>
  </si>
  <si>
    <t>D-35-S8</t>
  </si>
  <si>
    <t>BT-337342</t>
  </si>
  <si>
    <t>LOT-B4509</t>
  </si>
  <si>
    <t>PRD-02493</t>
  </si>
  <si>
    <t>LOG-AUD-0061</t>
  </si>
  <si>
    <t>8649350000000</t>
  </si>
  <si>
    <t>Logitech H390 Headset</t>
  </si>
  <si>
    <t>G-03-S2</t>
  </si>
  <si>
    <t>BT-287021</t>
  </si>
  <si>
    <t>PRD-01846</t>
  </si>
  <si>
    <t>WD-STO-0049</t>
  </si>
  <si>
    <t>8259310000000</t>
  </si>
  <si>
    <t>Wd Blue 1Tb Hdd</t>
  </si>
  <si>
    <t>Western Digital</t>
  </si>
  <si>
    <t>D-11-S9</t>
  </si>
  <si>
    <t>BT-300353</t>
  </si>
  <si>
    <t>LOT-B8416</t>
  </si>
  <si>
    <t>PRD-02702</t>
  </si>
  <si>
    <t>PHI-AUD-0063</t>
  </si>
  <si>
    <t>5160610000000</t>
  </si>
  <si>
    <t>E-18-S3</t>
  </si>
  <si>
    <t>BT-633460</t>
  </si>
  <si>
    <t>LOT-C4882</t>
  </si>
  <si>
    <t>PRD-02811</t>
  </si>
  <si>
    <t>BRO-SUP-0086</t>
  </si>
  <si>
    <t>6115640000000</t>
  </si>
  <si>
    <t>F-03-S9</t>
  </si>
  <si>
    <t>BT-334596</t>
  </si>
  <si>
    <t>LOT-C7052</t>
  </si>
  <si>
    <t>PRD-01863</t>
  </si>
  <si>
    <t>CIS-CCT-0048</t>
  </si>
  <si>
    <t>7059450000000</t>
  </si>
  <si>
    <t>A-37-S2</t>
  </si>
  <si>
    <t>BT-506466</t>
  </si>
  <si>
    <t>LOT-B6976</t>
  </si>
  <si>
    <t>PRD-00675</t>
  </si>
  <si>
    <t>UBI-NET-0020</t>
  </si>
  <si>
    <t>1082400000000</t>
  </si>
  <si>
    <t>E-28-S7</t>
  </si>
  <si>
    <t>BT-563068</t>
  </si>
  <si>
    <t>LOT-A3429</t>
  </si>
  <si>
    <t>PRD-01407</t>
  </si>
  <si>
    <t>MSF-ACC-0025</t>
  </si>
  <si>
    <t>1860700000000</t>
  </si>
  <si>
    <t>Microsoft Bluetooth Mouse</t>
  </si>
  <si>
    <t>BT-319885</t>
  </si>
  <si>
    <t>LOT-B9483</t>
  </si>
  <si>
    <t>PRD-00565</t>
  </si>
  <si>
    <t>HP-LAP-0010</t>
  </si>
  <si>
    <t>8698940000000</t>
  </si>
  <si>
    <t>Hp Spectre X360</t>
  </si>
  <si>
    <t>F-26-S3</t>
  </si>
  <si>
    <t>BT-757027</t>
  </si>
  <si>
    <t>LOT-A7169</t>
  </si>
  <si>
    <t>PRD-00286</t>
  </si>
  <si>
    <t>HP-MOB-0014</t>
  </si>
  <si>
    <t>8260690000000</t>
  </si>
  <si>
    <t>BT-231319</t>
  </si>
  <si>
    <t>LOT-A2629</t>
  </si>
  <si>
    <t>PRD-01050</t>
  </si>
  <si>
    <t>DEL-LAP-0022</t>
  </si>
  <si>
    <t>2621070000000</t>
  </si>
  <si>
    <t>G-24-S9</t>
  </si>
  <si>
    <t>BT-733525</t>
  </si>
  <si>
    <t>LOT-A4106</t>
  </si>
  <si>
    <t>PRD-00159</t>
  </si>
  <si>
    <t>HP-PRN-0003</t>
  </si>
  <si>
    <t>7522460000000</t>
  </si>
  <si>
    <t>Hp Officejet Pro 9013</t>
  </si>
  <si>
    <t>A-36-S5</t>
  </si>
  <si>
    <t>BT-636107</t>
  </si>
  <si>
    <t>LOT-A3534</t>
  </si>
  <si>
    <t>PRD-00149</t>
  </si>
  <si>
    <t>HP-MOB-0008</t>
  </si>
  <si>
    <t>8728300000000</t>
  </si>
  <si>
    <t>F-31-S6</t>
  </si>
  <si>
    <t>BT-589887</t>
  </si>
  <si>
    <t>LOT-A9856</t>
  </si>
  <si>
    <t>PRD-02800</t>
  </si>
  <si>
    <t>HP-MOB-0099</t>
  </si>
  <si>
    <t>7753420000000</t>
  </si>
  <si>
    <t>E-09-S6</t>
  </si>
  <si>
    <t>BT-332658</t>
  </si>
  <si>
    <t>LOT-C7750</t>
  </si>
  <si>
    <t>PRD-02943</t>
  </si>
  <si>
    <t>SAM-MOB-0095</t>
  </si>
  <si>
    <t>7056950000000</t>
  </si>
  <si>
    <t>G-03-S6</t>
  </si>
  <si>
    <t>BT-731292</t>
  </si>
  <si>
    <t>LOT-C9862</t>
  </si>
  <si>
    <t>PRD-01221</t>
  </si>
  <si>
    <t>577677000000</t>
  </si>
  <si>
    <t>B-05-S2</t>
  </si>
  <si>
    <t>BT-952186</t>
  </si>
  <si>
    <t>LOT-B8698</t>
  </si>
  <si>
    <t>PRD-00255</t>
  </si>
  <si>
    <t>CIS-CCT-0009</t>
  </si>
  <si>
    <t>3928460000000</t>
  </si>
  <si>
    <t>D-07-S2</t>
  </si>
  <si>
    <t>BT-112885</t>
  </si>
  <si>
    <t>LOT-A2106</t>
  </si>
  <si>
    <t>PRD-00738</t>
  </si>
  <si>
    <t>LEN-MOB-0019</t>
  </si>
  <si>
    <t>6184030000000</t>
  </si>
  <si>
    <t>G-24-S1</t>
  </si>
  <si>
    <t>BT-343363</t>
  </si>
  <si>
    <t>LOT-A1222</t>
  </si>
  <si>
    <t>PRD-01004</t>
  </si>
  <si>
    <t>PHI-CLN-0025</t>
  </si>
  <si>
    <t>149480000000</t>
  </si>
  <si>
    <t>C-14-S2</t>
  </si>
  <si>
    <t>BT-626910</t>
  </si>
  <si>
    <t>LOT-A2369</t>
  </si>
  <si>
    <t>PRD-01589</t>
  </si>
  <si>
    <t>PHI-AUD-0036</t>
  </si>
  <si>
    <t>1421540000000</t>
  </si>
  <si>
    <t>F-15-S5</t>
  </si>
  <si>
    <t>BT-189286</t>
  </si>
  <si>
    <t>LOT-B6115</t>
  </si>
  <si>
    <t>PRD-01479</t>
  </si>
  <si>
    <t>DEL-LAP-0035</t>
  </si>
  <si>
    <t>1081690000000</t>
  </si>
  <si>
    <t>Dell Latitude 5440</t>
  </si>
  <si>
    <t>F-04-S3</t>
  </si>
  <si>
    <t>BT-892470</t>
  </si>
  <si>
    <t>LOT-B4123</t>
  </si>
  <si>
    <t>PRD-01419</t>
  </si>
  <si>
    <t>PHI-ELC-0083</t>
  </si>
  <si>
    <t>E-19-S8</t>
  </si>
  <si>
    <t>BT-453491</t>
  </si>
  <si>
    <t>LOT-B4569</t>
  </si>
  <si>
    <t>PRD-03308</t>
  </si>
  <si>
    <t>HP-PRN-0060</t>
  </si>
  <si>
    <t>B-14-S6</t>
  </si>
  <si>
    <t>BT-666117</t>
  </si>
  <si>
    <t>LOT-C5566</t>
  </si>
  <si>
    <t>PRD-01251</t>
  </si>
  <si>
    <t>APC-ELC-0064</t>
  </si>
  <si>
    <t>2136790000000</t>
  </si>
  <si>
    <t>A-34-S4</t>
  </si>
  <si>
    <t>BT-133577</t>
  </si>
  <si>
    <t>LOT-B6454</t>
  </si>
  <si>
    <t>PRD-00064</t>
  </si>
  <si>
    <t>SAM-STO-0003</t>
  </si>
  <si>
    <t>6685160000000</t>
  </si>
  <si>
    <t>Flash Drives</t>
  </si>
  <si>
    <t>F-37-S5</t>
  </si>
  <si>
    <t>BT-807160</t>
  </si>
  <si>
    <t>LOT-A4164</t>
  </si>
  <si>
    <t>PRD-00508</t>
  </si>
  <si>
    <t>LOG-FUR-0012</t>
  </si>
  <si>
    <t>902556000000</t>
  </si>
  <si>
    <t>D-07-S8</t>
  </si>
  <si>
    <t>BT-560302</t>
  </si>
  <si>
    <t>LOT-A9831</t>
  </si>
  <si>
    <t>PRD-02803</t>
  </si>
  <si>
    <t>LOG-AUD-0068</t>
  </si>
  <si>
    <t>6824060000000</t>
  </si>
  <si>
    <t>B-36-S6</t>
  </si>
  <si>
    <t>BT-953015</t>
  </si>
  <si>
    <t>LOT-C4900</t>
  </si>
  <si>
    <t>PRD-00455</t>
  </si>
  <si>
    <t>LOG-FUR-0009</t>
  </si>
  <si>
    <t>7984410000000</t>
  </si>
  <si>
    <t>H-01-S3</t>
  </si>
  <si>
    <t>BT-218055</t>
  </si>
  <si>
    <t>LOT-A2410</t>
  </si>
  <si>
    <t>PRD-02473</t>
  </si>
  <si>
    <t>LEN-MOB-0076</t>
  </si>
  <si>
    <t>3033500000000</t>
  </si>
  <si>
    <t>Lenovo Tab M10</t>
  </si>
  <si>
    <t>E-20-S1</t>
  </si>
  <si>
    <t>BT-583198</t>
  </si>
  <si>
    <t>LOT-C7128</t>
  </si>
  <si>
    <t>PRD-02624</t>
  </si>
  <si>
    <t>PHI-CCT-0078</t>
  </si>
  <si>
    <t>5079720000000</t>
  </si>
  <si>
    <t>E-03-S2</t>
  </si>
  <si>
    <t>BT-474433</t>
  </si>
  <si>
    <t>LOT-C2528</t>
  </si>
  <si>
    <t>PRD-00936</t>
  </si>
  <si>
    <t>HP-LAP-0022</t>
  </si>
  <si>
    <t>2615490000000</t>
  </si>
  <si>
    <t>Hp Probook 450 G10</t>
  </si>
  <si>
    <t>D-25-S2</t>
  </si>
  <si>
    <t>BT-619180</t>
  </si>
  <si>
    <t>LOT-A8881</t>
  </si>
  <si>
    <t>PRD-01815</t>
  </si>
  <si>
    <t>PHI-CLN-0046</t>
  </si>
  <si>
    <t>2591370000000</t>
  </si>
  <si>
    <t>B-39-S4</t>
  </si>
  <si>
    <t>BT-468675</t>
  </si>
  <si>
    <t>LOT-B6284</t>
  </si>
  <si>
    <t>PRD-00867</t>
  </si>
  <si>
    <t>SAM-STO-0026</t>
  </si>
  <si>
    <t>365620000000</t>
  </si>
  <si>
    <t>H-23-S8</t>
  </si>
  <si>
    <t>BT-649643</t>
  </si>
  <si>
    <t>LOT-A7161</t>
  </si>
  <si>
    <t>PRD-00422</t>
  </si>
  <si>
    <t>SAM-STO-0014</t>
  </si>
  <si>
    <t>976264000000</t>
  </si>
  <si>
    <t>C-23-S2</t>
  </si>
  <si>
    <t>BT-168590</t>
  </si>
  <si>
    <t>LOT-A5523</t>
  </si>
  <si>
    <t>PRD-01204</t>
  </si>
  <si>
    <t>HP-MOB-0045</t>
  </si>
  <si>
    <t>9409360000000</t>
  </si>
  <si>
    <t>F-06-S7</t>
  </si>
  <si>
    <t>BT-541836</t>
  </si>
  <si>
    <t>LOT-B7792</t>
  </si>
  <si>
    <t>PRD-02787</t>
  </si>
  <si>
    <t>LOG-AUD-0067</t>
  </si>
  <si>
    <t>3812040000000</t>
  </si>
  <si>
    <t>Logitech Z313 Speakers</t>
  </si>
  <si>
    <t>A-23-S1</t>
  </si>
  <si>
    <t>BT-163262</t>
  </si>
  <si>
    <t>LOT-C3984</t>
  </si>
  <si>
    <t>PRD-02096</t>
  </si>
  <si>
    <t>SAM-MOB-0068</t>
  </si>
  <si>
    <t>2851560000000</t>
  </si>
  <si>
    <t>B-19-S5</t>
  </si>
  <si>
    <t>BT-310609</t>
  </si>
  <si>
    <t>LOT-B7931</t>
  </si>
  <si>
    <t>PRD-02672</t>
  </si>
  <si>
    <t>CIS-CCT-0062</t>
  </si>
  <si>
    <t>5899110000000</t>
  </si>
  <si>
    <t>B-03-S1</t>
  </si>
  <si>
    <t>BT-184123</t>
  </si>
  <si>
    <t>LOT-C1659</t>
  </si>
  <si>
    <t>PRD-00251</t>
  </si>
  <si>
    <t>LOG-ACC-0009</t>
  </si>
  <si>
    <t>7930360000000</t>
  </si>
  <si>
    <t>Logitech Mx Master 3S Mouse</t>
  </si>
  <si>
    <t>E-15-S4</t>
  </si>
  <si>
    <t>BT-617795</t>
  </si>
  <si>
    <t>LOT-A6947</t>
  </si>
  <si>
    <t>PRD-02397</t>
  </si>
  <si>
    <t>EPS-PRN-0041</t>
  </si>
  <si>
    <t>4290040000000</t>
  </si>
  <si>
    <t>G-39-S7</t>
  </si>
  <si>
    <t>BT-255875</t>
  </si>
  <si>
    <t>LOT-C8381</t>
  </si>
  <si>
    <t>PRD-02782</t>
  </si>
  <si>
    <t>CAN-SUP-0085</t>
  </si>
  <si>
    <t>3215960000000</t>
  </si>
  <si>
    <t>BT-136660</t>
  </si>
  <si>
    <t>LOT-C6603</t>
  </si>
  <si>
    <t>PRD-00435</t>
  </si>
  <si>
    <t>PHI-ELC-0022</t>
  </si>
  <si>
    <t>1874960000000</t>
  </si>
  <si>
    <t>G-20-S6</t>
  </si>
  <si>
    <t>BT-323885</t>
  </si>
  <si>
    <t>LOT-A7436</t>
  </si>
  <si>
    <t>PRD-00630</t>
  </si>
  <si>
    <t>CIS-CCT-0016</t>
  </si>
  <si>
    <t>5422160000000</t>
  </si>
  <si>
    <t>D-36-S4</t>
  </si>
  <si>
    <t>BT-576476</t>
  </si>
  <si>
    <t>LOT-A3978</t>
  </si>
  <si>
    <t>PRD-00938</t>
  </si>
  <si>
    <t>UBI-CCT-0025</t>
  </si>
  <si>
    <t>9735190000000</t>
  </si>
  <si>
    <t>G-18-S6</t>
  </si>
  <si>
    <t>BT-533389</t>
  </si>
  <si>
    <t>LOT-A7348</t>
  </si>
  <si>
    <t>PRD-02092</t>
  </si>
  <si>
    <t>CAN-SUP-0066</t>
  </si>
  <si>
    <t>9958740000000</t>
  </si>
  <si>
    <t>C-09-S5</t>
  </si>
  <si>
    <t>BT-292669</t>
  </si>
  <si>
    <t>LOT-B9415</t>
  </si>
  <si>
    <t>PRD-00116</t>
  </si>
  <si>
    <t>APC-ELC-0004</t>
  </si>
  <si>
    <t>4890900000000</t>
  </si>
  <si>
    <t>Apc Surge Protector 6-Outlet</t>
  </si>
  <si>
    <t>C-24-S2</t>
  </si>
  <si>
    <t>BT-845652</t>
  </si>
  <si>
    <t>LOT-A1612</t>
  </si>
  <si>
    <t>PRD-00504</t>
  </si>
  <si>
    <t>CAN-SUP-0018</t>
  </si>
  <si>
    <t>4707390000000</t>
  </si>
  <si>
    <t>D-12-S1</t>
  </si>
  <si>
    <t>BT-305369</t>
  </si>
  <si>
    <t>LOT-A4425</t>
  </si>
  <si>
    <t>PRD-01967</t>
  </si>
  <si>
    <t>DEL-ACC-0040</t>
  </si>
  <si>
    <t>7291930000000</t>
  </si>
  <si>
    <t>C-33-S6</t>
  </si>
  <si>
    <t>BT-191767</t>
  </si>
  <si>
    <t>LOT-B7466</t>
  </si>
  <si>
    <t>PRD-01701</t>
  </si>
  <si>
    <t>UBI-CCT-0041</t>
  </si>
  <si>
    <t>6551290000000</t>
  </si>
  <si>
    <t>C-39-S3</t>
  </si>
  <si>
    <t>BT-383936</t>
  </si>
  <si>
    <t>LOT-B8294</t>
  </si>
  <si>
    <t>PRD-03360</t>
  </si>
  <si>
    <t>LOG-CLN-0082</t>
  </si>
  <si>
    <t>2848550000000</t>
  </si>
  <si>
    <t>BT-478058</t>
  </si>
  <si>
    <t>LOT-C9820</t>
  </si>
  <si>
    <t>PRD-01241</t>
  </si>
  <si>
    <t>PHI-AUD-0030</t>
  </si>
  <si>
    <t>7704990000000</t>
  </si>
  <si>
    <t>C-22-S8</t>
  </si>
  <si>
    <t>BT-385563</t>
  </si>
  <si>
    <t>LOT-B9019</t>
  </si>
  <si>
    <t>PRD-01145</t>
  </si>
  <si>
    <t>APC-ELC-0056</t>
  </si>
  <si>
    <t>1256720000000</t>
  </si>
  <si>
    <t>D-31-S3</t>
  </si>
  <si>
    <t>BT-318463</t>
  </si>
  <si>
    <t>LOT-A6608</t>
  </si>
  <si>
    <t>PRD-00939</t>
  </si>
  <si>
    <t>PHI-ELC-0055</t>
  </si>
  <si>
    <t>418281000000</t>
  </si>
  <si>
    <t>B-24-S3</t>
  </si>
  <si>
    <t>BT-555222</t>
  </si>
  <si>
    <t>LOT-A7045</t>
  </si>
  <si>
    <t>PRD-00156</t>
  </si>
  <si>
    <t>PHI-CLN-0003</t>
  </si>
  <si>
    <t>3109680000000</t>
  </si>
  <si>
    <t>A-12-S3</t>
  </si>
  <si>
    <t>BT-132792</t>
  </si>
  <si>
    <t>LOT-A4310</t>
  </si>
  <si>
    <t>PRD-01661</t>
  </si>
  <si>
    <t>PHI-ELC-0100</t>
  </si>
  <si>
    <t>3409360000000</t>
  </si>
  <si>
    <t>F-34-S2</t>
  </si>
  <si>
    <t>BT-295045</t>
  </si>
  <si>
    <t>LOT-B1900</t>
  </si>
  <si>
    <t>PRD-01356</t>
  </si>
  <si>
    <t>PHI-AUD-0032</t>
  </si>
  <si>
    <t>1430920000000</t>
  </si>
  <si>
    <t>E-12-S3</t>
  </si>
  <si>
    <t>BT-680107</t>
  </si>
  <si>
    <t>LOT-B4810</t>
  </si>
  <si>
    <t>PRD-01415</t>
  </si>
  <si>
    <t>CIS-NET-0058</t>
  </si>
  <si>
    <t>6653390000000</t>
  </si>
  <si>
    <t>D-06-S5</t>
  </si>
  <si>
    <t>BT-768703</t>
  </si>
  <si>
    <t>LOT-B4301</t>
  </si>
  <si>
    <t>PRD-00699</t>
  </si>
  <si>
    <t>APC-ELC-0034</t>
  </si>
  <si>
    <t>4995070000000</t>
  </si>
  <si>
    <t>C-20-S9</t>
  </si>
  <si>
    <t>BT-473185</t>
  </si>
  <si>
    <t>LOT-A4365</t>
  </si>
  <si>
    <t>PRD-03139</t>
  </si>
  <si>
    <t>HP-ACC-0074</t>
  </si>
  <si>
    <t>1223270000000</t>
  </si>
  <si>
    <t>Hp 320K Keyboard</t>
  </si>
  <si>
    <t>E-08-S8</t>
  </si>
  <si>
    <t>BT-258687</t>
  </si>
  <si>
    <t>LOT-C1764</t>
  </si>
  <si>
    <t>PRD-01890</t>
  </si>
  <si>
    <t>HP-ACC-0045</t>
  </si>
  <si>
    <t>4960590000000</t>
  </si>
  <si>
    <t>Hp Usb Wired Mouse</t>
  </si>
  <si>
    <t>E-05-S5</t>
  </si>
  <si>
    <t>BT-284259</t>
  </si>
  <si>
    <t>LOT-B2318</t>
  </si>
  <si>
    <t>PRD-02825</t>
  </si>
  <si>
    <t>CIS-NET-0106</t>
  </si>
  <si>
    <t>4063310000000</t>
  </si>
  <si>
    <t>B-17-S1</t>
  </si>
  <si>
    <t>BT-204793</t>
  </si>
  <si>
    <t>LOT-C1216</t>
  </si>
  <si>
    <t>PRD-00394</t>
  </si>
  <si>
    <t>DEL-LAP-0009</t>
  </si>
  <si>
    <t>3039430000000</t>
  </si>
  <si>
    <t>BT-406533</t>
  </si>
  <si>
    <t>LOT-A7295</t>
  </si>
  <si>
    <t>PRD-00694</t>
  </si>
  <si>
    <t>LEN-LAP-0017</t>
  </si>
  <si>
    <t>4053570000000</t>
  </si>
  <si>
    <t>Lenovo Thinkpad E14</t>
  </si>
  <si>
    <t>B-39-S6</t>
  </si>
  <si>
    <t>BT-995226</t>
  </si>
  <si>
    <t>LOT-A8362</t>
  </si>
  <si>
    <t>PRD-03047</t>
  </si>
  <si>
    <t>HP-SUP-0078</t>
  </si>
  <si>
    <t>4256040000000</t>
  </si>
  <si>
    <t>A-15-S9</t>
  </si>
  <si>
    <t>LOT-C2846</t>
  </si>
  <si>
    <t>PRD-01552</t>
  </si>
  <si>
    <t>HP-PRN-0001</t>
  </si>
  <si>
    <t>7965570000000</t>
  </si>
  <si>
    <t>A-14-S3</t>
  </si>
  <si>
    <t>BT-329901</t>
  </si>
  <si>
    <t>LOT-B1375</t>
  </si>
  <si>
    <t>PRD-01456</t>
  </si>
  <si>
    <t>LOG-FUR-0036</t>
  </si>
  <si>
    <t>315846000000</t>
  </si>
  <si>
    <t>D-29-S4</t>
  </si>
  <si>
    <t>BT-263089</t>
  </si>
  <si>
    <t>LOT-B6377</t>
  </si>
  <si>
    <t>PRD-00218</t>
  </si>
  <si>
    <t>HP-CLN-0009</t>
  </si>
  <si>
    <t>9639190000000</t>
  </si>
  <si>
    <t>BT-401314</t>
  </si>
  <si>
    <t>LOT-A5344</t>
  </si>
  <si>
    <t>PRD-03150</t>
  </si>
  <si>
    <t>WD-STO-0075</t>
  </si>
  <si>
    <t>8453120000000</t>
  </si>
  <si>
    <t>Wd My Passport 2Tb</t>
  </si>
  <si>
    <t>F-32-S9</t>
  </si>
  <si>
    <t>BT-123875</t>
  </si>
  <si>
    <t>LOT-C6565</t>
  </si>
  <si>
    <t>PRD-02904</t>
  </si>
  <si>
    <t>LOG-ACC-0063</t>
  </si>
  <si>
    <t>7898690000000</t>
  </si>
  <si>
    <t>A-03-S1</t>
  </si>
  <si>
    <t>BT-250419</t>
  </si>
  <si>
    <t>LOT-C8285</t>
  </si>
  <si>
    <t>PRD-02281</t>
  </si>
  <si>
    <t>WD-STO-0057</t>
  </si>
  <si>
    <t>2753700000000</t>
  </si>
  <si>
    <t>E-31-S2</t>
  </si>
  <si>
    <t>BT-413953</t>
  </si>
  <si>
    <t>LOT-B6228</t>
  </si>
  <si>
    <t>PRD-01622</t>
  </si>
  <si>
    <t>DEL-LAP-0038</t>
  </si>
  <si>
    <t>1977900000000</t>
  </si>
  <si>
    <t>D-23-S2</t>
  </si>
  <si>
    <t>BT-250308</t>
  </si>
  <si>
    <t>LOT-B9854</t>
  </si>
  <si>
    <t>PRD-02039</t>
  </si>
  <si>
    <t>BRO-SUP-0063</t>
  </si>
  <si>
    <t>8458550000000</t>
  </si>
  <si>
    <t>D-03-S8</t>
  </si>
  <si>
    <t>BT-290885</t>
  </si>
  <si>
    <t>LOT-B6979</t>
  </si>
  <si>
    <t>PRD-02844</t>
  </si>
  <si>
    <t>UBI-CCT-0068</t>
  </si>
  <si>
    <t>2446420000000</t>
  </si>
  <si>
    <t>E-32-S9</t>
  </si>
  <si>
    <t>BT-115582</t>
  </si>
  <si>
    <t>LOT-C3253</t>
  </si>
  <si>
    <t>PRD-01919</t>
  </si>
  <si>
    <t>PHI-CCT-0053</t>
  </si>
  <si>
    <t>9366740000000</t>
  </si>
  <si>
    <t>C-19-S8</t>
  </si>
  <si>
    <t>BT-600234</t>
  </si>
  <si>
    <t>LOT-B5328</t>
  </si>
  <si>
    <t>PRD-00900</t>
  </si>
  <si>
    <t>HP-CLN-0021</t>
  </si>
  <si>
    <t>1288670000000</t>
  </si>
  <si>
    <t>G-31-S4</t>
  </si>
  <si>
    <t>BT-949113</t>
  </si>
  <si>
    <t>LOT-A5332</t>
  </si>
  <si>
    <t>PRD-03305</t>
  </si>
  <si>
    <t>LOG-CLN-0079</t>
  </si>
  <si>
    <t>9025860000000</t>
  </si>
  <si>
    <t>E-26-S3</t>
  </si>
  <si>
    <t>BT-388833</t>
  </si>
  <si>
    <t>LOT-C4434</t>
  </si>
  <si>
    <t>PRD-02847</t>
  </si>
  <si>
    <t>CAN-PRN-0067</t>
  </si>
  <si>
    <t>BT-703591</t>
  </si>
  <si>
    <t>LOT-C9802</t>
  </si>
  <si>
    <t>PRD-02940</t>
  </si>
  <si>
    <t>LOG-ACC-0066</t>
  </si>
  <si>
    <t>3633960000000</t>
  </si>
  <si>
    <t>B-23-S4</t>
  </si>
  <si>
    <t>BT-351593</t>
  </si>
  <si>
    <t>LOT-C1715</t>
  </si>
  <si>
    <t>PRD-01182</t>
  </si>
  <si>
    <t>CIS-CCT-0027</t>
  </si>
  <si>
    <t>9846480000000</t>
  </si>
  <si>
    <t>D-26-S9</t>
  </si>
  <si>
    <t>BT-798328</t>
  </si>
  <si>
    <t>LOT-A7941</t>
  </si>
  <si>
    <t>PRD-02957</t>
  </si>
  <si>
    <t>DEL-LAP-0071</t>
  </si>
  <si>
    <t>5346500000000</t>
  </si>
  <si>
    <t>G-23-S1</t>
  </si>
  <si>
    <t>BT-912901</t>
  </si>
  <si>
    <t>LOT-C4878</t>
  </si>
  <si>
    <t>PRD-01115</t>
  </si>
  <si>
    <t>HP-CLN-0027</t>
  </si>
  <si>
    <t>5194850000000</t>
  </si>
  <si>
    <t>B-35-S4</t>
  </si>
  <si>
    <t>BT-112042</t>
  </si>
  <si>
    <t>LOT-A6330</t>
  </si>
  <si>
    <t>PRD-01333</t>
  </si>
  <si>
    <t>CAN-PRN-0032</t>
  </si>
  <si>
    <t>6525080000000</t>
  </si>
  <si>
    <t>A-08-S9</t>
  </si>
  <si>
    <t>BT-278927</t>
  </si>
  <si>
    <t>LOT-B2749</t>
  </si>
  <si>
    <t>PRD-00678</t>
  </si>
  <si>
    <t>LEN-MOB-0018</t>
  </si>
  <si>
    <t>5344600000000</t>
  </si>
  <si>
    <t>F-32-S1</t>
  </si>
  <si>
    <t>BT-871152</t>
  </si>
  <si>
    <t>LOT-A8035</t>
  </si>
  <si>
    <t>PRD-01832</t>
  </si>
  <si>
    <t>MSF-LAP-0028</t>
  </si>
  <si>
    <t>5832230000000</t>
  </si>
  <si>
    <t>BT-518089</t>
  </si>
  <si>
    <t>LOT-B1342</t>
  </si>
  <si>
    <t>PRD-01924</t>
  </si>
  <si>
    <t>PHI-ELC-0111</t>
  </si>
  <si>
    <t>7763970000000</t>
  </si>
  <si>
    <t>E-15-S7</t>
  </si>
  <si>
    <t>BT-778850</t>
  </si>
  <si>
    <t>LOT-B7993</t>
  </si>
  <si>
    <t>PRD-02169</t>
  </si>
  <si>
    <t>WD-STO-0053</t>
  </si>
  <si>
    <t>3323970000000</t>
  </si>
  <si>
    <t>A-01-S4</t>
  </si>
  <si>
    <t>BT-988681</t>
  </si>
  <si>
    <t>LOT-B7493</t>
  </si>
  <si>
    <t>PRD-01563</t>
  </si>
  <si>
    <t>LOG-CLN-0038</t>
  </si>
  <si>
    <t>5921300000000</t>
  </si>
  <si>
    <t>A-07-S5</t>
  </si>
  <si>
    <t>BT-258704</t>
  </si>
  <si>
    <t>LOT-B8712</t>
  </si>
  <si>
    <t>PRD-02669</t>
  </si>
  <si>
    <t>CAN-PRN-0066</t>
  </si>
  <si>
    <t>2824100000000</t>
  </si>
  <si>
    <t>G-32-S4</t>
  </si>
  <si>
    <t>BT-555111</t>
  </si>
  <si>
    <t>LOT-C9452</t>
  </si>
  <si>
    <t>PRD-00421</t>
  </si>
  <si>
    <t>LOG-CLN-0012</t>
  </si>
  <si>
    <t>8785190000000</t>
  </si>
  <si>
    <t>D-38-S9</t>
  </si>
  <si>
    <t>BT-235019</t>
  </si>
  <si>
    <t>LOT-A2583</t>
  </si>
  <si>
    <t>PRD-02995</t>
  </si>
  <si>
    <t>DEL-LAP-0073</t>
  </si>
  <si>
    <t>1390890000000</t>
  </si>
  <si>
    <t>Dell Xps 13</t>
  </si>
  <si>
    <t>E-14-S9</t>
  </si>
  <si>
    <t>BT-802736</t>
  </si>
  <si>
    <t>LOT-C7663</t>
  </si>
  <si>
    <t>PRD-02459</t>
  </si>
  <si>
    <t>PHI-ELC-0136</t>
  </si>
  <si>
    <t>9439740000000</t>
  </si>
  <si>
    <t>F-11-S1</t>
  </si>
  <si>
    <t>BT-362356</t>
  </si>
  <si>
    <t>LOT-C5131</t>
  </si>
  <si>
    <t>PRD-00456</t>
  </si>
  <si>
    <t>HP-PRN-0006</t>
  </si>
  <si>
    <t>3370100000000</t>
  </si>
  <si>
    <t>Hp Laserjet Pro M404Dn</t>
  </si>
  <si>
    <t>H-18-S4</t>
  </si>
  <si>
    <t>BT-125598</t>
  </si>
  <si>
    <t>LOT-A5455</t>
  </si>
  <si>
    <t>PRD-02719</t>
  </si>
  <si>
    <t>DEL-ACC-0051</t>
  </si>
  <si>
    <t>5044660000000</t>
  </si>
  <si>
    <t>E-36-S6</t>
  </si>
  <si>
    <t>BT-968978</t>
  </si>
  <si>
    <t>LOT-C3518</t>
  </si>
  <si>
    <t>PRD-02055</t>
  </si>
  <si>
    <t>LEN-MOB-0063</t>
  </si>
  <si>
    <t>6240440000000</t>
  </si>
  <si>
    <t>C-17-S7</t>
  </si>
  <si>
    <t>BT-467056</t>
  </si>
  <si>
    <t>LOT-B1231</t>
  </si>
  <si>
    <t>PRD-01998</t>
  </si>
  <si>
    <t>UBI-NET-0065</t>
  </si>
  <si>
    <t>6017390000000</t>
  </si>
  <si>
    <t>F-25-S3</t>
  </si>
  <si>
    <t>BT-788280</t>
  </si>
  <si>
    <t>LOT-B9780</t>
  </si>
  <si>
    <t>PRD-02429</t>
  </si>
  <si>
    <t>HP-ACC-0061</t>
  </si>
  <si>
    <t>8390620000000</t>
  </si>
  <si>
    <t>E-09-S2</t>
  </si>
  <si>
    <t>BT-385805</t>
  </si>
  <si>
    <t>LOT-C3442</t>
  </si>
  <si>
    <t>PRD-03341</t>
  </si>
  <si>
    <t>LOG-CLN-0080</t>
  </si>
  <si>
    <t>4639520000000</t>
  </si>
  <si>
    <t>C-07-S5</t>
  </si>
  <si>
    <t>BT-248038</t>
  </si>
  <si>
    <t>LOT-C1407</t>
  </si>
  <si>
    <t>PRD-02660</t>
  </si>
  <si>
    <t>HP-CLN-0069</t>
  </si>
  <si>
    <t>4611110000000</t>
  </si>
  <si>
    <t>B-34-S4</t>
  </si>
  <si>
    <t>BT-876536</t>
  </si>
  <si>
    <t>LOT-C6989</t>
  </si>
  <si>
    <t>PRD-03331</t>
  </si>
  <si>
    <t>APC-ELC-0140</t>
  </si>
  <si>
    <t>6517460000000</t>
  </si>
  <si>
    <t>A-05-S8</t>
  </si>
  <si>
    <t>BT-946722</t>
  </si>
  <si>
    <t>LOT-C2142</t>
  </si>
  <si>
    <t>PRD-00383</t>
  </si>
  <si>
    <t>CAN-SUP-0013</t>
  </si>
  <si>
    <t>6025300000000</t>
  </si>
  <si>
    <t>B-06-S8</t>
  </si>
  <si>
    <t>BT-463108</t>
  </si>
  <si>
    <t>LOT-A2661</t>
  </si>
  <si>
    <t>PRD-01373</t>
  </si>
  <si>
    <t>KNG-STO-0026</t>
  </si>
  <si>
    <t>7827310000000</t>
  </si>
  <si>
    <t>E-17-S5</t>
  </si>
  <si>
    <t>BT-358213</t>
  </si>
  <si>
    <t>LOT-B4217</t>
  </si>
  <si>
    <t>PRD-02600</t>
  </si>
  <si>
    <t>APC-ELC-0112</t>
  </si>
  <si>
    <t>6733760000000</t>
  </si>
  <si>
    <t>D-08-S6</t>
  </si>
  <si>
    <t>BT-963729</t>
  </si>
  <si>
    <t>LOT-C6199</t>
  </si>
  <si>
    <t>PRD-00216</t>
  </si>
  <si>
    <t>BRO-PRN-0006</t>
  </si>
  <si>
    <t>255906000000</t>
  </si>
  <si>
    <t>G-19-S6</t>
  </si>
  <si>
    <t>BT-436050</t>
  </si>
  <si>
    <t>LOT-A2006</t>
  </si>
  <si>
    <t>PRD-01106</t>
  </si>
  <si>
    <t>CAN-SUP-0036</t>
  </si>
  <si>
    <t>3434660000000</t>
  </si>
  <si>
    <t>BT-977168</t>
  </si>
  <si>
    <t>LOT-A2365</t>
  </si>
  <si>
    <t>PRD-00186</t>
  </si>
  <si>
    <t>CIS-CCT-0005</t>
  </si>
  <si>
    <t>7239500000000</t>
  </si>
  <si>
    <t>C-27-S8</t>
  </si>
  <si>
    <t>BT-907789</t>
  </si>
  <si>
    <t>LOT-A7277</t>
  </si>
  <si>
    <t>PRD-00661</t>
  </si>
  <si>
    <t>LOG-AUD-0014</t>
  </si>
  <si>
    <t>9092290000000</t>
  </si>
  <si>
    <t>A-32-S7</t>
  </si>
  <si>
    <t>BT-521665</t>
  </si>
  <si>
    <t>LOT-A5261</t>
  </si>
  <si>
    <t>PRD-02274</t>
  </si>
  <si>
    <t>PHI-ELC-0132</t>
  </si>
  <si>
    <t>8928000000000</t>
  </si>
  <si>
    <t>D-31-S2</t>
  </si>
  <si>
    <t>BT-646314</t>
  </si>
  <si>
    <t>LOT-B7937</t>
  </si>
  <si>
    <t>PRD-01130</t>
  </si>
  <si>
    <t>HP-ACC-0025</t>
  </si>
  <si>
    <t>1599940000000</t>
  </si>
  <si>
    <t>C-28-S6</t>
  </si>
  <si>
    <t>BT-225744</t>
  </si>
  <si>
    <t>LOT-A3026</t>
  </si>
  <si>
    <t>PRD-01907</t>
  </si>
  <si>
    <t>HP-LAP-0038</t>
  </si>
  <si>
    <t>1835910000000</t>
  </si>
  <si>
    <t>Hp Pavilion 15</t>
  </si>
  <si>
    <t>A-12-S4</t>
  </si>
  <si>
    <t>BT-915789</t>
  </si>
  <si>
    <t>LOT-B5587</t>
  </si>
  <si>
    <t>PRD-00982</t>
  </si>
  <si>
    <t>HP-SUP-0027</t>
  </si>
  <si>
    <t>511090000000</t>
  </si>
  <si>
    <t>G-10-S8</t>
  </si>
  <si>
    <t>BT-779599</t>
  </si>
  <si>
    <t>LOT-A5811</t>
  </si>
  <si>
    <t>PRD-01810</t>
  </si>
  <si>
    <t>BRO-SUP-0057</t>
  </si>
  <si>
    <t>4333520000000</t>
  </si>
  <si>
    <t>B-29-S4</t>
  </si>
  <si>
    <t>LOT-B7593</t>
  </si>
  <si>
    <t>PRD-00844</t>
  </si>
  <si>
    <t>PHI-AUD-0017</t>
  </si>
  <si>
    <t>2368810000000</t>
  </si>
  <si>
    <t>H-20-S6</t>
  </si>
  <si>
    <t>BT-755814</t>
  </si>
  <si>
    <t>LOT-A2127</t>
  </si>
  <si>
    <t>PRD-00556</t>
  </si>
  <si>
    <t>HP-FUR-0013</t>
  </si>
  <si>
    <t>9980950000000</t>
  </si>
  <si>
    <t>F-05-S4</t>
  </si>
  <si>
    <t>BT-432048</t>
  </si>
  <si>
    <t>LOT-A3820</t>
  </si>
  <si>
    <t>PRD-02314</t>
  </si>
  <si>
    <t>MSF-ACC-0041</t>
  </si>
  <si>
    <t>5823880000000</t>
  </si>
  <si>
    <t>D-38-S6</t>
  </si>
  <si>
    <t>BT-706708</t>
  </si>
  <si>
    <t>LOT-C4248</t>
  </si>
  <si>
    <t>PRD-00807</t>
  </si>
  <si>
    <t>SAM-AUD-0026</t>
  </si>
  <si>
    <t>652664000000</t>
  </si>
  <si>
    <t>C-07-S1</t>
  </si>
  <si>
    <t>BT-203139</t>
  </si>
  <si>
    <t>LOT-A5502</t>
  </si>
  <si>
    <t>PRD-02309</t>
  </si>
  <si>
    <t>PHI-CCT-0062</t>
  </si>
  <si>
    <t>252003000000</t>
  </si>
  <si>
    <t>F-11-S9</t>
  </si>
  <si>
    <t>BT-325148</t>
  </si>
  <si>
    <t>LOT-C2595</t>
  </si>
  <si>
    <t>PRD-01829</t>
  </si>
  <si>
    <t>WD-STO-0048</t>
  </si>
  <si>
    <t>2072970000000</t>
  </si>
  <si>
    <t>Wd Green 480Gb Ssd</t>
  </si>
  <si>
    <t>A-19-S6</t>
  </si>
  <si>
    <t>BT-517841</t>
  </si>
  <si>
    <t>LOT-B7646</t>
  </si>
  <si>
    <t>PRD-02867</t>
  </si>
  <si>
    <t>HP-FUR-0072</t>
  </si>
  <si>
    <t>8441510000000</t>
  </si>
  <si>
    <t>B-32-S2</t>
  </si>
  <si>
    <t>BT-938898</t>
  </si>
  <si>
    <t>LOT-C9539</t>
  </si>
  <si>
    <t>PRD-01203</t>
  </si>
  <si>
    <t>KNG-STO-0023</t>
  </si>
  <si>
    <t>5275430000000</t>
  </si>
  <si>
    <t>Kingston Nv2 1Tb Nvme Ssd</t>
  </si>
  <si>
    <t>D-06-S3</t>
  </si>
  <si>
    <t>BT-504059</t>
  </si>
  <si>
    <t>LOT-B5394</t>
  </si>
  <si>
    <t>PRD-01789</t>
  </si>
  <si>
    <t>HP-ACC-0042</t>
  </si>
  <si>
    <t>4728160000000</t>
  </si>
  <si>
    <t>A-39-S9</t>
  </si>
  <si>
    <t>BT-571404</t>
  </si>
  <si>
    <t>LOT-B8910</t>
  </si>
  <si>
    <t>PRD-01618</t>
  </si>
  <si>
    <t>HP-FUR-0041</t>
  </si>
  <si>
    <t>3998880000000</t>
  </si>
  <si>
    <t>BT-997474</t>
  </si>
  <si>
    <t>LOT-B8038</t>
  </si>
  <si>
    <t>PRD-01167</t>
  </si>
  <si>
    <t>PHI-AUD-0023</t>
  </si>
  <si>
    <t>943868000000</t>
  </si>
  <si>
    <t>G-36-S5</t>
  </si>
  <si>
    <t>BT-332763</t>
  </si>
  <si>
    <t>LOT-A8068</t>
  </si>
  <si>
    <t>PRD-01382</t>
  </si>
  <si>
    <t>KNG-STO-0027</t>
  </si>
  <si>
    <t>6585970000000</t>
  </si>
  <si>
    <t>F-09-S5</t>
  </si>
  <si>
    <t>BT-226984</t>
  </si>
  <si>
    <t>LOT-B3108</t>
  </si>
  <si>
    <t>PRD-00257</t>
  </si>
  <si>
    <t>LOG-CLN-0009</t>
  </si>
  <si>
    <t>6362050000000</t>
  </si>
  <si>
    <t>D-31-S4</t>
  </si>
  <si>
    <t>BT-555000</t>
  </si>
  <si>
    <t>LOT-A6431</t>
  </si>
  <si>
    <t>PRD-01776</t>
  </si>
  <si>
    <t>UBI-CCT-0043</t>
  </si>
  <si>
    <t>B-24-S9</t>
  </si>
  <si>
    <t>BT-374221</t>
  </si>
  <si>
    <t>LOT-B7596</t>
  </si>
  <si>
    <t>PRD-02119</t>
  </si>
  <si>
    <t>MSF-FUR-0050</t>
  </si>
  <si>
    <t>2413370000000</t>
  </si>
  <si>
    <t>E-20-S2</t>
  </si>
  <si>
    <t>BT-459159</t>
  </si>
  <si>
    <t>LOT-B4482</t>
  </si>
  <si>
    <t>PRD-01062</t>
  </si>
  <si>
    <t>WD-STO-0027</t>
  </si>
  <si>
    <t>6694950000000</t>
  </si>
  <si>
    <t>F-17-S7</t>
  </si>
  <si>
    <t>LOT-A6485</t>
  </si>
  <si>
    <t>PRD-03032</t>
  </si>
  <si>
    <t>BRO-SUP-0093</t>
  </si>
  <si>
    <t>3281600000000</t>
  </si>
  <si>
    <t>D-01-S4</t>
  </si>
  <si>
    <t>BT-630548</t>
  </si>
  <si>
    <t>LOT-C2236</t>
  </si>
  <si>
    <t>PRD-02413</t>
  </si>
  <si>
    <t>CAN-SUP-0075</t>
  </si>
  <si>
    <t>617724000000</t>
  </si>
  <si>
    <t>E-37-S5</t>
  </si>
  <si>
    <t>BT-904796</t>
  </si>
  <si>
    <t>LOT-C4515</t>
  </si>
  <si>
    <t>PRD-02601</t>
  </si>
  <si>
    <t>LOG-CLN-0067</t>
  </si>
  <si>
    <t>5836830000000</t>
  </si>
  <si>
    <t>F-07-S2</t>
  </si>
  <si>
    <t>BT-727403</t>
  </si>
  <si>
    <t>LOT-C3240</t>
  </si>
  <si>
    <t>PRD-01163</t>
  </si>
  <si>
    <t>BRO-PRN-0027</t>
  </si>
  <si>
    <t>3246570000000</t>
  </si>
  <si>
    <t>D-18-S5</t>
  </si>
  <si>
    <t>BT-942452</t>
  </si>
  <si>
    <t>LOT-A7900</t>
  </si>
  <si>
    <t>PRD-03167</t>
  </si>
  <si>
    <t>SAM-MOB-0100</t>
  </si>
  <si>
    <t>6294400000000</t>
  </si>
  <si>
    <t>E-12-S9</t>
  </si>
  <si>
    <t>BT-606754</t>
  </si>
  <si>
    <t>LOT-C1920</t>
  </si>
  <si>
    <t>PRD-03320</t>
  </si>
  <si>
    <t>HP-MOB-0120</t>
  </si>
  <si>
    <t>4027870000000</t>
  </si>
  <si>
    <t>C-22-S4</t>
  </si>
  <si>
    <t>BT-342312</t>
  </si>
  <si>
    <t>LOT-C7796</t>
  </si>
  <si>
    <t>PRD-00215</t>
  </si>
  <si>
    <t>MSF-FUR-0003</t>
  </si>
  <si>
    <t>6770030000000</t>
  </si>
  <si>
    <t>BT-224921</t>
  </si>
  <si>
    <t>LOT-A7285</t>
  </si>
  <si>
    <t>PRD-02500</t>
  </si>
  <si>
    <t>HP-FUR-0065</t>
  </si>
  <si>
    <t>2617520000000</t>
  </si>
  <si>
    <t>E-25-S3</t>
  </si>
  <si>
    <t>BT-916102</t>
  </si>
  <si>
    <t>LOT-C3826</t>
  </si>
  <si>
    <t>PRD-02302</t>
  </si>
  <si>
    <t>LOG-AUD-0054</t>
  </si>
  <si>
    <t>671322000000</t>
  </si>
  <si>
    <t>G-22-S9</t>
  </si>
  <si>
    <t>BT-688077</t>
  </si>
  <si>
    <t>LOT-C8198</t>
  </si>
  <si>
    <t>PRD-02478</t>
  </si>
  <si>
    <t>HP-PRN-0044</t>
  </si>
  <si>
    <t>2876200000000</t>
  </si>
  <si>
    <t>B-10-S9</t>
  </si>
  <si>
    <t>BT-490076</t>
  </si>
  <si>
    <t>LOT-C7699</t>
  </si>
  <si>
    <t>PRD-01503</t>
  </si>
  <si>
    <t>CIS-NET-0063</t>
  </si>
  <si>
    <t>4124520000000</t>
  </si>
  <si>
    <t>F-03-S5</t>
  </si>
  <si>
    <t>BT-854024</t>
  </si>
  <si>
    <t>LOT-B2571</t>
  </si>
  <si>
    <t>PRD-01602</t>
  </si>
  <si>
    <t>PHI-CCT-0046</t>
  </si>
  <si>
    <t>9795080000000</t>
  </si>
  <si>
    <t>D-20-S1</t>
  </si>
  <si>
    <t>BT-273740</t>
  </si>
  <si>
    <t>LOT-B7959</t>
  </si>
  <si>
    <t>PRD-01063</t>
  </si>
  <si>
    <t>BRO-SUP-0033</t>
  </si>
  <si>
    <t>375481000000</t>
  </si>
  <si>
    <t>G-15-S6</t>
  </si>
  <si>
    <t>BT-772853</t>
  </si>
  <si>
    <t>LOT-A5238</t>
  </si>
  <si>
    <t>PRD-03065</t>
  </si>
  <si>
    <t>EPS-PRN-0052</t>
  </si>
  <si>
    <t>1883620000000</t>
  </si>
  <si>
    <t>Epson Workforce Wf-2830</t>
  </si>
  <si>
    <t>D-01-S3</t>
  </si>
  <si>
    <t>BT-648463</t>
  </si>
  <si>
    <t>LOT-C8583</t>
  </si>
  <si>
    <t>PRD-00990</t>
  </si>
  <si>
    <t>DEL-ACC-0022</t>
  </si>
  <si>
    <t>5611570000000</t>
  </si>
  <si>
    <t>E-31-S5</t>
  </si>
  <si>
    <t>BT-733384</t>
  </si>
  <si>
    <t>LOT-A4971</t>
  </si>
  <si>
    <t>PRD-02783</t>
  </si>
  <si>
    <t>PHI-CLN-0081</t>
  </si>
  <si>
    <t>8227530000000</t>
  </si>
  <si>
    <t>E-01-S7</t>
  </si>
  <si>
    <t>BT-209569</t>
  </si>
  <si>
    <t>LOT-C1529</t>
  </si>
  <si>
    <t>PRD-00995</t>
  </si>
  <si>
    <t>LOG-AUD-0024</t>
  </si>
  <si>
    <t>2770050000000</t>
  </si>
  <si>
    <t>F-16-S8</t>
  </si>
  <si>
    <t>BT-458742</t>
  </si>
  <si>
    <t>LOT-A7967</t>
  </si>
  <si>
    <t>PRD-00450</t>
  </si>
  <si>
    <t>CAN-SUP-0016</t>
  </si>
  <si>
    <t>3155520000000</t>
  </si>
  <si>
    <t>C-07-S3</t>
  </si>
  <si>
    <t>BT-648175</t>
  </si>
  <si>
    <t>LOT-A3676</t>
  </si>
  <si>
    <t>PRD-02315</t>
  </si>
  <si>
    <t>LOG-CLN-0061</t>
  </si>
  <si>
    <t>1315460000000</t>
  </si>
  <si>
    <t>D-22-S3</t>
  </si>
  <si>
    <t>BT-591593</t>
  </si>
  <si>
    <t>LOT-C8250</t>
  </si>
  <si>
    <t>PRD-02951</t>
  </si>
  <si>
    <t>MSF-FUR-0078</t>
  </si>
  <si>
    <t>621402000000</t>
  </si>
  <si>
    <t>C-26-S7</t>
  </si>
  <si>
    <t>BT-175439</t>
  </si>
  <si>
    <t>LOT-C5333</t>
  </si>
  <si>
    <t>PRD-02686</t>
  </si>
  <si>
    <t>PHI-CLN-0079</t>
  </si>
  <si>
    <t>2740340000000</t>
  </si>
  <si>
    <t>E-15-S8</t>
  </si>
  <si>
    <t>LOT-C6584</t>
  </si>
  <si>
    <t>PRD-02881</t>
  </si>
  <si>
    <t>PHI-AUD-0074</t>
  </si>
  <si>
    <t>3086890000000</t>
  </si>
  <si>
    <t>E-07-S4</t>
  </si>
  <si>
    <t>BT-690992</t>
  </si>
  <si>
    <t>LOT-C8600</t>
  </si>
  <si>
    <t>PRD-02396</t>
  </si>
  <si>
    <t>LEN-MOB-0072</t>
  </si>
  <si>
    <t>7481870000000</t>
  </si>
  <si>
    <t>E-20-S6</t>
  </si>
  <si>
    <t>BT-339999</t>
  </si>
  <si>
    <t>LOT-C7584</t>
  </si>
  <si>
    <t>PRD-00639</t>
  </si>
  <si>
    <t>SAM-STO-0020</t>
  </si>
  <si>
    <t>3392190000000</t>
  </si>
  <si>
    <t>A-13-S2</t>
  </si>
  <si>
    <t>BT-262584</t>
  </si>
  <si>
    <t>LOT-A9287</t>
  </si>
  <si>
    <t>PRD-00734</t>
  </si>
  <si>
    <t>PHI-ELC-0042</t>
  </si>
  <si>
    <t>8221800000000</t>
  </si>
  <si>
    <t>B-18-S9</t>
  </si>
  <si>
    <t>BT-119267</t>
  </si>
  <si>
    <t>LOT-A5073</t>
  </si>
  <si>
    <t>PRD-02575</t>
  </si>
  <si>
    <t>LEN-LAP-0050</t>
  </si>
  <si>
    <t>1945750000000</t>
  </si>
  <si>
    <t>BT-342191</t>
  </si>
  <si>
    <t>LOT-C7804</t>
  </si>
  <si>
    <t>PRD-03318</t>
  </si>
  <si>
    <t>MSF-LAP-0068</t>
  </si>
  <si>
    <t>2660530000000</t>
  </si>
  <si>
    <t>BT-473302</t>
  </si>
  <si>
    <t>LOT-C7402</t>
  </si>
  <si>
    <t>PRD-02619</t>
  </si>
  <si>
    <t>SAM-MOB-0091</t>
  </si>
  <si>
    <t>2907830000000</t>
  </si>
  <si>
    <t>BT-883695</t>
  </si>
  <si>
    <t>LOT-C2353</t>
  </si>
  <si>
    <t>PRD-03044</t>
  </si>
  <si>
    <t>HP-CLN-0076</t>
  </si>
  <si>
    <t>3852220000000</t>
  </si>
  <si>
    <t>F-38-S6</t>
  </si>
  <si>
    <t>BT-992595</t>
  </si>
  <si>
    <t>LOT-C5488</t>
  </si>
  <si>
    <t>PRD-02283</t>
  </si>
  <si>
    <t>UBI-CCT-0057</t>
  </si>
  <si>
    <t>4749080000000</t>
  </si>
  <si>
    <t>A-36-S4</t>
  </si>
  <si>
    <t>BT-190006</t>
  </si>
  <si>
    <t>LOT-B9143</t>
  </si>
  <si>
    <t>PRD-01161</t>
  </si>
  <si>
    <t>APC-ELC-0058</t>
  </si>
  <si>
    <t>2969140000000</t>
  </si>
  <si>
    <t>E-26-S4</t>
  </si>
  <si>
    <t>BT-380017</t>
  </si>
  <si>
    <t>LOT-A5753</t>
  </si>
  <si>
    <t>PRD-02142</t>
  </si>
  <si>
    <t>SEA-STO-0047</t>
  </si>
  <si>
    <t>853476000000</t>
  </si>
  <si>
    <t>Seagate Ironwolf 4Tb</t>
  </si>
  <si>
    <t>D-25-S9</t>
  </si>
  <si>
    <t>BT-222089</t>
  </si>
  <si>
    <t>LOT-B8026</t>
  </si>
  <si>
    <t>PRD-00585</t>
  </si>
  <si>
    <t>HP-CLN-0013</t>
  </si>
  <si>
    <t>7161980000000</t>
  </si>
  <si>
    <t>D-23-S7</t>
  </si>
  <si>
    <t>BT-237893</t>
  </si>
  <si>
    <t>LOT-A5212</t>
  </si>
  <si>
    <t>PRD-00521</t>
  </si>
  <si>
    <t>HP-FUR-0010</t>
  </si>
  <si>
    <t>2669810000000</t>
  </si>
  <si>
    <t>D-12-S2</t>
  </si>
  <si>
    <t>LOT-A4654</t>
  </si>
  <si>
    <t>PRD-01099</t>
  </si>
  <si>
    <t>PHI-ELC-0063</t>
  </si>
  <si>
    <t>4383570000000</t>
  </si>
  <si>
    <t>D-40-S6</t>
  </si>
  <si>
    <t>BT-753211</t>
  </si>
  <si>
    <t>LOT-A6457</t>
  </si>
  <si>
    <t>PRD-02365</t>
  </si>
  <si>
    <t>PHI-CLN-0065</t>
  </si>
  <si>
    <t>692601000000</t>
  </si>
  <si>
    <t>D-28-S8</t>
  </si>
  <si>
    <t>BT-984464</t>
  </si>
  <si>
    <t>LOT-C2422</t>
  </si>
  <si>
    <t>PRD-03096</t>
  </si>
  <si>
    <t>HP-ACC-0073</t>
  </si>
  <si>
    <t>6328320000000</t>
  </si>
  <si>
    <t>C-16-S5</t>
  </si>
  <si>
    <t>BT-292386</t>
  </si>
  <si>
    <t>LOT-C5705</t>
  </si>
  <si>
    <t>PRD-01496</t>
  </si>
  <si>
    <t>SAM-MOB-0049</t>
  </si>
  <si>
    <t>5563860000000</t>
  </si>
  <si>
    <t>D-24-S1</t>
  </si>
  <si>
    <t>BT-539175</t>
  </si>
  <si>
    <t>LOT-B4694</t>
  </si>
  <si>
    <t>PRD-01717</t>
  </si>
  <si>
    <t>HP-ACC-0037</t>
  </si>
  <si>
    <t>3352200000000</t>
  </si>
  <si>
    <t>E-23-S7</t>
  </si>
  <si>
    <t>BT-559408</t>
  </si>
  <si>
    <t>LOT-B8472</t>
  </si>
  <si>
    <t>PRD-02441</t>
  </si>
  <si>
    <t>HP-FUR-0063</t>
  </si>
  <si>
    <t>291332000000</t>
  </si>
  <si>
    <t>B-09-S6</t>
  </si>
  <si>
    <t>BT-634634</t>
  </si>
  <si>
    <t>LOT-C9186</t>
  </si>
  <si>
    <t>PRD-02112</t>
  </si>
  <si>
    <t>BRO-PRN-0042</t>
  </si>
  <si>
    <t>5363470000000</t>
  </si>
  <si>
    <t>F-33-S4</t>
  </si>
  <si>
    <t>BT-776698</t>
  </si>
  <si>
    <t>LOT-B1135</t>
  </si>
  <si>
    <t>PRD-01138</t>
  </si>
  <si>
    <t>HP-MOB-0042</t>
  </si>
  <si>
    <t>5731050000000</t>
  </si>
  <si>
    <t>G-22-S7</t>
  </si>
  <si>
    <t>BT-327096</t>
  </si>
  <si>
    <t>LOT-A9138</t>
  </si>
  <si>
    <t>PRD-02507</t>
  </si>
  <si>
    <t>WD-STO-0065</t>
  </si>
  <si>
    <t>7939380000000</t>
  </si>
  <si>
    <t>A-33-S1</t>
  </si>
  <si>
    <t>BT-380534</t>
  </si>
  <si>
    <t>LOT-C9923</t>
  </si>
  <si>
    <t>PRD-02343</t>
  </si>
  <si>
    <t>UBI-NET-0075</t>
  </si>
  <si>
    <t>1322770000000</t>
  </si>
  <si>
    <t>F-16-S4</t>
  </si>
  <si>
    <t>BT-826014</t>
  </si>
  <si>
    <t>LOT-C1271</t>
  </si>
  <si>
    <t>PRD-00072</t>
  </si>
  <si>
    <t>CAN-SUP-0001</t>
  </si>
  <si>
    <t>7772520000000</t>
  </si>
  <si>
    <t>BT-677390</t>
  </si>
  <si>
    <t>LOT-A6530</t>
  </si>
  <si>
    <t>PRD-01585</t>
  </si>
  <si>
    <t>PHI-CCT-0045</t>
  </si>
  <si>
    <t>7401930000000</t>
  </si>
  <si>
    <t>D-29-S9</t>
  </si>
  <si>
    <t>BT-428751</t>
  </si>
  <si>
    <t>LOT-B7309</t>
  </si>
  <si>
    <t>PRD-00287</t>
  </si>
  <si>
    <t>CIS-NET-0010</t>
  </si>
  <si>
    <t>1845830000000</t>
  </si>
  <si>
    <t>BT-992810</t>
  </si>
  <si>
    <t>LOT-A1573</t>
  </si>
  <si>
    <t>PRD-02612</t>
  </si>
  <si>
    <t>KNG-STO-0054</t>
  </si>
  <si>
    <t>6208020000000</t>
  </si>
  <si>
    <t>A-32-S6</t>
  </si>
  <si>
    <t>BT-856555</t>
  </si>
  <si>
    <t>LOT-C2815</t>
  </si>
  <si>
    <t>PRD-02748</t>
  </si>
  <si>
    <t>UBI-NET-0090</t>
  </si>
  <si>
    <t>1158270000000</t>
  </si>
  <si>
    <t>B-33-S9</t>
  </si>
  <si>
    <t>BT-346001</t>
  </si>
  <si>
    <t>LOT-C4927</t>
  </si>
  <si>
    <t>PRD-02127</t>
  </si>
  <si>
    <t>CAN-PRN-0050</t>
  </si>
  <si>
    <t>2328820000000</t>
  </si>
  <si>
    <t>F-14-S4</t>
  </si>
  <si>
    <t>BT-695656</t>
  </si>
  <si>
    <t>LOT-B2973</t>
  </si>
  <si>
    <t>PRD-00345</t>
  </si>
  <si>
    <t>PHI-ELC-0017</t>
  </si>
  <si>
    <t>1528730000000</t>
  </si>
  <si>
    <t>C-24-S1</t>
  </si>
  <si>
    <t>BT-912002</t>
  </si>
  <si>
    <t>LOT-A7685</t>
  </si>
  <si>
    <t>PRD-02523</t>
  </si>
  <si>
    <t>HP-LAP-0049</t>
  </si>
  <si>
    <t>2299190000000</t>
  </si>
  <si>
    <t>E-40-S4</t>
  </si>
  <si>
    <t>BT-772135</t>
  </si>
  <si>
    <t>LOT-C7789</t>
  </si>
  <si>
    <t>PRD-00929</t>
  </si>
  <si>
    <t>HP-PRN-0016</t>
  </si>
  <si>
    <t>2456410000000</t>
  </si>
  <si>
    <t>H-38-S1</t>
  </si>
  <si>
    <t>BT-379731</t>
  </si>
  <si>
    <t>LOT-A1857</t>
  </si>
  <si>
    <t>PRD-00282</t>
  </si>
  <si>
    <t>UBI-CCT-0008</t>
  </si>
  <si>
    <t>9931610000000</t>
  </si>
  <si>
    <t>G-24-S6</t>
  </si>
  <si>
    <t>BT-936258</t>
  </si>
  <si>
    <t>LOT-A3069</t>
  </si>
  <si>
    <t>PRD-01806</t>
  </si>
  <si>
    <t>SAM-STO-0045</t>
  </si>
  <si>
    <t>8233200000000</t>
  </si>
  <si>
    <t>C-29-S3</t>
  </si>
  <si>
    <t>BT-986319</t>
  </si>
  <si>
    <t>LOT-B1089</t>
  </si>
  <si>
    <t>PRD-00721</t>
  </si>
  <si>
    <t>PHI-ELC-0039</t>
  </si>
  <si>
    <t>8081730000000</t>
  </si>
  <si>
    <t>E-29-S1</t>
  </si>
  <si>
    <t>BT-150252</t>
  </si>
  <si>
    <t>LOT-A4335</t>
  </si>
  <si>
    <t>PRD-02070</t>
  </si>
  <si>
    <t>HP-ACC-0048</t>
  </si>
  <si>
    <t>4436050000000</t>
  </si>
  <si>
    <t>B-38-S3</t>
  </si>
  <si>
    <t>BT-919607</t>
  </si>
  <si>
    <t>LOT-B6934</t>
  </si>
  <si>
    <t>PRD-01511</t>
  </si>
  <si>
    <t>WD-STO-0037</t>
  </si>
  <si>
    <t>2770220000000</t>
  </si>
  <si>
    <t>A-26-S6</t>
  </si>
  <si>
    <t>BT-122040</t>
  </si>
  <si>
    <t>LOT-B6753</t>
  </si>
  <si>
    <t>PRD-00342</t>
  </si>
  <si>
    <t>BRO-SUP-0010</t>
  </si>
  <si>
    <t>7402590000000</t>
  </si>
  <si>
    <t>H-23-S1</t>
  </si>
  <si>
    <t>BT-246070</t>
  </si>
  <si>
    <t>LOT-A8666</t>
  </si>
  <si>
    <t>PRD-03346</t>
  </si>
  <si>
    <t>APC-ELC-0141</t>
  </si>
  <si>
    <t>2624490000000</t>
  </si>
  <si>
    <t>Apc Back-Ups 650Va</t>
  </si>
  <si>
    <t>B-19-S7</t>
  </si>
  <si>
    <t>BT-840487</t>
  </si>
  <si>
    <t>LOT-C3067</t>
  </si>
  <si>
    <t>PRD-00304</t>
  </si>
  <si>
    <t>HP-FUR-0005</t>
  </si>
  <si>
    <t>4810020000000</t>
  </si>
  <si>
    <t>E-31-S6</t>
  </si>
  <si>
    <t>BT-262018</t>
  </si>
  <si>
    <t>LOT-A4994</t>
  </si>
  <si>
    <t>PRD-03345</t>
  </si>
  <si>
    <t>HP-FUR-0084</t>
  </si>
  <si>
    <t>5008720000000</t>
  </si>
  <si>
    <t>G-30-S1</t>
  </si>
  <si>
    <t>BT-893108</t>
  </si>
  <si>
    <t>LOT-C7257</t>
  </si>
  <si>
    <t>PRD-02636</t>
  </si>
  <si>
    <t>BRO-SUP-0080</t>
  </si>
  <si>
    <t>945178000000</t>
  </si>
  <si>
    <t>B-03-S9</t>
  </si>
  <si>
    <t>BT-906867</t>
  </si>
  <si>
    <t>LOT-C2631</t>
  </si>
  <si>
    <t>PRD-02840</t>
  </si>
  <si>
    <t>CAN-SUP-0086</t>
  </si>
  <si>
    <t>6210900000000</t>
  </si>
  <si>
    <t>BT-305919</t>
  </si>
  <si>
    <t>LOT-C8572</t>
  </si>
  <si>
    <t>PRD-00025</t>
  </si>
  <si>
    <t>KNG-STO-0001</t>
  </si>
  <si>
    <t>4296720000000</t>
  </si>
  <si>
    <t>E-12-S1</t>
  </si>
  <si>
    <t>BT-593355</t>
  </si>
  <si>
    <t>LOT-A9502</t>
  </si>
  <si>
    <t>PRD-02516</t>
  </si>
  <si>
    <t>LEN-MOB-0079</t>
  </si>
  <si>
    <t>7482880000000</t>
  </si>
  <si>
    <t>A-36-S6</t>
  </si>
  <si>
    <t>BT-723366</t>
  </si>
  <si>
    <t>LOT-C7623</t>
  </si>
  <si>
    <t>PRD-01417</t>
  </si>
  <si>
    <t>PHI-ELC-0082</t>
  </si>
  <si>
    <t>8890610000000</t>
  </si>
  <si>
    <t>B-07-S1</t>
  </si>
  <si>
    <t>BT-493532</t>
  </si>
  <si>
    <t>LOT-B6702</t>
  </si>
  <si>
    <t>PRD-03312</t>
  </si>
  <si>
    <t>MSF-ACC-0060</t>
  </si>
  <si>
    <t>1410100000000</t>
  </si>
  <si>
    <t>F-17-S3</t>
  </si>
  <si>
    <t>BT-356076</t>
  </si>
  <si>
    <t>LOT-C4288</t>
  </si>
  <si>
    <t>PRD-00173</t>
  </si>
  <si>
    <t>HP-CLN-0007</t>
  </si>
  <si>
    <t>1396610000000</t>
  </si>
  <si>
    <t>D-13-S5</t>
  </si>
  <si>
    <t>BT-101657</t>
  </si>
  <si>
    <t>LOT-A2936</t>
  </si>
  <si>
    <t>PRD-02913</t>
  </si>
  <si>
    <t>CAN-SUP-0088</t>
  </si>
  <si>
    <t>7393710000000</t>
  </si>
  <si>
    <t>E-37-S3</t>
  </si>
  <si>
    <t>BT-291571</t>
  </si>
  <si>
    <t>LOT-C8922</t>
  </si>
  <si>
    <t>PRD-02715</t>
  </si>
  <si>
    <t>LEN-LAP-0053</t>
  </si>
  <si>
    <t>4938460000000</t>
  </si>
  <si>
    <t>A-16-S2</t>
  </si>
  <si>
    <t>BT-530841</t>
  </si>
  <si>
    <t>LOT-C5071</t>
  </si>
  <si>
    <t>PRD-01852</t>
  </si>
  <si>
    <t>HP-SUP-0051</t>
  </si>
  <si>
    <t>4803610000000</t>
  </si>
  <si>
    <t>F-11-S3</t>
  </si>
  <si>
    <t>BT-747260</t>
  </si>
  <si>
    <t>LOT-B2824</t>
  </si>
  <si>
    <t>PRD-03130</t>
  </si>
  <si>
    <t>CIS-NET-0124</t>
  </si>
  <si>
    <t>4053400000000</t>
  </si>
  <si>
    <t>A-24-S3</t>
  </si>
  <si>
    <t>BT-569264</t>
  </si>
  <si>
    <t>LOT-C4522</t>
  </si>
  <si>
    <t>PRD-01685</t>
  </si>
  <si>
    <t>HP-LAP-0032</t>
  </si>
  <si>
    <t>5660510000000</t>
  </si>
  <si>
    <t>F-22-S4</t>
  </si>
  <si>
    <t>BT-155191</t>
  </si>
  <si>
    <t>LOT-B7832</t>
  </si>
  <si>
    <t>PRD-02316</t>
  </si>
  <si>
    <t>HP-PRN-0040</t>
  </si>
  <si>
    <t>7511950000000</t>
  </si>
  <si>
    <t>C-32-S6</t>
  </si>
  <si>
    <t>BT-508729</t>
  </si>
  <si>
    <t>LOT-C9753</t>
  </si>
  <si>
    <t>PRD-01949</t>
  </si>
  <si>
    <t>PHI-CLN-0052</t>
  </si>
  <si>
    <t>9377720000000</t>
  </si>
  <si>
    <t>E-30-S4</t>
  </si>
  <si>
    <t>BT-397689</t>
  </si>
  <si>
    <t>LOT-B8827</t>
  </si>
  <si>
    <t>PRD-00716</t>
  </si>
  <si>
    <t>PHI-CLN-0020</t>
  </si>
  <si>
    <t>7941910000000</t>
  </si>
  <si>
    <t>B-09-S9</t>
  </si>
  <si>
    <t>BT-291927</t>
  </si>
  <si>
    <t>LOT-A4004</t>
  </si>
  <si>
    <t>PRD-02565</t>
  </si>
  <si>
    <t>SAM-STO-0060</t>
  </si>
  <si>
    <t>1057550000000</t>
  </si>
  <si>
    <t>B-40-S9</t>
  </si>
  <si>
    <t>BT-739131</t>
  </si>
  <si>
    <t>LOT-C8245</t>
  </si>
  <si>
    <t>PRD-00727</t>
  </si>
  <si>
    <t>UBI-NET-0023</t>
  </si>
  <si>
    <t>4931540000000</t>
  </si>
  <si>
    <t>D-34-S5</t>
  </si>
  <si>
    <t>BT-281054</t>
  </si>
  <si>
    <t>LOT-A1800</t>
  </si>
  <si>
    <t>PRD-00460</t>
  </si>
  <si>
    <t>SAM-MOB-0018</t>
  </si>
  <si>
    <t>755048000000</t>
  </si>
  <si>
    <t>G-40-S8</t>
  </si>
  <si>
    <t>BT-722158</t>
  </si>
  <si>
    <t>LOT-A1686</t>
  </si>
  <si>
    <t>PRD-03248</t>
  </si>
  <si>
    <t>HP-SUP-0086</t>
  </si>
  <si>
    <t>5927470000000</t>
  </si>
  <si>
    <t>A-21-S4</t>
  </si>
  <si>
    <t>BT-784674</t>
  </si>
  <si>
    <t>LOT-C2776</t>
  </si>
  <si>
    <t>PRD-02282</t>
  </si>
  <si>
    <t>DEL-ACC-0044</t>
  </si>
  <si>
    <t>3657170000000</t>
  </si>
  <si>
    <t>BT-787752</t>
  </si>
  <si>
    <t>LOT-B5229</t>
  </si>
  <si>
    <t>PRD-03251</t>
  </si>
  <si>
    <t>HP-MOB-0118</t>
  </si>
  <si>
    <t>5305390000000</t>
  </si>
  <si>
    <t>F-15-S7</t>
  </si>
  <si>
    <t>BT-453277</t>
  </si>
  <si>
    <t>LOT-C5484</t>
  </si>
  <si>
    <t>PRD-02345</t>
  </si>
  <si>
    <t>APC-ELC-0105</t>
  </si>
  <si>
    <t>1637850000000</t>
  </si>
  <si>
    <t>A-16-S4</t>
  </si>
  <si>
    <t>BT-856606</t>
  </si>
  <si>
    <t>PRD-01315</t>
  </si>
  <si>
    <t>MSF-ACC-0024</t>
  </si>
  <si>
    <t>2482230000000</t>
  </si>
  <si>
    <t>C-21-S8</t>
  </si>
  <si>
    <t>BT-405808</t>
  </si>
  <si>
    <t>LOT-B7484</t>
  </si>
  <si>
    <t>PRD-00192</t>
  </si>
  <si>
    <t>PHI-AUD-0005</t>
  </si>
  <si>
    <t>790320000000</t>
  </si>
  <si>
    <t>C-05-S4</t>
  </si>
  <si>
    <t>BT-138669</t>
  </si>
  <si>
    <t>LOT-A3319</t>
  </si>
  <si>
    <t>PRD-01941</t>
  </si>
  <si>
    <t>CIS-CCT-0052</t>
  </si>
  <si>
    <t>5297930000000</t>
  </si>
  <si>
    <t>B-13-S4</t>
  </si>
  <si>
    <t>BT-506198</t>
  </si>
  <si>
    <t>LOT-B8617</t>
  </si>
  <si>
    <t>PRD-02763</t>
  </si>
  <si>
    <t>DEL-LAP-0063</t>
  </si>
  <si>
    <t>4945990000000</t>
  </si>
  <si>
    <t>E-11-S9</t>
  </si>
  <si>
    <t>BT-193218</t>
  </si>
  <si>
    <t>LOT-C8449</t>
  </si>
  <si>
    <t>PRD-00244</t>
  </si>
  <si>
    <t>SAM-MOB-0006</t>
  </si>
  <si>
    <t>7018510000000</t>
  </si>
  <si>
    <t>G-20-S1</t>
  </si>
  <si>
    <t>BT-397252</t>
  </si>
  <si>
    <t>LOT-A4532</t>
  </si>
  <si>
    <t>PRD-03115</t>
  </si>
  <si>
    <t>HP-PRN-0051</t>
  </si>
  <si>
    <t>3081220000000</t>
  </si>
  <si>
    <t>E-32-S5</t>
  </si>
  <si>
    <t>BT-290354</t>
  </si>
  <si>
    <t>LOT-C9255</t>
  </si>
  <si>
    <t>PRD-03353</t>
  </si>
  <si>
    <t>SAM-MOB-0109</t>
  </si>
  <si>
    <t>2562660000000</t>
  </si>
  <si>
    <t>D-30-S6</t>
  </si>
  <si>
    <t>BT-912152</t>
  </si>
  <si>
    <t>LOT-C3408</t>
  </si>
  <si>
    <t>PRD-01042</t>
  </si>
  <si>
    <t>DEL-LAP-0021</t>
  </si>
  <si>
    <t>6698400000000</t>
  </si>
  <si>
    <t>A-09-S7</t>
  </si>
  <si>
    <t>BT-825940</t>
  </si>
  <si>
    <t>LOT-A8483</t>
  </si>
  <si>
    <t>PRD-01856</t>
  </si>
  <si>
    <t>SEA-STO-0039</t>
  </si>
  <si>
    <t>8348560000000</t>
  </si>
  <si>
    <t>A-22-S9</t>
  </si>
  <si>
    <t>BT-873459</t>
  </si>
  <si>
    <t>LOT-B6558</t>
  </si>
  <si>
    <t>PRD-01778</t>
  </si>
  <si>
    <t>LOG-FUR-0045</t>
  </si>
  <si>
    <t>9634370000000</t>
  </si>
  <si>
    <t>A-11-S8</t>
  </si>
  <si>
    <t>BT-407385</t>
  </si>
  <si>
    <t>LOT-B9657</t>
  </si>
  <si>
    <t>PRD-02183</t>
  </si>
  <si>
    <t>UBI-NET-0069</t>
  </si>
  <si>
    <t>466006000000</t>
  </si>
  <si>
    <t>BT-117031</t>
  </si>
  <si>
    <t>LOT-B8353</t>
  </si>
  <si>
    <t>PRD-03091</t>
  </si>
  <si>
    <t>APC-ELC-0129</t>
  </si>
  <si>
    <t>301851000000</t>
  </si>
  <si>
    <t>BT-780117</t>
  </si>
  <si>
    <t>PRD-01773</t>
  </si>
  <si>
    <t>BRO-SUP-0054</t>
  </si>
  <si>
    <t>8336600000000</t>
  </si>
  <si>
    <t>E-28-S5</t>
  </si>
  <si>
    <t>BT-688120</t>
  </si>
  <si>
    <t>LOT-B2616</t>
  </si>
  <si>
    <t>PRD-03352</t>
  </si>
  <si>
    <t>UBI-CCT-0085</t>
  </si>
  <si>
    <t>8847150000000</t>
  </si>
  <si>
    <t>E-15-S5</t>
  </si>
  <si>
    <t>BT-483210</t>
  </si>
  <si>
    <t>LOT-C8321</t>
  </si>
  <si>
    <t>PRD-01754</t>
  </si>
  <si>
    <t>CAN-PRN-0041</t>
  </si>
  <si>
    <t>215129000000</t>
  </si>
  <si>
    <t>A-06-S9</t>
  </si>
  <si>
    <t>BT-818729</t>
  </si>
  <si>
    <t>LOT-B2310</t>
  </si>
  <si>
    <t>PRD-03321</t>
  </si>
  <si>
    <t>APC-ELC-0138</t>
  </si>
  <si>
    <t>956149000000</t>
  </si>
  <si>
    <t>BT-459163</t>
  </si>
  <si>
    <t>LOT-C1924</t>
  </si>
  <si>
    <t>PRD-02692</t>
  </si>
  <si>
    <t>HP-SUP-0072</t>
  </si>
  <si>
    <t>9461460000000</t>
  </si>
  <si>
    <t>D-36-S7</t>
  </si>
  <si>
    <t>BT-810673</t>
  </si>
  <si>
    <t>LOT-C1129</t>
  </si>
  <si>
    <t>PRD-01254</t>
  </si>
  <si>
    <t>LEN-MOB-0034</t>
  </si>
  <si>
    <t>2470810000000</t>
  </si>
  <si>
    <t>F-22-S7</t>
  </si>
  <si>
    <t>BT-360320</t>
  </si>
  <si>
    <t>LOT-B3476</t>
  </si>
  <si>
    <t>PRD-02058</t>
  </si>
  <si>
    <t>LOG-CLN-0060</t>
  </si>
  <si>
    <t>9683720000000</t>
  </si>
  <si>
    <t>D-33-S2</t>
  </si>
  <si>
    <t>BT-539301</t>
  </si>
  <si>
    <t>LOT-B8705</t>
  </si>
  <si>
    <t>PRD-00753</t>
  </si>
  <si>
    <t>PHI-ELC-0044</t>
  </si>
  <si>
    <t>2616620000000</t>
  </si>
  <si>
    <t>G-04-S2</t>
  </si>
  <si>
    <t>BT-980185</t>
  </si>
  <si>
    <t>LOT-A9896</t>
  </si>
  <si>
    <t>PRD-00823</t>
  </si>
  <si>
    <t>HP-ACC-0018</t>
  </si>
  <si>
    <t>1460520000000</t>
  </si>
  <si>
    <t>A-02-S3</t>
  </si>
  <si>
    <t>BT-672631</t>
  </si>
  <si>
    <t>LOT-A7408</t>
  </si>
  <si>
    <t>PRD-02799</t>
  </si>
  <si>
    <t>DEL-LAP-0064</t>
  </si>
  <si>
    <t>2089700000000</t>
  </si>
  <si>
    <t>E-02-S2</t>
  </si>
  <si>
    <t>BT-726923</t>
  </si>
  <si>
    <t>LOT-C3959</t>
  </si>
  <si>
    <t>PRD-02704</t>
  </si>
  <si>
    <t>PHI-AUD-0064</t>
  </si>
  <si>
    <t>3236300000000</t>
  </si>
  <si>
    <t>B-11-S9</t>
  </si>
  <si>
    <t>BT-415920</t>
  </si>
  <si>
    <t>LOT-C9423</t>
  </si>
  <si>
    <t>PRD-00402</t>
  </si>
  <si>
    <t>LOG-ACC-0013</t>
  </si>
  <si>
    <t>5573260000000</t>
  </si>
  <si>
    <t>BT-909606</t>
  </si>
  <si>
    <t>LOT-A2114</t>
  </si>
  <si>
    <t>PRD-03088</t>
  </si>
  <si>
    <t>HP-CLN-0077</t>
  </si>
  <si>
    <t>BT-876067</t>
  </si>
  <si>
    <t>LOT-C5036</t>
  </si>
  <si>
    <t>PRD-02005</t>
  </si>
  <si>
    <t>APC-ELC-0093</t>
  </si>
  <si>
    <t>1013250000000</t>
  </si>
  <si>
    <t>A-06-S4</t>
  </si>
  <si>
    <t>BT-592458</t>
  </si>
  <si>
    <t>LOT-B7588</t>
  </si>
  <si>
    <t>PRD-00294</t>
  </si>
  <si>
    <t>MSF-LAP-0004</t>
  </si>
  <si>
    <t>7024380000000</t>
  </si>
  <si>
    <t>BT-261177</t>
  </si>
  <si>
    <t>LOT-A7729</t>
  </si>
  <si>
    <t>PRD-02137</t>
  </si>
  <si>
    <t>HP-LAP-0042</t>
  </si>
  <si>
    <t>3652100000000</t>
  </si>
  <si>
    <t>Hp Elitebook 840 G9</t>
  </si>
  <si>
    <t>A-11-S3</t>
  </si>
  <si>
    <t>BT-191547</t>
  </si>
  <si>
    <t>LOT-B3231</t>
  </si>
  <si>
    <t>PRD-03369</t>
  </si>
  <si>
    <t>PHI-AUD-0086</t>
  </si>
  <si>
    <t>1982630000000</t>
  </si>
  <si>
    <t>E-08-S4</t>
  </si>
  <si>
    <t>BT-692389</t>
  </si>
  <si>
    <t>LOT-C3551</t>
  </si>
  <si>
    <t>PRD-01092</t>
  </si>
  <si>
    <t>PHI-ELC-0062</t>
  </si>
  <si>
    <t>9334650000000</t>
  </si>
  <si>
    <t>E-33-S9</t>
  </si>
  <si>
    <t>BT-134369</t>
  </si>
  <si>
    <t>LOT-A6178</t>
  </si>
  <si>
    <t>PRD-00101</t>
  </si>
  <si>
    <t>UBI-CCT-0003</t>
  </si>
  <si>
    <t>5002920000000</t>
  </si>
  <si>
    <t>BT-851763</t>
  </si>
  <si>
    <t>LOT-A3907</t>
  </si>
  <si>
    <t>PRD-03367</t>
  </si>
  <si>
    <t>SAM-MOB-0111</t>
  </si>
  <si>
    <t>8103570000000</t>
  </si>
  <si>
    <t>A-07-S4</t>
  </si>
  <si>
    <t>BT-701058</t>
  </si>
  <si>
    <t>LOT-C4371</t>
  </si>
  <si>
    <t>PRD-00190</t>
  </si>
  <si>
    <t>LEN-MOB-0010</t>
  </si>
  <si>
    <t>1830670000000</t>
  </si>
  <si>
    <t>A-32-S9</t>
  </si>
  <si>
    <t>BT-601365</t>
  </si>
  <si>
    <t>LOT-A8144</t>
  </si>
  <si>
    <t>PRD-01536</t>
  </si>
  <si>
    <t>KNG-STO-0031</t>
  </si>
  <si>
    <t>3873140000000</t>
  </si>
  <si>
    <t>F-14-S8</t>
  </si>
  <si>
    <t>BT-496451</t>
  </si>
  <si>
    <t>LOT-B8761</t>
  </si>
  <si>
    <t>PRD-02157</t>
  </si>
  <si>
    <t>CIS-CCT-0054</t>
  </si>
  <si>
    <t>4712010000000</t>
  </si>
  <si>
    <t>A-11-S5</t>
  </si>
  <si>
    <t>BT-713337</t>
  </si>
  <si>
    <t>LOT-B7086</t>
  </si>
  <si>
    <t>PRD-01861</t>
  </si>
  <si>
    <t>SAM-STO-0047</t>
  </si>
  <si>
    <t>BT-238441</t>
  </si>
  <si>
    <t>LOT-B4357</t>
  </si>
  <si>
    <t>PRD-00076</t>
  </si>
  <si>
    <t>BRO-SUP-0002</t>
  </si>
  <si>
    <t>1426270000000</t>
  </si>
  <si>
    <t>G-40-S2</t>
  </si>
  <si>
    <t>BT-409727</t>
  </si>
  <si>
    <t>LOT-A5037</t>
  </si>
  <si>
    <t>PRD-01557</t>
  </si>
  <si>
    <t>MSF-FUR-0033</t>
  </si>
  <si>
    <t>7649970000000</t>
  </si>
  <si>
    <t>C-05-S2</t>
  </si>
  <si>
    <t>BT-321974</t>
  </si>
  <si>
    <t>LOT-B6696</t>
  </si>
  <si>
    <t>PRD-00146</t>
  </si>
  <si>
    <t>LEN-MOB-0007</t>
  </si>
  <si>
    <t>2034720000000</t>
  </si>
  <si>
    <t>F-20-S8</t>
  </si>
  <si>
    <t>BT-363165</t>
  </si>
  <si>
    <t>LOT-A1781</t>
  </si>
  <si>
    <t>PRD-02205</t>
  </si>
  <si>
    <t>SAM-MOB-0071</t>
  </si>
  <si>
    <t>6740720000000</t>
  </si>
  <si>
    <t>A-28-S5</t>
  </si>
  <si>
    <t>BT-104011</t>
  </si>
  <si>
    <t>LOT-B9477</t>
  </si>
  <si>
    <t>PRD-00458</t>
  </si>
  <si>
    <t>APC-ELC-0026</t>
  </si>
  <si>
    <t>9048240000000</t>
  </si>
  <si>
    <t>G-33-S2</t>
  </si>
  <si>
    <t>BT-670421</t>
  </si>
  <si>
    <t>LOT-A1687</t>
  </si>
  <si>
    <t>PRD-00851</t>
  </si>
  <si>
    <t>MSF-LAP-0011</t>
  </si>
  <si>
    <t>7578980000000</t>
  </si>
  <si>
    <t>BT-910210</t>
  </si>
  <si>
    <t>LOT-A7561</t>
  </si>
  <si>
    <t>PRD-00741</t>
  </si>
  <si>
    <t>SAM-AUD-0024</t>
  </si>
  <si>
    <t>6622950000000</t>
  </si>
  <si>
    <t>F-14-S9</t>
  </si>
  <si>
    <t>BT-397159</t>
  </si>
  <si>
    <t>LOT-A5636</t>
  </si>
  <si>
    <t>PRD-00470</t>
  </si>
  <si>
    <t>LOG-ACC-0014</t>
  </si>
  <si>
    <t>3339990000000</t>
  </si>
  <si>
    <t>A-08-S1</t>
  </si>
  <si>
    <t>BT-454005</t>
  </si>
  <si>
    <t>LOT-A5541</t>
  </si>
  <si>
    <t>PRD-01040</t>
  </si>
  <si>
    <t>SAM-MOB-0034</t>
  </si>
  <si>
    <t>9879210000000</t>
  </si>
  <si>
    <t>D-13-S4</t>
  </si>
  <si>
    <t>BT-162167</t>
  </si>
  <si>
    <t>LOT-A3983</t>
  </si>
  <si>
    <t>PRD-02798</t>
  </si>
  <si>
    <t>LOG-ACC-0062</t>
  </si>
  <si>
    <t>8893810000000</t>
  </si>
  <si>
    <t>E-19-S3</t>
  </si>
  <si>
    <t>BT-113527</t>
  </si>
  <si>
    <t>LOT-C8058</t>
  </si>
  <si>
    <t>PRD-00001</t>
  </si>
  <si>
    <t>APC-ELC-0001</t>
  </si>
  <si>
    <t>7940270000000</t>
  </si>
  <si>
    <t>A-13-S9</t>
  </si>
  <si>
    <t>BT-850800</t>
  </si>
  <si>
    <t>LOT-A9928</t>
  </si>
  <si>
    <t>PRD-01397</t>
  </si>
  <si>
    <t>LOG-AUD-0033</t>
  </si>
  <si>
    <t>D-27-S2</t>
  </si>
  <si>
    <t>BT-930605</t>
  </si>
  <si>
    <t>LOT-B6342</t>
  </si>
  <si>
    <t>PRD-01488</t>
  </si>
  <si>
    <t>MSF-ACC-0027</t>
  </si>
  <si>
    <t>1450560000000</t>
  </si>
  <si>
    <t>E-19-S5</t>
  </si>
  <si>
    <t>BT-577229</t>
  </si>
  <si>
    <t>LOT-B1099</t>
  </si>
  <si>
    <t>PRD-02958</t>
  </si>
  <si>
    <t>PHI-CLN-0087</t>
  </si>
  <si>
    <t>897365000000</t>
  </si>
  <si>
    <t>G-16-S7</t>
  </si>
  <si>
    <t>BT-625875</t>
  </si>
  <si>
    <t>LOT-C6381</t>
  </si>
  <si>
    <t>PRD-02916</t>
  </si>
  <si>
    <t>HP-MOB-0104</t>
  </si>
  <si>
    <t>9124870000000</t>
  </si>
  <si>
    <t>C-04-S6</t>
  </si>
  <si>
    <t>BT-871494</t>
  </si>
  <si>
    <t>LOT-C9966</t>
  </si>
  <si>
    <t>PRD-00575</t>
  </si>
  <si>
    <t>PHI-CCT-0019</t>
  </si>
  <si>
    <t>9864240000000</t>
  </si>
  <si>
    <t>C-25-S5</t>
  </si>
  <si>
    <t>BT-343847</t>
  </si>
  <si>
    <t>LOT-A1596</t>
  </si>
  <si>
    <t>PRD-01156</t>
  </si>
  <si>
    <t>LEN-MOB-0029</t>
  </si>
  <si>
    <t>5082430000000</t>
  </si>
  <si>
    <t>G-16-S4</t>
  </si>
  <si>
    <t>BT-730850</t>
  </si>
  <si>
    <t>LOT-A4475</t>
  </si>
  <si>
    <t>PRD-01581</t>
  </si>
  <si>
    <t>HP-SUP-0043</t>
  </si>
  <si>
    <t>3563430000000</t>
  </si>
  <si>
    <t>C-14-S6</t>
  </si>
  <si>
    <t>BT-871801</t>
  </si>
  <si>
    <t>LOT-B6285</t>
  </si>
  <si>
    <t>PRD-00963</t>
  </si>
  <si>
    <t>CAN-PRN-0028</t>
  </si>
  <si>
    <t>5523230000000</t>
  </si>
  <si>
    <t>G-13-S2</t>
  </si>
  <si>
    <t>BT-228103</t>
  </si>
  <si>
    <t>LOT-A6405</t>
  </si>
  <si>
    <t>PRD-00980</t>
  </si>
  <si>
    <t>LOG-AUD-0022</t>
  </si>
  <si>
    <t>566880000000</t>
  </si>
  <si>
    <t>D-05-S8</t>
  </si>
  <si>
    <t>BT-776828</t>
  </si>
  <si>
    <t>LOT-A9453</t>
  </si>
  <si>
    <t>PRD-00641</t>
  </si>
  <si>
    <t>UBI-NET-0019</t>
  </si>
  <si>
    <t>7349900000000</t>
  </si>
  <si>
    <t>C-37-S6</t>
  </si>
  <si>
    <t>BT-969723</t>
  </si>
  <si>
    <t>LOT-A2543</t>
  </si>
  <si>
    <t>PRD-01939</t>
  </si>
  <si>
    <t>HP-CLN-0048</t>
  </si>
  <si>
    <t>9655450000000</t>
  </si>
  <si>
    <t>B-21-S9</t>
  </si>
  <si>
    <t>BT-757094</t>
  </si>
  <si>
    <t>LOT-B3964</t>
  </si>
  <si>
    <t>PRD-00617</t>
  </si>
  <si>
    <t>HP-SUP-0015</t>
  </si>
  <si>
    <t>6876450000000</t>
  </si>
  <si>
    <t>H-31-S5</t>
  </si>
  <si>
    <t>BT-107222</t>
  </si>
  <si>
    <t>LOT-A1818</t>
  </si>
  <si>
    <t>PRD-02843</t>
  </si>
  <si>
    <t>PHI-ELC-0153</t>
  </si>
  <si>
    <t>7293060000000</t>
  </si>
  <si>
    <t>BT-941180</t>
  </si>
  <si>
    <t>LOT-C8431</t>
  </si>
  <si>
    <t>PRD-00523</t>
  </si>
  <si>
    <t>PHI-CCT-0012</t>
  </si>
  <si>
    <t>2385950000000</t>
  </si>
  <si>
    <t>D-36-S1</t>
  </si>
  <si>
    <t>BT-605339</t>
  </si>
  <si>
    <t>LOT-A7978</t>
  </si>
  <si>
    <t>PRD-01085</t>
  </si>
  <si>
    <t>PHI-CLN-0027</t>
  </si>
  <si>
    <t>2004220000000</t>
  </si>
  <si>
    <t>BT-302252</t>
  </si>
  <si>
    <t>LOT-A5117</t>
  </si>
  <si>
    <t>PRD-00357</t>
  </si>
  <si>
    <t>UBI-NET-0008</t>
  </si>
  <si>
    <t>6392840000000</t>
  </si>
  <si>
    <t>B-31-S6</t>
  </si>
  <si>
    <t>BT-734617</t>
  </si>
  <si>
    <t>LOT-A4774</t>
  </si>
  <si>
    <t>PRD-00263</t>
  </si>
  <si>
    <t>SAM-STO-0008</t>
  </si>
  <si>
    <t>6668460000000</t>
  </si>
  <si>
    <t>C-01-S5</t>
  </si>
  <si>
    <t>BT-624078</t>
  </si>
  <si>
    <t>LOT-A6810</t>
  </si>
  <si>
    <t>PRD-02749</t>
  </si>
  <si>
    <t>HP-ACC-0066</t>
  </si>
  <si>
    <t>6319010000000</t>
  </si>
  <si>
    <t>G-32-S2</t>
  </si>
  <si>
    <t>BT-255179</t>
  </si>
  <si>
    <t>LOT-C4897</t>
  </si>
  <si>
    <t>PRD-00163</t>
  </si>
  <si>
    <t>PHI-CLN-0005</t>
  </si>
  <si>
    <t>9206980000000</t>
  </si>
  <si>
    <t>D-35-S4</t>
  </si>
  <si>
    <t>BT-648684</t>
  </si>
  <si>
    <t>LOT-A5237</t>
  </si>
  <si>
    <t>PRD-03083</t>
  </si>
  <si>
    <t>UBI-NET-0110</t>
  </si>
  <si>
    <t>2218980000000</t>
  </si>
  <si>
    <t>B-40-S1</t>
  </si>
  <si>
    <t>BT-108208</t>
  </si>
  <si>
    <t>LOT-C8107</t>
  </si>
  <si>
    <t>PRD-01769</t>
  </si>
  <si>
    <t>PHI-CLN-0045</t>
  </si>
  <si>
    <t>6918620000000</t>
  </si>
  <si>
    <t>BT-241177</t>
  </si>
  <si>
    <t>LOT-B9218</t>
  </si>
  <si>
    <t>PRD-02934</t>
  </si>
  <si>
    <t>SAM-STO-0070</t>
  </si>
  <si>
    <t>5384100000000</t>
  </si>
  <si>
    <t>C-12-S5</t>
  </si>
  <si>
    <t>BT-701910</t>
  </si>
  <si>
    <t>LOT-C6495</t>
  </si>
  <si>
    <t>PRD-02085</t>
  </si>
  <si>
    <t>CIS-NET-0085</t>
  </si>
  <si>
    <t>9419980000000</t>
  </si>
  <si>
    <t>F-21-S4</t>
  </si>
  <si>
    <t>BT-981500</t>
  </si>
  <si>
    <t>LOT-B2975</t>
  </si>
  <si>
    <t>PRD-02731</t>
  </si>
  <si>
    <t>PHI-CCT-0081</t>
  </si>
  <si>
    <t>1789180000000</t>
  </si>
  <si>
    <t>G-13-S4</t>
  </si>
  <si>
    <t>BT-420850</t>
  </si>
  <si>
    <t>LOT-C7328</t>
  </si>
  <si>
    <t>PRD-00489</t>
  </si>
  <si>
    <t>HP-MOB-0025</t>
  </si>
  <si>
    <t>3736060000000</t>
  </si>
  <si>
    <t>E-17-S7</t>
  </si>
  <si>
    <t>BT-104493</t>
  </si>
  <si>
    <t>LOT-A9695</t>
  </si>
  <si>
    <t>PRD-01662</t>
  </si>
  <si>
    <t>CIS-NET-0072</t>
  </si>
  <si>
    <t>4587960000000</t>
  </si>
  <si>
    <t>E-40-S8</t>
  </si>
  <si>
    <t>BT-589688</t>
  </si>
  <si>
    <t>LOT-B9617</t>
  </si>
  <si>
    <t>PRD-01962</t>
  </si>
  <si>
    <t>SAM-MOB-0064</t>
  </si>
  <si>
    <t>3004560000000</t>
  </si>
  <si>
    <t>A-26-S7</t>
  </si>
  <si>
    <t>BT-464125</t>
  </si>
  <si>
    <t>LOT-B3717</t>
  </si>
  <si>
    <t>PRD-00733</t>
  </si>
  <si>
    <t>HP-MOB-0031</t>
  </si>
  <si>
    <t>1157450000000</t>
  </si>
  <si>
    <t>F-01-S9</t>
  </si>
  <si>
    <t>BT-461038</t>
  </si>
  <si>
    <t>PRD-01066</t>
  </si>
  <si>
    <t>SAM-MOB-0036</t>
  </si>
  <si>
    <t>3306140000000</t>
  </si>
  <si>
    <t>H-37-S8</t>
  </si>
  <si>
    <t>BT-764637</t>
  </si>
  <si>
    <t>LOT-A8689</t>
  </si>
  <si>
    <t>PRD-03151</t>
  </si>
  <si>
    <t>SAM-AUD-0096</t>
  </si>
  <si>
    <t>5098180000000</t>
  </si>
  <si>
    <t>BT-718103</t>
  </si>
  <si>
    <t>LOT-C4664</t>
  </si>
  <si>
    <t>PRD-01505</t>
  </si>
  <si>
    <t>BRO-SUP-0047</t>
  </si>
  <si>
    <t>4846750000000</t>
  </si>
  <si>
    <t>E-05-S7</t>
  </si>
  <si>
    <t>BT-684636</t>
  </si>
  <si>
    <t>LOT-B8139</t>
  </si>
  <si>
    <t>PRD-00400</t>
  </si>
  <si>
    <t>PHI-ELC-0019</t>
  </si>
  <si>
    <t>6527400000000</t>
  </si>
  <si>
    <t>G-27-S7</t>
  </si>
  <si>
    <t>BT-105948</t>
  </si>
  <si>
    <t>LOT-A7620</t>
  </si>
  <si>
    <t>PRD-02855</t>
  </si>
  <si>
    <t>LEN-MOB-0087</t>
  </si>
  <si>
    <t>2751420000000</t>
  </si>
  <si>
    <t>A-39-S4</t>
  </si>
  <si>
    <t>BT-990401</t>
  </si>
  <si>
    <t>LOT-C4776</t>
  </si>
  <si>
    <t>PRD-01869</t>
  </si>
  <si>
    <t>HP-LAP-0034</t>
  </si>
  <si>
    <t>5644290000000</t>
  </si>
  <si>
    <t>D-25-S8</t>
  </si>
  <si>
    <t>BT-647954</t>
  </si>
  <si>
    <t>LOT-B6761</t>
  </si>
  <si>
    <t>PRD-01506</t>
  </si>
  <si>
    <t>556241000000</t>
  </si>
  <si>
    <t>B-17-S6</t>
  </si>
  <si>
    <t>BT-756304</t>
  </si>
  <si>
    <t>LOT-B2692</t>
  </si>
  <si>
    <t>PRD-03045</t>
  </si>
  <si>
    <t>KNG-STO-0063</t>
  </si>
  <si>
    <t>1947260000000</t>
  </si>
  <si>
    <t>F-25-S7</t>
  </si>
  <si>
    <t>BT-630892</t>
  </si>
  <si>
    <t>PRD-03271</t>
  </si>
  <si>
    <t>HP-CLN-0083</t>
  </si>
  <si>
    <t>657022000000</t>
  </si>
  <si>
    <t>B-34-S2</t>
  </si>
  <si>
    <t>LOT-C6415</t>
  </si>
  <si>
    <t>PRD-02635</t>
  </si>
  <si>
    <t>SAM-STO-0063</t>
  </si>
  <si>
    <t>4221330000000</t>
  </si>
  <si>
    <t>D-10-S3</t>
  </si>
  <si>
    <t>BT-360828</t>
  </si>
  <si>
    <t>LOT-C6336</t>
  </si>
  <si>
    <t>PRD-02389</t>
  </si>
  <si>
    <t>LOG-ACC-0051</t>
  </si>
  <si>
    <t>3514900000000</t>
  </si>
  <si>
    <t>E-27-S5</t>
  </si>
  <si>
    <t>BT-551978</t>
  </si>
  <si>
    <t>LOT-C1190</t>
  </si>
  <si>
    <t>PRD-00241</t>
  </si>
  <si>
    <t>LOG-CLN-0008</t>
  </si>
  <si>
    <t>2008940000000</t>
  </si>
  <si>
    <t>BT-678589</t>
  </si>
  <si>
    <t>LOT-A6115</t>
  </si>
  <si>
    <t>PRD-01972</t>
  </si>
  <si>
    <t>HP-MOB-0070</t>
  </si>
  <si>
    <t>2091430000000</t>
  </si>
  <si>
    <t>A-35-S1</t>
  </si>
  <si>
    <t>BT-316507</t>
  </si>
  <si>
    <t>LOT-B1217</t>
  </si>
  <si>
    <t>PRD-03304</t>
  </si>
  <si>
    <t>CIS-CCT-0082</t>
  </si>
  <si>
    <t>1778650000000</t>
  </si>
  <si>
    <t>B-05-S3</t>
  </si>
  <si>
    <t>BT-559544</t>
  </si>
  <si>
    <t>LOT-C1053</t>
  </si>
  <si>
    <t>PRD-00726</t>
  </si>
  <si>
    <t>MSF-ACC-0017</t>
  </si>
  <si>
    <t>7996240000000</t>
  </si>
  <si>
    <t>C-25-S1</t>
  </si>
  <si>
    <t>BT-537206</t>
  </si>
  <si>
    <t>LOT-A7523</t>
  </si>
  <si>
    <t>PRD-00656</t>
  </si>
  <si>
    <t>KNG-STO-0012</t>
  </si>
  <si>
    <t>6011940000000</t>
  </si>
  <si>
    <t>A-01-S8</t>
  </si>
  <si>
    <t>BT-906147</t>
  </si>
  <si>
    <t>LOT-A6216</t>
  </si>
  <si>
    <t>PRD-02097</t>
  </si>
  <si>
    <t>PHI-ELC-0120</t>
  </si>
  <si>
    <t>5035820000000</t>
  </si>
  <si>
    <t>F-24-S1</t>
  </si>
  <si>
    <t>BT-325149</t>
  </si>
  <si>
    <t>LOT-B5632</t>
  </si>
  <si>
    <t>PRD-00746</t>
  </si>
  <si>
    <t>SAM-STO-0023</t>
  </si>
  <si>
    <t>3284420000000</t>
  </si>
  <si>
    <t>B-01-S5</t>
  </si>
  <si>
    <t>BT-168428</t>
  </si>
  <si>
    <t>LOT-A7935</t>
  </si>
  <si>
    <t>PRD-01458</t>
  </si>
  <si>
    <t>BRO-SUP-0044</t>
  </si>
  <si>
    <t>951889000000</t>
  </si>
  <si>
    <t>BT-708647</t>
  </si>
  <si>
    <t>LOT-B5739</t>
  </si>
  <si>
    <t>PRD-00264</t>
  </si>
  <si>
    <t>CAN-PRN-0008</t>
  </si>
  <si>
    <t>1643350000000</t>
  </si>
  <si>
    <t>C-39-S1</t>
  </si>
  <si>
    <t>BT-612348</t>
  </si>
  <si>
    <t>LOT-A1439</t>
  </si>
  <si>
    <t>PRD-03254</t>
  </si>
  <si>
    <t>DEL-ACC-0062</t>
  </si>
  <si>
    <t>5774480000000</t>
  </si>
  <si>
    <t>F-34-S7</t>
  </si>
  <si>
    <t>BT-222654</t>
  </si>
  <si>
    <t>LOT-C2175</t>
  </si>
  <si>
    <t>PRD-02551</t>
  </si>
  <si>
    <t>DEL-ACC-0048</t>
  </si>
  <si>
    <t>520307000000</t>
  </si>
  <si>
    <t>D-39-S3</t>
  </si>
  <si>
    <t>BT-893751</t>
  </si>
  <si>
    <t>LOT-C5985</t>
  </si>
  <si>
    <t>PRD-02159</t>
  </si>
  <si>
    <t>EPS-PRN-0038</t>
  </si>
  <si>
    <t>8106370000000</t>
  </si>
  <si>
    <t>BT-932045</t>
  </si>
  <si>
    <t>LOT-B5346</t>
  </si>
  <si>
    <t>PRD-00167</t>
  </si>
  <si>
    <t>HP-ACC-0003</t>
  </si>
  <si>
    <t>5267720000000</t>
  </si>
  <si>
    <t>H-33-S3</t>
  </si>
  <si>
    <t>BT-987240</t>
  </si>
  <si>
    <t>LOT-A8680</t>
  </si>
  <si>
    <t>PRD-01065</t>
  </si>
  <si>
    <t>BRO-SUP-0034</t>
  </si>
  <si>
    <t>3997420000000</t>
  </si>
  <si>
    <t>A-14-S4</t>
  </si>
  <si>
    <t>BT-992091</t>
  </si>
  <si>
    <t>LOT-A3236</t>
  </si>
  <si>
    <t>PRD-02182</t>
  </si>
  <si>
    <t>HP-ACC-0053</t>
  </si>
  <si>
    <t>BT-755879</t>
  </si>
  <si>
    <t>LOT-B8779</t>
  </si>
  <si>
    <t>PRD-00775</t>
  </si>
  <si>
    <t>HP-MOB-0032</t>
  </si>
  <si>
    <t>8308580000000</t>
  </si>
  <si>
    <t>E-29-S4</t>
  </si>
  <si>
    <t>BT-619618</t>
  </si>
  <si>
    <t>LOT-A8134</t>
  </si>
  <si>
    <t>PRD-00658</t>
  </si>
  <si>
    <t>SAM-MOB-0023</t>
  </si>
  <si>
    <t>3156640000000</t>
  </si>
  <si>
    <t>BT-484531</t>
  </si>
  <si>
    <t>LOT-A5782</t>
  </si>
  <si>
    <t>PRD-01308</t>
  </si>
  <si>
    <t>CIS-CCT-0032</t>
  </si>
  <si>
    <t>9640100000000</t>
  </si>
  <si>
    <t>B-16-S4</t>
  </si>
  <si>
    <t>BT-215334</t>
  </si>
  <si>
    <t>LOT-B7140</t>
  </si>
  <si>
    <t>PRD-01449</t>
  </si>
  <si>
    <t>SAM-STO-0038</t>
  </si>
  <si>
    <t>1771860000000</t>
  </si>
  <si>
    <t>D-20-S8</t>
  </si>
  <si>
    <t>BT-910756</t>
  </si>
  <si>
    <t>LOT-B7462</t>
  </si>
  <si>
    <t>PRD-00994</t>
  </si>
  <si>
    <t>KNG-STO-0017</t>
  </si>
  <si>
    <t>5272880000000</t>
  </si>
  <si>
    <t>H-25-S9</t>
  </si>
  <si>
    <t>BT-242799</t>
  </si>
  <si>
    <t>LOT-A8003</t>
  </si>
  <si>
    <t>PRD-00506</t>
  </si>
  <si>
    <t>DEL-ACC-0012</t>
  </si>
  <si>
    <t>1876920000000</t>
  </si>
  <si>
    <t>B-04-S3</t>
  </si>
  <si>
    <t>BT-340897</t>
  </si>
  <si>
    <t>LOT-A9741</t>
  </si>
  <si>
    <t>PRD-00365</t>
  </si>
  <si>
    <t>SAM-STO-0013</t>
  </si>
  <si>
    <t>8358330000000</t>
  </si>
  <si>
    <t>G-22-S2</t>
  </si>
  <si>
    <t>BT-469833</t>
  </si>
  <si>
    <t>LOT-A2039</t>
  </si>
  <si>
    <t>PRD-03197</t>
  </si>
  <si>
    <t>HP-FUR-0081</t>
  </si>
  <si>
    <t>6251470000000</t>
  </si>
  <si>
    <t>E-05-S8</t>
  </si>
  <si>
    <t>BT-111751</t>
  </si>
  <si>
    <t>LOT-C7747</t>
  </si>
  <si>
    <t>PRD-02408</t>
  </si>
  <si>
    <t>HP-SUP-0035</t>
  </si>
  <si>
    <t>6905450000000</t>
  </si>
  <si>
    <t>C-27-S4</t>
  </si>
  <si>
    <t>BT-362984</t>
  </si>
  <si>
    <t>LOT-C8040</t>
  </si>
  <si>
    <t>PRD-01202</t>
  </si>
  <si>
    <t>PHI-AUD-0028</t>
  </si>
  <si>
    <t>9367250000000</t>
  </si>
  <si>
    <t>F-25-S5</t>
  </si>
  <si>
    <t>BT-573355</t>
  </si>
  <si>
    <t>LOT-B1712</t>
  </si>
  <si>
    <t>PRD-00141</t>
  </si>
  <si>
    <t>PHI-ELC-0005</t>
  </si>
  <si>
    <t>6566940000000</t>
  </si>
  <si>
    <t>F-01-S4</t>
  </si>
  <si>
    <t>BT-265092</t>
  </si>
  <si>
    <t>LOT-A2422</t>
  </si>
  <si>
    <t>PRD-02608</t>
  </si>
  <si>
    <t>HP-PRN-0048</t>
  </si>
  <si>
    <t>4752280000000</t>
  </si>
  <si>
    <t>G-18-S8</t>
  </si>
  <si>
    <t>BT-731309</t>
  </si>
  <si>
    <t>LOT-C8367</t>
  </si>
  <si>
    <t>PRD-00185</t>
  </si>
  <si>
    <t>LOG-CLN-0004</t>
  </si>
  <si>
    <t>2814430000000</t>
  </si>
  <si>
    <t>A-40-S5</t>
  </si>
  <si>
    <t>BT-128624</t>
  </si>
  <si>
    <t>LOT-A5699</t>
  </si>
  <si>
    <t>PRD-02853</t>
  </si>
  <si>
    <t>LOG-AUD-0071</t>
  </si>
  <si>
    <t>9919080000000</t>
  </si>
  <si>
    <t>C-21-S2</t>
  </si>
  <si>
    <t>BT-476793</t>
  </si>
  <si>
    <t>LOT-C8497</t>
  </si>
  <si>
    <t>PRD-02442</t>
  </si>
  <si>
    <t>LEN-MOB-0074</t>
  </si>
  <si>
    <t>8058310000000</t>
  </si>
  <si>
    <t>E-28-S9</t>
  </si>
  <si>
    <t>BT-523128</t>
  </si>
  <si>
    <t>LOT-C4867</t>
  </si>
  <si>
    <t>PRD-00235</t>
  </si>
  <si>
    <t>DEL-ACC-0008</t>
  </si>
  <si>
    <t>6679980000000</t>
  </si>
  <si>
    <t>G-22-S1</t>
  </si>
  <si>
    <t>BT-108256</t>
  </si>
  <si>
    <t>LOT-A2682</t>
  </si>
  <si>
    <t>PRD-00219</t>
  </si>
  <si>
    <t>CAN-PRN-0007</t>
  </si>
  <si>
    <t>9737490000000</t>
  </si>
  <si>
    <t>H-12-S9</t>
  </si>
  <si>
    <t>BT-119506</t>
  </si>
  <si>
    <t>LOT-A9457</t>
  </si>
  <si>
    <t>PRD-03388</t>
  </si>
  <si>
    <t>LEN-MOB-0105</t>
  </si>
  <si>
    <t>3272220000000</t>
  </si>
  <si>
    <t>A-15-S8</t>
  </si>
  <si>
    <t>BT-370887</t>
  </si>
  <si>
    <t>LOT-C4240</t>
  </si>
  <si>
    <t>PRD-01963</t>
  </si>
  <si>
    <t>HP-ACC-0046</t>
  </si>
  <si>
    <t>4206870000000</t>
  </si>
  <si>
    <t>BT-790263</t>
  </si>
  <si>
    <t>LOT-B1041</t>
  </si>
  <si>
    <t>PRD-00553</t>
  </si>
  <si>
    <t>LOG-CLN-0016</t>
  </si>
  <si>
    <t>1507140000000</t>
  </si>
  <si>
    <t>F-07-S8</t>
  </si>
  <si>
    <t>BT-255327</t>
  </si>
  <si>
    <t>LOT-A1499</t>
  </si>
  <si>
    <t>PRD-02862</t>
  </si>
  <si>
    <t>UBI-CCT-0069</t>
  </si>
  <si>
    <t>2643770000000</t>
  </si>
  <si>
    <t>BT-276496</t>
  </si>
  <si>
    <t>LOT-C4835</t>
  </si>
  <si>
    <t>PRD-01652</t>
  </si>
  <si>
    <t>CIS-NET-0071</t>
  </si>
  <si>
    <t>3325340000000</t>
  </si>
  <si>
    <t>F-07-S6</t>
  </si>
  <si>
    <t>BT-625783</t>
  </si>
  <si>
    <t>LOT-B4440</t>
  </si>
  <si>
    <t>PRD-00297</t>
  </si>
  <si>
    <t>HP-ACC-0009</t>
  </si>
  <si>
    <t>6708600000000</t>
  </si>
  <si>
    <t>G-34-S7</t>
  </si>
  <si>
    <t>LOT-A4791</t>
  </si>
  <si>
    <t>PRD-03359</t>
  </si>
  <si>
    <t>KNG-STO-0065</t>
  </si>
  <si>
    <t>7670310000000</t>
  </si>
  <si>
    <t>C-20-S8</t>
  </si>
  <si>
    <t>BT-597109</t>
  </si>
  <si>
    <t>LOT-C1669</t>
  </si>
  <si>
    <t>PRD-00261</t>
  </si>
  <si>
    <t>WD-STO-0005</t>
  </si>
  <si>
    <t>1514890000000</t>
  </si>
  <si>
    <t>G-12-S1</t>
  </si>
  <si>
    <t>BT-563143</t>
  </si>
  <si>
    <t>LOT-A4830</t>
  </si>
  <si>
    <t>PRD-01012</t>
  </si>
  <si>
    <t>HP-PRN-0019</t>
  </si>
  <si>
    <t>8368440000000</t>
  </si>
  <si>
    <t>BT-370746</t>
  </si>
  <si>
    <t>LOT-A3874</t>
  </si>
  <si>
    <t>PRD-02792</t>
  </si>
  <si>
    <t>PHI-ELC-0149</t>
  </si>
  <si>
    <t>2559170000000</t>
  </si>
  <si>
    <t>F-10-S3</t>
  </si>
  <si>
    <t>BT-582181</t>
  </si>
  <si>
    <t>LOT-C4375</t>
  </si>
  <si>
    <t>PRD-01607</t>
  </si>
  <si>
    <t>EPS-PRN-0028</t>
  </si>
  <si>
    <t>7707960000000</t>
  </si>
  <si>
    <t>E-37-S1</t>
  </si>
  <si>
    <t>BT-315022</t>
  </si>
  <si>
    <t>LOT-B8503</t>
  </si>
  <si>
    <t>PRD-02732</t>
  </si>
  <si>
    <t>EPS-PRN-0045</t>
  </si>
  <si>
    <t>4698720000000</t>
  </si>
  <si>
    <t>E-35-S8</t>
  </si>
  <si>
    <t>BT-532918</t>
  </si>
  <si>
    <t>LOT-C5058</t>
  </si>
  <si>
    <t>PRD-01386</t>
  </si>
  <si>
    <t>4544200000000</t>
  </si>
  <si>
    <t>LOT-B2783</t>
  </si>
  <si>
    <t>PRD-00140</t>
  </si>
  <si>
    <t>CAN-PRN-0003</t>
  </si>
  <si>
    <t>4351910000000</t>
  </si>
  <si>
    <t>A-10-S2</t>
  </si>
  <si>
    <t>BT-594580</t>
  </si>
  <si>
    <t>LOT-A8133</t>
  </si>
  <si>
    <t>PRD-00522</t>
  </si>
  <si>
    <t>HP-MOB-0027</t>
  </si>
  <si>
    <t>4056130000000</t>
  </si>
  <si>
    <t>F-34-S4</t>
  </si>
  <si>
    <t>BT-245251</t>
  </si>
  <si>
    <t>LOT-A1286</t>
  </si>
  <si>
    <t>PRD-02427</t>
  </si>
  <si>
    <t>UBI-NET-0082</t>
  </si>
  <si>
    <t>15447512457</t>
  </si>
  <si>
    <t>E-21-S2</t>
  </si>
  <si>
    <t>BT-579441</t>
  </si>
  <si>
    <t>LOT-C6226</t>
  </si>
  <si>
    <t>PRD-02534</t>
  </si>
  <si>
    <t>HP-FUR-0066</t>
  </si>
  <si>
    <t>2058330000000</t>
  </si>
  <si>
    <t>D-21-S2</t>
  </si>
  <si>
    <t>BT-795094</t>
  </si>
  <si>
    <t>LOT-C5957</t>
  </si>
  <si>
    <t>PRD-01903</t>
  </si>
  <si>
    <t>PHI-ELC-0110</t>
  </si>
  <si>
    <t>8441330000000</t>
  </si>
  <si>
    <t>D-09-S6</t>
  </si>
  <si>
    <t>BT-505313</t>
  </si>
  <si>
    <t>LOT-B4675</t>
  </si>
  <si>
    <t>PRD-00476</t>
  </si>
  <si>
    <t>LOG-AUD-0006</t>
  </si>
  <si>
    <t>9016200000000</t>
  </si>
  <si>
    <t>H-08-S3</t>
  </si>
  <si>
    <t>LOT-A5066</t>
  </si>
  <si>
    <t>PRD-00110</t>
  </si>
  <si>
    <t>BRO-SUP-0004</t>
  </si>
  <si>
    <t>1406030000000</t>
  </si>
  <si>
    <t>F-11-S6</t>
  </si>
  <si>
    <t>BT-978343</t>
  </si>
  <si>
    <t>PRD-03059</t>
  </si>
  <si>
    <t>HP-SUP-0079</t>
  </si>
  <si>
    <t>4880720000000</t>
  </si>
  <si>
    <t>G-16-S3</t>
  </si>
  <si>
    <t>BT-955258</t>
  </si>
  <si>
    <t>LOT-C6447</t>
  </si>
  <si>
    <t>PRD-03291</t>
  </si>
  <si>
    <t>MSF-FUR-0091</t>
  </si>
  <si>
    <t>2350290000000</t>
  </si>
  <si>
    <t>F-40-S1</t>
  </si>
  <si>
    <t>BT-616678</t>
  </si>
  <si>
    <t>LOT-C5670</t>
  </si>
  <si>
    <t>PRD-03014</t>
  </si>
  <si>
    <t>LOG-ACC-0069</t>
  </si>
  <si>
    <t>986682000000</t>
  </si>
  <si>
    <t>BT-598007</t>
  </si>
  <si>
    <t>LOT-C9734</t>
  </si>
  <si>
    <t>PRD-00524</t>
  </si>
  <si>
    <t>PHI-CCT-0013</t>
  </si>
  <si>
    <t>1139500000000</t>
  </si>
  <si>
    <t>BT-222456</t>
  </si>
  <si>
    <t>LOT-A7343</t>
  </si>
  <si>
    <t>PRD-00577</t>
  </si>
  <si>
    <t>HP-LAP-0011</t>
  </si>
  <si>
    <t>746824000000</t>
  </si>
  <si>
    <t>E-16-S6</t>
  </si>
  <si>
    <t>BT-772297</t>
  </si>
  <si>
    <t>LOT-A2393</t>
  </si>
  <si>
    <t>PRD-02019</t>
  </si>
  <si>
    <t>PHI-CLN-0055</t>
  </si>
  <si>
    <t>4109240000000</t>
  </si>
  <si>
    <t>A-04-S3</t>
  </si>
  <si>
    <t>BT-498123</t>
  </si>
  <si>
    <t>LOT-B4193</t>
  </si>
  <si>
    <t>PRD-00010</t>
  </si>
  <si>
    <t>MSF-ACC-0001</t>
  </si>
  <si>
    <t>2449350000000</t>
  </si>
  <si>
    <t>B-17-S3</t>
  </si>
  <si>
    <t>BT-221035</t>
  </si>
  <si>
    <t>LOT-A2753</t>
  </si>
  <si>
    <t>PRD-00674</t>
  </si>
  <si>
    <t>LOG-FUR-0018</t>
  </si>
  <si>
    <t>1519850000000</t>
  </si>
  <si>
    <t>BT-186488</t>
  </si>
  <si>
    <t>LOT-A2574</t>
  </si>
  <si>
    <t>PRD-01336</t>
  </si>
  <si>
    <t>LEN-MOB-0037</t>
  </si>
  <si>
    <t>737676000000</t>
  </si>
  <si>
    <t>B-19-S3</t>
  </si>
  <si>
    <t>BT-687569</t>
  </si>
  <si>
    <t>LOT-B9243</t>
  </si>
  <si>
    <t>PRD-00184</t>
  </si>
  <si>
    <t>HP-LAP-0004</t>
  </si>
  <si>
    <t>1894910000000</t>
  </si>
  <si>
    <t>BT-192742</t>
  </si>
  <si>
    <t>LOT-A5017</t>
  </si>
  <si>
    <t>PRD-00563</t>
  </si>
  <si>
    <t>LOG-AUD-0012</t>
  </si>
  <si>
    <t>9236130000000</t>
  </si>
  <si>
    <t>B-08-S4</t>
  </si>
  <si>
    <t>BT-714987</t>
  </si>
  <si>
    <t>LOT-A5067</t>
  </si>
  <si>
    <t>PRD-00479</t>
  </si>
  <si>
    <t>HP-MOB-0023</t>
  </si>
  <si>
    <t>7595450000000</t>
  </si>
  <si>
    <t>F-29-S1</t>
  </si>
  <si>
    <t>BT-523008</t>
  </si>
  <si>
    <t>LOT-A6472</t>
  </si>
  <si>
    <t>PRD-01539</t>
  </si>
  <si>
    <t>LEN-MOB-0043</t>
  </si>
  <si>
    <t>4538340000000</t>
  </si>
  <si>
    <t>LOT-B7409</t>
  </si>
  <si>
    <t>PRD-00609</t>
  </si>
  <si>
    <t>HP-FUR-0016</t>
  </si>
  <si>
    <t>929735000000</t>
  </si>
  <si>
    <t>F-10-S6</t>
  </si>
  <si>
    <t>BT-643264</t>
  </si>
  <si>
    <t>LOT-A7402</t>
  </si>
  <si>
    <t>PRD-01378</t>
  </si>
  <si>
    <t>CAN-SUP-0068</t>
  </si>
  <si>
    <t>6656910000000</t>
  </si>
  <si>
    <t>B-32-S1</t>
  </si>
  <si>
    <t>BT-911313</t>
  </si>
  <si>
    <t>LOT-B4248</t>
  </si>
  <si>
    <t>PRD-00377</t>
  </si>
  <si>
    <t>DEL-LAP-0008</t>
  </si>
  <si>
    <t>C-04-S5</t>
  </si>
  <si>
    <t>BT-497735</t>
  </si>
  <si>
    <t>LOT-A5703</t>
  </si>
  <si>
    <t>PRD-01891</t>
  </si>
  <si>
    <t>HP-SUP-0053</t>
  </si>
  <si>
    <t>8700960000000</t>
  </si>
  <si>
    <t>BT-621662</t>
  </si>
  <si>
    <t>LOT-B7123</t>
  </si>
  <si>
    <t>PRD-03013</t>
  </si>
  <si>
    <t>LOG-ACC-0068</t>
  </si>
  <si>
    <t>6660450000000</t>
  </si>
  <si>
    <t>B-15-S5</t>
  </si>
  <si>
    <t>BT-986043</t>
  </si>
  <si>
    <t>LOT-C4872</t>
  </si>
  <si>
    <t>PRD-00731</t>
  </si>
  <si>
    <t>UBI-NET-0024</t>
  </si>
  <si>
    <t>2026000000000</t>
  </si>
  <si>
    <t>F-15-S1</t>
  </si>
  <si>
    <t>BT-539399</t>
  </si>
  <si>
    <t>LOT-A2411</t>
  </si>
  <si>
    <t>PRD-03335</t>
  </si>
  <si>
    <t>UBI-CCT-0084</t>
  </si>
  <si>
    <t>3578260000000</t>
  </si>
  <si>
    <t>F-39-S8</t>
  </si>
  <si>
    <t>BT-493879</t>
  </si>
  <si>
    <t>LOT-C2550</t>
  </si>
  <si>
    <t>PRD-01470</t>
  </si>
  <si>
    <t>LEN-MOB-0038</t>
  </si>
  <si>
    <t>3384160000000</t>
  </si>
  <si>
    <t>A-39-S6</t>
  </si>
  <si>
    <t>BT-839400</t>
  </si>
  <si>
    <t>LOT-B6645</t>
  </si>
  <si>
    <t>PRD-01593</t>
  </si>
  <si>
    <t>UBI-NET-0054</t>
  </si>
  <si>
    <t>4490360000000</t>
  </si>
  <si>
    <t>BT-542749</t>
  </si>
  <si>
    <t>LOT-B1803</t>
  </si>
  <si>
    <t>PRD-00771</t>
  </si>
  <si>
    <t>BRO-SUP-0023</t>
  </si>
  <si>
    <t>5634200000000</t>
  </si>
  <si>
    <t>BT-556662</t>
  </si>
  <si>
    <t>LOT-A2277</t>
  </si>
  <si>
    <t>PRD-00644</t>
  </si>
  <si>
    <t>DEL-ACC-0018</t>
  </si>
  <si>
    <t>B-01-S4</t>
  </si>
  <si>
    <t>BT-683303</t>
  </si>
  <si>
    <t>LOT-A9841</t>
  </si>
  <si>
    <t>PRD-01515</t>
  </si>
  <si>
    <t>LOG-CLN-0036</t>
  </si>
  <si>
    <t>6777980000000</t>
  </si>
  <si>
    <t>B-10-S8</t>
  </si>
  <si>
    <t>BT-958986</t>
  </si>
  <si>
    <t>LOT-B5441</t>
  </si>
  <si>
    <t>PRD-02722</t>
  </si>
  <si>
    <t>HP-CLN-0071</t>
  </si>
  <si>
    <t>9874270000000</t>
  </si>
  <si>
    <t>B-07-S6</t>
  </si>
  <si>
    <t>BT-494820</t>
  </si>
  <si>
    <t>LOT-C6095</t>
  </si>
  <si>
    <t>PRD-02476</t>
  </si>
  <si>
    <t>CAN-PRN-0061</t>
  </si>
  <si>
    <t>6354170000000</t>
  </si>
  <si>
    <t>A-09-S6</t>
  </si>
  <si>
    <t>BT-750641</t>
  </si>
  <si>
    <t>LOT-C6702</t>
  </si>
  <si>
    <t>PRD-02317</t>
  </si>
  <si>
    <t>PHI-CCT-0063</t>
  </si>
  <si>
    <t>9614100000000</t>
  </si>
  <si>
    <t>F-22-S5</t>
  </si>
  <si>
    <t>BT-752978</t>
  </si>
  <si>
    <t>LOT-C6960</t>
  </si>
  <si>
    <t>PRD-02716</t>
  </si>
  <si>
    <t>HP-MOB-0096</t>
  </si>
  <si>
    <t>3069070000000</t>
  </si>
  <si>
    <t>G-07-S8</t>
  </si>
  <si>
    <t>BT-189326</t>
  </si>
  <si>
    <t>LOT-C9919</t>
  </si>
  <si>
    <t>PRD-03282</t>
  </si>
  <si>
    <t>HP-CLN-0085</t>
  </si>
  <si>
    <t>8232470000000</t>
  </si>
  <si>
    <t>F-39-S6</t>
  </si>
  <si>
    <t>BT-996030</t>
  </si>
  <si>
    <t>LOT-C8920</t>
  </si>
  <si>
    <t>PRD-02483</t>
  </si>
  <si>
    <t>EPS-PRN-0042</t>
  </si>
  <si>
    <t>5305870000000</t>
  </si>
  <si>
    <t>A-37-S9</t>
  </si>
  <si>
    <t>BT-982628</t>
  </si>
  <si>
    <t>LOT-C4883</t>
  </si>
  <si>
    <t>PRD-00112</t>
  </si>
  <si>
    <t>HP-MOB-0005</t>
  </si>
  <si>
    <t>4466610000000</t>
  </si>
  <si>
    <t>G-09-S6</t>
  </si>
  <si>
    <t>BT-856320</t>
  </si>
  <si>
    <t>LOT-A1417</t>
  </si>
  <si>
    <t>PRD-00802</t>
  </si>
  <si>
    <t>UBI-CCT-0020</t>
  </si>
  <si>
    <t>7190000000000</t>
  </si>
  <si>
    <t>D-14-S4</t>
  </si>
  <si>
    <t>BT-491823</t>
  </si>
  <si>
    <t>LOT-A4697</t>
  </si>
  <si>
    <t>PRD-01499</t>
  </si>
  <si>
    <t>LEN-MOB-0040</t>
  </si>
  <si>
    <t>8614020000000</t>
  </si>
  <si>
    <t>E-07-S7</t>
  </si>
  <si>
    <t>BT-240065</t>
  </si>
  <si>
    <t>LOT-B3366</t>
  </si>
  <si>
    <t>PRD-01837</t>
  </si>
  <si>
    <t>MSF-ACC-0034</t>
  </si>
  <si>
    <t>D-04-S3</t>
  </si>
  <si>
    <t>BT-182701</t>
  </si>
  <si>
    <t>LOT-B8797</t>
  </si>
  <si>
    <t>PRD-01960</t>
  </si>
  <si>
    <t>BRO-PRN-0010</t>
  </si>
  <si>
    <t>916270000000</t>
  </si>
  <si>
    <t>BT-532488</t>
  </si>
  <si>
    <t>LOT-B1816</t>
  </si>
  <si>
    <t>PRD-00472</t>
  </si>
  <si>
    <t>SEA-STO-0014</t>
  </si>
  <si>
    <t>789679000000</t>
  </si>
  <si>
    <t>E-32-S4</t>
  </si>
  <si>
    <t>BT-557861</t>
  </si>
  <si>
    <t>LOT-A9584</t>
  </si>
  <si>
    <t>PRD-00285</t>
  </si>
  <si>
    <t>APC-ELC-0014</t>
  </si>
  <si>
    <t>4926180000000</t>
  </si>
  <si>
    <t>G-03-S4</t>
  </si>
  <si>
    <t>BT-224573</t>
  </si>
  <si>
    <t>LOT-A4946</t>
  </si>
  <si>
    <t>PRD-03280</t>
  </si>
  <si>
    <t>CIS-CCT-0081</t>
  </si>
  <si>
    <t>9654040000000</t>
  </si>
  <si>
    <t>D-30-S2</t>
  </si>
  <si>
    <t>BT-337621</t>
  </si>
  <si>
    <t>LOT-C7662</t>
  </si>
  <si>
    <t>PRD-00389</t>
  </si>
  <si>
    <t>CAN-SUP-0014</t>
  </si>
  <si>
    <t>1163320000000</t>
  </si>
  <si>
    <t>LOT-A7200</t>
  </si>
  <si>
    <t>PRD-03147</t>
  </si>
  <si>
    <t>KNG-STO-0064</t>
  </si>
  <si>
    <t>634471000000</t>
  </si>
  <si>
    <t>C-25-S8</t>
  </si>
  <si>
    <t>LOT-C6130</t>
  </si>
  <si>
    <t>PRD-00419</t>
  </si>
  <si>
    <t>HP-SUP-0009</t>
  </si>
  <si>
    <t>2585630000000</t>
  </si>
  <si>
    <t>D-06-S2</t>
  </si>
  <si>
    <t>BT-846235</t>
  </si>
  <si>
    <t>LOT-A7629</t>
  </si>
  <si>
    <t>PRD-03000</t>
  </si>
  <si>
    <t>APC-ELC-0127</t>
  </si>
  <si>
    <t>9071700000000</t>
  </si>
  <si>
    <t>E-34-S8</t>
  </si>
  <si>
    <t>BT-337055</t>
  </si>
  <si>
    <t>LOT-C1420</t>
  </si>
  <si>
    <t>PRD-00293</t>
  </si>
  <si>
    <t>HP-ACC-0008</t>
  </si>
  <si>
    <t>4309630000000</t>
  </si>
  <si>
    <t>D-08-S9</t>
  </si>
  <si>
    <t>BT-404154</t>
  </si>
  <si>
    <t>LOT-A5901</t>
  </si>
  <si>
    <t>PRD-00937</t>
  </si>
  <si>
    <t>CAN-SUP-0030</t>
  </si>
  <si>
    <t>4616300000000</t>
  </si>
  <si>
    <t>G-16-S8</t>
  </si>
  <si>
    <t>BT-645708</t>
  </si>
  <si>
    <t>LOT-A9355</t>
  </si>
  <si>
    <t>PRD-01006</t>
  </si>
  <si>
    <t>LEN-MOB-0024</t>
  </si>
  <si>
    <t>7148770000000</t>
  </si>
  <si>
    <t>D-17-S5</t>
  </si>
  <si>
    <t>BT-721211</t>
  </si>
  <si>
    <t>LOT-A7027</t>
  </si>
  <si>
    <t>PRD-01508</t>
  </si>
  <si>
    <t>6497480000000</t>
  </si>
  <si>
    <t>BT-481105</t>
  </si>
  <si>
    <t>LOT-B3677</t>
  </si>
  <si>
    <t>PRD-00474</t>
  </si>
  <si>
    <t>HP-ACC-0012</t>
  </si>
  <si>
    <t>8472430000000</t>
  </si>
  <si>
    <t>C-40-S2</t>
  </si>
  <si>
    <t>BT-829088</t>
  </si>
  <si>
    <t>LOT-A1820</t>
  </si>
  <si>
    <t>PRD-01420</t>
  </si>
  <si>
    <t>PHI-CCT-0043</t>
  </si>
  <si>
    <t>814647000000</t>
  </si>
  <si>
    <t>A-37-S1</t>
  </si>
  <si>
    <t>BT-646001</t>
  </si>
  <si>
    <t>LOT-B3613</t>
  </si>
  <si>
    <t>PRD-02834</t>
  </si>
  <si>
    <t>HP-LAP-0061</t>
  </si>
  <si>
    <t>4329430000000</t>
  </si>
  <si>
    <t>A-24-S7</t>
  </si>
  <si>
    <t>BT-188674</t>
  </si>
  <si>
    <t>LOT-C5245</t>
  </si>
  <si>
    <t>PRD-02329</t>
  </si>
  <si>
    <t>LOG-FUR-0061</t>
  </si>
  <si>
    <t>4767000000000</t>
  </si>
  <si>
    <t>F-01-S5</t>
  </si>
  <si>
    <t>BT-113504</t>
  </si>
  <si>
    <t>LOT-C2630</t>
  </si>
  <si>
    <t>PRD-00250</t>
  </si>
  <si>
    <t>PHI-ELC-0010</t>
  </si>
  <si>
    <t>7681180000000</t>
  </si>
  <si>
    <t>BT-110043</t>
  </si>
  <si>
    <t>LOT-A3843</t>
  </si>
  <si>
    <t>PRD-00686</t>
  </si>
  <si>
    <t>HP-ACC-0016</t>
  </si>
  <si>
    <t>G-07-S9</t>
  </si>
  <si>
    <t>BT-107312</t>
  </si>
  <si>
    <t>LOT-A3982</t>
  </si>
  <si>
    <t>PRD-01462</t>
  </si>
  <si>
    <t>PHI-ELC-0085</t>
  </si>
  <si>
    <t>161832000000</t>
  </si>
  <si>
    <t>A-16-S9</t>
  </si>
  <si>
    <t>BT-211565</t>
  </si>
  <si>
    <t>LOT-B4158</t>
  </si>
  <si>
    <t>PRD-03332</t>
  </si>
  <si>
    <t>MSF-FUR-0093</t>
  </si>
  <si>
    <t>5785890000000</t>
  </si>
  <si>
    <t>B-36-S2</t>
  </si>
  <si>
    <t>BT-198884</t>
  </si>
  <si>
    <t>LOT-C3931</t>
  </si>
  <si>
    <t>PRD-00502</t>
  </si>
  <si>
    <t>HP-SUP-0011</t>
  </si>
  <si>
    <t>8723340000000</t>
  </si>
  <si>
    <t>D-27-S8</t>
  </si>
  <si>
    <t>BT-660967</t>
  </si>
  <si>
    <t>LOT-A2189</t>
  </si>
  <si>
    <t>PRD-01364</t>
  </si>
  <si>
    <t>MSF-LAP-0018</t>
  </si>
  <si>
    <t>6899470000000</t>
  </si>
  <si>
    <t>B-27-S8</t>
  </si>
  <si>
    <t>BT-834168</t>
  </si>
  <si>
    <t>LOT-B3382</t>
  </si>
  <si>
    <t>PRD-00557</t>
  </si>
  <si>
    <t>SAM-MOB-0019</t>
  </si>
  <si>
    <t>4332560000000</t>
  </si>
  <si>
    <t>D-19-S8</t>
  </si>
  <si>
    <t>BT-151489</t>
  </si>
  <si>
    <t>LOT-A8946</t>
  </si>
  <si>
    <t>PRD-01666</t>
  </si>
  <si>
    <t>CIS-NET-0073</t>
  </si>
  <si>
    <t>4170360000000</t>
  </si>
  <si>
    <t>C-20-S1</t>
  </si>
  <si>
    <t>BT-150051</t>
  </si>
  <si>
    <t>LOT-B1483</t>
  </si>
  <si>
    <t>PRD-02034</t>
  </si>
  <si>
    <t>LOG-AUD-0045</t>
  </si>
  <si>
    <t>3823920000000</t>
  </si>
  <si>
    <t>B-02-S7</t>
  </si>
  <si>
    <t>BT-511066</t>
  </si>
  <si>
    <t>LOT-B3375</t>
  </si>
  <si>
    <t>PRD-00055</t>
  </si>
  <si>
    <t>HP-ACC-0001</t>
  </si>
  <si>
    <t>9959000000000</t>
  </si>
  <si>
    <t>BT-720556</t>
  </si>
  <si>
    <t>LOT-A3526</t>
  </si>
  <si>
    <t>PRD-03010</t>
  </si>
  <si>
    <t>DEL-LAP-0074</t>
  </si>
  <si>
    <t>248399000000</t>
  </si>
  <si>
    <t>BT-785493</t>
  </si>
  <si>
    <t>LOT-C9171</t>
  </si>
  <si>
    <t>PRD-01321</t>
  </si>
  <si>
    <t>HP-ACC-0030</t>
  </si>
  <si>
    <t>C-08-S7</t>
  </si>
  <si>
    <t>BT-545244</t>
  </si>
  <si>
    <t>LOT-B3864</t>
  </si>
  <si>
    <t>PRD-00822</t>
  </si>
  <si>
    <t>BRO-SUP-0026</t>
  </si>
  <si>
    <t>8664320000000</t>
  </si>
  <si>
    <t>G-37-S8</t>
  </si>
  <si>
    <t>BT-195724</t>
  </si>
  <si>
    <t>LOT-A5131</t>
  </si>
  <si>
    <t>PRD-03231</t>
  </si>
  <si>
    <t>HP-FUR-0082</t>
  </si>
  <si>
    <t>2634960000000</t>
  </si>
  <si>
    <t>C-17-S4</t>
  </si>
  <si>
    <t>BT-931970</t>
  </si>
  <si>
    <t>LOT-C3850</t>
  </si>
  <si>
    <t>PRD-00237</t>
  </si>
  <si>
    <t>HP-ACC-0007</t>
  </si>
  <si>
    <t>5228020000000</t>
  </si>
  <si>
    <t>D-04-S9</t>
  </si>
  <si>
    <t>LOT-A6878</t>
  </si>
  <si>
    <t>PRD-02662</t>
  </si>
  <si>
    <t>HP-MOB-0092</t>
  </si>
  <si>
    <t>1698710000000</t>
  </si>
  <si>
    <t>E-25-S7</t>
  </si>
  <si>
    <t>BT-303880</t>
  </si>
  <si>
    <t>LOT-C8926</t>
  </si>
  <si>
    <t>PRD-03267</t>
  </si>
  <si>
    <t>APC-ELC-0137</t>
  </si>
  <si>
    <t>5590620000000</t>
  </si>
  <si>
    <t>B-40-S5</t>
  </si>
  <si>
    <t>BT-154352</t>
  </si>
  <si>
    <t>LOT-C4068</t>
  </si>
  <si>
    <t>PRD-02590</t>
  </si>
  <si>
    <t>CAN-PRN-0065</t>
  </si>
  <si>
    <t>6834510000000</t>
  </si>
  <si>
    <t>B-12-S4</t>
  </si>
  <si>
    <t>BT-659426</t>
  </si>
  <si>
    <t>LOT-C6445</t>
  </si>
  <si>
    <t>PRD-02802</t>
  </si>
  <si>
    <t>LEN-MOB-0086</t>
  </si>
  <si>
    <t>8407670000000</t>
  </si>
  <si>
    <t>C-10-S2</t>
  </si>
  <si>
    <t>BT-661720</t>
  </si>
  <si>
    <t>LOT-C2920</t>
  </si>
  <si>
    <t>PRD-02805</t>
  </si>
  <si>
    <t>HP-ACC-0067</t>
  </si>
  <si>
    <t>B-21-S4</t>
  </si>
  <si>
    <t>BT-105025</t>
  </si>
  <si>
    <t>LOT-C3988</t>
  </si>
  <si>
    <t>PRD-00128</t>
  </si>
  <si>
    <t>UBI-NET-0004</t>
  </si>
  <si>
    <t>8588770000000</t>
  </si>
  <si>
    <t>B-17-S7</t>
  </si>
  <si>
    <t>BT-666479</t>
  </si>
  <si>
    <t>LOT-A5633</t>
  </si>
  <si>
    <t>PRD-02698</t>
  </si>
  <si>
    <t>HP-SUP-0073</t>
  </si>
  <si>
    <t>8114170000000</t>
  </si>
  <si>
    <t>G-30-S3</t>
  </si>
  <si>
    <t>BT-271695</t>
  </si>
  <si>
    <t>LOT-C6358</t>
  </si>
  <si>
    <t>PRD-01761</t>
  </si>
  <si>
    <t>DEL-LAP-0041</t>
  </si>
  <si>
    <t>7101480000000</t>
  </si>
  <si>
    <t>E-02-S9</t>
  </si>
  <si>
    <t>BT-405624</t>
  </si>
  <si>
    <t>LOT-B7957</t>
  </si>
  <si>
    <t>PRD-01524</t>
  </si>
  <si>
    <t>HP-CLN-0033</t>
  </si>
  <si>
    <t>8761440000000</t>
  </si>
  <si>
    <t>A-03-S9</t>
  </si>
  <si>
    <t>BT-284785</t>
  </si>
  <si>
    <t>LOT-B4822</t>
  </si>
  <si>
    <t>PRD-00610</t>
  </si>
  <si>
    <t>HP-ACC-0014</t>
  </si>
  <si>
    <t>1850760000000</t>
  </si>
  <si>
    <t>D-15-S6</t>
  </si>
  <si>
    <t>BT-235478</t>
  </si>
  <si>
    <t>LOT-A4713</t>
  </si>
  <si>
    <t>PRD-00013</t>
  </si>
  <si>
    <t>HP-LAP-0001</t>
  </si>
  <si>
    <t>1484660000000</t>
  </si>
  <si>
    <t>D-28-S6</t>
  </si>
  <si>
    <t>BT-173372</t>
  </si>
  <si>
    <t>LOT-A6409</t>
  </si>
  <si>
    <t>PRD-00671</t>
  </si>
  <si>
    <t>LOG-ACC-0021</t>
  </si>
  <si>
    <t>7082140000000</t>
  </si>
  <si>
    <t>Logitech Mk270 Combo</t>
  </si>
  <si>
    <t>D-35-S5</t>
  </si>
  <si>
    <t>BT-382083</t>
  </si>
  <si>
    <t>LOT-A9353</t>
  </si>
  <si>
    <t>PRD-02081</t>
  </si>
  <si>
    <t>PHI-CCT-0057</t>
  </si>
  <si>
    <t>8056020000000</t>
  </si>
  <si>
    <t>A-09-S8</t>
  </si>
  <si>
    <t>BT-190044</t>
  </si>
  <si>
    <t>LOT-B6204</t>
  </si>
  <si>
    <t>PRD-00034</t>
  </si>
  <si>
    <t>PHI-ELC-0002</t>
  </si>
  <si>
    <t>4317140000000</t>
  </si>
  <si>
    <t>BT-670913</t>
  </si>
  <si>
    <t>LOT-A6876</t>
  </si>
  <si>
    <t>PRD-03392</t>
  </si>
  <si>
    <t>EPS-PRN-0057</t>
  </si>
  <si>
    <t>1657190000000</t>
  </si>
  <si>
    <t>G-08-S5</t>
  </si>
  <si>
    <t>BT-532279</t>
  </si>
  <si>
    <t>LOT-C5697</t>
  </si>
  <si>
    <t>PRD-02066</t>
  </si>
  <si>
    <t>HP-FUR-0052</t>
  </si>
  <si>
    <t>7902450000000</t>
  </si>
  <si>
    <t>E-33-S7</t>
  </si>
  <si>
    <t>BT-137959</t>
  </si>
  <si>
    <t>LOT-B8492</t>
  </si>
  <si>
    <t>PRD-00020</t>
  </si>
  <si>
    <t>MSF-ACC-0003</t>
  </si>
  <si>
    <t>3545490000000</t>
  </si>
  <si>
    <t>G-02-S6</t>
  </si>
  <si>
    <t>BT-618317</t>
  </si>
  <si>
    <t>LOT-A6325</t>
  </si>
  <si>
    <t>PRD-01523</t>
  </si>
  <si>
    <t>UBI-CCT-0037</t>
  </si>
  <si>
    <t>4026030000000</t>
  </si>
  <si>
    <t>D-09-S8</t>
  </si>
  <si>
    <t>BT-552489</t>
  </si>
  <si>
    <t>LOT-B2714</t>
  </si>
  <si>
    <t>PRD-01765</t>
  </si>
  <si>
    <t>CAN-SUP-0057</t>
  </si>
  <si>
    <t>3489140000000</t>
  </si>
  <si>
    <t>B-32-S5</t>
  </si>
  <si>
    <t>BT-737943</t>
  </si>
  <si>
    <t>LOT-B4911</t>
  </si>
  <si>
    <t>PRD-00515</t>
  </si>
  <si>
    <t>HP-SUP-0012</t>
  </si>
  <si>
    <t>915618000000</t>
  </si>
  <si>
    <t>A-12-S1</t>
  </si>
  <si>
    <t>BT-318841</t>
  </si>
  <si>
    <t>LOT-A1435</t>
  </si>
  <si>
    <t>PRD-03328</t>
  </si>
  <si>
    <t>UBI-CCT-0083</t>
  </si>
  <si>
    <t>4869660000000</t>
  </si>
  <si>
    <t>C-27-S3</t>
  </si>
  <si>
    <t>BT-829735</t>
  </si>
  <si>
    <t>LOT-C1131</t>
  </si>
  <si>
    <t>PRD-02031</t>
  </si>
  <si>
    <t>HP-FUR-0051</t>
  </si>
  <si>
    <t>6123590000000</t>
  </si>
  <si>
    <t>C-16-S9</t>
  </si>
  <si>
    <t>BT-630857</t>
  </si>
  <si>
    <t>LOT-B7976</t>
  </si>
  <si>
    <t>PRD-02592</t>
  </si>
  <si>
    <t>HP-MOB-0090</t>
  </si>
  <si>
    <t>5458060000000</t>
  </si>
  <si>
    <t>BT-511315</t>
  </si>
  <si>
    <t>LOT-C7870</t>
  </si>
  <si>
    <t>PRD-00592</t>
  </si>
  <si>
    <t>LOG-AUD-0013</t>
  </si>
  <si>
    <t>5300680000000</t>
  </si>
  <si>
    <t>D-37-S4</t>
  </si>
  <si>
    <t>BT-989484</t>
  </si>
  <si>
    <t>LOT-A5734</t>
  </si>
  <si>
    <t>PRD-01801</t>
  </si>
  <si>
    <t>BRO-SUP-0056</t>
  </si>
  <si>
    <t>8632020000000</t>
  </si>
  <si>
    <t>BT-107576</t>
  </si>
  <si>
    <t>LOT-B8683</t>
  </si>
  <si>
    <t>PRD-01839</t>
  </si>
  <si>
    <t>HP-MOB-0067</t>
  </si>
  <si>
    <t>9504890000000</t>
  </si>
  <si>
    <t>BT-871392</t>
  </si>
  <si>
    <t>LOT-B4605</t>
  </si>
  <si>
    <t>PRD-01733</t>
  </si>
  <si>
    <t>HP-ACC-0039</t>
  </si>
  <si>
    <t>9160490000000</t>
  </si>
  <si>
    <t>D-26-S4</t>
  </si>
  <si>
    <t>BT-260135</t>
  </si>
  <si>
    <t>LOT-B1419</t>
  </si>
  <si>
    <t>PRD-01757</t>
  </si>
  <si>
    <t>HP-ACC-0040</t>
  </si>
  <si>
    <t>1257070000000</t>
  </si>
  <si>
    <t>B-02-S4</t>
  </si>
  <si>
    <t>BT-600365</t>
  </si>
  <si>
    <t>LOT-B9903</t>
  </si>
  <si>
    <t>PRD-00805</t>
  </si>
  <si>
    <t>APC-ELC-0038</t>
  </si>
  <si>
    <t>3718590000000</t>
  </si>
  <si>
    <t>H-14-S7</t>
  </si>
  <si>
    <t>BT-451587</t>
  </si>
  <si>
    <t>LOT-A5031</t>
  </si>
  <si>
    <t>PRD-03008</t>
  </si>
  <si>
    <t>MSF-LAP-0060</t>
  </si>
  <si>
    <t>7984740000000</t>
  </si>
  <si>
    <t>E-08-S5</t>
  </si>
  <si>
    <t>BT-494602</t>
  </si>
  <si>
    <t>LOT-C5693</t>
  </si>
  <si>
    <t>PRD-02863</t>
  </si>
  <si>
    <t>PHI-CLN-0084</t>
  </si>
  <si>
    <t>9476930000000</t>
  </si>
  <si>
    <t>A-20-S5</t>
  </si>
  <si>
    <t>BT-686739</t>
  </si>
  <si>
    <t>PRD-00645</t>
  </si>
  <si>
    <t>CAN-PRN-0019</t>
  </si>
  <si>
    <t>F-02-S4</t>
  </si>
  <si>
    <t>BT-474799</t>
  </si>
  <si>
    <t>LOT-A7347</t>
  </si>
  <si>
    <t>PRD-02108</t>
  </si>
  <si>
    <t>MSF-LAP-0039</t>
  </si>
  <si>
    <t>816904000000</t>
  </si>
  <si>
    <t>BT-562604</t>
  </si>
  <si>
    <t>LOT-B4748</t>
  </si>
  <si>
    <t>PRD-01201</t>
  </si>
  <si>
    <t>CIS-CCT-0028</t>
  </si>
  <si>
    <t>2390040000000</t>
  </si>
  <si>
    <t>D-20-S5</t>
  </si>
  <si>
    <t>BT-553570</t>
  </si>
  <si>
    <t>LOT-B5119</t>
  </si>
  <si>
    <t>PRD-01114</t>
  </si>
  <si>
    <t>HP-PRN-0021</t>
  </si>
  <si>
    <t>3534710000000</t>
  </si>
  <si>
    <t>B-28-S2</t>
  </si>
  <si>
    <t>BT-814806</t>
  </si>
  <si>
    <t>LOT-A4065</t>
  </si>
  <si>
    <t>PRD-00006</t>
  </si>
  <si>
    <t>LOG-CLN-0001</t>
  </si>
  <si>
    <t>3473830000000</t>
  </si>
  <si>
    <t>A-05-S4</t>
  </si>
  <si>
    <t>BT-132938</t>
  </si>
  <si>
    <t>LOT-A6413</t>
  </si>
  <si>
    <t>PRD-02221</t>
  </si>
  <si>
    <t>LEN-LAP-0041</t>
  </si>
  <si>
    <t>8112230000000</t>
  </si>
  <si>
    <t>D-07-S5</t>
  </si>
  <si>
    <t>BT-311751</t>
  </si>
  <si>
    <t>LOT-B8966</t>
  </si>
  <si>
    <t>PRD-01191</t>
  </si>
  <si>
    <t>APC-ELC-0060</t>
  </si>
  <si>
    <t>6028590000000</t>
  </si>
  <si>
    <t>E-37-S4</t>
  </si>
  <si>
    <t>BT-158379</t>
  </si>
  <si>
    <t>LOT-A4872</t>
  </si>
  <si>
    <t>PRD-02006</t>
  </si>
  <si>
    <t>HP-MOB-0074</t>
  </si>
  <si>
    <t>6548770000000</t>
  </si>
  <si>
    <t>BT-894479</t>
  </si>
  <si>
    <t>LOT-B4174</t>
  </si>
  <si>
    <t>PRD-00070</t>
  </si>
  <si>
    <t>LOG-FUR-0002</t>
  </si>
  <si>
    <t>1751830000000</t>
  </si>
  <si>
    <t>C-16-S7</t>
  </si>
  <si>
    <t>BT-367382</t>
  </si>
  <si>
    <t>LOT-A4331</t>
  </si>
  <si>
    <t>PRD-02506</t>
  </si>
  <si>
    <t>PHI-ELC-0137</t>
  </si>
  <si>
    <t>7308800000000</t>
  </si>
  <si>
    <t>BT-356977</t>
  </si>
  <si>
    <t>LOT-C5134</t>
  </si>
  <si>
    <t>PRD-03081</t>
  </si>
  <si>
    <t>LOG-AUD-0079</t>
  </si>
  <si>
    <t>397886000000</t>
  </si>
  <si>
    <t>B-38-S4</t>
  </si>
  <si>
    <t>BT-833509</t>
  </si>
  <si>
    <t>LOT-C6610</t>
  </si>
  <si>
    <t>PRD-00713</t>
  </si>
  <si>
    <t>MSF-FUR-0015</t>
  </si>
  <si>
    <t>5574220000000</t>
  </si>
  <si>
    <t>E-01-S2</t>
  </si>
  <si>
    <t>BT-103368</t>
  </si>
  <si>
    <t>LOT-A6552</t>
  </si>
  <si>
    <t>PRD-01794</t>
  </si>
  <si>
    <t>HP-MOB-0071</t>
  </si>
  <si>
    <t>8343300000000</t>
  </si>
  <si>
    <t>BT-703778</t>
  </si>
  <si>
    <t>LOT-B7980</t>
  </si>
  <si>
    <t>PRD-00919</t>
  </si>
  <si>
    <t>LOG-FUR-0021</t>
  </si>
  <si>
    <t>3680600000000</t>
  </si>
  <si>
    <t>BT-248644</t>
  </si>
  <si>
    <t>LOT-A4897</t>
  </si>
  <si>
    <t>PRD-00168</t>
  </si>
  <si>
    <t>CIS-NET-0006</t>
  </si>
  <si>
    <t>G-34-S9</t>
  </si>
  <si>
    <t>BT-772550</t>
  </si>
  <si>
    <t>LOT-A1630</t>
  </si>
  <si>
    <t>PRD-00730</t>
  </si>
  <si>
    <t>PHI-ELC-0041</t>
  </si>
  <si>
    <t>2404350000000</t>
  </si>
  <si>
    <t>G-34-S2</t>
  </si>
  <si>
    <t>BT-551530</t>
  </si>
  <si>
    <t>LOT-A6459</t>
  </si>
  <si>
    <t>PRD-01205</t>
  </si>
  <si>
    <t>2697490000000</t>
  </si>
  <si>
    <t>D-05-S7</t>
  </si>
  <si>
    <t>BT-722286</t>
  </si>
  <si>
    <t>LOT-B3107</t>
  </si>
  <si>
    <t>PRD-02920</t>
  </si>
  <si>
    <t>HP-ACC-0070</t>
  </si>
  <si>
    <t>9769970000000</t>
  </si>
  <si>
    <t>A-22-S3</t>
  </si>
  <si>
    <t>BT-517433</t>
  </si>
  <si>
    <t>LOT-C9620</t>
  </si>
  <si>
    <t>PRD-01495</t>
  </si>
  <si>
    <t>APC-ELC-0073</t>
  </si>
  <si>
    <t>3547220000000</t>
  </si>
  <si>
    <t>B-04-S7</t>
  </si>
  <si>
    <t>BT-764273</t>
  </si>
  <si>
    <t>LOT-B3321</t>
  </si>
  <si>
    <t>PRD-02165</t>
  </si>
  <si>
    <t>CIS-CCT-0055</t>
  </si>
  <si>
    <t>3785140000000</t>
  </si>
  <si>
    <t>F-24-S6</t>
  </si>
  <si>
    <t>BT-823158</t>
  </si>
  <si>
    <t>LOT-B8330</t>
  </si>
  <si>
    <t>PRD-00296</t>
  </si>
  <si>
    <t>LOG-AUD-0004</t>
  </si>
  <si>
    <t>2823410000000</t>
  </si>
  <si>
    <t>BT-186627</t>
  </si>
  <si>
    <t>LOT-A8027</t>
  </si>
  <si>
    <t>PRD-03287</t>
  </si>
  <si>
    <t>SAM-STO-0079</t>
  </si>
  <si>
    <t>4018920000000</t>
  </si>
  <si>
    <t>G-17-S6</t>
  </si>
  <si>
    <t>BT-587511</t>
  </si>
  <si>
    <t>LOT-C3317</t>
  </si>
  <si>
    <t>PRD-00962</t>
  </si>
  <si>
    <t>BRO-PRN-0022</t>
  </si>
  <si>
    <t>8445800000000</t>
  </si>
  <si>
    <t>G-17-S7</t>
  </si>
  <si>
    <t>BT-708472</t>
  </si>
  <si>
    <t>LOT-A8607</t>
  </si>
  <si>
    <t>PRD-02372</t>
  </si>
  <si>
    <t>HP-MOB-0085</t>
  </si>
  <si>
    <t>6953520000000</t>
  </si>
  <si>
    <t>C-37-S8</t>
  </si>
  <si>
    <t>BT-636341</t>
  </si>
  <si>
    <t>LOT-C2926</t>
  </si>
  <si>
    <t>PRD-03219</t>
  </si>
  <si>
    <t>LEN-MOB-0099</t>
  </si>
  <si>
    <t>9770040000000</t>
  </si>
  <si>
    <t>G-17-S9</t>
  </si>
  <si>
    <t>BT-604069</t>
  </si>
  <si>
    <t>LOT-C1908</t>
  </si>
  <si>
    <t>PRD-00353</t>
  </si>
  <si>
    <t>LEN-LAP-0011</t>
  </si>
  <si>
    <t>7836090000000</t>
  </si>
  <si>
    <t>BT-589097</t>
  </si>
  <si>
    <t>LOT-A1606</t>
  </si>
  <si>
    <t>PRD-02717</t>
  </si>
  <si>
    <t>LOG-FUR-0074</t>
  </si>
  <si>
    <t>3090660000000</t>
  </si>
  <si>
    <t>A-26-S3</t>
  </si>
  <si>
    <t>BT-314443</t>
  </si>
  <si>
    <t>LOT-C4370</t>
  </si>
  <si>
    <t>PRD-01080</t>
  </si>
  <si>
    <t>CIS-NET-0039</t>
  </si>
  <si>
    <t>388782000000</t>
  </si>
  <si>
    <t>BT-715970</t>
  </si>
  <si>
    <t>LOT-A1697</t>
  </si>
  <si>
    <t>PRD-01260</t>
  </si>
  <si>
    <t>LOG-CLN-0029</t>
  </si>
  <si>
    <t>8192070000000</t>
  </si>
  <si>
    <t>F-33-S8</t>
  </si>
  <si>
    <t>BT-656165</t>
  </si>
  <si>
    <t>LOT-B6781</t>
  </si>
  <si>
    <t>PRD-02438</t>
  </si>
  <si>
    <t>HP-SUP-0064</t>
  </si>
  <si>
    <t>6022960000000</t>
  </si>
  <si>
    <t>B-40-S7</t>
  </si>
  <si>
    <t>BT-824252</t>
  </si>
  <si>
    <t>LOT-C1363</t>
  </si>
  <si>
    <t>PRD-02200</t>
  </si>
  <si>
    <t>HP-LAP-0043</t>
  </si>
  <si>
    <t>6539790000000</t>
  </si>
  <si>
    <t>BT-466686</t>
  </si>
  <si>
    <t>LOT-B3153</t>
  </si>
  <si>
    <t>PRD-03109</t>
  </si>
  <si>
    <t>SAM-STO-0074</t>
  </si>
  <si>
    <t>4789310000000</t>
  </si>
  <si>
    <t>A-36-S9</t>
  </si>
  <si>
    <t>BT-392322</t>
  </si>
  <si>
    <t>LOT-C3355</t>
  </si>
  <si>
    <t>PRD-02764</t>
  </si>
  <si>
    <t>LEN-MOB-0085</t>
  </si>
  <si>
    <t>4467510000000</t>
  </si>
  <si>
    <t>E-09-S3</t>
  </si>
  <si>
    <t>BT-821345</t>
  </si>
  <si>
    <t>LOT-C1238</t>
  </si>
  <si>
    <t>PRD-01474</t>
  </si>
  <si>
    <t>CAN-PRN-0037</t>
  </si>
  <si>
    <t>7458080000000</t>
  </si>
  <si>
    <t>D-21-S1</t>
  </si>
  <si>
    <t>BT-107450</t>
  </si>
  <si>
    <t>LOT-B1376</t>
  </si>
  <si>
    <t>PRD-03334</t>
  </si>
  <si>
    <t>UBI-NET-0122</t>
  </si>
  <si>
    <t>1260250000000</t>
  </si>
  <si>
    <t>BT-717811</t>
  </si>
  <si>
    <t>LOT-C1169</t>
  </si>
  <si>
    <t>PRD-00030</t>
  </si>
  <si>
    <t>LEN-LAP-0002</t>
  </si>
  <si>
    <t>4740750000000</t>
  </si>
  <si>
    <t>BT-711484</t>
  </si>
  <si>
    <t>LOT-A3344</t>
  </si>
  <si>
    <t>PRD-03131</t>
  </si>
  <si>
    <t>EPS-PRN-0053</t>
  </si>
  <si>
    <t>3283110000000</t>
  </si>
  <si>
    <t>B-01-S3</t>
  </si>
  <si>
    <t>LOT-C2431</t>
  </si>
  <si>
    <t>PRD-02326</t>
  </si>
  <si>
    <t>HP-ACC-0058</t>
  </si>
  <si>
    <t>5802020000000</t>
  </si>
  <si>
    <t>B-21-S7</t>
  </si>
  <si>
    <t>BT-812234</t>
  </si>
  <si>
    <t>LOT-C2697</t>
  </si>
  <si>
    <t>PRD-01696</t>
  </si>
  <si>
    <t>MSF-FUR-0039</t>
  </si>
  <si>
    <t>1808440000000</t>
  </si>
  <si>
    <t>A-12-S8</t>
  </si>
  <si>
    <t>BT-723658</t>
  </si>
  <si>
    <t>LOT-B7456</t>
  </si>
  <si>
    <t>PRD-02831</t>
  </si>
  <si>
    <t>MSF-LAP-0054</t>
  </si>
  <si>
    <t>7476930000000</t>
  </si>
  <si>
    <t>A-33-S9</t>
  </si>
  <si>
    <t>BT-902372</t>
  </si>
  <si>
    <t>PRD-00323</t>
  </si>
  <si>
    <t>HP-MOB-0016</t>
  </si>
  <si>
    <t>2990160000000</t>
  </si>
  <si>
    <t>F-11-S8</t>
  </si>
  <si>
    <t>BT-288540</t>
  </si>
  <si>
    <t>LOT-A5894</t>
  </si>
  <si>
    <t>PRD-01393</t>
  </si>
  <si>
    <t>PHI-CCT-0041</t>
  </si>
  <si>
    <t>4289080000000</t>
  </si>
  <si>
    <t>BT-437618</t>
  </si>
  <si>
    <t>LOT-B4339</t>
  </si>
  <si>
    <t>PRD-00735</t>
  </si>
  <si>
    <t>BRO-SUP-0022</t>
  </si>
  <si>
    <t>5623040000000</t>
  </si>
  <si>
    <t>E-39-S7</t>
  </si>
  <si>
    <t>BT-316684</t>
  </si>
  <si>
    <t>LOT-A4337</t>
  </si>
  <si>
    <t>PRD-00758</t>
  </si>
  <si>
    <t>HP-FUR-0021</t>
  </si>
  <si>
    <t>7774870000000</t>
  </si>
  <si>
    <t>E-03-S3</t>
  </si>
  <si>
    <t>BT-338401</t>
  </si>
  <si>
    <t>LOT-A2578</t>
  </si>
  <si>
    <t>PRD-02535</t>
  </si>
  <si>
    <t>LOG-FUR-0069</t>
  </si>
  <si>
    <t>4310160000000</t>
  </si>
  <si>
    <t>B-02-S3</t>
  </si>
  <si>
    <t>BT-978180</t>
  </si>
  <si>
    <t>LOT-C1376</t>
  </si>
  <si>
    <t>PRD-01824</t>
  </si>
  <si>
    <t>PHI-AUD-0044</t>
  </si>
  <si>
    <t>8877950000000</t>
  </si>
  <si>
    <t>C-20-S2</t>
  </si>
  <si>
    <t>BT-623695</t>
  </si>
  <si>
    <t>LOT-B2711</t>
  </si>
  <si>
    <t>PRD-02927</t>
  </si>
  <si>
    <t>LOG-ACC-0065</t>
  </si>
  <si>
    <t>7707440000000</t>
  </si>
  <si>
    <t>BT-492402</t>
  </si>
  <si>
    <t>LOT-C2870</t>
  </si>
  <si>
    <t>PRD-00267</t>
  </si>
  <si>
    <t>HP-SUP-0005</t>
  </si>
  <si>
    <t>2577710000000</t>
  </si>
  <si>
    <t>G-26-S4</t>
  </si>
  <si>
    <t>BT-139609</t>
  </si>
  <si>
    <t>LOT-A1175</t>
  </si>
  <si>
    <t>PRD-03325</t>
  </si>
  <si>
    <t>APC-ELC-0139</t>
  </si>
  <si>
    <t>2436040000000</t>
  </si>
  <si>
    <t>BT-884454</t>
  </si>
  <si>
    <t>LOT-C1386</t>
  </si>
  <si>
    <t>PRD-01409</t>
  </si>
  <si>
    <t>SAM-MOB-0045</t>
  </si>
  <si>
    <t>9236040000000</t>
  </si>
  <si>
    <t>BT-103801</t>
  </si>
  <si>
    <t>LOT-B8543</t>
  </si>
  <si>
    <t>PRD-00399</t>
  </si>
  <si>
    <t>HP-MOB-0020</t>
  </si>
  <si>
    <t>3925240000000</t>
  </si>
  <si>
    <t>BT-207916</t>
  </si>
  <si>
    <t>LOT-A5916</t>
  </si>
  <si>
    <t>PRD-00613</t>
  </si>
  <si>
    <t>BRO-PRN-0013</t>
  </si>
  <si>
    <t>8463980000000</t>
  </si>
  <si>
    <t>B-25-S4</t>
  </si>
  <si>
    <t>BT-282992</t>
  </si>
  <si>
    <t>LOT-A7574</t>
  </si>
  <si>
    <t>PRD-01277</t>
  </si>
  <si>
    <t>PHI-CLN-0031</t>
  </si>
  <si>
    <t>3101850000000</t>
  </si>
  <si>
    <t>C-03-S6</t>
  </si>
  <si>
    <t>BT-576948</t>
  </si>
  <si>
    <t>LOT-B3472</t>
  </si>
  <si>
    <t>PRD-02208</t>
  </si>
  <si>
    <t>LOG-AUD-0050</t>
  </si>
  <si>
    <t>9709630000000</t>
  </si>
  <si>
    <t>D-09-S2</t>
  </si>
  <si>
    <t>BT-189334</t>
  </si>
  <si>
    <t>LOT-B6805</t>
  </si>
  <si>
    <t>PRD-00278</t>
  </si>
  <si>
    <t>APC-ELC-0013</t>
  </si>
  <si>
    <t>8069850000000</t>
  </si>
  <si>
    <t>E-38-S1</t>
  </si>
  <si>
    <t>BT-927543</t>
  </si>
  <si>
    <t>LOT-A1685</t>
  </si>
  <si>
    <t>PRD-02554</t>
  </si>
  <si>
    <t>UBI-CCT-0063</t>
  </si>
  <si>
    <t>1868400000000</t>
  </si>
  <si>
    <t>BT-107666</t>
  </si>
  <si>
    <t>LOT-C4279</t>
  </si>
  <si>
    <t>PRD-01031</t>
  </si>
  <si>
    <t>UBI-CCT-0027</t>
  </si>
  <si>
    <t>7893790000000</t>
  </si>
  <si>
    <t>D-27-S3</t>
  </si>
  <si>
    <t>BT-424578</t>
  </si>
  <si>
    <t>LOT-A5984</t>
  </si>
  <si>
    <t>PRD-03281</t>
  </si>
  <si>
    <t>HP-ACC-0080</t>
  </si>
  <si>
    <t>9225660000000</t>
  </si>
  <si>
    <t>BT-146135</t>
  </si>
  <si>
    <t>LOT-C1580</t>
  </si>
  <si>
    <t>PRD-02033</t>
  </si>
  <si>
    <t>LOG-CLN-0059</t>
  </si>
  <si>
    <t>7447710000000</t>
  </si>
  <si>
    <t>C-01-S7</t>
  </si>
  <si>
    <t>BT-408149</t>
  </si>
  <si>
    <t>LOT-B1880</t>
  </si>
  <si>
    <t>PRD-00664</t>
  </si>
  <si>
    <t>UBI-CCT-0014</t>
  </si>
  <si>
    <t>3810980000000</t>
  </si>
  <si>
    <t>E-37-S2</t>
  </si>
  <si>
    <t>BT-325539</t>
  </si>
  <si>
    <t>LOT-A3614</t>
  </si>
  <si>
    <t>PRD-01096</t>
  </si>
  <si>
    <t>PHI-CLN-0028</t>
  </si>
  <si>
    <t>919491000000</t>
  </si>
  <si>
    <t>A-02-S2</t>
  </si>
  <si>
    <t>BT-735818</t>
  </si>
  <si>
    <t>LOT-A4609</t>
  </si>
  <si>
    <t>PRD-00499</t>
  </si>
  <si>
    <t>EPS-PRN-0010</t>
  </si>
  <si>
    <t>4260780000000</t>
  </si>
  <si>
    <t>E-27-S4</t>
  </si>
  <si>
    <t>BT-215780</t>
  </si>
  <si>
    <t>PRD-02790</t>
  </si>
  <si>
    <t>PHI-ELC-0148</t>
  </si>
  <si>
    <t>8556190000000</t>
  </si>
  <si>
    <t>G-29-S8</t>
  </si>
  <si>
    <t>BT-306083</t>
  </si>
  <si>
    <t>LOT-C1290</t>
  </si>
  <si>
    <t>PRD-03113</t>
  </si>
  <si>
    <t>PHI-ELC-0166</t>
  </si>
  <si>
    <t>922666000000</t>
  </si>
  <si>
    <t>B-35-S6</t>
  </si>
  <si>
    <t>BT-758842</t>
  </si>
  <si>
    <t>LOT-C6185</t>
  </si>
  <si>
    <t>PRD-02728</t>
  </si>
  <si>
    <t>MSF-FUR-0071</t>
  </si>
  <si>
    <t>7108670000000</t>
  </si>
  <si>
    <t>F-28-S2</t>
  </si>
  <si>
    <t>BT-854961</t>
  </si>
  <si>
    <t>LOT-C8853</t>
  </si>
  <si>
    <t>PRD-02056</t>
  </si>
  <si>
    <t>KNG-STO-0045</t>
  </si>
  <si>
    <t>F-02-S7</t>
  </si>
  <si>
    <t>BT-493117</t>
  </si>
  <si>
    <t>LOT-B9202</t>
  </si>
  <si>
    <t>PRD-01179</t>
  </si>
  <si>
    <t>HP-SUP-0033</t>
  </si>
  <si>
    <t>1240790000000</t>
  </si>
  <si>
    <t>H-33-S7</t>
  </si>
  <si>
    <t>BT-683166</t>
  </si>
  <si>
    <t>LOT-A7644</t>
  </si>
  <si>
    <t>PRD-01782</t>
  </si>
  <si>
    <t>LEN-MOB-0051</t>
  </si>
  <si>
    <t>5244860000000</t>
  </si>
  <si>
    <t>F-14-S2</t>
  </si>
  <si>
    <t>BT-377602</t>
  </si>
  <si>
    <t>LOT-B2056</t>
  </si>
  <si>
    <t>PRD-01974</t>
  </si>
  <si>
    <t>PHI-CCT-0055</t>
  </si>
  <si>
    <t>1317450000000</t>
  </si>
  <si>
    <t>E-13-S2</t>
  </si>
  <si>
    <t>BT-648898</t>
  </si>
  <si>
    <t>LOT-B6286</t>
  </si>
  <si>
    <t>PRD-03170</t>
  </si>
  <si>
    <t>HP-PRN-0055</t>
  </si>
  <si>
    <t>753595000000</t>
  </si>
  <si>
    <t>B-39-S3</t>
  </si>
  <si>
    <t>BT-567015</t>
  </si>
  <si>
    <t>LOT-C9478</t>
  </si>
  <si>
    <t>PRD-00722</t>
  </si>
  <si>
    <t>PHI-ELC-0040</t>
  </si>
  <si>
    <t>6919610000000</t>
  </si>
  <si>
    <t>H-06-S5</t>
  </si>
  <si>
    <t>BT-178917</t>
  </si>
  <si>
    <t>LOT-A7864</t>
  </si>
  <si>
    <t>PRD-02781</t>
  </si>
  <si>
    <t>DEL-ACC-0054</t>
  </si>
  <si>
    <t>8379090000000</t>
  </si>
  <si>
    <t>C-31-S3</t>
  </si>
  <si>
    <t>BT-187278</t>
  </si>
  <si>
    <t>LOT-C2101</t>
  </si>
  <si>
    <t>PRD-01675</t>
  </si>
  <si>
    <t>EPS-PRN-0029</t>
  </si>
  <si>
    <t>1076780000000</t>
  </si>
  <si>
    <t>BT-528160</t>
  </si>
  <si>
    <t>LOT-B8109</t>
  </si>
  <si>
    <t>PRD-03017</t>
  </si>
  <si>
    <t>CIS-NET-0116</t>
  </si>
  <si>
    <t>7830060000000</t>
  </si>
  <si>
    <t>F-17-S8</t>
  </si>
  <si>
    <t>BT-295948</t>
  </si>
  <si>
    <t>PRD-02091</t>
  </si>
  <si>
    <t>CAN-SUP-0065</t>
  </si>
  <si>
    <t>3950440000000</t>
  </si>
  <si>
    <t>BT-712294</t>
  </si>
  <si>
    <t>LOT-B8713</t>
  </si>
  <si>
    <t>PRD-01532</t>
  </si>
  <si>
    <t>PHI-ELC-0091</t>
  </si>
  <si>
    <t>2656530000000</t>
  </si>
  <si>
    <t>D-01-S5</t>
  </si>
  <si>
    <t>BT-917423</t>
  </si>
  <si>
    <t>LOT-B3092</t>
  </si>
  <si>
    <t>PRD-01142</t>
  </si>
  <si>
    <t>HP-MOB-0043</t>
  </si>
  <si>
    <t>1420440000000</t>
  </si>
  <si>
    <t>C-28-S9</t>
  </si>
  <si>
    <t>BT-455589</t>
  </si>
  <si>
    <t>LOT-A2710</t>
  </si>
  <si>
    <t>PRD-00198</t>
  </si>
  <si>
    <t>WD-STO-0003</t>
  </si>
  <si>
    <t>7177320000000</t>
  </si>
  <si>
    <t>A-33-S8</t>
  </si>
  <si>
    <t>BT-135253</t>
  </si>
  <si>
    <t>LOT-A7974</t>
  </si>
  <si>
    <t>PRD-02567</t>
  </si>
  <si>
    <t>LEN-LAP-0049</t>
  </si>
  <si>
    <t>6094930000000</t>
  </si>
  <si>
    <t>B-08-S1</t>
  </si>
  <si>
    <t>BT-566079</t>
  </si>
  <si>
    <t>LOT-C9101</t>
  </si>
  <si>
    <t>PRD-01533</t>
  </si>
  <si>
    <t>CAN-SUP-0047</t>
  </si>
  <si>
    <t>2209470000000</t>
  </si>
  <si>
    <t>C-26-S4</t>
  </si>
  <si>
    <t>BT-788602</t>
  </si>
  <si>
    <t>LOT-B5888</t>
  </si>
  <si>
    <t>PRD-01272</t>
  </si>
  <si>
    <t>HP-ACC-0028</t>
  </si>
  <si>
    <t>9627560000000</t>
  </si>
  <si>
    <t>BT-802733</t>
  </si>
  <si>
    <t>LOT-B4875</t>
  </si>
  <si>
    <t>PRD-00820</t>
  </si>
  <si>
    <t>BRO-SUP-0025</t>
  </si>
  <si>
    <t>4265380000000</t>
  </si>
  <si>
    <t>E-02-S1</t>
  </si>
  <si>
    <t>BT-744867</t>
  </si>
  <si>
    <t>LOT-A7007</t>
  </si>
  <si>
    <t>PRD-01681</t>
  </si>
  <si>
    <t>APC-ELC-0078</t>
  </si>
  <si>
    <t>7699330000000</t>
  </si>
  <si>
    <t>A-40-S4</t>
  </si>
  <si>
    <t>BT-940639</t>
  </si>
  <si>
    <t>LOT-B7121</t>
  </si>
  <si>
    <t>PRD-02178</t>
  </si>
  <si>
    <t>UBI-CCT-0053</t>
  </si>
  <si>
    <t>3447820000000</t>
  </si>
  <si>
    <t>B-19-S6</t>
  </si>
  <si>
    <t>BT-942434</t>
  </si>
  <si>
    <t>LOT-B6135</t>
  </si>
  <si>
    <t>PRD-03338</t>
  </si>
  <si>
    <t>SEA-STO-0068</t>
  </si>
  <si>
    <t>2467020000000</t>
  </si>
  <si>
    <t>C-22-S9</t>
  </si>
  <si>
    <t>BT-348687</t>
  </si>
  <si>
    <t>LOT-C2744</t>
  </si>
  <si>
    <t>PRD-02677</t>
  </si>
  <si>
    <t>LOG-FUR-0073</t>
  </si>
  <si>
    <t>5294490000000</t>
  </si>
  <si>
    <t>E-03-S1</t>
  </si>
  <si>
    <t>BT-474941</t>
  </si>
  <si>
    <t>LOT-C8671</t>
  </si>
  <si>
    <t>PRD-03336</t>
  </si>
  <si>
    <t>LEN-MOB-0102</t>
  </si>
  <si>
    <t>4050920000000</t>
  </si>
  <si>
    <t>G-05-S6</t>
  </si>
  <si>
    <t>BT-553074</t>
  </si>
  <si>
    <t>LOT-C9353</t>
  </si>
  <si>
    <t>PRD-00859</t>
  </si>
  <si>
    <t>HP-FUR-0027</t>
  </si>
  <si>
    <t>2611040000000</t>
  </si>
  <si>
    <t>C-21-S5</t>
  </si>
  <si>
    <t>BT-197872</t>
  </si>
  <si>
    <t>LOT-A1914</t>
  </si>
  <si>
    <t>PRD-01433</t>
  </si>
  <si>
    <t>KNG-STO-0029</t>
  </si>
  <si>
    <t>4881050000000</t>
  </si>
  <si>
    <t>D-39-S5</t>
  </si>
  <si>
    <t>BT-115069</t>
  </si>
  <si>
    <t>LOT-B8734</t>
  </si>
  <si>
    <t>PRD-02158</t>
  </si>
  <si>
    <t>CAN-PRN-0052</t>
  </si>
  <si>
    <t>5990590000000</t>
  </si>
  <si>
    <t>E-15-S9</t>
  </si>
  <si>
    <t>BT-705588</t>
  </si>
  <si>
    <t>LOT-B2656</t>
  </si>
  <si>
    <t>PRD-01018</t>
  </si>
  <si>
    <t>KNG-STO-0018</t>
  </si>
  <si>
    <t>1146450000000</t>
  </si>
  <si>
    <t>A-37-S8</t>
  </si>
  <si>
    <t>BT-226690</t>
  </si>
  <si>
    <t>LOT-A2900</t>
  </si>
  <si>
    <t>PRD-00991</t>
  </si>
  <si>
    <t>PHI-ELC-0056</t>
  </si>
  <si>
    <t>2718620000000</t>
  </si>
  <si>
    <t>E-16-S4</t>
  </si>
  <si>
    <t>BT-155425</t>
  </si>
  <si>
    <t>LOT-A4492</t>
  </si>
  <si>
    <t>PRD-02350</t>
  </si>
  <si>
    <t>PHI-CCT-0065</t>
  </si>
  <si>
    <t>4013990000000</t>
  </si>
  <si>
    <t>D-05-S5</t>
  </si>
  <si>
    <t>BT-933850</t>
  </si>
  <si>
    <t>LOT-C6067</t>
  </si>
  <si>
    <t>PRD-02573</t>
  </si>
  <si>
    <t>HP-PRN-0047</t>
  </si>
  <si>
    <t>4893700000000</t>
  </si>
  <si>
    <t>B-30-S9</t>
  </si>
  <si>
    <t>BT-951584</t>
  </si>
  <si>
    <t>LOT-C6102</t>
  </si>
  <si>
    <t>PRD-00552</t>
  </si>
  <si>
    <t>PHI-ELC-0032</t>
  </si>
  <si>
    <t>4760110000000</t>
  </si>
  <si>
    <t>BT-602867</t>
  </si>
  <si>
    <t>LOT-A2743</t>
  </si>
  <si>
    <t>PRD-02533</t>
  </si>
  <si>
    <t>HP-LAP-0050</t>
  </si>
  <si>
    <t>8781510000000</t>
  </si>
  <si>
    <t>BT-306884</t>
  </si>
  <si>
    <t>LOT-C9910</t>
  </si>
  <si>
    <t>PRD-02217</t>
  </si>
  <si>
    <t>SAM-AUD-0064</t>
  </si>
  <si>
    <t>6875740000000</t>
  </si>
  <si>
    <t>BT-988883</t>
  </si>
  <si>
    <t>LOT-B4642</t>
  </si>
  <si>
    <t>PRD-01651</t>
  </si>
  <si>
    <t>LOG-ACC-0036</t>
  </si>
  <si>
    <t>3073990000000</t>
  </si>
  <si>
    <t>BT-958943</t>
  </si>
  <si>
    <t>LOT-B6801</t>
  </si>
  <si>
    <t>PRD-02433</t>
  </si>
  <si>
    <t>HP-FUR-0062</t>
  </si>
  <si>
    <t>1303220000000</t>
  </si>
  <si>
    <t>BT-508057</t>
  </si>
  <si>
    <t>LOT-C1361</t>
  </si>
  <si>
    <t>PRD-03121</t>
  </si>
  <si>
    <t>LOG-CLN-0077</t>
  </si>
  <si>
    <t>5070190000000</t>
  </si>
  <si>
    <t>G-13-S8</t>
  </si>
  <si>
    <t>BT-519426</t>
  </si>
  <si>
    <t>LOT-C5760</t>
  </si>
  <si>
    <t>PRD-01242</t>
  </si>
  <si>
    <t>CAN-SUP-0039</t>
  </si>
  <si>
    <t>417569000000</t>
  </si>
  <si>
    <t>BT-201262</t>
  </si>
  <si>
    <t>LOT-B1838</t>
  </si>
  <si>
    <t>PRD-00381</t>
  </si>
  <si>
    <t>APC-ELC-0019</t>
  </si>
  <si>
    <t>8637670000000</t>
  </si>
  <si>
    <t>F-31-S1</t>
  </si>
  <si>
    <t>BT-267069</t>
  </si>
  <si>
    <t>LOT-A6647</t>
  </si>
  <si>
    <t>PRD-02242</t>
  </si>
  <si>
    <t>HP-ACC-0057</t>
  </si>
  <si>
    <t>8777460000000</t>
  </si>
  <si>
    <t>BT-427609</t>
  </si>
  <si>
    <t>LOT-B6061</t>
  </si>
  <si>
    <t>PRD-01687</t>
  </si>
  <si>
    <t>APC-ELC-0079</t>
  </si>
  <si>
    <t>3098310000000</t>
  </si>
  <si>
    <t>BT-214365</t>
  </si>
  <si>
    <t>LOT-B4591</t>
  </si>
  <si>
    <t>PRD-03273</t>
  </si>
  <si>
    <t>PHI-CLN-0097</t>
  </si>
  <si>
    <t>4241660000000</t>
  </si>
  <si>
    <t>A-10-S3</t>
  </si>
  <si>
    <t>BT-920099</t>
  </si>
  <si>
    <t>LOT-C1814</t>
  </si>
  <si>
    <t>PRD-01073</t>
  </si>
  <si>
    <t>BRO-SUP-0035</t>
  </si>
  <si>
    <t>5576880000000</t>
  </si>
  <si>
    <t>C-07-S6</t>
  </si>
  <si>
    <t>BT-628947</t>
  </si>
  <si>
    <t>LOT-A6624</t>
  </si>
  <si>
    <t>PRD-01994</t>
  </si>
  <si>
    <t>DEL-LAP-0046</t>
  </si>
  <si>
    <t>6534930000000</t>
  </si>
  <si>
    <t>E-03-S9</t>
  </si>
  <si>
    <t>BT-758566</t>
  </si>
  <si>
    <t>LOT-B5713</t>
  </si>
  <si>
    <t>PRD-03046</t>
  </si>
  <si>
    <t>EPS-PRN-0051</t>
  </si>
  <si>
    <t>6445920000000</t>
  </si>
  <si>
    <t>BT-189142</t>
  </si>
  <si>
    <t>LOT-C8283</t>
  </si>
  <si>
    <t>PRD-01929</t>
  </si>
  <si>
    <t>SAM-STO-0049</t>
  </si>
  <si>
    <t>9412460000000</t>
  </si>
  <si>
    <t>B-22-S4</t>
  </si>
  <si>
    <t>BT-435098</t>
  </si>
  <si>
    <t>LOT-B3960</t>
  </si>
  <si>
    <t>PRD-00315</t>
  </si>
  <si>
    <t>SAM-MOB-0008</t>
  </si>
  <si>
    <t>9737150000000</t>
  </si>
  <si>
    <t>D-22-S7</t>
  </si>
  <si>
    <t>BT-167603</t>
  </si>
  <si>
    <t>LOT-A6198</t>
  </si>
  <si>
    <t>PRD-03181</t>
  </si>
  <si>
    <t>APC-ELC-0132</t>
  </si>
  <si>
    <t>3429860000000</t>
  </si>
  <si>
    <t>F-28-S7</t>
  </si>
  <si>
    <t>BT-778138</t>
  </si>
  <si>
    <t>LOT-C8386</t>
  </si>
  <si>
    <t>PRD-02235</t>
  </si>
  <si>
    <t>PHI-ELC-0129</t>
  </si>
  <si>
    <t>5588600000000</t>
  </si>
  <si>
    <t>A-22-S6</t>
  </si>
  <si>
    <t>BT-339894</t>
  </si>
  <si>
    <t>LOT-B9245</t>
  </si>
  <si>
    <t>PRD-00547</t>
  </si>
  <si>
    <t>HP-CLN-0012</t>
  </si>
  <si>
    <t>1260220000000</t>
  </si>
  <si>
    <t>G-06-S8</t>
  </si>
  <si>
    <t>BT-320638</t>
  </si>
  <si>
    <t>LOT-A9189</t>
  </si>
  <si>
    <t>PRD-02525</t>
  </si>
  <si>
    <t>CAN-SUP-0079</t>
  </si>
  <si>
    <t>6486710000000</t>
  </si>
  <si>
    <t>BT-301468</t>
  </si>
  <si>
    <t>LOT-C8194</t>
  </si>
  <si>
    <t>PRD-00169</t>
  </si>
  <si>
    <t>SAM-STO-0005</t>
  </si>
  <si>
    <t>6570280000000</t>
  </si>
  <si>
    <t>BT-829928</t>
  </si>
  <si>
    <t>LOT-A9952</t>
  </si>
  <si>
    <t>PRD-03101</t>
  </si>
  <si>
    <t>CIS-NET-0122</t>
  </si>
  <si>
    <t>E-32-S7</t>
  </si>
  <si>
    <t>BT-429777</t>
  </si>
  <si>
    <t>LOT-C9026</t>
  </si>
  <si>
    <t>PRD-02906</t>
  </si>
  <si>
    <t>MSF-LAP-0056</t>
  </si>
  <si>
    <t>9197700000000</t>
  </si>
  <si>
    <t>G-40-S4</t>
  </si>
  <si>
    <t>BT-829643</t>
  </si>
  <si>
    <t>LOT-C3227</t>
  </si>
  <si>
    <t>PRD-00298</t>
  </si>
  <si>
    <t>HP-SUP-0007</t>
  </si>
  <si>
    <t>8255600000000</t>
  </si>
  <si>
    <t>F-20-S6</t>
  </si>
  <si>
    <t>BT-216946</t>
  </si>
  <si>
    <t>LOT-A2587</t>
  </si>
  <si>
    <t>PRD-01672</t>
  </si>
  <si>
    <t>LEN-LAP-0036</t>
  </si>
  <si>
    <t>2662250000000</t>
  </si>
  <si>
    <t>F-15-S8</t>
  </si>
  <si>
    <t>BT-202807</t>
  </si>
  <si>
    <t>LOT-B5693</t>
  </si>
  <si>
    <t>PRD-02588</t>
  </si>
  <si>
    <t>PHI-ELC-0139</t>
  </si>
  <si>
    <t>5735150000000</t>
  </si>
  <si>
    <t>BT-935106</t>
  </si>
  <si>
    <t>LOT-C2823</t>
  </si>
  <si>
    <t>PRD-02552</t>
  </si>
  <si>
    <t>PHI-CLN-0073</t>
  </si>
  <si>
    <t>4827190000000</t>
  </si>
  <si>
    <t>D-09-S5</t>
  </si>
  <si>
    <t>BT-225923</t>
  </si>
  <si>
    <t>LOT-C5529</t>
  </si>
  <si>
    <t>PRD-00425</t>
  </si>
  <si>
    <t>HP-ACC-0011</t>
  </si>
  <si>
    <t>814415000000</t>
  </si>
  <si>
    <t>C-10-S9</t>
  </si>
  <si>
    <t>BT-953919</t>
  </si>
  <si>
    <t>LOT-A8292</t>
  </si>
  <si>
    <t>PRD-01943</t>
  </si>
  <si>
    <t>PHI-CLN-0051</t>
  </si>
  <si>
    <t>4607370000000</t>
  </si>
  <si>
    <t>BT-749943</t>
  </si>
  <si>
    <t>LOT-B6486</t>
  </si>
  <si>
    <t>PRD-02073</t>
  </si>
  <si>
    <t>LEN-MOB-0065</t>
  </si>
  <si>
    <t>4620540000000</t>
  </si>
  <si>
    <t>BT-596758</t>
  </si>
  <si>
    <t>LOT-B9426</t>
  </si>
  <si>
    <t>PRD-00903</t>
  </si>
  <si>
    <t>UBI-NET-0028</t>
  </si>
  <si>
    <t>7618380000000</t>
  </si>
  <si>
    <t>H-03-S8</t>
  </si>
  <si>
    <t>BT-867887</t>
  </si>
  <si>
    <t>LOT-A1173</t>
  </si>
  <si>
    <t>PRD-01441</t>
  </si>
  <si>
    <t>MSF-LAP-0021</t>
  </si>
  <si>
    <t>6161530000000</t>
  </si>
  <si>
    <t>BT-916642</t>
  </si>
  <si>
    <t>LOT-B1469</t>
  </si>
  <si>
    <t>PRD-02481</t>
  </si>
  <si>
    <t>LEN-LAP-0047</t>
  </si>
  <si>
    <t>8241980000000</t>
  </si>
  <si>
    <t>D-33-S7</t>
  </si>
  <si>
    <t>BT-266939</t>
  </si>
  <si>
    <t>LOT-C8148</t>
  </si>
  <si>
    <t>PRD-00430</t>
  </si>
  <si>
    <t>APC-ELC-0022</t>
  </si>
  <si>
    <t>4116320000000</t>
  </si>
  <si>
    <t>G-35-S5</t>
  </si>
  <si>
    <t>BT-400353</t>
  </si>
  <si>
    <t>LOT-A5664</t>
  </si>
  <si>
    <t>PRD-02298</t>
  </si>
  <si>
    <t>PHI-ELC-0133</t>
  </si>
  <si>
    <t>917926000000</t>
  </si>
  <si>
    <t>BT-517279</t>
  </si>
  <si>
    <t>LOT-B3379</t>
  </si>
  <si>
    <t>PRD-00776</t>
  </si>
  <si>
    <t>6856430000000</t>
  </si>
  <si>
    <t>BT-202045</t>
  </si>
  <si>
    <t>LOT-A1742</t>
  </si>
  <si>
    <t>PRD-02585</t>
  </si>
  <si>
    <t>CAN-SUP-0081</t>
  </si>
  <si>
    <t>5340520000000</t>
  </si>
  <si>
    <t>A-25-S7</t>
  </si>
  <si>
    <t>BT-725125</t>
  </si>
  <si>
    <t>LOT-C2535</t>
  </si>
  <si>
    <t>PRD-02813</t>
  </si>
  <si>
    <t>SAM-AUD-0081</t>
  </si>
  <si>
    <t>8081810000000</t>
  </si>
  <si>
    <t>A-37-S5</t>
  </si>
  <si>
    <t>BT-190588</t>
  </si>
  <si>
    <t>LOT-C2628</t>
  </si>
  <si>
    <t>PRD-02257</t>
  </si>
  <si>
    <t>HP-LAP-0045</t>
  </si>
  <si>
    <t>2818860000000</t>
  </si>
  <si>
    <t>B-13-S1</t>
  </si>
  <si>
    <t>BT-208158</t>
  </si>
  <si>
    <t>LOT-B7352</t>
  </si>
  <si>
    <t>PRD-01729</t>
  </si>
  <si>
    <t>LOG-AUD-0042</t>
  </si>
  <si>
    <t>9278880000000</t>
  </si>
  <si>
    <t>D-10-S1</t>
  </si>
  <si>
    <t>BT-574993</t>
  </si>
  <si>
    <t>LOT-B2557</t>
  </si>
  <si>
    <t>PRD-01344</t>
  </si>
  <si>
    <t>HP-MOB-0055</t>
  </si>
  <si>
    <t>6942390000000</t>
  </si>
  <si>
    <t>BT-732016</t>
  </si>
  <si>
    <t>LOT-B7304</t>
  </si>
  <si>
    <t>PRD-00941</t>
  </si>
  <si>
    <t>PHI-AUD-0019</t>
  </si>
  <si>
    <t>1419400000000</t>
  </si>
  <si>
    <t>A-25-S3</t>
  </si>
  <si>
    <t>BT-812025</t>
  </si>
  <si>
    <t>LOT-A7236</t>
  </si>
  <si>
    <t>PRD-01036</t>
  </si>
  <si>
    <t>CAN-SUP-0034</t>
  </si>
  <si>
    <t>3855000000000</t>
  </si>
  <si>
    <t>C-27-S9</t>
  </si>
  <si>
    <t>BT-849363</t>
  </si>
  <si>
    <t>LOT-A7571</t>
  </si>
  <si>
    <t>PRD-00960</t>
  </si>
  <si>
    <t>APC-ELC-0047</t>
  </si>
  <si>
    <t>1948420000000</t>
  </si>
  <si>
    <t>B-02-S1</t>
  </si>
  <si>
    <t>BT-481086</t>
  </si>
  <si>
    <t>LOT-A2323</t>
  </si>
  <si>
    <t>PRD-00933</t>
  </si>
  <si>
    <t>LOG-AUD-0019</t>
  </si>
  <si>
    <t>6728010000000</t>
  </si>
  <si>
    <t>G-26-S6</t>
  </si>
  <si>
    <t>LOT-A9786</t>
  </si>
  <si>
    <t>PRD-00932</t>
  </si>
  <si>
    <t>HP-PRN-0018</t>
  </si>
  <si>
    <t>8881890000000</t>
  </si>
  <si>
    <t>BT-256027</t>
  </si>
  <si>
    <t>LOT-A8955</t>
  </si>
  <si>
    <t>PRD-01520</t>
  </si>
  <si>
    <t>CIS-CCT-0041</t>
  </si>
  <si>
    <t>2295080000000</t>
  </si>
  <si>
    <t>B-22-S2</t>
  </si>
  <si>
    <t>LOT-B8303</t>
  </si>
  <si>
    <t>PRD-02173</t>
  </si>
  <si>
    <t>HP-SUP-0059</t>
  </si>
  <si>
    <t>2332750000000</t>
  </si>
  <si>
    <t>F-23-S3</t>
  </si>
  <si>
    <t>BT-113591</t>
  </si>
  <si>
    <t>LOT-B8894</t>
  </si>
  <si>
    <t>PRD-00798</t>
  </si>
  <si>
    <t>CAN-SUP-0027</t>
  </si>
  <si>
    <t>9929640000000</t>
  </si>
  <si>
    <t>A-18-S9</t>
  </si>
  <si>
    <t>BT-303896</t>
  </si>
  <si>
    <t>LOT-A8846</t>
  </si>
  <si>
    <t>PRD-00114</t>
  </si>
  <si>
    <t>HP-MOB-0006</t>
  </si>
  <si>
    <t>74329271296</t>
  </si>
  <si>
    <t>C-32-S2</t>
  </si>
  <si>
    <t>BT-448787</t>
  </si>
  <si>
    <t>LOT-A3897</t>
  </si>
  <si>
    <t>PRD-03235</t>
  </si>
  <si>
    <t>BRO-SUP-0099</t>
  </si>
  <si>
    <t>9886470000000</t>
  </si>
  <si>
    <t>E-40-S3</t>
  </si>
  <si>
    <t>BT-606456</t>
  </si>
  <si>
    <t>LOT-C6483</t>
  </si>
  <si>
    <t>PRD-00915</t>
  </si>
  <si>
    <t>MSF-FUR-0023</t>
  </si>
  <si>
    <t>5376430000000</t>
  </si>
  <si>
    <t>BT-250127</t>
  </si>
  <si>
    <t>LOT-A9673</t>
  </si>
  <si>
    <t>PRD-02815</t>
  </si>
  <si>
    <t>BRO-SUP-0087</t>
  </si>
  <si>
    <t>7422440000000</t>
  </si>
  <si>
    <t>BT-415295</t>
  </si>
  <si>
    <t>LOT-C3816</t>
  </si>
  <si>
    <t>PRD-00782</t>
  </si>
  <si>
    <t>PHI-CLN-0021</t>
  </si>
  <si>
    <t>4685860000000</t>
  </si>
  <si>
    <t>G-36-S4</t>
  </si>
  <si>
    <t>BT-335515</t>
  </si>
  <si>
    <t>LOT-A6308</t>
  </si>
  <si>
    <t>PRD-01892</t>
  </si>
  <si>
    <t>LOG-AUD-0043</t>
  </si>
  <si>
    <t>3930360000000</t>
  </si>
  <si>
    <t>C-09-S4</t>
  </si>
  <si>
    <t>BT-421820</t>
  </si>
  <si>
    <t>LOT-B8381</t>
  </si>
  <si>
    <t>PRD-00453</t>
  </si>
  <si>
    <t>KNG-STO-0007</t>
  </si>
  <si>
    <t>394380000000</t>
  </si>
  <si>
    <t>E-38-S4</t>
  </si>
  <si>
    <t>BT-957588</t>
  </si>
  <si>
    <t>LOT-A5970</t>
  </si>
  <si>
    <t>PRD-00437</t>
  </si>
  <si>
    <t>HP-MOB-0021</t>
  </si>
  <si>
    <t>2261900000000</t>
  </si>
  <si>
    <t>C-20-S5</t>
  </si>
  <si>
    <t>BT-206429</t>
  </si>
  <si>
    <t>LOT-A3618</t>
  </si>
  <si>
    <t>PRD-00151</t>
  </si>
  <si>
    <t>CAN-PRN-0004</t>
  </si>
  <si>
    <t>4179750000000</t>
  </si>
  <si>
    <t>BT-994940</t>
  </si>
  <si>
    <t>LOT-A2121</t>
  </si>
  <si>
    <t>PRD-01920</t>
  </si>
  <si>
    <t>DEL-LAP-0045</t>
  </si>
  <si>
    <t>2154260000000</t>
  </si>
  <si>
    <t>E-24-S4</t>
  </si>
  <si>
    <t>BT-329622</t>
  </si>
  <si>
    <t>LOT-B6504</t>
  </si>
  <si>
    <t>PRD-02510</t>
  </si>
  <si>
    <t>APC-ELC-0109</t>
  </si>
  <si>
    <t>1027040000000</t>
  </si>
  <si>
    <t>F-02-S6</t>
  </si>
  <si>
    <t>BT-211023</t>
  </si>
  <si>
    <t>LOT-C6011</t>
  </si>
  <si>
    <t>PRD-00081</t>
  </si>
  <si>
    <t>CIS-CCT-0003</t>
  </si>
  <si>
    <t>7514010000000</t>
  </si>
  <si>
    <t>D-31-S9</t>
  </si>
  <si>
    <t>BT-465219</t>
  </si>
  <si>
    <t>LOT-A8801</t>
  </si>
  <si>
    <t>PRD-02223</t>
  </si>
  <si>
    <t>HP-MOB-0079</t>
  </si>
  <si>
    <t>374921000000</t>
  </si>
  <si>
    <t>BT-931463</t>
  </si>
  <si>
    <t>LOT-B2675</t>
  </si>
  <si>
    <t>PRD-01385</t>
  </si>
  <si>
    <t>PHI-ELC-0077</t>
  </si>
  <si>
    <t>4326570000000</t>
  </si>
  <si>
    <t>D-12-S4</t>
  </si>
  <si>
    <t>BT-565342</t>
  </si>
  <si>
    <t>LOT-B7630</t>
  </si>
  <si>
    <t>PRD-02377</t>
  </si>
  <si>
    <t>WD-STO-0060</t>
  </si>
  <si>
    <t>2558780000000</t>
  </si>
  <si>
    <t>BT-152627</t>
  </si>
  <si>
    <t>LOT-C1370</t>
  </si>
  <si>
    <t>PRD-01185</t>
  </si>
  <si>
    <t>PHI-CCT-0033</t>
  </si>
  <si>
    <t>6479250000000</t>
  </si>
  <si>
    <t>F-11-S2</t>
  </si>
  <si>
    <t>BT-754353</t>
  </si>
  <si>
    <t>LOT-A2822</t>
  </si>
  <si>
    <t>PRD-01207</t>
  </si>
  <si>
    <t>6735780000000</t>
  </si>
  <si>
    <t>B-13-S3</t>
  </si>
  <si>
    <t>BT-112657</t>
  </si>
  <si>
    <t>LOT-B7770</t>
  </si>
  <si>
    <t>PRD-01332</t>
  </si>
  <si>
    <t>EPS-PRN-0020</t>
  </si>
  <si>
    <t>8752560000000</t>
  </si>
  <si>
    <t>BT-654091</t>
  </si>
  <si>
    <t>LOT-B4457</t>
  </si>
  <si>
    <t>PRD-01392</t>
  </si>
  <si>
    <t>SAM-MOB-0044</t>
  </si>
  <si>
    <t>4105070000000</t>
  </si>
  <si>
    <t>D-09-S4</t>
  </si>
  <si>
    <t>BT-716509</t>
  </si>
  <si>
    <t>LOT-B8808</t>
  </si>
  <si>
    <t>PRD-00087</t>
  </si>
  <si>
    <t>APC-ELC-0003</t>
  </si>
  <si>
    <t>3745460000000</t>
  </si>
  <si>
    <t>F-35-S2</t>
  </si>
  <si>
    <t>BT-517035</t>
  </si>
  <si>
    <t>LOT-A4568</t>
  </si>
  <si>
    <t>PRD-02778</t>
  </si>
  <si>
    <t>HP-FUR-0069</t>
  </si>
  <si>
    <t>7269950000000</t>
  </si>
  <si>
    <t>B-17-S4</t>
  </si>
  <si>
    <t>BT-691591</t>
  </si>
  <si>
    <t>LOT-C4207</t>
  </si>
  <si>
    <t>PRD-03283</t>
  </si>
  <si>
    <t>HP-LAP-0070</t>
  </si>
  <si>
    <t>963588000000</t>
  </si>
  <si>
    <t>E-25-S2</t>
  </si>
  <si>
    <t>BT-389374</t>
  </si>
  <si>
    <t>LOT-C3003</t>
  </si>
  <si>
    <t>PRD-00856</t>
  </si>
  <si>
    <t>SAM-MOB-0028</t>
  </si>
  <si>
    <t>9872410000000</t>
  </si>
  <si>
    <t>F-38-S1</t>
  </si>
  <si>
    <t>BT-549471</t>
  </si>
  <si>
    <t>LOT-A6011</t>
  </si>
  <si>
    <t>PRD-02664</t>
  </si>
  <si>
    <t>DEL-LAP-0060</t>
  </si>
  <si>
    <t>3231750000000</t>
  </si>
  <si>
    <t>D-35-S9</t>
  </si>
  <si>
    <t>BT-264685</t>
  </si>
  <si>
    <t>LOT-C5193</t>
  </si>
  <si>
    <t>PRD-01614</t>
  </si>
  <si>
    <t>3629210000000</t>
  </si>
  <si>
    <t>BT-398297</t>
  </si>
  <si>
    <t>LOT-B6535</t>
  </si>
  <si>
    <t>PRD-00702</t>
  </si>
  <si>
    <t>CAN-PRN-0021</t>
  </si>
  <si>
    <t>9992010000000</t>
  </si>
  <si>
    <t>A-22-S8</t>
  </si>
  <si>
    <t>BT-887854</t>
  </si>
  <si>
    <t>LOT-A7435</t>
  </si>
  <si>
    <t>PRD-01431</t>
  </si>
  <si>
    <t>HP-PRN-0027</t>
  </si>
  <si>
    <t>450308000000</t>
  </si>
  <si>
    <t>BT-873990</t>
  </si>
  <si>
    <t>LOT-B4300</t>
  </si>
  <si>
    <t>PRD-02131</t>
  </si>
  <si>
    <t>MSF-LAP-0040</t>
  </si>
  <si>
    <t>1059930000000</t>
  </si>
  <si>
    <t>B-25-S8</t>
  </si>
  <si>
    <t>BT-738161</t>
  </si>
  <si>
    <t>LOT-B3070</t>
  </si>
  <si>
    <t>PRD-01937</t>
  </si>
  <si>
    <t>MSF-LAP-0033</t>
  </si>
  <si>
    <t>2855870000000</t>
  </si>
  <si>
    <t>E-08-S6</t>
  </si>
  <si>
    <t>LOT-B8235</t>
  </si>
  <si>
    <t>PRD-00649</t>
  </si>
  <si>
    <t>BRO-SUP-0020</t>
  </si>
  <si>
    <t>508055000000</t>
  </si>
  <si>
    <t>F-24-S8</t>
  </si>
  <si>
    <t>BT-744819</t>
  </si>
  <si>
    <t>LOT-A2376</t>
  </si>
  <si>
    <t>PRD-00542</t>
  </si>
  <si>
    <t>DEL-ACC-0014</t>
  </si>
  <si>
    <t>529188000000</t>
  </si>
  <si>
    <t>E-09-S8</t>
  </si>
  <si>
    <t>BT-497315</t>
  </si>
  <si>
    <t>LOT-A3535</t>
  </si>
  <si>
    <t>PRD-01826</t>
  </si>
  <si>
    <t>BRO-PRN-0039</t>
  </si>
  <si>
    <t>6111690000000</t>
  </si>
  <si>
    <t>BT-206251</t>
  </si>
  <si>
    <t>LOT-B7191</t>
  </si>
  <si>
    <t>PRD-01913</t>
  </si>
  <si>
    <t>CAN-PRN-0042</t>
  </si>
  <si>
    <t>8881610000000</t>
  </si>
  <si>
    <t>C-33-S1</t>
  </si>
  <si>
    <t>BT-255003</t>
  </si>
  <si>
    <t>LOT-B4755</t>
  </si>
  <si>
    <t>PRD-00891</t>
  </si>
  <si>
    <t>CIS-CCT-0022</t>
  </si>
  <si>
    <t>5821260000000</t>
  </si>
  <si>
    <t>D-16-S9</t>
  </si>
  <si>
    <t>BT-120562</t>
  </si>
  <si>
    <t>LOT-A9144</t>
  </si>
  <si>
    <t>PRD-01285</t>
  </si>
  <si>
    <t>APC-ELC-0065</t>
  </si>
  <si>
    <t>2962900000000</t>
  </si>
  <si>
    <t>A-18-S5</t>
  </si>
  <si>
    <t>BT-481471</t>
  </si>
  <si>
    <t>LOT-B1759</t>
  </si>
  <si>
    <t>PRD-01578</t>
  </si>
  <si>
    <t>UBI-NET-0052</t>
  </si>
  <si>
    <t>7239190000000</t>
  </si>
  <si>
    <t>BT-322504</t>
  </si>
  <si>
    <t>LOT-B3205</t>
  </si>
  <si>
    <t>PRD-01721</t>
  </si>
  <si>
    <t>DEL-ACC-0034</t>
  </si>
  <si>
    <t>7890890000000</t>
  </si>
  <si>
    <t>E-11-S4</t>
  </si>
  <si>
    <t>BT-867261</t>
  </si>
  <si>
    <t>LOT-B6527</t>
  </si>
  <si>
    <t>PRD-02829</t>
  </si>
  <si>
    <t>HP-PRN-0050</t>
  </si>
  <si>
    <t>8580210000000</t>
  </si>
  <si>
    <t>BT-194063</t>
  </si>
  <si>
    <t>LOT-C8561</t>
  </si>
  <si>
    <t>PRD-01238</t>
  </si>
  <si>
    <t>UBI-NET-0043</t>
  </si>
  <si>
    <t>3660470000000</t>
  </si>
  <si>
    <t>BT-495352</t>
  </si>
  <si>
    <t>LOT-B1080</t>
  </si>
  <si>
    <t>PRD-00759</t>
  </si>
  <si>
    <t>EPS-PRN-0014</t>
  </si>
  <si>
    <t>3260590000000</t>
  </si>
  <si>
    <t>BT-540700</t>
  </si>
  <si>
    <t>LOT-A3607</t>
  </si>
  <si>
    <t>PRD-01817</t>
  </si>
  <si>
    <t>CAN-SUP-0059</t>
  </si>
  <si>
    <t>6272440000000</t>
  </si>
  <si>
    <t>F-11-S7</t>
  </si>
  <si>
    <t>BT-174866</t>
  </si>
  <si>
    <t>LOT-B8691</t>
  </si>
  <si>
    <t>PRD-00118</t>
  </si>
  <si>
    <t>SEA-STO-0003</t>
  </si>
  <si>
    <t>3744700000000</t>
  </si>
  <si>
    <t>B-05-S9</t>
  </si>
  <si>
    <t>BT-858711</t>
  </si>
  <si>
    <t>LOT-A2659</t>
  </si>
  <si>
    <t>PRD-03347</t>
  </si>
  <si>
    <t>EPS-PRN-0056</t>
  </si>
  <si>
    <t>3527560000000</t>
  </si>
  <si>
    <t>B-02-S5</t>
  </si>
  <si>
    <t>BT-703520</t>
  </si>
  <si>
    <t>LOT-C4704</t>
  </si>
  <si>
    <t>PRD-03380</t>
  </si>
  <si>
    <t>PHI-AUD-0088</t>
  </si>
  <si>
    <t>8944210000000</t>
  </si>
  <si>
    <t>G-04-S7</t>
  </si>
  <si>
    <t>BT-733624</t>
  </si>
  <si>
    <t>LOT-C2723</t>
  </si>
  <si>
    <t>PRD-03374</t>
  </si>
  <si>
    <t>UBI-CCT-0086</t>
  </si>
  <si>
    <t>1663870000000</t>
  </si>
  <si>
    <t>C-23-S3</t>
  </si>
  <si>
    <t>BT-239645</t>
  </si>
  <si>
    <t>LOT-C5163</t>
  </si>
  <si>
    <t>PRD-02145</t>
  </si>
  <si>
    <t>SEA-STO-0048</t>
  </si>
  <si>
    <t>D-01-S7</t>
  </si>
  <si>
    <t>BT-450516</t>
  </si>
  <si>
    <t>LOT-B1030</t>
  </si>
  <si>
    <t>PRD-03107</t>
  </si>
  <si>
    <t>APC-ELC-0130</t>
  </si>
  <si>
    <t>3640310000000</t>
  </si>
  <si>
    <t>F-28-S9</t>
  </si>
  <si>
    <t>BT-926957</t>
  </si>
  <si>
    <t>LOT-C6167</t>
  </si>
  <si>
    <t>PRD-00970</t>
  </si>
  <si>
    <t>BRO-SUP-0031</t>
  </si>
  <si>
    <t>8167840000000</t>
  </si>
  <si>
    <t>H-15-S9</t>
  </si>
  <si>
    <t>LOT-A9140</t>
  </si>
  <si>
    <t>PRD-02291</t>
  </si>
  <si>
    <t>PHI-AUD-0056</t>
  </si>
  <si>
    <t>1986650000000</t>
  </si>
  <si>
    <t>D-27-S7</t>
  </si>
  <si>
    <t>BT-605254</t>
  </si>
  <si>
    <t>LOT-B9566</t>
  </si>
  <si>
    <t>PRD-01679</t>
  </si>
  <si>
    <t>MSF-FUR-0037</t>
  </si>
  <si>
    <t>3002700000000</t>
  </si>
  <si>
    <t>C-06-S7</t>
  </si>
  <si>
    <t>BT-892935</t>
  </si>
  <si>
    <t>LOT-B6304</t>
  </si>
  <si>
    <t>PRD-02602</t>
  </si>
  <si>
    <t>LOG-CLN-0068</t>
  </si>
  <si>
    <t>7322040000000</t>
  </si>
  <si>
    <t>G-05-S3</t>
  </si>
  <si>
    <t>BT-305972</t>
  </si>
  <si>
    <t>LOT-C1130</t>
  </si>
  <si>
    <t>PRD-01857</t>
  </si>
  <si>
    <t>LOG-CLN-0052</t>
  </si>
  <si>
    <t>5463160000000</t>
  </si>
  <si>
    <t>B-38-S8</t>
  </si>
  <si>
    <t>BT-256735</t>
  </si>
  <si>
    <t>LOT-B1434</t>
  </si>
  <si>
    <t>PRD-01693</t>
  </si>
  <si>
    <t>PHI-AUD-0042</t>
  </si>
  <si>
    <t>8344250000000</t>
  </si>
  <si>
    <t>C-32-S8</t>
  </si>
  <si>
    <t>BT-718419</t>
  </si>
  <si>
    <t>LOT-B1910</t>
  </si>
  <si>
    <t>PRD-01126</t>
  </si>
  <si>
    <t>PHI-AUD-0022</t>
  </si>
  <si>
    <t>332570000000</t>
  </si>
  <si>
    <t>BT-626469</t>
  </si>
  <si>
    <t>LOT-A8588</t>
  </si>
  <si>
    <t>PRD-02589</t>
  </si>
  <si>
    <t>LOG-CLN-0065</t>
  </si>
  <si>
    <t>9800580000000</t>
  </si>
  <si>
    <t>BT-212411</t>
  </si>
  <si>
    <t>LOT-C6382</t>
  </si>
  <si>
    <t>PRD-00083</t>
  </si>
  <si>
    <t>PHI-CCT-0003</t>
  </si>
  <si>
    <t>2866930000000</t>
  </si>
  <si>
    <t>F-16-S2</t>
  </si>
  <si>
    <t>BT-420214</t>
  </si>
  <si>
    <t>LOT-A2916</t>
  </si>
  <si>
    <t>PRD-02280</t>
  </si>
  <si>
    <t>SAM-MOB-0075</t>
  </si>
  <si>
    <t>2178570000000</t>
  </si>
  <si>
    <t>F-31-S8</t>
  </si>
  <si>
    <t>BT-315527</t>
  </si>
  <si>
    <t>LOT-B7604</t>
  </si>
  <si>
    <t>PRD-02379</t>
  </si>
  <si>
    <t>DEL-LAP-0055</t>
  </si>
  <si>
    <t>1917800000000</t>
  </si>
  <si>
    <t>BT-278880</t>
  </si>
  <si>
    <t>PRD-02911</t>
  </si>
  <si>
    <t>MSF-LAP-0057</t>
  </si>
  <si>
    <t>7258870000000</t>
  </si>
  <si>
    <t>BT-603988</t>
  </si>
  <si>
    <t>LOT-C2148</t>
  </si>
  <si>
    <t>PRD-02890</t>
  </si>
  <si>
    <t>LEN-MOB-0089</t>
  </si>
  <si>
    <t>6400720000000</t>
  </si>
  <si>
    <t>E-29-S2</t>
  </si>
  <si>
    <t>BT-978032</t>
  </si>
  <si>
    <t>LOT-C8807</t>
  </si>
  <si>
    <t>PRD-00284</t>
  </si>
  <si>
    <t>BRO-PRN-0009</t>
  </si>
  <si>
    <t>7742330000000</t>
  </si>
  <si>
    <t>A-30-S5</t>
  </si>
  <si>
    <t>BT-786433</t>
  </si>
  <si>
    <t>LOT-A3681</t>
  </si>
  <si>
    <t>PRD-01873</t>
  </si>
  <si>
    <t>MSF-LAP-0029</t>
  </si>
  <si>
    <t>7297010000000</t>
  </si>
  <si>
    <t>E-05-S1</t>
  </si>
  <si>
    <t>BT-611703</t>
  </si>
  <si>
    <t>LOT-B2178</t>
  </si>
  <si>
    <t>PRD-02395</t>
  </si>
  <si>
    <t>UBI-NET-0080</t>
  </si>
  <si>
    <t>5118740000000</t>
  </si>
  <si>
    <t>BT-679868</t>
  </si>
  <si>
    <t>LOT-C5169</t>
  </si>
  <si>
    <t>PRD-01112</t>
  </si>
  <si>
    <t>SAM-STO-0033</t>
  </si>
  <si>
    <t>2107520000000</t>
  </si>
  <si>
    <t>H-04-S5</t>
  </si>
  <si>
    <t>BT-665267</t>
  </si>
  <si>
    <t>LOT-A9179</t>
  </si>
  <si>
    <t>PRD-02538</t>
  </si>
  <si>
    <t>PHI-ELC-0138</t>
  </si>
  <si>
    <t>6321830000000</t>
  </si>
  <si>
    <t>C-22-S1</t>
  </si>
  <si>
    <t>BT-863739</t>
  </si>
  <si>
    <t>LOT-C6240</t>
  </si>
  <si>
    <t>PRD-00583</t>
  </si>
  <si>
    <t>MSF-LAP-0007</t>
  </si>
  <si>
    <t>4731260000000</t>
  </si>
  <si>
    <t>BT-783618</t>
  </si>
  <si>
    <t>LOT-A9465</t>
  </si>
  <si>
    <t>PRD-03340</t>
  </si>
  <si>
    <t>PHI-ELC-0179</t>
  </si>
  <si>
    <t>7927910000000</t>
  </si>
  <si>
    <t>B-09-S7</t>
  </si>
  <si>
    <t>BT-254453</t>
  </si>
  <si>
    <t>LOT-C8210</t>
  </si>
  <si>
    <t>PRD-00861</t>
  </si>
  <si>
    <t>APC-ELC-0042</t>
  </si>
  <si>
    <t>8654240000000</t>
  </si>
  <si>
    <t>B-25-S9</t>
  </si>
  <si>
    <t>BT-557367</t>
  </si>
  <si>
    <t>LOT-A5168</t>
  </si>
  <si>
    <t>PRD-03187</t>
  </si>
  <si>
    <t>SAM-MOB-0102</t>
  </si>
  <si>
    <t>1442140000000</t>
  </si>
  <si>
    <t>E-07-S5</t>
  </si>
  <si>
    <t>BT-568707</t>
  </si>
  <si>
    <t>LOT-C4800</t>
  </si>
  <si>
    <t>PRD-01077</t>
  </si>
  <si>
    <t>BRO-PRN-0024</t>
  </si>
  <si>
    <t>7005460000000</t>
  </si>
  <si>
    <t>B-24-S5</t>
  </si>
  <si>
    <t>BT-218673</t>
  </si>
  <si>
    <t>LOT-A4308</t>
  </si>
  <si>
    <t>PRD-01303</t>
  </si>
  <si>
    <t>HP-ACC-0029</t>
  </si>
  <si>
    <t>8261350000000</t>
  </si>
  <si>
    <t>E-10-S3</t>
  </si>
  <si>
    <t>BT-453255</t>
  </si>
  <si>
    <t>LOT-B2716</t>
  </si>
  <si>
    <t>PRD-01438</t>
  </si>
  <si>
    <t>HP-PRN-0028</t>
  </si>
  <si>
    <t>6702180000000</t>
  </si>
  <si>
    <t>B-18-S5</t>
  </si>
  <si>
    <t>BT-440152</t>
  </si>
  <si>
    <t>LOT-B1071</t>
  </si>
  <si>
    <t>PRD-03157</t>
  </si>
  <si>
    <t>CAN-PRN-0073</t>
  </si>
  <si>
    <t>40839366666</t>
  </si>
  <si>
    <t>BT-810256</t>
  </si>
  <si>
    <t>LOT-C8256</t>
  </si>
  <si>
    <t>PRD-03339</t>
  </si>
  <si>
    <t>LOG-ACC-0075</t>
  </si>
  <si>
    <t>2013580000000</t>
  </si>
  <si>
    <t>D-37-S7</t>
  </si>
  <si>
    <t>BT-912075</t>
  </si>
  <si>
    <t>LOT-C2140</t>
  </si>
  <si>
    <t>PRD-00042</t>
  </si>
  <si>
    <t>HP-SUP-0002</t>
  </si>
  <si>
    <t>E-12-S4</t>
  </si>
  <si>
    <t>BT-731661</t>
  </si>
  <si>
    <t>LOT-A3504</t>
  </si>
  <si>
    <t>PRD-01605</t>
  </si>
  <si>
    <t>PHI-ELC-0096</t>
  </si>
  <si>
    <t>4963360000000</t>
  </si>
  <si>
    <t>C-16-S8</t>
  </si>
  <si>
    <t>BT-903362</t>
  </si>
  <si>
    <t>LOT-B2036</t>
  </si>
  <si>
    <t>PRD-01152</t>
  </si>
  <si>
    <t>APC-ELC-0057</t>
  </si>
  <si>
    <t>3933010000000</t>
  </si>
  <si>
    <t>B-16-S5</t>
  </si>
  <si>
    <t>BT-158311</t>
  </si>
  <si>
    <t>LOT-A4178</t>
  </si>
  <si>
    <t>PRD-03386</t>
  </si>
  <si>
    <t>PHI-ELC-0181</t>
  </si>
  <si>
    <t>4891730000000</t>
  </si>
  <si>
    <t>F-33-S7</t>
  </si>
  <si>
    <t>BT-441072</t>
  </si>
  <si>
    <t>LOT-C9520</t>
  </si>
  <si>
    <t>PRD-01512</t>
  </si>
  <si>
    <t>SAM-MOB-0050</t>
  </si>
  <si>
    <t>7255310000000</t>
  </si>
  <si>
    <t>D-01-S6</t>
  </si>
  <si>
    <t>BT-762494</t>
  </si>
  <si>
    <t>LOT-B5173</t>
  </si>
  <si>
    <t>PRD-00745</t>
  </si>
  <si>
    <t>LEN-MOB-0020</t>
  </si>
  <si>
    <t>2825330000000</t>
  </si>
  <si>
    <t>C-37-S4</t>
  </si>
  <si>
    <t>BT-524539</t>
  </si>
  <si>
    <t>LOT-A5736</t>
  </si>
  <si>
    <t>PRD-00510</t>
  </si>
  <si>
    <t>BRO-PRN-0012</t>
  </si>
  <si>
    <t>633700000000</t>
  </si>
  <si>
    <t>G-36-S1</t>
  </si>
  <si>
    <t>BT-848985</t>
  </si>
  <si>
    <t>LOT-A1645</t>
  </si>
  <si>
    <t>PRD-01150</t>
  </si>
  <si>
    <t>PHI-ELC-0066</t>
  </si>
  <si>
    <t>7657670000000</t>
  </si>
  <si>
    <t>G-24-S5</t>
  </si>
  <si>
    <t>BT-561552</t>
  </si>
  <si>
    <t>LOT-A7564</t>
  </si>
  <si>
    <t>PRD-00387</t>
  </si>
  <si>
    <t>SAM-AUD-0016</t>
  </si>
  <si>
    <t>6244800000000</t>
  </si>
  <si>
    <t>C-18-S5</t>
  </si>
  <si>
    <t>BT-105296</t>
  </si>
  <si>
    <t>LOT-A7671</t>
  </si>
  <si>
    <t>PRD-00642</t>
  </si>
  <si>
    <t>HP-PRN-0008</t>
  </si>
  <si>
    <t>8089750000000</t>
  </si>
  <si>
    <t>BT-701981</t>
  </si>
  <si>
    <t>LOT-A7493</t>
  </si>
  <si>
    <t>PRD-02090</t>
  </si>
  <si>
    <t>APC-ELC-0095</t>
  </si>
  <si>
    <t>E-14-S5</t>
  </si>
  <si>
    <t>BT-121933</t>
  </si>
  <si>
    <t>LOT-B3266</t>
  </si>
  <si>
    <t>PRD-03038</t>
  </si>
  <si>
    <t>LOG-CLN-0073</t>
  </si>
  <si>
    <t>2040780000000</t>
  </si>
  <si>
    <t>A-22-S4</t>
  </si>
  <si>
    <t>BT-249317</t>
  </si>
  <si>
    <t>LOT-C7698</t>
  </si>
  <si>
    <t>PRD-01305</t>
  </si>
  <si>
    <t>UBI-NET-0046</t>
  </si>
  <si>
    <t>702475000000</t>
  </si>
  <si>
    <t>B-04-S1</t>
  </si>
  <si>
    <t>BT-457867</t>
  </si>
  <si>
    <t>LOT-B7408</t>
  </si>
  <si>
    <t>PRD-00385</t>
  </si>
  <si>
    <t>WD-STO-0009</t>
  </si>
  <si>
    <t>9150860000000</t>
  </si>
  <si>
    <t>G-29-S1</t>
  </si>
  <si>
    <t>BT-440401</t>
  </si>
  <si>
    <t>LOT-A5877</t>
  </si>
  <si>
    <t>PRD-00992</t>
  </si>
  <si>
    <t>LOG-ACC-0027</t>
  </si>
  <si>
    <t>6635650000000</t>
  </si>
  <si>
    <t>F-23-S5</t>
  </si>
  <si>
    <t>BT-752825</t>
  </si>
  <si>
    <t>LOT-A9366</t>
  </si>
  <si>
    <t>PRD-02978</t>
  </si>
  <si>
    <t>CAN-PRN-0070</t>
  </si>
  <si>
    <t>9452880000000</t>
  </si>
  <si>
    <t>G-33-S7</t>
  </si>
  <si>
    <t>BT-888750</t>
  </si>
  <si>
    <t>LOT-C7085</t>
  </si>
  <si>
    <t>PRD-03201</t>
  </si>
  <si>
    <t>CIS-NET-0126</t>
  </si>
  <si>
    <t>4915750000000</t>
  </si>
  <si>
    <t>B-37-S8</t>
  </si>
  <si>
    <t>BT-618398</t>
  </si>
  <si>
    <t>LOT-C1172</t>
  </si>
  <si>
    <t>PRD-02436</t>
  </si>
  <si>
    <t>UBI-NET-0083</t>
  </si>
  <si>
    <t>1577990000000</t>
  </si>
  <si>
    <t>BT-977212</t>
  </si>
  <si>
    <t>LOT-C9637</t>
  </si>
  <si>
    <t>PRD-03202</t>
  </si>
  <si>
    <t>UBI-NET-0117</t>
  </si>
  <si>
    <t>7164030000000</t>
  </si>
  <si>
    <t>G-06-S3</t>
  </si>
  <si>
    <t>BT-247755</t>
  </si>
  <si>
    <t>LOT-C7233</t>
  </si>
  <si>
    <t>PRD-00785</t>
  </si>
  <si>
    <t>HP-CLN-0017</t>
  </si>
  <si>
    <t>683354000000</t>
  </si>
  <si>
    <t>E-06-S8</t>
  </si>
  <si>
    <t>BT-750559</t>
  </si>
  <si>
    <t>LOT-A7717</t>
  </si>
  <si>
    <t>PRD-02247</t>
  </si>
  <si>
    <t>CIS-NET-0091</t>
  </si>
  <si>
    <t>3167290000000</t>
  </si>
  <si>
    <t>BT-316328</t>
  </si>
  <si>
    <t>LOT-B9714</t>
  </si>
  <si>
    <t>PRD-00683</t>
  </si>
  <si>
    <t>CAN-SUP-0021</t>
  </si>
  <si>
    <t>320320000000</t>
  </si>
  <si>
    <t>H-07-S3</t>
  </si>
  <si>
    <t>BT-848190</t>
  </si>
  <si>
    <t>LOT-A9277</t>
  </si>
  <si>
    <t>PRD-00392</t>
  </si>
  <si>
    <t>DEL-ACC-0010</t>
  </si>
  <si>
    <t>9807700000000</t>
  </si>
  <si>
    <t>BT-850755</t>
  </si>
  <si>
    <t>LOT-A9803</t>
  </si>
  <si>
    <t>PRD-03210</t>
  </si>
  <si>
    <t>HP-ACC-0077</t>
  </si>
  <si>
    <t>6057240000000</t>
  </si>
  <si>
    <t>BT-482279</t>
  </si>
  <si>
    <t>LOT-C6564</t>
  </si>
  <si>
    <t>PRD-01634</t>
  </si>
  <si>
    <t>UBI-NET-0056</t>
  </si>
  <si>
    <t>118169000000</t>
  </si>
  <si>
    <t>BT-143869</t>
  </si>
  <si>
    <t>LOT-B6220</t>
  </si>
  <si>
    <t>PRD-00954</t>
  </si>
  <si>
    <t>UBI-CCT-0026</t>
  </si>
  <si>
    <t>3252830000000</t>
  </si>
  <si>
    <t>BT-798797</t>
  </si>
  <si>
    <t>LOT-A2109</t>
  </si>
  <si>
    <t>PRD-02164</t>
  </si>
  <si>
    <t>PHI-CCT-0060</t>
  </si>
  <si>
    <t>7851460000000</t>
  </si>
  <si>
    <t>A-39-S1</t>
  </si>
  <si>
    <t>BT-284763</t>
  </si>
  <si>
    <t>LOT-B4776</t>
  </si>
  <si>
    <t>PRD-01250</t>
  </si>
  <si>
    <t>UBI-CCT-0032</t>
  </si>
  <si>
    <t>667665000000</t>
  </si>
  <si>
    <t>D-06-S4</t>
  </si>
  <si>
    <t>BT-241627</t>
  </si>
  <si>
    <t>LOT-B3535</t>
  </si>
  <si>
    <t>PRD-00205</t>
  </si>
  <si>
    <t>APC-ELC-0009</t>
  </si>
  <si>
    <t>6565050000000</t>
  </si>
  <si>
    <t>F-04-S9</t>
  </si>
  <si>
    <t>BT-799155</t>
  </si>
  <si>
    <t>LOT-A6915</t>
  </si>
  <si>
    <t>PRD-03015</t>
  </si>
  <si>
    <t>PHI-ELC-0160</t>
  </si>
  <si>
    <t>3573740000000</t>
  </si>
  <si>
    <t>B-01-S8</t>
  </si>
  <si>
    <t>BT-223355</t>
  </si>
  <si>
    <t>LOT-C2642</t>
  </si>
  <si>
    <t>PRD-00555</t>
  </si>
  <si>
    <t>APC-ELC-0031</t>
  </si>
  <si>
    <t>6145900000000</t>
  </si>
  <si>
    <t>H-03-S1</t>
  </si>
  <si>
    <t>BT-160377</t>
  </si>
  <si>
    <t>LOT-A5358</t>
  </si>
  <si>
    <t>PRD-01802</t>
  </si>
  <si>
    <t>SAM-STO-0044</t>
  </si>
  <si>
    <t>8078440000000</t>
  </si>
  <si>
    <t>BT-203285</t>
  </si>
  <si>
    <t>LOT-B6940</t>
  </si>
  <si>
    <t>PRD-00414</t>
  </si>
  <si>
    <t>SAM-MOB-0015</t>
  </si>
  <si>
    <t>9237250000000</t>
  </si>
  <si>
    <t>BT-247262</t>
  </si>
  <si>
    <t>LOT-A7577</t>
  </si>
  <si>
    <t>PRD-01049</t>
  </si>
  <si>
    <t>LOG-FUR-0024</t>
  </si>
  <si>
    <t>8287200000000</t>
  </si>
  <si>
    <t>D-22-S5</t>
  </si>
  <si>
    <t>BT-483279</t>
  </si>
  <si>
    <t>PRD-00221</t>
  </si>
  <si>
    <t>MSF-FUR-0004</t>
  </si>
  <si>
    <t>8189850000000</t>
  </si>
  <si>
    <t>BT-347507</t>
  </si>
  <si>
    <t>LOT-A2833</t>
  </si>
  <si>
    <t>PRD-02088</t>
  </si>
  <si>
    <t>CIS-NET-0086</t>
  </si>
  <si>
    <t>2285400000000</t>
  </si>
  <si>
    <t>D-37-S2</t>
  </si>
  <si>
    <t>BT-291816</t>
  </si>
  <si>
    <t>LOT-B1995</t>
  </si>
  <si>
    <t>PRD-02519</t>
  </si>
  <si>
    <t>BRO-PRN-0050</t>
  </si>
  <si>
    <t>5082200000000</t>
  </si>
  <si>
    <t>F-29-S2</t>
  </si>
  <si>
    <t>BT-461600</t>
  </si>
  <si>
    <t>LOT-C7192</t>
  </si>
  <si>
    <t>PRD-01116</t>
  </si>
  <si>
    <t>SAM-MOB-0037</t>
  </si>
  <si>
    <t>1363660000000</t>
  </si>
  <si>
    <t>B-39-S1</t>
  </si>
  <si>
    <t>BT-530672</t>
  </si>
  <si>
    <t>LOT-A9157</t>
  </si>
  <si>
    <t>PRD-00096</t>
  </si>
  <si>
    <t>UBI-NET-0003</t>
  </si>
  <si>
    <t>6557430000000</t>
  </si>
  <si>
    <t>C-19-S4</t>
  </si>
  <si>
    <t>BT-373668</t>
  </si>
  <si>
    <t>LOT-A6161</t>
  </si>
  <si>
    <t>PRD-01847</t>
  </si>
  <si>
    <t>LOG-ACC-0040</t>
  </si>
  <si>
    <t>1933560000000</t>
  </si>
  <si>
    <t>D-11-S3</t>
  </si>
  <si>
    <t>BT-843841</t>
  </si>
  <si>
    <t>LOT-B6318</t>
  </si>
  <si>
    <t>PRD-00217</t>
  </si>
  <si>
    <t>DEL-LAP-0003</t>
  </si>
  <si>
    <t>4079060000000</t>
  </si>
  <si>
    <t>A-28-S8</t>
  </si>
  <si>
    <t>BT-695642</t>
  </si>
  <si>
    <t>LOT-A9433</t>
  </si>
  <si>
    <t>PRD-00075</t>
  </si>
  <si>
    <t>HP-CLN-0004</t>
  </si>
  <si>
    <t>9685620000000</t>
  </si>
  <si>
    <t>C-05-S7</t>
  </si>
  <si>
    <t>LOT-A3661</t>
  </si>
  <si>
    <t>PRD-00327</t>
  </si>
  <si>
    <t>PHI-ELC-0012</t>
  </si>
  <si>
    <t>4090740000000</t>
  </si>
  <si>
    <t>C-38-S6</t>
  </si>
  <si>
    <t>BT-501455</t>
  </si>
  <si>
    <t>LOT-A4873</t>
  </si>
  <si>
    <t>PRD-01345</t>
  </si>
  <si>
    <t>SAM-AUD-0047</t>
  </si>
  <si>
    <t>1793160000000</t>
  </si>
  <si>
    <t>F-29-S3</t>
  </si>
  <si>
    <t>BT-597966</t>
  </si>
  <si>
    <t>LOT-B3238</t>
  </si>
  <si>
    <t>PRD-00279</t>
  </si>
  <si>
    <t>CAN-SUP-0010</t>
  </si>
  <si>
    <t>9786310000000</t>
  </si>
  <si>
    <t>A-34-S2</t>
  </si>
  <si>
    <t>BT-393042</t>
  </si>
  <si>
    <t>LOT-A5072</t>
  </si>
  <si>
    <t>PRD-01208</t>
  </si>
  <si>
    <t>SAM-MOB-0040</t>
  </si>
  <si>
    <t>3561190000000</t>
  </si>
  <si>
    <t>C-14-S7</t>
  </si>
  <si>
    <t>BT-884491</t>
  </si>
  <si>
    <t>LOT-B6322</t>
  </si>
  <si>
    <t>PRD-00913</t>
  </si>
  <si>
    <t>SEA-STO-0019</t>
  </si>
  <si>
    <t>2432330000000</t>
  </si>
  <si>
    <t>G-12-S3</t>
  </si>
  <si>
    <t>BT-792782</t>
  </si>
  <si>
    <t>LOT-A1532</t>
  </si>
  <si>
    <t>PRD-00586</t>
  </si>
  <si>
    <t>SAM-MOB-0020</t>
  </si>
  <si>
    <t>2680650000000</t>
  </si>
  <si>
    <t>BT-649472</t>
  </si>
  <si>
    <t>LOT-A4964</t>
  </si>
  <si>
    <t>PRD-02360</t>
  </si>
  <si>
    <t>SAM-MOB-0081</t>
  </si>
  <si>
    <t>2706080000000</t>
  </si>
  <si>
    <t>BT-358909</t>
  </si>
  <si>
    <t>LOT-C6776</t>
  </si>
  <si>
    <t>PRD-00491</t>
  </si>
  <si>
    <t>HP-MOB-0026</t>
  </si>
  <si>
    <t>8878180000000</t>
  </si>
  <si>
    <t>E-08-S3</t>
  </si>
  <si>
    <t>BT-902056</t>
  </si>
  <si>
    <t>LOT-A8393</t>
  </si>
  <si>
    <t>PRD-02428</t>
  </si>
  <si>
    <t>WD-STO-0063</t>
  </si>
  <si>
    <t>3225090000000</t>
  </si>
  <si>
    <t>BT-601892</t>
  </si>
  <si>
    <t>LOT-C9628</t>
  </si>
  <si>
    <t>PRD-01298</t>
  </si>
  <si>
    <t>HP-SUP-0038</t>
  </si>
  <si>
    <t>954253000000</t>
  </si>
  <si>
    <t>BT-821347</t>
  </si>
  <si>
    <t>LOT-B6899</t>
  </si>
  <si>
    <t>PRD-02188</t>
  </si>
  <si>
    <t>MSF-FUR-0052</t>
  </si>
  <si>
    <t>261423000000</t>
  </si>
  <si>
    <t>C-28-S2</t>
  </si>
  <si>
    <t>BT-930536</t>
  </si>
  <si>
    <t>LOT-B3219</t>
  </si>
  <si>
    <t>PRD-01752</t>
  </si>
  <si>
    <t>CIS-NET-0076</t>
  </si>
  <si>
    <t>D-32-S9</t>
  </si>
  <si>
    <t>BT-316336</t>
  </si>
  <si>
    <t>LOT-B3264</t>
  </si>
  <si>
    <t>PRD-02064</t>
  </si>
  <si>
    <t>BRO-SUP-0067</t>
  </si>
  <si>
    <t>6790820000000</t>
  </si>
  <si>
    <t>F-32-S4</t>
  </si>
  <si>
    <t>BT-246464</t>
  </si>
  <si>
    <t>LOT-B4385</t>
  </si>
  <si>
    <t>PRD-00115</t>
  </si>
  <si>
    <t>8942100000000</t>
  </si>
  <si>
    <t>D-23-S4</t>
  </si>
  <si>
    <t>BT-427252</t>
  </si>
  <si>
    <t>LOT-A3112</t>
  </si>
  <si>
    <t>PRD-00463</t>
  </si>
  <si>
    <t>BRO-SUP-0013</t>
  </si>
  <si>
    <t>1670470000000</t>
  </si>
  <si>
    <t>G-34-S1</t>
  </si>
  <si>
    <t>BT-827514</t>
  </si>
  <si>
    <t>LOT-A7034</t>
  </si>
  <si>
    <t>PRD-00451</t>
  </si>
  <si>
    <t>2285570000000</t>
  </si>
  <si>
    <t>BT-144224</t>
  </si>
  <si>
    <t>LOT-A4588</t>
  </si>
  <si>
    <t>PRD-02063</t>
  </si>
  <si>
    <t>BRO-SUP-0066</t>
  </si>
  <si>
    <t>9422850000000</t>
  </si>
  <si>
    <t>BT-439457</t>
  </si>
  <si>
    <t>LOT-B5757</t>
  </si>
  <si>
    <t>PRD-01537</t>
  </si>
  <si>
    <t>PHI-CLN-0041</t>
  </si>
  <si>
    <t>8670720000000</t>
  </si>
  <si>
    <t>D-09-S3</t>
  </si>
  <si>
    <t>BT-370148</t>
  </si>
  <si>
    <t>LOT-B9094</t>
  </si>
  <si>
    <t>PRD-01872</t>
  </si>
  <si>
    <t>BRO-SUP-0058</t>
  </si>
  <si>
    <t>1907510000000</t>
  </si>
  <si>
    <t>E-13-S9</t>
  </si>
  <si>
    <t>BT-528064</t>
  </si>
  <si>
    <t>LOT-B9718</t>
  </si>
  <si>
    <t>PRD-00058</t>
  </si>
  <si>
    <t>CIS-CCT-0001</t>
  </si>
  <si>
    <t>7849910000000</t>
  </si>
  <si>
    <t>D-36-S6</t>
  </si>
  <si>
    <t>BT-402620</t>
  </si>
  <si>
    <t>LOT-A2204</t>
  </si>
  <si>
    <t>PRD-02954</t>
  </si>
  <si>
    <t>DEL-LAP-0070</t>
  </si>
  <si>
    <t>556298000000</t>
  </si>
  <si>
    <t>A-28-S7</t>
  </si>
  <si>
    <t>BT-755191</t>
  </si>
  <si>
    <t>LOT-C5215</t>
  </si>
  <si>
    <t>PRD-00370</t>
  </si>
  <si>
    <t>DEL-ACC-0009</t>
  </si>
  <si>
    <t>3522870000000</t>
  </si>
  <si>
    <t>D-34-S6</t>
  </si>
  <si>
    <t>BT-733882</t>
  </si>
  <si>
    <t>LOT-A5116</t>
  </si>
  <si>
    <t>PRD-01398</t>
  </si>
  <si>
    <t>UBI-CCT-0035</t>
  </si>
  <si>
    <t>8151940000000</t>
  </si>
  <si>
    <t>C-39-S5</t>
  </si>
  <si>
    <t>BT-374432</t>
  </si>
  <si>
    <t>LOT-B1982</t>
  </si>
  <si>
    <t>PRD-02988</t>
  </si>
  <si>
    <t>LOG-AUD-0075</t>
  </si>
  <si>
    <t>2314890000000</t>
  </si>
  <si>
    <t>B-22-S6</t>
  </si>
  <si>
    <t>BT-253256</t>
  </si>
  <si>
    <t>LOT-C2126</t>
  </si>
  <si>
    <t>PRD-00858</t>
  </si>
  <si>
    <t>5094770000000</t>
  </si>
  <si>
    <t>E-02-S3</t>
  </si>
  <si>
    <t>BT-264984</t>
  </si>
  <si>
    <t>LOT-A5579</t>
  </si>
  <si>
    <t>PRD-00343</t>
  </si>
  <si>
    <t>APC-ELC-0017</t>
  </si>
  <si>
    <t>9959960000000</t>
  </si>
  <si>
    <t>C-34-S9</t>
  </si>
  <si>
    <t>BT-371818</t>
  </si>
  <si>
    <t>LOT-A3120</t>
  </si>
  <si>
    <t>PRD-00764</t>
  </si>
  <si>
    <t>SAM-MOB-0026</t>
  </si>
  <si>
    <t>5067580000000</t>
  </si>
  <si>
    <t>G-39-S5</t>
  </si>
  <si>
    <t>BT-576180</t>
  </si>
  <si>
    <t>LOT-A1757</t>
  </si>
  <si>
    <t>PRD-02736</t>
  </si>
  <si>
    <t>APC-ELC-0115</t>
  </si>
  <si>
    <t>1871630000000</t>
  </si>
  <si>
    <t>BT-908246</t>
  </si>
  <si>
    <t>LOT-C3128</t>
  </si>
  <si>
    <t>PRD-02676</t>
  </si>
  <si>
    <t>LEN-MOB-0083</t>
  </si>
  <si>
    <t>3025300000000</t>
  </si>
  <si>
    <t>A-08-S8</t>
  </si>
  <si>
    <t>BT-282793</t>
  </si>
  <si>
    <t>LOT-C3376</t>
  </si>
  <si>
    <t>PRD-02915</t>
  </si>
  <si>
    <t>HP-MOB-0103</t>
  </si>
  <si>
    <t>7257520000000</t>
  </si>
  <si>
    <t>BT-822447</t>
  </si>
  <si>
    <t>LOT-C3995</t>
  </si>
  <si>
    <t>PRD-01851</t>
  </si>
  <si>
    <t>PHI-CLN-0049</t>
  </si>
  <si>
    <t>6772400000000</t>
  </si>
  <si>
    <t>D-35-S6</t>
  </si>
  <si>
    <t>BT-238949</t>
  </si>
  <si>
    <t>LOT-B6411</t>
  </si>
  <si>
    <t>PRD-00757</t>
  </si>
  <si>
    <t>SAM-MOB-0025</t>
  </si>
  <si>
    <t>3940600000000</t>
  </si>
  <si>
    <t>H-33-S5</t>
  </si>
  <si>
    <t>BT-114848</t>
  </si>
  <si>
    <t>LOT-A6273</t>
  </si>
  <si>
    <t>PRD-02382</t>
  </si>
  <si>
    <t>HP-PRN-0041</t>
  </si>
  <si>
    <t>3939190000000</t>
  </si>
  <si>
    <t>F-09-S1</t>
  </si>
  <si>
    <t>BT-755813</t>
  </si>
  <si>
    <t>LOT-C8461</t>
  </si>
  <si>
    <t>PRD-01391</t>
  </si>
  <si>
    <t>APC-ELC-0069</t>
  </si>
  <si>
    <t>1966760000000</t>
  </si>
  <si>
    <t>E-18-S2</t>
  </si>
  <si>
    <t>BT-391318</t>
  </si>
  <si>
    <t>LOT-B7115</t>
  </si>
  <si>
    <t>PRD-02399</t>
  </si>
  <si>
    <t>MSF-ACC-0045</t>
  </si>
  <si>
    <t>8884440000000</t>
  </si>
  <si>
    <t>D-04-S7</t>
  </si>
  <si>
    <t>BT-524797</t>
  </si>
  <si>
    <t>LOT-C5366</t>
  </si>
  <si>
    <t>PRD-01592</t>
  </si>
  <si>
    <t>LEN-MOB-0046</t>
  </si>
  <si>
    <t>7574570000000</t>
  </si>
  <si>
    <t>B-33-S8</t>
  </si>
  <si>
    <t>BT-296911</t>
  </si>
  <si>
    <t>LOT-B1457</t>
  </si>
  <si>
    <t>PRD-02627</t>
  </si>
  <si>
    <t>BRO-SUP-0079</t>
  </si>
  <si>
    <t>4301120000000</t>
  </si>
  <si>
    <t>BT-211687</t>
  </si>
  <si>
    <t>LOT-C5870</t>
  </si>
  <si>
    <t>PRD-03025</t>
  </si>
  <si>
    <t>PHI-ELC-0161</t>
  </si>
  <si>
    <t>8918640000000</t>
  </si>
  <si>
    <t>B-27-S9</t>
  </si>
  <si>
    <t>BT-833292</t>
  </si>
  <si>
    <t>LOT-C2593</t>
  </si>
  <si>
    <t>PRD-00014</t>
  </si>
  <si>
    <t>PHI-CLN-0001</t>
  </si>
  <si>
    <t>9513430000000</t>
  </si>
  <si>
    <t>H-06-S3</t>
  </si>
  <si>
    <t>BT-397571</t>
  </si>
  <si>
    <t>LOT-A9445</t>
  </si>
  <si>
    <t>PRD-02238</t>
  </si>
  <si>
    <t>LOG-AUD-0052</t>
  </si>
  <si>
    <t>6954950000000</t>
  </si>
  <si>
    <t>B-40-S4</t>
  </si>
  <si>
    <t>BT-321070</t>
  </si>
  <si>
    <t>LOT-B7307</t>
  </si>
  <si>
    <t>PRD-00292</t>
  </si>
  <si>
    <t>LEN-MOB-0012</t>
  </si>
  <si>
    <t>6093070000000</t>
  </si>
  <si>
    <t>BT-640028</t>
  </si>
  <si>
    <t>LOT-A9722</t>
  </si>
  <si>
    <t>PRD-01137</t>
  </si>
  <si>
    <t>PHI-CLN-0029</t>
  </si>
  <si>
    <t>5433730000000</t>
  </si>
  <si>
    <t>H-18-S8</t>
  </si>
  <si>
    <t>BT-291428</t>
  </si>
  <si>
    <t>LOT-A4379</t>
  </si>
  <si>
    <t>PRD-02003</t>
  </si>
  <si>
    <t>HP-MOB-0073</t>
  </si>
  <si>
    <t>8527050000000</t>
  </si>
  <si>
    <t>BT-982019</t>
  </si>
  <si>
    <t>LOT-B3784</t>
  </si>
  <si>
    <t>PRD-02767</t>
  </si>
  <si>
    <t>UBI-NET-0092</t>
  </si>
  <si>
    <t>9235960000000</t>
  </si>
  <si>
    <t>G-18-S5</t>
  </si>
  <si>
    <t>BT-591043</t>
  </si>
  <si>
    <t>LOT-C2844</t>
  </si>
  <si>
    <t>PRD-00625</t>
  </si>
  <si>
    <t>CIS-NET-0020</t>
  </si>
  <si>
    <t>2332830000000</t>
  </si>
  <si>
    <t>BT-888116</t>
  </si>
  <si>
    <t>LOT-A6517</t>
  </si>
  <si>
    <t>PRD-03243</t>
  </si>
  <si>
    <t>5003000000000</t>
  </si>
  <si>
    <t>BT-913665</t>
  </si>
  <si>
    <t>LOT-C9730</t>
  </si>
  <si>
    <t>PRD-01064</t>
  </si>
  <si>
    <t>UBI-NET-0036</t>
  </si>
  <si>
    <t>4150630000000</t>
  </si>
  <si>
    <t>E-31-S1</t>
  </si>
  <si>
    <t>BT-332166</t>
  </si>
  <si>
    <t>LOT-A8513</t>
  </si>
  <si>
    <t>PRD-00857</t>
  </si>
  <si>
    <t>BRO-SUP-0027</t>
  </si>
  <si>
    <t>242224000000</t>
  </si>
  <si>
    <t>C-31-S2</t>
  </si>
  <si>
    <t>BT-788770</t>
  </si>
  <si>
    <t>LOT-A4708</t>
  </si>
  <si>
    <t>PRD-02046</t>
  </si>
  <si>
    <t>HP-SUP-0056</t>
  </si>
  <si>
    <t>8926580000000</t>
  </si>
  <si>
    <t>BT-963648</t>
  </si>
  <si>
    <t>LOT-B2703</t>
  </si>
  <si>
    <t>PRD-00009</t>
  </si>
  <si>
    <t>LOG-ACC-0001</t>
  </si>
  <si>
    <t>4751080000000</t>
  </si>
  <si>
    <t>D-16-S6</t>
  </si>
  <si>
    <t>BT-378517</t>
  </si>
  <si>
    <t>LOT-A7484</t>
  </si>
  <si>
    <t>PRD-03310</t>
  </si>
  <si>
    <t>UBI-NET-0119</t>
  </si>
  <si>
    <t>4718830000000</t>
  </si>
  <si>
    <t>G-05-S5</t>
  </si>
  <si>
    <t>BT-985740</t>
  </si>
  <si>
    <t>PRD-00961</t>
  </si>
  <si>
    <t>MSF-LAP-0013</t>
  </si>
  <si>
    <t>9169280000000</t>
  </si>
  <si>
    <t>C-13-S5</t>
  </si>
  <si>
    <t>BT-579090</t>
  </si>
  <si>
    <t>LOT-A6421</t>
  </si>
  <si>
    <t>PRD-01635</t>
  </si>
  <si>
    <t>BRO-PRN-0035</t>
  </si>
  <si>
    <t>9586170000000</t>
  </si>
  <si>
    <t>BT-910559</t>
  </si>
  <si>
    <t>LOT-B3213</t>
  </si>
  <si>
    <t>PRD-02262</t>
  </si>
  <si>
    <t>MSF-FUR-0054</t>
  </si>
  <si>
    <t>3839540000000</t>
  </si>
  <si>
    <t>A-35-S2</t>
  </si>
  <si>
    <t>BT-552119</t>
  </si>
  <si>
    <t>LOT-B9555</t>
  </si>
  <si>
    <t>PRD-03307</t>
  </si>
  <si>
    <t>DEL-ACC-0064</t>
  </si>
  <si>
    <t>7932000000000</t>
  </si>
  <si>
    <t>A-34-S3</t>
  </si>
  <si>
    <t>BT-949529</t>
  </si>
  <si>
    <t>LOT-C8714</t>
  </si>
  <si>
    <t>PRD-03022</t>
  </si>
  <si>
    <t>APC-ELC-0128</t>
  </si>
  <si>
    <t>2261670000000</t>
  </si>
  <si>
    <t>B-07-S7</t>
  </si>
  <si>
    <t>BT-897792</t>
  </si>
  <si>
    <t>LOT-C3387</t>
  </si>
  <si>
    <t>PRD-03293</t>
  </si>
  <si>
    <t>MSF-FUR-0092</t>
  </si>
  <si>
    <t>5705950000000</t>
  </si>
  <si>
    <t>BT-210580</t>
  </si>
  <si>
    <t>LOT-C4175</t>
  </si>
  <si>
    <t>PRD-00964</t>
  </si>
  <si>
    <t>WD-STO-0021</t>
  </si>
  <si>
    <t>5255860000000</t>
  </si>
  <si>
    <t>D-03-S6</t>
  </si>
  <si>
    <t>BT-909068</t>
  </si>
  <si>
    <t>LOT-A2745</t>
  </si>
  <si>
    <t>PRD-02564</t>
  </si>
  <si>
    <t>PHI-CCT-0074</t>
  </si>
  <si>
    <t>1369930000000</t>
  </si>
  <si>
    <t>BT-290812</t>
  </si>
  <si>
    <t>LOT-C9814</t>
  </si>
  <si>
    <t>PRD-00732</t>
  </si>
  <si>
    <t>KNG-STO-0013</t>
  </si>
  <si>
    <t>2351080000000</t>
  </si>
  <si>
    <t>BT-565495</t>
  </si>
  <si>
    <t>LOT-A9757</t>
  </si>
  <si>
    <t>PRD-01334</t>
  </si>
  <si>
    <t>HP-MOB-0054</t>
  </si>
  <si>
    <t>1976700000000</t>
  </si>
  <si>
    <t>BT-914631</t>
  </si>
  <si>
    <t>LOT-B3560</t>
  </si>
  <si>
    <t>PRD-00484</t>
  </si>
  <si>
    <t>PHI-AUD-0012</t>
  </si>
  <si>
    <t>910903000000</t>
  </si>
  <si>
    <t>F-03-S2</t>
  </si>
  <si>
    <t>BT-273247</t>
  </si>
  <si>
    <t>LOT-A6075</t>
  </si>
  <si>
    <t>PRD-03138</t>
  </si>
  <si>
    <t>PHI-ELC-0170</t>
  </si>
  <si>
    <t>1283702562</t>
  </si>
  <si>
    <t>BT-691273</t>
  </si>
  <si>
    <t>LOT-C2916</t>
  </si>
  <si>
    <t>PRD-01430</t>
  </si>
  <si>
    <t>LOG-AUD-0036</t>
  </si>
  <si>
    <t>2446290000000</t>
  </si>
  <si>
    <t>A-05-S5</t>
  </si>
  <si>
    <t>BT-632944</t>
  </si>
  <si>
    <t>LOT-B1618</t>
  </si>
  <si>
    <t>PRD-01883</t>
  </si>
  <si>
    <t>LEN-MOB-0054</t>
  </si>
  <si>
    <t>7705490000000</t>
  </si>
  <si>
    <t>C-25-S2</t>
  </si>
  <si>
    <t>BT-635453</t>
  </si>
  <si>
    <t>LOT-B3821</t>
  </si>
  <si>
    <t>PRD-03230</t>
  </si>
  <si>
    <t>SAM-MOB-0104</t>
  </si>
  <si>
    <t>5569550000000</t>
  </si>
  <si>
    <t>BT-886992</t>
  </si>
  <si>
    <t>LOT-C9868</t>
  </si>
  <si>
    <t>PRD-01454</t>
  </si>
  <si>
    <t>HP-ACC-0034</t>
  </si>
  <si>
    <t>1989290000000</t>
  </si>
  <si>
    <t>D-28-S3</t>
  </si>
  <si>
    <t>BT-372953</t>
  </si>
  <si>
    <t>LOT-B5959</t>
  </si>
  <si>
    <t>PRD-03350</t>
  </si>
  <si>
    <t>PHI-ELC-0180</t>
  </si>
  <si>
    <t>5059210000000</t>
  </si>
  <si>
    <t>E-35-S9</t>
  </si>
  <si>
    <t>BT-835384</t>
  </si>
  <si>
    <t>LOT-C6939</t>
  </si>
  <si>
    <t>PRD-01037</t>
  </si>
  <si>
    <t>HP-LAP-0023</t>
  </si>
  <si>
    <t>6505520000000</t>
  </si>
  <si>
    <t>B-39-S5</t>
  </si>
  <si>
    <t>BT-695805</t>
  </si>
  <si>
    <t>LOT-A2899</t>
  </si>
  <si>
    <t>PRD-00329</t>
  </si>
  <si>
    <t>BRO-SUP-0009</t>
  </si>
  <si>
    <t>9671880000000</t>
  </si>
  <si>
    <t>C-08-S8</t>
  </si>
  <si>
    <t>LOT-A6231</t>
  </si>
  <si>
    <t>PRD-00340</t>
  </si>
  <si>
    <t>MSF-FUR-0006</t>
  </si>
  <si>
    <t>2440790000000</t>
  </si>
  <si>
    <t>C-32-S9</t>
  </si>
  <si>
    <t>BT-243028</t>
  </si>
  <si>
    <t>LOT-A4662</t>
  </si>
  <si>
    <t>PRD-00623</t>
  </si>
  <si>
    <t>HP-PRN-0007</t>
  </si>
  <si>
    <t>3423620000000</t>
  </si>
  <si>
    <t>LOT-A7078</t>
  </si>
  <si>
    <t>PRD-02936</t>
  </si>
  <si>
    <t>HP-ACC-0071</t>
  </si>
  <si>
    <t>6749990000000</t>
  </si>
  <si>
    <t>B-28-S5</t>
  </si>
  <si>
    <t>BT-804538</t>
  </si>
  <si>
    <t>LOT-C6183</t>
  </si>
  <si>
    <t>PRD-02788</t>
  </si>
  <si>
    <t>UBI-NET-0094</t>
  </si>
  <si>
    <t>3487180000000</t>
  </si>
  <si>
    <t>C-19-S6</t>
  </si>
  <si>
    <t>BT-960909</t>
  </si>
  <si>
    <t>LOT-C5348</t>
  </si>
  <si>
    <t>PRD-00121</t>
  </si>
  <si>
    <t>HP-MOB-0007</t>
  </si>
  <si>
    <t>1701660000000</t>
  </si>
  <si>
    <t>H-06-S8</t>
  </si>
  <si>
    <t>BT-998198</t>
  </si>
  <si>
    <t>LOT-A9166</t>
  </si>
  <si>
    <t>PRD-01200</t>
  </si>
  <si>
    <t>DEL-ACC-0025</t>
  </si>
  <si>
    <t>3771260000000</t>
  </si>
  <si>
    <t>A-15-S3</t>
  </si>
  <si>
    <t>BT-876498</t>
  </si>
  <si>
    <t>LOT-A6918</t>
  </si>
  <si>
    <t>PRD-02842</t>
  </si>
  <si>
    <t>UBI-NET-0096</t>
  </si>
  <si>
    <t>9786520000000</t>
  </si>
  <si>
    <t>D-36-S5</t>
  </si>
  <si>
    <t>BT-603364</t>
  </si>
  <si>
    <t>LOT-C8757</t>
  </si>
  <si>
    <t>PRD-01686</t>
  </si>
  <si>
    <t>CAN-SUP-0052</t>
  </si>
  <si>
    <t>910276000000</t>
  </si>
  <si>
    <t>B-37-S2</t>
  </si>
  <si>
    <t>BT-867481</t>
  </si>
  <si>
    <t>LOT-B7350</t>
  </si>
  <si>
    <t>PRD-00107</t>
  </si>
  <si>
    <t>HP-MOB-0004</t>
  </si>
  <si>
    <t>8548710000000</t>
  </si>
  <si>
    <t>E-05-S6</t>
  </si>
  <si>
    <t>BT-191254</t>
  </si>
  <si>
    <t>LOT-A7358</t>
  </si>
  <si>
    <t>PRD-01751</t>
  </si>
  <si>
    <t>LOG-ACC-0038</t>
  </si>
  <si>
    <t>5557730000000</t>
  </si>
  <si>
    <t>E-04-S9</t>
  </si>
  <si>
    <t>BT-133423</t>
  </si>
  <si>
    <t>LOT-B9742</t>
  </si>
  <si>
    <t>PRD-02435</t>
  </si>
  <si>
    <t>CIS-CCT-0059</t>
  </si>
  <si>
    <t>5359850000000</t>
  </si>
  <si>
    <t>BT-968003</t>
  </si>
  <si>
    <t>LOT-C2268</t>
  </si>
  <si>
    <t>PRD-03048</t>
  </si>
  <si>
    <t>LEN-MOB-0093</t>
  </si>
  <si>
    <t>891410000000</t>
  </si>
  <si>
    <t>BT-873978</t>
  </si>
  <si>
    <t>LOT-C3653</t>
  </si>
  <si>
    <t>PRD-02373</t>
  </si>
  <si>
    <t>BRO-SUP-0074</t>
  </si>
  <si>
    <t>4574340000000</t>
  </si>
  <si>
    <t>F-16-S5</t>
  </si>
  <si>
    <t>BT-849942</t>
  </si>
  <si>
    <t>LOT-C4054</t>
  </si>
  <si>
    <t>PRD-03372</t>
  </si>
  <si>
    <t>BRO-SUP-0105</t>
  </si>
  <si>
    <t>6492720000000</t>
  </si>
  <si>
    <t>BT-841422</t>
  </si>
  <si>
    <t>LOT-C9245</t>
  </si>
  <si>
    <t>PRD-02705</t>
  </si>
  <si>
    <t>HP-MOB-0093</t>
  </si>
  <si>
    <t>2011160000000</t>
  </si>
  <si>
    <t>G-37-S2</t>
  </si>
  <si>
    <t>BT-739892</t>
  </si>
  <si>
    <t>LOT-C2154</t>
  </si>
  <si>
    <t>PRD-01323</t>
  </si>
  <si>
    <t>HP-CLN-0029</t>
  </si>
  <si>
    <t>1113300000000</t>
  </si>
  <si>
    <t>BT-255805</t>
  </si>
  <si>
    <t>LOT-B2393</t>
  </si>
  <si>
    <t>PRD-01840</t>
  </si>
  <si>
    <t>CIS-NET-0078</t>
  </si>
  <si>
    <t>6204680000000</t>
  </si>
  <si>
    <t>F-26-S9</t>
  </si>
  <si>
    <t>BT-320897</t>
  </si>
  <si>
    <t>LOT-B2542</t>
  </si>
  <si>
    <t>PRD-02727</t>
  </si>
  <si>
    <t>DEL-ACC-0052</t>
  </si>
  <si>
    <t>9064370000000</t>
  </si>
  <si>
    <t>F-12-S1</t>
  </si>
  <si>
    <t>BT-964349</t>
  </si>
  <si>
    <t>LOT-C2385</t>
  </si>
  <si>
    <t>PRD-01944</t>
  </si>
  <si>
    <t>LOG-FUR-0049</t>
  </si>
  <si>
    <t>9043130000000</t>
  </si>
  <si>
    <t>A-22-S5</t>
  </si>
  <si>
    <t>BT-482363</t>
  </si>
  <si>
    <t>LOT-B1534</t>
  </si>
  <si>
    <t>PRD-00974</t>
  </si>
  <si>
    <t>SAM-STO-0030</t>
  </si>
  <si>
    <t>5950260000000</t>
  </si>
  <si>
    <t>BT-369137</t>
  </si>
  <si>
    <t>PRD-01770</t>
  </si>
  <si>
    <t>PHI-ELC-0105</t>
  </si>
  <si>
    <t>3449110000000</t>
  </si>
  <si>
    <t>BT-161930</t>
  </si>
  <si>
    <t>LOT-B8536</t>
  </si>
  <si>
    <t>PRD-02369</t>
  </si>
  <si>
    <t>SAM-AUD-0071</t>
  </si>
  <si>
    <t>5018870000000</t>
  </si>
  <si>
    <t>F-22-S1</t>
  </si>
  <si>
    <t>BT-741923</t>
  </si>
  <si>
    <t>LOT-C3163</t>
  </si>
  <si>
    <t>PRD-03185</t>
  </si>
  <si>
    <t>HP-SUP-0083</t>
  </si>
  <si>
    <t>3767040000000</t>
  </si>
  <si>
    <t>BT-778240</t>
  </si>
  <si>
    <t>LOT-C1839</t>
  </si>
  <si>
    <t>PRD-02712</t>
  </si>
  <si>
    <t>CIS-CCT-0063</t>
  </si>
  <si>
    <t>9799120000000</t>
  </si>
  <si>
    <t>B-07-S4</t>
  </si>
  <si>
    <t>BT-927431</t>
  </si>
  <si>
    <t>LOT-C4128</t>
  </si>
  <si>
    <t>PRD-00988</t>
  </si>
  <si>
    <t>HP-CLN-0025</t>
  </si>
  <si>
    <t>7214620000000</t>
  </si>
  <si>
    <t>BT-605181</t>
  </si>
  <si>
    <t>LOT-A9972</t>
  </si>
  <si>
    <t>PRD-02361</t>
  </si>
  <si>
    <t>UBI-NET-0078</t>
  </si>
  <si>
    <t>524596000000</t>
  </si>
  <si>
    <t>BT-808383</t>
  </si>
  <si>
    <t>LOT-C2724</t>
  </si>
  <si>
    <t>PRD-01044</t>
  </si>
  <si>
    <t>WD-STO-0026</t>
  </si>
  <si>
    <t>349825000000</t>
  </si>
  <si>
    <t>G-09-S7</t>
  </si>
  <si>
    <t>BT-906069</t>
  </si>
  <si>
    <t>LOT-A9849</t>
  </si>
  <si>
    <t>PRD-03161</t>
  </si>
  <si>
    <t>CAN-SUP-0092</t>
  </si>
  <si>
    <t>BT-100889</t>
  </si>
  <si>
    <t>LOT-C7614</t>
  </si>
  <si>
    <t>PRD-02963</t>
  </si>
  <si>
    <t>DEL-LAP-0072</t>
  </si>
  <si>
    <t>D-36-S3</t>
  </si>
  <si>
    <t>BT-709790</t>
  </si>
  <si>
    <t>LOT-C2947</t>
  </si>
  <si>
    <t>PRD-02908</t>
  </si>
  <si>
    <t>HP-SUP-0077</t>
  </si>
  <si>
    <t>9572280000000</t>
  </si>
  <si>
    <t>E-37-S6</t>
  </si>
  <si>
    <t>BT-456467</t>
  </si>
  <si>
    <t>LOT-C6227</t>
  </si>
  <si>
    <t>PRD-03208</t>
  </si>
  <si>
    <t>HP-CLN-0080</t>
  </si>
  <si>
    <t>6163280000000</t>
  </si>
  <si>
    <t>C-12-S7</t>
  </si>
  <si>
    <t>BT-685343</t>
  </si>
  <si>
    <t>LOT-C5931</t>
  </si>
  <si>
    <t>PRD-02531</t>
  </si>
  <si>
    <t>HP-SUP-0068</t>
  </si>
  <si>
    <t>526739000000</t>
  </si>
  <si>
    <t>BT-472906</t>
  </si>
  <si>
    <t>LOT-C3421</t>
  </si>
  <si>
    <t>PRD-00544</t>
  </si>
  <si>
    <t>PHI-ELC-0031</t>
  </si>
  <si>
    <t>4979130000000</t>
  </si>
  <si>
    <t>G-16-S5</t>
  </si>
  <si>
    <t>LOT-A6449</t>
  </si>
  <si>
    <t>PRD-03084</t>
  </si>
  <si>
    <t>CIS-NET-0120</t>
  </si>
  <si>
    <t>5538370000000</t>
  </si>
  <si>
    <t>F-12-S3</t>
  </si>
  <si>
    <t>BT-521117</t>
  </si>
  <si>
    <t>LOT-C7886</t>
  </si>
  <si>
    <t>PRD-00744</t>
  </si>
  <si>
    <t>PHI-ELC-0043</t>
  </si>
  <si>
    <t>570238000000</t>
  </si>
  <si>
    <t>H-36-S5</t>
  </si>
  <si>
    <t>BT-582351</t>
  </si>
  <si>
    <t>LOT-A7487</t>
  </si>
  <si>
    <t>PRD-03135</t>
  </si>
  <si>
    <t>LEN-LAP-0061</t>
  </si>
  <si>
    <t>336769000000</t>
  </si>
  <si>
    <t>A-27-S1</t>
  </si>
  <si>
    <t>BT-113499</t>
  </si>
  <si>
    <t>LOT-C2945</t>
  </si>
  <si>
    <t>PRD-01517</t>
  </si>
  <si>
    <t>LEN-MOB-0042</t>
  </si>
  <si>
    <t>9092770000000</t>
  </si>
  <si>
    <t>A-36-S1</t>
  </si>
  <si>
    <t>BT-384026</t>
  </si>
  <si>
    <t>LOT-B1026</t>
  </si>
  <si>
    <t>PRD-00288</t>
  </si>
  <si>
    <t>PHI-AUD-0006</t>
  </si>
  <si>
    <t>9839540000000</t>
  </si>
  <si>
    <t>D-20-S3</t>
  </si>
  <si>
    <t>BT-997670</t>
  </si>
  <si>
    <t>LOT-A4526</t>
  </si>
  <si>
    <t>PRD-01253</t>
  </si>
  <si>
    <t>CAN-PRN-0031</t>
  </si>
  <si>
    <t>4953130000000</t>
  </si>
  <si>
    <t>C-38-S2</t>
  </si>
  <si>
    <t>BT-310508</t>
  </si>
  <si>
    <t>LOT-B8776</t>
  </si>
  <si>
    <t>PRD-01756</t>
  </si>
  <si>
    <t>LOG-FUR-0044</t>
  </si>
  <si>
    <t>5858220000000</t>
  </si>
  <si>
    <t>B-28-S8</t>
  </si>
  <si>
    <t>BT-604474</t>
  </si>
  <si>
    <t>LOT-B4868</t>
  </si>
  <si>
    <t>PRD-01724</t>
  </si>
  <si>
    <t>PHI-CCT-0048</t>
  </si>
  <si>
    <t>A-34-S7</t>
  </si>
  <si>
    <t>BT-167723</t>
  </si>
  <si>
    <t>LOT-B6069</t>
  </si>
  <si>
    <t>PRD-01709</t>
  </si>
  <si>
    <t>BRO-PRN-0036</t>
  </si>
  <si>
    <t>9473970000000</t>
  </si>
  <si>
    <t>A-23-S7</t>
  </si>
  <si>
    <t>LOT-B2380</t>
  </si>
  <si>
    <t>PRD-02678</t>
  </si>
  <si>
    <t>PHI-CLN-0078</t>
  </si>
  <si>
    <t>6098080000000</t>
  </si>
  <si>
    <t>G-11-S7</t>
  </si>
  <si>
    <t>BT-514942</t>
  </si>
  <si>
    <t>LOT-C5696</t>
  </si>
  <si>
    <t>PRD-02989</t>
  </si>
  <si>
    <t>HP-FUR-0076</t>
  </si>
  <si>
    <t>2835290000000</t>
  </si>
  <si>
    <t>F-26-S6</t>
  </si>
  <si>
    <t>BT-731671</t>
  </si>
  <si>
    <t>LOT-C3089</t>
  </si>
  <si>
    <t>PRD-00712</t>
  </si>
  <si>
    <t>HP-SUP-0018</t>
  </si>
  <si>
    <t>4565390000000</t>
  </si>
  <si>
    <t>BT-181547</t>
  </si>
  <si>
    <t>LOT-A9129</t>
  </si>
  <si>
    <t>PRD-00045</t>
  </si>
  <si>
    <t>EPS-PRN-0002</t>
  </si>
  <si>
    <t>8805930000000</t>
  </si>
  <si>
    <t>C-05-S3</t>
  </si>
  <si>
    <t>BT-410160</t>
  </si>
  <si>
    <t>LOT-A2657</t>
  </si>
  <si>
    <t>PRD-02103</t>
  </si>
  <si>
    <t>APC-ELC-0096</t>
  </si>
  <si>
    <t>F-04-S5</t>
  </si>
  <si>
    <t>BT-277484</t>
  </si>
  <si>
    <t>LOT-B5916</t>
  </si>
  <si>
    <t>PRD-00616</t>
  </si>
  <si>
    <t>UBI-CCT-0012</t>
  </si>
  <si>
    <t>9431920000000</t>
  </si>
  <si>
    <t>G-16-S6</t>
  </si>
  <si>
    <t>BT-981495</t>
  </si>
  <si>
    <t>LOT-A4407</t>
  </si>
  <si>
    <t>PRD-01234</t>
  </si>
  <si>
    <t>KNG-STO-0024</t>
  </si>
  <si>
    <t>9220290000000</t>
  </si>
  <si>
    <t>BT-690250</t>
  </si>
  <si>
    <t>PRD-02768</t>
  </si>
  <si>
    <t>LOG-CLN-0070</t>
  </si>
  <si>
    <t>2803110000000</t>
  </si>
  <si>
    <t>E-37-S9</t>
  </si>
  <si>
    <t>BT-716164</t>
  </si>
  <si>
    <t>LOT-C4070</t>
  </si>
  <si>
    <t>PRD-03292</t>
  </si>
  <si>
    <t>LOG-ACC-0073</t>
  </si>
  <si>
    <t>9195640000000</t>
  </si>
  <si>
    <t>C-35-S5</t>
  </si>
  <si>
    <t>BT-135270</t>
  </si>
  <si>
    <t>LOT-C6253</t>
  </si>
  <si>
    <t>PRD-00202</t>
  </si>
  <si>
    <t>LOG-AUD-0003</t>
  </si>
  <si>
    <t>7749240000000</t>
  </si>
  <si>
    <t>F-32-S6</t>
  </si>
  <si>
    <t>BT-722180</t>
  </si>
  <si>
    <t>LOT-A9686</t>
  </si>
  <si>
    <t>PRD-00643</t>
  </si>
  <si>
    <t>HP-FUR-0017</t>
  </si>
  <si>
    <t>4509290000000</t>
  </si>
  <si>
    <t>BT-914120</t>
  </si>
  <si>
    <t>LOT-A9744</t>
  </si>
  <si>
    <t>PRD-03164</t>
  </si>
  <si>
    <t>PHI-AUD-0080</t>
  </si>
  <si>
    <t>476330000000</t>
  </si>
  <si>
    <t>A-10-S7</t>
  </si>
  <si>
    <t>BT-888609</t>
  </si>
  <si>
    <t>LOT-C5874</t>
  </si>
  <si>
    <t>PRD-00485</t>
  </si>
  <si>
    <t>CIS-CCT-0013</t>
  </si>
  <si>
    <t>7758450000000</t>
  </si>
  <si>
    <t>D-03-S5</t>
  </si>
  <si>
    <t>BT-512502</t>
  </si>
  <si>
    <t>LOT-A6548</t>
  </si>
  <si>
    <t>PRD-01760</t>
  </si>
  <si>
    <t>EPS-PRN-0030</t>
  </si>
  <si>
    <t>2395020000000</t>
  </si>
  <si>
    <t>D-15-S5</t>
  </si>
  <si>
    <t>BT-881314</t>
  </si>
  <si>
    <t>LOT-B4926</t>
  </si>
  <si>
    <t>PRD-01243</t>
  </si>
  <si>
    <t>SAM-AUD-0044</t>
  </si>
  <si>
    <t>5786710000000</t>
  </si>
  <si>
    <t>C-08-S2</t>
  </si>
  <si>
    <t>BT-133606</t>
  </si>
  <si>
    <t>LOT-B5320</t>
  </si>
  <si>
    <t>PRD-03204</t>
  </si>
  <si>
    <t>APC-ELC-0135</t>
  </si>
  <si>
    <t>5855120000000</t>
  </si>
  <si>
    <t>E-33-S3</t>
  </si>
  <si>
    <t>BT-695146</t>
  </si>
  <si>
    <t>LOT-C9000</t>
  </si>
  <si>
    <t>PRD-03087</t>
  </si>
  <si>
    <t>SAM-AUD-0093</t>
  </si>
  <si>
    <t>3987140000000</t>
  </si>
  <si>
    <t>BT-619489</t>
  </si>
  <si>
    <t>LOT-C8865</t>
  </si>
  <si>
    <t>PRD-00916</t>
  </si>
  <si>
    <t>PHI-ELC-0053</t>
  </si>
  <si>
    <t>6399290000000</t>
  </si>
  <si>
    <t>H-06-S1</t>
  </si>
  <si>
    <t>BT-751618</t>
  </si>
  <si>
    <t>LOT-A6341</t>
  </si>
  <si>
    <t>PRD-03327</t>
  </si>
  <si>
    <t>SAM-AUD-0101</t>
  </si>
  <si>
    <t>9851920000000</t>
  </si>
  <si>
    <t>BT-177230</t>
  </si>
  <si>
    <t>LOT-C1624</t>
  </si>
  <si>
    <t>PRD-00930</t>
  </si>
  <si>
    <t>HP-SUP-0026</t>
  </si>
  <si>
    <t>5571660000000</t>
  </si>
  <si>
    <t>BT-449366</t>
  </si>
  <si>
    <t>LOT-A9146</t>
  </si>
  <si>
    <t>PRD-02310</t>
  </si>
  <si>
    <t>HP-PRN-0039</t>
  </si>
  <si>
    <t>1312180000000</t>
  </si>
  <si>
    <t>E-03-S6</t>
  </si>
  <si>
    <t>BT-890978</t>
  </si>
  <si>
    <t>LOT-C8134</t>
  </si>
  <si>
    <t>PRD-01549</t>
  </si>
  <si>
    <t>CIS-CCT-0042</t>
  </si>
  <si>
    <t>7487810000000</t>
  </si>
  <si>
    <t>F-34-S5</t>
  </si>
  <si>
    <t>BT-472008</t>
  </si>
  <si>
    <t>LOT-B4362</t>
  </si>
  <si>
    <t>PRD-01217</t>
  </si>
  <si>
    <t>DEL-ACC-0026</t>
  </si>
  <si>
    <t>7000190000000</t>
  </si>
  <si>
    <t>A-25-S5</t>
  </si>
  <si>
    <t>BT-228083</t>
  </si>
  <si>
    <t>LOT-B6168</t>
  </si>
  <si>
    <t>PRD-01311</t>
  </si>
  <si>
    <t>CIS-NET-0052</t>
  </si>
  <si>
    <t>1490570000000</t>
  </si>
  <si>
    <t>B-24-S4</t>
  </si>
  <si>
    <t>BT-567404</t>
  </si>
  <si>
    <t>LOT-B8213</t>
  </si>
  <si>
    <t>PRD-01121</t>
  </si>
  <si>
    <t>HP-FUR-0030</t>
  </si>
  <si>
    <t>9898790000000</t>
  </si>
  <si>
    <t>BT-845299</t>
  </si>
  <si>
    <t>LOT-A9564</t>
  </si>
  <si>
    <t>PRD-00946</t>
  </si>
  <si>
    <t>MSF-FUR-0024</t>
  </si>
  <si>
    <t>1773760000000</t>
  </si>
  <si>
    <t>A-30-S1</t>
  </si>
  <si>
    <t>BT-936692</t>
  </si>
  <si>
    <t>LOT-A8676</t>
  </si>
  <si>
    <t>PRD-02093</t>
  </si>
  <si>
    <t>BRO-SUP-0069</t>
  </si>
  <si>
    <t>2118950000000</t>
  </si>
  <si>
    <t>A-37-S6</t>
  </si>
  <si>
    <t>BT-895874</t>
  </si>
  <si>
    <t>LOT-B3634</t>
  </si>
  <si>
    <t>PRD-01370</t>
  </si>
  <si>
    <t>LOG-AUD-0031</t>
  </si>
  <si>
    <t>2419980000000</t>
  </si>
  <si>
    <t>D-05-S9</t>
  </si>
  <si>
    <t>BT-810531</t>
  </si>
  <si>
    <t>LOT-B8366</t>
  </si>
  <si>
    <t>PRD-01399</t>
  </si>
  <si>
    <t>APC-ELC-0070</t>
  </si>
  <si>
    <t>6611770000000</t>
  </si>
  <si>
    <t>E-19-S2</t>
  </si>
  <si>
    <t>BT-423276</t>
  </si>
  <si>
    <t>LOT-B2322</t>
  </si>
  <si>
    <t>PRD-00062</t>
  </si>
  <si>
    <t>EPS-PRN-0003</t>
  </si>
  <si>
    <t>9330830000000</t>
  </si>
  <si>
    <t>E-18-S9</t>
  </si>
  <si>
    <t>BT-243941</t>
  </si>
  <si>
    <t>LOT-A2789</t>
  </si>
  <si>
    <t>PRD-01734</t>
  </si>
  <si>
    <t>HP-MOB-0064</t>
  </si>
  <si>
    <t>470571000000</t>
  </si>
  <si>
    <t>E-23-S4</t>
  </si>
  <si>
    <t>BT-638545</t>
  </si>
  <si>
    <t>LOT-B5099</t>
  </si>
  <si>
    <t>PRD-03368</t>
  </si>
  <si>
    <t>MSF-LAP-0069</t>
  </si>
  <si>
    <t>9840860000000</t>
  </si>
  <si>
    <t>BT-501941</t>
  </si>
  <si>
    <t>LOT-C4179</t>
  </si>
  <si>
    <t>PRD-00687</t>
  </si>
  <si>
    <t>UBI-NET-0022</t>
  </si>
  <si>
    <t>5169140000000</t>
  </si>
  <si>
    <t>BT-939748</t>
  </si>
  <si>
    <t>LOT-A8249</t>
  </si>
  <si>
    <t>PRD-00174</t>
  </si>
  <si>
    <t>HP-MOB-0009</t>
  </si>
  <si>
    <t>272786000000</t>
  </si>
  <si>
    <t>D-22-S6</t>
  </si>
  <si>
    <t>BT-805139</t>
  </si>
  <si>
    <t>LOT-A8849</t>
  </si>
  <si>
    <t>PRD-01599</t>
  </si>
  <si>
    <t>LOG-ACC-0035</t>
  </si>
  <si>
    <t>3302250000000</t>
  </si>
  <si>
    <t>A-32-S1</t>
  </si>
  <si>
    <t>BT-899678</t>
  </si>
  <si>
    <t>LOT-B7985</t>
  </si>
  <si>
    <t>PRD-01147</t>
  </si>
  <si>
    <t>EPS-PRN-0018</t>
  </si>
  <si>
    <t>7004920000000</t>
  </si>
  <si>
    <t>BT-925417</t>
  </si>
  <si>
    <t>LOT-A4925</t>
  </si>
  <si>
    <t>PRD-00543</t>
  </si>
  <si>
    <t>LOG-CLN-0015</t>
  </si>
  <si>
    <t>2165910000000</t>
  </si>
  <si>
    <t>BT-262730</t>
  </si>
  <si>
    <t>LOT-A4507</t>
  </si>
  <si>
    <t>PRD-02288</t>
  </si>
  <si>
    <t>CAN-PRN-0058</t>
  </si>
  <si>
    <t>692519000000</t>
  </si>
  <si>
    <t>BT-364830</t>
  </si>
  <si>
    <t>LOT-B6711</t>
  </si>
  <si>
    <t>PRD-02449</t>
  </si>
  <si>
    <t>HP-SUP-0066</t>
  </si>
  <si>
    <t>7275130000000</t>
  </si>
  <si>
    <t>F-22-S8</t>
  </si>
  <si>
    <t>BT-735779</t>
  </si>
  <si>
    <t>LOT-C5091</t>
  </si>
  <si>
    <t>PRD-03119</t>
  </si>
  <si>
    <t>LOG-CLN-0076</t>
  </si>
  <si>
    <t>6127140000000</t>
  </si>
  <si>
    <t>BT-199092</t>
  </si>
  <si>
    <t>LOT-C5172</t>
  </si>
  <si>
    <t>PRD-01498</t>
  </si>
  <si>
    <t>CAN-SUP-0045</t>
  </si>
  <si>
    <t>430063000000</t>
  </si>
  <si>
    <t>BT-311765</t>
  </si>
  <si>
    <t>LOT-B3772</t>
  </si>
  <si>
    <t>PRD-00175</t>
  </si>
  <si>
    <t>SAM-AUD-0012</t>
  </si>
  <si>
    <t>4504620000000</t>
  </si>
  <si>
    <t>BT-724103</t>
  </si>
  <si>
    <t>LOT-A2914</t>
  </si>
  <si>
    <t>PRD-00514</t>
  </si>
  <si>
    <t>CIS-NET-0017</t>
  </si>
  <si>
    <t>1809340000000</t>
  </si>
  <si>
    <t>B-39-S2</t>
  </si>
  <si>
    <t>BT-576833</t>
  </si>
  <si>
    <t>LOT-A9621</t>
  </si>
  <si>
    <t>PRD-00213</t>
  </si>
  <si>
    <t>SEA-STO-0006</t>
  </si>
  <si>
    <t>6691220000000</t>
  </si>
  <si>
    <t>G-34-S8</t>
  </si>
  <si>
    <t>BT-790537</t>
  </si>
  <si>
    <t>LOT-A2392</t>
  </si>
  <si>
    <t>PRD-00002</t>
  </si>
  <si>
    <t>HP-MOB-0001</t>
  </si>
  <si>
    <t>3164750000000</t>
  </si>
  <si>
    <t>B-15-S1</t>
  </si>
  <si>
    <t>BT-910620</t>
  </si>
  <si>
    <t>LOT-A5741</t>
  </si>
  <si>
    <t>PRD-02620</t>
  </si>
  <si>
    <t>APC-ELC-0113</t>
  </si>
  <si>
    <t>3941190000000</t>
  </si>
  <si>
    <t>F-40-S3</t>
  </si>
  <si>
    <t>BT-195055</t>
  </si>
  <si>
    <t>LOT-C4993</t>
  </si>
  <si>
    <t>PRD-02505</t>
  </si>
  <si>
    <t>SAM-STO-0058</t>
  </si>
  <si>
    <t>6653580000000</t>
  </si>
  <si>
    <t>B-11-S1</t>
  </si>
  <si>
    <t>BT-963335</t>
  </si>
  <si>
    <t>LOT-C9490</t>
  </si>
  <si>
    <t>PRD-00947</t>
  </si>
  <si>
    <t>SAM-MOB-0032</t>
  </si>
  <si>
    <t>3338500000000</t>
  </si>
  <si>
    <t>E-23-S2</t>
  </si>
  <si>
    <t>BT-450421</t>
  </si>
  <si>
    <t>LOT-A7928</t>
  </si>
  <si>
    <t>PRD-01916</t>
  </si>
  <si>
    <t>MSF-FUR-0046</t>
  </si>
  <si>
    <t>4613350000000</t>
  </si>
  <si>
    <t>B-03-S5</t>
  </si>
  <si>
    <t>BT-526181</t>
  </si>
  <si>
    <t>LOT-B3454</t>
  </si>
  <si>
    <t>PRD-02514</t>
  </si>
  <si>
    <t>SAM-AUD-0074</t>
  </si>
  <si>
    <t>2892570000000</t>
  </si>
  <si>
    <t>E-31-S3</t>
  </si>
  <si>
    <t>BT-329201</t>
  </si>
  <si>
    <t>LOT-C4789</t>
  </si>
  <si>
    <t>PRD-01876</t>
  </si>
  <si>
    <t>HP-LAP-0035</t>
  </si>
  <si>
    <t>7099730000000</t>
  </si>
  <si>
    <t>BT-255845</t>
  </si>
  <si>
    <t>LOT-B6882</t>
  </si>
  <si>
    <t>PRD-00201</t>
  </si>
  <si>
    <t>CAN-SUP-0007</t>
  </si>
  <si>
    <t>1124130000000</t>
  </si>
  <si>
    <t>B-26-S2</t>
  </si>
  <si>
    <t>BT-287497</t>
  </si>
  <si>
    <t>LOT-A5724</t>
  </si>
  <si>
    <t>PRD-02974</t>
  </si>
  <si>
    <t>APC-ELC-0124</t>
  </si>
  <si>
    <t>2621630000000</t>
  </si>
  <si>
    <t>D-37-S1</t>
  </si>
  <si>
    <t>BT-766782</t>
  </si>
  <si>
    <t>LOT-C5392</t>
  </si>
  <si>
    <t>PRD-00587</t>
  </si>
  <si>
    <t>LOG-CLN-0017</t>
  </si>
  <si>
    <t>4065800000000</t>
  </si>
  <si>
    <t>BT-155651</t>
  </si>
  <si>
    <t>LOT-A8299</t>
  </si>
  <si>
    <t>PRD-02941</t>
  </si>
  <si>
    <t>PHI-ELC-0156</t>
  </si>
  <si>
    <t>418137000000</t>
  </si>
  <si>
    <t>G-01-S2</t>
  </si>
  <si>
    <t>BT-163279</t>
  </si>
  <si>
    <t>LOT-C7712</t>
  </si>
  <si>
    <t>PRD-01355</t>
  </si>
  <si>
    <t>EPS-PRN-0022</t>
  </si>
  <si>
    <t>6017520000000</t>
  </si>
  <si>
    <t>BT-139592</t>
  </si>
  <si>
    <t>LOT-B1479</t>
  </si>
  <si>
    <t>PRD-01791</t>
  </si>
  <si>
    <t>KNG-STO-0039</t>
  </si>
  <si>
    <t>2792990000000</t>
  </si>
  <si>
    <t>BT-614970</t>
  </si>
  <si>
    <t>LOT-B2343</t>
  </si>
  <si>
    <t>PRD-01670</t>
  </si>
  <si>
    <t>PHI-AUD-0039</t>
  </si>
  <si>
    <t>4987490000000</t>
  </si>
  <si>
    <t>BT-191938</t>
  </si>
  <si>
    <t>LOT-B9855</t>
  </si>
  <si>
    <t>PRD-01551</t>
  </si>
  <si>
    <t>HP-PRN-0031</t>
  </si>
  <si>
    <t>4176110000000</t>
  </si>
  <si>
    <t>A-09-S4</t>
  </si>
  <si>
    <t>BT-227042</t>
  </si>
  <si>
    <t>LOT-B6461</t>
  </si>
  <si>
    <t>PRD-03037</t>
  </si>
  <si>
    <t>MSF-LAP-0061</t>
  </si>
  <si>
    <t>5804270000000</t>
  </si>
  <si>
    <t>BT-834022</t>
  </si>
  <si>
    <t>LOT-C1202</t>
  </si>
  <si>
    <t>PRD-01901</t>
  </si>
  <si>
    <t>MSF-LAP-0031</t>
  </si>
  <si>
    <t>6204300000000</t>
  </si>
  <si>
    <t>BT-559196</t>
  </si>
  <si>
    <t>LOT-B4063</t>
  </si>
  <si>
    <t>PRD-02707</t>
  </si>
  <si>
    <t>BRO-SUP-0081</t>
  </si>
  <si>
    <t>1943060000000</t>
  </si>
  <si>
    <t>F-01-S6</t>
  </si>
  <si>
    <t>LOT-C1224</t>
  </si>
  <si>
    <t>PRD-00866</t>
  </si>
  <si>
    <t>DEL-LAP-0017</t>
  </si>
  <si>
    <t>6806360000000</t>
  </si>
  <si>
    <t>BT-700802</t>
  </si>
  <si>
    <t>LOT-A5005</t>
  </si>
  <si>
    <t>PRD-01988</t>
  </si>
  <si>
    <t>HP-FUR-0047</t>
  </si>
  <si>
    <t>5697760000000</t>
  </si>
  <si>
    <t>D-18-S6</t>
  </si>
  <si>
    <t>BT-802888</t>
  </si>
  <si>
    <t>LOT-B5458</t>
  </si>
  <si>
    <t>PRD-00440</t>
  </si>
  <si>
    <t>LOG-FUR-0008</t>
  </si>
  <si>
    <t>7441720000000</t>
  </si>
  <si>
    <t>BT-854048</t>
  </si>
  <si>
    <t>LOT-A5285</t>
  </si>
  <si>
    <t>PRD-02135</t>
  </si>
  <si>
    <t>HP-ACC-0050</t>
  </si>
  <si>
    <t>8296380000000</t>
  </si>
  <si>
    <t>A-06-S5</t>
  </si>
  <si>
    <t>BT-858714</t>
  </si>
  <si>
    <t>LOT-B1474</t>
  </si>
  <si>
    <t>PRD-01188</t>
  </si>
  <si>
    <t>LEN-MOB-0031</t>
  </si>
  <si>
    <t>3160040000000</t>
  </si>
  <si>
    <t>BT-433888</t>
  </si>
  <si>
    <t>LOT-A1036</t>
  </si>
  <si>
    <t>PRD-01489</t>
  </si>
  <si>
    <t>LEN-MOB-0039</t>
  </si>
  <si>
    <t>BT-797482</t>
  </si>
  <si>
    <t>LOT-B4128</t>
  </si>
  <si>
    <t>PRD-00666</t>
  </si>
  <si>
    <t>DEL-LAP-0013</t>
  </si>
  <si>
    <t>8900580000000</t>
  </si>
  <si>
    <t>BT-698989</t>
  </si>
  <si>
    <t>LOT-A6904</t>
  </si>
  <si>
    <t>PRD-02443</t>
  </si>
  <si>
    <t>HP-SUP-0065</t>
  </si>
  <si>
    <t>3324340000000</t>
  </si>
  <si>
    <t>BT-697738</t>
  </si>
  <si>
    <t>LOT-C6162</t>
  </si>
  <si>
    <t>PRD-02561</t>
  </si>
  <si>
    <t>PHI-CLN-0074</t>
  </si>
  <si>
    <t>8767990000000</t>
  </si>
  <si>
    <t>BT-507717</t>
  </si>
  <si>
    <t>LOT-C1969</t>
  </si>
  <si>
    <t>PRD-01658</t>
  </si>
  <si>
    <t>HP-SUP-0045</t>
  </si>
  <si>
    <t>4821870000000</t>
  </si>
  <si>
    <t>C-28-S5</t>
  </si>
  <si>
    <t>BT-833842</t>
  </si>
  <si>
    <t>LOT-B6165</t>
  </si>
  <si>
    <t>PRD-02838</t>
  </si>
  <si>
    <t>CIS-CCT-0067</t>
  </si>
  <si>
    <t>7471310000000</t>
  </si>
  <si>
    <t>F-21-S5</t>
  </si>
  <si>
    <t>BT-309839</t>
  </si>
  <si>
    <t>LOT-C8645</t>
  </si>
  <si>
    <t>PRD-01906</t>
  </si>
  <si>
    <t>PHI-AUD-0046</t>
  </si>
  <si>
    <t>1293870000000</t>
  </si>
  <si>
    <t>E-16-S5</t>
  </si>
  <si>
    <t>BT-564755</t>
  </si>
  <si>
    <t>LOT-B4208</t>
  </si>
  <si>
    <t>PRD-02451</t>
  </si>
  <si>
    <t>LEN-LAP-0044</t>
  </si>
  <si>
    <t>2873580000000</t>
  </si>
  <si>
    <t>BT-239024</t>
  </si>
  <si>
    <t>LOT-C4803</t>
  </si>
  <si>
    <t>PRD-02233</t>
  </si>
  <si>
    <t>PHI-ELC-0128</t>
  </si>
  <si>
    <t>5184740000000</t>
  </si>
  <si>
    <t>D-05-S1</t>
  </si>
  <si>
    <t>BT-592904</t>
  </si>
  <si>
    <t>LOT-B3373</t>
  </si>
  <si>
    <t>PRD-01689</t>
  </si>
  <si>
    <t>UBI-NET-0058</t>
  </si>
  <si>
    <t>4662000000000</t>
  </si>
  <si>
    <t>BT-464435</t>
  </si>
  <si>
    <t>LOT-B2870</t>
  </si>
  <si>
    <t>PRD-02544</t>
  </si>
  <si>
    <t>MSF-ACC-0047</t>
  </si>
  <si>
    <t>300452000000</t>
  </si>
  <si>
    <t>BT-499769</t>
  </si>
  <si>
    <t>LOT-C3689</t>
  </si>
  <si>
    <t>PRD-01169</t>
  </si>
  <si>
    <t>BRO-PRN-0028</t>
  </si>
  <si>
    <t>8879240000000</t>
  </si>
  <si>
    <t>G-33-S3</t>
  </si>
  <si>
    <t>BT-953284</t>
  </si>
  <si>
    <t>LOT-A9993</t>
  </si>
  <si>
    <t>PRD-02486</t>
  </si>
  <si>
    <t>HP-FUR-0064</t>
  </si>
  <si>
    <t>1411830000000</t>
  </si>
  <si>
    <t>E-02-S8</t>
  </si>
  <si>
    <t>BT-340058</t>
  </si>
  <si>
    <t>LOT-C4113</t>
  </si>
  <si>
    <t>PRD-01737</t>
  </si>
  <si>
    <t>PHI-ELC-0104</t>
  </si>
  <si>
    <t>6584900000000</t>
  </si>
  <si>
    <t>A-01-S5</t>
  </si>
  <si>
    <t>BT-149743</t>
  </si>
  <si>
    <t>LOT-B5051</t>
  </si>
  <si>
    <t>PRD-02179</t>
  </si>
  <si>
    <t>HP-SUP-0060</t>
  </si>
  <si>
    <t>7798300000000</t>
  </si>
  <si>
    <t>D-22-S1</t>
  </si>
  <si>
    <t>BT-949151</t>
  </si>
  <si>
    <t>LOT-B8786</t>
  </si>
  <si>
    <t>PRD-01945</t>
  </si>
  <si>
    <t>EPS-PRN-0035</t>
  </si>
  <si>
    <t>7014620000000</t>
  </si>
  <si>
    <t>BT-710623</t>
  </si>
  <si>
    <t>LOT-B1027</t>
  </si>
  <si>
    <t>PRD-01700</t>
  </si>
  <si>
    <t>HP-SUP-0048</t>
  </si>
  <si>
    <t>628922000000</t>
  </si>
  <si>
    <t>F-19-S6</t>
  </si>
  <si>
    <t>BT-966565</t>
  </si>
  <si>
    <t>LOT-B3839</t>
  </si>
  <si>
    <t>PRD-00313</t>
  </si>
  <si>
    <t>PHI-CCT-0006</t>
  </si>
  <si>
    <t>2421500000000</t>
  </si>
  <si>
    <t>E-06-S9</t>
  </si>
  <si>
    <t>BT-623147</t>
  </si>
  <si>
    <t>LOT-A2541</t>
  </si>
  <si>
    <t>PRD-01910</t>
  </si>
  <si>
    <t>BRO-SUP-0061</t>
  </si>
  <si>
    <t>8416340000000</t>
  </si>
  <si>
    <t>B-20-S2</t>
  </si>
  <si>
    <t>BT-713848</t>
  </si>
  <si>
    <t>LOT-B3285</t>
  </si>
  <si>
    <t>PRD-02187</t>
  </si>
  <si>
    <t>CAN-SUP-0070</t>
  </si>
  <si>
    <t>2197976470</t>
  </si>
  <si>
    <t>BT-466352</t>
  </si>
  <si>
    <t>LOT-B7431</t>
  </si>
  <si>
    <t>PRD-01739</t>
  </si>
  <si>
    <t>BRO-PRN-0038</t>
  </si>
  <si>
    <t>5489790000000</t>
  </si>
  <si>
    <t>F-12-S5</t>
  </si>
  <si>
    <t>BT-822402</t>
  </si>
  <si>
    <t>LOT-B7303</t>
  </si>
  <si>
    <t>PRD-01683</t>
  </si>
  <si>
    <t>HP-SUP-0046</t>
  </si>
  <si>
    <t>5056080000000</t>
  </si>
  <si>
    <t>E-04-S5</t>
  </si>
  <si>
    <t>BT-478135</t>
  </si>
  <si>
    <t>LOT-B3367</t>
  </si>
  <si>
    <t>PRD-00268</t>
  </si>
  <si>
    <t>LOG-ACC-0010</t>
  </si>
  <si>
    <t>816471000000</t>
  </si>
  <si>
    <t>C-03-S4</t>
  </si>
  <si>
    <t>BT-807835</t>
  </si>
  <si>
    <t>LOT-A9721</t>
  </si>
  <si>
    <t>PRD-00404</t>
  </si>
  <si>
    <t>PHI-CCT-0010</t>
  </si>
  <si>
    <t>6003560000000</t>
  </si>
  <si>
    <t>G-26-S1</t>
  </si>
  <si>
    <t>BT-702656</t>
  </si>
  <si>
    <t>LOT-A5813</t>
  </si>
  <si>
    <t>PRD-02944</t>
  </si>
  <si>
    <t>KNG-STO-0062</t>
  </si>
  <si>
    <t>BT-953900</t>
  </si>
  <si>
    <t>LOT-C7421</t>
  </si>
  <si>
    <t>PRD-02688</t>
  </si>
  <si>
    <t>PHI-CLN-0080</t>
  </si>
  <si>
    <t>3654530000000</t>
  </si>
  <si>
    <t>C-24-S6</t>
  </si>
  <si>
    <t>BT-541815</t>
  </si>
  <si>
    <t>LOT-C1113</t>
  </si>
  <si>
    <t>PRD-00050</t>
  </si>
  <si>
    <t>APC-ELC-0002</t>
  </si>
  <si>
    <t>345054000000</t>
  </si>
  <si>
    <t>F-33-S5</t>
  </si>
  <si>
    <t>LOT-A9897</t>
  </si>
  <si>
    <t>PRD-03146</t>
  </si>
  <si>
    <t>CAN-SUP-0091</t>
  </si>
  <si>
    <t>9410500000000</t>
  </si>
  <si>
    <t>A-39-S2</t>
  </si>
  <si>
    <t>BT-611918</t>
  </si>
  <si>
    <t>LOT-C7405</t>
  </si>
  <si>
    <t>PRD-00562</t>
  </si>
  <si>
    <t>LOG-AUD-0011</t>
  </si>
  <si>
    <t>6488210000000</t>
  </si>
  <si>
    <t>BT-708171</t>
  </si>
  <si>
    <t>LOT-A4983</t>
  </si>
  <si>
    <t>PRD-01341</t>
  </si>
  <si>
    <t>DEL-ACC-0028</t>
  </si>
  <si>
    <t>7842470000000</t>
  </si>
  <si>
    <t>BT-472126</t>
  </si>
  <si>
    <t>LOT-B4668</t>
  </si>
  <si>
    <t>PRD-02494</t>
  </si>
  <si>
    <t>CAN-SUP-0077</t>
  </si>
  <si>
    <t>8267830000000</t>
  </si>
  <si>
    <t>BT-998578</t>
  </si>
  <si>
    <t>LOT-C6001</t>
  </si>
  <si>
    <t>PRD-01979</t>
  </si>
  <si>
    <t>LEN-MOB-0057</t>
  </si>
  <si>
    <t>7772040000000</t>
  </si>
  <si>
    <t>D-34-S9</t>
  </si>
  <si>
    <t>BT-930526</t>
  </si>
  <si>
    <t>LOT-B4197</t>
  </si>
  <si>
    <t>PRD-01871</t>
  </si>
  <si>
    <t>MSF-FUR-0044</t>
  </si>
  <si>
    <t>6585830000000</t>
  </si>
  <si>
    <t>C-30-S8</t>
  </si>
  <si>
    <t>BT-781761</t>
  </si>
  <si>
    <t>LOT-B8073</t>
  </si>
  <si>
    <t>PRD-02848</t>
  </si>
  <si>
    <t>CIS-CCT-0069</t>
  </si>
  <si>
    <t>4438050000000</t>
  </si>
  <si>
    <t>A-10-S4</t>
  </si>
  <si>
    <t>BT-450224</t>
  </si>
  <si>
    <t>LOT-C4502</t>
  </si>
  <si>
    <t>PRD-01491</t>
  </si>
  <si>
    <t>SAM-STO-0039</t>
  </si>
  <si>
    <t>531261000000</t>
  </si>
  <si>
    <t>BT-871809</t>
  </si>
  <si>
    <t>LOT-B1594</t>
  </si>
  <si>
    <t>PRD-01408</t>
  </si>
  <si>
    <t>CAN-PRN-0034</t>
  </si>
  <si>
    <t>3056960000000</t>
  </si>
  <si>
    <t>BT-886641</t>
  </si>
  <si>
    <t>LOT-B1937</t>
  </si>
  <si>
    <t>PRD-03343</t>
  </si>
  <si>
    <t>LOG-CLN-0081</t>
  </si>
  <si>
    <t>2882010000000</t>
  </si>
  <si>
    <t>E-38-S3</t>
  </si>
  <si>
    <t>BT-876337</t>
  </si>
  <si>
    <t>LOT-C9652</t>
  </si>
  <si>
    <t>PRD-02574</t>
  </si>
  <si>
    <t>UBI-NET-0085</t>
  </si>
  <si>
    <t>1046060000000</t>
  </si>
  <si>
    <t>C-02-S8</t>
  </si>
  <si>
    <t>BT-695226</t>
  </si>
  <si>
    <t>LOT-C7136</t>
  </si>
  <si>
    <t>PRD-02454</t>
  </si>
  <si>
    <t>HP-LAP-0047</t>
  </si>
  <si>
    <t>8942060000000</t>
  </si>
  <si>
    <t>F-18-S8</t>
  </si>
  <si>
    <t>BT-459143</t>
  </si>
  <si>
    <t>LOT-C9404</t>
  </si>
  <si>
    <t>PRD-01020</t>
  </si>
  <si>
    <t>HP-CLN-0026</t>
  </si>
  <si>
    <t>6468210000000</t>
  </si>
  <si>
    <t>F-36-S4</t>
  </si>
  <si>
    <t>BT-325451</t>
  </si>
  <si>
    <t>LOT-A6914</t>
  </si>
  <si>
    <t>PRD-01576</t>
  </si>
  <si>
    <t>CIS-CCT-0043</t>
  </si>
  <si>
    <t>4452280000000</t>
  </si>
  <si>
    <t>BT-513177</t>
  </si>
  <si>
    <t>LOT-B3899</t>
  </si>
  <si>
    <t>PRD-01122</t>
  </si>
  <si>
    <t>PHI-AUD-0021</t>
  </si>
  <si>
    <t>4558680000000</t>
  </si>
  <si>
    <t>H-03-S4</t>
  </si>
  <si>
    <t>BT-388264</t>
  </si>
  <si>
    <t>PRD-01518</t>
  </si>
  <si>
    <t>UBI-NET-0050</t>
  </si>
  <si>
    <t>6925100000000</t>
  </si>
  <si>
    <t>BT-155930</t>
  </si>
  <si>
    <t>LOT-B9984</t>
  </si>
  <si>
    <t>PRD-01296</t>
  </si>
  <si>
    <t>KNG-STO-0025</t>
  </si>
  <si>
    <t>5829690000000</t>
  </si>
  <si>
    <t>BT-294358</t>
  </si>
  <si>
    <t>LOT-B8047</t>
  </si>
  <si>
    <t>PRD-02290</t>
  </si>
  <si>
    <t>DEL-LAP-0054</t>
  </si>
  <si>
    <t>3747610000000</t>
  </si>
  <si>
    <t>D-27-S4</t>
  </si>
  <si>
    <t>BT-670967</t>
  </si>
  <si>
    <t>LOT-B6231</t>
  </si>
  <si>
    <t>PRD-02987</t>
  </si>
  <si>
    <t>UBI-CCT-0075</t>
  </si>
  <si>
    <t>3395160000000</t>
  </si>
  <si>
    <t>BT-433936</t>
  </si>
  <si>
    <t>LOT-C8482</t>
  </si>
  <si>
    <t>PRD-00818</t>
  </si>
  <si>
    <t>LEN-MOB-0021</t>
  </si>
  <si>
    <t>738278000000</t>
  </si>
  <si>
    <t>BT-594824</t>
  </si>
  <si>
    <t>LOT-A3049</t>
  </si>
  <si>
    <t>PRD-01279</t>
  </si>
  <si>
    <t>SAM-STO-0035</t>
  </si>
  <si>
    <t>2374390000000</t>
  </si>
  <si>
    <t>B-08-S9</t>
  </si>
  <si>
    <t>BT-746060</t>
  </si>
  <si>
    <t>LOT-B2216</t>
  </si>
  <si>
    <t>PRD-03186</t>
  </si>
  <si>
    <t>PHI-ELC-0172</t>
  </si>
  <si>
    <t>4579560000000</t>
  </si>
  <si>
    <t>G-33-S5</t>
  </si>
  <si>
    <t>BT-872760</t>
  </si>
  <si>
    <t>LOT-C9863</t>
  </si>
  <si>
    <t>PRD-01090</t>
  </si>
  <si>
    <t>WD-STO-0029</t>
  </si>
  <si>
    <t>6870690000000</t>
  </si>
  <si>
    <t>F-01-S2</t>
  </si>
  <si>
    <t>BT-108077</t>
  </si>
  <si>
    <t>LOT-A6836</t>
  </si>
  <si>
    <t>PRD-01942</t>
  </si>
  <si>
    <t>APC-ELC-0086</t>
  </si>
  <si>
    <t>1211540000000</t>
  </si>
  <si>
    <t>A-12-S7</t>
  </si>
  <si>
    <t>BT-609840</t>
  </si>
  <si>
    <t>LOT-B5509</t>
  </si>
  <si>
    <t>PRD-03348</t>
  </si>
  <si>
    <t>BRO-PRN-0065</t>
  </si>
  <si>
    <t>5637010000000</t>
  </si>
  <si>
    <t>A-23-S4</t>
  </si>
  <si>
    <t>BT-917721</t>
  </si>
  <si>
    <t>LOT-C8775</t>
  </si>
  <si>
    <t>PRD-02822</t>
  </si>
  <si>
    <t>MSF-LAP-0053</t>
  </si>
  <si>
    <t>9587300000000</t>
  </si>
  <si>
    <t>BT-144010</t>
  </si>
  <si>
    <t>LOT-C1183</t>
  </si>
  <si>
    <t>PRD-02271</t>
  </si>
  <si>
    <t>MSF-FUR-0055</t>
  </si>
  <si>
    <t>4400580000000</t>
  </si>
  <si>
    <t>BT-748323</t>
  </si>
  <si>
    <t>LOT-B7470</t>
  </si>
  <si>
    <t>PRD-00871</t>
  </si>
  <si>
    <t>HP-CLN-0019</t>
  </si>
  <si>
    <t>47091103495</t>
  </si>
  <si>
    <t>BT-550717</t>
  </si>
  <si>
    <t>LOT-A1522</t>
  </si>
  <si>
    <t>PRD-02346</t>
  </si>
  <si>
    <t>UBI-NET-0076</t>
  </si>
  <si>
    <t>97511029394</t>
  </si>
  <si>
    <t>BT-236373</t>
  </si>
  <si>
    <t>LOT-C4021</t>
  </si>
  <si>
    <t>PRD-01268</t>
  </si>
  <si>
    <t>HP-FUR-0034</t>
  </si>
  <si>
    <t>45872422749</t>
  </si>
  <si>
    <t>A-29-S7</t>
  </si>
  <si>
    <t>BT-202922</t>
  </si>
  <si>
    <t>LOT-B1229</t>
  </si>
  <si>
    <t>PRD-00558</t>
  </si>
  <si>
    <t>PHI-CCT-0017</t>
  </si>
  <si>
    <t>418136000000</t>
  </si>
  <si>
    <t>C-06-S2</t>
  </si>
  <si>
    <t>BT-530694</t>
  </si>
  <si>
    <t>LOT-A1899</t>
  </si>
  <si>
    <t>PRD-00950</t>
  </si>
  <si>
    <t>BRO-SUP-0029</t>
  </si>
  <si>
    <t>9897010000000</t>
  </si>
  <si>
    <t>D-17-S6</t>
  </si>
  <si>
    <t>BT-512242</t>
  </si>
  <si>
    <t>LOT-A5952</t>
  </si>
  <si>
    <t>PRD-00122</t>
  </si>
  <si>
    <t>SAM-AUD-0007</t>
  </si>
  <si>
    <t>4885100000000</t>
  </si>
  <si>
    <t>B-15-S2</t>
  </si>
  <si>
    <t>BT-102303</t>
  </si>
  <si>
    <t>LOT-A6592</t>
  </si>
  <si>
    <t>PRD-03003</t>
  </si>
  <si>
    <t>UBI-NET-0103</t>
  </si>
  <si>
    <t>2580480000000</t>
  </si>
  <si>
    <t>BT-168033</t>
  </si>
  <si>
    <t>LOT-C5743</t>
  </si>
  <si>
    <t>PRD-01434</t>
  </si>
  <si>
    <t>HP-ACC-0032</t>
  </si>
  <si>
    <t>6953950000000</t>
  </si>
  <si>
    <t>B-29-S3</t>
  </si>
  <si>
    <t>BT-777640</t>
  </si>
  <si>
    <t>LOT-B9468</t>
  </si>
  <si>
    <t>PRD-01442</t>
  </si>
  <si>
    <t>LOG-CLN-0033</t>
  </si>
  <si>
    <t>683426000000</t>
  </si>
  <si>
    <t>BT-988098</t>
  </si>
  <si>
    <t>LOT-B6930</t>
  </si>
  <si>
    <t>PRD-01707</t>
  </si>
  <si>
    <t>DEL-LAP-0040</t>
  </si>
  <si>
    <t>9699990000000</t>
  </si>
  <si>
    <t>A-01-S6</t>
  </si>
  <si>
    <t>BT-605102</t>
  </si>
  <si>
    <t>LOT-B8153</t>
  </si>
  <si>
    <t>PRD-01058</t>
  </si>
  <si>
    <t>CIS-NET-0038</t>
  </si>
  <si>
    <t>3915480000000</t>
  </si>
  <si>
    <t>B-02-S6</t>
  </si>
  <si>
    <t>BT-134768</t>
  </si>
  <si>
    <t>LOT-A2539</t>
  </si>
  <si>
    <t>PRD-01971</t>
  </si>
  <si>
    <t>PHI-CLN-0054</t>
  </si>
  <si>
    <t>9981170000000</t>
  </si>
  <si>
    <t>E-39-S3</t>
  </si>
  <si>
    <t>BT-101925</t>
  </si>
  <si>
    <t>LOT-B5289</t>
  </si>
  <si>
    <t>PRD-01376</t>
  </si>
  <si>
    <t>PHI-ELC-0073</t>
  </si>
  <si>
    <t>1492630000000</t>
  </si>
  <si>
    <t>E-36-S1</t>
  </si>
  <si>
    <t>BT-427319</t>
  </si>
  <si>
    <t>LOT-B4289</t>
  </si>
  <si>
    <t>PRD-03375</t>
  </si>
  <si>
    <t>APC-ELC-0142</t>
  </si>
  <si>
    <t>4952800000000</t>
  </si>
  <si>
    <t>B-36-S8</t>
  </si>
  <si>
    <t>BT-978382</t>
  </si>
  <si>
    <t>LOT-C3379</t>
  </si>
  <si>
    <t>PRD-01213</t>
  </si>
  <si>
    <t>UBI-NET-0041</t>
  </si>
  <si>
    <t>9567830000000</t>
  </si>
  <si>
    <t>C-03-S1</t>
  </si>
  <si>
    <t>BT-841378</t>
  </si>
  <si>
    <t>LOT-B2481</t>
  </si>
  <si>
    <t>PRD-01894</t>
  </si>
  <si>
    <t>LOG-FUR-0047</t>
  </si>
  <si>
    <t>4210380000000</t>
  </si>
  <si>
    <t>BT-284538</t>
  </si>
  <si>
    <t>LOT-B4453</t>
  </si>
  <si>
    <t>PRD-02797</t>
  </si>
  <si>
    <t>MSF-FUR-0073</t>
  </si>
  <si>
    <t>5070730000000</t>
  </si>
  <si>
    <t>E-26-S9</t>
  </si>
  <si>
    <t>BT-496126</t>
  </si>
  <si>
    <t>LOT-C7417</t>
  </si>
  <si>
    <t>PRD-03162</t>
  </si>
  <si>
    <t>CIS-NET-0125</t>
  </si>
  <si>
    <t>2793170000000</t>
  </si>
  <si>
    <t>A-14-S1</t>
  </si>
  <si>
    <t>BT-164057</t>
  </si>
  <si>
    <t>LOT-C3577</t>
  </si>
  <si>
    <t>PRD-01516</t>
  </si>
  <si>
    <t>DEL-LAP-0037</t>
  </si>
  <si>
    <t>2366160000000</t>
  </si>
  <si>
    <t>A-30-S6</t>
  </si>
  <si>
    <t>BT-704329</t>
  </si>
  <si>
    <t>LOT-B3923</t>
  </si>
  <si>
    <t>PRD-02370</t>
  </si>
  <si>
    <t>BRO-PRN-0046</t>
  </si>
  <si>
    <t>9865750000000</t>
  </si>
  <si>
    <t>BT-747228</t>
  </si>
  <si>
    <t>LOT-C6482</t>
  </si>
  <si>
    <t>PRD-03322</t>
  </si>
  <si>
    <t>UBI-NET-0120</t>
  </si>
  <si>
    <t>6457530000000</t>
  </si>
  <si>
    <t>D-23-S8</t>
  </si>
  <si>
    <t>BT-344898</t>
  </si>
  <si>
    <t>LOT-C6793</t>
  </si>
  <si>
    <t>PRD-02422</t>
  </si>
  <si>
    <t>PHI-CLN-0068</t>
  </si>
  <si>
    <t>2540650000000</t>
  </si>
  <si>
    <t>BT-887407</t>
  </si>
  <si>
    <t>LOT-C1661</t>
  </si>
  <si>
    <t>PRD-00176</t>
  </si>
  <si>
    <t>LOG-ACC-0005</t>
  </si>
  <si>
    <t>768104000000</t>
  </si>
  <si>
    <t>BT-809589</t>
  </si>
  <si>
    <t>LOT-A3174</t>
  </si>
  <si>
    <t>PRD-00696</t>
  </si>
  <si>
    <t>CAN-PRN-0020</t>
  </si>
  <si>
    <t>2202700000000</t>
  </si>
  <si>
    <t>BT-706690</t>
  </si>
  <si>
    <t>LOT-A1128</t>
  </si>
  <si>
    <t>PRD-02222</t>
  </si>
  <si>
    <t>HP-PRN-0035</t>
  </si>
  <si>
    <t>562844000000</t>
  </si>
  <si>
    <t>B-23-S7</t>
  </si>
  <si>
    <t>BT-944930</t>
  </si>
  <si>
    <t>LOT-B9012</t>
  </si>
  <si>
    <t>PRD-02876</t>
  </si>
  <si>
    <t>DEL-ACC-0057</t>
  </si>
  <si>
    <t>6216790000000</t>
  </si>
  <si>
    <t>G-32-S3</t>
  </si>
  <si>
    <t>BT-385786</t>
  </si>
  <si>
    <t>LOT-C7578</t>
  </si>
  <si>
    <t>PRD-02439</t>
  </si>
  <si>
    <t>LEN-LAP-0043</t>
  </si>
  <si>
    <t>7042090000000</t>
  </si>
  <si>
    <t>G-34-S4</t>
  </si>
  <si>
    <t>BT-497094</t>
  </si>
  <si>
    <t>LOT-C5876</t>
  </si>
  <si>
    <t>PRD-02299</t>
  </si>
  <si>
    <t>HP-PRN-0038</t>
  </si>
  <si>
    <t>1120270000000</t>
  </si>
  <si>
    <t>BT-185936</t>
  </si>
  <si>
    <t>PRD-03127</t>
  </si>
  <si>
    <t>UBI-CCT-0078</t>
  </si>
  <si>
    <t>1108120000000</t>
  </si>
  <si>
    <t>BT-757636</t>
  </si>
  <si>
    <t>LOT-C9491</t>
  </si>
  <si>
    <t>PRD-00406</t>
  </si>
  <si>
    <t>SEA-STO-0013</t>
  </si>
  <si>
    <t>5563320000000</t>
  </si>
  <si>
    <t>BT-226204</t>
  </si>
  <si>
    <t>LOT-A9013</t>
  </si>
  <si>
    <t>PRD-00227</t>
  </si>
  <si>
    <t>BRO-SUP-0007</t>
  </si>
  <si>
    <t>6528090000000</t>
  </si>
  <si>
    <t>A-17-S1</t>
  </si>
  <si>
    <t>BT-629050</t>
  </si>
  <si>
    <t>LOT-A7241</t>
  </si>
  <si>
    <t>PRD-01866</t>
  </si>
  <si>
    <t>EPS-PRN-0033</t>
  </si>
  <si>
    <t>477005000000</t>
  </si>
  <si>
    <t>BT-584566</t>
  </si>
  <si>
    <t>LOT-B6969</t>
  </si>
  <si>
    <t>PRD-02921</t>
  </si>
  <si>
    <t>APC-ELC-0120</t>
  </si>
  <si>
    <t>8995540000000</t>
  </si>
  <si>
    <t>E-01-S5</t>
  </si>
  <si>
    <t>BT-317986</t>
  </si>
  <si>
    <t>LOT-C7488</t>
  </si>
  <si>
    <t>PRD-02801</t>
  </si>
  <si>
    <t>PHI-AUD-0068</t>
  </si>
  <si>
    <t>9540640000000</t>
  </si>
  <si>
    <t>G-31-S8</t>
  </si>
  <si>
    <t>BT-164928</t>
  </si>
  <si>
    <t>LOT-C9641</t>
  </si>
  <si>
    <t>PRD-03144</t>
  </si>
  <si>
    <t>SAM-AUD-0095</t>
  </si>
  <si>
    <t>4005130000000</t>
  </si>
  <si>
    <t>B-15-S3</t>
  </si>
  <si>
    <t>BT-204679</t>
  </si>
  <si>
    <t>LOT-C4082</t>
  </si>
  <si>
    <t>PRD-02376</t>
  </si>
  <si>
    <t>HP-MOB-0086</t>
  </si>
  <si>
    <t>8937360000000</t>
  </si>
  <si>
    <t>A-28-S4</t>
  </si>
  <si>
    <t>BT-836385</t>
  </si>
  <si>
    <t>LOT-C8961</t>
  </si>
  <si>
    <t>PRD-02663</t>
  </si>
  <si>
    <t>CIS-NET-0103</t>
  </si>
  <si>
    <t>7363760000000</t>
  </si>
  <si>
    <t>BT-552791</t>
  </si>
  <si>
    <t>LOT-C1655</t>
  </si>
  <si>
    <t>PRD-03137</t>
  </si>
  <si>
    <t>PHI-ELC-0169</t>
  </si>
  <si>
    <t>6487100000000</t>
  </si>
  <si>
    <t>C-40-S5</t>
  </si>
  <si>
    <t>BT-308935</t>
  </si>
  <si>
    <t>LOT-C1954</t>
  </si>
  <si>
    <t>PRD-02674</t>
  </si>
  <si>
    <t>WD-STO-0068</t>
  </si>
  <si>
    <t>7778320000000</t>
  </si>
  <si>
    <t>F-27-S6</t>
  </si>
  <si>
    <t>BT-289346</t>
  </si>
  <si>
    <t>LOT-C8673</t>
  </si>
  <si>
    <t>PRD-00311</t>
  </si>
  <si>
    <t>HP-FUR-0006</t>
  </si>
  <si>
    <t>5140550000000</t>
  </si>
  <si>
    <t>BT-928611</t>
  </si>
  <si>
    <t>LOT-A8926</t>
  </si>
  <si>
    <t>PRD-01991</t>
  </si>
  <si>
    <t>PHI-ELC-0113</t>
  </si>
  <si>
    <t>7243090000000</t>
  </si>
  <si>
    <t>BT-156663</t>
  </si>
  <si>
    <t>LOT-B5733</t>
  </si>
  <si>
    <t>PRD-00718</t>
  </si>
  <si>
    <t>LOG-CLN-0019</t>
  </si>
  <si>
    <t>7182650000000</t>
  </si>
  <si>
    <t>C-40-S9</t>
  </si>
  <si>
    <t>BT-183982</t>
  </si>
  <si>
    <t>LOT-A9790</t>
  </si>
  <si>
    <t>PRD-01956</t>
  </si>
  <si>
    <t>DEL-ACC-0039</t>
  </si>
  <si>
    <t>578766000000</t>
  </si>
  <si>
    <t>F-27-S2</t>
  </si>
  <si>
    <t>BT-103513</t>
  </si>
  <si>
    <t>LOT-B7273</t>
  </si>
  <si>
    <t>PRD-02512</t>
  </si>
  <si>
    <t>HP-CLN-0062</t>
  </si>
  <si>
    <t>4891430000000</t>
  </si>
  <si>
    <t>G-12-S4</t>
  </si>
  <si>
    <t>BT-845132</t>
  </si>
  <si>
    <t>LOT-C4210</t>
  </si>
  <si>
    <t>PRD-01293</t>
  </si>
  <si>
    <t>HP-MOB-0052</t>
  </si>
  <si>
    <t>8867250000000</t>
  </si>
  <si>
    <t>BT-720440</t>
  </si>
  <si>
    <t>LOT-B9991</t>
  </si>
  <si>
    <t>PRD-03242</t>
  </si>
  <si>
    <t>PHI-ELC-0173</t>
  </si>
  <si>
    <t>9402670000000</t>
  </si>
  <si>
    <t>D-07-S3</t>
  </si>
  <si>
    <t>BT-900356</t>
  </si>
  <si>
    <t>LOT-C8902</t>
  </si>
  <si>
    <t>PRD-01160</t>
  </si>
  <si>
    <t>HP-CLN-0028</t>
  </si>
  <si>
    <t>7593960000000</t>
  </si>
  <si>
    <t>A-29-S4</t>
  </si>
  <si>
    <t>BT-217358</t>
  </si>
  <si>
    <t>LOT-A2796</t>
  </si>
  <si>
    <t>PRD-03207</t>
  </si>
  <si>
    <t>MSF-FUR-0088</t>
  </si>
  <si>
    <t>BT-662588</t>
  </si>
  <si>
    <t>LOT-C9037</t>
  </si>
  <si>
    <t>PRD-01447</t>
  </si>
  <si>
    <t>PHI-AUD-0034</t>
  </si>
  <si>
    <t>7072540000000</t>
  </si>
  <si>
    <t>F-19-S5</t>
  </si>
  <si>
    <t>BT-373061</t>
  </si>
  <si>
    <t>LOT-B8642</t>
  </si>
  <si>
    <t>PRD-02971</t>
  </si>
  <si>
    <t>CAN-PRN-0069</t>
  </si>
  <si>
    <t>7619730000000</t>
  </si>
  <si>
    <t>F-27-S4</t>
  </si>
  <si>
    <t>BT-945899</t>
  </si>
  <si>
    <t>LOT-C4490</t>
  </si>
  <si>
    <t>PRD-02368</t>
  </si>
  <si>
    <t>LOG-ACC-0048</t>
  </si>
  <si>
    <t>3646910000000</t>
  </si>
  <si>
    <t>E-30-S5</t>
  </si>
  <si>
    <t>BT-752299</t>
  </si>
  <si>
    <t>LOT-C4160</t>
  </si>
  <si>
    <t>PRD-00004</t>
  </si>
  <si>
    <t>HP-SUP-0001</t>
  </si>
  <si>
    <t>1845150000000</t>
  </si>
  <si>
    <t>H-17-S9</t>
  </si>
  <si>
    <t>BT-680099</t>
  </si>
  <si>
    <t>LOT-A1188</t>
  </si>
  <si>
    <t>PRD-01946</t>
  </si>
  <si>
    <t>LOG-FUR-0050</t>
  </si>
  <si>
    <t>9696480000000</t>
  </si>
  <si>
    <t>BT-248224</t>
  </si>
  <si>
    <t>LOT-B5338</t>
  </si>
  <si>
    <t>PRD-02156</t>
  </si>
  <si>
    <t>BRO-PRN-0043</t>
  </si>
  <si>
    <t>7604130000000</t>
  </si>
  <si>
    <t>C-35-S7</t>
  </si>
  <si>
    <t>BT-365336</t>
  </si>
  <si>
    <t>LOT-B8792</t>
  </si>
  <si>
    <t>PRD-01177</t>
  </si>
  <si>
    <t>LOG-FUR-0027</t>
  </si>
  <si>
    <t>583550000000</t>
  </si>
  <si>
    <t>D-29-S1</t>
  </si>
  <si>
    <t>BT-511779</t>
  </si>
  <si>
    <t>PRD-03153</t>
  </si>
  <si>
    <t>HP-ACC-0075</t>
  </si>
  <si>
    <t>8418070000000</t>
  </si>
  <si>
    <t>E-09-S7</t>
  </si>
  <si>
    <t>BT-223609</t>
  </si>
  <si>
    <t>LOT-C4909</t>
  </si>
  <si>
    <t>PRD-00320</t>
  </si>
  <si>
    <t>SAM-MOB-0009</t>
  </si>
  <si>
    <t>6000260000000</t>
  </si>
  <si>
    <t>BT-806007</t>
  </si>
  <si>
    <t>LOT-A4957</t>
  </si>
  <si>
    <t>PRD-01777</t>
  </si>
  <si>
    <t>SAM-AUD-0058</t>
  </si>
  <si>
    <t>799191000000</t>
  </si>
  <si>
    <t>B-33-S1</t>
  </si>
  <si>
    <t>BT-648009</t>
  </si>
  <si>
    <t>LOT-B9806</t>
  </si>
  <si>
    <t>PRD-00495</t>
  </si>
  <si>
    <t>SAM-AUD-0017</t>
  </si>
  <si>
    <t>1898480000000</t>
  </si>
  <si>
    <t>E-36-S5</t>
  </si>
  <si>
    <t>BT-891507</t>
  </si>
  <si>
    <t>LOT-A9868</t>
  </si>
  <si>
    <t>PRD-03082</t>
  </si>
  <si>
    <t>CIS-CCT-0076</t>
  </si>
  <si>
    <t>276807000000</t>
  </si>
  <si>
    <t>F-16-S1</t>
  </si>
  <si>
    <t>BT-407153</t>
  </si>
  <si>
    <t>LOT-C5437</t>
  </si>
  <si>
    <t>PRD-01003</t>
  </si>
  <si>
    <t>WD-STO-0024</t>
  </si>
  <si>
    <t>1343490000000</t>
  </si>
  <si>
    <t>G-06-S1</t>
  </si>
  <si>
    <t>BT-680584</t>
  </si>
  <si>
    <t>LOT-A2424</t>
  </si>
  <si>
    <t>PRD-00567</t>
  </si>
  <si>
    <t>EPS-PRN-0012</t>
  </si>
  <si>
    <t>4664900000000</t>
  </si>
  <si>
    <t>BT-656115</t>
  </si>
  <si>
    <t>LOT-A5099</t>
  </si>
  <si>
    <t>PRD-00302</t>
  </si>
  <si>
    <t>LEN-LAP-0009</t>
  </si>
  <si>
    <t>6273650000000</t>
  </si>
  <si>
    <t>BT-440014</t>
  </si>
  <si>
    <t>LOT-A5403</t>
  </si>
  <si>
    <t>PRD-01835</t>
  </si>
  <si>
    <t>PHI-ELC-0108</t>
  </si>
  <si>
    <t>8307740000000</t>
  </si>
  <si>
    <t>BT-519595</t>
  </si>
  <si>
    <t>LOT-B1072</t>
  </si>
  <si>
    <t>PRD-03285</t>
  </si>
  <si>
    <t>BRO-SUP-0102</t>
  </si>
  <si>
    <t>1011090000000</t>
  </si>
  <si>
    <t>BT-885990</t>
  </si>
  <si>
    <t>LOT-C3583</t>
  </si>
  <si>
    <t>PRD-02949</t>
  </si>
  <si>
    <t>MSF-ACC-0052</t>
  </si>
  <si>
    <t>5281090000000</t>
  </si>
  <si>
    <t>BT-712187</t>
  </si>
  <si>
    <t>LOT-C8790</t>
  </si>
  <si>
    <t>PRD-00772</t>
  </si>
  <si>
    <t>HP-LAP-0019</t>
  </si>
  <si>
    <t>4092340000000</t>
  </si>
  <si>
    <t>F-20-S3</t>
  </si>
  <si>
    <t>BT-389488</t>
  </si>
  <si>
    <t>LOT-A7612</t>
  </si>
  <si>
    <t>PRD-02517</t>
  </si>
  <si>
    <t>HP-CLN-0063</t>
  </si>
  <si>
    <t>7311100000000</t>
  </si>
  <si>
    <t>BT-627825</t>
  </si>
  <si>
    <t>LOT-C8686</t>
  </si>
  <si>
    <t>PRD-01619</t>
  </si>
  <si>
    <t>BRO-SUP-0048</t>
  </si>
  <si>
    <t>8998180000000</t>
  </si>
  <si>
    <t>C-04-S2</t>
  </si>
  <si>
    <t>BT-683818</t>
  </si>
  <si>
    <t>LOT-B9574</t>
  </si>
  <si>
    <t>PRD-01600</t>
  </si>
  <si>
    <t>SAM-MOB-0053</t>
  </si>
  <si>
    <t>9295910000000</t>
  </si>
  <si>
    <t>BT-467481</t>
  </si>
  <si>
    <t>LOT-B7516</t>
  </si>
  <si>
    <t>PRD-01862</t>
  </si>
  <si>
    <t>HP-SUP-0052</t>
  </si>
  <si>
    <t>2849640000000</t>
  </si>
  <si>
    <t>F-09-S4</t>
  </si>
  <si>
    <t>BT-566880</t>
  </si>
  <si>
    <t>LOT-B9669</t>
  </si>
  <si>
    <t>PRD-02301</t>
  </si>
  <si>
    <t>DEL-ACC-0045</t>
  </si>
  <si>
    <t>F-04-S8</t>
  </si>
  <si>
    <t>BT-763069</t>
  </si>
  <si>
    <t>LOT-C7718</t>
  </si>
  <si>
    <t>PRD-03290</t>
  </si>
  <si>
    <t>LEN-MOB-0101</t>
  </si>
  <si>
    <t>995781000000</t>
  </si>
  <si>
    <t>BT-562507</t>
  </si>
  <si>
    <t>LOT-C3593</t>
  </si>
  <si>
    <t>PRD-02293</t>
  </si>
  <si>
    <t>CIS-CCT-0056</t>
  </si>
  <si>
    <t>7587010000000</t>
  </si>
  <si>
    <t>F-32-S7</t>
  </si>
  <si>
    <t>BT-853064</t>
  </si>
  <si>
    <t>LOT-B1922</t>
  </si>
  <si>
    <t>PRD-02587</t>
  </si>
  <si>
    <t>SAM-MOB-0090</t>
  </si>
  <si>
    <t>6094320000000</t>
  </si>
  <si>
    <t>E-33-S1</t>
  </si>
  <si>
    <t>BT-289642</t>
  </si>
  <si>
    <t>LOT-C5104</t>
  </si>
  <si>
    <t>PRD-00290</t>
  </si>
  <si>
    <t>HP-FUR-0004</t>
  </si>
  <si>
    <t>9102560000000</t>
  </si>
  <si>
    <t>H-34-S2</t>
  </si>
  <si>
    <t>BT-465848</t>
  </si>
  <si>
    <t>LOT-A5620</t>
  </si>
  <si>
    <t>PRD-03330</t>
  </si>
  <si>
    <t>DEL-LAP-0079</t>
  </si>
  <si>
    <t>2999060000000</t>
  </si>
  <si>
    <t>BT-896356</t>
  </si>
  <si>
    <t>LOT-C3945</t>
  </si>
  <si>
    <t>PRD-02132</t>
  </si>
  <si>
    <t>LEN-LAP-0039</t>
  </si>
  <si>
    <t>5009170000000</t>
  </si>
  <si>
    <t>BT-503958</t>
  </si>
  <si>
    <t>LOT-B2235</t>
  </si>
  <si>
    <t>PRD-01471</t>
  </si>
  <si>
    <t>BRO-SUP-0045</t>
  </si>
  <si>
    <t>877935000000</t>
  </si>
  <si>
    <t>BT-361807</t>
  </si>
  <si>
    <t>LOT-B6271</t>
  </si>
  <si>
    <t>PRD-02691</t>
  </si>
  <si>
    <t>MSF-ACC-0048</t>
  </si>
  <si>
    <t>7531630000000</t>
  </si>
  <si>
    <t>E-31-S7</t>
  </si>
  <si>
    <t>BT-372497</t>
  </si>
  <si>
    <t>LOT-C9059</t>
  </si>
  <si>
    <t>PRD-00914</t>
  </si>
  <si>
    <t>LOG-FUR-0020</t>
  </si>
  <si>
    <t>5294130000000</t>
  </si>
  <si>
    <t>BT-558905</t>
  </si>
  <si>
    <t>LOT-A9809</t>
  </si>
  <si>
    <t>PRD-00754</t>
  </si>
  <si>
    <t>PHI-AUD-0015</t>
  </si>
  <si>
    <t>7586820000000</t>
  </si>
  <si>
    <t>G-01-S5</t>
  </si>
  <si>
    <t>BT-107181</t>
  </si>
  <si>
    <t>LOT-A1856</t>
  </si>
  <si>
    <t>PRD-02584</t>
  </si>
  <si>
    <t>PHI-CCT-0075</t>
  </si>
  <si>
    <t>1052890000000</t>
  </si>
  <si>
    <t>D-21-S9</t>
  </si>
  <si>
    <t>BT-847701</t>
  </si>
  <si>
    <t>LOT-C9099</t>
  </si>
  <si>
    <t>PRD-02631</t>
  </si>
  <si>
    <t>HP-ACC-0064</t>
  </si>
  <si>
    <t>4263330000000</t>
  </si>
  <si>
    <t>E-39-S8</t>
  </si>
  <si>
    <t>BT-824944</t>
  </si>
  <si>
    <t>LOT-C7657</t>
  </si>
  <si>
    <t>PRD-01457</t>
  </si>
  <si>
    <t>LEN-LAP-0031</t>
  </si>
  <si>
    <t>9003430000000</t>
  </si>
  <si>
    <t>BT-993357</t>
  </si>
  <si>
    <t>LOT-B6607</t>
  </si>
  <si>
    <t>PRD-01650</t>
  </si>
  <si>
    <t>HP-CLN-0038</t>
  </si>
  <si>
    <t>3311160000000</t>
  </si>
  <si>
    <t>BT-540791</t>
  </si>
  <si>
    <t>LOT-B5679</t>
  </si>
  <si>
    <t>PRD-03365</t>
  </si>
  <si>
    <t>SAM-MOB-0110</t>
  </si>
  <si>
    <t>9716280000000</t>
  </si>
  <si>
    <t>BT-396744</t>
  </si>
  <si>
    <t>PRD-02614</t>
  </si>
  <si>
    <t>SAM-STO-0061</t>
  </si>
  <si>
    <t>3518890000000</t>
  </si>
  <si>
    <t>C-22-S3</t>
  </si>
  <si>
    <t>BT-373577</t>
  </si>
  <si>
    <t>LOT-C1637</t>
  </si>
  <si>
    <t>PRD-02450</t>
  </si>
  <si>
    <t>UBI-NET-0084</t>
  </si>
  <si>
    <t>2850700000000</t>
  </si>
  <si>
    <t>BT-527805</t>
  </si>
  <si>
    <t>LOT-C5911</t>
  </si>
  <si>
    <t>PRD-03199</t>
  </si>
  <si>
    <t>SAM-MOB-0103</t>
  </si>
  <si>
    <t>8798780000000</t>
  </si>
  <si>
    <t>BT-918706</t>
  </si>
  <si>
    <t>LOT-C5010</t>
  </si>
  <si>
    <t>PRD-00749</t>
  </si>
  <si>
    <t>HP-FUR-0020</t>
  </si>
  <si>
    <t>8564610000000</t>
  </si>
  <si>
    <t>A-16-S1</t>
  </si>
  <si>
    <t>BT-840911</t>
  </si>
  <si>
    <t>LOT-A7632</t>
  </si>
  <si>
    <t>PRD-00513</t>
  </si>
  <si>
    <t>UBI-NET-0016</t>
  </si>
  <si>
    <t>8824530000000</t>
  </si>
  <si>
    <t>BT-486265</t>
  </si>
  <si>
    <t>LOT-A4955</t>
  </si>
  <si>
    <t>PRD-02456</t>
  </si>
  <si>
    <t>LOG-FUR-0066</t>
  </si>
  <si>
    <t>8488550000000</t>
  </si>
  <si>
    <t>D-24-S4</t>
  </si>
  <si>
    <t>BT-404723</t>
  </si>
  <si>
    <t>LOT-C8553</t>
  </si>
  <si>
    <t>PRD-02864</t>
  </si>
  <si>
    <t>UBI-CCT-0070</t>
  </si>
  <si>
    <t>8471240000000</t>
  </si>
  <si>
    <t>F-24-S4</t>
  </si>
  <si>
    <t>BT-250872</t>
  </si>
  <si>
    <t>LOT-C5083</t>
  </si>
  <si>
    <t>PRD-01435</t>
  </si>
  <si>
    <t>SEA-STO-0027</t>
  </si>
  <si>
    <t>9467010000000</t>
  </si>
  <si>
    <t>BT-679380</t>
  </si>
  <si>
    <t>LOT-B1481</t>
  </si>
  <si>
    <t>PRD-03306</t>
  </si>
  <si>
    <t>CAN-SUP-0094</t>
  </si>
  <si>
    <t>8359630000000</t>
  </si>
  <si>
    <t>A-19-S3</t>
  </si>
  <si>
    <t>BT-171778</t>
  </si>
  <si>
    <t>LOT-C1732</t>
  </si>
  <si>
    <t>PRD-03217</t>
  </si>
  <si>
    <t>SAM-STO-0077</t>
  </si>
  <si>
    <t>4895940000000</t>
  </si>
  <si>
    <t>A-25-S9</t>
  </si>
  <si>
    <t>BT-501508</t>
  </si>
  <si>
    <t>PRD-01507</t>
  </si>
  <si>
    <t>PHI-ELC-0089</t>
  </si>
  <si>
    <t>3261430000000</t>
  </si>
  <si>
    <t>C-10-S4</t>
  </si>
  <si>
    <t>BT-124601</t>
  </si>
  <si>
    <t>PRD-02896</t>
  </si>
  <si>
    <t>KNG-STO-0060</t>
  </si>
  <si>
    <t>3457310000000</t>
  </si>
  <si>
    <t>B-06-S5</t>
  </si>
  <si>
    <t>BT-294587</t>
  </si>
  <si>
    <t>LOT-C8284</t>
  </si>
  <si>
    <t>PRD-03110</t>
  </si>
  <si>
    <t>APC-ELC-0131</t>
  </si>
  <si>
    <t>BT-879061</t>
  </si>
  <si>
    <t>LOT-C1543</t>
  </si>
  <si>
    <t>PRD-00569</t>
  </si>
  <si>
    <t>CIS-CCT-0015</t>
  </si>
  <si>
    <t>9160110000000</t>
  </si>
  <si>
    <t>H-20-S8</t>
  </si>
  <si>
    <t>BT-520726</t>
  </si>
  <si>
    <t>LOT-A3200</t>
  </si>
  <si>
    <t>PRD-01013</t>
  </si>
  <si>
    <t>MSF-FUR-0025</t>
  </si>
  <si>
    <t>8697420000000</t>
  </si>
  <si>
    <t>BT-620663</t>
  </si>
  <si>
    <t>LOT-A3454</t>
  </si>
  <si>
    <t>PRD-02857</t>
  </si>
  <si>
    <t>LEN-MOB-0088</t>
  </si>
  <si>
    <t>7061850000000</t>
  </si>
  <si>
    <t>BT-856497</t>
  </si>
  <si>
    <t>LOT-C9138</t>
  </si>
  <si>
    <t>PRD-02961</t>
  </si>
  <si>
    <t>SAM-AUD-0090</t>
  </si>
  <si>
    <t>2787360000000</t>
  </si>
  <si>
    <t>BT-641562</t>
  </si>
  <si>
    <t>LOT-C8952</t>
  </si>
  <si>
    <t>PRD-03194</t>
  </si>
  <si>
    <t>UBI-NET-0115</t>
  </si>
  <si>
    <t>679264000000</t>
  </si>
  <si>
    <t>B-28-S1</t>
  </si>
  <si>
    <t>BT-301191</t>
  </si>
  <si>
    <t>LOT-C5034</t>
  </si>
  <si>
    <t>PRD-01716</t>
  </si>
  <si>
    <t>CIS-NET-0074</t>
  </si>
  <si>
    <t>1364640000000</t>
  </si>
  <si>
    <t>C-22-S7</t>
  </si>
  <si>
    <t>BT-305505</t>
  </si>
  <si>
    <t>LOT-B7212</t>
  </si>
  <si>
    <t>PRD-01640</t>
  </si>
  <si>
    <t>WD-STO-0041</t>
  </si>
  <si>
    <t>3882320000000</t>
  </si>
  <si>
    <t>B-27-S7</t>
  </si>
  <si>
    <t>BT-442211</t>
  </si>
  <si>
    <t>LOT-B5815</t>
  </si>
  <si>
    <t>PRD-01226</t>
  </si>
  <si>
    <t>MSF-FUR-0029</t>
  </si>
  <si>
    <t>3703850000000</t>
  </si>
  <si>
    <t>D-31-S5</t>
  </si>
  <si>
    <t>BT-538269</t>
  </si>
  <si>
    <t>LOT-B3946</t>
  </si>
  <si>
    <t>PRD-02687</t>
  </si>
  <si>
    <t>APC-ELC-0114</t>
  </si>
  <si>
    <t>2013300000000</t>
  </si>
  <si>
    <t>BT-737920</t>
  </si>
  <si>
    <t>LOT-C6021</t>
  </si>
  <si>
    <t>PRD-01261</t>
  </si>
  <si>
    <t>PHI-ELC-0068</t>
  </si>
  <si>
    <t>7802280000000</t>
  </si>
  <si>
    <t>A-14-S9</t>
  </si>
  <si>
    <t>BT-742800</t>
  </si>
  <si>
    <t>LOT-B6642</t>
  </si>
  <si>
    <t>PRD-02020</t>
  </si>
  <si>
    <t>CAN-SUP-0063</t>
  </si>
  <si>
    <t>446204000000</t>
  </si>
  <si>
    <t>D-05-S4</t>
  </si>
  <si>
    <t>BT-650299</t>
  </si>
  <si>
    <t>LOT-B9041</t>
  </si>
  <si>
    <t>PRD-00878</t>
  </si>
  <si>
    <t>MSF-FUR-0021</t>
  </si>
  <si>
    <t>7781110000000</t>
  </si>
  <si>
    <t>BT-947739</t>
  </si>
  <si>
    <t>LOT-A6034</t>
  </si>
  <si>
    <t>PRD-01999</t>
  </si>
  <si>
    <t>APC-ELC-0092</t>
  </si>
  <si>
    <t>2649140000000</t>
  </si>
  <si>
    <t>F-06-S2</t>
  </si>
  <si>
    <t>BT-116641</t>
  </si>
  <si>
    <t>LOT-B9212</t>
  </si>
  <si>
    <t>PRD-02465</t>
  </si>
  <si>
    <t>SAM-STO-0057</t>
  </si>
  <si>
    <t>5074760000000</t>
  </si>
  <si>
    <t>D-25-S5</t>
  </si>
  <si>
    <t>BT-259026</t>
  </si>
  <si>
    <t>LOT-C3224</t>
  </si>
  <si>
    <t>PRD-01627</t>
  </si>
  <si>
    <t>MSF-ACC-0031</t>
  </si>
  <si>
    <t>3116020000000</t>
  </si>
  <si>
    <t>F-19-S4</t>
  </si>
  <si>
    <t>BT-991786</t>
  </si>
  <si>
    <t>LOT-B9381</t>
  </si>
  <si>
    <t>PRD-00113</t>
  </si>
  <si>
    <t>PHI-AUD-0003</t>
  </si>
  <si>
    <t>4655490000000</t>
  </si>
  <si>
    <t>F-15-S2</t>
  </si>
  <si>
    <t>BT-472541</t>
  </si>
  <si>
    <t>LOT-A4659</t>
  </si>
  <si>
    <t>PRD-02241</t>
  </si>
  <si>
    <t>SAM-STO-0053</t>
  </si>
  <si>
    <t>9994650000000</t>
  </si>
  <si>
    <t>E-13-S1</t>
  </si>
  <si>
    <t>BT-528609</t>
  </si>
  <si>
    <t>LOT-B8263</t>
  </si>
  <si>
    <t>PRD-02495</t>
  </si>
  <si>
    <t>LOG-AUD-0062</t>
  </si>
  <si>
    <t>3458720000000</t>
  </si>
  <si>
    <t>B-14-S4</t>
  </si>
  <si>
    <t>BT-757409</t>
  </si>
  <si>
    <t>LOT-C9201</t>
  </si>
  <si>
    <t>PRD-01911</t>
  </si>
  <si>
    <t>CIS-CCT-0050</t>
  </si>
  <si>
    <t>3304350000000</t>
  </si>
  <si>
    <t>D-17-S1</t>
  </si>
  <si>
    <t>BT-952393</t>
  </si>
  <si>
    <t>LOT-B6816</t>
  </si>
  <si>
    <t>PRD-03205</t>
  </si>
  <si>
    <t>DEL-LAP-0076</t>
  </si>
  <si>
    <t>7042790000000</t>
  </si>
  <si>
    <t>D-25-S4</t>
  </si>
  <si>
    <t>BT-521565</t>
  </si>
  <si>
    <t>LOT-C3827</t>
  </si>
  <si>
    <t>PRD-02579</t>
  </si>
  <si>
    <t>BRO-PRN-0056</t>
  </si>
  <si>
    <t>5690440000000</t>
  </si>
  <si>
    <t>BT-301977</t>
  </si>
  <si>
    <t>LOT-C7565</t>
  </si>
  <si>
    <t>PRD-02709</t>
  </si>
  <si>
    <t>PHI-CCT-0080</t>
  </si>
  <si>
    <t>3878250000000</t>
  </si>
  <si>
    <t>BT-657502</t>
  </si>
  <si>
    <t>LOT-C4180</t>
  </si>
  <si>
    <t>PRD-02332</t>
  </si>
  <si>
    <t>UBI-NET-0073</t>
  </si>
  <si>
    <t>4147620000000</t>
  </si>
  <si>
    <t>E-36-S8</t>
  </si>
  <si>
    <t>BT-217861</t>
  </si>
  <si>
    <t>LOT-C9260</t>
  </si>
  <si>
    <t>PRD-03124</t>
  </si>
  <si>
    <t>3145040000000</t>
  </si>
  <si>
    <t>G-08-S6</t>
  </si>
  <si>
    <t>BT-829165</t>
  </si>
  <si>
    <t>LOT-C2309</t>
  </si>
  <si>
    <t>PRD-02626</t>
  </si>
  <si>
    <t>HP-CLN-0066</t>
  </si>
  <si>
    <t>446008000000</t>
  </si>
  <si>
    <t>BT-709358</t>
  </si>
  <si>
    <t>LOT-C9268</t>
  </si>
  <si>
    <t>PRD-01005</t>
  </si>
  <si>
    <t>APC-ELC-0051</t>
  </si>
  <si>
    <t>2366700000000</t>
  </si>
  <si>
    <t>D-21-S4</t>
  </si>
  <si>
    <t>BT-511623</t>
  </si>
  <si>
    <t>LOT-A4389</t>
  </si>
  <si>
    <t>PRD-02124</t>
  </si>
  <si>
    <t>KNG-STO-0048</t>
  </si>
  <si>
    <t>8590040000000</t>
  </si>
  <si>
    <t>C-28-S1</t>
  </si>
  <si>
    <t>BT-787508</t>
  </si>
  <si>
    <t>LOT-B6382</t>
  </si>
  <si>
    <t>PRD-01212</t>
  </si>
  <si>
    <t>HP-MOB-0046</t>
  </si>
  <si>
    <t>6195490000000</t>
  </si>
  <si>
    <t>C-33-S3</t>
  </si>
  <si>
    <t>BT-274612</t>
  </si>
  <si>
    <t>LOT-B3193</t>
  </si>
  <si>
    <t>PRD-03389</t>
  </si>
  <si>
    <t>MSF-ACC-0061</t>
  </si>
  <si>
    <t>7409620000000</t>
  </si>
  <si>
    <t>BT-395739</t>
  </si>
  <si>
    <t>LOT-C8511</t>
  </si>
  <si>
    <t>PRD-01000</t>
  </si>
  <si>
    <t>PHI-ELC-0058</t>
  </si>
  <si>
    <t>1714850000000</t>
  </si>
  <si>
    <t>F-16-S6</t>
  </si>
  <si>
    <t>BT-821765</t>
  </si>
  <si>
    <t>LOT-A7336</t>
  </si>
  <si>
    <t>PRD-01109</t>
  </si>
  <si>
    <t>UBI-CCT-0030</t>
  </si>
  <si>
    <t>4265200000000</t>
  </si>
  <si>
    <t>F-37-S7</t>
  </si>
  <si>
    <t>BT-709307</t>
  </si>
  <si>
    <t>LOT-A4105</t>
  </si>
  <si>
    <t>PRD-00026</t>
  </si>
  <si>
    <t>BRO-PRN-0001</t>
  </si>
  <si>
    <t>7703480000000</t>
  </si>
  <si>
    <t>H-04-S7</t>
  </si>
  <si>
    <t>BT-296694</t>
  </si>
  <si>
    <t>LOT-A9494</t>
  </si>
  <si>
    <t>PRD-00614</t>
  </si>
  <si>
    <t>CAN-SUP-0020</t>
  </si>
  <si>
    <t>3957880000000</t>
  </si>
  <si>
    <t>BT-855914</t>
  </si>
  <si>
    <t>LOT-A7159</t>
  </si>
  <si>
    <t>PRD-02536</t>
  </si>
  <si>
    <t>PHI-CLN-0070</t>
  </si>
  <si>
    <t>1813430000000</t>
  </si>
  <si>
    <t>BT-624143</t>
  </si>
  <si>
    <t>LOT-C5644</t>
  </si>
  <si>
    <t>PRD-03171</t>
  </si>
  <si>
    <t>SAM-MOB-0101</t>
  </si>
  <si>
    <t>1775340000000</t>
  </si>
  <si>
    <t>C-31-S6</t>
  </si>
  <si>
    <t>BT-979458</t>
  </si>
  <si>
    <t>LOT-C1827</t>
  </si>
  <si>
    <t>PRD-00620</t>
  </si>
  <si>
    <t>LOG-FUR-0016</t>
  </si>
  <si>
    <t>9464090000000</t>
  </si>
  <si>
    <t>D-17-S4</t>
  </si>
  <si>
    <t>BT-389184</t>
  </si>
  <si>
    <t>LOT-A8387</t>
  </si>
  <si>
    <t>PRD-00904</t>
  </si>
  <si>
    <t>KNG-STO-0015</t>
  </si>
  <si>
    <t>2645650000000</t>
  </si>
  <si>
    <t>BT-953459</t>
  </si>
  <si>
    <t>LOT-A4643</t>
  </si>
  <si>
    <t>PRD-00314</t>
  </si>
  <si>
    <t>LOG-FUR-0004</t>
  </si>
  <si>
    <t>4090380000000</t>
  </si>
  <si>
    <t>F-06-S6</t>
  </si>
  <si>
    <t>BT-815339</t>
  </si>
  <si>
    <t>LOT-A7769</t>
  </si>
  <si>
    <t>PRD-01699</t>
  </si>
  <si>
    <t>PHI-ELC-0102</t>
  </si>
  <si>
    <t>6060100000000</t>
  </si>
  <si>
    <t>BT-948668</t>
  </si>
  <si>
    <t>LOT-B8116</t>
  </si>
  <si>
    <t>PRD-02254</t>
  </si>
  <si>
    <t>HP-PRN-0036</t>
  </si>
  <si>
    <t>2967470000000</t>
  </si>
  <si>
    <t>BT-823289</t>
  </si>
  <si>
    <t>LOT-B2939</t>
  </si>
  <si>
    <t>PRD-02729</t>
  </si>
  <si>
    <t>LOG-AUD-0066</t>
  </si>
  <si>
    <t>1297990000000</t>
  </si>
  <si>
    <t>BT-131965</t>
  </si>
  <si>
    <t>LOT-C1412</t>
  </si>
  <si>
    <t>PRD-00481</t>
  </si>
  <si>
    <t>LEN-LAP-0014</t>
  </si>
  <si>
    <t>5582980000000</t>
  </si>
  <si>
    <t>Lenovo Legion 5</t>
  </si>
  <si>
    <t>BT-705073</t>
  </si>
  <si>
    <t>LOT-A9977</t>
  </si>
  <si>
    <t>PRD-01060</t>
  </si>
  <si>
    <t>APC-ELC-0054</t>
  </si>
  <si>
    <t>9972460000000</t>
  </si>
  <si>
    <t>BT-481506</t>
  </si>
  <si>
    <t>LOT-A9338</t>
  </si>
  <si>
    <t>PRD-02110</t>
  </si>
  <si>
    <t>UBI-CCT-0050</t>
  </si>
  <si>
    <t>2570450000000</t>
  </si>
  <si>
    <t>B-22-S9</t>
  </si>
  <si>
    <t>BT-117679</t>
  </si>
  <si>
    <t>LOT-B9598</t>
  </si>
  <si>
    <t>PRD-00927</t>
  </si>
  <si>
    <t>CIS-NET-0033</t>
  </si>
  <si>
    <t>4539250000000</t>
  </si>
  <si>
    <t>BT-817131</t>
  </si>
  <si>
    <t>LOT-A7557</t>
  </si>
  <si>
    <t>PRD-03378</t>
  </si>
  <si>
    <t>BRO-PRN-0067</t>
  </si>
  <si>
    <t>8255150000000</t>
  </si>
  <si>
    <t>BT-164971</t>
  </si>
  <si>
    <t>LOT-C8510</t>
  </si>
  <si>
    <t>PRD-01587</t>
  </si>
  <si>
    <t>PHI-ELC-0095</t>
  </si>
  <si>
    <t>1977640000000</t>
  </si>
  <si>
    <t>C-23-S4</t>
  </si>
  <si>
    <t>BT-661807</t>
  </si>
  <si>
    <t>PRD-02051</t>
  </si>
  <si>
    <t>CAN-PRN-0047</t>
  </si>
  <si>
    <t>7731100000000</t>
  </si>
  <si>
    <t>D-38-S2</t>
  </si>
  <si>
    <t>BT-808067</t>
  </si>
  <si>
    <t>LOT-B1668</t>
  </si>
  <si>
    <t>PRD-01653</t>
  </si>
  <si>
    <t>PHI-AUD-0038</t>
  </si>
  <si>
    <t>E-02-S6</t>
  </si>
  <si>
    <t>BT-640652</t>
  </si>
  <si>
    <t>LOT-B6915</t>
  </si>
  <si>
    <t>PRD-00477</t>
  </si>
  <si>
    <t>BRO-PRN-0011</t>
  </si>
  <si>
    <t>4505730000000</t>
  </si>
  <si>
    <t>F-08-S5</t>
  </si>
  <si>
    <t>BT-733754</t>
  </si>
  <si>
    <t>LOT-A7756</t>
  </si>
  <si>
    <t>PRD-00160</t>
  </si>
  <si>
    <t>UBI-CCT-0004</t>
  </si>
  <si>
    <t>1390600000000</t>
  </si>
  <si>
    <t>A-23-S6</t>
  </si>
  <si>
    <t>BT-956835</t>
  </si>
  <si>
    <t>LOT-A8115</t>
  </si>
  <si>
    <t>PRD-00172</t>
  </si>
  <si>
    <t>MSF-FUR-0001</t>
  </si>
  <si>
    <t>4586830000000</t>
  </si>
  <si>
    <t>B-31-S5</t>
  </si>
  <si>
    <t>BT-241081</t>
  </si>
  <si>
    <t>LOT-A2999</t>
  </si>
  <si>
    <t>PRD-00281</t>
  </si>
  <si>
    <t>PHI-CLN-0008</t>
  </si>
  <si>
    <t>6686330000000</t>
  </si>
  <si>
    <t>F-37-S4</t>
  </si>
  <si>
    <t>BT-903562</t>
  </si>
  <si>
    <t>LOT-A2059</t>
  </si>
  <si>
    <t>PRD-02596</t>
  </si>
  <si>
    <t>SEA-STO-0058</t>
  </si>
  <si>
    <t>7961770000000</t>
  </si>
  <si>
    <t>C-09-S3</t>
  </si>
  <si>
    <t>BT-104771</t>
  </si>
  <si>
    <t>LOT-C3521</t>
  </si>
  <si>
    <t>PRD-01178</t>
  </si>
  <si>
    <t>PHI-CCT-0032</t>
  </si>
  <si>
    <t>3680200000000</t>
  </si>
  <si>
    <t>C-13-S2</t>
  </si>
  <si>
    <t>BT-368035</t>
  </si>
  <si>
    <t>LOT-A1453</t>
  </si>
  <si>
    <t>PRD-02644</t>
  </si>
  <si>
    <t>SAM-STO-0064</t>
  </si>
  <si>
    <t>4788260000000</t>
  </si>
  <si>
    <t>B-38-S2</t>
  </si>
  <si>
    <t>BT-648401</t>
  </si>
  <si>
    <t>LOT-C6895</t>
  </si>
  <si>
    <t>PRD-02026</t>
  </si>
  <si>
    <t>MSF-LAP-0037</t>
  </si>
  <si>
    <t>2085950000000</t>
  </si>
  <si>
    <t>BT-231896</t>
  </si>
  <si>
    <t>LOT-B5887</t>
  </si>
  <si>
    <t>PRD-03125</t>
  </si>
  <si>
    <t>BRO-SUP-0095</t>
  </si>
  <si>
    <t>5625580000000</t>
  </si>
  <si>
    <t>C-02-S7</t>
  </si>
  <si>
    <t>BT-460487</t>
  </si>
  <si>
    <t>LOT-C3166</t>
  </si>
  <si>
    <t>PRD-00299</t>
  </si>
  <si>
    <t>SAM-MOB-0007</t>
  </si>
  <si>
    <t>3684860000000</t>
  </si>
  <si>
    <t>LOT-A3517</t>
  </si>
  <si>
    <t>PRD-02812</t>
  </si>
  <si>
    <t>PHI-CLN-0083</t>
  </si>
  <si>
    <t>8369120000000</t>
  </si>
  <si>
    <t>BT-152610</t>
  </si>
  <si>
    <t>LOT-C7564</t>
  </si>
  <si>
    <t>PRD-01237</t>
  </si>
  <si>
    <t>HP-SUP-0036</t>
  </si>
  <si>
    <t>4479390000000</t>
  </si>
  <si>
    <t>BT-162237</t>
  </si>
  <si>
    <t>LOT-B1851</t>
  </si>
  <si>
    <t>PRD-01278</t>
  </si>
  <si>
    <t>LOG-CLN-0030</t>
  </si>
  <si>
    <t>7886640000000</t>
  </si>
  <si>
    <t>C-32-S5</t>
  </si>
  <si>
    <t>BT-556384</t>
  </si>
  <si>
    <t>LOT-B2300</t>
  </si>
  <si>
    <t>PRD-00536</t>
  </si>
  <si>
    <t>PHI-CCT-0015</t>
  </si>
  <si>
    <t>8593400000000</t>
  </si>
  <si>
    <t>B-39-S8</t>
  </si>
  <si>
    <t>BT-607771</t>
  </si>
  <si>
    <t>LOT-A3700</t>
  </si>
  <si>
    <t>PRD-03398</t>
  </si>
  <si>
    <t>UBI-CCT-0087</t>
  </si>
  <si>
    <t>844068000000</t>
  </si>
  <si>
    <t>BT-149612</t>
  </si>
  <si>
    <t>PRD-01319</t>
  </si>
  <si>
    <t>SAM-AUD-0046</t>
  </si>
  <si>
    <t>4726680000000</t>
  </si>
  <si>
    <t>BT-260601</t>
  </si>
  <si>
    <t>LOT-B9227</t>
  </si>
  <si>
    <t>PRD-01719</t>
  </si>
  <si>
    <t>UBI-NET-0059</t>
  </si>
  <si>
    <t>6726990000000</t>
  </si>
  <si>
    <t>BT-554557</t>
  </si>
  <si>
    <t>LOT-B8844</t>
  </si>
  <si>
    <t>PRD-00830</t>
  </si>
  <si>
    <t>CIS-NET-0029</t>
  </si>
  <si>
    <t>9244930000000</t>
  </si>
  <si>
    <t>A-24-S1</t>
  </si>
  <si>
    <t>BT-911459</t>
  </si>
  <si>
    <t>LOT-A1714</t>
  </si>
  <si>
    <t>PRD-01692</t>
  </si>
  <si>
    <t>WD-STO-0045</t>
  </si>
  <si>
    <t>2588580000000</t>
  </si>
  <si>
    <t>D-40-S2</t>
  </si>
  <si>
    <t>BT-832885</t>
  </si>
  <si>
    <t>LOT-B7673</t>
  </si>
  <si>
    <t>PRD-01282</t>
  </si>
  <si>
    <t>WD-STO-0034</t>
  </si>
  <si>
    <t>8755800000000</t>
  </si>
  <si>
    <t>BT-185336</t>
  </si>
  <si>
    <t>LOT-B9983</t>
  </si>
  <si>
    <t>PRD-01267</t>
  </si>
  <si>
    <t>PHI-CCT-0037</t>
  </si>
  <si>
    <t>9178220000000</t>
  </si>
  <si>
    <t>C-37-S5</t>
  </si>
  <si>
    <t>BT-752510</t>
  </si>
  <si>
    <t>LOT-B9084</t>
  </si>
  <si>
    <t>PRD-01416</t>
  </si>
  <si>
    <t>CIS-NET-0059</t>
  </si>
  <si>
    <t>3146500000000</t>
  </si>
  <si>
    <t>BT-197017</t>
  </si>
  <si>
    <t>LOT-B6080</t>
  </si>
  <si>
    <t>PRD-01111</t>
  </si>
  <si>
    <t>CIS-NET-0041</t>
  </si>
  <si>
    <t>1320250000000</t>
  </si>
  <si>
    <t>C-26-S5</t>
  </si>
  <si>
    <t>BT-282615</t>
  </si>
  <si>
    <t>LOT-A7439</t>
  </si>
  <si>
    <t>PRD-00928</t>
  </si>
  <si>
    <t>CIS-NET-0034</t>
  </si>
  <si>
    <t>985372000000</t>
  </si>
  <si>
    <t>B-10-S3</t>
  </si>
  <si>
    <t>BT-407358</t>
  </si>
  <si>
    <t>LOT-A8793</t>
  </si>
  <si>
    <t>PRD-01028</t>
  </si>
  <si>
    <t>CIS-CCT-0023</t>
  </si>
  <si>
    <t>7149990000000</t>
  </si>
  <si>
    <t>A-30-S7</t>
  </si>
  <si>
    <t>BT-333993</t>
  </si>
  <si>
    <t>LOT-A5876</t>
  </si>
  <si>
    <t>PRD-02556</t>
  </si>
  <si>
    <t>HP-SUP-0069</t>
  </si>
  <si>
    <t>7871910000000</t>
  </si>
  <si>
    <t>BT-929246</t>
  </si>
  <si>
    <t>PRD-01951</t>
  </si>
  <si>
    <t>SEA-STO-0043</t>
  </si>
  <si>
    <t>8651210000000</t>
  </si>
  <si>
    <t>D-26-S6</t>
  </si>
  <si>
    <t>BT-745575</t>
  </si>
  <si>
    <t>LOT-B4182</t>
  </si>
  <si>
    <t>PRD-02469</t>
  </si>
  <si>
    <t>LOG-AUD-0060</t>
  </si>
  <si>
    <t>3421120000000</t>
  </si>
  <si>
    <t>G-21-S3</t>
  </si>
  <si>
    <t>BT-152303</t>
  </si>
  <si>
    <t>LOT-C9827</t>
  </si>
  <si>
    <t>PRD-00364</t>
  </si>
  <si>
    <t>WD-STO-0006</t>
  </si>
  <si>
    <t>5667660000000</t>
  </si>
  <si>
    <t>BT-689569</t>
  </si>
  <si>
    <t>LOT-A6295</t>
  </si>
  <si>
    <t>PRD-00973</t>
  </si>
  <si>
    <t>CAN-SUP-0031</t>
  </si>
  <si>
    <t>1218940000000</t>
  </si>
  <si>
    <t>BT-387409</t>
  </si>
  <si>
    <t>LOT-A8702</t>
  </si>
  <si>
    <t>PRD-01184</t>
  </si>
  <si>
    <t>PHI-CLN-0030</t>
  </si>
  <si>
    <t>4344210000000</t>
  </si>
  <si>
    <t>E-24-S5</t>
  </si>
  <si>
    <t>BT-480706</t>
  </si>
  <si>
    <t>LOT-A2920</t>
  </si>
  <si>
    <t>PRD-02140</t>
  </si>
  <si>
    <t>PHI-CCT-0059</t>
  </si>
  <si>
    <t>3347510000000</t>
  </si>
  <si>
    <t>C-40-S8</t>
  </si>
  <si>
    <t>BT-747671</t>
  </si>
  <si>
    <t>LOT-B1916</t>
  </si>
  <si>
    <t>PRD-02700</t>
  </si>
  <si>
    <t>SEA-STO-0061</t>
  </si>
  <si>
    <t>8431120000000</t>
  </si>
  <si>
    <t>E-32-S3</t>
  </si>
  <si>
    <t>BT-579270</t>
  </si>
  <si>
    <t>LOT-C7523</t>
  </si>
  <si>
    <t>PRD-03299</t>
  </si>
  <si>
    <t>MSF-ACC-0059</t>
  </si>
  <si>
    <t>4557460000000</t>
  </si>
  <si>
    <t>BT-284241</t>
  </si>
  <si>
    <t>LOT-C1356</t>
  </si>
  <si>
    <t>PRD-03132</t>
  </si>
  <si>
    <t>HP-CLN-0079</t>
  </si>
  <si>
    <t>3496060000000</t>
  </si>
  <si>
    <t>B-27-S1</t>
  </si>
  <si>
    <t>BT-211402</t>
  </si>
  <si>
    <t>LOT-C1110</t>
  </si>
  <si>
    <t>PRD-02860</t>
  </si>
  <si>
    <t>HP-MOB-0100</t>
  </si>
  <si>
    <t>7310840000000</t>
  </si>
  <si>
    <t>E-17-S4</t>
  </si>
  <si>
    <t>BT-384740</t>
  </si>
  <si>
    <t>LOT-C3708</t>
  </si>
  <si>
    <t>PRD-00533</t>
  </si>
  <si>
    <t>SAM-STO-0017</t>
  </si>
  <si>
    <t>3504060000000</t>
  </si>
  <si>
    <t>BT-517955</t>
  </si>
  <si>
    <t>LOT-A4051</t>
  </si>
  <si>
    <t>PRD-01828</t>
  </si>
  <si>
    <t>WD-STO-0047</t>
  </si>
  <si>
    <t>5824710000000</t>
  </si>
  <si>
    <t>BT-874822</t>
  </si>
  <si>
    <t>LOT-B2109</t>
  </si>
  <si>
    <t>PRD-02204</t>
  </si>
  <si>
    <t>HP-CLN-0053</t>
  </si>
  <si>
    <t>5492590000000</t>
  </si>
  <si>
    <t>D-07-S4</t>
  </si>
  <si>
    <t>BT-191528</t>
  </si>
  <si>
    <t>LOT-B2399</t>
  </si>
  <si>
    <t>PRD-00424</t>
  </si>
  <si>
    <t>HP-SUP-0010</t>
  </si>
  <si>
    <t>1208010000000</t>
  </si>
  <si>
    <t>E-39-S1</t>
  </si>
  <si>
    <t>BT-163859</t>
  </si>
  <si>
    <t>LOT-A1969</t>
  </si>
  <si>
    <t>PRD-01209</t>
  </si>
  <si>
    <t>SAM-AUD-0041</t>
  </si>
  <si>
    <t>3666640000000</t>
  </si>
  <si>
    <t>A-32-S8</t>
  </si>
  <si>
    <t>BT-933794</t>
  </si>
  <si>
    <t>LOT-B1491</t>
  </si>
  <si>
    <t>PRD-00838</t>
  </si>
  <si>
    <t>SAM-MOB-0027</t>
  </si>
  <si>
    <t>6121580000000</t>
  </si>
  <si>
    <t>B-30-S7</t>
  </si>
  <si>
    <t>BT-309501</t>
  </si>
  <si>
    <t>LOT-A5054</t>
  </si>
  <si>
    <t>PRD-02527</t>
  </si>
  <si>
    <t>HP-PRN-0046</t>
  </si>
  <si>
    <t>3002330000000</t>
  </si>
  <si>
    <t>D-16-S4</t>
  </si>
  <si>
    <t>BT-255730</t>
  </si>
  <si>
    <t>PRD-01598</t>
  </si>
  <si>
    <t>WD-STO-0039</t>
  </si>
  <si>
    <t>9839100000000</t>
  </si>
  <si>
    <t>E-09-S1</t>
  </si>
  <si>
    <t>BT-461125</t>
  </si>
  <si>
    <t>LOT-B5114</t>
  </si>
  <si>
    <t>PRD-00376</t>
  </si>
  <si>
    <t>APC-ELC-0018</t>
  </si>
  <si>
    <t>7919710000000</t>
  </si>
  <si>
    <t>BT-687789</t>
  </si>
  <si>
    <t>LOT-A6745</t>
  </si>
  <si>
    <t>PRD-03355</t>
  </si>
  <si>
    <t>PHI-AUD-0085</t>
  </si>
  <si>
    <t>9248590000000</t>
  </si>
  <si>
    <t>D-38-S5</t>
  </si>
  <si>
    <t>BT-409055</t>
  </si>
  <si>
    <t>LOT-C6765</t>
  </si>
  <si>
    <t>PRD-02642</t>
  </si>
  <si>
    <t>PHI-ELC-0143</t>
  </si>
  <si>
    <t>1010900000000</t>
  </si>
  <si>
    <t>F-08-S6</t>
  </si>
  <si>
    <t>BT-899361</t>
  </si>
  <si>
    <t>LOT-C2082</t>
  </si>
  <si>
    <t>PRD-00638</t>
  </si>
  <si>
    <t>APC-ELC-0033</t>
  </si>
  <si>
    <t>6276330000000</t>
  </si>
  <si>
    <t>C-04-S1</t>
  </si>
  <si>
    <t>BT-573014</t>
  </si>
  <si>
    <t>LOT-A7522</t>
  </si>
  <si>
    <t>PRD-02816</t>
  </si>
  <si>
    <t>HP-SUP-0076</t>
  </si>
  <si>
    <t>770215000000</t>
  </si>
  <si>
    <t>BT-607991</t>
  </si>
  <si>
    <t>LOT-C7048</t>
  </si>
  <si>
    <t>PRD-01078</t>
  </si>
  <si>
    <t>CAN-SUP-0035</t>
  </si>
  <si>
    <t>4910860000000</t>
  </si>
  <si>
    <t>BT-156590</t>
  </si>
  <si>
    <t>LOT-A6834</t>
  </si>
  <si>
    <t>PRD-02946</t>
  </si>
  <si>
    <t>CIS-NET-0111</t>
  </si>
  <si>
    <t>8678240000000</t>
  </si>
  <si>
    <t>C-22-S5</t>
  </si>
  <si>
    <t>BT-324173</t>
  </si>
  <si>
    <t>LOT-C2341</t>
  </si>
  <si>
    <t>PRD-00153</t>
  </si>
  <si>
    <t>UBI-NET-0005</t>
  </si>
  <si>
    <t>4350310000000</t>
  </si>
  <si>
    <t>C-36-S1</t>
  </si>
  <si>
    <t>BT-646230</t>
  </si>
  <si>
    <t>LOT-A3001</t>
  </si>
  <si>
    <t>PRD-00819</t>
  </si>
  <si>
    <t>HP-SUP-0020</t>
  </si>
  <si>
    <t>577720000000</t>
  </si>
  <si>
    <t>E-13-S3</t>
  </si>
  <si>
    <t>BT-409543</t>
  </si>
  <si>
    <t>LOT-A5755</t>
  </si>
  <si>
    <t>PRD-03232</t>
  </si>
  <si>
    <t>APC-ELC-0136</t>
  </si>
  <si>
    <t>2377960000000</t>
  </si>
  <si>
    <t>BT-311841</t>
  </si>
  <si>
    <t>LOT-C1772</t>
  </si>
  <si>
    <t>PRD-01119</t>
  </si>
  <si>
    <t>MSF-FUR-0027</t>
  </si>
  <si>
    <t>1687870000000</t>
  </si>
  <si>
    <t>H-09-S1</t>
  </si>
  <si>
    <t>BT-642948</t>
  </si>
  <si>
    <t>LOT-A5289</t>
  </si>
  <si>
    <t>PRD-00848</t>
  </si>
  <si>
    <t>PHI-CCT-0025</t>
  </si>
  <si>
    <t>4022350000000</t>
  </si>
  <si>
    <t>H-13-S2</t>
  </si>
  <si>
    <t>BT-670918</t>
  </si>
  <si>
    <t>LOT-A9597</t>
  </si>
  <si>
    <t>PRD-02012</t>
  </si>
  <si>
    <t>PHI-ELC-0115</t>
  </si>
  <si>
    <t>8147600000000</t>
  </si>
  <si>
    <t>BT-743993</t>
  </si>
  <si>
    <t>LOT-B4098</t>
  </si>
  <si>
    <t>PRD-01363</t>
  </si>
  <si>
    <t>LOG-ACC-0041</t>
  </si>
  <si>
    <t>9184180000000</t>
  </si>
  <si>
    <t>BT-854506</t>
  </si>
  <si>
    <t>LOT-B6921</t>
  </si>
  <si>
    <t>PRD-02040</t>
  </si>
  <si>
    <t>SEA-STO-0044</t>
  </si>
  <si>
    <t>1719560000000</t>
  </si>
  <si>
    <t>BT-253216</t>
  </si>
  <si>
    <t>LOT-B4376</t>
  </si>
  <si>
    <t>PRD-02837</t>
  </si>
  <si>
    <t>PHI-ELC-0152</t>
  </si>
  <si>
    <t>8785770000000</t>
  </si>
  <si>
    <t>G-19-S8</t>
  </si>
  <si>
    <t>BT-602380</t>
  </si>
  <si>
    <t>LOT-C4963</t>
  </si>
  <si>
    <t>PRD-02313</t>
  </si>
  <si>
    <t>MSF-FUR-0057</t>
  </si>
  <si>
    <t>BT-279660</t>
  </si>
  <si>
    <t>LOT-C8901</t>
  </si>
  <si>
    <t>PRD-01448</t>
  </si>
  <si>
    <t>PHI-CCT-0044</t>
  </si>
  <si>
    <t>BT-350854</t>
  </si>
  <si>
    <t>PRD-00872</t>
  </si>
  <si>
    <t>SAM-MOB-0030</t>
  </si>
  <si>
    <t>1868700000000</t>
  </si>
  <si>
    <t>B-20-S5</t>
  </si>
  <si>
    <t>BT-593233</t>
  </si>
  <si>
    <t>LOT-A8351</t>
  </si>
  <si>
    <t>PRD-02711</t>
  </si>
  <si>
    <t>KNG-STO-0057</t>
  </si>
  <si>
    <t>7282360000000</t>
  </si>
  <si>
    <t>BT-453266</t>
  </si>
  <si>
    <t>LOT-C6473</t>
  </si>
  <si>
    <t>PRD-01738</t>
  </si>
  <si>
    <t>CAN-SUP-0055</t>
  </si>
  <si>
    <t>1991840000000</t>
  </si>
  <si>
    <t>A-26-S5</t>
  </si>
  <si>
    <t>BT-302274</t>
  </si>
  <si>
    <t>PRD-02902</t>
  </si>
  <si>
    <t>UBI-NET-0099</t>
  </si>
  <si>
    <t>5018330000000</t>
  </si>
  <si>
    <t>F-30-S3</t>
  </si>
  <si>
    <t>BT-563021</t>
  </si>
  <si>
    <t>LOT-C2195</t>
  </si>
  <si>
    <t>PRD-00957</t>
  </si>
  <si>
    <t>UBI-NET-0033</t>
  </si>
  <si>
    <t>9551920000000</t>
  </si>
  <si>
    <t>D-37-S8</t>
  </si>
  <si>
    <t>BT-305065</t>
  </si>
  <si>
    <t>LOT-A6881</t>
  </si>
  <si>
    <t>PRD-03089</t>
  </si>
  <si>
    <t>CIS-NET-0121</t>
  </si>
  <si>
    <t>9540480000000</t>
  </si>
  <si>
    <t>BT-803832</t>
  </si>
  <si>
    <t>LOT-C4334</t>
  </si>
  <si>
    <t>PRD-00902</t>
  </si>
  <si>
    <t>SAM-AUD-0028</t>
  </si>
  <si>
    <t>8471460000000</t>
  </si>
  <si>
    <t>BT-637910</t>
  </si>
  <si>
    <t>LOT-A5930</t>
  </si>
  <si>
    <t>PRD-02548</t>
  </si>
  <si>
    <t>CAN-PRN-0064</t>
  </si>
  <si>
    <t>2334430000000</t>
  </si>
  <si>
    <t>D-06-S7</t>
  </si>
  <si>
    <t>BT-345646</t>
  </si>
  <si>
    <t>LOT-C5356</t>
  </si>
  <si>
    <t>PRD-00371</t>
  </si>
  <si>
    <t>MSF-FUR-0008</t>
  </si>
  <si>
    <t>6945960000000</t>
  </si>
  <si>
    <t>BT-301998</t>
  </si>
  <si>
    <t>LOT-A5498</t>
  </si>
  <si>
    <t>PRD-01568</t>
  </si>
  <si>
    <t>HP-ACC-0036</t>
  </si>
  <si>
    <t>7873880000000</t>
  </si>
  <si>
    <t>F-03-S7</t>
  </si>
  <si>
    <t>BT-186026</t>
  </si>
  <si>
    <t>LOT-B8965</t>
  </si>
  <si>
    <t>PRD-02923</t>
  </si>
  <si>
    <t>DEL-LAP-0068</t>
  </si>
  <si>
    <t>2994470000000</t>
  </si>
  <si>
    <t>BT-148747</t>
  </si>
  <si>
    <t>LOT-C8310</t>
  </si>
  <si>
    <t>PRD-01680</t>
  </si>
  <si>
    <t>LOG-CLN-0043</t>
  </si>
  <si>
    <t>6991558593</t>
  </si>
  <si>
    <t>E-10-S2</t>
  </si>
  <si>
    <t>BT-898672</t>
  </si>
  <si>
    <t>LOT-B1614</t>
  </si>
  <si>
    <t>PRD-01053</t>
  </si>
  <si>
    <t>SAM-STO-0031</t>
  </si>
  <si>
    <t>1483690000000</t>
  </si>
  <si>
    <t>BT-403916</t>
  </si>
  <si>
    <t>LOT-A8380</t>
  </si>
  <si>
    <t>PRD-03288</t>
  </si>
  <si>
    <t>HP-CLN-0086</t>
  </si>
  <si>
    <t>9968430000000</t>
  </si>
  <si>
    <t>BT-610786</t>
  </si>
  <si>
    <t>LOT-C9524</t>
  </si>
  <si>
    <t>PRD-02685</t>
  </si>
  <si>
    <t>HP-CLN-0070</t>
  </si>
  <si>
    <t>4281830000000</t>
  </si>
  <si>
    <t>D-39-S8</t>
  </si>
  <si>
    <t>BT-588172</t>
  </si>
  <si>
    <t>LOT-C3747</t>
  </si>
  <si>
    <t>PRD-03295</t>
  </si>
  <si>
    <t>LOG-AUD-0083</t>
  </si>
  <si>
    <t>1915730000000</t>
  </si>
  <si>
    <t>BT-540650</t>
  </si>
  <si>
    <t>LOT-C7410</t>
  </si>
  <si>
    <t>PRD-02467</t>
  </si>
  <si>
    <t>LEN-MOB-0075</t>
  </si>
  <si>
    <t>1039350000000</t>
  </si>
  <si>
    <t>C-40-S1</t>
  </si>
  <si>
    <t>BT-638169</t>
  </si>
  <si>
    <t>LOT-C7002</t>
  </si>
  <si>
    <t>PRD-01083</t>
  </si>
  <si>
    <t>DEL-LAP-0024</t>
  </si>
  <si>
    <t>2468720000000</t>
  </si>
  <si>
    <t>C-37-S3</t>
  </si>
  <si>
    <t>BT-919464</t>
  </si>
  <si>
    <t>LOT-A3390</t>
  </si>
  <si>
    <t>PRD-01926</t>
  </si>
  <si>
    <t>LOG-AUD-0044</t>
  </si>
  <si>
    <t>6517590000000</t>
  </si>
  <si>
    <t>BT-981802</t>
  </si>
  <si>
    <t>LOT-B7355</t>
  </si>
  <si>
    <t>PRD-02679</t>
  </si>
  <si>
    <t>KNG-STO-0055</t>
  </si>
  <si>
    <t>1573700000000</t>
  </si>
  <si>
    <t>B-24-S6</t>
  </si>
  <si>
    <t>BT-337419</t>
  </si>
  <si>
    <t>LOT-C7254</t>
  </si>
  <si>
    <t>PRD-03076</t>
  </si>
  <si>
    <t>LEN-MOB-0096</t>
  </si>
  <si>
    <t>1348270000000</t>
  </si>
  <si>
    <t>G-12-S9</t>
  </si>
  <si>
    <t>BT-314650</t>
  </si>
  <si>
    <t>LOT-C2011</t>
  </si>
  <si>
    <t>PRD-03298</t>
  </si>
  <si>
    <t>SAM-MOB-0106</t>
  </si>
  <si>
    <t>9523590000000</t>
  </si>
  <si>
    <t>D-15-S9</t>
  </si>
  <si>
    <t>BT-797283</t>
  </si>
  <si>
    <t>LOT-C2696</t>
  </si>
  <si>
    <t>PRD-00868</t>
  </si>
  <si>
    <t>PHI-ELC-0049</t>
  </si>
  <si>
    <t>3174460000000</t>
  </si>
  <si>
    <t>H-06-S7</t>
  </si>
  <si>
    <t>BT-599937</t>
  </si>
  <si>
    <t>LOT-A1783</t>
  </si>
  <si>
    <t>PRD-00710</t>
  </si>
  <si>
    <t>LOG-FUR-0019</t>
  </si>
  <si>
    <t>1762310000000</t>
  </si>
  <si>
    <t>F-30-S4</t>
  </si>
  <si>
    <t>BT-281890</t>
  </si>
  <si>
    <t>LOT-A4274</t>
  </si>
  <si>
    <t>PRD-00887</t>
  </si>
  <si>
    <t>APC-ELC-0044</t>
  </si>
  <si>
    <t>4862680000000</t>
  </si>
  <si>
    <t>BT-819146</t>
  </si>
  <si>
    <t>LOT-A2054</t>
  </si>
  <si>
    <t>PRD-02633</t>
  </si>
  <si>
    <t>HP-CLN-0067</t>
  </si>
  <si>
    <t>3763170000000</t>
  </si>
  <si>
    <t>BT-433488</t>
  </si>
  <si>
    <t>LOT-C4444</t>
  </si>
  <si>
    <t>PRD-02116</t>
  </si>
  <si>
    <t>LOG-AUD-0048</t>
  </si>
  <si>
    <t>9804730000000</t>
  </si>
  <si>
    <t>BT-272391</t>
  </si>
  <si>
    <t>LOT-B4233</t>
  </si>
  <si>
    <t>PRD-02267</t>
  </si>
  <si>
    <t>SAM-MOB-0074</t>
  </si>
  <si>
    <t>8869190000000</t>
  </si>
  <si>
    <t>B-09-S3</t>
  </si>
  <si>
    <t>BT-240332</t>
  </si>
  <si>
    <t>LOT-B2214</t>
  </si>
  <si>
    <t>PRD-00029</t>
  </si>
  <si>
    <t>KNG-STO-0002</t>
  </si>
  <si>
    <t>913432000000</t>
  </si>
  <si>
    <t>F-25-S9</t>
  </si>
  <si>
    <t>BT-432043</t>
  </si>
  <si>
    <t>LOT-A8994</t>
  </si>
  <si>
    <t>PRD-00007</t>
  </si>
  <si>
    <t>LEN-MOB-0002</t>
  </si>
  <si>
    <t>6247320000000</t>
  </si>
  <si>
    <t>BT-299448</t>
  </si>
  <si>
    <t>PRD-00066</t>
  </si>
  <si>
    <t>SAM-AUD-0004</t>
  </si>
  <si>
    <t>7139720000000</t>
  </si>
  <si>
    <t>D-10-S9</t>
  </si>
  <si>
    <t>BT-272529</t>
  </si>
  <si>
    <t>LOT-A6375</t>
  </si>
  <si>
    <t>PRD-00305</t>
  </si>
  <si>
    <t>DEL-LAP-0007</t>
  </si>
  <si>
    <t>5151090000000</t>
  </si>
  <si>
    <t>BT-395503</t>
  </si>
  <si>
    <t>LOT-A6854</t>
  </si>
  <si>
    <t>PRD-01390</t>
  </si>
  <si>
    <t>HP-MOB-0057</t>
  </si>
  <si>
    <t>2771570000000</t>
  </si>
  <si>
    <t>C-36-S4</t>
  </si>
  <si>
    <t>BT-391455</t>
  </si>
  <si>
    <t>LOT-B1103</t>
  </si>
  <si>
    <t>PRD-03103</t>
  </si>
  <si>
    <t>LEN-LAP-0060</t>
  </si>
  <si>
    <t>7623620000000</t>
  </si>
  <si>
    <t>BT-327736</t>
  </si>
  <si>
    <t>LOT-C9684</t>
  </si>
  <si>
    <t>PRD-01722</t>
  </si>
  <si>
    <t>MSF-FUR-0040</t>
  </si>
  <si>
    <t>BT-972832</t>
  </si>
  <si>
    <t>LOT-B6415</t>
  </si>
  <si>
    <t>PRD-01197</t>
  </si>
  <si>
    <t>PHI-AUD-0027</t>
  </si>
  <si>
    <t>2109370000000</t>
  </si>
  <si>
    <t>D-15-S2</t>
  </si>
  <si>
    <t>BT-594116</t>
  </si>
  <si>
    <t>LOT-A9852</t>
  </si>
  <si>
    <t>PRD-01758</t>
  </si>
  <si>
    <t>LOG-CLN-0046</t>
  </si>
  <si>
    <t>4596390000000</t>
  </si>
  <si>
    <t>B-03-S2</t>
  </si>
  <si>
    <t>BT-236857</t>
  </si>
  <si>
    <t>LOT-B5890</t>
  </si>
  <si>
    <t>PRD-00243</t>
  </si>
  <si>
    <t>SEA-STO-0007</t>
  </si>
  <si>
    <t>7288140000000</t>
  </si>
  <si>
    <t>H-11-S7</t>
  </si>
  <si>
    <t>BT-251357</t>
  </si>
  <si>
    <t>LOT-A9286</t>
  </si>
  <si>
    <t>PRD-00222</t>
  </si>
  <si>
    <t>LOG-CLN-0006</t>
  </si>
  <si>
    <t>4257540000000</t>
  </si>
  <si>
    <t>BT-544366</t>
  </si>
  <si>
    <t>LOT-A8780</t>
  </si>
  <si>
    <t>PRD-02559</t>
  </si>
  <si>
    <t>SAM-AUD-0076</t>
  </si>
  <si>
    <t>7260760000000</t>
  </si>
  <si>
    <t>BT-661774</t>
  </si>
  <si>
    <t>LOT-C2318</t>
  </si>
  <si>
    <t>PRD-00126</t>
  </si>
  <si>
    <t>PHI-ELC-0003</t>
  </si>
  <si>
    <t>2816060000000</t>
  </si>
  <si>
    <t>BT-286044</t>
  </si>
  <si>
    <t>LOT-A2220</t>
  </si>
  <si>
    <t>PRD-00210</t>
  </si>
  <si>
    <t>CIS-CCT-0006</t>
  </si>
  <si>
    <t>7603110000000</t>
  </si>
  <si>
    <t>BT-545440</t>
  </si>
  <si>
    <t>LOT-A2830</t>
  </si>
  <si>
    <t>PRD-01996</t>
  </si>
  <si>
    <t>MSF-LAP-0036</t>
  </si>
  <si>
    <t>4331650000000</t>
  </si>
  <si>
    <t>BT-550749</t>
  </si>
  <si>
    <t>LOT-B9345</t>
  </si>
  <si>
    <t>PRD-01322</t>
  </si>
  <si>
    <t>LOG-CLN-0031</t>
  </si>
  <si>
    <t>592531000000</t>
  </si>
  <si>
    <t>F-30-S9</t>
  </si>
  <si>
    <t>BT-168687</t>
  </si>
  <si>
    <t>LOT-B5710</t>
  </si>
  <si>
    <t>PRD-02406</t>
  </si>
  <si>
    <t>LEN-LAP-0042</t>
  </si>
  <si>
    <t>6420120000000</t>
  </si>
  <si>
    <t>BT-481153</t>
  </si>
  <si>
    <t>LOT-C3643</t>
  </si>
  <si>
    <t>PRD-03294</t>
  </si>
  <si>
    <t>LOG-AUD-0082</t>
  </si>
  <si>
    <t>5626660000000</t>
  </si>
  <si>
    <t>D-31-S7</t>
  </si>
  <si>
    <t>BT-173637</t>
  </si>
  <si>
    <t>LOT-C7749</t>
  </si>
  <si>
    <t>PRD-01968</t>
  </si>
  <si>
    <t>HP-SUP-0054</t>
  </si>
  <si>
    <t>8410200000000</t>
  </si>
  <si>
    <t>E-22-S7</t>
  </si>
  <si>
    <t>BT-862906</t>
  </si>
  <si>
    <t>LOT-B1387</t>
  </si>
  <si>
    <t>PRD-00621</t>
  </si>
  <si>
    <t>CAN-PRN-0018</t>
  </si>
  <si>
    <t>4853470000000</t>
  </si>
  <si>
    <t>BT-898683</t>
  </si>
  <si>
    <t>LOT-A1710</t>
  </si>
  <si>
    <t>PRD-00195</t>
  </si>
  <si>
    <t>LOG-AUD-0002</t>
  </si>
  <si>
    <t>54364597010</t>
  </si>
  <si>
    <t>B-31-S3</t>
  </si>
  <si>
    <t>BT-621682</t>
  </si>
  <si>
    <t>LOT-A3888</t>
  </si>
  <si>
    <t>PRD-03363</t>
  </si>
  <si>
    <t>LEN-LAP-0066</t>
  </si>
  <si>
    <t>9363180000000</t>
  </si>
  <si>
    <t>E-27-S7</t>
  </si>
  <si>
    <t>BT-673438</t>
  </si>
  <si>
    <t>LOT-C8889</t>
  </si>
  <si>
    <t>PRD-00971</t>
  </si>
  <si>
    <t>APC-ELC-0049</t>
  </si>
  <si>
    <t>8540340000000</t>
  </si>
  <si>
    <t>D-38-S7</t>
  </si>
  <si>
    <t>BT-264335</t>
  </si>
  <si>
    <t>PRD-03393</t>
  </si>
  <si>
    <t>WD-STO-0076</t>
  </si>
  <si>
    <t>2022510000000</t>
  </si>
  <si>
    <t>A-19-S2</t>
  </si>
  <si>
    <t>BT-751331</t>
  </si>
  <si>
    <t>LOT-C9909</t>
  </si>
  <si>
    <t>PRD-02577</t>
  </si>
  <si>
    <t>SEA-STO-0057</t>
  </si>
  <si>
    <t>8286620000000</t>
  </si>
  <si>
    <t>BT-723969</t>
  </si>
  <si>
    <t>LOT-C7202</t>
  </si>
  <si>
    <t>PRD-02259</t>
  </si>
  <si>
    <t>SAM-AUD-0068</t>
  </si>
  <si>
    <t>4115310000000</t>
  </si>
  <si>
    <t>BT-923227</t>
  </si>
  <si>
    <t>LOT-B5405</t>
  </si>
  <si>
    <t>PRD-01714</t>
  </si>
  <si>
    <t>CAN-PRN-0039</t>
  </si>
  <si>
    <t>6043780000000</t>
  </si>
  <si>
    <t>C-16-S4</t>
  </si>
  <si>
    <t>BT-623090</t>
  </si>
  <si>
    <t>LOT-B8765</t>
  </si>
  <si>
    <t>PRD-00537</t>
  </si>
  <si>
    <t>KNG-STO-0009</t>
  </si>
  <si>
    <t>G-21-S8</t>
  </si>
  <si>
    <t>BT-148016</t>
  </si>
  <si>
    <t>LOT-A1263</t>
  </si>
  <si>
    <t>PRD-03245</t>
  </si>
  <si>
    <t>DEL-LAP-0077</t>
  </si>
  <si>
    <t>9849420000000</t>
  </si>
  <si>
    <t>F-17-S2</t>
  </si>
  <si>
    <t>BT-351641</t>
  </si>
  <si>
    <t>LOT-C8582</t>
  </si>
  <si>
    <t>PRD-00136</t>
  </si>
  <si>
    <t>8092020000000</t>
  </si>
  <si>
    <t>A-37-S3</t>
  </si>
  <si>
    <t>BT-721121</t>
  </si>
  <si>
    <t>LOT-A3639</t>
  </si>
  <si>
    <t>PRD-02297</t>
  </si>
  <si>
    <t>HP-MOB-0082</t>
  </si>
  <si>
    <t>2641020000000</t>
  </si>
  <si>
    <t>LOT-B5661</t>
  </si>
  <si>
    <t>PRD-01767</t>
  </si>
  <si>
    <t>BRO-SUP-0053</t>
  </si>
  <si>
    <t>6536050000000</t>
  </si>
  <si>
    <t>BT-793218</t>
  </si>
  <si>
    <t>LOT-B1622</t>
  </si>
  <si>
    <t>PRD-02980</t>
  </si>
  <si>
    <t>MSF-ACC-0053</t>
  </si>
  <si>
    <t>6138060000000</t>
  </si>
  <si>
    <t>F-30-S8</t>
  </si>
  <si>
    <t>BT-182991</t>
  </si>
  <si>
    <t>LOT-C6604</t>
  </si>
  <si>
    <t>PRD-00177</t>
  </si>
  <si>
    <t>SAM-AUD-0013</t>
  </si>
  <si>
    <t>9881390000000</t>
  </si>
  <si>
    <t>E-11-S3</t>
  </si>
  <si>
    <t>BT-386929</t>
  </si>
  <si>
    <t>LOT-A2875</t>
  </si>
  <si>
    <t>PRD-02308</t>
  </si>
  <si>
    <t>HP-FUR-0058</t>
  </si>
  <si>
    <t>1603290000000</t>
  </si>
  <si>
    <t>BT-814362</t>
  </si>
  <si>
    <t>LOT-C7133</t>
  </si>
  <si>
    <t>PRD-02076</t>
  </si>
  <si>
    <t>KNG-STO-0047</t>
  </si>
  <si>
    <t>414589000000</t>
  </si>
  <si>
    <t>D-38-S4</t>
  </si>
  <si>
    <t>BT-816609</t>
  </si>
  <si>
    <t>LOT-B8401</t>
  </si>
  <si>
    <t>PRD-00681</t>
  </si>
  <si>
    <t>UBI-NET-0021</t>
  </si>
  <si>
    <t>4920640000000</t>
  </si>
  <si>
    <t>BT-874116</t>
  </si>
  <si>
    <t>LOT-A6837</t>
  </si>
  <si>
    <t>PRD-02139</t>
  </si>
  <si>
    <t>DEL-LAP-0050</t>
  </si>
  <si>
    <t>5141470000000</t>
  </si>
  <si>
    <t>B-07-S8</t>
  </si>
  <si>
    <t>BT-729478</t>
  </si>
  <si>
    <t>LOT-B2527</t>
  </si>
  <si>
    <t>PRD-02623</t>
  </si>
  <si>
    <t>LOG-ACC-0056</t>
  </si>
  <si>
    <t>3662540000000</t>
  </si>
  <si>
    <t>BT-397118</t>
  </si>
  <si>
    <t>LOT-C9406</t>
  </si>
  <si>
    <t>PRD-01125</t>
  </si>
  <si>
    <t>SAM-AUD-0038</t>
  </si>
  <si>
    <t>7578040000000</t>
  </si>
  <si>
    <t>B-12-S2</t>
  </si>
  <si>
    <t>BT-409377</t>
  </si>
  <si>
    <t>LOT-A7595</t>
  </si>
  <si>
    <t>PRD-00165</t>
  </si>
  <si>
    <t>BRO-SUP-0006</t>
  </si>
  <si>
    <t>6893640000000</t>
  </si>
  <si>
    <t>BT-511929</t>
  </si>
  <si>
    <t>LOT-A3248</t>
  </si>
  <si>
    <t>PRD-02083</t>
  </si>
  <si>
    <t>PHI-ELC-0118</t>
  </si>
  <si>
    <t>1822240000000</t>
  </si>
  <si>
    <t>BT-492824</t>
  </si>
  <si>
    <t>LOT-B2787</t>
  </si>
  <si>
    <t>PRD-02237</t>
  </si>
  <si>
    <t>APC-ELC-0101</t>
  </si>
  <si>
    <t>9888710000000</t>
  </si>
  <si>
    <t>A-04-S1</t>
  </si>
  <si>
    <t>BT-566168</t>
  </si>
  <si>
    <t>LOT-B5643</t>
  </si>
  <si>
    <t>PRD-01473</t>
  </si>
  <si>
    <t>DEL-ACC-0029</t>
  </si>
  <si>
    <t>4476520000000</t>
  </si>
  <si>
    <t>BT-368545</t>
  </si>
  <si>
    <t>LOT-B2708</t>
  </si>
  <si>
    <t>PRD-02926</t>
  </si>
  <si>
    <t>UBI-CCT-0073</t>
  </si>
  <si>
    <t>6890830000000</t>
  </si>
  <si>
    <t>C-32-S7</t>
  </si>
  <si>
    <t>BT-610421</t>
  </si>
  <si>
    <t>LOT-C6984</t>
  </si>
  <si>
    <t>PRD-02001</t>
  </si>
  <si>
    <t>DEL-LAP-0047</t>
  </si>
  <si>
    <t>1128480000000</t>
  </si>
  <si>
    <t>BT-670467</t>
  </si>
  <si>
    <t>LOT-B8738</t>
  </si>
  <si>
    <t>PRD-02013</t>
  </si>
  <si>
    <t>HP-ACC-0047</t>
  </si>
  <si>
    <t>667549000000</t>
  </si>
  <si>
    <t>F-09-S8</t>
  </si>
  <si>
    <t>BT-560745</t>
  </si>
  <si>
    <t>LOT-B3225</t>
  </si>
  <si>
    <t>PRD-03126</t>
  </si>
  <si>
    <t>HP-LAP-0065</t>
  </si>
  <si>
    <t>4404570000000</t>
  </si>
  <si>
    <t>C-26-S6</t>
  </si>
  <si>
    <t>BT-815029</t>
  </si>
  <si>
    <t>LOT-C4143</t>
  </si>
  <si>
    <t>PRD-02824</t>
  </si>
  <si>
    <t>PHI-AUD-0070</t>
  </si>
  <si>
    <t>4082750000000</t>
  </si>
  <si>
    <t>D-10-S2</t>
  </si>
  <si>
    <t>BT-709216</t>
  </si>
  <si>
    <t>PRD-03379</t>
  </si>
  <si>
    <t>HP-CLN-0089</t>
  </si>
  <si>
    <t>4846010000000</t>
  </si>
  <si>
    <t>BT-311446</t>
  </si>
  <si>
    <t>LOT-C4108</t>
  </si>
  <si>
    <t>PRD-01271</t>
  </si>
  <si>
    <t>HP-MOB-0051</t>
  </si>
  <si>
    <t>5587670000000</t>
  </si>
  <si>
    <t>C-25-S4</t>
  </si>
  <si>
    <t>BT-988737</t>
  </si>
  <si>
    <t>LOT-B7090</t>
  </si>
  <si>
    <t>PRD-01411</t>
  </si>
  <si>
    <t>SAM-AUD-0049</t>
  </si>
  <si>
    <t>5974600000000</t>
  </si>
  <si>
    <t>BT-229019</t>
  </si>
  <si>
    <t>PRD-02849</t>
  </si>
  <si>
    <t>LOG-AUD-0070</t>
  </si>
  <si>
    <t>8086630000000</t>
  </si>
  <si>
    <t>F-12-S9</t>
  </si>
  <si>
    <t>BT-340729</t>
  </si>
  <si>
    <t>LOT-C3761</t>
  </si>
  <si>
    <t>PRD-01477</t>
  </si>
  <si>
    <t>PHI-ELC-0086</t>
  </si>
  <si>
    <t>2290640000000</t>
  </si>
  <si>
    <t>BT-130194</t>
  </si>
  <si>
    <t>LOT-B9812</t>
  </si>
  <si>
    <t>PRD-00546</t>
  </si>
  <si>
    <t>BRO-SUP-0016</t>
  </si>
  <si>
    <t>9517150000000</t>
  </si>
  <si>
    <t>E-25-S4</t>
  </si>
  <si>
    <t>BT-776758</t>
  </si>
  <si>
    <t>LOT-A2343</t>
  </si>
  <si>
    <t>PRD-00770</t>
  </si>
  <si>
    <t>APC-ELC-0036</t>
  </si>
  <si>
    <t>4029290000000</t>
  </si>
  <si>
    <t>BT-313275</t>
  </si>
  <si>
    <t>LOT-A8976</t>
  </si>
  <si>
    <t>PRD-00462</t>
  </si>
  <si>
    <t>DEL-ACC-0011</t>
  </si>
  <si>
    <t>2137730000000</t>
  </si>
  <si>
    <t>C-19-S1</t>
  </si>
  <si>
    <t>BT-730320</t>
  </si>
  <si>
    <t>LOT-A6429</t>
  </si>
  <si>
    <t>PRD-02150</t>
  </si>
  <si>
    <t>BRO-SUP-0071</t>
  </si>
  <si>
    <t>9178260000000</t>
  </si>
  <si>
    <t>A-23-S8</t>
  </si>
  <si>
    <t>BT-667111</t>
  </si>
  <si>
    <t>LOT-B5351</t>
  </si>
  <si>
    <t>PRD-03323</t>
  </si>
  <si>
    <t>HP-PRN-0061</t>
  </si>
  <si>
    <t>2128330000000</t>
  </si>
  <si>
    <t>G-19-S7</t>
  </si>
  <si>
    <t>BT-942544</t>
  </si>
  <si>
    <t>LOT-C8164</t>
  </si>
  <si>
    <t>PRD-00651</t>
  </si>
  <si>
    <t>CIS-NET-0022</t>
  </si>
  <si>
    <t>5217470000000</t>
  </si>
  <si>
    <t>BT-292890</t>
  </si>
  <si>
    <t>LOT-A6176</t>
  </si>
  <si>
    <t>PRD-02976</t>
  </si>
  <si>
    <t>DEL-ACC-0060</t>
  </si>
  <si>
    <t>9796980000000</t>
  </si>
  <si>
    <t>F-19-S7</t>
  </si>
  <si>
    <t>BT-317603</t>
  </si>
  <si>
    <t>LOT-C2005</t>
  </si>
  <si>
    <t>PRD-02002</t>
  </si>
  <si>
    <t>4989910000000</t>
  </si>
  <si>
    <t>A-05-S7</t>
  </si>
  <si>
    <t>BT-761214</t>
  </si>
  <si>
    <t>LOT-B7841</t>
  </si>
  <si>
    <t>PRD-02880</t>
  </si>
  <si>
    <t>SAM-AUD-0087</t>
  </si>
  <si>
    <t>6369580000000</t>
  </si>
  <si>
    <t>BT-544779</t>
  </si>
  <si>
    <t>LOT-C3263</t>
  </si>
  <si>
    <t>PRD-01543</t>
  </si>
  <si>
    <t>SAM-MOB-0052</t>
  </si>
  <si>
    <t>6168070000000</t>
  </si>
  <si>
    <t>A-40-S6</t>
  </si>
  <si>
    <t>BT-466347</t>
  </si>
  <si>
    <t>LOT-B5883</t>
  </si>
  <si>
    <t>PRD-02924</t>
  </si>
  <si>
    <t>MSF-LAP-0058</t>
  </si>
  <si>
    <t>5407130000000</t>
  </si>
  <si>
    <t>A-03-S7</t>
  </si>
  <si>
    <t>BT-762636</t>
  </si>
  <si>
    <t>LOT-C9097</t>
  </si>
  <si>
    <t>PRD-03040</t>
  </si>
  <si>
    <t>SAM-AUD-0092</t>
  </si>
  <si>
    <t>1428250000000</t>
  </si>
  <si>
    <t>D-32-S8</t>
  </si>
  <si>
    <t>BT-119310</t>
  </si>
  <si>
    <t>LOT-C8218</t>
  </si>
  <si>
    <t>PRD-03073</t>
  </si>
  <si>
    <t>UBI-NET-0109</t>
  </si>
  <si>
    <t>4691820000000</t>
  </si>
  <si>
    <t>BT-517757</t>
  </si>
  <si>
    <t>LOT-C6431</t>
  </si>
  <si>
    <t>PRD-01610</t>
  </si>
  <si>
    <t>SAM-AUD-0053</t>
  </si>
  <si>
    <t>7952330000000</t>
  </si>
  <si>
    <t>A-08-S2</t>
  </si>
  <si>
    <t>BT-855874</t>
  </si>
  <si>
    <t>PRD-03050</t>
  </si>
  <si>
    <t>DEL-LAP-0075</t>
  </si>
  <si>
    <t>8914650000000</t>
  </si>
  <si>
    <t>BT-380042</t>
  </si>
  <si>
    <t>LOT-C8373</t>
  </si>
  <si>
    <t>PRD-01975</t>
  </si>
  <si>
    <t>APC-ELC-0091</t>
  </si>
  <si>
    <t>8748530000000</t>
  </si>
  <si>
    <t>E-07-S3</t>
  </si>
  <si>
    <t>BT-565279</t>
  </si>
  <si>
    <t>LOT-B2572</t>
  </si>
  <si>
    <t>PRD-03195</t>
  </si>
  <si>
    <t>UBI-NET-0116</t>
  </si>
  <si>
    <t>4083980000000</t>
  </si>
  <si>
    <t>BT-573541</t>
  </si>
  <si>
    <t>LOT-C2567</t>
  </si>
  <si>
    <t>PRD-01584</t>
  </si>
  <si>
    <t>LEN-LAP-0034</t>
  </si>
  <si>
    <t>BT-104258</t>
  </si>
  <si>
    <t>LOT-B7842</t>
  </si>
  <si>
    <t>PRD-03395</t>
  </si>
  <si>
    <t>HP-CLN-0090</t>
  </si>
  <si>
    <t>3191030000000</t>
  </si>
  <si>
    <t>E-15-S3</t>
  </si>
  <si>
    <t>BT-799876</t>
  </si>
  <si>
    <t>LOT-C1595</t>
  </si>
  <si>
    <t>PRD-00527</t>
  </si>
  <si>
    <t>KNG-STO-0008</t>
  </si>
  <si>
    <t>5613370000000</t>
  </si>
  <si>
    <t>BT-619829</t>
  </si>
  <si>
    <t>LOT-A9947</t>
  </si>
  <si>
    <t>PRD-02640</t>
  </si>
  <si>
    <t>BRO-PRN-0057</t>
  </si>
  <si>
    <t>6193290000000</t>
  </si>
  <si>
    <t>BT-598342</t>
  </si>
  <si>
    <t>LOT-C8709</t>
  </si>
  <si>
    <t>PRD-02956</t>
  </si>
  <si>
    <t>PHI-CLN-0086</t>
  </si>
  <si>
    <t>8401070000000</t>
  </si>
  <si>
    <t>E-04-S8</t>
  </si>
  <si>
    <t>BT-683456</t>
  </si>
  <si>
    <t>LOT-C8320</t>
  </si>
  <si>
    <t>PRD-01095</t>
  </si>
  <si>
    <t>LEN-LAP-0025</t>
  </si>
  <si>
    <t>6509460000000</t>
  </si>
  <si>
    <t>F-02-S8</t>
  </si>
  <si>
    <t>BT-796198</t>
  </si>
  <si>
    <t>LOT-A9150</t>
  </si>
  <si>
    <t>PRD-02726</t>
  </si>
  <si>
    <t>LOG-CLN-0069</t>
  </si>
  <si>
    <t>7766800000000</t>
  </si>
  <si>
    <t>E-22-S3</t>
  </si>
  <si>
    <t>BT-935960</t>
  </si>
  <si>
    <t>LOT-C8370</t>
  </si>
  <si>
    <t>PRD-01043</t>
  </si>
  <si>
    <t>HP-FUR-0028</t>
  </si>
  <si>
    <t>9195300000000</t>
  </si>
  <si>
    <t>BT-576199</t>
  </si>
  <si>
    <t>LOT-A7655</t>
  </si>
  <si>
    <t>PRD-00155</t>
  </si>
  <si>
    <t>MSF-LAP-0001</t>
  </si>
  <si>
    <t>4857090000000</t>
  </si>
  <si>
    <t>BT-262555</t>
  </si>
  <si>
    <t>PRD-02213</t>
  </si>
  <si>
    <t>MSF-ACC-0040</t>
  </si>
  <si>
    <t>5036330000000</t>
  </si>
  <si>
    <t>BT-757081</t>
  </si>
  <si>
    <t>LOT-B6549</t>
  </si>
  <si>
    <t>PRD-01818</t>
  </si>
  <si>
    <t>LOG-CLN-0051</t>
  </si>
  <si>
    <t>9884810000000</t>
  </si>
  <si>
    <t>C-06-S1</t>
  </si>
  <si>
    <t>BT-231190</t>
  </si>
  <si>
    <t>LOT-B3331</t>
  </si>
  <si>
    <t>PRD-00742</t>
  </si>
  <si>
    <t>BRO-PRN-0016</t>
  </si>
  <si>
    <t>1585020000000</t>
  </si>
  <si>
    <t>BT-116814</t>
  </si>
  <si>
    <t>LOT-A3147</t>
  </si>
  <si>
    <t>PRD-02499</t>
  </si>
  <si>
    <t>CIS-NET-0098</t>
  </si>
  <si>
    <t>6932870000000</t>
  </si>
  <si>
    <t>BT-977998</t>
  </si>
  <si>
    <t>LOT-C9355</t>
  </si>
  <si>
    <t>PRD-00148</t>
  </si>
  <si>
    <t>PHI-ELC-0006</t>
  </si>
  <si>
    <t>1326110000000</t>
  </si>
  <si>
    <t>A-16-S3</t>
  </si>
  <si>
    <t>BT-794180</t>
  </si>
  <si>
    <t>PRD-02755</t>
  </si>
  <si>
    <t>HP-PRN-0049</t>
  </si>
  <si>
    <t>6344060000000</t>
  </si>
  <si>
    <t>BT-209796</t>
  </si>
  <si>
    <t>LOT-C8179</t>
  </si>
  <si>
    <t>PRD-01855</t>
  </si>
  <si>
    <t>EPS-PRN-0032</t>
  </si>
  <si>
    <t>965120000000</t>
  </si>
  <si>
    <t>E-28-S2</t>
  </si>
  <si>
    <t>BT-845882</t>
  </si>
  <si>
    <t>LOT-B7869</t>
  </si>
  <si>
    <t>PRD-01648</t>
  </si>
  <si>
    <t>APC-ELC-0076</t>
  </si>
  <si>
    <t>1359360000000</t>
  </si>
  <si>
    <t>BT-598699</t>
  </si>
  <si>
    <t>LOT-B2145</t>
  </si>
  <si>
    <t>PRD-02094</t>
  </si>
  <si>
    <t>CAN-SUP-0067</t>
  </si>
  <si>
    <t>5569410000000</t>
  </si>
  <si>
    <t>BT-961920</t>
  </si>
  <si>
    <t>LOT-B5838</t>
  </si>
  <si>
    <t>PRD-01643</t>
  </si>
  <si>
    <t>SAM-MOB-0055</t>
  </si>
  <si>
    <t>8082630000000</t>
  </si>
  <si>
    <t>E-10-S5</t>
  </si>
  <si>
    <t>BT-568156</t>
  </si>
  <si>
    <t>LOT-B7767</t>
  </si>
  <si>
    <t>PRD-01227</t>
  </si>
  <si>
    <t>UBI-CCT-0031</t>
  </si>
  <si>
    <t>9418550000000</t>
  </si>
  <si>
    <t>F-26-S1</t>
  </si>
  <si>
    <t>BT-294437</t>
  </si>
  <si>
    <t>LOT-B6710</t>
  </si>
  <si>
    <t>PRD-01338</t>
  </si>
  <si>
    <t>APC-ELC-0067</t>
  </si>
  <si>
    <t>4477710000000</t>
  </si>
  <si>
    <t>BT-935194</t>
  </si>
  <si>
    <t>LOT-B7810</t>
  </si>
  <si>
    <t>PRD-03261</t>
  </si>
  <si>
    <t>LOG-AUD-0081</t>
  </si>
  <si>
    <t>9507160000000</t>
  </si>
  <si>
    <t>BT-267757</t>
  </si>
  <si>
    <t>LOT-C2665</t>
  </si>
  <si>
    <t>PRD-00566</t>
  </si>
  <si>
    <t>PHI-CCT-0018</t>
  </si>
  <si>
    <t>511716000000</t>
  </si>
  <si>
    <t>H-16-S6</t>
  </si>
  <si>
    <t>BT-830847</t>
  </si>
  <si>
    <t>LOT-A7250</t>
  </si>
  <si>
    <t>PRD-01047</t>
  </si>
  <si>
    <t>MSF-ACC-0021</t>
  </si>
  <si>
    <t>8240210000000</t>
  </si>
  <si>
    <t>BT-975008</t>
  </si>
  <si>
    <t>LOT-A8892</t>
  </si>
  <si>
    <t>PRD-00883</t>
  </si>
  <si>
    <t>LOG-CLN-0024</t>
  </si>
  <si>
    <t>6062290000000</t>
  </si>
  <si>
    <t>G-28-S6</t>
  </si>
  <si>
    <t>BT-831126</t>
  </si>
  <si>
    <t>LOT-A4893</t>
  </si>
  <si>
    <t>PRD-00545</t>
  </si>
  <si>
    <t>KNG-STO-0010</t>
  </si>
  <si>
    <t>5608320000000</t>
  </si>
  <si>
    <t>BT-129442</t>
  </si>
  <si>
    <t>LOT-A2614</t>
  </si>
  <si>
    <t>PRD-02431</t>
  </si>
  <si>
    <t>PHI-CCT-0069</t>
  </si>
  <si>
    <t>8645980000000</t>
  </si>
  <si>
    <t>G-06-S6</t>
  </si>
  <si>
    <t>BT-491952</t>
  </si>
  <si>
    <t>LOT-C1996</t>
  </si>
  <si>
    <t>PRD-02667</t>
  </si>
  <si>
    <t>UBI-NET-0087</t>
  </si>
  <si>
    <t>7008780000000</t>
  </si>
  <si>
    <t>BT-868348</t>
  </si>
  <si>
    <t>LOT-C7301</t>
  </si>
  <si>
    <t>PRD-01621</t>
  </si>
  <si>
    <t>HP-LAP-0029</t>
  </si>
  <si>
    <t>712126000000</t>
  </si>
  <si>
    <t>BT-627147</t>
  </si>
  <si>
    <t>LOT-B4917</t>
  </si>
  <si>
    <t>PRD-02786</t>
  </si>
  <si>
    <t>KNG-STO-0058</t>
  </si>
  <si>
    <t>E-03-S8</t>
  </si>
  <si>
    <t>BT-117998</t>
  </si>
  <si>
    <t>LOT-C2667</t>
  </si>
  <si>
    <t>PRD-01103</t>
  </si>
  <si>
    <t>SAM-AUD-0035</t>
  </si>
  <si>
    <t>5629430000000</t>
  </si>
  <si>
    <t>BT-835921</t>
  </si>
  <si>
    <t>LOT-A7113</t>
  </si>
  <si>
    <t>PRD-00538</t>
  </si>
  <si>
    <t>LOG-AUD-0009</t>
  </si>
  <si>
    <t>9867870000000</t>
  </si>
  <si>
    <t>BT-536294</t>
  </si>
  <si>
    <t>LOT-A1956</t>
  </si>
  <si>
    <t>PRD-00827</t>
  </si>
  <si>
    <t>UBI-CCT-0021</t>
  </si>
  <si>
    <t>7628840000000</t>
  </si>
  <si>
    <t>H-31-S7</t>
  </si>
  <si>
    <t>BT-823600</t>
  </si>
  <si>
    <t>LOT-A2610</t>
  </si>
  <si>
    <t>PRD-00209</t>
  </si>
  <si>
    <t>SAM-AUD-0014</t>
  </si>
  <si>
    <t>8167110000000</t>
  </si>
  <si>
    <t>BT-743226</t>
  </si>
  <si>
    <t>LOT-A9612</t>
  </si>
  <si>
    <t>PRD-00715</t>
  </si>
  <si>
    <t>HP-PRN-0011</t>
  </si>
  <si>
    <t>786044000000</t>
  </si>
  <si>
    <t>C-01-S2</t>
  </si>
  <si>
    <t>BT-914817</t>
  </si>
  <si>
    <t>LOT-A9470</t>
  </si>
  <si>
    <t>PRD-01312</t>
  </si>
  <si>
    <t>F-16-S9</t>
  </si>
  <si>
    <t>BT-203424</t>
  </si>
  <si>
    <t>LOT-B8820</t>
  </si>
  <si>
    <t>PRD-01292</t>
  </si>
  <si>
    <t>CIS-CCT-0030</t>
  </si>
  <si>
    <t>7224560000000</t>
  </si>
  <si>
    <t>BT-321423</t>
  </si>
  <si>
    <t>LOT-B4564</t>
  </si>
  <si>
    <t>PRD-03221</t>
  </si>
  <si>
    <t>PHI-CLN-0094</t>
  </si>
  <si>
    <t>2437140000000</t>
  </si>
  <si>
    <t>B-11-S5</t>
  </si>
  <si>
    <t>BT-902270</t>
  </si>
  <si>
    <t>LOT-C7850</t>
  </si>
  <si>
    <t>PRD-00247</t>
  </si>
  <si>
    <t>MSF-ACC-0008</t>
  </si>
  <si>
    <t>5461030000000</t>
  </si>
  <si>
    <t>BT-435587</t>
  </si>
  <si>
    <t>LOT-A3334</t>
  </si>
  <si>
    <t>PRD-02409</t>
  </si>
  <si>
    <t>SAM-MOB-0085</t>
  </si>
  <si>
    <t>9740770000000</t>
  </si>
  <si>
    <t>C-27-S5</t>
  </si>
  <si>
    <t>BT-150234</t>
  </si>
  <si>
    <t>LOT-C1252</t>
  </si>
  <si>
    <t>PRD-03002</t>
  </si>
  <si>
    <t>LEN-LAP-0058</t>
  </si>
  <si>
    <t>8377930000000</t>
  </si>
  <si>
    <t>C-29-S7</t>
  </si>
  <si>
    <t>BT-887302</t>
  </si>
  <si>
    <t>LOT-C6839</t>
  </si>
  <si>
    <t>PRD-00888</t>
  </si>
  <si>
    <t>HP-SUP-0024</t>
  </si>
  <si>
    <t>3582020000000</t>
  </si>
  <si>
    <t>G-01-S4</t>
  </si>
  <si>
    <t>BT-948239</t>
  </si>
  <si>
    <t>LOT-A1816</t>
  </si>
  <si>
    <t>PRD-00701</t>
  </si>
  <si>
    <t>DEL-LAP-0015</t>
  </si>
  <si>
    <t>8843930000000</t>
  </si>
  <si>
    <t>BT-996864</t>
  </si>
  <si>
    <t>PRD-02141</t>
  </si>
  <si>
    <t>PHI-ELC-0123</t>
  </si>
  <si>
    <t>6627110000000</t>
  </si>
  <si>
    <t>BT-984604</t>
  </si>
  <si>
    <t>LOT-B8394</t>
  </si>
  <si>
    <t>PRD-01148</t>
  </si>
  <si>
    <t>PHI-ELC-0065</t>
  </si>
  <si>
    <t>2487410000000</t>
  </si>
  <si>
    <t>E-33-S6</t>
  </si>
  <si>
    <t>BT-558360</t>
  </si>
  <si>
    <t>LOT-A8030</t>
  </si>
  <si>
    <t>PRD-03196</t>
  </si>
  <si>
    <t>HP-ACC-0076</t>
  </si>
  <si>
    <t>1905740000000</t>
  </si>
  <si>
    <t>G-15-S3</t>
  </si>
  <si>
    <t>BT-757955</t>
  </si>
  <si>
    <t>LOT-C5578</t>
  </si>
  <si>
    <t>PRD-00561</t>
  </si>
  <si>
    <t>LEN-LAP-0015</t>
  </si>
  <si>
    <t>5179620000000</t>
  </si>
  <si>
    <t>E-36-S9</t>
  </si>
  <si>
    <t>BT-335018</t>
  </si>
  <si>
    <t>LOT-A6460</t>
  </si>
  <si>
    <t>PRD-03041</t>
  </si>
  <si>
    <t>LOG-ACC-0070</t>
  </si>
  <si>
    <t>4795770000000</t>
  </si>
  <si>
    <t>BT-749715</t>
  </si>
  <si>
    <t>PRD-02286</t>
  </si>
  <si>
    <t>HP-PRN-0037</t>
  </si>
  <si>
    <t>7107180000000</t>
  </si>
  <si>
    <t>A-13-S8</t>
  </si>
  <si>
    <t>BT-424632</t>
  </si>
  <si>
    <t>LOT-B6545</t>
  </si>
  <si>
    <t>PRD-00709</t>
  </si>
  <si>
    <t>APC-ELC-0035</t>
  </si>
  <si>
    <t>9360060000000</t>
  </si>
  <si>
    <t>C-11-S3</t>
  </si>
  <si>
    <t>BT-412348</t>
  </si>
  <si>
    <t>LOT-A8596</t>
  </si>
  <si>
    <t>PRD-00335</t>
  </si>
  <si>
    <t>PHI-ELC-0013</t>
  </si>
  <si>
    <t>2570400000000</t>
  </si>
  <si>
    <t>A-27-S3</t>
  </si>
  <si>
    <t>BT-997859</t>
  </si>
  <si>
    <t>LOT-A4608</t>
  </si>
  <si>
    <t>PRD-01528</t>
  </si>
  <si>
    <t>KNG-STO-0030</t>
  </si>
  <si>
    <t>3451300000000</t>
  </si>
  <si>
    <t>BT-845314</t>
  </si>
  <si>
    <t>LOT-B4701</t>
  </si>
  <si>
    <t>PRD-02962</t>
  </si>
  <si>
    <t>LOG-FUR-0080</t>
  </si>
  <si>
    <t>1431510000000</t>
  </si>
  <si>
    <t>D-12-S5</t>
  </si>
  <si>
    <t>BT-294578</t>
  </si>
  <si>
    <t>LOT-C2207</t>
  </si>
  <si>
    <t>PRD-00816</t>
  </si>
  <si>
    <t>APC-ELC-0040</t>
  </si>
  <si>
    <t>8535340000000</t>
  </si>
  <si>
    <t>B-28-S6</t>
  </si>
  <si>
    <t>BT-443040</t>
  </si>
  <si>
    <t>LOT-A8204</t>
  </si>
  <si>
    <t>PRD-03192</t>
  </si>
  <si>
    <t>HP-PRN-0056</t>
  </si>
  <si>
    <t>1133990000000</t>
  </si>
  <si>
    <t>F-36-S1</t>
  </si>
  <si>
    <t>BT-218592</t>
  </si>
  <si>
    <t>PRD-02710</t>
  </si>
  <si>
    <t>LEN-LAP-0052</t>
  </si>
  <si>
    <t>7495690000000</t>
  </si>
  <si>
    <t>BT-365819</t>
  </si>
  <si>
    <t>LOT-C5272</t>
  </si>
  <si>
    <t>PRD-02171</t>
  </si>
  <si>
    <t>UBI-NET-0068</t>
  </si>
  <si>
    <t>2361600000000</t>
  </si>
  <si>
    <t>B-20-S1</t>
  </si>
  <si>
    <t>BT-871659</t>
  </si>
  <si>
    <t>LOT-B5462</t>
  </si>
  <si>
    <t>PRD-00607</t>
  </si>
  <si>
    <t>MSF-FUR-0013</t>
  </si>
  <si>
    <t>2377730000000</t>
  </si>
  <si>
    <t>BT-935329</t>
  </si>
  <si>
    <t>LOT-A6594</t>
  </si>
  <si>
    <t>PRD-01492</t>
  </si>
  <si>
    <t>BRO-SUP-0046</t>
  </si>
  <si>
    <t>B-14-S8</t>
  </si>
  <si>
    <t>BT-214499</t>
  </si>
  <si>
    <t>LOT-B9523</t>
  </si>
  <si>
    <t>PRD-01300</t>
  </si>
  <si>
    <t>PHI-CCT-0039</t>
  </si>
  <si>
    <t>7266850000000</t>
  </si>
  <si>
    <t>BT-311030</t>
  </si>
  <si>
    <t>LOT-B7833</t>
  </si>
  <si>
    <t>PRD-02874</t>
  </si>
  <si>
    <t>CIS-NET-0109</t>
  </si>
  <si>
    <t>8290310000000</t>
  </si>
  <si>
    <t>BT-448926</t>
  </si>
  <si>
    <t>LOT-C1379</t>
  </si>
  <si>
    <t>PRD-03066</t>
  </si>
  <si>
    <t>PHI-CLN-0091</t>
  </si>
  <si>
    <t>830008000000</t>
  </si>
  <si>
    <t>F-35-S8</t>
  </si>
  <si>
    <t>BT-875574</t>
  </si>
  <si>
    <t>LOT-C2097</t>
  </si>
  <si>
    <t>PRD-00646</t>
  </si>
  <si>
    <t>HP-LAP-0014</t>
  </si>
  <si>
    <t>674569000000</t>
  </si>
  <si>
    <t>E-20-S5</t>
  </si>
  <si>
    <t>BT-364309</t>
  </si>
  <si>
    <t>LOT-A3154</t>
  </si>
  <si>
    <t>PRD-01418</t>
  </si>
  <si>
    <t>HP-CLN-0031</t>
  </si>
  <si>
    <t>8872020000000</t>
  </si>
  <si>
    <t>F-13-S5</t>
  </si>
  <si>
    <t>BT-868992</t>
  </si>
  <si>
    <t>LOT-B8066</t>
  </si>
  <si>
    <t>PRD-03070</t>
  </si>
  <si>
    <t>CIS-NET-0119</t>
  </si>
  <si>
    <t>2331230000000</t>
  </si>
  <si>
    <t>BT-312031</t>
  </si>
  <si>
    <t>LOT-C5221</t>
  </si>
  <si>
    <t>PRD-00035</t>
  </si>
  <si>
    <t>LEN-MOB-0003</t>
  </si>
  <si>
    <t>3950240000000</t>
  </si>
  <si>
    <t>B-09-S1</t>
  </si>
  <si>
    <t>LOT-A6869</t>
  </si>
  <si>
    <t>PRD-01822</t>
  </si>
  <si>
    <t>LEN-LAP-0037</t>
  </si>
  <si>
    <t>106529000000</t>
  </si>
  <si>
    <t>E-27-S9</t>
  </si>
  <si>
    <t>BT-506995</t>
  </si>
  <si>
    <t>LOT-B9281</t>
  </si>
  <si>
    <t>PRD-02725</t>
  </si>
  <si>
    <t>BRO-SUP-0082</t>
  </si>
  <si>
    <t>3596550000000</t>
  </si>
  <si>
    <t>BT-527650</t>
  </si>
  <si>
    <t>LOT-C6589</t>
  </si>
  <si>
    <t>PRD-02452</t>
  </si>
  <si>
    <t>HP-SUP-0067</t>
  </si>
  <si>
    <t>6008040000000</t>
  </si>
  <si>
    <t>E-08-S7</t>
  </si>
  <si>
    <t>BT-823030</t>
  </si>
  <si>
    <t>LOT-C6508</t>
  </si>
  <si>
    <t>PRD-02746</t>
  </si>
  <si>
    <t>HP-LAP-0060</t>
  </si>
  <si>
    <t>9224780000000</t>
  </si>
  <si>
    <t>C-20-S6</t>
  </si>
  <si>
    <t>BT-615644</t>
  </si>
  <si>
    <t>LOT-C7764</t>
  </si>
  <si>
    <t>PRD-00768</t>
  </si>
  <si>
    <t>SEA-STO-0016</t>
  </si>
  <si>
    <t>3324170000000</t>
  </si>
  <si>
    <t>BT-486178</t>
  </si>
  <si>
    <t>LOT-A5985</t>
  </si>
  <si>
    <t>PRD-00291</t>
  </si>
  <si>
    <t>MSF-ACC-0009</t>
  </si>
  <si>
    <t>7844680000000</t>
  </si>
  <si>
    <t>D-30-S7</t>
  </si>
  <si>
    <t>BT-291999</t>
  </si>
  <si>
    <t>LOT-A8191</t>
  </si>
  <si>
    <t>PRD-00786</t>
  </si>
  <si>
    <t>BRO-SUP-0024</t>
  </si>
  <si>
    <t>3481410000000</t>
  </si>
  <si>
    <t>BT-973705</t>
  </si>
  <si>
    <t>LOT-A8897</t>
  </si>
  <si>
    <t>PRD-01953</t>
  </si>
  <si>
    <t>APC-ELC-0088</t>
  </si>
  <si>
    <t>1066610000000</t>
  </si>
  <si>
    <t>A-03-S6</t>
  </si>
  <si>
    <t>BT-159949</t>
  </si>
  <si>
    <t>LOT-B5547</t>
  </si>
  <si>
    <t>PRD-01745</t>
  </si>
  <si>
    <t>UBI-NET-0060</t>
  </si>
  <si>
    <t>9323780000000</t>
  </si>
  <si>
    <t>F-10-S4</t>
  </si>
  <si>
    <t>BT-867382</t>
  </si>
  <si>
    <t>LOT-B5574</t>
  </si>
  <si>
    <t>PRD-00720</t>
  </si>
  <si>
    <t>CIS-NET-0023</t>
  </si>
  <si>
    <t>7806640000000</t>
  </si>
  <si>
    <t>C-30-S2</t>
  </si>
  <si>
    <t>BT-859881</t>
  </si>
  <si>
    <t>LOT-A9827</t>
  </si>
  <si>
    <t>PRD-00467</t>
  </si>
  <si>
    <t>WD-STO-0011</t>
  </si>
  <si>
    <t>1444500000000</t>
  </si>
  <si>
    <t>B-22-S8</t>
  </si>
  <si>
    <t>BT-658617</t>
  </si>
  <si>
    <t>PRD-00956</t>
  </si>
  <si>
    <t>SAM-STO-0029</t>
  </si>
  <si>
    <t>463722000000</t>
  </si>
  <si>
    <t>A-23-S3</t>
  </si>
  <si>
    <t>BT-705161</t>
  </si>
  <si>
    <t>LOT-A2605</t>
  </si>
  <si>
    <t>PRD-02912</t>
  </si>
  <si>
    <t>LOG-ACC-0064</t>
  </si>
  <si>
    <t>3008660000000</t>
  </si>
  <si>
    <t>BT-313631</t>
  </si>
  <si>
    <t>LOT-C2070</t>
  </si>
  <si>
    <t>PRD-00618</t>
  </si>
  <si>
    <t>WD-STO-0013</t>
  </si>
  <si>
    <t>6496930000000</t>
  </si>
  <si>
    <t>F-31-S4</t>
  </si>
  <si>
    <t>BT-308855</t>
  </si>
  <si>
    <t>LOT-A1616</t>
  </si>
  <si>
    <t>PRD-00162</t>
  </si>
  <si>
    <t>SAM-AUD-0011</t>
  </si>
  <si>
    <t>2597930000000</t>
  </si>
  <si>
    <t>BT-787247</t>
  </si>
  <si>
    <t>LOT-A1396</t>
  </si>
  <si>
    <t>PRD-02278</t>
  </si>
  <si>
    <t>CAN-SUP-0072</t>
  </si>
  <si>
    <t>4139070000000</t>
  </si>
  <si>
    <t>BT-556739</t>
  </si>
  <si>
    <t>LOT-B6643</t>
  </si>
  <si>
    <t>PRD-01804</t>
  </si>
  <si>
    <t>MSF-ACC-0033</t>
  </si>
  <si>
    <t>7524420000000</t>
  </si>
  <si>
    <t>F-30-S1</t>
  </si>
  <si>
    <t>BT-523309</t>
  </si>
  <si>
    <t>LOT-B7395</t>
  </si>
  <si>
    <t>PRD-01369</t>
  </si>
  <si>
    <t>CIS-CCT-0034</t>
  </si>
  <si>
    <t>8281690000000</t>
  </si>
  <si>
    <t>BT-980274</t>
  </si>
  <si>
    <t>LOT-B4082</t>
  </si>
  <si>
    <t>PRD-00228</t>
  </si>
  <si>
    <t>HP-MOB-0011</t>
  </si>
  <si>
    <t>7287030000000</t>
  </si>
  <si>
    <t>E-21-S9</t>
  </si>
  <si>
    <t>BT-556943</t>
  </si>
  <si>
    <t>LOT-A3703</t>
  </si>
  <si>
    <t>PRD-01993</t>
  </si>
  <si>
    <t>HP-SUP-0055</t>
  </si>
  <si>
    <t>4027550000000</t>
  </si>
  <si>
    <t>A-07-S6</t>
  </si>
  <si>
    <t>BT-964143</t>
  </si>
  <si>
    <t>LOT-B9615</t>
  </si>
  <si>
    <t>PRD-01917</t>
  </si>
  <si>
    <t>CAN-SUP-0061</t>
  </si>
  <si>
    <t>3966530000000</t>
  </si>
  <si>
    <t>D-37-S5</t>
  </si>
  <si>
    <t>BT-241574</t>
  </si>
  <si>
    <t>LOT-B3359</t>
  </si>
  <si>
    <t>PRD-02117</t>
  </si>
  <si>
    <t>SAM-AUD-0063</t>
  </si>
  <si>
    <t>3809630000000</t>
  </si>
  <si>
    <t>A-13-S7</t>
  </si>
  <si>
    <t>BT-221950</t>
  </si>
  <si>
    <t>LOT-B6175</t>
  </si>
  <si>
    <t>PRD-02928</t>
  </si>
  <si>
    <t>SAM-AUD-0089</t>
  </si>
  <si>
    <t>5952530000000</t>
  </si>
  <si>
    <t>BT-419437</t>
  </si>
  <si>
    <t>LOT-C3530</t>
  </si>
  <si>
    <t>PRD-01286</t>
  </si>
  <si>
    <t>HP-SUP-0037</t>
  </si>
  <si>
    <t>7245820000000</t>
  </si>
  <si>
    <t>BT-435007</t>
  </si>
  <si>
    <t>LOT-B4330</t>
  </si>
  <si>
    <t>PRD-02993</t>
  </si>
  <si>
    <t>UBI-NET-0102</t>
  </si>
  <si>
    <t>5861620000000</t>
  </si>
  <si>
    <t>E-22-S5</t>
  </si>
  <si>
    <t>BT-939538</t>
  </si>
  <si>
    <t>LOT-C7445</t>
  </si>
  <si>
    <t>PRD-01596</t>
  </si>
  <si>
    <t>LOG-CLN-0041</t>
  </si>
  <si>
    <t>9395390000000</t>
  </si>
  <si>
    <t>BT-245164</t>
  </si>
  <si>
    <t>LOT-B9539</t>
  </si>
  <si>
    <t>PRD-00005</t>
  </si>
  <si>
    <t>LEN-MOB-0001</t>
  </si>
  <si>
    <t>7182280000000</t>
  </si>
  <si>
    <t>E-04-S4</t>
  </si>
  <si>
    <t>BT-352572</t>
  </si>
  <si>
    <t>LOT-A2290</t>
  </si>
  <si>
    <t>PRD-02276</t>
  </si>
  <si>
    <t>LOG-ACC-0047</t>
  </si>
  <si>
    <t>8850370000000</t>
  </si>
  <si>
    <t>BT-402857</t>
  </si>
  <si>
    <t>PRD-02991</t>
  </si>
  <si>
    <t>LOG-FUR-0081</t>
  </si>
  <si>
    <t>A-39-S7</t>
  </si>
  <si>
    <t>BT-686262</t>
  </si>
  <si>
    <t>LOT-C3462</t>
  </si>
  <si>
    <t>PRD-02016</t>
  </si>
  <si>
    <t>LOG-ACC-0042</t>
  </si>
  <si>
    <t>8034310000000</t>
  </si>
  <si>
    <t>BT-213100</t>
  </si>
  <si>
    <t>LOT-B9422</t>
  </si>
  <si>
    <t>PRD-00248</t>
  </si>
  <si>
    <t>HP-MOB-0013</t>
  </si>
  <si>
    <t>6718330000000</t>
  </si>
  <si>
    <t>B-36-S4</t>
  </si>
  <si>
    <t>BT-783200</t>
  </si>
  <si>
    <t>LOT-A3057</t>
  </si>
  <si>
    <t>PRD-00670</t>
  </si>
  <si>
    <t>BRO-PRN-0014</t>
  </si>
  <si>
    <t>837819000000</t>
  </si>
  <si>
    <t>A-34-S9</t>
  </si>
  <si>
    <t>BT-382312</t>
  </si>
  <si>
    <t>LOT-A6111</t>
  </si>
  <si>
    <t>PRD-01667</t>
  </si>
  <si>
    <t>MSF-FUR-0036</t>
  </si>
  <si>
    <t>9210170000000</t>
  </si>
  <si>
    <t>A-31-S8</t>
  </si>
  <si>
    <t>BT-734957</t>
  </si>
  <si>
    <t>LOT-B5822</t>
  </si>
  <si>
    <t>PRD-02562</t>
  </si>
  <si>
    <t>LEN-LAP-0048</t>
  </si>
  <si>
    <t>1280290000000</t>
  </si>
  <si>
    <t>BT-853612</t>
  </si>
  <si>
    <t>LOT-C3014</t>
  </si>
  <si>
    <t>PRD-02167</t>
  </si>
  <si>
    <t>DEL-LAP-0051</t>
  </si>
  <si>
    <t>2606870000000</t>
  </si>
  <si>
    <t>BT-958825</t>
  </si>
  <si>
    <t>LOT-B9848</t>
  </si>
  <si>
    <t>PRD-01632</t>
  </si>
  <si>
    <t>PHI-CLN-0043</t>
  </si>
  <si>
    <t>6790880000000</t>
  </si>
  <si>
    <t>D-40-S1</t>
  </si>
  <si>
    <t>BT-582245</t>
  </si>
  <si>
    <t>LOT-B2660</t>
  </si>
  <si>
    <t>PRD-02796</t>
  </si>
  <si>
    <t>PHI-ELC-0151</t>
  </si>
  <si>
    <t>157305000000</t>
  </si>
  <si>
    <t>D-16-S7</t>
  </si>
  <si>
    <t>BT-897693</t>
  </si>
  <si>
    <t>LOT-C1244</t>
  </si>
  <si>
    <t>PRD-01925</t>
  </si>
  <si>
    <t>MSF-LAP-0032</t>
  </si>
  <si>
    <t>2820790000000</t>
  </si>
  <si>
    <t>E-07-S1</t>
  </si>
  <si>
    <t>BT-169554</t>
  </si>
  <si>
    <t>LOT-B8527</t>
  </si>
  <si>
    <t>PRD-00239</t>
  </si>
  <si>
    <t>PHI-ELC-0008</t>
  </si>
  <si>
    <t>3286330000000</t>
  </si>
  <si>
    <t>BT-849941</t>
  </si>
  <si>
    <t>LOT-A7799</t>
  </si>
  <si>
    <t>PRD-01636</t>
  </si>
  <si>
    <t>LOG-FUR-0040</t>
  </si>
  <si>
    <t>9502420000000</t>
  </si>
  <si>
    <t>C-04-S9</t>
  </si>
  <si>
    <t>BT-447429</t>
  </si>
  <si>
    <t>LOT-B8644</t>
  </si>
  <si>
    <t>PRD-00416</t>
  </si>
  <si>
    <t>APC-ELC-0021</t>
  </si>
  <si>
    <t>9698610000000</t>
  </si>
  <si>
    <t>D-18-S7</t>
  </si>
  <si>
    <t>BT-209015</t>
  </si>
  <si>
    <t>LOT-A8993</t>
  </si>
  <si>
    <t>PRD-01048</t>
  </si>
  <si>
    <t>CIS-CCT-0025</t>
  </si>
  <si>
    <t>4526350000000</t>
  </si>
  <si>
    <t>G-22-S4</t>
  </si>
  <si>
    <t>BT-479188</t>
  </si>
  <si>
    <t>LOT-A9256</t>
  </si>
  <si>
    <t>PRD-01588</t>
  </si>
  <si>
    <t>HP-CLN-0037</t>
  </si>
  <si>
    <t>3945070000000</t>
  </si>
  <si>
    <t>BT-894174</t>
  </si>
  <si>
    <t>LOT-B6453</t>
  </si>
  <si>
    <t>PRD-03329</t>
  </si>
  <si>
    <t>LOG-ACC-0074</t>
  </si>
  <si>
    <t>333656000000</t>
  </si>
  <si>
    <t>B-10-S5</t>
  </si>
  <si>
    <t>BT-926276</t>
  </si>
  <si>
    <t>LOT-C4987</t>
  </si>
  <si>
    <t>PRD-00178</t>
  </si>
  <si>
    <t>LOG-ACC-0006</t>
  </si>
  <si>
    <t>3817920000000</t>
  </si>
  <si>
    <t>BT-472899</t>
  </si>
  <si>
    <t>LOT-A6119</t>
  </si>
  <si>
    <t>PRD-02022</t>
  </si>
  <si>
    <t>LOG-FUR-0052</t>
  </si>
  <si>
    <t>9524140000000</t>
  </si>
  <si>
    <t>C-02-S1</t>
  </si>
  <si>
    <t>BT-393780</t>
  </si>
  <si>
    <t>LOT-B9208</t>
  </si>
  <si>
    <t>PRD-02287</t>
  </si>
  <si>
    <t>LOG-FUR-0060</t>
  </si>
  <si>
    <t>1343450000000</t>
  </si>
  <si>
    <t>BT-892633</t>
  </si>
  <si>
    <t>LOT-B8457</t>
  </si>
  <si>
    <t>PRD-01703</t>
  </si>
  <si>
    <t>SAM-AUD-0057</t>
  </si>
  <si>
    <t>4660690000000</t>
  </si>
  <si>
    <t>BT-469069</t>
  </si>
  <si>
    <t>LOT-B2034</t>
  </si>
  <si>
    <t>PRD-03399</t>
  </si>
  <si>
    <t>CAN-PRN-0076</t>
  </si>
  <si>
    <t>956260000000</t>
  </si>
  <si>
    <t>B-34-S9</t>
  </si>
  <si>
    <t>BT-555536</t>
  </si>
  <si>
    <t>LOT-C8135</t>
  </si>
  <si>
    <t>PRD-00258</t>
  </si>
  <si>
    <t>SEA-STO-0008</t>
  </si>
  <si>
    <t>1026150000000</t>
  </si>
  <si>
    <t>D-13-S3</t>
  </si>
  <si>
    <t>BT-122536</t>
  </si>
  <si>
    <t>LOT-A3884</t>
  </si>
  <si>
    <t>PRD-01245</t>
  </si>
  <si>
    <t>PHI-AUD-0031</t>
  </si>
  <si>
    <t>4075600000000</t>
  </si>
  <si>
    <t>BT-102376</t>
  </si>
  <si>
    <t>LOT-B1078</t>
  </si>
  <si>
    <t>PRD-01220</t>
  </si>
  <si>
    <t>HP-PRN-0022</t>
  </si>
  <si>
    <t>3081840000000</t>
  </si>
  <si>
    <t>D-14-S9</t>
  </si>
  <si>
    <t>BT-659680</t>
  </si>
  <si>
    <t>LOT-B8555</t>
  </si>
  <si>
    <t>PRD-02198</t>
  </si>
  <si>
    <t>PHI-CLN-0058</t>
  </si>
  <si>
    <t>5468200000000</t>
  </si>
  <si>
    <t>C-15-S7</t>
  </si>
  <si>
    <t>BT-647045</t>
  </si>
  <si>
    <t>LOT-B5957</t>
  </si>
  <si>
    <t>PRD-00420</t>
  </si>
  <si>
    <t>KNG-STO-0005</t>
  </si>
  <si>
    <t>9776890000000</t>
  </si>
  <si>
    <t>BT-411210</t>
  </si>
  <si>
    <t>LOT-A4992</t>
  </si>
  <si>
    <t>PRD-01362</t>
  </si>
  <si>
    <t>HP-LAP-0026</t>
  </si>
  <si>
    <t>2828510000000</t>
  </si>
  <si>
    <t>E-12-S5</t>
  </si>
  <si>
    <t>BT-608260</t>
  </si>
  <si>
    <t>LOT-B6037</t>
  </si>
  <si>
    <t>PRD-01830</t>
  </si>
  <si>
    <t>PHI-CLN-0047</t>
  </si>
  <si>
    <t>2844030000000</t>
  </si>
  <si>
    <t>F-25-S6</t>
  </si>
  <si>
    <t>BT-834479</t>
  </si>
  <si>
    <t>PRD-03206</t>
  </si>
  <si>
    <t>HP-PRN-0057</t>
  </si>
  <si>
    <t>712081000000</t>
  </si>
  <si>
    <t>C-25-S7</t>
  </si>
  <si>
    <t>BT-447123</t>
  </si>
  <si>
    <t>LOT-C8464</t>
  </si>
  <si>
    <t>PRD-00207</t>
  </si>
  <si>
    <t>LEN-LAP-0008</t>
  </si>
  <si>
    <t>4719600000000</t>
  </si>
  <si>
    <t>E-12-S7</t>
  </si>
  <si>
    <t>BT-615780</t>
  </si>
  <si>
    <t>LOT-A5009</t>
  </si>
  <si>
    <t>PRD-01984</t>
  </si>
  <si>
    <t>LOG-CLN-0057</t>
  </si>
  <si>
    <t>3309480000000</t>
  </si>
  <si>
    <t>E-04-S7</t>
  </si>
  <si>
    <t>BT-842565</t>
  </si>
  <si>
    <t>PRD-03258</t>
  </si>
  <si>
    <t>LEN-LAP-0064</t>
  </si>
  <si>
    <t>6892340000000</t>
  </si>
  <si>
    <t>F-04-S1</t>
  </si>
  <si>
    <t>BT-923312</t>
  </si>
  <si>
    <t>PRD-00530</t>
  </si>
  <si>
    <t>HP-MOB-0028</t>
  </si>
  <si>
    <t>5216510000000</t>
  </si>
  <si>
    <t>C-11-S2</t>
  </si>
  <si>
    <t>BT-289214</t>
  </si>
  <si>
    <t>LOT-A4668</t>
  </si>
  <si>
    <t>PRD-00728</t>
  </si>
  <si>
    <t>HP-LAP-0018</t>
  </si>
  <si>
    <t>1038980000000</t>
  </si>
  <si>
    <t>D-19-S1</t>
  </si>
  <si>
    <t>BT-866602</t>
  </si>
  <si>
    <t>LOT-A2158</t>
  </si>
  <si>
    <t>PRD-00650</t>
  </si>
  <si>
    <t>SEA-STO-0015</t>
  </si>
  <si>
    <t>3788030000000</t>
  </si>
  <si>
    <t>H-17-S4</t>
  </si>
  <si>
    <t>BT-403442</t>
  </si>
  <si>
    <t>LOT-A4328</t>
  </si>
  <si>
    <t>PRD-01969</t>
  </si>
  <si>
    <t>MSF-ACC-0036</t>
  </si>
  <si>
    <t>8382560000000</t>
  </si>
  <si>
    <t>BT-958968</t>
  </si>
  <si>
    <t>LOT-B9853</t>
  </si>
  <si>
    <t>PRD-00884</t>
  </si>
  <si>
    <t>WD-STO-0020</t>
  </si>
  <si>
    <t>9147910000000</t>
  </si>
  <si>
    <t>BT-276672</t>
  </si>
  <si>
    <t>LOT-A5748</t>
  </si>
  <si>
    <t>PRD-00893</t>
  </si>
  <si>
    <t>HP-ACC-0019</t>
  </si>
  <si>
    <t>3436880000000</t>
  </si>
  <si>
    <t>BT-860515</t>
  </si>
  <si>
    <t>LOT-A5314</t>
  </si>
  <si>
    <t>PRD-00089</t>
  </si>
  <si>
    <t>SAM-AUD-0006</t>
  </si>
  <si>
    <t>2189090000000</t>
  </si>
  <si>
    <t>BT-501312</t>
  </si>
  <si>
    <t>LOT-A3181</t>
  </si>
  <si>
    <t>PRD-00808</t>
  </si>
  <si>
    <t>SEA-STO-0017</t>
  </si>
  <si>
    <t>6224950000000</t>
  </si>
  <si>
    <t>G-34-S5</t>
  </si>
  <si>
    <t>LOT-A9377</t>
  </si>
  <si>
    <t>PRD-02528</t>
  </si>
  <si>
    <t>CAN-PRN-0062</t>
  </si>
  <si>
    <t>C-28-S8</t>
  </si>
  <si>
    <t>BT-738720</t>
  </si>
  <si>
    <t>PRD-03133</t>
  </si>
  <si>
    <t>MSF-LAP-0063</t>
  </si>
  <si>
    <t>1226060000000</t>
  </si>
  <si>
    <t>C-32-S3</t>
  </si>
  <si>
    <t>BT-143090</t>
  </si>
  <si>
    <t>LOT-C7991</t>
  </si>
  <si>
    <t>PRD-02053</t>
  </si>
  <si>
    <t>SAM-AUD-0061</t>
  </si>
  <si>
    <t>7028740000000</t>
  </si>
  <si>
    <t>C-38-S5</t>
  </si>
  <si>
    <t>BT-511399</t>
  </si>
  <si>
    <t>LOT-B7260</t>
  </si>
  <si>
    <t>PRD-01196</t>
  </si>
  <si>
    <t>PHI-AUD-0026</t>
  </si>
  <si>
    <t>8041920000000</t>
  </si>
  <si>
    <t>BT-732534</t>
  </si>
  <si>
    <t>LOT-A4089</t>
  </si>
  <si>
    <t>PRD-02990</t>
  </si>
  <si>
    <t>APC-ELC-0126</t>
  </si>
  <si>
    <t>2035080000000</t>
  </si>
  <si>
    <t>BT-517058</t>
  </si>
  <si>
    <t>LOT-C6911</t>
  </si>
  <si>
    <t>PRD-03390</t>
  </si>
  <si>
    <t>HP-FUR-0085</t>
  </si>
  <si>
    <t>8600430000000</t>
  </si>
  <si>
    <t>G-35-S7</t>
  </si>
  <si>
    <t>BT-371366</t>
  </si>
  <si>
    <t>LOT-C6868</t>
  </si>
  <si>
    <t>PRD-03234</t>
  </si>
  <si>
    <t>HP-PRN-0058</t>
  </si>
  <si>
    <t>1109390000000</t>
  </si>
  <si>
    <t>BT-297419</t>
  </si>
  <si>
    <t>LOT-C3125</t>
  </si>
  <si>
    <t>PRD-02321</t>
  </si>
  <si>
    <t>SAM-STO-0055</t>
  </si>
  <si>
    <t>5814070000000</t>
  </si>
  <si>
    <t>E-31-S9</t>
  </si>
  <si>
    <t>BT-267817</t>
  </si>
  <si>
    <t>LOT-C5423</t>
  </si>
  <si>
    <t>PRD-02529</t>
  </si>
  <si>
    <t>LOG-AUD-0063</t>
  </si>
  <si>
    <t>4012680000000</t>
  </si>
  <si>
    <t>BT-403646</t>
  </si>
  <si>
    <t>LOT-C6182</t>
  </si>
  <si>
    <t>PRD-00812</t>
  </si>
  <si>
    <t>HP-FUR-0025</t>
  </si>
  <si>
    <t>1360550000000</t>
  </si>
  <si>
    <t>C-39-S9</t>
  </si>
  <si>
    <t>BT-525167</t>
  </si>
  <si>
    <t>LOT-A9171</t>
  </si>
  <si>
    <t>PRD-02772</t>
  </si>
  <si>
    <t>LOG-CLN-0071</t>
  </si>
  <si>
    <t>8592780000000</t>
  </si>
  <si>
    <t>F-11-S5</t>
  </si>
  <si>
    <t>BT-248336</t>
  </si>
  <si>
    <t>LOT-C1187</t>
  </si>
  <si>
    <t>PRD-02484</t>
  </si>
  <si>
    <t>BRO-PRN-0048</t>
  </si>
  <si>
    <t>2409760000000</t>
  </si>
  <si>
    <t>BT-973319</t>
  </si>
  <si>
    <t>LOT-C8406</t>
  </si>
  <si>
    <t>PRD-01788</t>
  </si>
  <si>
    <t>MSF-ACC-0032</t>
  </si>
  <si>
    <t>4410580000000</t>
  </si>
  <si>
    <t>BT-564289</t>
  </si>
  <si>
    <t>LOT-B7951</t>
  </si>
  <si>
    <t>PRD-02384</t>
  </si>
  <si>
    <t>LOG-ACC-0050</t>
  </si>
  <si>
    <t>8620500000000</t>
  </si>
  <si>
    <t>D-03-S2</t>
  </si>
  <si>
    <t>BT-320004</t>
  </si>
  <si>
    <t>LOT-C3547</t>
  </si>
  <si>
    <t>PRD-02292</t>
  </si>
  <si>
    <t>SAM-MOB-0076</t>
  </si>
  <si>
    <t>4127580000000</t>
  </si>
  <si>
    <t>B-37-S4</t>
  </si>
  <si>
    <t>BT-529343</t>
  </si>
  <si>
    <t>LOT-B5321</t>
  </si>
  <si>
    <t>PRD-03216</t>
  </si>
  <si>
    <t>PHI-AUD-0082</t>
  </si>
  <si>
    <t>8707820000000</t>
  </si>
  <si>
    <t>BT-130282</t>
  </si>
  <si>
    <t>LOT-C7568</t>
  </si>
  <si>
    <t>PRD-01086</t>
  </si>
  <si>
    <t>8143230000000</t>
  </si>
  <si>
    <t>B-15-S4</t>
  </si>
  <si>
    <t>BT-431977</t>
  </si>
  <si>
    <t>LOT-A9967</t>
  </si>
  <si>
    <t>PRD-00632</t>
  </si>
  <si>
    <t>PHI-CLN-0016</t>
  </si>
  <si>
    <t>6581290000000</t>
  </si>
  <si>
    <t>BT-261072</t>
  </si>
  <si>
    <t>LOT-A1287</t>
  </si>
  <si>
    <t>PRD-01986</t>
  </si>
  <si>
    <t>LEN-MOB-0058</t>
  </si>
  <si>
    <t>6370700000000</t>
  </si>
  <si>
    <t>BT-418090</t>
  </si>
  <si>
    <t>LOT-B7331</t>
  </si>
  <si>
    <t>PRD-02214</t>
  </si>
  <si>
    <t>CIS-NET-0090</t>
  </si>
  <si>
    <t>230711000000</t>
  </si>
  <si>
    <t>C-23-S5</t>
  </si>
  <si>
    <t>BT-650847</t>
  </si>
  <si>
    <t>LOT-B8918</t>
  </si>
  <si>
    <t>PRD-02578</t>
  </si>
  <si>
    <t>MSF-LAP-0050</t>
  </si>
  <si>
    <t>1132630000000</t>
  </si>
  <si>
    <t>G-07-S1</t>
  </si>
  <si>
    <t>BT-921350</t>
  </si>
  <si>
    <t>LOT-C4211</t>
  </si>
  <si>
    <t>PRD-02421</t>
  </si>
  <si>
    <t>LOG-AUD-0057</t>
  </si>
  <si>
    <t>3596350000000</t>
  </si>
  <si>
    <t>B-34-S3</t>
  </si>
  <si>
    <t>BT-777577</t>
  </si>
  <si>
    <t>LOT-C3534</t>
  </si>
  <si>
    <t>PRD-00668</t>
  </si>
  <si>
    <t>LOG-AUD-0015</t>
  </si>
  <si>
    <t>3941210000000</t>
  </si>
  <si>
    <t>C-26-S2</t>
  </si>
  <si>
    <t>BT-116144</t>
  </si>
  <si>
    <t>LOT-A3360</t>
  </si>
  <si>
    <t>PRD-03191</t>
  </si>
  <si>
    <t>HP-LAP-0067</t>
  </si>
  <si>
    <t>9956630000000</t>
  </si>
  <si>
    <t>F-07-S1</t>
  </si>
  <si>
    <t>BT-293789</t>
  </si>
  <si>
    <t>LOT-C4407</t>
  </si>
  <si>
    <t>PRD-01011</t>
  </si>
  <si>
    <t>CAN-PRN-0029</t>
  </si>
  <si>
    <t>2814360000000</t>
  </si>
  <si>
    <t>B-18-S2</t>
  </si>
  <si>
    <t>BT-365354</t>
  </si>
  <si>
    <t>LOT-A2302</t>
  </si>
  <si>
    <t>PRD-00815</t>
  </si>
  <si>
    <t>WD-STO-0016</t>
  </si>
  <si>
    <t>6686120000000</t>
  </si>
  <si>
    <t>B-06-S7</t>
  </si>
  <si>
    <t>BT-211886</t>
  </si>
  <si>
    <t>LOT-A6993</t>
  </si>
  <si>
    <t>PRD-00260</t>
  </si>
  <si>
    <t>PHI-ELC-0011</t>
  </si>
  <si>
    <t>6346690000000</t>
  </si>
  <si>
    <t>BT-312861</t>
  </si>
  <si>
    <t>LOT-A8406</t>
  </si>
  <si>
    <t>PRD-00181</t>
  </si>
  <si>
    <t>UBI-CCT-0005</t>
  </si>
  <si>
    <t>7335490000000</t>
  </si>
  <si>
    <t>C-35-S8</t>
  </si>
  <si>
    <t>BT-405663</t>
  </si>
  <si>
    <t>LOT-A7389</t>
  </si>
  <si>
    <t>PRD-02243</t>
  </si>
  <si>
    <t>SAM-AUD-0066</t>
  </si>
  <si>
    <t>5253910000000</t>
  </si>
  <si>
    <t>F-05-S9</t>
  </si>
  <si>
    <t>BT-598925</t>
  </si>
  <si>
    <t>LOT-B6821</t>
  </si>
  <si>
    <t>PRD-01485</t>
  </si>
  <si>
    <t>7724880000000</t>
  </si>
  <si>
    <t>BT-153076</t>
  </si>
  <si>
    <t>LOT-B6890</t>
  </si>
  <si>
    <t>PRD-03018</t>
  </si>
  <si>
    <t>EPS-PRN-0049</t>
  </si>
  <si>
    <t>5353820000000</t>
  </si>
  <si>
    <t>BT-686068</t>
  </si>
  <si>
    <t>LOT-C3795</t>
  </si>
  <si>
    <t>PRD-02935</t>
  </si>
  <si>
    <t>MSF-LAP-0059</t>
  </si>
  <si>
    <t>4228520000000</t>
  </si>
  <si>
    <t>BT-165507</t>
  </si>
  <si>
    <t>LOT-C2346</t>
  </si>
  <si>
    <t>PRD-03302</t>
  </si>
  <si>
    <t>PHI-ELC-0177</t>
  </si>
  <si>
    <t>9983560000000</t>
  </si>
  <si>
    <t>B-16-S7</t>
  </si>
  <si>
    <t>BT-457956</t>
  </si>
  <si>
    <t>LOT-C1418</t>
  </si>
  <si>
    <t>PRD-02353</t>
  </si>
  <si>
    <t>UBI-NET-0077</t>
  </si>
  <si>
    <t>2355170000000</t>
  </si>
  <si>
    <t>D-24-S2</t>
  </si>
  <si>
    <t>BT-797839</t>
  </si>
  <si>
    <t>LOT-C9045</t>
  </si>
  <si>
    <t>PRD-00098</t>
  </si>
  <si>
    <t>HP-MOB-0003</t>
  </si>
  <si>
    <t>7215110000000</t>
  </si>
  <si>
    <t>LOT-A4239</t>
  </si>
  <si>
    <t>PRD-01932</t>
  </si>
  <si>
    <t>KNG-STO-0043</t>
  </si>
  <si>
    <t>7790540000000</t>
  </si>
  <si>
    <t>LOT-B3330</t>
  </si>
  <si>
    <t>PRD-00180</t>
  </si>
  <si>
    <t>SAM-STO-0006</t>
  </si>
  <si>
    <t>9719980000000</t>
  </si>
  <si>
    <t>BT-281493</t>
  </si>
  <si>
    <t>LOT-A2276</t>
  </si>
  <si>
    <t>PRD-02513</t>
  </si>
  <si>
    <t>PHI-CCT-0072</t>
  </si>
  <si>
    <t>1850490000000</t>
  </si>
  <si>
    <t>E-39-S4</t>
  </si>
  <si>
    <t>BT-828666</t>
  </si>
  <si>
    <t>LOT-C5371</t>
  </si>
  <si>
    <t>PRD-00993</t>
  </si>
  <si>
    <t>HP-SUP-0029</t>
  </si>
  <si>
    <t>8470520000000</t>
  </si>
  <si>
    <t>E-35-S3</t>
  </si>
  <si>
    <t>BT-625862</t>
  </si>
  <si>
    <t>LOT-A3561</t>
  </si>
  <si>
    <t>PRD-00698</t>
  </si>
  <si>
    <t>SAM-STO-0022</t>
  </si>
  <si>
    <t>F-21-S9</t>
  </si>
  <si>
    <t>BT-214007</t>
  </si>
  <si>
    <t>LOT-A4587</t>
  </si>
  <si>
    <t>PRD-00321</t>
  </si>
  <si>
    <t>PHI-AUD-0008</t>
  </si>
  <si>
    <t>9648250000000</t>
  </si>
  <si>
    <t>BT-204415</t>
  </si>
  <si>
    <t>PRD-02004</t>
  </si>
  <si>
    <t>PHI-ELC-0114</t>
  </si>
  <si>
    <t>9588120000000</t>
  </si>
  <si>
    <t>BT-197813</t>
  </si>
  <si>
    <t>LOT-B6752</t>
  </si>
  <si>
    <t>PRD-00124</t>
  </si>
  <si>
    <t>BRO-PRN-0004</t>
  </si>
  <si>
    <t>BT-310647</t>
  </si>
  <si>
    <t>LOT-A4435</t>
  </si>
  <si>
    <t>PRD-03244</t>
  </si>
  <si>
    <t>LOG-AUD-0080</t>
  </si>
  <si>
    <t>3091370000000</t>
  </si>
  <si>
    <t>E-37-S7</t>
  </si>
  <si>
    <t>BT-211179</t>
  </si>
  <si>
    <t>LOT-C6444</t>
  </si>
  <si>
    <t>PRD-02520</t>
  </si>
  <si>
    <t>CIS-CCT-0060</t>
  </si>
  <si>
    <t>BT-596931</t>
  </si>
  <si>
    <t>LOT-C2033</t>
  </si>
  <si>
    <t>PRD-01410</t>
  </si>
  <si>
    <t>LOG-FUR-0034</t>
  </si>
  <si>
    <t>8043840000000</t>
  </si>
  <si>
    <t>E-05-S4</t>
  </si>
  <si>
    <t>BT-849840</t>
  </si>
  <si>
    <t>LOT-B2243</t>
  </si>
  <si>
    <t>PRD-02458</t>
  </si>
  <si>
    <t>LOG-AUD-0059</t>
  </si>
  <si>
    <t>3948830000000</t>
  </si>
  <si>
    <t>G-39-S2</t>
  </si>
  <si>
    <t>BT-710833</t>
  </si>
  <si>
    <t>LOT-C1493</t>
  </si>
  <si>
    <t>PRD-00624</t>
  </si>
  <si>
    <t>LOG-FUR-0017</t>
  </si>
  <si>
    <t>2946900000000</t>
  </si>
  <si>
    <t>LOT-A6141</t>
  </si>
  <si>
    <t>PRD-02582</t>
  </si>
  <si>
    <t>CIS-NET-0100</t>
  </si>
  <si>
    <t>330394000000</t>
  </si>
  <si>
    <t>BT-979657</t>
  </si>
  <si>
    <t>PRD-02021</t>
  </si>
  <si>
    <t>UBI-CCT-0048</t>
  </si>
  <si>
    <t>703839000000</t>
  </si>
  <si>
    <t>D-20-S7</t>
  </si>
  <si>
    <t>BT-726559</t>
  </si>
  <si>
    <t>LOT-B3160</t>
  </si>
  <si>
    <t>PRD-00395</t>
  </si>
  <si>
    <t>UBI-CCT-0010</t>
  </si>
  <si>
    <t>3249140000000</t>
  </si>
  <si>
    <t>G-05-S1</t>
  </si>
  <si>
    <t>BT-458997</t>
  </si>
  <si>
    <t>LOT-A4683</t>
  </si>
  <si>
    <t>PRD-02227</t>
  </si>
  <si>
    <t>HP-MOB-0080</t>
  </si>
  <si>
    <t>5063690000000</t>
  </si>
  <si>
    <t>BT-756215</t>
  </si>
  <si>
    <t>LOT-B8991</t>
  </si>
  <si>
    <t>PRD-02279</t>
  </si>
  <si>
    <t>PHI-CLN-0061</t>
  </si>
  <si>
    <t>7026010000000</t>
  </si>
  <si>
    <t>F-34-S3</t>
  </si>
  <si>
    <t>BT-625888</t>
  </si>
  <si>
    <t>LOT-B9744</t>
  </si>
  <si>
    <t>PRD-02530</t>
  </si>
  <si>
    <t>LOG-ACC-0053</t>
  </si>
  <si>
    <t>3485410000000</t>
  </si>
  <si>
    <t>A-21-S7</t>
  </si>
  <si>
    <t>BT-909649</t>
  </si>
  <si>
    <t>PRD-02113</t>
  </si>
  <si>
    <t>APC-ELC-0097</t>
  </si>
  <si>
    <t>1893110000000</t>
  </si>
  <si>
    <t>A-29-S9</t>
  </si>
  <si>
    <t>BT-371472</t>
  </si>
  <si>
    <t>LOT-B6346</t>
  </si>
  <si>
    <t>PRD-03400</t>
  </si>
  <si>
    <t>BRO-PRN-0068</t>
  </si>
  <si>
    <t>783435000000</t>
  </si>
  <si>
    <t>BT-556037</t>
  </si>
  <si>
    <t>LOT-C7025</t>
  </si>
  <si>
    <t>PRD-00865</t>
  </si>
  <si>
    <t>CIS-CCT-0021</t>
  </si>
  <si>
    <t>8617890000000</t>
  </si>
  <si>
    <t>BT-964890</t>
  </si>
  <si>
    <t>LOT-A5330</t>
  </si>
  <si>
    <t>PRD-02634</t>
  </si>
  <si>
    <t>LOG-ACC-0057</t>
  </si>
  <si>
    <t>6475610000000</t>
  </si>
  <si>
    <t>BT-830668</t>
  </si>
  <si>
    <t>LOT-C2337</t>
  </si>
  <si>
    <t>PRD-01247</t>
  </si>
  <si>
    <t>SEA-STO-0024</t>
  </si>
  <si>
    <t>6017430000000</t>
  </si>
  <si>
    <t>BT-226219</t>
  </si>
  <si>
    <t>LOT-B6305</t>
  </si>
  <si>
    <t>PRD-00138</t>
  </si>
  <si>
    <t>SAM-AUD-0009</t>
  </si>
  <si>
    <t>9162470000000</t>
  </si>
  <si>
    <t>BT-927909</t>
  </si>
  <si>
    <t>LOT-A7246</t>
  </si>
  <si>
    <t>PRD-01875</t>
  </si>
  <si>
    <t>SAM-MOB-0062</t>
  </si>
  <si>
    <t>3172100000000</t>
  </si>
  <si>
    <t>E-21-S1</t>
  </si>
  <si>
    <t>LOT-B5116</t>
  </si>
  <si>
    <t>PRD-03100</t>
  </si>
  <si>
    <t>BRO-SUP-0094</t>
  </si>
  <si>
    <t>8087310000000</t>
  </si>
  <si>
    <t>D-21-S5</t>
  </si>
  <si>
    <t>BT-731347</t>
  </si>
  <si>
    <t>LOT-C3567</t>
  </si>
  <si>
    <t>PRD-01328</t>
  </si>
  <si>
    <t>LEN-MOB-0036</t>
  </si>
  <si>
    <t>1703790000000</t>
  </si>
  <si>
    <t>B-04-S5</t>
  </si>
  <si>
    <t>BT-341556</t>
  </si>
  <si>
    <t>LOT-B8989</t>
  </si>
  <si>
    <t>PRD-02190</t>
  </si>
  <si>
    <t>LEN-LAP-0040</t>
  </si>
  <si>
    <t>8182950000000</t>
  </si>
  <si>
    <t>B-38-S5</t>
  </si>
  <si>
    <t>BT-367634</t>
  </si>
  <si>
    <t>LOT-B7947</t>
  </si>
  <si>
    <t>PRD-00015</t>
  </si>
  <si>
    <t>SAM-STO-0001</t>
  </si>
  <si>
    <t>8957990000000</t>
  </si>
  <si>
    <t>BT-239816</t>
  </si>
  <si>
    <t>LOT-A8612</t>
  </si>
  <si>
    <t>PRD-01117</t>
  </si>
  <si>
    <t>SEA-STO-0021</t>
  </si>
  <si>
    <t>7189940000000</t>
  </si>
  <si>
    <t>C-35-S4</t>
  </si>
  <si>
    <t>BT-217479</t>
  </si>
  <si>
    <t>LOT-A3292</t>
  </si>
  <si>
    <t>PRD-02540</t>
  </si>
  <si>
    <t>PHI-CLN-0071</t>
  </si>
  <si>
    <t>1485750000000</t>
  </si>
  <si>
    <t>BT-322399</t>
  </si>
  <si>
    <t>LOT-C6833</t>
  </si>
  <si>
    <t>PRD-03203</t>
  </si>
  <si>
    <t>HP-LAP-0068</t>
  </si>
  <si>
    <t>6010480000000</t>
  </si>
  <si>
    <t>F-36-S5</t>
  </si>
  <si>
    <t>BT-558930</t>
  </si>
  <si>
    <t>LOT-C4329</t>
  </si>
  <si>
    <t>PRD-00078</t>
  </si>
  <si>
    <t>SAM-MOB-0001</t>
  </si>
  <si>
    <t>6575690000000</t>
  </si>
  <si>
    <t>BT-514913</t>
  </si>
  <si>
    <t>LOT-A6443</t>
  </si>
  <si>
    <t>PRD-00135</t>
  </si>
  <si>
    <t>HP-CLN-0006</t>
  </si>
  <si>
    <t>7908270000000</t>
  </si>
  <si>
    <t>BT-470040</t>
  </si>
  <si>
    <t>LOT-A6653</t>
  </si>
  <si>
    <t>PRD-00423</t>
  </si>
  <si>
    <t>MSF-ACC-0011</t>
  </si>
  <si>
    <t>5116970000000</t>
  </si>
  <si>
    <t>C-02-S3</t>
  </si>
  <si>
    <t>BT-780952</t>
  </si>
  <si>
    <t>LOT-A9109</t>
  </si>
  <si>
    <t>PRD-01611</t>
  </si>
  <si>
    <t>PHI-ELC-0097</t>
  </si>
  <si>
    <t>822045000000</t>
  </si>
  <si>
    <t>F-13-S2</t>
  </si>
  <si>
    <t>BT-807857</t>
  </si>
  <si>
    <t>LOT-B3820</t>
  </si>
  <si>
    <t>PRD-00120</t>
  </si>
  <si>
    <t>PHI-CCT-0004</t>
  </si>
  <si>
    <t>3756290000000</t>
  </si>
  <si>
    <t>BT-648513</t>
  </si>
  <si>
    <t>LOT-A2560</t>
  </si>
  <si>
    <t>PRD-03309</t>
  </si>
  <si>
    <t>PHI-ELC-0178</t>
  </si>
  <si>
    <t>2626660000000</t>
  </si>
  <si>
    <t>G-36-S6</t>
  </si>
  <si>
    <t>BT-131676</t>
  </si>
  <si>
    <t>LOT-C9694</t>
  </si>
  <si>
    <t>PRD-03175</t>
  </si>
  <si>
    <t>SEA-STO-0066</t>
  </si>
  <si>
    <t>5063790000000</t>
  </si>
  <si>
    <t>BT-256206</t>
  </si>
  <si>
    <t>LOT-C8045</t>
  </si>
  <si>
    <t>PRD-03377</t>
  </si>
  <si>
    <t>PHI-AUD-0087</t>
  </si>
  <si>
    <t>1149060000000</t>
  </si>
  <si>
    <t>B-27-S3</t>
  </si>
  <si>
    <t>BT-859988</t>
  </si>
  <si>
    <t>LOT-C9785</t>
  </si>
  <si>
    <t>PRD-00253</t>
  </si>
  <si>
    <t>LOG-FUR-0003</t>
  </si>
  <si>
    <t>1076100000000</t>
  </si>
  <si>
    <t>BT-425903</t>
  </si>
  <si>
    <t>LOT-A2029</t>
  </si>
  <si>
    <t>PRD-00289</t>
  </si>
  <si>
    <t>APC-ELC-0015</t>
  </si>
  <si>
    <t>9314180000000</t>
  </si>
  <si>
    <t>BT-431727</t>
  </si>
  <si>
    <t>LOT-A8104</t>
  </si>
  <si>
    <t>PRD-02586</t>
  </si>
  <si>
    <t>PHI-CCT-0076</t>
  </si>
  <si>
    <t>6404970000000</t>
  </si>
  <si>
    <t>A-08-S5</t>
  </si>
  <si>
    <t>BT-900551</t>
  </si>
  <si>
    <t>PRD-03326</t>
  </si>
  <si>
    <t>HP-PRN-0062</t>
  </si>
  <si>
    <t>925945000000</t>
  </si>
  <si>
    <t>BT-860268</t>
  </si>
  <si>
    <t>LOT-C7289</t>
  </si>
  <si>
    <t>PRD-00787</t>
  </si>
  <si>
    <t>UBI-CCT-0019</t>
  </si>
  <si>
    <t>6616800000000</t>
  </si>
  <si>
    <t>BT-140530</t>
  </si>
  <si>
    <t>LOT-A3466</t>
  </si>
  <si>
    <t>PRD-03286</t>
  </si>
  <si>
    <t>PHI-ELC-0175</t>
  </si>
  <si>
    <t>731972000000</t>
  </si>
  <si>
    <t>BT-280333</t>
  </si>
  <si>
    <t>LOT-C3779</t>
  </si>
  <si>
    <t>PRD-02986</t>
  </si>
  <si>
    <t>LOG-AUD-0074</t>
  </si>
  <si>
    <t>1462600000000</t>
  </si>
  <si>
    <t>BT-114800</t>
  </si>
  <si>
    <t>LOT-C4934</t>
  </si>
  <si>
    <t>PRD-00090</t>
  </si>
  <si>
    <t>SEA-STO-0002</t>
  </si>
  <si>
    <t>3640380000000</t>
  </si>
  <si>
    <t>BT-315425</t>
  </si>
  <si>
    <t>LOT-A9482</t>
  </si>
  <si>
    <t>PRD-00433</t>
  </si>
  <si>
    <t>DEL-LAP-0011</t>
  </si>
  <si>
    <t>6496740000000</t>
  </si>
  <si>
    <t>A-05-S9</t>
  </si>
  <si>
    <t>BT-120754</t>
  </si>
  <si>
    <t>LOT-A8805</t>
  </si>
  <si>
    <t>PRD-02177</t>
  </si>
  <si>
    <t>LOG-FUR-0059</t>
  </si>
  <si>
    <t>6124770000000</t>
  </si>
  <si>
    <t>BT-967058</t>
  </si>
  <si>
    <t>LOT-B7949</t>
  </si>
  <si>
    <t>PRD-02641</t>
  </si>
  <si>
    <t>WD-STO-0067</t>
  </si>
  <si>
    <t>9168500000000</t>
  </si>
  <si>
    <t>BT-582762</t>
  </si>
  <si>
    <t>LOT-C2480</t>
  </si>
  <si>
    <t>PRD-02730</t>
  </si>
  <si>
    <t>HP-LAP-0057</t>
  </si>
  <si>
    <t>8349880000000</t>
  </si>
  <si>
    <t>BT-488291</t>
  </si>
  <si>
    <t>LOT-C4583</t>
  </si>
  <si>
    <t>PRD-01616</t>
  </si>
  <si>
    <t>MSF-FUR-0035</t>
  </si>
  <si>
    <t>8886470000000</t>
  </si>
  <si>
    <t>A-21-S5</t>
  </si>
  <si>
    <t>BT-267825</t>
  </si>
  <si>
    <t>LOT-B6194</t>
  </si>
  <si>
    <t>PRD-00595</t>
  </si>
  <si>
    <t>APC-ELC-0032</t>
  </si>
  <si>
    <t>3802360000000</t>
  </si>
  <si>
    <t>H-06-S2</t>
  </si>
  <si>
    <t>BT-940069</t>
  </si>
  <si>
    <t>LOT-A6640</t>
  </si>
  <si>
    <t>PRD-01625</t>
  </si>
  <si>
    <t>KNG-STO-0033</t>
  </si>
  <si>
    <t>1691460000000</t>
  </si>
  <si>
    <t>BT-618323</t>
  </si>
  <si>
    <t>LOT-B7161</t>
  </si>
  <si>
    <t>PRD-01230</t>
  </si>
  <si>
    <t>BRO-PRN-0031</t>
  </si>
  <si>
    <t>6490850000000</t>
  </si>
  <si>
    <t>B-01-S9</t>
  </si>
  <si>
    <t>BT-347061</t>
  </si>
  <si>
    <t>LOT-B4399</t>
  </si>
  <si>
    <t>PRD-01547</t>
  </si>
  <si>
    <t>MSF-FUR-0032</t>
  </si>
  <si>
    <t>4119350000000</t>
  </si>
  <si>
    <t>BT-901922</t>
  </si>
  <si>
    <t>LOT-B8380</t>
  </si>
  <si>
    <t>PRD-02804</t>
  </si>
  <si>
    <t>WD-STO-0072</t>
  </si>
  <si>
    <t>5475610000000</t>
  </si>
  <si>
    <t>C-14-S5</t>
  </si>
  <si>
    <t>BT-341944</t>
  </si>
  <si>
    <t>LOT-C2445</t>
  </si>
  <si>
    <t>PRD-00507</t>
  </si>
  <si>
    <t>SAM-AUD-0019</t>
  </si>
  <si>
    <t>3182970000000</t>
  </si>
  <si>
    <t>BT-991546</t>
  </si>
  <si>
    <t>LOT-A4363</t>
  </si>
  <si>
    <t>PRD-00071</t>
  </si>
  <si>
    <t>CIS-CCT-0002</t>
  </si>
  <si>
    <t>6785450000000</t>
  </si>
  <si>
    <t>BT-678897</t>
  </si>
  <si>
    <t>LOT-A6269</t>
  </si>
  <si>
    <t>PRD-02953</t>
  </si>
  <si>
    <t>SAM-STO-0071</t>
  </si>
  <si>
    <t>6245850000000</t>
  </si>
  <si>
    <t>E-34-S3</t>
  </si>
  <si>
    <t>BT-229328</t>
  </si>
  <si>
    <t>LOT-C8294</t>
  </si>
  <si>
    <t>PRD-00095</t>
  </si>
  <si>
    <t>UBI-CCT-0002</t>
  </si>
  <si>
    <t>641384000000</t>
  </si>
  <si>
    <t>A-35-S4</t>
  </si>
  <si>
    <t>BT-463251</t>
  </si>
  <si>
    <t>LOT-A1157</t>
  </si>
  <si>
    <t>PRD-00784</t>
  </si>
  <si>
    <t>HP-MOB-0033</t>
  </si>
  <si>
    <t>4292650000000</t>
  </si>
  <si>
    <t>BT-516138</t>
  </si>
  <si>
    <t>LOT-A4013</t>
  </si>
  <si>
    <t>PRD-01107</t>
  </si>
  <si>
    <t>DEL-LAP-0026</t>
  </si>
  <si>
    <t>6168100000000</t>
  </si>
  <si>
    <t>BT-405203</t>
  </si>
  <si>
    <t>LOT-A2748</t>
  </si>
  <si>
    <t>PRD-01252</t>
  </si>
  <si>
    <t>HP-MOB-0048</t>
  </si>
  <si>
    <t>2359990000000</t>
  </si>
  <si>
    <t>BT-936599</t>
  </si>
  <si>
    <t>LOT-B5373</t>
  </si>
  <si>
    <t>PRD-00375</t>
  </si>
  <si>
    <t>KNG-STO-0004</t>
  </si>
  <si>
    <t>8439060000000</t>
  </si>
  <si>
    <t>B-29-S1</t>
  </si>
  <si>
    <t>BT-768444</t>
  </si>
  <si>
    <t>LOT-A2021</t>
  </si>
  <si>
    <t>PRD-00578</t>
  </si>
  <si>
    <t>DEL-LAP-0012</t>
  </si>
  <si>
    <t>6641110000000</t>
  </si>
  <si>
    <t>F-03-S1</t>
  </si>
  <si>
    <t>BT-557086</t>
  </si>
  <si>
    <t>LOT-A8091</t>
  </si>
  <si>
    <t>PRD-02948</t>
  </si>
  <si>
    <t>CAN-SUP-0089</t>
  </si>
  <si>
    <t>759817000000</t>
  </si>
  <si>
    <t>BT-239659</t>
  </si>
  <si>
    <t>LOT-C7930</t>
  </si>
  <si>
    <t>PRD-03104</t>
  </si>
  <si>
    <t>SAM-MOB-0098</t>
  </si>
  <si>
    <t>5943500000000</t>
  </si>
  <si>
    <t>BT-713495</t>
  </si>
  <si>
    <t>LOT-C5882</t>
  </si>
  <si>
    <t>PRD-02652</t>
  </si>
  <si>
    <t>PHI-ELC-0144</t>
  </si>
  <si>
    <t>9832140000000</t>
  </si>
  <si>
    <t>BT-142441</t>
  </si>
  <si>
    <t>LOT-C7800</t>
  </si>
  <si>
    <t>PRD-00997</t>
  </si>
  <si>
    <t>HP-MOB-0039</t>
  </si>
  <si>
    <t>2912490000000</t>
  </si>
  <si>
    <t>BT-882353</t>
  </si>
  <si>
    <t>LOT-A4739</t>
  </si>
  <si>
    <t>PRD-01615</t>
  </si>
  <si>
    <t>PHI-CCT-0047</t>
  </si>
  <si>
    <t>7204740000000</t>
  </si>
  <si>
    <t>F-39-S5</t>
  </si>
  <si>
    <t>BT-560511</t>
  </si>
  <si>
    <t>LOT-B3306</t>
  </si>
  <si>
    <t>PRD-01389</t>
  </si>
  <si>
    <t>UBI-CCT-0034</t>
  </si>
  <si>
    <t>5243870000000</t>
  </si>
  <si>
    <t>E-21-S8</t>
  </si>
  <si>
    <t>BT-303879</t>
  </si>
  <si>
    <t>LOT-B2455</t>
  </si>
  <si>
    <t>PRD-00518</t>
  </si>
  <si>
    <t>DEL-ACC-0013</t>
  </si>
  <si>
    <t>2345510000000</t>
  </si>
  <si>
    <t>BT-881358</t>
  </si>
  <si>
    <t>LOT-A4487</t>
  </si>
  <si>
    <t>PRD-02333</t>
  </si>
  <si>
    <t>LOG-FUR-0062</t>
  </si>
  <si>
    <t>3228030000000</t>
  </si>
  <si>
    <t>F-10-S2</t>
  </si>
  <si>
    <t>BT-714489</t>
  </si>
  <si>
    <t>PRD-02984</t>
  </si>
  <si>
    <t>LEN-LAP-0057</t>
  </si>
  <si>
    <t>5688670000000</t>
  </si>
  <si>
    <t>BT-470232</t>
  </si>
  <si>
    <t>LOT-C2345</t>
  </si>
  <si>
    <t>PRD-02144</t>
  </si>
  <si>
    <t>SAM-STO-0052</t>
  </si>
  <si>
    <t>1879790000000</t>
  </si>
  <si>
    <t>BT-961944</t>
  </si>
  <si>
    <t>LOT-B9070</t>
  </si>
  <si>
    <t>PRD-02471</t>
  </si>
  <si>
    <t>HP-CLN-0060</t>
  </si>
  <si>
    <t>1534360000000</t>
  </si>
  <si>
    <t>C-03-S2</t>
  </si>
  <si>
    <t>BT-586597</t>
  </si>
  <si>
    <t>LOT-C4555</t>
  </si>
  <si>
    <t>PRD-00027</t>
  </si>
  <si>
    <t>PHI-CLN-0002</t>
  </si>
  <si>
    <t>3782640000000</t>
  </si>
  <si>
    <t>BT-535673</t>
  </si>
  <si>
    <t>LOT-A8905</t>
  </si>
  <si>
    <t>PRD-03056</t>
  </si>
  <si>
    <t>HP-MOB-0110</t>
  </si>
  <si>
    <t>6114790000000</t>
  </si>
  <si>
    <t>BT-189862</t>
  </si>
  <si>
    <t>LOT-C8840</t>
  </si>
  <si>
    <t>PRD-00923</t>
  </si>
  <si>
    <t>CAN-SUP-0029</t>
  </si>
  <si>
    <t>7960010000000</t>
  </si>
  <si>
    <t>BT-771830</t>
  </si>
  <si>
    <t>LOT-A5863</t>
  </si>
  <si>
    <t>PRD-02818</t>
  </si>
  <si>
    <t>DEL-ACC-0056</t>
  </si>
  <si>
    <t>9222410000000</t>
  </si>
  <si>
    <t>D-01-S8</t>
  </si>
  <si>
    <t>BT-382517</t>
  </si>
  <si>
    <t>LOT-C1820</t>
  </si>
  <si>
    <t>PRD-01444</t>
  </si>
  <si>
    <t>HP-ACC-0033</t>
  </si>
  <si>
    <t>6872310000000</t>
  </si>
  <si>
    <t>D-03-S1</t>
  </si>
  <si>
    <t>BT-598558</t>
  </si>
  <si>
    <t>LOT-B4039</t>
  </si>
  <si>
    <t>PRD-03198</t>
  </si>
  <si>
    <t>HP-MOB-0117</t>
  </si>
  <si>
    <t>6600590000000</t>
  </si>
  <si>
    <t>BT-830649</t>
  </si>
  <si>
    <t>LOT-C2803</t>
  </si>
  <si>
    <t>PRD-01597</t>
  </si>
  <si>
    <t>DEL-ACC-0032</t>
  </si>
  <si>
    <t>101544000000</t>
  </si>
  <si>
    <t>C-23-S9</t>
  </si>
  <si>
    <t>BT-859749</t>
  </si>
  <si>
    <t>LOT-B6426</t>
  </si>
  <si>
    <t>PRD-01172</t>
  </si>
  <si>
    <t>LEN-MOB-0030</t>
  </si>
  <si>
    <t>191765000000</t>
  </si>
  <si>
    <t>H-21-S8</t>
  </si>
  <si>
    <t>BT-518227</t>
  </si>
  <si>
    <t>LOT-A1225</t>
  </si>
  <si>
    <t>PRD-00619</t>
  </si>
  <si>
    <t>UBI-NET-0018</t>
  </si>
  <si>
    <t>9489900000000</t>
  </si>
  <si>
    <t>BT-346174</t>
  </si>
  <si>
    <t>LOT-A2283</t>
  </si>
  <si>
    <t>PRD-03128</t>
  </si>
  <si>
    <t>MSF-FUR-0082</t>
  </si>
  <si>
    <t>6613030000000</t>
  </si>
  <si>
    <t>BT-730424</t>
  </si>
  <si>
    <t>PRD-00309</t>
  </si>
  <si>
    <t>CAN-PRN-0010</t>
  </si>
  <si>
    <t>667850000000</t>
  </si>
  <si>
    <t>BT-733521</t>
  </si>
  <si>
    <t>PRD-02364</t>
  </si>
  <si>
    <t>SAM-MOB-0082</t>
  </si>
  <si>
    <t>1030340000000</t>
  </si>
  <si>
    <t>E-18-S1</t>
  </si>
  <si>
    <t>BT-989721</t>
  </si>
  <si>
    <t>LOT-C8764</t>
  </si>
  <si>
    <t>PRD-00446</t>
  </si>
  <si>
    <t>KNG-STO-0006</t>
  </si>
  <si>
    <t>5633540000000</t>
  </si>
  <si>
    <t>BT-596524</t>
  </si>
  <si>
    <t>LOT-A2034</t>
  </si>
  <si>
    <t>PRD-01377</t>
  </si>
  <si>
    <t>SAM-MOB-0042</t>
  </si>
  <si>
    <t>9545430000000</t>
  </si>
  <si>
    <t>BT-511280</t>
  </si>
  <si>
    <t>LOT-B6826</t>
  </si>
  <si>
    <t>PRD-01264</t>
  </si>
  <si>
    <t>CIS-NET-0050</t>
  </si>
  <si>
    <t>5211480000000</t>
  </si>
  <si>
    <t>C-11-S1</t>
  </si>
  <si>
    <t>BT-211831</t>
  </si>
  <si>
    <t>LOT-B9538</t>
  </si>
  <si>
    <t>PRD-03384</t>
  </si>
  <si>
    <t>LEN-MOB-0104</t>
  </si>
  <si>
    <t>3225300000000</t>
  </si>
  <si>
    <t>B-32-S3</t>
  </si>
  <si>
    <t>BT-693906</t>
  </si>
  <si>
    <t>LOT-C1644</t>
  </si>
  <si>
    <t>PRD-01718</t>
  </si>
  <si>
    <t>HP-ACC-0038</t>
  </si>
  <si>
    <t>7034910000000</t>
  </si>
  <si>
    <t>BT-212251</t>
  </si>
  <si>
    <t>LOT-B7551</t>
  </si>
  <si>
    <t>PRD-02593</t>
  </si>
  <si>
    <t>HP-SUP-0070</t>
  </si>
  <si>
    <t>4212290000000</t>
  </si>
  <si>
    <t>G-38-S6</t>
  </si>
  <si>
    <t>BT-674426</t>
  </si>
  <si>
    <t>LOT-C6834</t>
  </si>
  <si>
    <t>PRD-00022</t>
  </si>
  <si>
    <t>HP-CLN-0001</t>
  </si>
  <si>
    <t>7520470000000</t>
  </si>
  <si>
    <t>C-07-S8</t>
  </si>
  <si>
    <t>BT-112861</t>
  </si>
  <si>
    <t>LOT-A5658</t>
  </si>
  <si>
    <t>PRD-02412</t>
  </si>
  <si>
    <t>HP-MOB-0087</t>
  </si>
  <si>
    <t>3246060000000</t>
  </si>
  <si>
    <t>BT-643458</t>
  </si>
  <si>
    <t>LOT-C2937</t>
  </si>
  <si>
    <t>PRD-01068</t>
  </si>
  <si>
    <t>CIS-CCT-0026</t>
  </si>
  <si>
    <t>5106410000000</t>
  </si>
  <si>
    <t>H-03-S2</t>
  </si>
  <si>
    <t>BT-758472</t>
  </si>
  <si>
    <t>LOT-A7626</t>
  </si>
  <si>
    <t>PRD-02571</t>
  </si>
  <si>
    <t>HP-ACC-0063</t>
  </si>
  <si>
    <t>5525690000000</t>
  </si>
  <si>
    <t>BT-249711</t>
  </si>
  <si>
    <t>LOT-C6086</t>
  </si>
  <si>
    <t>PRD-01983</t>
  </si>
  <si>
    <t>PHI-AUD-0050</t>
  </si>
  <si>
    <t>2179210000000</t>
  </si>
  <si>
    <t>BT-952916</t>
  </si>
  <si>
    <t>LOT-B4010</t>
  </si>
  <si>
    <t>PRD-02348</t>
  </si>
  <si>
    <t>SAM-MOB-0079</t>
  </si>
  <si>
    <t>2020750000000</t>
  </si>
  <si>
    <t>BT-454564</t>
  </si>
  <si>
    <t>LOT-C9252</t>
  </si>
  <si>
    <t>PRD-00889</t>
  </si>
  <si>
    <t>APC-ELC-0045</t>
  </si>
  <si>
    <t>6018040000000</t>
  </si>
  <si>
    <t>G-04-S9</t>
  </si>
  <si>
    <t>BT-695303</t>
  </si>
  <si>
    <t>LOT-A9518</t>
  </si>
  <si>
    <t>PRD-02250</t>
  </si>
  <si>
    <t>HP-FUR-0057</t>
  </si>
  <si>
    <t>3234540000000</t>
  </si>
  <si>
    <t>D-07-S9</t>
  </si>
  <si>
    <t>BT-276920</t>
  </si>
  <si>
    <t>LOT-B9401</t>
  </si>
  <si>
    <t>PRD-02386</t>
  </si>
  <si>
    <t>CAN-SUP-0074</t>
  </si>
  <si>
    <t>1870070000000</t>
  </si>
  <si>
    <t>BT-522761</t>
  </si>
  <si>
    <t>LOT-C2209</t>
  </si>
  <si>
    <t>PRD-03067</t>
  </si>
  <si>
    <t>SAM-STO-0073</t>
  </si>
  <si>
    <t>9262780000000</t>
  </si>
  <si>
    <t>E-23-S6</t>
  </si>
  <si>
    <t>BT-607618</t>
  </si>
  <si>
    <t>LOT-C5181</t>
  </si>
  <si>
    <t>PRD-01642</t>
  </si>
  <si>
    <t>BRO-SUP-0051</t>
  </si>
  <si>
    <t>9750580000000</t>
  </si>
  <si>
    <t>BT-140949</t>
  </si>
  <si>
    <t>LOT-B2051</t>
  </si>
  <si>
    <t>PRD-00870</t>
  </si>
  <si>
    <t>WD-STO-0019</t>
  </si>
  <si>
    <t>3099000000000</t>
  </si>
  <si>
    <t>B-21-S2</t>
  </si>
  <si>
    <t>BT-891025</t>
  </si>
  <si>
    <t>LOT-A8719</t>
  </si>
  <si>
    <t>PRD-01958</t>
  </si>
  <si>
    <t>UBI-NET-0063</t>
  </si>
  <si>
    <t>1568000000000</t>
  </si>
  <si>
    <t>BT-872269</t>
  </si>
  <si>
    <t>LOT-B8446</t>
  </si>
  <si>
    <t>PRD-01887</t>
  </si>
  <si>
    <t>APC-ELC-0084</t>
  </si>
  <si>
    <t>9949850000000</t>
  </si>
  <si>
    <t>A-18-S6</t>
  </si>
  <si>
    <t>BT-180997</t>
  </si>
  <si>
    <t>LOT-B2058</t>
  </si>
  <si>
    <t>PRD-01808</t>
  </si>
  <si>
    <t>PHI-CCT-0049</t>
  </si>
  <si>
    <t>182156000000</t>
  </si>
  <si>
    <t>A-36-S7</t>
  </si>
  <si>
    <t>BT-847546</t>
  </si>
  <si>
    <t>LOT-B9413</t>
  </si>
  <si>
    <t>PRD-02766</t>
  </si>
  <si>
    <t>SAM-AUD-0080</t>
  </si>
  <si>
    <t>4243840000000</t>
  </si>
  <si>
    <t>C-01-S6</t>
  </si>
  <si>
    <t>BT-374296</t>
  </si>
  <si>
    <t>LOT-C8454</t>
  </si>
  <si>
    <t>PRD-01785</t>
  </si>
  <si>
    <t>HP-ACC-0041</t>
  </si>
  <si>
    <t>6196080000000</t>
  </si>
  <si>
    <t>BT-698233</t>
  </si>
  <si>
    <t>LOT-B2462</t>
  </si>
  <si>
    <t>PRD-01129</t>
  </si>
  <si>
    <t>CIS-NET-0042</t>
  </si>
  <si>
    <t>206071000000</t>
  </si>
  <si>
    <t>BT-214526</t>
  </si>
  <si>
    <t>LOT-A2088</t>
  </si>
  <si>
    <t>PRD-00106</t>
  </si>
  <si>
    <t>DEL-ACC-0005</t>
  </si>
  <si>
    <t>6879370000000</t>
  </si>
  <si>
    <t>BT-163946</t>
  </si>
  <si>
    <t>LOT-A7342</t>
  </si>
  <si>
    <t>PRD-01141</t>
  </si>
  <si>
    <t>CIS-NET-0044</t>
  </si>
  <si>
    <t>8675880000000</t>
  </si>
  <si>
    <t>E-15-S2</t>
  </si>
  <si>
    <t>BT-125185</t>
  </si>
  <si>
    <t>LOT-A1771</t>
  </si>
  <si>
    <t>PRD-02611</t>
  </si>
  <si>
    <t>LOG-AUD-0065</t>
  </si>
  <si>
    <t>8496270000000</t>
  </si>
  <si>
    <t>C-08-S3</t>
  </si>
  <si>
    <t>BT-197632</t>
  </si>
  <si>
    <t>LOT-C8923</t>
  </si>
  <si>
    <t>PRD-02777</t>
  </si>
  <si>
    <t>LOG-ACC-0061</t>
  </si>
  <si>
    <t>1556720000000</t>
  </si>
  <si>
    <t>BT-679810</t>
  </si>
  <si>
    <t>LOT-C3160</t>
  </si>
  <si>
    <t>PRD-00328</t>
  </si>
  <si>
    <t>HP-LAP-0008</t>
  </si>
  <si>
    <t>1030020000000</t>
  </si>
  <si>
    <t>H-08-S8</t>
  </si>
  <si>
    <t>BT-984028</t>
  </si>
  <si>
    <t>LOT-A7126</t>
  </si>
  <si>
    <t>PRD-03351</t>
  </si>
  <si>
    <t>SAM-MOB-0108</t>
  </si>
  <si>
    <t>8803560000000</t>
  </si>
  <si>
    <t>F-10-S7</t>
  </si>
  <si>
    <t>BT-902256</t>
  </si>
  <si>
    <t>LOT-C3915</t>
  </si>
  <si>
    <t>PRD-00346</t>
  </si>
  <si>
    <t>LOG-ACC-0011</t>
  </si>
  <si>
    <t>BT-961224</t>
  </si>
  <si>
    <t>LOT-A5749</t>
  </si>
  <si>
    <t>PRD-00633</t>
  </si>
  <si>
    <t>SAM-MOB-0022</t>
  </si>
  <si>
    <t>2066150000000</t>
  </si>
  <si>
    <t>BT-966824</t>
  </si>
  <si>
    <t>LOT-A5860</t>
  </si>
  <si>
    <t>PRD-01482</t>
  </si>
  <si>
    <t>WD-STO-0036</t>
  </si>
  <si>
    <t>9891450000000</t>
  </si>
  <si>
    <t>D-11-S6</t>
  </si>
  <si>
    <t>BT-783758</t>
  </si>
  <si>
    <t>LOT-B1690</t>
  </si>
  <si>
    <t>PRD-01694</t>
  </si>
  <si>
    <t>HP-SUP-0047</t>
  </si>
  <si>
    <t>1445340000000</t>
  </si>
  <si>
    <t>BT-972410</t>
  </si>
  <si>
    <t>LOT-B7236</t>
  </si>
  <si>
    <t>PRD-02256</t>
  </si>
  <si>
    <t>CAN-PRN-0056</t>
  </si>
  <si>
    <t>482402000000</t>
  </si>
  <si>
    <t>C-04-S4</t>
  </si>
  <si>
    <t>BT-728194</t>
  </si>
  <si>
    <t>LOT-B3452</t>
  </si>
  <si>
    <t>PRD-00060</t>
  </si>
  <si>
    <t>HP-CLN-0003</t>
  </si>
  <si>
    <t>7562640000000</t>
  </si>
  <si>
    <t>LOT-A2800</t>
  </si>
  <si>
    <t>PRD-01609</t>
  </si>
  <si>
    <t>HP-PRN-0032</t>
  </si>
  <si>
    <t>7349440000000</t>
  </si>
  <si>
    <t>F-38-S7</t>
  </si>
  <si>
    <t>BT-215005</t>
  </si>
  <si>
    <t>LOT-B6477</t>
  </si>
  <si>
    <t>PRD-00347</t>
  </si>
  <si>
    <t>HP-PRN-0005</t>
  </si>
  <si>
    <t>371991000000</t>
  </si>
  <si>
    <t>BT-673662</t>
  </si>
  <si>
    <t>LOT-A6400</t>
  </si>
  <si>
    <t>PRD-02999</t>
  </si>
  <si>
    <t>LOG-AUD-0076</t>
  </si>
  <si>
    <t>BT-394210</t>
  </si>
  <si>
    <t>LOT-C9938</t>
  </si>
  <si>
    <t>PRD-03297</t>
  </si>
  <si>
    <t>BRO-PRN-0064</t>
  </si>
  <si>
    <t>1056900000000</t>
  </si>
  <si>
    <t>A-20-S8</t>
  </si>
  <si>
    <t>BT-356589</t>
  </si>
  <si>
    <t>LOT-C3072</t>
  </si>
  <si>
    <t>PRD-01874</t>
  </si>
  <si>
    <t>PHI-ELC-0109</t>
  </si>
  <si>
    <t>8219470000000</t>
  </si>
  <si>
    <t>BT-449908</t>
  </si>
  <si>
    <t>LOT-B3493</t>
  </si>
  <si>
    <t>PRD-00837</t>
  </si>
  <si>
    <t>HP-FUR-0026</t>
  </si>
  <si>
    <t>8554510000000</t>
  </si>
  <si>
    <t>A-24-S9</t>
  </si>
  <si>
    <t>BT-619999</t>
  </si>
  <si>
    <t>LOT-A4660</t>
  </si>
  <si>
    <t>PRD-01074</t>
  </si>
  <si>
    <t>LEN-MOB-0027</t>
  </si>
  <si>
    <t>2446400000000</t>
  </si>
  <si>
    <t>BT-872899</t>
  </si>
  <si>
    <t>LOT-A1498</t>
  </si>
  <si>
    <t>PRD-01372</t>
  </si>
  <si>
    <t>LOG-CLN-0032</t>
  </si>
  <si>
    <t>5371270000000</t>
  </si>
  <si>
    <t>E-14-S1</t>
  </si>
  <si>
    <t>BT-566754</t>
  </si>
  <si>
    <t>LOT-B9585</t>
  </si>
  <si>
    <t>PRD-01732</t>
  </si>
  <si>
    <t>BRO-PRN-0037</t>
  </si>
  <si>
    <t>8728480000000</t>
  </si>
  <si>
    <t>F-09-S9</t>
  </si>
  <si>
    <t>BT-934575</t>
  </si>
  <si>
    <t>LOT-B1507</t>
  </si>
  <si>
    <t>PRD-02265</t>
  </si>
  <si>
    <t>2804890000000</t>
  </si>
  <si>
    <t>A-34-S5</t>
  </si>
  <si>
    <t>BT-602122</t>
  </si>
  <si>
    <t>LOT-B1981</t>
  </si>
  <si>
    <t>PRD-01171</t>
  </si>
  <si>
    <t>HP-ACC-0026</t>
  </si>
  <si>
    <t>6314100000000</t>
  </si>
  <si>
    <t>F-14-S3</t>
  </si>
  <si>
    <t>BT-176751</t>
  </si>
  <si>
    <t>LOT-A4192</t>
  </si>
  <si>
    <t>PRD-01429</t>
  </si>
  <si>
    <t>LOG-FUR-0035</t>
  </si>
  <si>
    <t>5926640000000</t>
  </si>
  <si>
    <t>BT-916253</t>
  </si>
  <si>
    <t>LOT-B7495</t>
  </si>
  <si>
    <t>PRD-01842</t>
  </si>
  <si>
    <t>PHI-CLN-0048</t>
  </si>
  <si>
    <t>2723110000000</t>
  </si>
  <si>
    <t>BT-220207</t>
  </si>
  <si>
    <t>LOT-B6633</t>
  </si>
  <si>
    <t>PRD-01222</t>
  </si>
  <si>
    <t>DEL-LAP-0032</t>
  </si>
  <si>
    <t>A-27-S4</t>
  </si>
  <si>
    <t>BT-113589</t>
  </si>
  <si>
    <t>LOT-B7194</t>
  </si>
  <si>
    <t>PRD-01093</t>
  </si>
  <si>
    <t>LOG-CLN-0026</t>
  </si>
  <si>
    <t>4701260000000</t>
  </si>
  <si>
    <t>A-07-S3</t>
  </si>
  <si>
    <t>BT-924484</t>
  </si>
  <si>
    <t>LOT-A8576</t>
  </si>
  <si>
    <t>PRD-00449</t>
  </si>
  <si>
    <t>PHI-ELC-0023</t>
  </si>
  <si>
    <t>105875000000</t>
  </si>
  <si>
    <t>BT-270814</t>
  </si>
  <si>
    <t>LOT-A3105</t>
  </si>
  <si>
    <t>PRD-01668</t>
  </si>
  <si>
    <t>WD-STO-0043</t>
  </si>
  <si>
    <t>7145710000000</t>
  </si>
  <si>
    <t>BT-196536</t>
  </si>
  <si>
    <t>LOT-B7494</t>
  </si>
  <si>
    <t>PRD-01786</t>
  </si>
  <si>
    <t>UBI-NET-0061</t>
  </si>
  <si>
    <t>941477000000</t>
  </si>
  <si>
    <t>BT-831965</t>
  </si>
  <si>
    <t>LOT-B1360</t>
  </si>
  <si>
    <t>PRD-02388</t>
  </si>
  <si>
    <t>UBI-NET-0079</t>
  </si>
  <si>
    <t>6001450000000</t>
  </si>
  <si>
    <t>BT-918320</t>
  </si>
  <si>
    <t>LOT-C8684</t>
  </si>
  <si>
    <t>PRD-01980</t>
  </si>
  <si>
    <t>DEL-ACC-0041</t>
  </si>
  <si>
    <t>6454410000000</t>
  </si>
  <si>
    <t>A-18-S4</t>
  </si>
  <si>
    <t>BT-610596</t>
  </si>
  <si>
    <t>LOT-B8087</t>
  </si>
  <si>
    <t>PRD-01108</t>
  </si>
  <si>
    <t>CIS-NET-0040</t>
  </si>
  <si>
    <t>1578290000000</t>
  </si>
  <si>
    <t>BT-222235</t>
  </si>
  <si>
    <t>LOT-A8196</t>
  </si>
  <si>
    <t>PRD-01583</t>
  </si>
  <si>
    <t>PHI-ELC-0094</t>
  </si>
  <si>
    <t>3386140000000</t>
  </si>
  <si>
    <t>C-16-S6</t>
  </si>
  <si>
    <t>BT-865094</t>
  </si>
  <si>
    <t>LOT-B7852</t>
  </si>
  <si>
    <t>PRD-02082</t>
  </si>
  <si>
    <t>PHI-CLN-0056</t>
  </si>
  <si>
    <t>9320080000000</t>
  </si>
  <si>
    <t>BT-442482</t>
  </si>
  <si>
    <t>LOT-B7000</t>
  </si>
  <si>
    <t>PRD-00157</t>
  </si>
  <si>
    <t>PHI-CLN-0004</t>
  </si>
  <si>
    <t>1381140000000</t>
  </si>
  <si>
    <t>BT-142627</t>
  </si>
  <si>
    <t>LOT-A2153</t>
  </si>
  <si>
    <t>PRD-02154</t>
  </si>
  <si>
    <t>APC-ELC-0098</t>
  </si>
  <si>
    <t>4155720000000</t>
  </si>
  <si>
    <t>BT-737712</t>
  </si>
  <si>
    <t>PRD-00572</t>
  </si>
  <si>
    <t>CAN-SUP-0019</t>
  </si>
  <si>
    <t>3427200000000</t>
  </si>
  <si>
    <t>H-29-S2</t>
  </si>
  <si>
    <t>BT-559683</t>
  </si>
  <si>
    <t>PRD-01912</t>
  </si>
  <si>
    <t>DEL-ACC-0036</t>
  </si>
  <si>
    <t>1114080000000</t>
  </si>
  <si>
    <t>A-07-S9</t>
  </si>
  <si>
    <t>BT-929379</t>
  </si>
  <si>
    <t>LOT-B1121</t>
  </si>
  <si>
    <t>PRD-00295</t>
  </si>
  <si>
    <t>HP-MOB-0015</t>
  </si>
  <si>
    <t>4167870000000</t>
  </si>
  <si>
    <t>BT-798566</t>
  </si>
  <si>
    <t>LOT-A4260</t>
  </si>
  <si>
    <t>PRD-02511</t>
  </si>
  <si>
    <t>APC-ELC-0110</t>
  </si>
  <si>
    <t>748699000000</t>
  </si>
  <si>
    <t>E-08-S1</t>
  </si>
  <si>
    <t>BT-434707</t>
  </si>
  <si>
    <t>LOT-C3819</t>
  </si>
  <si>
    <t>PRD-02756</t>
  </si>
  <si>
    <t>APC-ELC-0116</t>
  </si>
  <si>
    <t>9890860000000</t>
  </si>
  <si>
    <t>BT-851251</t>
  </si>
  <si>
    <t>LOT-C4310</t>
  </si>
  <si>
    <t>PRD-01708</t>
  </si>
  <si>
    <t>PHI-ELC-0103</t>
  </si>
  <si>
    <t>6373530000000</t>
  </si>
  <si>
    <t>BT-989283</t>
  </si>
  <si>
    <t>LOT-B6355</t>
  </si>
  <si>
    <t>PRD-01274</t>
  </si>
  <si>
    <t>DEL-ACC-0027</t>
  </si>
  <si>
    <t>9699150000000</t>
  </si>
  <si>
    <t>BT-193503</t>
  </si>
  <si>
    <t>LOT-B3984</t>
  </si>
  <si>
    <t>PRD-00085</t>
  </si>
  <si>
    <t>SAM-AUD-0005</t>
  </si>
  <si>
    <t>5171340000000</t>
  </si>
  <si>
    <t>G-16-S2</t>
  </si>
  <si>
    <t>BT-412170</t>
  </si>
  <si>
    <t>LOT-A1528</t>
  </si>
  <si>
    <t>PRD-02907</t>
  </si>
  <si>
    <t>HP-CLN-0074</t>
  </si>
  <si>
    <t>5648310000000</t>
  </si>
  <si>
    <t>D-25-S6</t>
  </si>
  <si>
    <t>BT-700084</t>
  </si>
  <si>
    <t>LOT-C5700</t>
  </si>
  <si>
    <t>PRD-03263</t>
  </si>
  <si>
    <t>HP-FUR-0083</t>
  </si>
  <si>
    <t>5638860000000</t>
  </si>
  <si>
    <t>BT-947156</t>
  </si>
  <si>
    <t>LOT-C4205</t>
  </si>
  <si>
    <t>PRD-02873</t>
  </si>
  <si>
    <t>UBI-CCT-0071</t>
  </si>
  <si>
    <t>9815320000000</t>
  </si>
  <si>
    <t>F-08-S8</t>
  </si>
  <si>
    <t>BT-387828</t>
  </si>
  <si>
    <t>LOT-C9722</t>
  </si>
  <si>
    <t>PRD-00131</t>
  </si>
  <si>
    <t>PHI-ELC-0004</t>
  </si>
  <si>
    <t>2908780000000</t>
  </si>
  <si>
    <t>C-12-S3</t>
  </si>
  <si>
    <t>BT-331512</t>
  </si>
  <si>
    <t>LOT-A5140</t>
  </si>
  <si>
    <t>PRD-02128</t>
  </si>
  <si>
    <t>PHI-AUD-0054</t>
  </si>
  <si>
    <t>2499140000000</t>
  </si>
  <si>
    <t>BT-142534</t>
  </si>
  <si>
    <t>LOT-B8812</t>
  </si>
  <si>
    <t>PRD-00803</t>
  </si>
  <si>
    <t>MSF-ACC-0018</t>
  </si>
  <si>
    <t>3231680000000</t>
  </si>
  <si>
    <t>C-01-S4</t>
  </si>
  <si>
    <t>BT-399530</t>
  </si>
  <si>
    <t>LOT-A6638</t>
  </si>
  <si>
    <t>PRD-01766</t>
  </si>
  <si>
    <t>LOG-CLN-0048</t>
  </si>
  <si>
    <t>8444690000000</t>
  </si>
  <si>
    <t>BT-301935</t>
  </si>
  <si>
    <t>LOT-B9047</t>
  </si>
  <si>
    <t>PRD-01730</t>
  </si>
  <si>
    <t>CIS-NET-0075</t>
  </si>
  <si>
    <t>1311480000000</t>
  </si>
  <si>
    <t>A-02-S9</t>
  </si>
  <si>
    <t>BT-293732</t>
  </si>
  <si>
    <t>LOT-B9473</t>
  </si>
  <si>
    <t>PRD-01164</t>
  </si>
  <si>
    <t>HP-MOB-0044</t>
  </si>
  <si>
    <t>6003380000000</t>
  </si>
  <si>
    <t>G-37-S6</t>
  </si>
  <si>
    <t>BT-478463</t>
  </si>
  <si>
    <t>LOT-A7691</t>
  </si>
  <si>
    <t>PRD-01381</t>
  </si>
  <si>
    <t>SAM-STO-0036</t>
  </si>
  <si>
    <t>2464970000000</t>
  </si>
  <si>
    <t>D-04-S5</t>
  </si>
  <si>
    <t>BT-409261</t>
  </si>
  <si>
    <t>LOT-B8740</t>
  </si>
  <si>
    <t>PRD-01819</t>
  </si>
  <si>
    <t>SAM-AUD-0059</t>
  </si>
  <si>
    <t>6838280000000</t>
  </si>
  <si>
    <t>BT-920587</t>
  </si>
  <si>
    <t>LOT-B8187</t>
  </si>
  <si>
    <t>PRD-02651</t>
  </si>
  <si>
    <t>PHI-CLN-0075</t>
  </si>
  <si>
    <t>2118320000000</t>
  </si>
  <si>
    <t>E-19-S9</t>
  </si>
  <si>
    <t>BT-302689</t>
  </si>
  <si>
    <t>LOT-C8786</t>
  </si>
  <si>
    <t>PRD-01002</t>
  </si>
  <si>
    <t>SAM-AUD-0030</t>
  </si>
  <si>
    <t>6340940000000</t>
  </si>
  <si>
    <t>BT-711057</t>
  </si>
  <si>
    <t>LOT-A4281</t>
  </si>
  <si>
    <t>PRD-00018</t>
  </si>
  <si>
    <t>WD-STO-0001</t>
  </si>
  <si>
    <t>9232720000000</t>
  </si>
  <si>
    <t>BT-359295</t>
  </si>
  <si>
    <t>LOT-A4266</t>
  </si>
  <si>
    <t>PRD-02231</t>
  </si>
  <si>
    <t>HP-FUR-0056</t>
  </si>
  <si>
    <t>1454030000000</t>
  </si>
  <si>
    <t>A-17-S5</t>
  </si>
  <si>
    <t>BT-238775</t>
  </si>
  <si>
    <t>LOT-B4143</t>
  </si>
  <si>
    <t>PRD-02100</t>
  </si>
  <si>
    <t>HP-CLN-0052</t>
  </si>
  <si>
    <t>1099580000000</t>
  </si>
  <si>
    <t>E-28-S3</t>
  </si>
  <si>
    <t>BT-201045</t>
  </si>
  <si>
    <t>LOT-B5935</t>
  </si>
  <si>
    <t>PRD-02367</t>
  </si>
  <si>
    <t>HP-FUR-0060</t>
  </si>
  <si>
    <t>8716910000000</t>
  </si>
  <si>
    <t>D-17-S2</t>
  </si>
  <si>
    <t>LOT-C5306</t>
  </si>
  <si>
    <t>PRD-01705</t>
  </si>
  <si>
    <t>CAN-PRN-0038</t>
  </si>
  <si>
    <t>8011590000000</t>
  </si>
  <si>
    <t>BT-669964</t>
  </si>
  <si>
    <t>LOT-B8218</t>
  </si>
  <si>
    <t>PRD-02203</t>
  </si>
  <si>
    <t>HP-MOB-0077</t>
  </si>
  <si>
    <t>7217820000000</t>
  </si>
  <si>
    <t>BT-319125</t>
  </si>
  <si>
    <t>LOT-B1032</t>
  </si>
  <si>
    <t>PRD-03252</t>
  </si>
  <si>
    <t>HP-CLN-0082</t>
  </si>
  <si>
    <t>7402550000000</t>
  </si>
  <si>
    <t>BT-781723</t>
  </si>
  <si>
    <t>LOT-C9651</t>
  </si>
  <si>
    <t>PRD-02305</t>
  </si>
  <si>
    <t>WD-STO-0058</t>
  </si>
  <si>
    <t>3169820000000</t>
  </si>
  <si>
    <t>BT-862602</t>
  </si>
  <si>
    <t>LOT-C9362</t>
  </si>
  <si>
    <t>PRD-01228</t>
  </si>
  <si>
    <t>SAM-AUD-0043</t>
  </si>
  <si>
    <t>479866000000</t>
  </si>
  <si>
    <t>D-13-S8</t>
  </si>
  <si>
    <t>BT-442237</t>
  </si>
  <si>
    <t>LOT-B5960</t>
  </si>
  <si>
    <t>PRD-01779</t>
  </si>
  <si>
    <t>HP-CLN-0044</t>
  </si>
  <si>
    <t>191872000000</t>
  </si>
  <si>
    <t>BT-490264</t>
  </si>
  <si>
    <t>LOT-B7523</t>
  </si>
  <si>
    <t>PRD-01723</t>
  </si>
  <si>
    <t>LOG-AUD-0041</t>
  </si>
  <si>
    <t>7876780000000</t>
  </si>
  <si>
    <t>BT-963718</t>
  </si>
  <si>
    <t>LOT-B8499</t>
  </si>
  <si>
    <t>PRD-00983</t>
  </si>
  <si>
    <t>HP-SUP-0028</t>
  </si>
  <si>
    <t>7599750000000</t>
  </si>
  <si>
    <t>BT-112535</t>
  </si>
  <si>
    <t>PRD-03141</t>
  </si>
  <si>
    <t>PHI-ELC-0171</t>
  </si>
  <si>
    <t>6744960000000</t>
  </si>
  <si>
    <t>F-29-S4</t>
  </si>
  <si>
    <t>BT-703330</t>
  </si>
  <si>
    <t>LOT-C9970</t>
  </si>
  <si>
    <t>PRD-02120</t>
  </si>
  <si>
    <t>CIS-CCT-0053</t>
  </si>
  <si>
    <t>8644830000000</t>
  </si>
  <si>
    <t>BT-234000</t>
  </si>
  <si>
    <t>LOT-B2524</t>
  </si>
  <si>
    <t>PRD-01573</t>
  </si>
  <si>
    <t>SEA-STO-0032</t>
  </si>
  <si>
    <t>3615930000000</t>
  </si>
  <si>
    <t>BT-310787</t>
  </si>
  <si>
    <t>LOT-B4186</t>
  </si>
  <si>
    <t>PRD-02410</t>
  </si>
  <si>
    <t>BRO-SUP-0076</t>
  </si>
  <si>
    <t>1759600000000</t>
  </si>
  <si>
    <t>F-28-S8</t>
  </si>
  <si>
    <t>BT-387783</t>
  </si>
  <si>
    <t>LOT-C7391</t>
  </si>
  <si>
    <t>PRD-00612</t>
  </si>
  <si>
    <t>HP-ACC-0015</t>
  </si>
  <si>
    <t>9535060000000</t>
  </si>
  <si>
    <t>BT-524701</t>
  </si>
  <si>
    <t>LOT-A1936</t>
  </si>
  <si>
    <t>PRD-03319</t>
  </si>
  <si>
    <t>CIS-CCT-0083</t>
  </si>
  <si>
    <t>2982010000000</t>
  </si>
  <si>
    <t>F-33-S2</t>
  </si>
  <si>
    <t>BT-423362</t>
  </si>
  <si>
    <t>LOT-C7541</t>
  </si>
  <si>
    <t>PRD-01309</t>
  </si>
  <si>
    <t>HP-SUP-0039</t>
  </si>
  <si>
    <t>823102000000</t>
  </si>
  <si>
    <t>D-15-S4</t>
  </si>
  <si>
    <t>BT-222653</t>
  </si>
  <si>
    <t>LOT-B7211</t>
  </si>
  <si>
    <t>PRD-01180</t>
  </si>
  <si>
    <t>LOG-AUD-0025</t>
  </si>
  <si>
    <t>1709220000000</t>
  </si>
  <si>
    <t>BT-380991</t>
  </si>
  <si>
    <t>LOT-A7538</t>
  </si>
  <si>
    <t>PRD-01604</t>
  </si>
  <si>
    <t>HP-MOB-0061</t>
  </si>
  <si>
    <t>3585000000000</t>
  </si>
  <si>
    <t>E-35-S4</t>
  </si>
  <si>
    <t>BT-428359</t>
  </si>
  <si>
    <t>LOT-B4663</t>
  </si>
  <si>
    <t>PRD-01784</t>
  </si>
  <si>
    <t>KNG-STO-0038</t>
  </si>
  <si>
    <t>9328660000000</t>
  </si>
  <si>
    <t>B-16-S3</t>
  </si>
  <si>
    <t>BT-957983</t>
  </si>
  <si>
    <t>LOT-B7406</t>
  </si>
  <si>
    <t>PRD-02560</t>
  </si>
  <si>
    <t>CAN-SUP-0080</t>
  </si>
  <si>
    <t>2662940000000</t>
  </si>
  <si>
    <t>BT-748170</t>
  </si>
  <si>
    <t>LOT-C9542</t>
  </si>
  <si>
    <t>PRD-03190</t>
  </si>
  <si>
    <t>BRO-PRN-0063</t>
  </si>
  <si>
    <t>4646060000000</t>
  </si>
  <si>
    <t>E-30-S9</t>
  </si>
  <si>
    <t>BT-428944</t>
  </si>
  <si>
    <t>LOT-C3046</t>
  </si>
  <si>
    <t>PRD-01451</t>
  </si>
  <si>
    <t>CAN-SUP-0042</t>
  </si>
  <si>
    <t>5365050000000</t>
  </si>
  <si>
    <t>BT-124712</t>
  </si>
  <si>
    <t>LOT-B3668</t>
  </si>
  <si>
    <t>PRD-01579</t>
  </si>
  <si>
    <t>UBI-NET-0053</t>
  </si>
  <si>
    <t>6449950000000</t>
  </si>
  <si>
    <t>D-26-S8</t>
  </si>
  <si>
    <t>BT-164426</t>
  </si>
  <si>
    <t>LOT-B4011</t>
  </si>
  <si>
    <t>PRD-03174</t>
  </si>
  <si>
    <t>LOG-CLN-0078</t>
  </si>
  <si>
    <t>6245830000000</t>
  </si>
  <si>
    <t>D-34-S8</t>
  </si>
  <si>
    <t>BT-257847</t>
  </si>
  <si>
    <t>LOT-C7888</t>
  </si>
  <si>
    <t>PRD-02335</t>
  </si>
  <si>
    <t>2703220000000</t>
  </si>
  <si>
    <t>BT-809532</t>
  </si>
  <si>
    <t>LOT-C9457</t>
  </si>
  <si>
    <t>PRD-01136</t>
  </si>
  <si>
    <t>DEL-LAP-0029</t>
  </si>
  <si>
    <t>5112860000000</t>
  </si>
  <si>
    <t>BT-863783</t>
  </si>
  <si>
    <t>LOT-A7380</t>
  </si>
  <si>
    <t>PRD-00579</t>
  </si>
  <si>
    <t>WD-STO-0012</t>
  </si>
  <si>
    <t>9996270000000</t>
  </si>
  <si>
    <t>BT-247667</t>
  </si>
  <si>
    <t>LOT-A7191</t>
  </si>
  <si>
    <t>PRD-03011</t>
  </si>
  <si>
    <t>CIS-CCT-0072</t>
  </si>
  <si>
    <t>1927540000000</t>
  </si>
  <si>
    <t>C-23-S7</t>
  </si>
  <si>
    <t>BT-464023</t>
  </si>
  <si>
    <t>LOT-C2332</t>
  </si>
  <si>
    <t>PRD-02632</t>
  </si>
  <si>
    <t>PHI-ELC-0142</t>
  </si>
  <si>
    <t>6934960000000</t>
  </si>
  <si>
    <t>D-10-S8</t>
  </si>
  <si>
    <t>BT-742642</t>
  </si>
  <si>
    <t>LOT-C2127</t>
  </si>
  <si>
    <t>PRD-02479</t>
  </si>
  <si>
    <t>DEL-LAP-0057</t>
  </si>
  <si>
    <t>7882580000000</t>
  </si>
  <si>
    <t>BT-167452</t>
  </si>
  <si>
    <t>LOT-C1344</t>
  </si>
  <si>
    <t>PRD-01938</t>
  </si>
  <si>
    <t>PHI-AUD-0048</t>
  </si>
  <si>
    <t>2110950000000</t>
  </si>
  <si>
    <t>BT-980284</t>
  </si>
  <si>
    <t>PRD-01558</t>
  </si>
  <si>
    <t>LOG-AUD-0037</t>
  </si>
  <si>
    <t>422593000000</t>
  </si>
  <si>
    <t>BT-984330</t>
  </si>
  <si>
    <t>LOT-B8923</t>
  </si>
  <si>
    <t>PRD-00704</t>
  </si>
  <si>
    <t>SAM-AUD-0023</t>
  </si>
  <si>
    <t>3211540000000</t>
  </si>
  <si>
    <t>C-18-S9</t>
  </si>
  <si>
    <t>BT-430726</t>
  </si>
  <si>
    <t>LOT-A3251</t>
  </si>
  <si>
    <t>PRD-02509</t>
  </si>
  <si>
    <t>HP-PRN-0045</t>
  </si>
  <si>
    <t>2595350000000</t>
  </si>
  <si>
    <t>BT-161950</t>
  </si>
  <si>
    <t>LOT-C2293</t>
  </si>
  <si>
    <t>PRD-00967</t>
  </si>
  <si>
    <t>APC-ELC-0048</t>
  </si>
  <si>
    <t>3074610000000</t>
  </si>
  <si>
    <t>B-33-S3</t>
  </si>
  <si>
    <t>BT-766495</t>
  </si>
  <si>
    <t>PRD-02742</t>
  </si>
  <si>
    <t>HP-CLN-0072</t>
  </si>
  <si>
    <t>4928640000000</t>
  </si>
  <si>
    <t>C-14-S8</t>
  </si>
  <si>
    <t>BT-983359</t>
  </si>
  <si>
    <t>LOT-C8063</t>
  </si>
  <si>
    <t>PRD-03035</t>
  </si>
  <si>
    <t>UBI-NET-0106</t>
  </si>
  <si>
    <t>5744180000000</t>
  </si>
  <si>
    <t>BT-274609</t>
  </si>
  <si>
    <t>LOT-C1825</t>
  </si>
  <si>
    <t>PRD-00496</t>
  </si>
  <si>
    <t>CAN-SUP-0017</t>
  </si>
  <si>
    <t>9107320000000</t>
  </si>
  <si>
    <t>BT-185992</t>
  </si>
  <si>
    <t>LOT-A6473</t>
  </si>
  <si>
    <t>PRD-03145</t>
  </si>
  <si>
    <t>MSF-FUR-0083</t>
  </si>
  <si>
    <t>9838420000000</t>
  </si>
  <si>
    <t>BT-499576</t>
  </si>
  <si>
    <t>LOT-C3296</t>
  </si>
  <si>
    <t>PRD-03069</t>
  </si>
  <si>
    <t>HP-MOB-0112</t>
  </si>
  <si>
    <t>6987630000000</t>
  </si>
  <si>
    <t>G-02-S8</t>
  </si>
  <si>
    <t>BT-380669</t>
  </si>
  <si>
    <t>LOT-C6646</t>
  </si>
  <si>
    <t>PRD-00972</t>
  </si>
  <si>
    <t>APC-ELC-0050</t>
  </si>
  <si>
    <t>2347710000000</t>
  </si>
  <si>
    <t>E-10-S8</t>
  </si>
  <si>
    <t>BT-375232</t>
  </si>
  <si>
    <t>LOT-A1878</t>
  </si>
  <si>
    <t>PRD-02925</t>
  </si>
  <si>
    <t>HP-MOB-0106</t>
  </si>
  <si>
    <t>5322080000000</t>
  </si>
  <si>
    <t>BT-321022</t>
  </si>
  <si>
    <t>LOT-C6969</t>
  </si>
  <si>
    <t>PRD-02697</t>
  </si>
  <si>
    <t>SEA-STO-0060</t>
  </si>
  <si>
    <t>7011910000000</t>
  </si>
  <si>
    <t>G-08-S9</t>
  </si>
  <si>
    <t>BT-569115</t>
  </si>
  <si>
    <t>LOT-C7078</t>
  </si>
  <si>
    <t>PRD-01526</t>
  </si>
  <si>
    <t>SAM-STO-0040</t>
  </si>
  <si>
    <t>2565830000000</t>
  </si>
  <si>
    <t>E-33-S8</t>
  </si>
  <si>
    <t>BT-810592</t>
  </si>
  <si>
    <t>LOT-B3622</t>
  </si>
  <si>
    <t>PRD-01123</t>
  </si>
  <si>
    <t>MSF-LAP-0015</t>
  </si>
  <si>
    <t>544934000000</t>
  </si>
  <si>
    <t>BT-350007</t>
  </si>
  <si>
    <t>LOT-A7411</t>
  </si>
  <si>
    <t>PRD-00132</t>
  </si>
  <si>
    <t>CAN-SUP-0005</t>
  </si>
  <si>
    <t>3645260000000</t>
  </si>
  <si>
    <t>BT-276831</t>
  </si>
  <si>
    <t>LOT-A1079</t>
  </si>
  <si>
    <t>PRD-00199</t>
  </si>
  <si>
    <t>APC-ELC-0008</t>
  </si>
  <si>
    <t>165805000000</t>
  </si>
  <si>
    <t>G-24-S3</t>
  </si>
  <si>
    <t>BT-757258</t>
  </si>
  <si>
    <t>PRD-02718</t>
  </si>
  <si>
    <t>LOG-FUR-0075</t>
  </si>
  <si>
    <t>9088990000000</t>
  </si>
  <si>
    <t>F-38-S9</t>
  </si>
  <si>
    <t>BT-763717</t>
  </si>
  <si>
    <t>LOT-C2323</t>
  </si>
  <si>
    <t>PRD-01100</t>
  </si>
  <si>
    <t>HP-LAP-0024</t>
  </si>
  <si>
    <t>3138780000000</t>
  </si>
  <si>
    <t>G-14-S4</t>
  </si>
  <si>
    <t>BT-487512</t>
  </si>
  <si>
    <t>LOT-A4915</t>
  </si>
  <si>
    <t>PRD-03020</t>
  </si>
  <si>
    <t>CAN-SUP-0090</t>
  </si>
  <si>
    <t>4162030000000</t>
  </si>
  <si>
    <t>BT-855301</t>
  </si>
  <si>
    <t>LOT-C8038</t>
  </si>
  <si>
    <t>PRD-00105</t>
  </si>
  <si>
    <t>SAM-MOB-0002</t>
  </si>
  <si>
    <t>7146770000000</t>
  </si>
  <si>
    <t>A-11-S4</t>
  </si>
  <si>
    <t>BT-769191</t>
  </si>
  <si>
    <t>LOT-A5781</t>
  </si>
  <si>
    <t>PRD-02615</t>
  </si>
  <si>
    <t>SAM-STO-0062</t>
  </si>
  <si>
    <t>1882980000000</t>
  </si>
  <si>
    <t>BT-556617</t>
  </si>
  <si>
    <t>LOT-C8050</t>
  </si>
  <si>
    <t>PRD-03005</t>
  </si>
  <si>
    <t>LOG-ACC-0067</t>
  </si>
  <si>
    <t>795853000000</t>
  </si>
  <si>
    <t>BT-781298</t>
  </si>
  <si>
    <t>LOT-C2610</t>
  </si>
  <si>
    <t>PRD-02668</t>
  </si>
  <si>
    <t>LEN-MOB-0082</t>
  </si>
  <si>
    <t>8920860000000</t>
  </si>
  <si>
    <t>BT-843344</t>
  </si>
  <si>
    <t>LOT-C9991</t>
  </si>
  <si>
    <t>PRD-03154</t>
  </si>
  <si>
    <t>BRO-SUP-0097</t>
  </si>
  <si>
    <t>1739430000000</t>
  </si>
  <si>
    <t>BT-774016</t>
  </si>
  <si>
    <t>LOT-C6193</t>
  </si>
  <si>
    <t>PRD-00890</t>
  </si>
  <si>
    <t>UBI-NET-0027</t>
  </si>
  <si>
    <t>4627210000000</t>
  </si>
  <si>
    <t>C-03-S7</t>
  </si>
  <si>
    <t>BT-744931</t>
  </si>
  <si>
    <t>LOT-A8166</t>
  </si>
  <si>
    <t>PRD-00226</t>
  </si>
  <si>
    <t>PHI-ELC-0007</t>
  </si>
  <si>
    <t>443974000000</t>
  </si>
  <si>
    <t>LOT-A7693</t>
  </si>
  <si>
    <t>PRD-02037</t>
  </si>
  <si>
    <t>PHI-ELC-0116</t>
  </si>
  <si>
    <t>7447560000000</t>
  </si>
  <si>
    <t>BT-269009</t>
  </si>
  <si>
    <t>LOT-B2789</t>
  </si>
  <si>
    <t>PRD-00774</t>
  </si>
  <si>
    <t>LOG-CLN-0021</t>
  </si>
  <si>
    <t>1454620000000</t>
  </si>
  <si>
    <t>BT-591595</t>
  </si>
  <si>
    <t>LOT-A4951</t>
  </si>
  <si>
    <t>PRD-00548</t>
  </si>
  <si>
    <t>LOG-ACC-0015</t>
  </si>
  <si>
    <t>3049370000000</t>
  </si>
  <si>
    <t>F-29-S9</t>
  </si>
  <si>
    <t>BT-360753</t>
  </si>
  <si>
    <t>LOT-A4243</t>
  </si>
  <si>
    <t>PRD-01682</t>
  </si>
  <si>
    <t>UBI-CCT-0040</t>
  </si>
  <si>
    <t>8117310000000</t>
  </si>
  <si>
    <t>LOT-B8941</t>
  </si>
  <si>
    <t>PRD-01057</t>
  </si>
  <si>
    <t>LEN-MOB-0026</t>
  </si>
  <si>
    <t>9358610000000</t>
  </si>
  <si>
    <t>H-34-S7</t>
  </si>
  <si>
    <t>BT-616288</t>
  </si>
  <si>
    <t>LOT-A8802</t>
  </si>
  <si>
    <t>PRD-02583</t>
  </si>
  <si>
    <t>SAM-MOB-0089</t>
  </si>
  <si>
    <t>6918540000000</t>
  </si>
  <si>
    <t>BT-724854</t>
  </si>
  <si>
    <t>LOT-C1444</t>
  </si>
  <si>
    <t>PRD-00049</t>
  </si>
  <si>
    <t>LEN-LAP-0005</t>
  </si>
  <si>
    <t>4051530000000</t>
  </si>
  <si>
    <t>G-03-S8</t>
  </si>
  <si>
    <t>BT-766549</t>
  </si>
  <si>
    <t>LOT-A7338</t>
  </si>
  <si>
    <t>PRD-00680</t>
  </si>
  <si>
    <t>LOG-CLN-0018</t>
  </si>
  <si>
    <t>3500620000000</t>
  </si>
  <si>
    <t>BT-794567</t>
  </si>
  <si>
    <t>LOT-A3615</t>
  </si>
  <si>
    <t>PRD-01428</t>
  </si>
  <si>
    <t>CAN-PRN-0035</t>
  </si>
  <si>
    <t>6826110000000</t>
  </si>
  <si>
    <t>BT-806703</t>
  </si>
  <si>
    <t>LOT-B8889</t>
  </si>
  <si>
    <t>PRD-01016</t>
  </si>
  <si>
    <t>PHI-ELC-0060</t>
  </si>
  <si>
    <t>7812950000000</t>
  </si>
  <si>
    <t>LOT-A2482</t>
  </si>
  <si>
    <t>PRD-01870</t>
  </si>
  <si>
    <t>MSF-ACC-0035</t>
  </si>
  <si>
    <t>4203580000000</t>
  </si>
  <si>
    <t>BT-738668</t>
  </si>
  <si>
    <t>LOT-B9970</t>
  </si>
  <si>
    <t>PRD-00559</t>
  </si>
  <si>
    <t>LOG-ACC-0016</t>
  </si>
  <si>
    <t>5883980000000</t>
  </si>
  <si>
    <t>E-09-S9</t>
  </si>
  <si>
    <t>BT-268523</t>
  </si>
  <si>
    <t>LOT-A2970</t>
  </si>
  <si>
    <t>PRD-02349</t>
  </si>
  <si>
    <t>LEN-MOB-0070</t>
  </si>
  <si>
    <t>7630100000000</t>
  </si>
  <si>
    <t>A-15-S6</t>
  </si>
  <si>
    <t>BT-469262</t>
  </si>
  <si>
    <t>LOT-C7877</t>
  </si>
  <si>
    <t>PRD-01548</t>
  </si>
  <si>
    <t>LOG-CLN-0037</t>
  </si>
  <si>
    <t>2900890000000</t>
  </si>
  <si>
    <t>E-17-S1</t>
  </si>
  <si>
    <t>BT-828801</t>
  </si>
  <si>
    <t>PRD-02102</t>
  </si>
  <si>
    <t>SAM-MOB-0069</t>
  </si>
  <si>
    <t>6130640000000</t>
  </si>
  <si>
    <t>BT-202413</t>
  </si>
  <si>
    <t>LOT-B7368</t>
  </si>
  <si>
    <t>PRD-00934</t>
  </si>
  <si>
    <t>PHI-ELC-0054</t>
  </si>
  <si>
    <t>9951450000000</t>
  </si>
  <si>
    <t>BT-564985</t>
  </si>
  <si>
    <t>LOT-A9526</t>
  </si>
  <si>
    <t>PRD-00835</t>
  </si>
  <si>
    <t>PHI-AUD-0016</t>
  </si>
  <si>
    <t>9545040000000</t>
  </si>
  <si>
    <t>H-15-S8</t>
  </si>
  <si>
    <t>BT-874167</t>
  </si>
  <si>
    <t>LOT-A9028</t>
  </si>
  <si>
    <t>PRD-01555</t>
  </si>
  <si>
    <t>HP-FUR-0039</t>
  </si>
  <si>
    <t>4578130000000</t>
  </si>
  <si>
    <t>BT-853919</t>
  </si>
  <si>
    <t>LOT-B5304</t>
  </si>
  <si>
    <t>PRD-01535</t>
  </si>
  <si>
    <t>HP-CLN-0035</t>
  </si>
  <si>
    <t>9890880000000</t>
  </si>
  <si>
    <t>BT-640605</t>
  </si>
  <si>
    <t>LOT-B9604</t>
  </si>
  <si>
    <t>PRD-02356</t>
  </si>
  <si>
    <t>PHI-CLN-0064</t>
  </si>
  <si>
    <t>8239680000000</t>
  </si>
  <si>
    <t>BT-685521</t>
  </si>
  <si>
    <t>PRD-00924</t>
  </si>
  <si>
    <t>UBI-NET-0030</t>
  </si>
  <si>
    <t>4015270000000</t>
  </si>
  <si>
    <t>D-39-S1</t>
  </si>
  <si>
    <t>BT-897415</t>
  </si>
  <si>
    <t>LOT-A2384</t>
  </si>
  <si>
    <t>PRD-01487</t>
  </si>
  <si>
    <t>SAM-AUD-0052</t>
  </si>
  <si>
    <t>4878260000000</t>
  </si>
  <si>
    <t>D-24-S9</t>
  </si>
  <si>
    <t>BT-125658</t>
  </si>
  <si>
    <t>LOT-B7982</t>
  </si>
  <si>
    <t>PRD-02680</t>
  </si>
  <si>
    <t>DEL-LAP-0062</t>
  </si>
  <si>
    <t>5081050000000</t>
  </si>
  <si>
    <t>G-09-S1</t>
  </si>
  <si>
    <t>BT-331337</t>
  </si>
  <si>
    <t>LOT-C2660</t>
  </si>
  <si>
    <t>PRD-00989</t>
  </si>
  <si>
    <t>HP-ACC-0022</t>
  </si>
  <si>
    <t>4134020000000</t>
  </si>
  <si>
    <t>BT-637626</t>
  </si>
  <si>
    <t>LOT-A5226</t>
  </si>
  <si>
    <t>PRD-02151</t>
  </si>
  <si>
    <t>HP-FUR-0053</t>
  </si>
  <si>
    <t>3818680000000</t>
  </si>
  <si>
    <t>BT-428673</t>
  </si>
  <si>
    <t>LOT-B9025</t>
  </si>
  <si>
    <t>PRD-01365</t>
  </si>
  <si>
    <t>PHI-ELC-0072</t>
  </si>
  <si>
    <t>A-31-S4</t>
  </si>
  <si>
    <t>LOT-B5867</t>
  </si>
  <si>
    <t>PRD-00602</t>
  </si>
  <si>
    <t>DEL-ACC-0015</t>
  </si>
  <si>
    <t>879920000000</t>
  </si>
  <si>
    <t>F-10-S5</t>
  </si>
  <si>
    <t>BT-206338</t>
  </si>
  <si>
    <t>LOT-A9432</t>
  </si>
  <si>
    <t>PRD-02136</t>
  </si>
  <si>
    <t>CIS-NET-0087</t>
  </si>
  <si>
    <t>3681230000000</t>
  </si>
  <si>
    <t>E-23-S3</t>
  </si>
  <si>
    <t>BT-590975</t>
  </si>
  <si>
    <t>LOT-B9703</t>
  </si>
  <si>
    <t>PRD-00362</t>
  </si>
  <si>
    <t>HP-CLN-0010</t>
  </si>
  <si>
    <t>4727270000000</t>
  </si>
  <si>
    <t>D-38-S3</t>
  </si>
  <si>
    <t>BT-494483</t>
  </si>
  <si>
    <t>LOT-A4607</t>
  </si>
  <si>
    <t>PRD-02648</t>
  </si>
  <si>
    <t>LOG-FUR-0072</t>
  </si>
  <si>
    <t>9961310000000</t>
  </si>
  <si>
    <t>BT-424637</t>
  </si>
  <si>
    <t>LOT-C8747</t>
  </si>
  <si>
    <t>PRD-02720</t>
  </si>
  <si>
    <t>PHI-AUD-0065</t>
  </si>
  <si>
    <t>8503080000000</t>
  </si>
  <si>
    <t>B-29-S6</t>
  </si>
  <si>
    <t>BT-330978</t>
  </si>
  <si>
    <t>LOT-C5499</t>
  </si>
  <si>
    <t>PRD-01483</t>
  </si>
  <si>
    <t>APC-ELC-0072</t>
  </si>
  <si>
    <t>7200810000000</t>
  </si>
  <si>
    <t>BT-463430</t>
  </si>
  <si>
    <t>PRD-02098</t>
  </si>
  <si>
    <t>PHI-AUD-0052</t>
  </si>
  <si>
    <t>6622720000000</t>
  </si>
  <si>
    <t>BT-396856</t>
  </si>
  <si>
    <t>LOT-B3134</t>
  </si>
  <si>
    <t>PRD-00978</t>
  </si>
  <si>
    <t>LOG-AUD-0021</t>
  </si>
  <si>
    <t>9524760000000</t>
  </si>
  <si>
    <t>BT-536162</t>
  </si>
  <si>
    <t>LOT-A7866</t>
  </si>
  <si>
    <t>PRD-02765</t>
  </si>
  <si>
    <t>LOG-FUR-0077</t>
  </si>
  <si>
    <t>1177700000000</t>
  </si>
  <si>
    <t>BT-422075</t>
  </si>
  <si>
    <t>LOT-C7642</t>
  </si>
  <si>
    <t>PRD-00574</t>
  </si>
  <si>
    <t>HP-SUP-0014</t>
  </si>
  <si>
    <t>5391290000000</t>
  </si>
  <si>
    <t>D-36-S8</t>
  </si>
  <si>
    <t>BT-212358</t>
  </si>
  <si>
    <t>LOT-A1255</t>
  </si>
  <si>
    <t>PRD-02933</t>
  </si>
  <si>
    <t>KNG-STO-0061</t>
  </si>
  <si>
    <t>3105200000000</t>
  </si>
  <si>
    <t>BT-605946</t>
  </si>
  <si>
    <t>LOT-C4807</t>
  </si>
  <si>
    <t>PRD-00659</t>
  </si>
  <si>
    <t>EPS-PRN-0013</t>
  </si>
  <si>
    <t>6605340000000</t>
  </si>
  <si>
    <t>A-35-S3</t>
  </si>
  <si>
    <t>BT-723379</t>
  </si>
  <si>
    <t>LOT-A7911</t>
  </si>
  <si>
    <t>PRD-01540</t>
  </si>
  <si>
    <t>CIS-NET-0064</t>
  </si>
  <si>
    <t>7703170000000</t>
  </si>
  <si>
    <t>BT-707465</t>
  </si>
  <si>
    <t>LOT-B6868</t>
  </si>
  <si>
    <t>PRD-00134</t>
  </si>
  <si>
    <t>BRO-SUP-0005</t>
  </si>
  <si>
    <t>4530390000000</t>
  </si>
  <si>
    <t>BT-898461</t>
  </si>
  <si>
    <t>LOT-A8989</t>
  </si>
  <si>
    <t>PRD-01165</t>
  </si>
  <si>
    <t>APC-ELC-0059</t>
  </si>
  <si>
    <t>414264000000</t>
  </si>
  <si>
    <t>BT-341017</t>
  </si>
  <si>
    <t>LOT-A8940</t>
  </si>
  <si>
    <t>PRD-03324</t>
  </si>
  <si>
    <t>HP-SUP-0089</t>
  </si>
  <si>
    <t>3112900000000</t>
  </si>
  <si>
    <t>E-16-S2</t>
  </si>
  <si>
    <t>BT-909479</t>
  </si>
  <si>
    <t>LOT-C3120</t>
  </si>
  <si>
    <t>PRD-02661</t>
  </si>
  <si>
    <t>6035660000000</t>
  </si>
  <si>
    <t>E-27-S6</t>
  </si>
  <si>
    <t>BT-438528</t>
  </si>
  <si>
    <t>LOT-C5540</t>
  </si>
  <si>
    <t>PRD-02080</t>
  </si>
  <si>
    <t>BRO-SUP-0068</t>
  </si>
  <si>
    <t>137249000000</t>
  </si>
  <si>
    <t>C-19-S3</t>
  </si>
  <si>
    <t>BT-301874</t>
  </si>
  <si>
    <t>LOT-B9246</t>
  </si>
  <si>
    <t>PRD-02856</t>
  </si>
  <si>
    <t>SAM-AUD-0083</t>
  </si>
  <si>
    <t>8894760000000</t>
  </si>
  <si>
    <t>A-02-S8</t>
  </si>
  <si>
    <t>BT-112005</t>
  </si>
  <si>
    <t>LOT-C1852</t>
  </si>
  <si>
    <t>PRD-02604</t>
  </si>
  <si>
    <t>MSF-FUR-0067</t>
  </si>
  <si>
    <t>6235920000000</t>
  </si>
  <si>
    <t>BT-939502</t>
  </si>
  <si>
    <t>LOT-C8187</t>
  </si>
  <si>
    <t>PRD-00781</t>
  </si>
  <si>
    <t>SAM-STO-0025</t>
  </si>
  <si>
    <t>4665350000000</t>
  </si>
  <si>
    <t>G-11-S6</t>
  </si>
  <si>
    <t>BT-402559</t>
  </si>
  <si>
    <t>LOT-A8234</t>
  </si>
  <si>
    <t>PRD-02823</t>
  </si>
  <si>
    <t>HP-ACC-0068</t>
  </si>
  <si>
    <t>9598710000000</t>
  </si>
  <si>
    <t>BT-477888</t>
  </si>
  <si>
    <t>LOT-C5653</t>
  </si>
  <si>
    <t>PRD-00534</t>
  </si>
  <si>
    <t>APC-ELC-0030</t>
  </si>
  <si>
    <t>3289460000000</t>
  </si>
  <si>
    <t>G-09-S4</t>
  </si>
  <si>
    <t>BT-470168</t>
  </si>
  <si>
    <t>LOT-A5819</t>
  </si>
  <si>
    <t>PRD-02273</t>
  </si>
  <si>
    <t>KNG-STO-0051</t>
  </si>
  <si>
    <t>8587520000000</t>
  </si>
  <si>
    <t>E-10-S4</t>
  </si>
  <si>
    <t>BT-857292</t>
  </si>
  <si>
    <t>LOT-B1875</t>
  </si>
  <si>
    <t>PRD-01933</t>
  </si>
  <si>
    <t>LOG-CLN-0056</t>
  </si>
  <si>
    <t>9441040000000</t>
  </si>
  <si>
    <t>A-13-S5</t>
  </si>
  <si>
    <t>BT-273001</t>
  </si>
  <si>
    <t>LOT-B7845</t>
  </si>
  <si>
    <t>PRD-02249</t>
  </si>
  <si>
    <t>PHI-ELC-0130</t>
  </si>
  <si>
    <t>1603090000000</t>
  </si>
  <si>
    <t>E-11-S2</t>
  </si>
  <si>
    <t>BT-297987</t>
  </si>
  <si>
    <t>LOT-B4111</t>
  </si>
  <si>
    <t>PRD-02643</t>
  </si>
  <si>
    <t>LOG-FUR-0071</t>
  </si>
  <si>
    <t>3125500000000</t>
  </si>
  <si>
    <t>BT-299963</t>
  </si>
  <si>
    <t>LOT-C5388</t>
  </si>
  <si>
    <t>PRD-00554</t>
  </si>
  <si>
    <t>PHI-CLN-0013</t>
  </si>
  <si>
    <t>5766950000000</t>
  </si>
  <si>
    <t>BT-465883</t>
  </si>
  <si>
    <t>LOT-A9711</t>
  </si>
  <si>
    <t>PRD-00874</t>
  </si>
  <si>
    <t>HP-MOB-0036</t>
  </si>
  <si>
    <t>4744200000000</t>
  </si>
  <si>
    <t>B-30-S5</t>
  </si>
  <si>
    <t>BT-868849</t>
  </si>
  <si>
    <t>LOT-A9197</t>
  </si>
  <si>
    <t>PRD-02714</t>
  </si>
  <si>
    <t>SAM-MOB-0093</t>
  </si>
  <si>
    <t>3033420000000</t>
  </si>
  <si>
    <t>F-22-S2</t>
  </si>
  <si>
    <t>BT-296699</t>
  </si>
  <si>
    <t>LOT-C7105</t>
  </si>
  <si>
    <t>PRD-01424</t>
  </si>
  <si>
    <t>APC-ELC-0071</t>
  </si>
  <si>
    <t>3905310000000</t>
  </si>
  <si>
    <t>BT-916790</t>
  </si>
  <si>
    <t>LOT-B6716</t>
  </si>
  <si>
    <t>PRD-01149</t>
  </si>
  <si>
    <t>LEN-MOB-0028</t>
  </si>
  <si>
    <t>1320450000000</t>
  </si>
  <si>
    <t>BT-690544</t>
  </si>
  <si>
    <t>LOT-A1390</t>
  </si>
  <si>
    <t>PRD-00783</t>
  </si>
  <si>
    <t>MSF-FUR-0019</t>
  </si>
  <si>
    <t>7103070000000</t>
  </si>
  <si>
    <t>BT-919579</t>
  </si>
  <si>
    <t>LOT-A9442</t>
  </si>
  <si>
    <t>PRD-02149</t>
  </si>
  <si>
    <t>UBI-NET-0067</t>
  </si>
  <si>
    <t>1357190000000</t>
  </si>
  <si>
    <t>F-06-S9</t>
  </si>
  <si>
    <t>BT-945659</t>
  </si>
  <si>
    <t>LOT-B9085</t>
  </si>
  <si>
    <t>PRD-00529</t>
  </si>
  <si>
    <t>APC-ELC-0029</t>
  </si>
  <si>
    <t>BT-220570</t>
  </si>
  <si>
    <t>PRD-00539</t>
  </si>
  <si>
    <t>HP-CLN-0011</t>
  </si>
  <si>
    <t>2453931321</t>
  </si>
  <si>
    <t>BT-448436</t>
  </si>
  <si>
    <t>LOT-A1416</t>
  </si>
  <si>
    <t>PRD-01118</t>
  </si>
  <si>
    <t>WD-STO-0031</t>
  </si>
  <si>
    <t>659400000000</t>
  </si>
  <si>
    <t>BT-522313</t>
  </si>
  <si>
    <t>LOT-A3653</t>
  </si>
  <si>
    <t>PRD-01314</t>
  </si>
  <si>
    <t>CIS-NET-0053</t>
  </si>
  <si>
    <t>6400190000000</t>
  </si>
  <si>
    <t>BT-592965</t>
  </si>
  <si>
    <t>LOT-B7237</t>
  </si>
  <si>
    <t>PRD-01799</t>
  </si>
  <si>
    <t>MSF-FUR-0041</t>
  </si>
  <si>
    <t>9266400000000</t>
  </si>
  <si>
    <t>F-13-S4</t>
  </si>
  <si>
    <t>BT-299928</t>
  </si>
  <si>
    <t>LOT-B2405</t>
  </si>
  <si>
    <t>PRD-02666</t>
  </si>
  <si>
    <t>SEA-STO-0059</t>
  </si>
  <si>
    <t>9130680000000</t>
  </si>
  <si>
    <t>E-21-S3</t>
  </si>
  <si>
    <t>BT-212676</t>
  </si>
  <si>
    <t>LOT-C7874</t>
  </si>
  <si>
    <t>PRD-02446</t>
  </si>
  <si>
    <t>1645810000000</t>
  </si>
  <si>
    <t>F-20-S5</t>
  </si>
  <si>
    <t>BT-868833</t>
  </si>
  <si>
    <t>PRD-02009</t>
  </si>
  <si>
    <t>CIS-NET-0083</t>
  </si>
  <si>
    <t>5670990000000</t>
  </si>
  <si>
    <t>BT-988761</t>
  </si>
  <si>
    <t>LOT-B8962</t>
  </si>
  <si>
    <t>PRD-02497</t>
  </si>
  <si>
    <t>HP-LAP-0048</t>
  </si>
  <si>
    <t>3600300000000</t>
  </si>
  <si>
    <t>C-36-S5</t>
  </si>
  <si>
    <t>BT-616247</t>
  </si>
  <si>
    <t>LOT-C9267</t>
  </si>
  <si>
    <t>PRD-00341</t>
  </si>
  <si>
    <t>SAM-MOB-0012</t>
  </si>
  <si>
    <t>223288000000</t>
  </si>
  <si>
    <t>BT-229180</t>
  </si>
  <si>
    <t>LOT-A8083</t>
  </si>
  <si>
    <t>PRD-01199</t>
  </si>
  <si>
    <t>BRO-SUP-0038</t>
  </si>
  <si>
    <t>1448760000000</t>
  </si>
  <si>
    <t>BT-395112</t>
  </si>
  <si>
    <t>LOT-A2738</t>
  </si>
  <si>
    <t>PRD-02095</t>
  </si>
  <si>
    <t>LOG-AUD-0047</t>
  </si>
  <si>
    <t>6406340000000</t>
  </si>
  <si>
    <t>BT-887746</t>
  </si>
  <si>
    <t>PRD-00541</t>
  </si>
  <si>
    <t>CIS-NET-0018</t>
  </si>
  <si>
    <t>183647000000</t>
  </si>
  <si>
    <t>BT-197102</t>
  </si>
  <si>
    <t>LOT-A1966</t>
  </si>
  <si>
    <t>PRD-02099</t>
  </si>
  <si>
    <t>4766570000000</t>
  </si>
  <si>
    <t>B-27-S4</t>
  </si>
  <si>
    <t>BT-491602</t>
  </si>
  <si>
    <t>LOT-B8311</t>
  </si>
  <si>
    <t>PRD-02737</t>
  </si>
  <si>
    <t>CIS-CCT-0064</t>
  </si>
  <si>
    <t>124710000000</t>
  </si>
  <si>
    <t>BT-974282</t>
  </si>
  <si>
    <t>LOT-C4703</t>
  </si>
  <si>
    <t>PRD-02898</t>
  </si>
  <si>
    <t>CIS-NET-0110</t>
  </si>
  <si>
    <t>4992090000000</t>
  </si>
  <si>
    <t>BT-466491</t>
  </si>
  <si>
    <t>LOT-C7087</t>
  </si>
  <si>
    <t>PRD-00660</t>
  </si>
  <si>
    <t>PHI-ELC-0036</t>
  </si>
  <si>
    <t>8802730000000</t>
  </si>
  <si>
    <t>E-24-S1</t>
  </si>
  <si>
    <t>BT-230484</t>
  </si>
  <si>
    <t>LOT-A1613</t>
  </si>
  <si>
    <t>PRD-01024</t>
  </si>
  <si>
    <t>KNG-STO-0019</t>
  </si>
  <si>
    <t>8372370000000</t>
  </si>
  <si>
    <t>BT-831016</t>
  </si>
  <si>
    <t>PRD-02960</t>
  </si>
  <si>
    <t>CIS-CCT-0070</t>
  </si>
  <si>
    <t>3058140000000</t>
  </si>
  <si>
    <t>C-17-S5</t>
  </si>
  <si>
    <t>BT-740613</t>
  </si>
  <si>
    <t>LOT-C3052</t>
  </si>
  <si>
    <t>PRD-01105</t>
  </si>
  <si>
    <t>SAM-AUD-0037</t>
  </si>
  <si>
    <t>3475600000000</t>
  </si>
  <si>
    <t>B-06-S2</t>
  </si>
  <si>
    <t>BT-440735</t>
  </si>
  <si>
    <t>LOT-A9183</t>
  </si>
  <si>
    <t>PRD-02542</t>
  </si>
  <si>
    <t>MSF-FUR-0063</t>
  </si>
  <si>
    <t>7105790000000</t>
  </si>
  <si>
    <t>BT-819987</t>
  </si>
  <si>
    <t>LOT-C2899</t>
  </si>
  <si>
    <t>PRD-01324</t>
  </si>
  <si>
    <t>LOG-FUR-0031</t>
  </si>
  <si>
    <t>1370860000000</t>
  </si>
  <si>
    <t>BT-162111</t>
  </si>
  <si>
    <t>LOT-B5987</t>
  </si>
  <si>
    <t>PRD-01463</t>
  </si>
  <si>
    <t>HP-FUR-0036</t>
  </si>
  <si>
    <t>4471060000000</t>
  </si>
  <si>
    <t>D-14-S3</t>
  </si>
  <si>
    <t>BT-237052</t>
  </si>
  <si>
    <t>LOT-B5926</t>
  </si>
  <si>
    <t>PRD-03349</t>
  </si>
  <si>
    <t>HP-CLN-0088</t>
  </si>
  <si>
    <t>5289660000000</t>
  </si>
  <si>
    <t>BT-269875</t>
  </si>
  <si>
    <t>LOT-C4397</t>
  </si>
  <si>
    <t>PRD-02682</t>
  </si>
  <si>
    <t>MSF-FUR-0070</t>
  </si>
  <si>
    <t>5731700000000</t>
  </si>
  <si>
    <t>F-01-S3</t>
  </si>
  <si>
    <t>BT-575051</t>
  </si>
  <si>
    <t>LOT-C7518</t>
  </si>
  <si>
    <t>PRD-00147</t>
  </si>
  <si>
    <t>HP-SUP-0004</t>
  </si>
  <si>
    <t>2257000000000</t>
  </si>
  <si>
    <t>BT-400441</t>
  </si>
  <si>
    <t>LOT-A8598</t>
  </si>
  <si>
    <t>PRD-01236</t>
  </si>
  <si>
    <t>CIS-NET-0049</t>
  </si>
  <si>
    <t>3086410000000</t>
  </si>
  <si>
    <t>F-23-S9</t>
  </si>
  <si>
    <t>BT-873196</t>
  </si>
  <si>
    <t>LOT-B9594</t>
  </si>
  <si>
    <t>PRD-00570</t>
  </si>
  <si>
    <t>SAM-AUD-0020</t>
  </si>
  <si>
    <t>472643000000</t>
  </si>
  <si>
    <t>BT-705908</t>
  </si>
  <si>
    <t>LOT-A6871</t>
  </si>
  <si>
    <t>PRD-00245</t>
  </si>
  <si>
    <t>BRO-PRN-0007</t>
  </si>
  <si>
    <t>1209480000000</t>
  </si>
  <si>
    <t>G-35-S6</t>
  </si>
  <si>
    <t>BT-148045</t>
  </si>
  <si>
    <t>LOT-A8259</t>
  </si>
  <si>
    <t>PRD-01195</t>
  </si>
  <si>
    <t>PHI-AUD-0025</t>
  </si>
  <si>
    <t>3529460000000</t>
  </si>
  <si>
    <t>BT-808538</t>
  </si>
  <si>
    <t>LOT-A8898</t>
  </si>
  <si>
    <t>PRD-00008</t>
  </si>
  <si>
    <t>DEL-ACC-0001</t>
  </si>
  <si>
    <t>9805010000000</t>
  </si>
  <si>
    <t>H-13-S3</t>
  </si>
  <si>
    <t>BT-411120</t>
  </si>
  <si>
    <t>LOT-A4566</t>
  </si>
  <si>
    <t>PRD-00183</t>
  </si>
  <si>
    <t>LEN-MOB-0008</t>
  </si>
  <si>
    <t>3269100000000</t>
  </si>
  <si>
    <t>H-28-S9</t>
  </si>
  <si>
    <t>BT-678866</t>
  </si>
  <si>
    <t>LOT-A8373</t>
  </si>
  <si>
    <t>PRD-00301</t>
  </si>
  <si>
    <t>LOG-CLN-0011</t>
  </si>
  <si>
    <t>5955180000000</t>
  </si>
  <si>
    <t>BT-660563</t>
  </si>
  <si>
    <t>LOT-A2903</t>
  </si>
  <si>
    <t>PRD-02819</t>
  </si>
  <si>
    <t>LOG-FUR-0079</t>
  </si>
  <si>
    <t>7767760000000</t>
  </si>
  <si>
    <t>G-24-S8</t>
  </si>
  <si>
    <t>BT-657049</t>
  </si>
  <si>
    <t>LOT-C8488</t>
  </si>
  <si>
    <t>PRD-01349</t>
  </si>
  <si>
    <t>HP-CLN-0030</t>
  </si>
  <si>
    <t>9701010000000</t>
  </si>
  <si>
    <t>BT-575156</t>
  </si>
  <si>
    <t>LOT-B4491</t>
  </si>
  <si>
    <t>PRD-00067</t>
  </si>
  <si>
    <t>UBI-CCT-0001</t>
  </si>
  <si>
    <t>2656770000000</t>
  </si>
  <si>
    <t>B-03-S8</t>
  </si>
  <si>
    <t>BT-401036</t>
  </si>
  <si>
    <t>LOT-A7698</t>
  </si>
  <si>
    <t>PRD-00359</t>
  </si>
  <si>
    <t>CAN-SUP-0012</t>
  </si>
  <si>
    <t>5765730000000</t>
  </si>
  <si>
    <t>C-06-S9</t>
  </si>
  <si>
    <t>BT-259652</t>
  </si>
  <si>
    <t>LOT-A1127</t>
  </si>
  <si>
    <t>PRD-02087</t>
  </si>
  <si>
    <t>HP-SUP-0057</t>
  </si>
  <si>
    <t>2794400000000</t>
  </si>
  <si>
    <t>BT-566277</t>
  </si>
  <si>
    <t>LOT-B2175</t>
  </si>
  <si>
    <t>PRD-01276</t>
  </si>
  <si>
    <t>PHI-ELC-0070</t>
  </si>
  <si>
    <t>8293350000000</t>
  </si>
  <si>
    <t>BT-921910</t>
  </si>
  <si>
    <t>LOT-B3479</t>
  </si>
  <si>
    <t>PRD-01603</t>
  </si>
  <si>
    <t>PHI-CLN-0042</t>
  </si>
  <si>
    <t>3802940000000</t>
  </si>
  <si>
    <t>B-22-S3</t>
  </si>
  <si>
    <t>BT-283271</t>
  </si>
  <si>
    <t>LOT-B2800</t>
  </si>
  <si>
    <t>PRD-00682</t>
  </si>
  <si>
    <t>LOG-AUD-0016</t>
  </si>
  <si>
    <t>6806640000000</t>
  </si>
  <si>
    <t>BT-641922</t>
  </si>
  <si>
    <t>LOT-A5542</t>
  </si>
  <si>
    <t>PRD-02043</t>
  </si>
  <si>
    <t>LEN-MOB-0062</t>
  </si>
  <si>
    <t>3461160000000</t>
  </si>
  <si>
    <t>F-05-S8</t>
  </si>
  <si>
    <t>BT-771230</t>
  </si>
  <si>
    <t>LOT-B3844</t>
  </si>
  <si>
    <t>PRD-02419</t>
  </si>
  <si>
    <t>HP-ACC-0060</t>
  </si>
  <si>
    <t>1640400000000</t>
  </si>
  <si>
    <t>BT-781358</t>
  </si>
  <si>
    <t>PRD-03268</t>
  </si>
  <si>
    <t>8249330000000</t>
  </si>
  <si>
    <t>B-34-S7</t>
  </si>
  <si>
    <t>BT-949054</t>
  </si>
  <si>
    <t>LOT-C2766</t>
  </si>
  <si>
    <t>PRD-02111</t>
  </si>
  <si>
    <t>SAM-AUD-0062</t>
  </si>
  <si>
    <t>1860810000000</t>
  </si>
  <si>
    <t>D-33-S5</t>
  </si>
  <si>
    <t>BT-718728</t>
  </si>
  <si>
    <t>LOT-B9373</t>
  </si>
  <si>
    <t>PRD-00426</t>
  </si>
  <si>
    <t>UBI-CCT-0011</t>
  </si>
  <si>
    <t>7918160000000</t>
  </si>
  <si>
    <t>H-26-S4</t>
  </si>
  <si>
    <t>BT-143610</t>
  </si>
  <si>
    <t>LOT-A6870</t>
  </si>
  <si>
    <t>PRD-02808</t>
  </si>
  <si>
    <t>DEL-ACC-0055</t>
  </si>
  <si>
    <t>2217050000000</t>
  </si>
  <si>
    <t>BT-304700</t>
  </si>
  <si>
    <t>LOT-C4036</t>
  </si>
  <si>
    <t>PRD-00986</t>
  </si>
  <si>
    <t>LOG-FUR-0022</t>
  </si>
  <si>
    <t>8518470000000</t>
  </si>
  <si>
    <t>B-08-S2</t>
  </si>
  <si>
    <t>BT-194926</t>
  </si>
  <si>
    <t>LOT-A1929</t>
  </si>
  <si>
    <t>PRD-01331</t>
  </si>
  <si>
    <t>HP-FUR-0035</t>
  </si>
  <si>
    <t>4140580000000</t>
  </si>
  <si>
    <t>BT-125204</t>
  </si>
  <si>
    <t>LOT-B2172</t>
  </si>
  <si>
    <t>PRD-03344</t>
  </si>
  <si>
    <t>3002710000000</t>
  </si>
  <si>
    <t>BT-498290</t>
  </si>
  <si>
    <t>LOT-C3912</t>
  </si>
  <si>
    <t>PRD-02344</t>
  </si>
  <si>
    <t>CIS-NET-0094</t>
  </si>
  <si>
    <t>3433580000000</t>
  </si>
  <si>
    <t>LOT-C6563</t>
  </si>
  <si>
    <t>PRD-00023</t>
  </si>
  <si>
    <t>MSF-ACC-0004</t>
  </si>
  <si>
    <t>1232810000000</t>
  </si>
  <si>
    <t>A-14-S2</t>
  </si>
  <si>
    <t>BT-755900</t>
  </si>
  <si>
    <t>LOT-A4457</t>
  </si>
  <si>
    <t>PRD-02659</t>
  </si>
  <si>
    <t>HP-CLN-0068</t>
  </si>
  <si>
    <t>7251090000000</t>
  </si>
  <si>
    <t>E-24-S9</t>
  </si>
  <si>
    <t>BT-637547</t>
  </si>
  <si>
    <t>LOT-C4150</t>
  </si>
  <si>
    <t>PRD-02125</t>
  </si>
  <si>
    <t>UBI-CCT-0052</t>
  </si>
  <si>
    <t>6056290000000</t>
  </si>
  <si>
    <t>A-31-S5</t>
  </si>
  <si>
    <t>BT-104328</t>
  </si>
  <si>
    <t>LOT-B2520</t>
  </si>
  <si>
    <t>PRD-02000</t>
  </si>
  <si>
    <t>HP-FUR-0049</t>
  </si>
  <si>
    <t>3734350000000</t>
  </si>
  <si>
    <t>BT-530007</t>
  </si>
  <si>
    <t>LOT-B6637</t>
  </si>
  <si>
    <t>PRD-02416</t>
  </si>
  <si>
    <t>LEN-MOB-0073</t>
  </si>
  <si>
    <t>BT-682750</t>
  </si>
  <si>
    <t>LOT-C2531</t>
  </si>
  <si>
    <t>PRD-00084</t>
  </si>
  <si>
    <t>DEL-ACC-0004</t>
  </si>
  <si>
    <t>1903400000000</t>
  </si>
  <si>
    <t>H-32-S7</t>
  </si>
  <si>
    <t>BT-535820</t>
  </si>
  <si>
    <t>LOT-A8272</t>
  </si>
  <si>
    <t>PRD-01219</t>
  </si>
  <si>
    <t>SAM-AUD-0042</t>
  </si>
  <si>
    <t>7999030000000</t>
  </si>
  <si>
    <t>B-05-S5</t>
  </si>
  <si>
    <t>BT-965800</t>
  </si>
  <si>
    <t>LOT-B3972</t>
  </si>
  <si>
    <t>PRD-02508</t>
  </si>
  <si>
    <t>BRO-PRN-0049</t>
  </si>
  <si>
    <t>4311390000000</t>
  </si>
  <si>
    <t>E-07-S8</t>
  </si>
  <si>
    <t>BT-577932</t>
  </si>
  <si>
    <t>LOT-C4323</t>
  </si>
  <si>
    <t>PRD-03172</t>
  </si>
  <si>
    <t>CAN-SUP-0093</t>
  </si>
  <si>
    <t>2882600000000</t>
  </si>
  <si>
    <t>B-29-S5</t>
  </si>
  <si>
    <t>BT-388785</t>
  </si>
  <si>
    <t>LOT-C4889</t>
  </si>
  <si>
    <t>PRD-01183</t>
  </si>
  <si>
    <t>BRO-SUP-0037</t>
  </si>
  <si>
    <t>166334000000</t>
  </si>
  <si>
    <t>D-20-S4</t>
  </si>
  <si>
    <t>BT-103117</t>
  </si>
  <si>
    <t>LOT-A7396</t>
  </si>
  <si>
    <t>PRD-01135</t>
  </si>
  <si>
    <t>WD-STO-0032</t>
  </si>
  <si>
    <t>2731740000000</t>
  </si>
  <si>
    <t>F-30-S6</t>
  </si>
  <si>
    <t>BT-868654</t>
  </si>
  <si>
    <t>LOT-A9307</t>
  </si>
  <si>
    <t>PRD-02101</t>
  </si>
  <si>
    <t>DEL-LAP-0049</t>
  </si>
  <si>
    <t>6069620000000</t>
  </si>
  <si>
    <t>C-39-S2</t>
  </si>
  <si>
    <t>BT-661577</t>
  </si>
  <si>
    <t>LOT-B4264</t>
  </si>
  <si>
    <t>PRD-00127</t>
  </si>
  <si>
    <t>CAN-SUP-0004</t>
  </si>
  <si>
    <t>8268860000000</t>
  </si>
  <si>
    <t>BT-292800</t>
  </si>
  <si>
    <t>LOT-A9529</t>
  </si>
  <si>
    <t>PRD-02895</t>
  </si>
  <si>
    <t>SAM-AUD-0088</t>
  </si>
  <si>
    <t>6005330000000</t>
  </si>
  <si>
    <t>BT-385434</t>
  </si>
  <si>
    <t>LOT-C5311</t>
  </si>
  <si>
    <t>PRD-01406</t>
  </si>
  <si>
    <t>BRO-PRN-0033</t>
  </si>
  <si>
    <t>2396580000000</t>
  </si>
  <si>
    <t>B-38-S9</t>
  </si>
  <si>
    <t>BT-677510</t>
  </si>
  <si>
    <t>LOT-B2232</t>
  </si>
  <si>
    <t>PRD-02466</t>
  </si>
  <si>
    <t>HP-CLN-0059</t>
  </si>
  <si>
    <t>1440340000000</t>
  </si>
  <si>
    <t>BT-442966</t>
  </si>
  <si>
    <t>LOT-C2958</t>
  </si>
  <si>
    <t>PRD-03371</t>
  </si>
  <si>
    <t>HP-MOB-0121</t>
  </si>
  <si>
    <t>2448740000000</t>
  </si>
  <si>
    <t>B-24-S8</t>
  </si>
  <si>
    <t>BT-761260</t>
  </si>
  <si>
    <t>LOT-C1626</t>
  </si>
  <si>
    <t>PRD-00628</t>
  </si>
  <si>
    <t>PHI-ELC-0035</t>
  </si>
  <si>
    <t>1225910000000</t>
  </si>
  <si>
    <t>H-31-S3</t>
  </si>
  <si>
    <t>LOT-A3430</t>
  </si>
  <si>
    <t>PRD-03247</t>
  </si>
  <si>
    <t>DEL-LAP-0078</t>
  </si>
  <si>
    <t>8121600000000</t>
  </si>
  <si>
    <t>BT-745266</t>
  </si>
  <si>
    <t>PRD-01194</t>
  </si>
  <si>
    <t>WD-STO-0033</t>
  </si>
  <si>
    <t>9990200000000</t>
  </si>
  <si>
    <t>BT-516713</t>
  </si>
  <si>
    <t>LOT-A9132</t>
  </si>
  <si>
    <t>PRD-01257</t>
  </si>
  <si>
    <t>DEL-LAP-0033</t>
  </si>
  <si>
    <t>4988500000000</t>
  </si>
  <si>
    <t>B-11-S7</t>
  </si>
  <si>
    <t>BT-154079</t>
  </si>
  <si>
    <t>LOT-B8488</t>
  </si>
  <si>
    <t>PRD-01978</t>
  </si>
  <si>
    <t>MSF-FUR-0047</t>
  </si>
  <si>
    <t>8983240000000</t>
  </si>
  <si>
    <t>B-34-S1</t>
  </si>
  <si>
    <t>BT-602578</t>
  </si>
  <si>
    <t>LOT-B6778</t>
  </si>
  <si>
    <t>PRD-00922</t>
  </si>
  <si>
    <t>CAN-PRN-0026</t>
  </si>
  <si>
    <t>4434350000000</t>
  </si>
  <si>
    <t>LOT-A3815</t>
  </si>
  <si>
    <t>PRD-01187</t>
  </si>
  <si>
    <t>CIS-NET-0046</t>
  </si>
  <si>
    <t>BT-381701</t>
  </si>
  <si>
    <t>LOT-A7811</t>
  </si>
  <si>
    <t>PRD-02060</t>
  </si>
  <si>
    <t>MSF-ACC-0038</t>
  </si>
  <si>
    <t>9329870000000</t>
  </si>
  <si>
    <t>BT-931483</t>
  </si>
  <si>
    <t>LOT-B7156</t>
  </si>
  <si>
    <t>PRD-02285</t>
  </si>
  <si>
    <t>UBI-NET-0071</t>
  </si>
  <si>
    <t>4448300000000</t>
  </si>
  <si>
    <t>B-38-S7</t>
  </si>
  <si>
    <t>BT-912738</t>
  </si>
  <si>
    <t>PRD-01897</t>
  </si>
  <si>
    <t>HP-LAP-0036</t>
  </si>
  <si>
    <t>4561580000000</t>
  </si>
  <si>
    <t>F-19-S1</t>
  </si>
  <si>
    <t>BT-623183</t>
  </si>
  <si>
    <t>LOT-B7783</t>
  </si>
  <si>
    <t>PRD-00846</t>
  </si>
  <si>
    <t>LOG-CLN-0023</t>
  </si>
  <si>
    <t>3485090000000</t>
  </si>
  <si>
    <t>B-31-S1</t>
  </si>
  <si>
    <t>BT-109264</t>
  </si>
  <si>
    <t>PRD-02107</t>
  </si>
  <si>
    <t>HP-SUP-0058</t>
  </si>
  <si>
    <t>5934570000000</t>
  </si>
  <si>
    <t>BT-376706</t>
  </si>
  <si>
    <t>LOT-B4732</t>
  </si>
  <si>
    <t>PRD-03361</t>
  </si>
  <si>
    <t>BRO-PRN-0066</t>
  </si>
  <si>
    <t>7139390000000</t>
  </si>
  <si>
    <t>BT-888097</t>
  </si>
  <si>
    <t>LOT-C2271</t>
  </si>
  <si>
    <t>PRD-01453</t>
  </si>
  <si>
    <t>CAN-SUP-0043</t>
  </si>
  <si>
    <t>6410320000000</t>
  </si>
  <si>
    <t>F-37-S3</t>
  </si>
  <si>
    <t>BT-982096</t>
  </si>
  <si>
    <t>LOT-B6963</t>
  </si>
  <si>
    <t>PRD-01706</t>
  </si>
  <si>
    <t>DEL-ACC-0033</t>
  </si>
  <si>
    <t>3815460000000</t>
  </si>
  <si>
    <t>C-06-S8</t>
  </si>
  <si>
    <t>LOT-B8454</t>
  </si>
  <si>
    <t>PRD-00949</t>
  </si>
  <si>
    <t>HP-CLN-0023</t>
  </si>
  <si>
    <t>1349320000000</t>
  </si>
  <si>
    <t>G-30-S9</t>
  </si>
  <si>
    <t>BT-796025</t>
  </si>
  <si>
    <t>LOT-A2515</t>
  </si>
  <si>
    <t>PRD-02193</t>
  </si>
  <si>
    <t>APC-ELC-0100</t>
  </si>
  <si>
    <t>8197510000000</t>
  </si>
  <si>
    <t>D-03-S9</t>
  </si>
  <si>
    <t>BT-586883</t>
  </si>
  <si>
    <t>LOT-B4963</t>
  </si>
  <si>
    <t>PRD-02645</t>
  </si>
  <si>
    <t>DEL-LAP-0059</t>
  </si>
  <si>
    <t>3027590000000</t>
  </si>
  <si>
    <t>C-27-S2</t>
  </si>
  <si>
    <t>BT-796974</t>
  </si>
  <si>
    <t>LOT-C1383</t>
  </si>
  <si>
    <t>PRD-00047</t>
  </si>
  <si>
    <t>HP-CLN-0002</t>
  </si>
  <si>
    <t>6153050000000</t>
  </si>
  <si>
    <t>A-04-S7</t>
  </si>
  <si>
    <t>BT-515712</t>
  </si>
  <si>
    <t>LOT-A9224</t>
  </si>
  <si>
    <t>PRD-01347</t>
  </si>
  <si>
    <t>LEN-LAP-0030</t>
  </si>
  <si>
    <t>404107000000</t>
  </si>
  <si>
    <t>BT-798058</t>
  </si>
  <si>
    <t>LOT-B9417</t>
  </si>
  <si>
    <t>PRD-01914</t>
  </si>
  <si>
    <t>SEA-STO-0042</t>
  </si>
  <si>
    <t>BT-285821</t>
  </si>
  <si>
    <t>LOT-B1861</t>
  </si>
  <si>
    <t>PRD-01981</t>
  </si>
  <si>
    <t>CIS-NET-0082</t>
  </si>
  <si>
    <t>2005660000000</t>
  </si>
  <si>
    <t>BT-669939</t>
  </si>
  <si>
    <t>PRD-03028</t>
  </si>
  <si>
    <t>HP-CLN-0075</t>
  </si>
  <si>
    <t>6148550000000</t>
  </si>
  <si>
    <t>LOT-C9601</t>
  </si>
  <si>
    <t>PRD-00611</t>
  </si>
  <si>
    <t>PHI-CCT-0020</t>
  </si>
  <si>
    <t>4846740000000</t>
  </si>
  <si>
    <t>BT-798582</t>
  </si>
  <si>
    <t>LOT-A8122</t>
  </si>
  <si>
    <t>PRD-00811</t>
  </si>
  <si>
    <t>APC-ELC-0039</t>
  </si>
  <si>
    <t>2863010000000</t>
  </si>
  <si>
    <t>H-26-S1</t>
  </si>
  <si>
    <t>BT-306706</t>
  </si>
  <si>
    <t>LOT-A7668</t>
  </si>
  <si>
    <t>PRD-00600</t>
  </si>
  <si>
    <t>LOG-FUR-0015</t>
  </si>
  <si>
    <t>3167080000000</t>
  </si>
  <si>
    <t>BT-258162</t>
  </si>
  <si>
    <t>LOT-A2329</t>
  </si>
  <si>
    <t>PRD-00724</t>
  </si>
  <si>
    <t>UBI-CCT-0016</t>
  </si>
  <si>
    <t>5240550000000</t>
  </si>
  <si>
    <t>G-01-S8</t>
  </si>
  <si>
    <t>BT-238264</t>
  </si>
  <si>
    <t>PRD-01014</t>
  </si>
  <si>
    <t>APC-ELC-0052</t>
  </si>
  <si>
    <t>4843770000000</t>
  </si>
  <si>
    <t>G-02-S5</t>
  </si>
  <si>
    <t>BT-352232</t>
  </si>
  <si>
    <t>LOT-A5507</t>
  </si>
  <si>
    <t>PRD-01574</t>
  </si>
  <si>
    <t>WD-STO-0038</t>
  </si>
  <si>
    <t>9280340000000</t>
  </si>
  <si>
    <t>BT-394559</t>
  </si>
  <si>
    <t>LOT-B8706</t>
  </si>
  <si>
    <t>PRD-02638</t>
  </si>
  <si>
    <t>CAN-SUP-0082</t>
  </si>
  <si>
    <t>6052260000000</t>
  </si>
  <si>
    <t>BT-100725</t>
  </si>
  <si>
    <t>LOT-C5607</t>
  </si>
  <si>
    <t>PRD-01780</t>
  </si>
  <si>
    <t>UBI-CCT-0044</t>
  </si>
  <si>
    <t>1734170000000</t>
  </si>
  <si>
    <t>A-20-S4</t>
  </si>
  <si>
    <t>BT-503480</t>
  </si>
  <si>
    <t>LOT-B2785</t>
  </si>
  <si>
    <t>PRD-02032</t>
  </si>
  <si>
    <t>HP-CLN-0050</t>
  </si>
  <si>
    <t>3897550000000</t>
  </si>
  <si>
    <t>BT-823359</t>
  </si>
  <si>
    <t>LOT-B9504</t>
  </si>
  <si>
    <t>PRD-00977</t>
  </si>
  <si>
    <t>PHI-CCT-0029</t>
  </si>
  <si>
    <t>4270550000000</t>
  </si>
  <si>
    <t>BT-344500</t>
  </si>
  <si>
    <t>LOT-A8590</t>
  </si>
  <si>
    <t>PRD-01915</t>
  </si>
  <si>
    <t>LOG-CLN-0054</t>
  </si>
  <si>
    <t>4805140000000</t>
  </si>
  <si>
    <t>B-02-S2</t>
  </si>
  <si>
    <t>BT-632391</t>
  </si>
  <si>
    <t>LOT-B2628</t>
  </si>
  <si>
    <t>PRD-02041</t>
  </si>
  <si>
    <t>CAN-PRN-0046</t>
  </si>
  <si>
    <t>8602690000000</t>
  </si>
  <si>
    <t>F-14-S1</t>
  </si>
  <si>
    <t>BT-533920</t>
  </si>
  <si>
    <t>LOT-B7441</t>
  </si>
  <si>
    <t>PRD-01755</t>
  </si>
  <si>
    <t>CAN-SUP-0056</t>
  </si>
  <si>
    <t>6073480000000</t>
  </si>
  <si>
    <t>BT-315631</t>
  </si>
  <si>
    <t>LOT-B3882</t>
  </si>
  <si>
    <t>PRD-00886</t>
  </si>
  <si>
    <t>LEN-MOB-0023</t>
  </si>
  <si>
    <t>8374500000000</t>
  </si>
  <si>
    <t>G-33-S8</t>
  </si>
  <si>
    <t>BT-119369</t>
  </si>
  <si>
    <t>LOT-A7540</t>
  </si>
  <si>
    <t>PRD-03031</t>
  </si>
  <si>
    <t>HP-ACC-0072</t>
  </si>
  <si>
    <t>6979710000000</t>
  </si>
  <si>
    <t>D-18-S4</t>
  </si>
  <si>
    <t>BT-246138</t>
  </si>
  <si>
    <t>LOT-C2976</t>
  </si>
  <si>
    <t>PRD-02195</t>
  </si>
  <si>
    <t>HP-MOB-0076</t>
  </si>
  <si>
    <t>1661190000000</t>
  </si>
  <si>
    <t>B-27-S5</t>
  </si>
  <si>
    <t>BT-936007</t>
  </si>
  <si>
    <t>LOT-B8670</t>
  </si>
  <si>
    <t>PRD-01480</t>
  </si>
  <si>
    <t>HP-MOB-0060</t>
  </si>
  <si>
    <t>6358350000000</t>
  </si>
  <si>
    <t>BT-423227</t>
  </si>
  <si>
    <t>LOT-B3534</t>
  </si>
  <si>
    <t>PRD-02743</t>
  </si>
  <si>
    <t>HP-LAP-0059</t>
  </si>
  <si>
    <t>1252860000000</t>
  </si>
  <si>
    <t>BT-869503</t>
  </si>
  <si>
    <t>LOT-C9659</t>
  </si>
  <si>
    <t>PRD-03385</t>
  </si>
  <si>
    <t>MSF-FUR-0094</t>
  </si>
  <si>
    <t>4721410000000</t>
  </si>
  <si>
    <t>BT-601875</t>
  </si>
  <si>
    <t>LOT-C3372</t>
  </si>
  <si>
    <t>PRD-00109</t>
  </si>
  <si>
    <t>MSF-ACC-0006</t>
  </si>
  <si>
    <t>8628900000000</t>
  </si>
  <si>
    <t>F-33-S1</t>
  </si>
  <si>
    <t>BT-929937</t>
  </si>
  <si>
    <t>LOT-A3604</t>
  </si>
  <si>
    <t>PRD-02779</t>
  </si>
  <si>
    <t>HP-SUP-0075</t>
  </si>
  <si>
    <t>9147200000000</t>
  </si>
  <si>
    <t>BT-706556</t>
  </si>
  <si>
    <t>LOT-C4364</t>
  </si>
  <si>
    <t>PRD-02457</t>
  </si>
  <si>
    <t>PHI-ELC-0135</t>
  </si>
  <si>
    <t>1722550000000</t>
  </si>
  <si>
    <t>BT-245163</t>
  </si>
  <si>
    <t>LOT-C7896</t>
  </si>
  <si>
    <t>PRD-02460</t>
  </si>
  <si>
    <t>LEN-LAP-0045</t>
  </si>
  <si>
    <t>8226720000000</t>
  </si>
  <si>
    <t>E-36-S4</t>
  </si>
  <si>
    <t>BT-912876</t>
  </si>
  <si>
    <t>LOT-C7290</t>
  </si>
  <si>
    <t>PRD-02683</t>
  </si>
  <si>
    <t>UBI-CCT-0066</t>
  </si>
  <si>
    <t>7799790000000</t>
  </si>
  <si>
    <t>E-35-S1</t>
  </si>
  <si>
    <t>BT-289664</t>
  </si>
  <si>
    <t>LOT-C8829</t>
  </si>
  <si>
    <t>PRD-01798</t>
  </si>
  <si>
    <t>CIS-CCT-0046</t>
  </si>
  <si>
    <t>3698030000000</t>
  </si>
  <si>
    <t>A-39-S8</t>
  </si>
  <si>
    <t>BT-218268</t>
  </si>
  <si>
    <t>LOT-B6674</t>
  </si>
  <si>
    <t>PRD-00478</t>
  </si>
  <si>
    <t>LOG-FUR-0010</t>
  </si>
  <si>
    <t>576619000000</t>
  </si>
  <si>
    <t>G-16-S1</t>
  </si>
  <si>
    <t>BT-252607</t>
  </si>
  <si>
    <t>PRD-03092</t>
  </si>
  <si>
    <t>PHI-ELC-0163</t>
  </si>
  <si>
    <t>4446270000000</t>
  </si>
  <si>
    <t>BT-159480</t>
  </si>
  <si>
    <t>LOT-C5622</t>
  </si>
  <si>
    <t>PRD-01931</t>
  </si>
  <si>
    <t>HP-CLN-0047</t>
  </si>
  <si>
    <t>9818920000000</t>
  </si>
  <si>
    <t>C-03-S8</t>
  </si>
  <si>
    <t>BT-728845</t>
  </si>
  <si>
    <t>LOT-B1349</t>
  </si>
  <si>
    <t>PRD-00390</t>
  </si>
  <si>
    <t>UBI-NET-0009</t>
  </si>
  <si>
    <t>8572170000000</t>
  </si>
  <si>
    <t>E-11-S8</t>
  </si>
  <si>
    <t>BT-286255</t>
  </si>
  <si>
    <t>LOT-A7554</t>
  </si>
  <si>
    <t>PRD-00061</t>
  </si>
  <si>
    <t>PHI-AUD-0001</t>
  </si>
  <si>
    <t>4437580000000</t>
  </si>
  <si>
    <t>BT-685196</t>
  </si>
  <si>
    <t>LOT-A5890</t>
  </si>
  <si>
    <t>PRD-01561</t>
  </si>
  <si>
    <t>LOG-FUR-0037</t>
  </si>
  <si>
    <t>8671190000000</t>
  </si>
  <si>
    <t>B-25-S7</t>
  </si>
  <si>
    <t>BT-548544</t>
  </si>
  <si>
    <t>LOT-B1854</t>
  </si>
  <si>
    <t>PRD-03211</t>
  </si>
  <si>
    <t>UBI-CCT-0080</t>
  </si>
  <si>
    <t>8195280000000</t>
  </si>
  <si>
    <t>B-18-S3</t>
  </si>
  <si>
    <t>BT-673154</t>
  </si>
  <si>
    <t>LOT-C6083</t>
  </si>
  <si>
    <t>PRD-01313</t>
  </si>
  <si>
    <t>BRO-PRN-0032</t>
  </si>
  <si>
    <t>7034010000000</t>
  </si>
  <si>
    <t>D-20-S6</t>
  </si>
  <si>
    <t>BT-432901</t>
  </si>
  <si>
    <t>LOT-B1876</t>
  </si>
  <si>
    <t>PRD-00951</t>
  </si>
  <si>
    <t>UBI-NET-0031</t>
  </si>
  <si>
    <t>1101561619</t>
  </si>
  <si>
    <t>A-02-S6</t>
  </si>
  <si>
    <t>BT-751310</t>
  </si>
  <si>
    <t>LOT-A3844</t>
  </si>
  <si>
    <t>PRD-03182</t>
  </si>
  <si>
    <t>HP-FUR-0079</t>
  </si>
  <si>
    <t>540583000000</t>
  </si>
  <si>
    <t>C-08-S9</t>
  </si>
  <si>
    <t>BT-989196</t>
  </si>
  <si>
    <t>LOT-C9984</t>
  </si>
  <si>
    <t>PRD-02922</t>
  </si>
  <si>
    <t>DEL-LAP-0067</t>
  </si>
  <si>
    <t>6509530000000</t>
  </si>
  <si>
    <t>BT-487816</t>
  </si>
  <si>
    <t>PRD-01468</t>
  </si>
  <si>
    <t>SAM-MOB-0047</t>
  </si>
  <si>
    <t>6868650000000</t>
  </si>
  <si>
    <t>D-05-S2</t>
  </si>
  <si>
    <t>BT-113101</t>
  </si>
  <si>
    <t>LOT-B8405</t>
  </si>
  <si>
    <t>PRD-00703</t>
  </si>
  <si>
    <t>MSF-FUR-0014</t>
  </si>
  <si>
    <t>1317540000000</t>
  </si>
  <si>
    <t>BT-238872</t>
  </si>
  <si>
    <t>LOT-A3962</t>
  </si>
  <si>
    <t>PRD-02870</t>
  </si>
  <si>
    <t>PHI-ELC-0154</t>
  </si>
  <si>
    <t>BT-932665</t>
  </si>
  <si>
    <t>LOT-C3312</t>
  </si>
  <si>
    <t>PRD-01902</t>
  </si>
  <si>
    <t>HP-LAP-0037</t>
  </si>
  <si>
    <t>4960550000000</t>
  </si>
  <si>
    <t>BT-638763</t>
  </si>
  <si>
    <t>LOT-B1428</t>
  </si>
  <si>
    <t>PRD-02162</t>
  </si>
  <si>
    <t>CIS-NET-0088</t>
  </si>
  <si>
    <t>6472830000000</t>
  </si>
  <si>
    <t>BT-280602</t>
  </si>
  <si>
    <t>LOT-B3267</t>
  </si>
  <si>
    <t>PRD-03075</t>
  </si>
  <si>
    <t>LEN-MOB-0095</t>
  </si>
  <si>
    <t>8332380000000</t>
  </si>
  <si>
    <t>BT-756053</t>
  </si>
  <si>
    <t>LOT-C4495</t>
  </si>
  <si>
    <t>PRD-03030</t>
  </si>
  <si>
    <t>CIS-NET-0117</t>
  </si>
  <si>
    <t>352947000000</t>
  </si>
  <si>
    <t>B-18-S6</t>
  </si>
  <si>
    <t>BT-341423</t>
  </si>
  <si>
    <t>LOT-C2977</t>
  </si>
  <si>
    <t>PRD-03266</t>
  </si>
  <si>
    <t>PHI-AUD-0083</t>
  </si>
  <si>
    <t>BT-260283</t>
  </si>
  <si>
    <t>LOT-C6883</t>
  </si>
  <si>
    <t>PRD-01674</t>
  </si>
  <si>
    <t>UBI-NET-0057</t>
  </si>
  <si>
    <t>9937870000000</t>
  </si>
  <si>
    <t>C-10-S3</t>
  </si>
  <si>
    <t>BT-361593</t>
  </si>
  <si>
    <t>LOT-B6449</t>
  </si>
  <si>
    <t>PRD-02955</t>
  </si>
  <si>
    <t>LEN-MOB-0091</t>
  </si>
  <si>
    <t>3847370000000</t>
  </si>
  <si>
    <t>C-37-S7</t>
  </si>
  <si>
    <t>BT-787088</t>
  </si>
  <si>
    <t>LOT-C8395</t>
  </si>
  <si>
    <t>PRD-02603</t>
  </si>
  <si>
    <t>UBI-NET-0086</t>
  </si>
  <si>
    <t>4844380000000</t>
  </si>
  <si>
    <t>BT-569941</t>
  </si>
  <si>
    <t>LOT-C3742</t>
  </si>
  <si>
    <t>PRD-02793</t>
  </si>
  <si>
    <t>CIS-CCT-0065</t>
  </si>
  <si>
    <t>3805210000000</t>
  </si>
  <si>
    <t>BT-215440</t>
  </si>
  <si>
    <t>LOT-C1525</t>
  </si>
  <si>
    <t>PRD-02872</t>
  </si>
  <si>
    <t>PHI-CCT-0082</t>
  </si>
  <si>
    <t>7180360000000</t>
  </si>
  <si>
    <t>BT-618817</t>
  </si>
  <si>
    <t>LOT-C2733</t>
  </si>
  <si>
    <t>PRD-00161</t>
  </si>
  <si>
    <t>SAM-AUD-0010</t>
  </si>
  <si>
    <t>4168620000000</t>
  </si>
  <si>
    <t>F-31-S2</t>
  </si>
  <si>
    <t>BT-699198</t>
  </si>
  <si>
    <t>LOT-A1807</t>
  </si>
  <si>
    <t>PRD-00708</t>
  </si>
  <si>
    <t>PHI-CCT-0022</t>
  </si>
  <si>
    <t>6604510000000</t>
  </si>
  <si>
    <t>BT-971865</t>
  </si>
  <si>
    <t>LOT-A8264</t>
  </si>
  <si>
    <t>PRD-01888</t>
  </si>
  <si>
    <t>HP-ACC-0044</t>
  </si>
  <si>
    <t>3574320000000</t>
  </si>
  <si>
    <t>B-02-S8</t>
  </si>
  <si>
    <t>BT-686770</t>
  </si>
  <si>
    <t>LOT-B2888</t>
  </si>
  <si>
    <t>PRD-01747</t>
  </si>
  <si>
    <t>HP-FUR-0043</t>
  </si>
  <si>
    <t>1877860000000</t>
  </si>
  <si>
    <t>BT-614362</t>
  </si>
  <si>
    <t>LOT-B4404</t>
  </si>
  <si>
    <t>PRD-00834</t>
  </si>
  <si>
    <t>HP-SUP-0021</t>
  </si>
  <si>
    <t>6958050000000</t>
  </si>
  <si>
    <t>G-14-S9</t>
  </si>
  <si>
    <t>BT-788796</t>
  </si>
  <si>
    <t>LOT-A5125</t>
  </si>
  <si>
    <t>PRD-01287</t>
  </si>
  <si>
    <t>WD-STO-0035</t>
  </si>
  <si>
    <t>513070000000</t>
  </si>
  <si>
    <t>BT-906799</t>
  </si>
  <si>
    <t>LOT-B8429</t>
  </si>
  <si>
    <t>PRD-02982</t>
  </si>
  <si>
    <t>HP-FUR-0075</t>
  </si>
  <si>
    <t>8787140000000</t>
  </si>
  <si>
    <t>E-07-S6</t>
  </si>
  <si>
    <t>BT-706051</t>
  </si>
  <si>
    <t>LOT-C5558</t>
  </si>
  <si>
    <t>PRD-00332</t>
  </si>
  <si>
    <t>PHI-AUD-0009</t>
  </si>
  <si>
    <t>1031310000000</t>
  </si>
  <si>
    <t>BT-736955</t>
  </si>
  <si>
    <t>LOT-A9087</t>
  </si>
  <si>
    <t>PRD-02769</t>
  </si>
  <si>
    <t>EPS-PRN-0047</t>
  </si>
  <si>
    <t>6672720000000</t>
  </si>
  <si>
    <t>F-35-S3</t>
  </si>
  <si>
    <t>BT-224548</t>
  </si>
  <si>
    <t>LOT-C9487</t>
  </si>
  <si>
    <t>PRD-00094</t>
  </si>
  <si>
    <t>HP-CLN-0005</t>
  </si>
  <si>
    <t>7445190000000</t>
  </si>
  <si>
    <t>C-34-S4</t>
  </si>
  <si>
    <t>BT-148159</t>
  </si>
  <si>
    <t>LOT-A7568</t>
  </si>
  <si>
    <t>PRD-02909</t>
  </si>
  <si>
    <t>DEL-ACC-0058</t>
  </si>
  <si>
    <t>9560500000000</t>
  </si>
  <si>
    <t>BT-377641</t>
  </si>
  <si>
    <t>LOT-C9014</t>
  </si>
  <si>
    <t>PRD-00593</t>
  </si>
  <si>
    <t>PHI-ELC-0033</t>
  </si>
  <si>
    <t>3451100000000</t>
  </si>
  <si>
    <t>LOT-A3448</t>
  </si>
  <si>
    <t>PRD-02426</t>
  </si>
  <si>
    <t>CAN-SUP-0076</t>
  </si>
  <si>
    <t>2869800000000</t>
  </si>
  <si>
    <t>BT-526397</t>
  </si>
  <si>
    <t>LOT-C9575</t>
  </si>
  <si>
    <t>PRD-02607</t>
  </si>
  <si>
    <t>HP-CLN-0064</t>
  </si>
  <si>
    <t>7699160000000</t>
  </si>
  <si>
    <t>BT-724453</t>
  </si>
  <si>
    <t>LOT-C2008</t>
  </si>
  <si>
    <t>PRD-01038</t>
  </si>
  <si>
    <t>LEN-MOB-0025</t>
  </si>
  <si>
    <t>1293320000000</t>
  </si>
  <si>
    <t>BT-836094</t>
  </si>
  <si>
    <t>PRD-02275</t>
  </si>
  <si>
    <t>MSF-FUR-0056</t>
  </si>
  <si>
    <t>8157370000000</t>
  </si>
  <si>
    <t>BT-331140</t>
  </si>
  <si>
    <t>LOT-B2247</t>
  </si>
  <si>
    <t>PRD-00439</t>
  </si>
  <si>
    <t>HP-MOB-0022</t>
  </si>
  <si>
    <t>C-16-S1</t>
  </si>
  <si>
    <t>BT-834543</t>
  </si>
  <si>
    <t>LOT-A6023</t>
  </si>
  <si>
    <t>PRD-01987</t>
  </si>
  <si>
    <t>UBI-NET-0064</t>
  </si>
  <si>
    <t>9091260000000</t>
  </si>
  <si>
    <t>D-03-S7</t>
  </si>
  <si>
    <t>BT-159131</t>
  </si>
  <si>
    <t>LOT-B8978</t>
  </si>
  <si>
    <t>PRD-03177</t>
  </si>
  <si>
    <t>UBI-NET-0114</t>
  </si>
  <si>
    <t>5200350000000</t>
  </si>
  <si>
    <t>BT-962275</t>
  </si>
  <si>
    <t>LOT-C7801</t>
  </si>
  <si>
    <t>PRD-00269</t>
  </si>
  <si>
    <t>CIS-NET-0009</t>
  </si>
  <si>
    <t>5583940000000</t>
  </si>
  <si>
    <t>C-03-S3</t>
  </si>
  <si>
    <t>BT-535872</t>
  </si>
  <si>
    <t>LOT-A9396</t>
  </si>
  <si>
    <t>PRD-00905</t>
  </si>
  <si>
    <t>HP-PRN-0014</t>
  </si>
  <si>
    <t>1815890000000</t>
  </si>
  <si>
    <t>C-08-S6</t>
  </si>
  <si>
    <t>BT-839421</t>
  </si>
  <si>
    <t>LOT-A8383</t>
  </si>
  <si>
    <t>PRD-01067</t>
  </si>
  <si>
    <t>HP-SUP-0032</t>
  </si>
  <si>
    <t>9236140000000</t>
  </si>
  <si>
    <t>H-35-S2</t>
  </si>
  <si>
    <t>BT-813241</t>
  </si>
  <si>
    <t>LOT-A2961</t>
  </si>
  <si>
    <t>PRD-00909</t>
  </si>
  <si>
    <t>PHI-ELC-0051</t>
  </si>
  <si>
    <t>9731730000000</t>
  </si>
  <si>
    <t>BT-335343</t>
  </si>
  <si>
    <t>LOT-A6081</t>
  </si>
  <si>
    <t>PRD-01790</t>
  </si>
  <si>
    <t>LOG-CLN-0049</t>
  </si>
  <si>
    <t>8305680000000</t>
  </si>
  <si>
    <t>C-28-S3</t>
  </si>
  <si>
    <t>BT-222841</t>
  </si>
  <si>
    <t>LOT-B6709</t>
  </si>
  <si>
    <t>PRD-01231</t>
  </si>
  <si>
    <t>APC-ELC-0061</t>
  </si>
  <si>
    <t>8579620000000</t>
  </si>
  <si>
    <t>BT-175886</t>
  </si>
  <si>
    <t>LOT-B5753</t>
  </si>
  <si>
    <t>PRD-01459</t>
  </si>
  <si>
    <t>LEN-LAP-0032</t>
  </si>
  <si>
    <t>4562570000000</t>
  </si>
  <si>
    <t>F-19-S9</t>
  </si>
  <si>
    <t>BT-523847</t>
  </si>
  <si>
    <t>LOT-B1290</t>
  </si>
  <si>
    <t>PRD-00074</t>
  </si>
  <si>
    <t>CIS-NET-0003</t>
  </si>
  <si>
    <t>7002180000000</t>
  </si>
  <si>
    <t>B-06-S1</t>
  </si>
  <si>
    <t>BT-524965</t>
  </si>
  <si>
    <t>LOT-A7213</t>
  </si>
  <si>
    <t>PRD-01001</t>
  </si>
  <si>
    <t>HP-SUP-0030</t>
  </si>
  <si>
    <t>4520300000000</t>
  </si>
  <si>
    <t>BT-972657</t>
  </si>
  <si>
    <t>LOT-A7131</t>
  </si>
  <si>
    <t>PRD-01101</t>
  </si>
  <si>
    <t>LOG-CLN-0027</t>
  </si>
  <si>
    <t>2699350000000</t>
  </si>
  <si>
    <t>BT-229908</t>
  </si>
  <si>
    <t>LOT-A2863</t>
  </si>
  <si>
    <t>PRD-02938</t>
  </si>
  <si>
    <t>HP-MOB-0107</t>
  </si>
  <si>
    <t>6755030000000</t>
  </si>
  <si>
    <t>LOT-C4238</t>
  </si>
  <si>
    <t>PRD-01534</t>
  </si>
  <si>
    <t>HP-CLN-0034</t>
  </si>
  <si>
    <t>2871580000000</t>
  </si>
  <si>
    <t>C-33-S4</t>
  </si>
  <si>
    <t>BT-666413</t>
  </si>
  <si>
    <t>LOT-B6425</t>
  </si>
  <si>
    <t>PRD-03122</t>
  </si>
  <si>
    <t>HP-PRN-0052</t>
  </si>
  <si>
    <t>1203630000000</t>
  </si>
  <si>
    <t>BT-191457</t>
  </si>
  <si>
    <t>LOT-C9589</t>
  </si>
  <si>
    <t>PRD-02613</t>
  </si>
  <si>
    <t>SAM-AUD-0077</t>
  </si>
  <si>
    <t>1728270000000</t>
  </si>
  <si>
    <t>BT-440965</t>
  </si>
  <si>
    <t>LOT-C6505</t>
  </si>
  <si>
    <t>PRD-00763</t>
  </si>
  <si>
    <t>DEL-LAP-0016</t>
  </si>
  <si>
    <t>9886180000000</t>
  </si>
  <si>
    <t>F-36-S2</t>
  </si>
  <si>
    <t>BT-946494</t>
  </si>
  <si>
    <t>LOT-A9959</t>
  </si>
  <si>
    <t>PRD-00374</t>
  </si>
  <si>
    <t>CAN-PRN-0012</t>
  </si>
  <si>
    <t>4760440000000</t>
  </si>
  <si>
    <t>BT-113625</t>
  </si>
  <si>
    <t>LOT-A5473</t>
  </si>
  <si>
    <t>PRD-01775</t>
  </si>
  <si>
    <t>8007510000000</t>
  </si>
  <si>
    <t>E-32-S8</t>
  </si>
  <si>
    <t>BT-554751</t>
  </si>
  <si>
    <t>LOT-B8903</t>
  </si>
  <si>
    <t>PRD-01302</t>
  </si>
  <si>
    <t>LOG-AUD-0029</t>
  </si>
  <si>
    <t>5734160000000</t>
  </si>
  <si>
    <t>BT-607536</t>
  </si>
  <si>
    <t>LOT-B9915</t>
  </si>
  <si>
    <t>PRD-03060</t>
  </si>
  <si>
    <t>9159430000000</t>
  </si>
  <si>
    <t>D-10-S4</t>
  </si>
  <si>
    <t>BT-381216</t>
  </si>
  <si>
    <t>LOT-C4077</t>
  </si>
  <si>
    <t>PRD-02196</t>
  </si>
  <si>
    <t>MSF-LAP-0043</t>
  </si>
  <si>
    <t>8651770000000</t>
  </si>
  <si>
    <t>BT-378224</t>
  </si>
  <si>
    <t>LOT-B2133</t>
  </si>
  <si>
    <t>PRD-02086</t>
  </si>
  <si>
    <t>LEN-MOB-0066</t>
  </si>
  <si>
    <t>6456200000000</t>
  </si>
  <si>
    <t>BT-647165</t>
  </si>
  <si>
    <t>LOT-B3247</t>
  </si>
  <si>
    <t>PRD-02887</t>
  </si>
  <si>
    <t>PHI-AUD-0076</t>
  </si>
  <si>
    <t>2557600000000</t>
  </si>
  <si>
    <t>E-40-S9</t>
  </si>
  <si>
    <t>BT-143924</t>
  </si>
  <si>
    <t>LOT-C6535</t>
  </si>
  <si>
    <t>PRD-02307</t>
  </si>
  <si>
    <t>HP-LAP-0046</t>
  </si>
  <si>
    <t>3541570000000</t>
  </si>
  <si>
    <t>BT-989047</t>
  </si>
  <si>
    <t>LOT-C1155</t>
  </si>
  <si>
    <t>PRD-00490</t>
  </si>
  <si>
    <t>CIS-CCT-0014</t>
  </si>
  <si>
    <t>7012420000000</t>
  </si>
  <si>
    <t>D-28-S1</t>
  </si>
  <si>
    <t>BT-183547</t>
  </si>
  <si>
    <t>LOT-A6386</t>
  </si>
  <si>
    <t>PRD-02969</t>
  </si>
  <si>
    <t>BRO-SUP-0092</t>
  </si>
  <si>
    <t>6523430000000</t>
  </si>
  <si>
    <t>C-20-S3</t>
  </si>
  <si>
    <t>BT-764009</t>
  </si>
  <si>
    <t>LOT-C9657</t>
  </si>
  <si>
    <t>PRD-02455</t>
  </si>
  <si>
    <t>DEL-LAP-0056</t>
  </si>
  <si>
    <t>7161950000000</t>
  </si>
  <si>
    <t>BT-282523</t>
  </si>
  <si>
    <t>LOT-C6780</t>
  </si>
  <si>
    <t>PRD-01493</t>
  </si>
  <si>
    <t>HP-CLN-0032</t>
  </si>
  <si>
    <t>6327020000000</t>
  </si>
  <si>
    <t>C-19-S2</t>
  </si>
  <si>
    <t>BT-725925</t>
  </si>
  <si>
    <t>LOT-B3057</t>
  </si>
  <si>
    <t>PRD-00384</t>
  </si>
  <si>
    <t>LOG-FUR-0007</t>
  </si>
  <si>
    <t>5943900000000</t>
  </si>
  <si>
    <t>G-25-S9</t>
  </si>
  <si>
    <t>BT-807494</t>
  </si>
  <si>
    <t>LOT-A2310</t>
  </si>
  <si>
    <t>PRD-01977</t>
  </si>
  <si>
    <t>CAN-PRN-0043</t>
  </si>
  <si>
    <t>6492310000000</t>
  </si>
  <si>
    <t>F-18-S5</t>
  </si>
  <si>
    <t>BT-457766</t>
  </si>
  <si>
    <t>LOT-B2900</t>
  </si>
  <si>
    <t>PRD-03143</t>
  </si>
  <si>
    <t>LOG-ACC-0071</t>
  </si>
  <si>
    <t>4062790000000</t>
  </si>
  <si>
    <t>BT-102363</t>
  </si>
  <si>
    <t>LOT-C8890</t>
  </si>
  <si>
    <t>PRD-02418</t>
  </si>
  <si>
    <t>CAN-PRN-0059</t>
  </si>
  <si>
    <t>8138930000000</t>
  </si>
  <si>
    <t>E-08-S2</t>
  </si>
  <si>
    <t>BT-971390</t>
  </si>
  <si>
    <t>LOT-C5249</t>
  </si>
  <si>
    <t>PRD-01595</t>
  </si>
  <si>
    <t>CIS-CCT-0044</t>
  </si>
  <si>
    <t>7286400000000</t>
  </si>
  <si>
    <t>BT-787325</t>
  </si>
  <si>
    <t>LOT-B4100</t>
  </si>
  <si>
    <t>PRD-01029</t>
  </si>
  <si>
    <t>PHI-CLN-0026</t>
  </si>
  <si>
    <t>9495940000000</t>
  </si>
  <si>
    <t>H-14-S5</t>
  </si>
  <si>
    <t>BT-700583</t>
  </si>
  <si>
    <t>LOT-A7793</t>
  </si>
  <si>
    <t>PRD-01354</t>
  </si>
  <si>
    <t>UBI-NET-0049</t>
  </si>
  <si>
    <t>2076820000000</t>
  </si>
  <si>
    <t>BT-530944</t>
  </si>
  <si>
    <t>LOT-B9272</t>
  </si>
  <si>
    <t>PRD-00636</t>
  </si>
  <si>
    <t>PHI-CLN-0017</t>
  </si>
  <si>
    <t>1478910000000</t>
  </si>
  <si>
    <t>B-19-S1</t>
  </si>
  <si>
    <t>BT-271017</t>
  </si>
  <si>
    <t>LOT-A5144</t>
  </si>
  <si>
    <t>PRD-01427</t>
  </si>
  <si>
    <t>CIS-CCT-0035</t>
  </si>
  <si>
    <t>8160520000000</t>
  </si>
  <si>
    <t>LOT-B9306</t>
  </si>
  <si>
    <t>PRD-01608</t>
  </si>
  <si>
    <t>HP-SUP-0044</t>
  </si>
  <si>
    <t>6915690000000</t>
  </si>
  <si>
    <t>BT-749468</t>
  </si>
  <si>
    <t>LOT-B3152</t>
  </si>
  <si>
    <t>PRD-02774</t>
  </si>
  <si>
    <t>6844570000000</t>
  </si>
  <si>
    <t>BT-294458</t>
  </si>
  <si>
    <t>LOT-C2112</t>
  </si>
  <si>
    <t>PRD-01472</t>
  </si>
  <si>
    <t>CAN-PRN-0036</t>
  </si>
  <si>
    <t>2951630000000</t>
  </si>
  <si>
    <t>B-34-S5</t>
  </si>
  <si>
    <t>BT-606481</t>
  </si>
  <si>
    <t>LOT-B1396</t>
  </si>
  <si>
    <t>PRD-01445</t>
  </si>
  <si>
    <t>PHI-CLN-0039</t>
  </si>
  <si>
    <t>9673720000000</t>
  </si>
  <si>
    <t>BT-854464</t>
  </si>
  <si>
    <t>LOT-B3172</t>
  </si>
  <si>
    <t>PRD-02885</t>
  </si>
  <si>
    <t>MSF-LAP-0055</t>
  </si>
  <si>
    <t>9336880000000</t>
  </si>
  <si>
    <t>BT-233766</t>
  </si>
  <si>
    <t>LOT-C9749</t>
  </si>
  <si>
    <t>PRD-02362</t>
  </si>
  <si>
    <t>SEA-STO-0052</t>
  </si>
  <si>
    <t>8625620000000</t>
  </si>
  <si>
    <t>BT-197007</t>
  </si>
  <si>
    <t>LOT-C9025</t>
  </si>
  <si>
    <t>PRD-00875</t>
  </si>
  <si>
    <t>PHI-CLN-0022</t>
  </si>
  <si>
    <t>5853470000000</t>
  </si>
  <si>
    <t>BT-807071</t>
  </si>
  <si>
    <t>LOT-A4078</t>
  </si>
  <si>
    <t>PRD-01244</t>
  </si>
  <si>
    <t>LOG-ACC-0030</t>
  </si>
  <si>
    <t>5855370000000</t>
  </si>
  <si>
    <t>D-34-S1</t>
  </si>
  <si>
    <t>BT-406397</t>
  </si>
  <si>
    <t>LOT-B2637</t>
  </si>
  <si>
    <t>PRD-01128</t>
  </si>
  <si>
    <t>MSF-FUR-0028</t>
  </si>
  <si>
    <t>1275920000000</t>
  </si>
  <si>
    <t>E-25-S6</t>
  </si>
  <si>
    <t>BT-955208</t>
  </si>
  <si>
    <t>LOT-A7088</t>
  </si>
  <si>
    <t>PRD-01966</t>
  </si>
  <si>
    <t>LOG-FUR-0051</t>
  </si>
  <si>
    <t>9761030000000</t>
  </si>
  <si>
    <t>LOT-B7119</t>
  </si>
  <si>
    <t>PRD-01868</t>
  </si>
  <si>
    <t>CIS-NET-0081</t>
  </si>
  <si>
    <t>509810000000</t>
  </si>
  <si>
    <t>BT-389669</t>
  </si>
  <si>
    <t>LOT-B5430</t>
  </si>
  <si>
    <t>PRD-01343</t>
  </si>
  <si>
    <t>UBI-NET-0048</t>
  </si>
  <si>
    <t>2946400000000</t>
  </si>
  <si>
    <t>F-40-S6</t>
  </si>
  <si>
    <t>BT-742958</t>
  </si>
  <si>
    <t>LOT-B2930</t>
  </si>
  <si>
    <t>PRD-00717</t>
  </si>
  <si>
    <t>BRO-SUP-0021</t>
  </si>
  <si>
    <t>4922170000000</t>
  </si>
  <si>
    <t>A-21-S6</t>
  </si>
  <si>
    <t>BT-989360</t>
  </si>
  <si>
    <t>LOT-A1358</t>
  </si>
  <si>
    <t>PRD-03049</t>
  </si>
  <si>
    <t>PHI-CCT-0087</t>
  </si>
  <si>
    <t>BT-583389</t>
  </si>
  <si>
    <t>LOT-C5502</t>
  </si>
  <si>
    <t>PRD-00445</t>
  </si>
  <si>
    <t>CIS-NET-0014</t>
  </si>
  <si>
    <t>511579000000</t>
  </si>
  <si>
    <t>H-28-S8</t>
  </si>
  <si>
    <t>BT-556243</t>
  </si>
  <si>
    <t>PRD-00111</t>
  </si>
  <si>
    <t>HP-LAP-0002</t>
  </si>
  <si>
    <t>8969110000000</t>
  </si>
  <si>
    <t>G-30-S6</t>
  </si>
  <si>
    <t>BT-364239</t>
  </si>
  <si>
    <t>LOT-A4575</t>
  </si>
  <si>
    <t>PRD-02558</t>
  </si>
  <si>
    <t>LOG-ACC-0054</t>
  </si>
  <si>
    <t>6878330000000</t>
  </si>
  <si>
    <t>BT-246243</t>
  </si>
  <si>
    <t>PRD-01927</t>
  </si>
  <si>
    <t>HP-FUR-0045</t>
  </si>
  <si>
    <t>5774270000000</t>
  </si>
  <si>
    <t>E-30-S2</t>
  </si>
  <si>
    <t>BT-524905</t>
  </si>
  <si>
    <t>LOT-B5175</t>
  </si>
  <si>
    <t>PRD-00193</t>
  </si>
  <si>
    <t>UBI-CCT-0006</t>
  </si>
  <si>
    <t>5114260000000</t>
  </si>
  <si>
    <t>BT-901351</t>
  </si>
  <si>
    <t>LOT-A1746</t>
  </si>
  <si>
    <t>PRD-02402</t>
  </si>
  <si>
    <t>HP-SUP-0063</t>
  </si>
  <si>
    <t>8742620000000</t>
  </si>
  <si>
    <t>BT-843587</t>
  </si>
  <si>
    <t>LOT-C9988</t>
  </si>
  <si>
    <t>PRD-01351</t>
  </si>
  <si>
    <t>HP-LAP-0025</t>
  </si>
  <si>
    <t>5485630000000</t>
  </si>
  <si>
    <t>BT-608281</t>
  </si>
  <si>
    <t>LOT-B8160</t>
  </si>
  <si>
    <t>PRD-00171</t>
  </si>
  <si>
    <t>LOG-AUD-0001</t>
  </si>
  <si>
    <t>209945000000</t>
  </si>
  <si>
    <t>BT-255457</t>
  </si>
  <si>
    <t>LOT-A1902</t>
  </si>
  <si>
    <t>PRD-03019</t>
  </si>
  <si>
    <t>MSF-ACC-0054</t>
  </si>
  <si>
    <t>6987960000000</t>
  </si>
  <si>
    <t>F-34-S6</t>
  </si>
  <si>
    <t>BT-592019</t>
  </si>
  <si>
    <t>LOT-C8986</t>
  </si>
  <si>
    <t>PRD-02670</t>
  </si>
  <si>
    <t>PHI-ELC-0145</t>
  </si>
  <si>
    <t>9330740000000</t>
  </si>
  <si>
    <t>BT-314112</t>
  </si>
  <si>
    <t>LOT-C3831</t>
  </si>
  <si>
    <t>PRD-02324</t>
  </si>
  <si>
    <t>HP-CLN-0057</t>
  </si>
  <si>
    <t>2822710000000</t>
  </si>
  <si>
    <t>BT-643647</t>
  </si>
  <si>
    <t>LOT-C9448</t>
  </si>
  <si>
    <t>PRD-00063</t>
  </si>
  <si>
    <t>LOG-ACC-0002</t>
  </si>
  <si>
    <t>2067240000000</t>
  </si>
  <si>
    <t>BT-283568</t>
  </si>
  <si>
    <t>LOT-A7846</t>
  </si>
  <si>
    <t>PRD-00317</t>
  </si>
  <si>
    <t>CAN-SUP-0011</t>
  </si>
  <si>
    <t>2751650000000</t>
  </si>
  <si>
    <t>C-21-S6</t>
  </si>
  <si>
    <t>BT-114875</t>
  </si>
  <si>
    <t>LOT-A3465</t>
  </si>
  <si>
    <t>PRD-02206</t>
  </si>
  <si>
    <t>HP-MOB-0078</t>
  </si>
  <si>
    <t>3613200000000</t>
  </si>
  <si>
    <t>B-21-S8</t>
  </si>
  <si>
    <t>BT-836403</t>
  </si>
  <si>
    <t>LOT-B1230</t>
  </si>
  <si>
    <t>PRD-02618</t>
  </si>
  <si>
    <t>PHI-ELC-0141</t>
  </si>
  <si>
    <t>5965210000000</t>
  </si>
  <si>
    <t>BT-871955</t>
  </si>
  <si>
    <t>LOT-C7514</t>
  </si>
  <si>
    <t>PRD-02322</t>
  </si>
  <si>
    <t>HP-MOB-0084</t>
  </si>
  <si>
    <t>8893230000000</t>
  </si>
  <si>
    <t>F-12-S4</t>
  </si>
  <si>
    <t>BT-663695</t>
  </si>
  <si>
    <t>LOT-C5853</t>
  </si>
  <si>
    <t>PRD-01284</t>
  </si>
  <si>
    <t>UBI-NET-0045</t>
  </si>
  <si>
    <t>8827380000000</t>
  </si>
  <si>
    <t>BT-612539</t>
  </si>
  <si>
    <t>LOT-B6328</t>
  </si>
  <si>
    <t>PRD-00760</t>
  </si>
  <si>
    <t>LOG-AUD-0018</t>
  </si>
  <si>
    <t>2655950000000</t>
  </si>
  <si>
    <t>B-35-S8</t>
  </si>
  <si>
    <t>BT-624972</t>
  </si>
  <si>
    <t>LOT-A3450</t>
  </si>
  <si>
    <t>PRD-01132</t>
  </si>
  <si>
    <t>KNG-STO-0022</t>
  </si>
  <si>
    <t>9304640000000</t>
  </si>
  <si>
    <t>BT-692963</t>
  </si>
  <si>
    <t>LOT-A7398</t>
  </si>
  <si>
    <t>PRD-01695</t>
  </si>
  <si>
    <t>HP-MOB-0063</t>
  </si>
  <si>
    <t>8109070000000</t>
  </si>
  <si>
    <t>BT-380105</t>
  </si>
  <si>
    <t>LOT-B2174</t>
  </si>
  <si>
    <t>PRD-00969</t>
  </si>
  <si>
    <t>WD-STO-0022</t>
  </si>
  <si>
    <t>2654350000000</t>
  </si>
  <si>
    <t>A-26-S8</t>
  </si>
  <si>
    <t>BT-709778</t>
  </si>
  <si>
    <t>LOT-A3791</t>
  </si>
  <si>
    <t>PRD-02225</t>
  </si>
  <si>
    <t>LOG-AUD-0051</t>
  </si>
  <si>
    <t>3087030000000</t>
  </si>
  <si>
    <t>BT-344145</t>
  </si>
  <si>
    <t>LOT-B2589</t>
  </si>
  <si>
    <t>PRD-02817</t>
  </si>
  <si>
    <t>MSF-FUR-0074</t>
  </si>
  <si>
    <t>8367610000000</t>
  </si>
  <si>
    <t>B-29-S2</t>
  </si>
  <si>
    <t>BT-158737</t>
  </si>
  <si>
    <t>LOT-C8035</t>
  </si>
  <si>
    <t>PRD-02390</t>
  </si>
  <si>
    <t>PHI-CLN-0067</t>
  </si>
  <si>
    <t>2630160000000</t>
  </si>
  <si>
    <t>BT-627257</t>
  </si>
  <si>
    <t>LOT-C8003</t>
  </si>
  <si>
    <t>PRD-01630</t>
  </si>
  <si>
    <t>BRO-SUP-0050</t>
  </si>
  <si>
    <t>2371000000000</t>
  </si>
  <si>
    <t>C-31-S7</t>
  </si>
  <si>
    <t>BT-174477</t>
  </si>
  <si>
    <t>LOT-B3528</t>
  </si>
  <si>
    <t>PRD-02741</t>
  </si>
  <si>
    <t>HP-ACC-0065</t>
  </si>
  <si>
    <t>3489370000000</t>
  </si>
  <si>
    <t>BT-534256</t>
  </si>
  <si>
    <t>LOT-C1059</t>
  </si>
  <si>
    <t>PRD-00037</t>
  </si>
  <si>
    <t>LOG-FUR-0001</t>
  </si>
  <si>
    <t>H-27-S7</t>
  </si>
  <si>
    <t>BT-865054</t>
  </si>
  <si>
    <t>LOT-A2557</t>
  </si>
  <si>
    <t>PRD-00238</t>
  </si>
  <si>
    <t>WD-STO-0004</t>
  </si>
  <si>
    <t>812135000000</t>
  </si>
  <si>
    <t>B-40-S2</t>
  </si>
  <si>
    <t>BT-739270</t>
  </si>
  <si>
    <t>LOT-A2669</t>
  </si>
  <si>
    <t>PRD-02035</t>
  </si>
  <si>
    <t>CAN-SUP-0064</t>
  </si>
  <si>
    <t>6454830000000</t>
  </si>
  <si>
    <t>BT-959553</t>
  </si>
  <si>
    <t>LOT-B3893</t>
  </si>
  <si>
    <t>PRD-00634</t>
  </si>
  <si>
    <t>CIS-NET-0021</t>
  </si>
  <si>
    <t>4815830000000</t>
  </si>
  <si>
    <t>C-12-S2</t>
  </si>
  <si>
    <t>BT-920102</t>
  </si>
  <si>
    <t>LOT-A2249</t>
  </si>
  <si>
    <t>PRD-01299</t>
  </si>
  <si>
    <t>APC-ELC-0066</t>
  </si>
  <si>
    <t>7273330000000</t>
  </si>
  <si>
    <t>BT-210436</t>
  </si>
  <si>
    <t>LOT-B5067</t>
  </si>
  <si>
    <t>PRD-02498</t>
  </si>
  <si>
    <t>LOG-FUR-0068</t>
  </si>
  <si>
    <t>696688000000</t>
  </si>
  <si>
    <t>BT-818613</t>
  </si>
  <si>
    <t>LOT-C9869</t>
  </si>
  <si>
    <t>PRD-00714</t>
  </si>
  <si>
    <t>UBI-CCT-0015</t>
  </si>
  <si>
    <t>661876000000</t>
  </si>
  <si>
    <t>H-34-S9</t>
  </si>
  <si>
    <t>BT-374647</t>
  </si>
  <si>
    <t>LOT-A5518</t>
  </si>
  <si>
    <t>PRD-02163</t>
  </si>
  <si>
    <t>APC-ELC-0099</t>
  </si>
  <si>
    <t>1819240000000</t>
  </si>
  <si>
    <t>BT-126559</t>
  </si>
  <si>
    <t>LOT-B9310</t>
  </si>
  <si>
    <t>PRD-03094</t>
  </si>
  <si>
    <t>CAN-PRN-0072</t>
  </si>
  <si>
    <t>726427000000</t>
  </si>
  <si>
    <t>C-12-S8</t>
  </si>
  <si>
    <t>BT-357345</t>
  </si>
  <si>
    <t>LOT-C2109</t>
  </si>
  <si>
    <t>PRD-01501</t>
  </si>
  <si>
    <t>MSF-ACC-0029</t>
  </si>
  <si>
    <t>3070910000000</t>
  </si>
  <si>
    <t>BT-172472</t>
  </si>
  <si>
    <t>LOT-B5506</t>
  </si>
  <si>
    <t>PRD-01678</t>
  </si>
  <si>
    <t>PHI-ELC-0101</t>
  </si>
  <si>
    <t>4873600000000</t>
  </si>
  <si>
    <t>C-21-S1</t>
  </si>
  <si>
    <t>BT-167943</t>
  </si>
  <si>
    <t>LOT-B5379</t>
  </si>
  <si>
    <t>PRD-03275</t>
  </si>
  <si>
    <t>HP-PRN-0059</t>
  </si>
  <si>
    <t>4555010000000</t>
  </si>
  <si>
    <t>E-15-S6</t>
  </si>
  <si>
    <t>BT-394476</t>
  </si>
  <si>
    <t>LOT-C2722</t>
  </si>
  <si>
    <t>PRD-03085</t>
  </si>
  <si>
    <t>PHI-CLN-0092</t>
  </si>
  <si>
    <t>3869380000000</t>
  </si>
  <si>
    <t>F-30-S5</t>
  </si>
  <si>
    <t>BT-693563</t>
  </si>
  <si>
    <t>LOT-C6145</t>
  </si>
  <si>
    <t>PRD-03358</t>
  </si>
  <si>
    <t>CIS-NET-0131</t>
  </si>
  <si>
    <t>7409360000000</t>
  </si>
  <si>
    <t>LOT-C8567</t>
  </si>
  <si>
    <t>PRD-00849</t>
  </si>
  <si>
    <t>CAN-PRN-0025</t>
  </si>
  <si>
    <t>9686360000000</t>
  </si>
  <si>
    <t>B-12-S6</t>
  </si>
  <si>
    <t>BT-409876</t>
  </si>
  <si>
    <t>LOT-A9378</t>
  </si>
  <si>
    <t>PRD-02625</t>
  </si>
  <si>
    <t>HP-CLN-0065</t>
  </si>
  <si>
    <t>337496000000</t>
  </si>
  <si>
    <t>BT-518698</t>
  </si>
  <si>
    <t>LOT-C1358</t>
  </si>
  <si>
    <t>PRD-01224</t>
  </si>
  <si>
    <t>HP-MOB-0047</t>
  </si>
  <si>
    <t>9838320000000</t>
  </si>
  <si>
    <t>C-27-S1</t>
  </si>
  <si>
    <t>BT-887382</t>
  </si>
  <si>
    <t>LOT-B9717</t>
  </si>
  <si>
    <t>PRD-03193</t>
  </si>
  <si>
    <t>HP-MOB-0116</t>
  </si>
  <si>
    <t>6006510000000</t>
  </si>
  <si>
    <t>E-28-S1</t>
  </si>
  <si>
    <t>BT-250202</t>
  </si>
  <si>
    <t>LOT-C9859</t>
  </si>
  <si>
    <t>PRD-01864</t>
  </si>
  <si>
    <t>DEL-LAP-0042</t>
  </si>
  <si>
    <t>46879752100</t>
  </si>
  <si>
    <t>BT-248048</t>
  </si>
  <si>
    <t>LOT-B2627</t>
  </si>
  <si>
    <t>PRD-02773</t>
  </si>
  <si>
    <t>DEL-ACC-0053</t>
  </si>
  <si>
    <t>6665410000000</t>
  </si>
  <si>
    <t>BT-437260</t>
  </si>
  <si>
    <t>LOT-C6405</t>
  </si>
  <si>
    <t>PRD-00795</t>
  </si>
  <si>
    <t>HP-FUR-0024</t>
  </si>
  <si>
    <t>1952810000000</t>
  </si>
  <si>
    <t>E-40-S2</t>
  </si>
  <si>
    <t>BT-401673</t>
  </si>
  <si>
    <t>LOT-A6397</t>
  </si>
  <si>
    <t>PRD-03218</t>
  </si>
  <si>
    <t>MSF-FUR-0089</t>
  </si>
  <si>
    <t>796589000000</t>
  </si>
  <si>
    <t>BT-222785</t>
  </si>
  <si>
    <t>LOT-C7916</t>
  </si>
  <si>
    <t>PRD-01550</t>
  </si>
  <si>
    <t>HP-SUP-0042</t>
  </si>
  <si>
    <t>1094530000000</t>
  </si>
  <si>
    <t>A-13-S3</t>
  </si>
  <si>
    <t>BT-797765</t>
  </si>
  <si>
    <t>LOT-B5109</t>
  </si>
  <si>
    <t>PRD-01959</t>
  </si>
  <si>
    <t>APC-ELC-0089</t>
  </si>
  <si>
    <t>6596470000000</t>
  </si>
  <si>
    <t>BT-572737</t>
  </si>
  <si>
    <t>LOT-B7443</t>
  </si>
  <si>
    <t>PRD-01039</t>
  </si>
  <si>
    <t>PHI-CCT-0030</t>
  </si>
  <si>
    <t>2620310000000</t>
  </si>
  <si>
    <t>E-01-S9</t>
  </si>
  <si>
    <t>BT-507539</t>
  </si>
  <si>
    <t>LOT-A7544</t>
  </si>
  <si>
    <t>PRD-02931</t>
  </si>
  <si>
    <t>LEN-MOB-0090</t>
  </si>
  <si>
    <t>9091200000000</t>
  </si>
  <si>
    <t>G-29-S9</t>
  </si>
  <si>
    <t>BT-497083</t>
  </si>
  <si>
    <t>LOT-C7269</t>
  </si>
  <si>
    <t>PRD-02375</t>
  </si>
  <si>
    <t>MSF-FUR-0058</t>
  </si>
  <si>
    <t>4260860000000</t>
  </si>
  <si>
    <t>G-29-S6</t>
  </si>
  <si>
    <t>BT-319117</t>
  </si>
  <si>
    <t>LOT-C4606</t>
  </si>
  <si>
    <t>PRD-02434</t>
  </si>
  <si>
    <t>WD-STO-0064</t>
  </si>
  <si>
    <t>6223970000000</t>
  </si>
  <si>
    <t>D-33-S4</t>
  </si>
  <si>
    <t>BT-273322</t>
  </si>
  <si>
    <t>LOT-C5110</t>
  </si>
  <si>
    <t>PRD-02038</t>
  </si>
  <si>
    <t>LOG-FUR-0054</t>
  </si>
  <si>
    <t>9795200000000</t>
  </si>
  <si>
    <t>B-33-S6</t>
  </si>
  <si>
    <t>BT-225642</t>
  </si>
  <si>
    <t>LOT-B4936</t>
  </si>
  <si>
    <t>PRD-00801</t>
  </si>
  <si>
    <t>CIS-CCT-0019</t>
  </si>
  <si>
    <t>6693710000000</t>
  </si>
  <si>
    <t>BT-817747</t>
  </si>
  <si>
    <t>LOT-A4944</t>
  </si>
  <si>
    <t>PRD-02569</t>
  </si>
  <si>
    <t>BRO-PRN-0055</t>
  </si>
  <si>
    <t>1301210000000</t>
  </si>
  <si>
    <t>E-23-S5</t>
  </si>
  <si>
    <t>BT-975890</t>
  </si>
  <si>
    <t>LOT-C8613</t>
  </si>
  <si>
    <t>PRD-02970</t>
  </si>
  <si>
    <t>APC-ELC-0123</t>
  </si>
  <si>
    <t>1850120000000</t>
  </si>
  <si>
    <t>BT-848823</t>
  </si>
  <si>
    <t>LOT-C6467</t>
  </si>
  <si>
    <t>PRD-01173</t>
  </si>
  <si>
    <t>UBI-NET-0040</t>
  </si>
  <si>
    <t>BT-606077</t>
  </si>
  <si>
    <t>LOT-A3304</t>
  </si>
  <si>
    <t>PRD-03061</t>
  </si>
  <si>
    <t>CIS-CCT-0074</t>
  </si>
  <si>
    <t>9097140000000</t>
  </si>
  <si>
    <t>BT-168036</t>
  </si>
  <si>
    <t>LOT-C4222</t>
  </si>
  <si>
    <t>PRD-02515</t>
  </si>
  <si>
    <t>CAN-SUP-0078</t>
  </si>
  <si>
    <t>8439680000000</t>
  </si>
  <si>
    <t>BT-511706</t>
  </si>
  <si>
    <t>LOT-C2908</t>
  </si>
  <si>
    <t>PRD-03118</t>
  </si>
  <si>
    <t>PHI-ELC-0168</t>
  </si>
  <si>
    <t>1543800000000</t>
  </si>
  <si>
    <t>D-12-S3</t>
  </si>
  <si>
    <t>BT-358354</t>
  </si>
  <si>
    <t>LOT-C5554</t>
  </si>
  <si>
    <t>PRD-02447</t>
  </si>
  <si>
    <t>PHI-CCT-0070</t>
  </si>
  <si>
    <t>7220500000000</t>
  </si>
  <si>
    <t>BT-998316</t>
  </si>
  <si>
    <t>LOT-C5150</t>
  </si>
  <si>
    <t>PRD-00743</t>
  </si>
  <si>
    <t>KNG-STO-0014</t>
  </si>
  <si>
    <t>6453160000000</t>
  </si>
  <si>
    <t>F-29-S5</t>
  </si>
  <si>
    <t>BT-694718</t>
  </si>
  <si>
    <t>LOT-A5347</t>
  </si>
  <si>
    <t>PRD-01327</t>
  </si>
  <si>
    <t>PHI-CLN-0034</t>
  </si>
  <si>
    <t>3307070000000</t>
  </si>
  <si>
    <t>BT-546870</t>
  </si>
  <si>
    <t>LOT-B5829</t>
  </si>
  <si>
    <t>PRD-00598</t>
  </si>
  <si>
    <t>LOG-FUR-0014</t>
  </si>
  <si>
    <t>3042320000000</t>
  </si>
  <si>
    <t>D-09-S1</t>
  </si>
  <si>
    <t>BT-871457</t>
  </si>
  <si>
    <t>LOT-A1213</t>
  </si>
  <si>
    <t>PRD-02930</t>
  </si>
  <si>
    <t>BRO-SUP-0091</t>
  </si>
  <si>
    <t>164424000000</t>
  </si>
  <si>
    <t>G-37-S7</t>
  </si>
  <si>
    <t>BT-546169</t>
  </si>
  <si>
    <t>LOT-C5198</t>
  </si>
  <si>
    <t>PRD-01633</t>
  </si>
  <si>
    <t>WD-STO-0040</t>
  </si>
  <si>
    <t>8325660000000</t>
  </si>
  <si>
    <t>LOT-B8568</t>
  </si>
  <si>
    <t>PRD-00817</t>
  </si>
  <si>
    <t>APC-ELC-0041</t>
  </si>
  <si>
    <t>8532730000000</t>
  </si>
  <si>
    <t>H-01-S4</t>
  </si>
  <si>
    <t>BT-954366</t>
  </si>
  <si>
    <t>LOT-A4316</t>
  </si>
  <si>
    <t>PRD-02950</t>
  </si>
  <si>
    <t>UBI-NET-0100</t>
  </si>
  <si>
    <t>4860100000000</t>
  </si>
  <si>
    <t>G-21-S9</t>
  </si>
  <si>
    <t>BT-761965</t>
  </si>
  <si>
    <t>LOT-C1145</t>
  </si>
  <si>
    <t>PRD-02461</t>
  </si>
  <si>
    <t>HP-PRN-0043</t>
  </si>
  <si>
    <t>4883560000000</t>
  </si>
  <si>
    <t>BT-422856</t>
  </si>
  <si>
    <t>LOT-C7394</t>
  </si>
  <si>
    <t>PRD-02917</t>
  </si>
  <si>
    <t>HP-MOB-0105</t>
  </si>
  <si>
    <t>1017990000000</t>
  </si>
  <si>
    <t>BT-661739</t>
  </si>
  <si>
    <t>LOT-C6459</t>
  </si>
  <si>
    <t>PRD-00220</t>
  </si>
  <si>
    <t>HP-ACC-0005</t>
  </si>
  <si>
    <t>3477870000000</t>
  </si>
  <si>
    <t>BT-219074</t>
  </si>
  <si>
    <t>LOT-A3456</t>
  </si>
  <si>
    <t>PRD-00588</t>
  </si>
  <si>
    <t>LOG-ACC-0019</t>
  </si>
  <si>
    <t>1902550000000</t>
  </si>
  <si>
    <t>B-07-S2</t>
  </si>
  <si>
    <t>BT-585175</t>
  </si>
  <si>
    <t>LOT-A9315</t>
  </si>
  <si>
    <t>PRD-03270</t>
  </si>
  <si>
    <t>MSF-LAP-0067</t>
  </si>
  <si>
    <t>1310570000000</t>
  </si>
  <si>
    <t>BT-752497</t>
  </si>
  <si>
    <t>LOT-C4702</t>
  </si>
  <si>
    <t>PRD-00799</t>
  </si>
  <si>
    <t>MSF-FUR-0020</t>
  </si>
  <si>
    <t>6915860000000</t>
  </si>
  <si>
    <t>C-08-S5</t>
  </si>
  <si>
    <t>BT-855128</t>
  </si>
  <si>
    <t>LOT-A6423</t>
  </si>
  <si>
    <t>PRD-01676</t>
  </si>
  <si>
    <t>LOG-AUD-0040</t>
  </si>
  <si>
    <t>1033250000000</t>
  </si>
  <si>
    <t>BT-265498</t>
  </si>
  <si>
    <t>LOT-B5199</t>
  </si>
  <si>
    <t>PRD-02071</t>
  </si>
  <si>
    <t>WD-STO-0052</t>
  </si>
  <si>
    <t>5907750000000</t>
  </si>
  <si>
    <t>BT-779837</t>
  </si>
  <si>
    <t>LOT-B1774</t>
  </si>
  <si>
    <t>PRD-00860</t>
  </si>
  <si>
    <t>8390930000000</t>
  </si>
  <si>
    <t>BT-362194</t>
  </si>
  <si>
    <t>LOT-A2521</t>
  </si>
  <si>
    <t>PRD-02610</t>
  </si>
  <si>
    <t>PHI-ELC-0140</t>
  </si>
  <si>
    <t>8465290000000</t>
  </si>
  <si>
    <t>BT-366354</t>
  </si>
  <si>
    <t>LOT-C1668</t>
  </si>
  <si>
    <t>PRD-01214</t>
  </si>
  <si>
    <t>LEN-MOB-0033</t>
  </si>
  <si>
    <t>7202030000000</t>
  </si>
  <si>
    <t>BT-660891</t>
  </si>
  <si>
    <t>LOT-B1681</t>
  </si>
  <si>
    <t>PRD-00493</t>
  </si>
  <si>
    <t>SAM-STO-0015</t>
  </si>
  <si>
    <t>1988190000000</t>
  </si>
  <si>
    <t>BT-585995</t>
  </si>
  <si>
    <t>LOT-A2396</t>
  </si>
  <si>
    <t>PRD-01439</t>
  </si>
  <si>
    <t>HP-PRN-0029</t>
  </si>
  <si>
    <t>2698090000000</t>
  </si>
  <si>
    <t>A-14-S5</t>
  </si>
  <si>
    <t>BT-614690</t>
  </si>
  <si>
    <t>LOT-B5185</t>
  </si>
  <si>
    <t>PRD-01502</t>
  </si>
  <si>
    <t>LEN-MOB-0041</t>
  </si>
  <si>
    <t>3821460000000</t>
  </si>
  <si>
    <t>LOT-B3986</t>
  </si>
  <si>
    <t>PRD-01590</t>
  </si>
  <si>
    <t>MSF-ACC-0030</t>
  </si>
  <si>
    <t>3078000000000</t>
  </si>
  <si>
    <t>A-24-S4</t>
  </si>
  <si>
    <t>BT-363703</t>
  </si>
  <si>
    <t>LOT-B8567</t>
  </si>
  <si>
    <t>PRD-00059</t>
  </si>
  <si>
    <t>UBI-NET-0002</t>
  </si>
  <si>
    <t>8887950000000</t>
  </si>
  <si>
    <t>BT-746447</t>
  </si>
  <si>
    <t>LOT-A5902</t>
  </si>
  <si>
    <t>PRD-03129</t>
  </si>
  <si>
    <t>HP-SUP-0081</t>
  </si>
  <si>
    <t>5715200000000</t>
  </si>
  <si>
    <t>BT-821867</t>
  </si>
  <si>
    <t>LOT-C4647</t>
  </si>
  <si>
    <t>PRD-00706</t>
  </si>
  <si>
    <t>PHI-ELC-0038</t>
  </si>
  <si>
    <t>8585880000000</t>
  </si>
  <si>
    <t>H-19-S9</t>
  </si>
  <si>
    <t>BT-554338</t>
  </si>
  <si>
    <t>LOT-A5504</t>
  </si>
  <si>
    <t>PRD-02240</t>
  </si>
  <si>
    <t>SAM-MOB-0072</t>
  </si>
  <si>
    <t>7858790000000</t>
  </si>
  <si>
    <t>C-21-S9</t>
  </si>
  <si>
    <t>BT-721514</t>
  </si>
  <si>
    <t>LOT-B4667</t>
  </si>
  <si>
    <t>PRD-00407</t>
  </si>
  <si>
    <t>MSF-LAP-0006</t>
  </si>
  <si>
    <t>3290280000000</t>
  </si>
  <si>
    <t>BT-388060</t>
  </si>
  <si>
    <t>LOT-A6296</t>
  </si>
  <si>
    <t>PRD-00879</t>
  </si>
  <si>
    <t>SAM-STO-0027</t>
  </si>
  <si>
    <t>1910620000000</t>
  </si>
  <si>
    <t>E-10-S6</t>
  </si>
  <si>
    <t>BT-157751</t>
  </si>
  <si>
    <t>LOT-A7831</t>
  </si>
  <si>
    <t>PRD-02606</t>
  </si>
  <si>
    <t>MSF-FUR-0068</t>
  </si>
  <si>
    <t>4158740000000</t>
  </si>
  <si>
    <t>A-31-S6</t>
  </si>
  <si>
    <t>BT-951174</t>
  </si>
  <si>
    <t>LOT-C6757</t>
  </si>
  <si>
    <t>PRD-02545</t>
  </si>
  <si>
    <t>SAM-AUD-0075</t>
  </si>
  <si>
    <t>622179000000</t>
  </si>
  <si>
    <t>F-08-S3</t>
  </si>
  <si>
    <t>BT-724198</t>
  </si>
  <si>
    <t>LOT-C2094</t>
  </si>
  <si>
    <t>PRD-02740</t>
  </si>
  <si>
    <t>PHI-AUD-0066</t>
  </si>
  <si>
    <t>2525890000000</t>
  </si>
  <si>
    <t>BT-459312</t>
  </si>
  <si>
    <t>LOT-C6634</t>
  </si>
  <si>
    <t>PRD-03057</t>
  </si>
  <si>
    <t>HP-FUR-0078</t>
  </si>
  <si>
    <t>9551460000000</t>
  </si>
  <si>
    <t>A-33-S5</t>
  </si>
  <si>
    <t>BT-910184</t>
  </si>
  <si>
    <t>LOT-C8206</t>
  </si>
  <si>
    <t>PRD-00396</t>
  </si>
  <si>
    <t>UBI-NET-0010</t>
  </si>
  <si>
    <t>2337210000000</t>
  </si>
  <si>
    <t>H-16-S9</t>
  </si>
  <si>
    <t>BT-356578</t>
  </si>
  <si>
    <t>LOT-A5195</t>
  </si>
  <si>
    <t>PRD-01366</t>
  </si>
  <si>
    <t>EPS-PRN-0023</t>
  </si>
  <si>
    <t>1463190000000</t>
  </si>
  <si>
    <t>BT-890781</t>
  </si>
  <si>
    <t>LOT-B9897</t>
  </si>
  <si>
    <t>PRD-03080</t>
  </si>
  <si>
    <t>MSF-ACC-0056</t>
  </si>
  <si>
    <t>9392430000000</t>
  </si>
  <si>
    <t>BT-369612</t>
  </si>
  <si>
    <t>LOT-C9327</t>
  </si>
  <si>
    <t>PRD-01342</t>
  </si>
  <si>
    <t>UBI-NET-0047</t>
  </si>
  <si>
    <t>2307010000000</t>
  </si>
  <si>
    <t>BT-164989</t>
  </si>
  <si>
    <t>LOT-B8870</t>
  </si>
  <si>
    <t>PRD-00626</t>
  </si>
  <si>
    <t>UBI-CCT-0013</t>
  </si>
  <si>
    <t>6279960000000</t>
  </si>
  <si>
    <t>BT-955412</t>
  </si>
  <si>
    <t>PRD-00528</t>
  </si>
  <si>
    <t>PHI-CCT-0014</t>
  </si>
  <si>
    <t>7782210000000</t>
  </si>
  <si>
    <t>B-31-S7</t>
  </si>
  <si>
    <t>BT-660130</t>
  </si>
  <si>
    <t>LOT-A2774</t>
  </si>
  <si>
    <t>PRD-02785</t>
  </si>
  <si>
    <t>WD-STO-0071</t>
  </si>
  <si>
    <t>818373000000</t>
  </si>
  <si>
    <t>G-08-S2</t>
  </si>
  <si>
    <t>BT-178245</t>
  </si>
  <si>
    <t>LOT-C5201</t>
  </si>
  <si>
    <t>PRD-00940</t>
  </si>
  <si>
    <t>LOG-AUD-0020</t>
  </si>
  <si>
    <t>5844420000000</t>
  </si>
  <si>
    <t>G-21-S2</t>
  </si>
  <si>
    <t>BT-247361</t>
  </si>
  <si>
    <t>LOT-A8760</t>
  </si>
  <si>
    <t>PRD-01711</t>
  </si>
  <si>
    <t>HP-CLN-0041</t>
  </si>
  <si>
    <t>4050850000000</t>
  </si>
  <si>
    <t>F-21-S2</t>
  </si>
  <si>
    <t>BT-230159</t>
  </si>
  <si>
    <t>LOT-B5947</t>
  </si>
  <si>
    <t>PRD-00170</t>
  </si>
  <si>
    <t>SAM-MOB-0005</t>
  </si>
  <si>
    <t>4742120000000</t>
  </si>
  <si>
    <t>BT-287555</t>
  </si>
  <si>
    <t>LOT-A1840</t>
  </si>
  <si>
    <t>PRD-01206</t>
  </si>
  <si>
    <t>SAM-AUD-0040</t>
  </si>
  <si>
    <t>2301270000000</t>
  </si>
  <si>
    <t>B-23-S3</t>
  </si>
  <si>
    <t>BT-953230</t>
  </si>
  <si>
    <t>LOT-B2287</t>
  </si>
  <si>
    <t>PRD-01348</t>
  </si>
  <si>
    <t>PHI-CLN-0036</t>
  </si>
  <si>
    <t>1584570000000</t>
  </si>
  <si>
    <t>BT-166165</t>
  </si>
  <si>
    <t>LOT-B2301</t>
  </si>
  <si>
    <t>PRD-01853</t>
  </si>
  <si>
    <t>PHI-CCT-0051</t>
  </si>
  <si>
    <t>E-21-S4</t>
  </si>
  <si>
    <t>BT-847761</t>
  </si>
  <si>
    <t>LOT-B7578</t>
  </si>
  <si>
    <t>PRD-00229</t>
  </si>
  <si>
    <t>LOG-CLN-0007</t>
  </si>
  <si>
    <t>4993910000000</t>
  </si>
  <si>
    <t>BT-975512</t>
  </si>
  <si>
    <t>LOT-A3757</t>
  </si>
  <si>
    <t>PRD-02939</t>
  </si>
  <si>
    <t>PHI-CCT-0084</t>
  </si>
  <si>
    <t>2112530000000</t>
  </si>
  <si>
    <t>E-11-S7</t>
  </si>
  <si>
    <t>BT-280743</t>
  </si>
  <si>
    <t>LOT-C4332</t>
  </si>
  <si>
    <t>PRD-03169</t>
  </si>
  <si>
    <t>MSF-FUR-0086</t>
  </si>
  <si>
    <t>6121080000000</t>
  </si>
  <si>
    <t>BT-671008</t>
  </si>
  <si>
    <t>LOT-C5822</t>
  </si>
  <si>
    <t>PRD-01580</t>
  </si>
  <si>
    <t>HP-FUR-0040</t>
  </si>
  <si>
    <t>1973820000000</t>
  </si>
  <si>
    <t>BT-812745</t>
  </si>
  <si>
    <t>LOT-B5940</t>
  </si>
  <si>
    <t>PRD-02932</t>
  </si>
  <si>
    <t>SAM-STO-0069</t>
  </si>
  <si>
    <t>9586490000000</t>
  </si>
  <si>
    <t>B-09-S4</t>
  </si>
  <si>
    <t>BT-342091</t>
  </si>
  <si>
    <t>LOT-C2616</t>
  </si>
  <si>
    <t>PRD-00442</t>
  </si>
  <si>
    <t>APC-ELC-0025</t>
  </si>
  <si>
    <t>8931130000000</t>
  </si>
  <si>
    <t>A-12-S2</t>
  </si>
  <si>
    <t>BT-307324</t>
  </si>
  <si>
    <t>LOT-A5313</t>
  </si>
  <si>
    <t>PRD-00926</t>
  </si>
  <si>
    <t>CAN-PRN-0027</t>
  </si>
  <si>
    <t>4427870000000</t>
  </si>
  <si>
    <t>A-20-S7</t>
  </si>
  <si>
    <t>BT-983348</t>
  </si>
  <si>
    <t>LOT-A8426</t>
  </si>
  <si>
    <t>PRD-02272</t>
  </si>
  <si>
    <t>HP-SUP-0061</t>
  </si>
  <si>
    <t>8652320000000</t>
  </si>
  <si>
    <t>BT-288217</t>
  </si>
  <si>
    <t>LOT-B1110</t>
  </si>
  <si>
    <t>PRD-02295</t>
  </si>
  <si>
    <t>LEN-MOB-0069</t>
  </si>
  <si>
    <t>5389340000000</t>
  </si>
  <si>
    <t>BT-535499</t>
  </si>
  <si>
    <t>LOT-B9832</t>
  </si>
  <si>
    <t>PRD-02997</t>
  </si>
  <si>
    <t>PHI-ELC-0159</t>
  </si>
  <si>
    <t>882257000000</t>
  </si>
  <si>
    <t>BT-334454</t>
  </si>
  <si>
    <t>LOT-C8319</t>
  </si>
  <si>
    <t>PRD-00979</t>
  </si>
  <si>
    <t>HP-CLN-0024</t>
  </si>
  <si>
    <t>612989000000</t>
  </si>
  <si>
    <t>E-21-S7</t>
  </si>
  <si>
    <t>BT-601797</t>
  </si>
  <si>
    <t>LOT-A8669</t>
  </si>
  <si>
    <t>PRD-00091</t>
  </si>
  <si>
    <t>CAN-SUP-0002</t>
  </si>
  <si>
    <t>A-33-S7</t>
  </si>
  <si>
    <t>BT-400404</t>
  </si>
  <si>
    <t>LOT-A9209</t>
  </si>
  <si>
    <t>PRD-02496</t>
  </si>
  <si>
    <t>HP-CLN-0061</t>
  </si>
  <si>
    <t>4511520000000</t>
  </si>
  <si>
    <t>BT-484849</t>
  </si>
  <si>
    <t>LOT-C1793</t>
  </si>
  <si>
    <t>PRD-02621</t>
  </si>
  <si>
    <t>HP-MOB-0091</t>
  </si>
  <si>
    <t>8557630000000</t>
  </si>
  <si>
    <t>BT-676819</t>
  </si>
  <si>
    <t>LOT-C1987</t>
  </si>
  <si>
    <t>PRD-03296</t>
  </si>
  <si>
    <t>PHI-CLN-0098</t>
  </si>
  <si>
    <t>8435810000000</t>
  </si>
  <si>
    <t>BT-498779</t>
  </si>
  <si>
    <t>LOT-C2252</t>
  </si>
  <si>
    <t>PRD-00622</t>
  </si>
  <si>
    <t>HP-LAP-0013</t>
  </si>
  <si>
    <t>7565900000000</t>
  </si>
  <si>
    <t>F-09-S2</t>
  </si>
  <si>
    <t>BT-916615</t>
  </si>
  <si>
    <t>LOT-A2880</t>
  </si>
  <si>
    <t>PRD-02647</t>
  </si>
  <si>
    <t>HP-SUP-0071</t>
  </si>
  <si>
    <t>BT-938695</t>
  </si>
  <si>
    <t>LOT-C1235</t>
  </si>
  <si>
    <t>PRD-02646</t>
  </si>
  <si>
    <t>HP-LAP-0052</t>
  </si>
  <si>
    <t>694347000000</t>
  </si>
  <si>
    <t>BT-321707</t>
  </si>
  <si>
    <t>LOT-C4473</t>
  </si>
  <si>
    <t>PRD-00833</t>
  </si>
  <si>
    <t>MSF-LAP-0010</t>
  </si>
  <si>
    <t>4835860000000</t>
  </si>
  <si>
    <t>BT-308275</t>
  </si>
  <si>
    <t>LOT-A5385</t>
  </si>
  <si>
    <t>PRD-00627</t>
  </si>
  <si>
    <t>SAM-MOB-0021</t>
  </si>
  <si>
    <t>2224050000000</t>
  </si>
  <si>
    <t>BT-938394</t>
  </si>
  <si>
    <t>LOT-A1268</t>
  </si>
  <si>
    <t>PRD-00351</t>
  </si>
  <si>
    <t>HP-MOB-0018</t>
  </si>
  <si>
    <t>6670340000000</t>
  </si>
  <si>
    <t>B-18-S1</t>
  </si>
  <si>
    <t>BT-996086</t>
  </si>
  <si>
    <t>LOT-A7290</t>
  </si>
  <si>
    <t>PRD-02330</t>
  </si>
  <si>
    <t>MSF-ACC-0042</t>
  </si>
  <si>
    <t>1437100000000</t>
  </si>
  <si>
    <t>A-04-S9</t>
  </si>
  <si>
    <t>BT-296611</t>
  </si>
  <si>
    <t>LOT-C9449</t>
  </si>
  <si>
    <t>PRD-00080</t>
  </si>
  <si>
    <t>PHI-CCT-0002</t>
  </si>
  <si>
    <t>1438890000000</t>
  </si>
  <si>
    <t>A-22-S7</t>
  </si>
  <si>
    <t>BT-934908</t>
  </si>
  <si>
    <t>LOT-A8052</t>
  </si>
  <si>
    <t>PRD-02391</t>
  </si>
  <si>
    <t>PHI-CCT-0068</t>
  </si>
  <si>
    <t>2299180000000</t>
  </si>
  <si>
    <t>G-40-S7</t>
  </si>
  <si>
    <t>BT-645388</t>
  </si>
  <si>
    <t>LOT-C4685</t>
  </si>
  <si>
    <t>PRD-00501</t>
  </si>
  <si>
    <t>SAM-AUD-0018</t>
  </si>
  <si>
    <t>4937000000000</t>
  </si>
  <si>
    <t>BT-855898</t>
  </si>
  <si>
    <t>LOT-A7960</t>
  </si>
  <si>
    <t>PRD-01120</t>
  </si>
  <si>
    <t>DEL-LAP-0027</t>
  </si>
  <si>
    <t>6010410000000</t>
  </si>
  <si>
    <t>BT-943883</t>
  </si>
  <si>
    <t>LOT-A1340</t>
  </si>
  <si>
    <t>PRD-00525</t>
  </si>
  <si>
    <t>MSF-FUR-0011</t>
  </si>
  <si>
    <t>7779460000000</t>
  </si>
  <si>
    <t>BT-768470</t>
  </si>
  <si>
    <t>LOT-A5584</t>
  </si>
  <si>
    <t>PRD-02366</t>
  </si>
  <si>
    <t>WD-STO-0059</t>
  </si>
  <si>
    <t>6373380000000</t>
  </si>
  <si>
    <t>BT-913460</t>
  </si>
  <si>
    <t>PRD-02580</t>
  </si>
  <si>
    <t>LOG-ACC-0055</t>
  </si>
  <si>
    <t>4044650000000</t>
  </si>
  <si>
    <t>D-22-S2</t>
  </si>
  <si>
    <t>BT-198460</t>
  </si>
  <si>
    <t>LOT-C8554</t>
  </si>
  <si>
    <t>PRD-01850</t>
  </si>
  <si>
    <t>PHI-CCT-0050</t>
  </si>
  <si>
    <t>9972260000000</t>
  </si>
  <si>
    <t>BT-481239</t>
  </si>
  <si>
    <t>LOT-B3860</t>
  </si>
  <si>
    <t>PRD-01841</t>
  </si>
  <si>
    <t>UBI-CCT-0046</t>
  </si>
  <si>
    <t>5101540000000</t>
  </si>
  <si>
    <t>BT-715099</t>
  </si>
  <si>
    <t>LOT-B2052</t>
  </si>
  <si>
    <t>PRD-00393</t>
  </si>
  <si>
    <t>SAM-MOB-0014</t>
  </si>
  <si>
    <t>4547570000000</t>
  </si>
  <si>
    <t>B-05-S6</t>
  </si>
  <si>
    <t>BT-580501</t>
  </si>
  <si>
    <t>LOT-A9053</t>
  </si>
  <si>
    <t>PRD-03027</t>
  </si>
  <si>
    <t>SAM-AUD-0091</t>
  </si>
  <si>
    <t>1013610000000</t>
  </si>
  <si>
    <t>BT-381873</t>
  </si>
  <si>
    <t>LOT-C6452</t>
  </si>
  <si>
    <t>PRD-01440</t>
  </si>
  <si>
    <t>CIS-CCT-0036</t>
  </si>
  <si>
    <t>6575560000000</t>
  </si>
  <si>
    <t>BT-476402</t>
  </si>
  <si>
    <t>LOT-B1701</t>
  </si>
  <si>
    <t>PRD-01215</t>
  </si>
  <si>
    <t>BRO-PRN-0029</t>
  </si>
  <si>
    <t>9056570000000</t>
  </si>
  <si>
    <t>BT-101007</t>
  </si>
  <si>
    <t>PRD-03055</t>
  </si>
  <si>
    <t>CIS-NET-0118</t>
  </si>
  <si>
    <t>3106530000000</t>
  </si>
  <si>
    <t>G-02-S1</t>
  </si>
  <si>
    <t>BT-870200</t>
  </si>
  <si>
    <t>LOT-C9162</t>
  </si>
  <si>
    <t>PRD-03383</t>
  </si>
  <si>
    <t>PHI-CLN-0099</t>
  </si>
  <si>
    <t>7543870000000</t>
  </si>
  <si>
    <t>C-36-S2</t>
  </si>
  <si>
    <t>BT-192754</t>
  </si>
  <si>
    <t>LOT-C1725</t>
  </si>
  <si>
    <t>PRD-00438</t>
  </si>
  <si>
    <t>APC-ELC-0024</t>
  </si>
  <si>
    <t>1512290000000</t>
  </si>
  <si>
    <t>BT-615655</t>
  </si>
  <si>
    <t>LOT-A6633</t>
  </si>
  <si>
    <t>PRD-02794</t>
  </si>
  <si>
    <t>HP-FUR-0070</t>
  </si>
  <si>
    <t>1172280000000</t>
  </si>
  <si>
    <t>G-31-S3</t>
  </si>
  <si>
    <t>BT-556168</t>
  </si>
  <si>
    <t>LOT-C5233</t>
  </si>
  <si>
    <t>PRD-03387</t>
  </si>
  <si>
    <t>HP-MOB-0122</t>
  </si>
  <si>
    <t>5541400000000</t>
  </si>
  <si>
    <t>A-29-S1</t>
  </si>
  <si>
    <t>BT-303019</t>
  </si>
  <si>
    <t>LOT-C1927</t>
  </si>
  <si>
    <t>PRD-00145</t>
  </si>
  <si>
    <t>LEN-MOB-0006</t>
  </si>
  <si>
    <t>7636560000000</t>
  </si>
  <si>
    <t>BT-594241</t>
  </si>
  <si>
    <t>LOT-A6621</t>
  </si>
  <si>
    <t>PRD-02835</t>
  </si>
  <si>
    <t>CIS-NET-0107</t>
  </si>
  <si>
    <t>5332320000000</t>
  </si>
  <si>
    <t>D-35-S2</t>
  </si>
  <si>
    <t>BT-670057</t>
  </si>
  <si>
    <t>LOT-C3952</t>
  </si>
  <si>
    <t>PRD-01522</t>
  </si>
  <si>
    <t>SAM-MOB-0051</t>
  </si>
  <si>
    <t>8851660000000</t>
  </si>
  <si>
    <t>F-37-S1</t>
  </si>
  <si>
    <t>BT-586579</t>
  </si>
  <si>
    <t>LOT-B6693</t>
  </si>
  <si>
    <t>PRD-01728</t>
  </si>
  <si>
    <t>KNG-STO-0035</t>
  </si>
  <si>
    <t>8110150000000</t>
  </si>
  <si>
    <t>BT-979815</t>
  </si>
  <si>
    <t>LOT-B2612</t>
  </si>
  <si>
    <t>PRD-00057</t>
  </si>
  <si>
    <t>CIS-NET-0001</t>
  </si>
  <si>
    <t>7016870000000</t>
  </si>
  <si>
    <t>C-33-S8</t>
  </si>
  <si>
    <t>BT-589491</t>
  </si>
  <si>
    <t>PRD-03313</t>
  </si>
  <si>
    <t>EPS-PRN-0055</t>
  </si>
  <si>
    <t>D-02-S9</t>
  </si>
  <si>
    <t>BT-229647</t>
  </si>
  <si>
    <t>LOT-C2147</t>
  </si>
  <si>
    <t>PRD-01639</t>
  </si>
  <si>
    <t>PHI-ELC-0098</t>
  </si>
  <si>
    <t>2873230000000</t>
  </si>
  <si>
    <t>BT-882636</t>
  </si>
  <si>
    <t>LOT-B4471</t>
  </si>
  <si>
    <t>PRD-02028</t>
  </si>
  <si>
    <t>LOG-FUR-0053</t>
  </si>
  <si>
    <t>6117370000000</t>
  </si>
  <si>
    <t>A-27-S5</t>
  </si>
  <si>
    <t>BT-679901</t>
  </si>
  <si>
    <t>PRD-00679</t>
  </si>
  <si>
    <t>HP-LAP-0016</t>
  </si>
  <si>
    <t>8225130000000</t>
  </si>
  <si>
    <t>F-27-S9</t>
  </si>
  <si>
    <t>BT-187109</t>
  </si>
  <si>
    <t>LOT-A9047</t>
  </si>
  <si>
    <t>PRD-01291</t>
  </si>
  <si>
    <t>SAM-AUD-0045</t>
  </si>
  <si>
    <t>458409000000</t>
  </si>
  <si>
    <t>C-18-S1</t>
  </si>
  <si>
    <t>BT-561845</t>
  </si>
  <si>
    <t>LOT-B6837</t>
  </si>
  <si>
    <t>PRD-01059</t>
  </si>
  <si>
    <t>UBI-CCT-0028</t>
  </si>
  <si>
    <t>9915740000000</t>
  </si>
  <si>
    <t>BT-838234</t>
  </si>
  <si>
    <t>LOT-A1303</t>
  </si>
  <si>
    <t>PRD-01637</t>
  </si>
  <si>
    <t>LEN-MOB-0047</t>
  </si>
  <si>
    <t>6767450000000</t>
  </si>
  <si>
    <t>BT-346526</t>
  </si>
  <si>
    <t>LOT-B2734</t>
  </si>
  <si>
    <t>PRD-01935</t>
  </si>
  <si>
    <t>HP-FUR-0046</t>
  </si>
  <si>
    <t>568417000000</t>
  </si>
  <si>
    <t>BT-767579</t>
  </si>
  <si>
    <t>LOT-B4347</t>
  </si>
  <si>
    <t>PRD-02543</t>
  </si>
  <si>
    <t>PHI-CCT-0073</t>
  </si>
  <si>
    <t>5945610000000</t>
  </si>
  <si>
    <t>B-31-S9</t>
  </si>
  <si>
    <t>BT-749509</t>
  </si>
  <si>
    <t>LOT-C9582</t>
  </si>
  <si>
    <t>PRD-00352</t>
  </si>
  <si>
    <t>LEN-LAP-0010</t>
  </si>
  <si>
    <t>6732040000000</t>
  </si>
  <si>
    <t>BT-544423</t>
  </si>
  <si>
    <t>LOT-A9501</t>
  </si>
  <si>
    <t>PRD-02054</t>
  </si>
  <si>
    <t>LOG-ACC-0043</t>
  </si>
  <si>
    <t>4460690000000</t>
  </si>
  <si>
    <t>BT-278396</t>
  </si>
  <si>
    <t>LOT-B7504</t>
  </si>
  <si>
    <t>PRD-01265</t>
  </si>
  <si>
    <t>PHI-CCT-0036</t>
  </si>
  <si>
    <t>6939290000000</t>
  </si>
  <si>
    <t>E-29-S5</t>
  </si>
  <si>
    <t>BT-889385</t>
  </si>
  <si>
    <t>PRD-00358</t>
  </si>
  <si>
    <t>SAM-MOB-0013</t>
  </si>
  <si>
    <t>2128870000000</t>
  </si>
  <si>
    <t>H-09-S2</t>
  </si>
  <si>
    <t>BT-135730</t>
  </si>
  <si>
    <t>PRD-01545</t>
  </si>
  <si>
    <t>LEN-MOB-0044</t>
  </si>
  <si>
    <t>3609020000000</t>
  </si>
  <si>
    <t>B-24-S1</t>
  </si>
  <si>
    <t>BT-701825</t>
  </si>
  <si>
    <t>LOT-B5958</t>
  </si>
  <si>
    <t>PRD-02331</t>
  </si>
  <si>
    <t>PHI-CLN-0062</t>
  </si>
  <si>
    <t>1893020000000</t>
  </si>
  <si>
    <t>D-32-S7</t>
  </si>
  <si>
    <t>BT-565452</t>
  </si>
  <si>
    <t>PRD-00230</t>
  </si>
  <si>
    <t>HP-MOB-0012</t>
  </si>
  <si>
    <t>9230450000000</t>
  </si>
  <si>
    <t>E-22-S1</t>
  </si>
  <si>
    <t>BT-145976</t>
  </si>
  <si>
    <t>LOT-A8423</t>
  </si>
  <si>
    <t>PRD-00379</t>
  </si>
  <si>
    <t>WD-STO-0008</t>
  </si>
  <si>
    <t>8207980000000</t>
  </si>
  <si>
    <t>F-12-S2</t>
  </si>
  <si>
    <t>BT-475394</t>
  </si>
  <si>
    <t>LOT-A6018</t>
  </si>
  <si>
    <t>PRD-00571</t>
  </si>
  <si>
    <t>PHI-AUD-0013</t>
  </si>
  <si>
    <t>1838550000000</t>
  </si>
  <si>
    <t>C-17-S6</t>
  </si>
  <si>
    <t>BT-639026</t>
  </si>
  <si>
    <t>LOT-A3864</t>
  </si>
  <si>
    <t>PRD-02888</t>
  </si>
  <si>
    <t>LEN-LAP-0056</t>
  </si>
  <si>
    <t>1879880000000</t>
  </si>
  <si>
    <t>BT-131797</t>
  </si>
  <si>
    <t>PRD-00039</t>
  </si>
  <si>
    <t>LOG-CLN-0002</t>
  </si>
  <si>
    <t>5991020000000</t>
  </si>
  <si>
    <t>BT-457455</t>
  </si>
  <si>
    <t>LOT-A3578</t>
  </si>
  <si>
    <t>PRD-03062</t>
  </si>
  <si>
    <t>UBI-NET-0107</t>
  </si>
  <si>
    <t>1676460000000</t>
  </si>
  <si>
    <t>C-37-S1</t>
  </si>
  <si>
    <t>BT-396108</t>
  </si>
  <si>
    <t>LOT-C5023</t>
  </si>
  <si>
    <t>PRD-00691</t>
  </si>
  <si>
    <t>HP-PRN-0010</t>
  </si>
  <si>
    <t>8715650000000</t>
  </si>
  <si>
    <t>H-02-S2</t>
  </si>
  <si>
    <t>BT-583071</t>
  </si>
  <si>
    <t>PRD-03090</t>
  </si>
  <si>
    <t>SAM-AUD-0094</t>
  </si>
  <si>
    <t>BT-541797</t>
  </si>
  <si>
    <t>LOT-C5217</t>
  </si>
  <si>
    <t>PRD-00631</t>
  </si>
  <si>
    <t>HP-CLN-0015</t>
  </si>
  <si>
    <t>596852000000</t>
  </si>
  <si>
    <t>F-18-S1</t>
  </si>
  <si>
    <t>BT-587194</t>
  </si>
  <si>
    <t>PRD-02654</t>
  </si>
  <si>
    <t>SAM-STO-0065</t>
  </si>
  <si>
    <t>8417190000000</t>
  </si>
  <si>
    <t>G-10-S6</t>
  </si>
  <si>
    <t>BT-305439</t>
  </si>
  <si>
    <t>LOT-C5410</t>
  </si>
  <si>
    <t>PRD-01783</t>
  </si>
  <si>
    <t>PHI-ELC-0106</t>
  </si>
  <si>
    <t>7100500000000</t>
  </si>
  <si>
    <t>D-07-S6</t>
  </si>
  <si>
    <t>BT-917533</t>
  </si>
  <si>
    <t>LOT-B4349</t>
  </si>
  <si>
    <t>PRD-01803</t>
  </si>
  <si>
    <t>APC-ELC-0081</t>
  </si>
  <si>
    <t>9901410000000</t>
  </si>
  <si>
    <t>BT-723992</t>
  </si>
  <si>
    <t>LOT-B7405</t>
  </si>
  <si>
    <t>PRD-00719</t>
  </si>
  <si>
    <t>MSF-FUR-0016</t>
  </si>
  <si>
    <t>5996710000000</t>
  </si>
  <si>
    <t>BT-820463</t>
  </si>
  <si>
    <t>LOT-A1315</t>
  </si>
  <si>
    <t>PRD-01510</t>
  </si>
  <si>
    <t>HP-LAP-0028</t>
  </si>
  <si>
    <t>7043110000000</t>
  </si>
  <si>
    <t>C-17-S1</t>
  </si>
  <si>
    <t>BT-189756</t>
  </si>
  <si>
    <t>LOT-B3131</t>
  </si>
  <si>
    <t>PRD-01582</t>
  </si>
  <si>
    <t>CAN-SUP-0049</t>
  </si>
  <si>
    <t>8299460000000</t>
  </si>
  <si>
    <t>LOT-B3410</t>
  </si>
  <si>
    <t>PRD-02432</t>
  </si>
  <si>
    <t>CAN-PRN-0060</t>
  </si>
  <si>
    <t>9953970000000</t>
  </si>
  <si>
    <t>BT-332707</t>
  </si>
  <si>
    <t>LOT-C7063</t>
  </si>
  <si>
    <t>PRD-01838</t>
  </si>
  <si>
    <t>SAM-MOB-0061</t>
  </si>
  <si>
    <t>249230000000</t>
  </si>
  <si>
    <t>BT-644594</t>
  </si>
  <si>
    <t>LOT-B9441</t>
  </si>
  <si>
    <t>PRD-02897</t>
  </si>
  <si>
    <t>CAN-SUP-0087</t>
  </si>
  <si>
    <t>8466630000000</t>
  </si>
  <si>
    <t>BT-367096</t>
  </si>
  <si>
    <t>LOT-C7226</t>
  </si>
  <si>
    <t>PRD-01800</t>
  </si>
  <si>
    <t>UBI-CCT-0045</t>
  </si>
  <si>
    <t>5374950000000</t>
  </si>
  <si>
    <t>BT-270096</t>
  </si>
  <si>
    <t>LOT-B1417</t>
  </si>
  <si>
    <t>PRD-03051</t>
  </si>
  <si>
    <t>HP-LAP-0062</t>
  </si>
  <si>
    <t>2934050000000</t>
  </si>
  <si>
    <t>BT-822983</t>
  </si>
  <si>
    <t>LOT-C4715</t>
  </si>
  <si>
    <t>PRD-01697</t>
  </si>
  <si>
    <t>SEA-STO-0035</t>
  </si>
  <si>
    <t>451991000000</t>
  </si>
  <si>
    <t>A-02-S4</t>
  </si>
  <si>
    <t>BT-795203</t>
  </si>
  <si>
    <t>LOT-B1112</t>
  </si>
  <si>
    <t>PRD-01921</t>
  </si>
  <si>
    <t>DEL-ACC-0038</t>
  </si>
  <si>
    <t>4477200000000</t>
  </si>
  <si>
    <t>F-29-S8</t>
  </si>
  <si>
    <t>BT-465650</t>
  </si>
  <si>
    <t>LOT-B5537</t>
  </si>
  <si>
    <t>PRD-02186</t>
  </si>
  <si>
    <t>BRO-SUP-0072</t>
  </si>
  <si>
    <t>794918000000</t>
  </si>
  <si>
    <t>BT-532728</t>
  </si>
  <si>
    <t>LOT-B8640</t>
  </si>
  <si>
    <t>PRD-02630</t>
  </si>
  <si>
    <t>CIS-NET-0102</t>
  </si>
  <si>
    <t>276799000000</t>
  </si>
  <si>
    <t>BT-984042</t>
  </si>
  <si>
    <t>LOT-C2686</t>
  </si>
  <si>
    <t>PRD-02747</t>
  </si>
  <si>
    <t>MSF-LAP-0051</t>
  </si>
  <si>
    <t>2379280000000</t>
  </si>
  <si>
    <t>BT-900225</t>
  </si>
  <si>
    <t>LOT-C2372</t>
  </si>
  <si>
    <t>PRD-00762</t>
  </si>
  <si>
    <t>CAN-SUP-0024</t>
  </si>
  <si>
    <t>9626840000000</t>
  </si>
  <si>
    <t>H-36-S1</t>
  </si>
  <si>
    <t>BT-709255</t>
  </si>
  <si>
    <t>LOT-A5956</t>
  </si>
  <si>
    <t>PRD-02724</t>
  </si>
  <si>
    <t>UBI-NET-0088</t>
  </si>
  <si>
    <t>2869090000000</t>
  </si>
  <si>
    <t>C-24-S3</t>
  </si>
  <si>
    <t>BT-341930</t>
  </si>
  <si>
    <t>LOT-C4788</t>
  </si>
  <si>
    <t>PRD-00847</t>
  </si>
  <si>
    <t>HP-SUP-0022</t>
  </si>
  <si>
    <t>7671380000000</t>
  </si>
  <si>
    <t>BT-962666</t>
  </si>
  <si>
    <t>LOT-A2882</t>
  </si>
  <si>
    <t>PRD-00912</t>
  </si>
  <si>
    <t>PHI-ELC-0052</t>
  </si>
  <si>
    <t>7795700000000</t>
  </si>
  <si>
    <t>H-40-S1</t>
  </si>
  <si>
    <t>BT-904813</t>
  </si>
  <si>
    <t>LOT-A8255</t>
  </si>
  <si>
    <t>PRD-02084</t>
  </si>
  <si>
    <t>HP-ACC-0049</t>
  </si>
  <si>
    <t>221492000000</t>
  </si>
  <si>
    <t>BT-295686</t>
  </si>
  <si>
    <t>LOT-B9108</t>
  </si>
  <si>
    <t>PRD-02795</t>
  </si>
  <si>
    <t>PHI-ELC-0150</t>
  </si>
  <si>
    <t>8775410000000</t>
  </si>
  <si>
    <t>BT-607688</t>
  </si>
  <si>
    <t>LOT-C2204</t>
  </si>
  <si>
    <t>PRD-02044</t>
  </si>
  <si>
    <t>HP-LAP-0040</t>
  </si>
  <si>
    <t>3450900000000</t>
  </si>
  <si>
    <t>BT-942867</t>
  </si>
  <si>
    <t>LOT-B3087</t>
  </si>
  <si>
    <t>PRD-00809</t>
  </si>
  <si>
    <t>CAN-PRN-0024</t>
  </si>
  <si>
    <t>979344000000</t>
  </si>
  <si>
    <t>G-12-S8</t>
  </si>
  <si>
    <t>BT-726290</t>
  </si>
  <si>
    <t>PRD-00665</t>
  </si>
  <si>
    <t>MSF-LAP-0009</t>
  </si>
  <si>
    <t>8900350000000</t>
  </si>
  <si>
    <t>BT-280765</t>
  </si>
  <si>
    <t>LOT-A7868</t>
  </si>
  <si>
    <t>PRD-02277</t>
  </si>
  <si>
    <t>SAM-AUD-0069</t>
  </si>
  <si>
    <t>6343980000000</t>
  </si>
  <si>
    <t>BT-245577</t>
  </si>
  <si>
    <t>LOT-B3751</t>
  </si>
  <si>
    <t>PRD-00511</t>
  </si>
  <si>
    <t>LOG-AUD-0008</t>
  </si>
  <si>
    <t>E-36-S3</t>
  </si>
  <si>
    <t>BT-596649</t>
  </si>
  <si>
    <t>PRD-01631</t>
  </si>
  <si>
    <t>PHI-AUD-0037</t>
  </si>
  <si>
    <t>7294100000000</t>
  </si>
  <si>
    <t>C-18-S7</t>
  </si>
  <si>
    <t>BT-928784</t>
  </si>
  <si>
    <t>LOT-B2775</t>
  </si>
  <si>
    <t>PRD-00369</t>
  </si>
  <si>
    <t>CIS-CCT-0011</t>
  </si>
  <si>
    <t>281237000000</t>
  </si>
  <si>
    <t>BT-833222</t>
  </si>
  <si>
    <t>LOT-A2269</t>
  </si>
  <si>
    <t>PRD-02166</t>
  </si>
  <si>
    <t>DEL-ACC-0043</t>
  </si>
  <si>
    <t>3356260000000</t>
  </si>
  <si>
    <t>E-35-S2</t>
  </si>
  <si>
    <t>BT-333939</t>
  </si>
  <si>
    <t>LOT-B4768</t>
  </si>
  <si>
    <t>PRD-01307</t>
  </si>
  <si>
    <t>PHI-CCT-0040</t>
  </si>
  <si>
    <t>5045840000000</t>
  </si>
  <si>
    <t>E-16-S9</t>
  </si>
  <si>
    <t>BT-601262</t>
  </si>
  <si>
    <t>LOT-B6740</t>
  </si>
  <si>
    <t>PRD-02042</t>
  </si>
  <si>
    <t>CIS-NET-0084</t>
  </si>
  <si>
    <t>4105880000000</t>
  </si>
  <si>
    <t>D-27-S5</t>
  </si>
  <si>
    <t>BT-160765</t>
  </si>
  <si>
    <t>LOT-B1171</t>
  </si>
  <si>
    <t>PRD-01249</t>
  </si>
  <si>
    <t>APC-ELC-0063</t>
  </si>
  <si>
    <t>4725600000000</t>
  </si>
  <si>
    <t>BT-635062</t>
  </si>
  <si>
    <t>LOT-B6062</t>
  </si>
  <si>
    <t>PRD-00943</t>
  </si>
  <si>
    <t>PHI-CLN-0024</t>
  </si>
  <si>
    <t>8783100000000</t>
  </si>
  <si>
    <t>E-25-S1</t>
  </si>
  <si>
    <t>BT-575251</t>
  </si>
  <si>
    <t>LOT-A2639</t>
  </si>
  <si>
    <t>PRD-03159</t>
  </si>
  <si>
    <t>LOG-ACC-0072</t>
  </si>
  <si>
    <t>9886570000000</t>
  </si>
  <si>
    <t>BT-642621</t>
  </si>
  <si>
    <t>LOT-C2019</t>
  </si>
  <si>
    <t>PRD-02549</t>
  </si>
  <si>
    <t>PHI-CLN-0072</t>
  </si>
  <si>
    <t>6196230000000</t>
  </si>
  <si>
    <t>BT-653683</t>
  </si>
  <si>
    <t>LOT-C5184</t>
  </si>
  <si>
    <t>PRD-03149</t>
  </si>
  <si>
    <t>SAM-MOB-0099</t>
  </si>
  <si>
    <t>9266730000000</t>
  </si>
  <si>
    <t>F-24-S7</t>
  </si>
  <si>
    <t>BT-345916</t>
  </si>
  <si>
    <t>LOT-C5846</t>
  </si>
  <si>
    <t>PRD-00667</t>
  </si>
  <si>
    <t>MSF-ACC-0016</t>
  </si>
  <si>
    <t>7221050000000</t>
  </si>
  <si>
    <t>G-33-S1</t>
  </si>
  <si>
    <t>BT-595571</t>
  </si>
  <si>
    <t>LOT-A2238</t>
  </si>
  <si>
    <t>PRD-00208</t>
  </si>
  <si>
    <t>HP-CLN-0008</t>
  </si>
  <si>
    <t>1832190000000</t>
  </si>
  <si>
    <t>G-04-S6</t>
  </si>
  <si>
    <t>BT-403936</t>
  </si>
  <si>
    <t>LOT-A5778</t>
  </si>
  <si>
    <t>PRD-03134</t>
  </si>
  <si>
    <t>HP-MOB-0113</t>
  </si>
  <si>
    <t>3753470000000</t>
  </si>
  <si>
    <t>BT-122554</t>
  </si>
  <si>
    <t>LOT-C8215</t>
  </si>
  <si>
    <t>PRD-01665</t>
  </si>
  <si>
    <t>HP-CLN-0039</t>
  </si>
  <si>
    <t>6213550000000</t>
  </si>
  <si>
    <t>BT-250447</t>
  </si>
  <si>
    <t>LOT-B8350</t>
  </si>
  <si>
    <t>PRD-00468</t>
  </si>
  <si>
    <t>HP-FUR-0009</t>
  </si>
  <si>
    <t>3798210000000</t>
  </si>
  <si>
    <t>BT-847237</t>
  </si>
  <si>
    <t>LOT-A9892</t>
  </si>
  <si>
    <t>PRD-01374</t>
  </si>
  <si>
    <t>MSF-LAP-0019</t>
  </si>
  <si>
    <t>5255420000000</t>
  </si>
  <si>
    <t>BT-794371</t>
  </si>
  <si>
    <t>LOT-B6187</t>
  </si>
  <si>
    <t>PRD-00873</t>
  </si>
  <si>
    <t>HP-CLN-0020</t>
  </si>
  <si>
    <t>2764050000000</t>
  </si>
  <si>
    <t>BT-865455</t>
  </si>
  <si>
    <t>LOT-A3956</t>
  </si>
  <si>
    <t>PRD-00596</t>
  </si>
  <si>
    <t>SAM-AUD-0021</t>
  </si>
  <si>
    <t>7216880000000</t>
  </si>
  <si>
    <t>B-37-S6</t>
  </si>
  <si>
    <t>BT-886038</t>
  </si>
  <si>
    <t>PRD-00751</t>
  </si>
  <si>
    <t>HP-PRN-0012</t>
  </si>
  <si>
    <t>2239850000000</t>
  </si>
  <si>
    <t>A-05-S1</t>
  </si>
  <si>
    <t>BT-291315</t>
  </si>
  <si>
    <t>LOT-A8379</t>
  </si>
  <si>
    <t>PRD-02264</t>
  </si>
  <si>
    <t>PHI-ELC-0131</t>
  </si>
  <si>
    <t>9895980000000</t>
  </si>
  <si>
    <t>BT-973097</t>
  </si>
  <si>
    <t>LOT-B3647</t>
  </si>
  <si>
    <t>PRD-03006</t>
  </si>
  <si>
    <t>PHI-CLN-0089</t>
  </si>
  <si>
    <t>3845130000000</t>
  </si>
  <si>
    <t>E-25-S5</t>
  </si>
  <si>
    <t>BT-167043</t>
  </si>
  <si>
    <t>LOT-C2664</t>
  </si>
  <si>
    <t>PRD-00137</t>
  </si>
  <si>
    <t>SAM-MOB-0004</t>
  </si>
  <si>
    <t>6210390000000</t>
  </si>
  <si>
    <t>BT-719284</t>
  </si>
  <si>
    <t>PRD-03342</t>
  </si>
  <si>
    <t>CIS-NET-0130</t>
  </si>
  <si>
    <t>2188100000000</t>
  </si>
  <si>
    <t>BT-225386</t>
  </si>
  <si>
    <t>LOT-C5998</t>
  </si>
  <si>
    <t>PRD-02306</t>
  </si>
  <si>
    <t>APC-ELC-0104</t>
  </si>
  <si>
    <t>5303610000000</t>
  </si>
  <si>
    <t>BT-285035</t>
  </si>
  <si>
    <t>LOT-C9832</t>
  </si>
  <si>
    <t>PRD-01329</t>
  </si>
  <si>
    <t>LEN-LAP-0028</t>
  </si>
  <si>
    <t>5065300000000</t>
  </si>
  <si>
    <t>D-18-S9</t>
  </si>
  <si>
    <t>BT-601409</t>
  </si>
  <si>
    <t>LOT-B4994</t>
  </si>
  <si>
    <t>PRD-01646</t>
  </si>
  <si>
    <t>PHI-ELC-0099</t>
  </si>
  <si>
    <t>7986630000000</t>
  </si>
  <si>
    <t>C-24-S5</t>
  </si>
  <si>
    <t>BT-318882</t>
  </si>
  <si>
    <t>LOT-B1513</t>
  </si>
  <si>
    <t>PRD-01306</t>
  </si>
  <si>
    <t>UBI-CCT-0033</t>
  </si>
  <si>
    <t>9384750000000</t>
  </si>
  <si>
    <t>D-21-S3</t>
  </si>
  <si>
    <t>BT-368353</t>
  </si>
  <si>
    <t>LOT-B1609</t>
  </si>
  <si>
    <t>PRD-00901</t>
  </si>
  <si>
    <t>MSF-FUR-0022</t>
  </si>
  <si>
    <t>4653260000000</t>
  </si>
  <si>
    <t>BT-573437</t>
  </si>
  <si>
    <t>LOT-A5327</t>
  </si>
  <si>
    <t>PRD-01849</t>
  </si>
  <si>
    <t>CIS-CCT-0047</t>
  </si>
  <si>
    <t>BT-690727</t>
  </si>
  <si>
    <t>LOT-B2632</t>
  </si>
  <si>
    <t>PRD-00373</t>
  </si>
  <si>
    <t>PHI-ELC-0018</t>
  </si>
  <si>
    <t>8774190000000</t>
  </si>
  <si>
    <t>D-18-S3</t>
  </si>
  <si>
    <t>BT-845902</t>
  </si>
  <si>
    <t>LOT-A3341</t>
  </si>
  <si>
    <t>PRD-01957</t>
  </si>
  <si>
    <t>HP-MOB-0069</t>
  </si>
  <si>
    <t>9465220000000</t>
  </si>
  <si>
    <t>BT-963801</t>
  </si>
  <si>
    <t>LOT-B8001</t>
  </si>
  <si>
    <t>PRD-01146</t>
  </si>
  <si>
    <t>PHI-ELC-0064</t>
  </si>
  <si>
    <t>303414000000</t>
  </si>
  <si>
    <t>BT-323197</t>
  </si>
  <si>
    <t>LOT-A7672</t>
  </si>
  <si>
    <t>PRD-00767</t>
  </si>
  <si>
    <t>MSF-FUR-0018</t>
  </si>
  <si>
    <t>3295740000000</t>
  </si>
  <si>
    <t>G-20-S7</t>
  </si>
  <si>
    <t>BT-953963</t>
  </si>
  <si>
    <t>LOT-A1354</t>
  </si>
  <si>
    <t>PRD-00985</t>
  </si>
  <si>
    <t>LOG-AUD-0023</t>
  </si>
  <si>
    <t>9080360000000</t>
  </si>
  <si>
    <t>G-33-S9</t>
  </si>
  <si>
    <t>BT-182670</t>
  </si>
  <si>
    <t>LOT-A5506</t>
  </si>
  <si>
    <t>PRD-00130</t>
  </si>
  <si>
    <t>HP-SUP-0003</t>
  </si>
  <si>
    <t>7660730000000</t>
  </si>
  <si>
    <t>E-39-S5</t>
  </si>
  <si>
    <t>BT-190707</t>
  </si>
  <si>
    <t>LOT-A5612</t>
  </si>
  <si>
    <t>PRD-03264</t>
  </si>
  <si>
    <t>BRO-SUP-0101</t>
  </si>
  <si>
    <t>4249400000000</t>
  </si>
  <si>
    <t>BT-354655</t>
  </si>
  <si>
    <t>LOT-C6107</t>
  </si>
  <si>
    <t>PRD-02750</t>
  </si>
  <si>
    <t>CAN-SUP-0083</t>
  </si>
  <si>
    <t>G-02-S3</t>
  </si>
  <si>
    <t>BT-972929</t>
  </si>
  <si>
    <t>LOT-C8141</t>
  </si>
  <si>
    <t>PRD-01572</t>
  </si>
  <si>
    <t>UBI-CCT-0039</t>
  </si>
  <si>
    <t>3841880000000</t>
  </si>
  <si>
    <t>BT-237091</t>
  </si>
  <si>
    <t>LOT-B3327</t>
  </si>
  <si>
    <t>PRD-01860</t>
  </si>
  <si>
    <t>PHI-CCT-0052</t>
  </si>
  <si>
    <t>6242930000000</t>
  </si>
  <si>
    <t>BT-881514</t>
  </si>
  <si>
    <t>LOT-B7461</t>
  </si>
  <si>
    <t>PRD-01954</t>
  </si>
  <si>
    <t>PHI-ELC-0112</t>
  </si>
  <si>
    <t>6602890000000</t>
  </si>
  <si>
    <t>A-08-S3</t>
  </si>
  <si>
    <t>BT-212522</t>
  </si>
  <si>
    <t>LOT-B7745</t>
  </si>
  <si>
    <t>PRD-03354</t>
  </si>
  <si>
    <t>LOG-AUD-0084</t>
  </si>
  <si>
    <t>4329080000000</t>
  </si>
  <si>
    <t>BT-568734</t>
  </si>
  <si>
    <t>LOT-C7732</t>
  </si>
  <si>
    <t>PRD-03053</t>
  </si>
  <si>
    <t>HP-LAP-0063</t>
  </si>
  <si>
    <t>9015410000000</t>
  </si>
  <si>
    <t>BT-713483</t>
  </si>
  <si>
    <t>LOT-C4458</t>
  </si>
  <si>
    <t>PRD-01131</t>
  </si>
  <si>
    <t>UBI-NET-0038</t>
  </si>
  <si>
    <t>5803530000000</t>
  </si>
  <si>
    <t>BT-464209</t>
  </si>
  <si>
    <t>LOT-A7069</t>
  </si>
  <si>
    <t>PRD-01973</t>
  </si>
  <si>
    <t>LEN-MOB-0056</t>
  </si>
  <si>
    <t>423877000000</t>
  </si>
  <si>
    <t>E-30-S8</t>
  </si>
  <si>
    <t>BT-176384</t>
  </si>
  <si>
    <t>LOT-B4446</t>
  </si>
  <si>
    <t>PRD-00099</t>
  </si>
  <si>
    <t>BRO-PRN-0002</t>
  </si>
  <si>
    <t>3838070000000</t>
  </si>
  <si>
    <t>BT-393366</t>
  </si>
  <si>
    <t>LOT-A7275</t>
  </si>
  <si>
    <t>PRD-00984</t>
  </si>
  <si>
    <t>WD-STO-0023</t>
  </si>
  <si>
    <t>5133790000000</t>
  </si>
  <si>
    <t>BT-405891</t>
  </si>
  <si>
    <t>LOT-A1644</t>
  </si>
  <si>
    <t>PRD-01805</t>
  </si>
  <si>
    <t>MSF-LAP-0025</t>
  </si>
  <si>
    <t>2716620000000</t>
  </si>
  <si>
    <t>BT-151181</t>
  </si>
  <si>
    <t>LOT-B2686</t>
  </si>
  <si>
    <t>PRD-01055</t>
  </si>
  <si>
    <t>CIS-NET-0037</t>
  </si>
  <si>
    <t>3443580000000</t>
  </si>
  <si>
    <t>A-35-S5</t>
  </si>
  <si>
    <t>BT-469428</t>
  </si>
  <si>
    <t>LOT-A4794</t>
  </si>
  <si>
    <t>PRD-02289</t>
  </si>
  <si>
    <t>UBI-CCT-0058</t>
  </si>
  <si>
    <t>278626000000</t>
  </si>
  <si>
    <t>BT-348203</t>
  </si>
  <si>
    <t>LOT-B6565</t>
  </si>
  <si>
    <t>PRD-02616</t>
  </si>
  <si>
    <t>PHI-AUD-0062</t>
  </si>
  <si>
    <t>8331420000000</t>
  </si>
  <si>
    <t>C-23-S1</t>
  </si>
  <si>
    <t>BT-378544</t>
  </si>
  <si>
    <t>LOT-C2841</t>
  </si>
  <si>
    <t>PRD-02998</t>
  </si>
  <si>
    <t>CAN-PRN-0071</t>
  </si>
  <si>
    <t>8038150000000</t>
  </si>
  <si>
    <t>G-03-S7</t>
  </si>
  <si>
    <t>BT-213524</t>
  </si>
  <si>
    <t>LOT-C9240</t>
  </si>
  <si>
    <t>PRD-03148</t>
  </si>
  <si>
    <t>MSF-LAP-0064</t>
  </si>
  <si>
    <t>3876740000000</t>
  </si>
  <si>
    <t>BT-255109</t>
  </si>
  <si>
    <t>LOT-C1596</t>
  </si>
  <si>
    <t>PRD-00275</t>
  </si>
  <si>
    <t>BRO-PRN-0008</t>
  </si>
  <si>
    <t>5066340000000</t>
  </si>
  <si>
    <t>G-23-S5</t>
  </si>
  <si>
    <t>BT-634363</t>
  </si>
  <si>
    <t>LOT-A9005</t>
  </si>
  <si>
    <t>PRD-00054</t>
  </si>
  <si>
    <t>LEN-LAP-0006</t>
  </si>
  <si>
    <t>8528920000000</t>
  </si>
  <si>
    <t>B-21-S3</t>
  </si>
  <si>
    <t>BT-773540</t>
  </si>
  <si>
    <t>LOT-A2215</t>
  </si>
  <si>
    <t>PRD-00179</t>
  </si>
  <si>
    <t>CIS-NET-0007</t>
  </si>
  <si>
    <t>4599280000000</t>
  </si>
  <si>
    <t>H-23-S2</t>
  </si>
  <si>
    <t>BT-601903</t>
  </si>
  <si>
    <t>LOT-A8556</t>
  </si>
  <si>
    <t>PRD-02492</t>
  </si>
  <si>
    <t>MSF-ACC-0046</t>
  </si>
  <si>
    <t>9589280000000</t>
  </si>
  <si>
    <t>BT-675916</t>
  </si>
  <si>
    <t>LOT-C1197</t>
  </si>
  <si>
    <t>PRD-03166</t>
  </si>
  <si>
    <t>HP-MOB-0115</t>
  </si>
  <si>
    <t>2322310000000</t>
  </si>
  <si>
    <t>BT-276325</t>
  </si>
  <si>
    <t>LOT-C4161</t>
  </si>
  <si>
    <t>PRD-02539</t>
  </si>
  <si>
    <t>SAM-MOB-0088</t>
  </si>
  <si>
    <t>3989850000000</t>
  </si>
  <si>
    <t>BT-622528</t>
  </si>
  <si>
    <t>LOT-C5775</t>
  </si>
  <si>
    <t>PRD-01654</t>
  </si>
  <si>
    <t>HP-FUR-0042</t>
  </si>
  <si>
    <t>D-01-S1</t>
  </si>
  <si>
    <t>BT-105605</t>
  </si>
  <si>
    <t>LOT-B2101</t>
  </si>
  <si>
    <t>PRD-01531</t>
  </si>
  <si>
    <t>SEA-STO-0029</t>
  </si>
  <si>
    <t>92568359627</t>
  </si>
  <si>
    <t>BT-724391</t>
  </si>
  <si>
    <t>LOT-B7190</t>
  </si>
  <si>
    <t>PRD-01965</t>
  </si>
  <si>
    <t>MSF-LAP-0034</t>
  </si>
  <si>
    <t>1460820000000</t>
  </si>
  <si>
    <t>C-36-S8</t>
  </si>
  <si>
    <t>BT-303610</t>
  </si>
  <si>
    <t>LOT-B5827</t>
  </si>
  <si>
    <t>PRD-01691</t>
  </si>
  <si>
    <t>MSF-FUR-0038</t>
  </si>
  <si>
    <t>3151310000000</t>
  </si>
  <si>
    <t>F-35-S6</t>
  </si>
  <si>
    <t>BT-162709</t>
  </si>
  <si>
    <t>LOT-B7128</t>
  </si>
  <si>
    <t>PRD-01297</t>
  </si>
  <si>
    <t>LOG-AUD-0027</t>
  </si>
  <si>
    <t>6074150000000</t>
  </si>
  <si>
    <t>BT-427636</t>
  </si>
  <si>
    <t>PRD-00850</t>
  </si>
  <si>
    <t>PHI-CCT-0026</t>
  </si>
  <si>
    <t>2912710000000</t>
  </si>
  <si>
    <t>BT-704664</t>
  </si>
  <si>
    <t>LOT-A3967</t>
  </si>
  <si>
    <t>PRD-01735</t>
  </si>
  <si>
    <t>LEN-MOB-0048</t>
  </si>
  <si>
    <t>589360000000</t>
  </si>
  <si>
    <t>BT-118820</t>
  </si>
  <si>
    <t>LOT-B2713</t>
  </si>
  <si>
    <t>PRD-00409</t>
  </si>
  <si>
    <t>CAN-PRN-0013</t>
  </si>
  <si>
    <t>7425860000000</t>
  </si>
  <si>
    <t>H-39-S3</t>
  </si>
  <si>
    <t>BT-948743</t>
  </si>
  <si>
    <t>LOT-A1011</t>
  </si>
  <si>
    <t>PRD-01175</t>
  </si>
  <si>
    <t>LOG-CLN-0028</t>
  </si>
  <si>
    <t>2902520000000</t>
  </si>
  <si>
    <t>BT-933267</t>
  </si>
  <si>
    <t>LOT-A9798</t>
  </si>
  <si>
    <t>PRD-02069</t>
  </si>
  <si>
    <t>KNG-STO-0046</t>
  </si>
  <si>
    <t>895711000000</t>
  </si>
  <si>
    <t>BT-799847</t>
  </si>
  <si>
    <t>LOT-B5392</t>
  </si>
  <si>
    <t>PRD-01469</t>
  </si>
  <si>
    <t>EPS-PRN-0026</t>
  </si>
  <si>
    <t>2370140000000</t>
  </si>
  <si>
    <t>B-06-S6</t>
  </si>
  <si>
    <t>BT-506878</t>
  </si>
  <si>
    <t>LOT-B7320</t>
  </si>
  <si>
    <t>PRD-01768</t>
  </si>
  <si>
    <t>LEN-MOB-0049</t>
  </si>
  <si>
    <t>6095660000000</t>
  </si>
  <si>
    <t>BT-629986</t>
  </si>
  <si>
    <t>LOT-B8105</t>
  </si>
  <si>
    <t>PRD-00975</t>
  </si>
  <si>
    <t>CIS-NET-0035</t>
  </si>
  <si>
    <t>2690220000000</t>
  </si>
  <si>
    <t>BT-693038</t>
  </si>
  <si>
    <t>LOT-A7177</t>
  </si>
  <si>
    <t>PRD-00486</t>
  </si>
  <si>
    <t>HP-ACC-0013</t>
  </si>
  <si>
    <t>8943710000000</t>
  </si>
  <si>
    <t>BT-529790</t>
  </si>
  <si>
    <t>LOT-A3008</t>
  </si>
  <si>
    <t>PRD-01310</t>
  </si>
  <si>
    <t>CAN-SUP-0041</t>
  </si>
  <si>
    <t>2635950000000</t>
  </si>
  <si>
    <t>BT-936684</t>
  </si>
  <si>
    <t>LOT-B4813</t>
  </si>
  <si>
    <t>PRD-01899</t>
  </si>
  <si>
    <t>4178580000000</t>
  </si>
  <si>
    <t>B-19-S8</t>
  </si>
  <si>
    <t>BT-245397</t>
  </si>
  <si>
    <t>LOT-B5369</t>
  </si>
  <si>
    <t>PRD-02689</t>
  </si>
  <si>
    <t>1217040000000</t>
  </si>
  <si>
    <t>BT-163258</t>
  </si>
  <si>
    <t>LOT-C7940</t>
  </si>
  <si>
    <t>PRD-00265</t>
  </si>
  <si>
    <t>CAN-SUP-0009</t>
  </si>
  <si>
    <t>8743030000000</t>
  </si>
  <si>
    <t>BT-703027</t>
  </si>
  <si>
    <t>LOT-A6084</t>
  </si>
  <si>
    <t>PRD-03229</t>
  </si>
  <si>
    <t>MSF-FUR-0090</t>
  </si>
  <si>
    <t>7157020000000</t>
  </si>
  <si>
    <t>BT-525450</t>
  </si>
  <si>
    <t>LOT-C5478</t>
  </si>
  <si>
    <t>PRD-00920</t>
  </si>
  <si>
    <t>BRO-PRN-0019</t>
  </si>
  <si>
    <t>9201830000000</t>
  </si>
  <si>
    <t>H-02-S3</t>
  </si>
  <si>
    <t>BT-747417</t>
  </si>
  <si>
    <t>LOT-A3115</t>
  </si>
  <si>
    <t>PRD-00648</t>
  </si>
  <si>
    <t>HP-SUP-0016</t>
  </si>
  <si>
    <t>BT-513544</t>
  </si>
  <si>
    <t>LOT-A3092</t>
  </si>
  <si>
    <t>PRD-01750</t>
  </si>
  <si>
    <t>KNG-STO-0036</t>
  </si>
  <si>
    <t>5529580000000</t>
  </si>
  <si>
    <t>C-09-S2</t>
  </si>
  <si>
    <t>BT-375736</t>
  </si>
  <si>
    <t>LOT-B7321</t>
  </si>
  <si>
    <t>PRD-00599</t>
  </si>
  <si>
    <t>PHI-CLN-0015</t>
  </si>
  <si>
    <t>9198320000000</t>
  </si>
  <si>
    <t>D-30-S8</t>
  </si>
  <si>
    <t>BT-581924</t>
  </si>
  <si>
    <t>LOT-A6830</t>
  </si>
  <si>
    <t>PRD-00942</t>
  </si>
  <si>
    <t>SAM-AUD-0029</t>
  </si>
  <si>
    <t>4131810000000</t>
  </si>
  <si>
    <t>LOT-A4611</t>
  </si>
  <si>
    <t>PRD-01325</t>
  </si>
  <si>
    <t>CIS-NET-0054</t>
  </si>
  <si>
    <t>9883800000000</t>
  </si>
  <si>
    <t>BT-570956</t>
  </si>
  <si>
    <t>PRD-03004</t>
  </si>
  <si>
    <t>PHI-CCT-0085</t>
  </si>
  <si>
    <t>6572440000000</t>
  </si>
  <si>
    <t>B-25-S2</t>
  </si>
  <si>
    <t>BT-275943</t>
  </si>
  <si>
    <t>LOT-C4494</t>
  </si>
  <si>
    <t>PRD-00608</t>
  </si>
  <si>
    <t>HP-LAP-0012</t>
  </si>
  <si>
    <t>2722140000000</t>
  </si>
  <si>
    <t>BT-790262</t>
  </si>
  <si>
    <t>LOT-A1747</t>
  </si>
  <si>
    <t>PRD-02147</t>
  </si>
  <si>
    <t>LOG-FUR-0058</t>
  </si>
  <si>
    <t>7150070000000</t>
  </si>
  <si>
    <t>BT-496716</t>
  </si>
  <si>
    <t>PRD-02357</t>
  </si>
  <si>
    <t>PHI-AUD-0058</t>
  </si>
  <si>
    <t>8187060000000</t>
  </si>
  <si>
    <t>A-40-S9</t>
  </si>
  <si>
    <t>BT-604826</t>
  </si>
  <si>
    <t>LOT-C3145</t>
  </si>
  <si>
    <t>PRD-01320</t>
  </si>
  <si>
    <t>HP-PRN-0024</t>
  </si>
  <si>
    <t>683112000000</t>
  </si>
  <si>
    <t>D-40-S9</t>
  </si>
  <si>
    <t>BT-127189</t>
  </si>
  <si>
    <t>LOT-B9364</t>
  </si>
  <si>
    <t>PRD-01189</t>
  </si>
  <si>
    <t>LOG-AUD-0026</t>
  </si>
  <si>
    <t>4200140000000</t>
  </si>
  <si>
    <t>H-25-S7</t>
  </si>
  <si>
    <t>BT-747900</t>
  </si>
  <si>
    <t>LOT-A8416</t>
  </si>
  <si>
    <t>PRD-02355</t>
  </si>
  <si>
    <t>SAM-MOB-0080</t>
  </si>
  <si>
    <t>1484890000000</t>
  </si>
  <si>
    <t>BT-164969</t>
  </si>
  <si>
    <t>LOT-C9886</t>
  </si>
  <si>
    <t>PRD-03382</t>
  </si>
  <si>
    <t>KNG-STO-0066</t>
  </si>
  <si>
    <t>3102510000000</t>
  </si>
  <si>
    <t>BT-128637</t>
  </si>
  <si>
    <t>LOT-C4467</t>
  </si>
  <si>
    <t>PRD-01361</t>
  </si>
  <si>
    <t>SAM-AUD-0048</t>
  </si>
  <si>
    <t>7027890000000</t>
  </si>
  <si>
    <t>BT-883890</t>
  </si>
  <si>
    <t>LOT-B4974</t>
  </si>
  <si>
    <t>PRD-01909</t>
  </si>
  <si>
    <t>HP-MOB-0068</t>
  </si>
  <si>
    <t>1835000000000</t>
  </si>
  <si>
    <t>C-32-S4</t>
  </si>
  <si>
    <t>BT-979921</t>
  </si>
  <si>
    <t>LOT-B6474</t>
  </si>
  <si>
    <t>PRD-00863</t>
  </si>
  <si>
    <t>HP-LAP-0021</t>
  </si>
  <si>
    <t>4706170000000</t>
  </si>
  <si>
    <t>G-29-S7</t>
  </si>
  <si>
    <t>BT-717656</t>
  </si>
  <si>
    <t>LOT-A9829</t>
  </si>
  <si>
    <t>PRD-00068</t>
  </si>
  <si>
    <t>CAN-PRN-0002</t>
  </si>
  <si>
    <t>331191000000</t>
  </si>
  <si>
    <t>BT-133782</t>
  </si>
  <si>
    <t>PRD-03039</t>
  </si>
  <si>
    <t>HP-MOB-0109</t>
  </si>
  <si>
    <t>9045130000000</t>
  </si>
  <si>
    <t>BT-453158</t>
  </si>
  <si>
    <t>LOT-C9257</t>
  </si>
  <si>
    <t>PRD-02541</t>
  </si>
  <si>
    <t>CAN-PRN-0063</t>
  </si>
  <si>
    <t>4611610000000</t>
  </si>
  <si>
    <t>BT-103238</t>
  </si>
  <si>
    <t>LOT-C2922</t>
  </si>
  <si>
    <t>PRD-00981</t>
  </si>
  <si>
    <t>BRO-SUP-0032</t>
  </si>
  <si>
    <t>8480870000000</t>
  </si>
  <si>
    <t>BT-188857</t>
  </si>
  <si>
    <t>LOT-A2402</t>
  </si>
  <si>
    <t>PRD-00310</t>
  </si>
  <si>
    <t>PHI-AUD-0007</t>
  </si>
  <si>
    <t>2056340000000</t>
  </si>
  <si>
    <t>BT-784405</t>
  </si>
  <si>
    <t>LOT-A7637</t>
  </si>
  <si>
    <t>PRD-02649</t>
  </si>
  <si>
    <t>HP-LAP-0053</t>
  </si>
  <si>
    <t>1882210000000</t>
  </si>
  <si>
    <t>BT-622371</t>
  </si>
  <si>
    <t>LOT-C2314</t>
  </si>
  <si>
    <t>PRD-00531</t>
  </si>
  <si>
    <t>PHI-CLN-0012</t>
  </si>
  <si>
    <t>509387000000</t>
  </si>
  <si>
    <t>BT-266028</t>
  </si>
  <si>
    <t>LOT-A3078</t>
  </si>
  <si>
    <t>PRD-01807</t>
  </si>
  <si>
    <t>LOG-CLN-0050</t>
  </si>
  <si>
    <t>1848340000000</t>
  </si>
  <si>
    <t>BT-981206</t>
  </si>
  <si>
    <t>LOT-B8548</t>
  </si>
  <si>
    <t>PRD-00615</t>
  </si>
  <si>
    <t>DEL-ACC-0017</t>
  </si>
  <si>
    <t>7609870000000</t>
  </si>
  <si>
    <t>D-40-S7</t>
  </si>
  <si>
    <t>BT-523135</t>
  </si>
  <si>
    <t>LOT-A8581</t>
  </si>
  <si>
    <t>PRD-00711</t>
  </si>
  <si>
    <t>PHI-CLN-0019</t>
  </si>
  <si>
    <t>634943000000</t>
  </si>
  <si>
    <t>BT-479597</t>
  </si>
  <si>
    <t>LOT-A8808</t>
  </si>
  <si>
    <t>PRD-01359</t>
  </si>
  <si>
    <t>HP-MOB-0056</t>
  </si>
  <si>
    <t>2092250000000</t>
  </si>
  <si>
    <t>BT-638372</t>
  </si>
  <si>
    <t>LOT-B8998</t>
  </si>
  <si>
    <t>PRD-00123</t>
  </si>
  <si>
    <t>CIS-NET-0005</t>
  </si>
  <si>
    <t>6978290000000</t>
  </si>
  <si>
    <t>C-01-S8</t>
  </si>
  <si>
    <t>BT-656127</t>
  </si>
  <si>
    <t>LOT-A1795</t>
  </si>
  <si>
    <t>PRD-01273</t>
  </si>
  <si>
    <t>PHI-ELC-0069</t>
  </si>
  <si>
    <t>7048110000000</t>
  </si>
  <si>
    <t>BT-371556</t>
  </si>
  <si>
    <t>LOT-B1925</t>
  </si>
  <si>
    <t>PRD-02392</t>
  </si>
  <si>
    <t>SAM-STO-0056</t>
  </si>
  <si>
    <t>2177440000000</t>
  </si>
  <si>
    <t>BT-956389</t>
  </si>
  <si>
    <t>LOT-C7500</t>
  </si>
  <si>
    <t>PRD-00223</t>
  </si>
  <si>
    <t>MSF-FUR-0005</t>
  </si>
  <si>
    <t>4177660000000</t>
  </si>
  <si>
    <t>BT-951703</t>
  </si>
  <si>
    <t>LOT-A7656</t>
  </si>
  <si>
    <t>PRD-01139</t>
  </si>
  <si>
    <t>CIS-NET-0043</t>
  </si>
  <si>
    <t>275908000000</t>
  </si>
  <si>
    <t>BT-189794</t>
  </si>
  <si>
    <t>LOT-A6101</t>
  </si>
  <si>
    <t>PRD-01218</t>
  </si>
  <si>
    <t>BRO-PRN-0030</t>
  </si>
  <si>
    <t>9671830000000</t>
  </si>
  <si>
    <t>BT-212525</t>
  </si>
  <si>
    <t>LOT-B9702</t>
  </si>
  <si>
    <t>PRD-03315</t>
  </si>
  <si>
    <t>HP-CLN-0087</t>
  </si>
  <si>
    <t>6961390000000</t>
  </si>
  <si>
    <t>A-35-S7</t>
  </si>
  <si>
    <t>BT-226127</t>
  </si>
  <si>
    <t>LOT-C1215</t>
  </si>
  <si>
    <t>PRD-00300</t>
  </si>
  <si>
    <t>MSF-ACC-0010</t>
  </si>
  <si>
    <t>293909000000</t>
  </si>
  <si>
    <t>BT-520320</t>
  </si>
  <si>
    <t>LOT-A5448</t>
  </si>
  <si>
    <t>PRD-02546</t>
  </si>
  <si>
    <t>HP-LAP-0051</t>
  </si>
  <si>
    <t>5970120000000</t>
  </si>
  <si>
    <t>BT-215523</t>
  </si>
  <si>
    <t>LOT-C3332</t>
  </si>
  <si>
    <t>PRD-01263</t>
  </si>
  <si>
    <t>LOG-FUR-0030</t>
  </si>
  <si>
    <t>D-12-S9</t>
  </si>
  <si>
    <t>BT-513433</t>
  </si>
  <si>
    <t>LOT-B1292</t>
  </si>
  <si>
    <t>PRD-02708</t>
  </si>
  <si>
    <t>HP-MOB-0094</t>
  </si>
  <si>
    <t>1760240000000</t>
  </si>
  <si>
    <t>BT-580361</t>
  </si>
  <si>
    <t>LOT-C1089</t>
  </si>
  <si>
    <t>PRD-02942</t>
  </si>
  <si>
    <t>DEL-LAP-0069</t>
  </si>
  <si>
    <t>600309000000</t>
  </si>
  <si>
    <t>BT-160454</t>
  </si>
  <si>
    <t>LOT-C2734</t>
  </si>
  <si>
    <t>PRD-03250</t>
  </si>
  <si>
    <t>PHI-CLN-0096</t>
  </si>
  <si>
    <t>8231660000000</t>
  </si>
  <si>
    <t>BT-571289</t>
  </si>
  <si>
    <t>LOT-C8718</t>
  </si>
  <si>
    <t>PRD-02374</t>
  </si>
  <si>
    <t>EPS-PRN-0040</t>
  </si>
  <si>
    <t>7359010000000</t>
  </si>
  <si>
    <t>BT-203420</t>
  </si>
  <si>
    <t>LOT-C1703</t>
  </si>
  <si>
    <t>PRD-01677</t>
  </si>
  <si>
    <t>PHI-AUD-0041</t>
  </si>
  <si>
    <t>5726850000000</t>
  </si>
  <si>
    <t>C-26-S8</t>
  </si>
  <si>
    <t>BT-989693</t>
  </si>
  <si>
    <t>LOT-B4340</t>
  </si>
  <si>
    <t>PRD-00303</t>
  </si>
  <si>
    <t>UBI-NET-0006</t>
  </si>
  <si>
    <t>8209170000000</t>
  </si>
  <si>
    <t>BT-577127</t>
  </si>
  <si>
    <t>LOT-A7594</t>
  </si>
  <si>
    <t>PRD-02327</t>
  </si>
  <si>
    <t>SAM-MOB-0078</t>
  </si>
  <si>
    <t>7380170000000</t>
  </si>
  <si>
    <t>BT-529743</t>
  </si>
  <si>
    <t>LOT-C6232</t>
  </si>
  <si>
    <t>PRD-01436</t>
  </si>
  <si>
    <t>SAM-MOB-0046</t>
  </si>
  <si>
    <t>2776060000000</t>
  </si>
  <si>
    <t>BT-602946</t>
  </si>
  <si>
    <t>LOT-B4626</t>
  </si>
  <si>
    <t>PRD-02339</t>
  </si>
  <si>
    <t>HP-ACC-0059</t>
  </si>
  <si>
    <t>5865120000000</t>
  </si>
  <si>
    <t>D-08-S1</t>
  </si>
  <si>
    <t>BT-996892</t>
  </si>
  <si>
    <t>LOT-C2403</t>
  </si>
  <si>
    <t>PRD-03068</t>
  </si>
  <si>
    <t>HP-MOB-0111</t>
  </si>
  <si>
    <t>7188870000000</t>
  </si>
  <si>
    <t>BT-805345</t>
  </si>
  <si>
    <t>LOT-C8946</t>
  </si>
  <si>
    <t>PRD-01950</t>
  </si>
  <si>
    <t>SAM-MOB-0063</t>
  </si>
  <si>
    <t>681276000000</t>
  </si>
  <si>
    <t>E-33-S5</t>
  </si>
  <si>
    <t>BT-176817</t>
  </si>
  <si>
    <t>LOT-B6105</t>
  </si>
  <si>
    <t>PRD-00520</t>
  </si>
  <si>
    <t>PHI-ELC-0030</t>
  </si>
  <si>
    <t>9997000000000</t>
  </si>
  <si>
    <t>H-38-S5</t>
  </si>
  <si>
    <t>BT-946541</t>
  </si>
  <si>
    <t>LOT-A3713</t>
  </si>
  <si>
    <t>PRD-01904</t>
  </si>
  <si>
    <t>SAM-STO-0048</t>
  </si>
  <si>
    <t>883286000000</t>
  </si>
  <si>
    <t>BT-877657</t>
  </si>
  <si>
    <t>LOT-B7062</t>
  </si>
  <si>
    <t>PRD-02675</t>
  </si>
  <si>
    <t>EPS-PRN-0043</t>
  </si>
  <si>
    <t>8273350000000</t>
  </si>
  <si>
    <t>BT-172688</t>
  </si>
  <si>
    <t>LOT-C8680</t>
  </si>
  <si>
    <t>PRD-00103</t>
  </si>
  <si>
    <t>BRO-SUP-0003</t>
  </si>
  <si>
    <t>2676590000000</t>
  </si>
  <si>
    <t>BT-504684</t>
  </si>
  <si>
    <t>LOT-A8179</t>
  </si>
  <si>
    <t>PRD-01527</t>
  </si>
  <si>
    <t>PHI-ELC-0090</t>
  </si>
  <si>
    <t>6029650000000</t>
  </si>
  <si>
    <t>BT-369997</t>
  </si>
  <si>
    <t>LOT-B5820</t>
  </si>
  <si>
    <t>PRD-02304</t>
  </si>
  <si>
    <t>UBI-CCT-0059</t>
  </si>
  <si>
    <t>7267230000000</t>
  </si>
  <si>
    <t>BT-217663</t>
  </si>
  <si>
    <t>LOT-C9076</t>
  </si>
  <si>
    <t>PRD-02832</t>
  </si>
  <si>
    <t>UBI-NET-0095</t>
  </si>
  <si>
    <t>8844000000000</t>
  </si>
  <si>
    <t>E-23-S1</t>
  </si>
  <si>
    <t>BT-467638</t>
  </si>
  <si>
    <t>LOT-C1287</t>
  </si>
  <si>
    <t>PRD-01041</t>
  </si>
  <si>
    <t>SAM-AUD-0033</t>
  </si>
  <si>
    <t>4180450000000</t>
  </si>
  <si>
    <t>BT-106171</t>
  </si>
  <si>
    <t>PRD-01266</t>
  </si>
  <si>
    <t>HP-MOB-0050</t>
  </si>
  <si>
    <t>4592120000000</t>
  </si>
  <si>
    <t>BT-702083</t>
  </si>
  <si>
    <t>LOT-B6334</t>
  </si>
  <si>
    <t>PRD-01010</t>
  </si>
  <si>
    <t>SAM-AUD-0031</t>
  </si>
  <si>
    <t>6648670000000</t>
  </si>
  <si>
    <t>D-17-S7</t>
  </si>
  <si>
    <t>BT-560299</t>
  </si>
  <si>
    <t>LOT-A6965</t>
  </si>
  <si>
    <t>PRD-01460</t>
  </si>
  <si>
    <t>PHI-AUD-0035</t>
  </si>
  <si>
    <t>9074390000000</t>
  </si>
  <si>
    <t>F-03-S3</t>
  </si>
  <si>
    <t>BT-364328</t>
  </si>
  <si>
    <t>LOT-B7559</t>
  </si>
  <si>
    <t>PRD-02072</t>
  </si>
  <si>
    <t>LEN-LAP-0038</t>
  </si>
  <si>
    <t>7496320000000</t>
  </si>
  <si>
    <t>B-31-S2</t>
  </si>
  <si>
    <t>BT-860383</t>
  </si>
  <si>
    <t>LOT-B3196</t>
  </si>
  <si>
    <t>PRD-02052</t>
  </si>
  <si>
    <t>BRO-SUP-0065</t>
  </si>
  <si>
    <t>1188210000000</t>
  </si>
  <si>
    <t>BT-580357</t>
  </si>
  <si>
    <t>LOT-B9548</t>
  </si>
  <si>
    <t>PRD-00337</t>
  </si>
  <si>
    <t>HP-FUR-0008</t>
  </si>
  <si>
    <t>8214240000000</t>
  </si>
  <si>
    <t>BT-923408</t>
  </si>
  <si>
    <t>PRD-02197</t>
  </si>
  <si>
    <t>PHI-CLN-0057</t>
  </si>
  <si>
    <t>4861310000000</t>
  </si>
  <si>
    <t>E-12-S2</t>
  </si>
  <si>
    <t>BT-755031</t>
  </si>
  <si>
    <t>LOT-B9635</t>
  </si>
  <si>
    <t>PRD-01425</t>
  </si>
  <si>
    <t>SAM-AUD-0050</t>
  </si>
  <si>
    <t>1970960000000</t>
  </si>
  <si>
    <t>F-02-S2</t>
  </si>
  <si>
    <t>BT-444333</t>
  </si>
  <si>
    <t>LOT-B1208</t>
  </si>
  <si>
    <t>PRD-02758</t>
  </si>
  <si>
    <t>PHI-AUD-0067</t>
  </si>
  <si>
    <t>4357160000000</t>
  </si>
  <si>
    <t>BT-969008</t>
  </si>
  <si>
    <t>LOT-C9510</t>
  </si>
  <si>
    <t>PRD-00188</t>
  </si>
  <si>
    <t>APC-ELC-0006</t>
  </si>
  <si>
    <t>1119270000000</t>
  </si>
  <si>
    <t>BT-788500</t>
  </si>
  <si>
    <t>LOT-A4552</t>
  </si>
  <si>
    <t>PRD-00380</t>
  </si>
  <si>
    <t>PHI-CCT-0008</t>
  </si>
  <si>
    <t>9225010000000</t>
  </si>
  <si>
    <t>C-11-S9</t>
  </si>
  <si>
    <t>BT-415183</t>
  </si>
  <si>
    <t>LOT-A9586</t>
  </si>
  <si>
    <t>PRD-02598</t>
  </si>
  <si>
    <t>PHI-CCT-0077</t>
  </si>
  <si>
    <t>2505390000000</t>
  </si>
  <si>
    <t>BT-732596</t>
  </si>
  <si>
    <t>LOT-C9793</t>
  </si>
  <si>
    <t>PRD-01330</t>
  </si>
  <si>
    <t>SAM-MOB-0041</t>
  </si>
  <si>
    <t>4456580000000</t>
  </si>
  <si>
    <t>BT-733854</t>
  </si>
  <si>
    <t>LOT-B7789</t>
  </si>
  <si>
    <t>PRD-01380</t>
  </si>
  <si>
    <t>HP-PRN-0026</t>
  </si>
  <si>
    <t>5282300000000</t>
  </si>
  <si>
    <t>BT-372975</t>
  </si>
  <si>
    <t>LOT-B2142</t>
  </si>
  <si>
    <t>PRD-01229</t>
  </si>
  <si>
    <t>LOG-ACC-0028</t>
  </si>
  <si>
    <t>8823090000000</t>
  </si>
  <si>
    <t>F-20-S4</t>
  </si>
  <si>
    <t>BT-559542</t>
  </si>
  <si>
    <t>LOT-B7334</t>
  </si>
  <si>
    <t>PRD-01087</t>
  </si>
  <si>
    <t>APC-ELC-0055</t>
  </si>
  <si>
    <t>1845750000000</t>
  </si>
  <si>
    <t>BT-481294</t>
  </si>
  <si>
    <t>LOT-A3475</t>
  </si>
  <si>
    <t>PRD-02789</t>
  </si>
  <si>
    <t>PHI-CLN-0082</t>
  </si>
  <si>
    <t>4243500000000</t>
  </si>
  <si>
    <t>D-14-S5</t>
  </si>
  <si>
    <t>BT-387446</t>
  </si>
  <si>
    <t>LOT-C2284</t>
  </si>
  <si>
    <t>PRD-02153</t>
  </si>
  <si>
    <t>CAN-PRN-0051</t>
  </si>
  <si>
    <t>4666570000000</t>
  </si>
  <si>
    <t>BT-825447</t>
  </si>
  <si>
    <t>LOT-B1152</t>
  </si>
  <si>
    <t>PRD-03240</t>
  </si>
  <si>
    <t>MSF-LAP-0066</t>
  </si>
  <si>
    <t>5772010000000</t>
  </si>
  <si>
    <t>C-22-S6</t>
  </si>
  <si>
    <t>LOT-C7829</t>
  </si>
  <si>
    <t>PRD-02639</t>
  </si>
  <si>
    <t>LOG-ACC-0058</t>
  </si>
  <si>
    <t>8910210000000</t>
  </si>
  <si>
    <t>BT-689927</t>
  </si>
  <si>
    <t>LOT-C4746</t>
  </si>
  <si>
    <t>PRD-02791</t>
  </si>
  <si>
    <t>BRO-SUP-0085</t>
  </si>
  <si>
    <t>5372420000000</t>
  </si>
  <si>
    <t>E-36-S2</t>
  </si>
  <si>
    <t>BT-244190</t>
  </si>
  <si>
    <t>LOT-C5919</t>
  </si>
  <si>
    <t>PRD-03233</t>
  </si>
  <si>
    <t>CIS-CCT-0079</t>
  </si>
  <si>
    <t>760150000000</t>
  </si>
  <si>
    <t>BT-750642</t>
  </si>
  <si>
    <t>LOT-C7508</t>
  </si>
  <si>
    <t>PRD-02219</t>
  </si>
  <si>
    <t>PHI-CLN-0059</t>
  </si>
  <si>
    <t>5660900000000</t>
  </si>
  <si>
    <t>BT-788968</t>
  </si>
  <si>
    <t>LOT-B1742</t>
  </si>
  <si>
    <t>PRD-02524</t>
  </si>
  <si>
    <t>CIS-CCT-0061</t>
  </si>
  <si>
    <t>187167000000</t>
  </si>
  <si>
    <t>BT-629519</t>
  </si>
  <si>
    <t>LOT-C8801</t>
  </si>
  <si>
    <t>PRD-01190</t>
  </si>
  <si>
    <t>SEA-STO-0023</t>
  </si>
  <si>
    <t>BT-791743</t>
  </si>
  <si>
    <t>LOT-A8709</t>
  </si>
  <si>
    <t>PRD-00252</t>
  </si>
  <si>
    <t>APC-ELC-0010</t>
  </si>
  <si>
    <t>566419000000</t>
  </si>
  <si>
    <t>BT-102049</t>
  </si>
  <si>
    <t>LOT-A7997</t>
  </si>
  <si>
    <t>PRD-02903</t>
  </si>
  <si>
    <t>DEL-LAP-0065</t>
  </si>
  <si>
    <t>1447380000000</t>
  </si>
  <si>
    <t>BT-392622</t>
  </si>
  <si>
    <t>LOT-C3772</t>
  </si>
  <si>
    <t>PRD-02713</t>
  </si>
  <si>
    <t>HP-MOB-0095</t>
  </si>
  <si>
    <t>6172410000000</t>
  </si>
  <si>
    <t>A-15-S5</t>
  </si>
  <si>
    <t>BT-791147</t>
  </si>
  <si>
    <t>LOT-C7098</t>
  </si>
  <si>
    <t>PRD-02224</t>
  </si>
  <si>
    <t>HP-LAP-0044</t>
  </si>
  <si>
    <t>9145790000000</t>
  </si>
  <si>
    <t>BT-423676</t>
  </si>
  <si>
    <t>LOT-B7693</t>
  </si>
  <si>
    <t>PRD-02437</t>
  </si>
  <si>
    <t>DEL-ACC-0047</t>
  </si>
  <si>
    <t>2494430000000</t>
  </si>
  <si>
    <t>A-20-S6</t>
  </si>
  <si>
    <t>BT-567735</t>
  </si>
  <si>
    <t>LOT-C7599</t>
  </si>
  <si>
    <t>PRD-00931</t>
  </si>
  <si>
    <t>HP-PRN-0017</t>
  </si>
  <si>
    <t>9868570000000</t>
  </si>
  <si>
    <t>B-03-S6</t>
  </si>
  <si>
    <t>BT-403208</t>
  </si>
  <si>
    <t>LOT-A3520</t>
  </si>
  <si>
    <t>PRD-00036</t>
  </si>
  <si>
    <t>BRO-SUP-0001</t>
  </si>
  <si>
    <t>1592120000000</t>
  </si>
  <si>
    <t>BT-847006</t>
  </si>
  <si>
    <t>LOT-A8267</t>
  </si>
  <si>
    <t>PRD-00082</t>
  </si>
  <si>
    <t>1918260000000</t>
  </si>
  <si>
    <t>BT-838968</t>
  </si>
  <si>
    <t>LOT-A4519</t>
  </si>
  <si>
    <t>PRD-01198</t>
  </si>
  <si>
    <t>CAN-SUP-0038</t>
  </si>
  <si>
    <t>9553310000000</t>
  </si>
  <si>
    <t>B-04-S2</t>
  </si>
  <si>
    <t>BT-246496</t>
  </si>
  <si>
    <t>LOT-A7255</t>
  </si>
  <si>
    <t>PRD-00836</t>
  </si>
  <si>
    <t>HP-MOB-0035</t>
  </si>
  <si>
    <t>3379530000000</t>
  </si>
  <si>
    <t>B-30-S3</t>
  </si>
  <si>
    <t>LOT-A5338</t>
  </si>
  <si>
    <t>PRD-02232</t>
  </si>
  <si>
    <t>HP-ACC-0056</t>
  </si>
  <si>
    <t>9783280000000</t>
  </si>
  <si>
    <t>F-19-S2</t>
  </si>
  <si>
    <t>BT-806835</t>
  </si>
  <si>
    <t>LOT-B9487</t>
  </si>
  <si>
    <t>PRD-00102</t>
  </si>
  <si>
    <t>CAN-SUP-0003</t>
  </si>
  <si>
    <t>969030000000</t>
  </si>
  <si>
    <t>C-20-S7</t>
  </si>
  <si>
    <t>BT-869649</t>
  </si>
  <si>
    <t>LOT-A5825</t>
  </si>
  <si>
    <t>PRD-01478</t>
  </si>
  <si>
    <t>HP-ACC-0035</t>
  </si>
  <si>
    <t>6008060000000</t>
  </si>
  <si>
    <t>BT-435803</t>
  </si>
  <si>
    <t>LOT-B7877</t>
  </si>
  <si>
    <t>PRD-00855</t>
  </si>
  <si>
    <t>WD-STO-0018</t>
  </si>
  <si>
    <t>1236020000000</t>
  </si>
  <si>
    <t>BT-541420</t>
  </si>
  <si>
    <t>LOT-A3940</t>
  </si>
  <si>
    <t>PRD-01280</t>
  </si>
  <si>
    <t>PHI-CCT-0038</t>
  </si>
  <si>
    <t>6609860000000</t>
  </si>
  <si>
    <t>A-23-S5</t>
  </si>
  <si>
    <t>BT-716036</t>
  </si>
  <si>
    <t>LOT-B8975</t>
  </si>
  <si>
    <t>PRD-01797</t>
  </si>
  <si>
    <t>UBI-NET-0062</t>
  </si>
  <si>
    <t>1063820000000</t>
  </si>
  <si>
    <t>BT-673379</t>
  </si>
  <si>
    <t>LOT-B1951</t>
  </si>
  <si>
    <t>PRD-00535</t>
  </si>
  <si>
    <t>HP-FUR-0011</t>
  </si>
  <si>
    <t>8186550000000</t>
  </si>
  <si>
    <t>BT-737468</t>
  </si>
  <si>
    <t>LOT-A7062</t>
  </si>
  <si>
    <t>PRD-00793</t>
  </si>
  <si>
    <t>HP-FUR-0023</t>
  </si>
  <si>
    <t>1152230000000</t>
  </si>
  <si>
    <t>C-31-S1</t>
  </si>
  <si>
    <t>BT-527445</t>
  </si>
  <si>
    <t>LOT-A3760</t>
  </si>
  <si>
    <t>PRD-02706</t>
  </si>
  <si>
    <t>LEN-MOB-0084</t>
  </si>
  <si>
    <t>2199980000000</t>
  </si>
  <si>
    <t>B-07-S3</t>
  </si>
  <si>
    <t>BT-115114</t>
  </si>
  <si>
    <t>LOT-C6384</t>
  </si>
  <si>
    <t>PRD-00139</t>
  </si>
  <si>
    <t>HP-LAP-0003</t>
  </si>
  <si>
    <t>6887260000000</t>
  </si>
  <si>
    <t>G-40-S6</t>
  </si>
  <si>
    <t>BT-388946</t>
  </si>
  <si>
    <t>LOT-A7511</t>
  </si>
  <si>
    <t>PRD-02252</t>
  </si>
  <si>
    <t>CAN-SUP-0071</t>
  </si>
  <si>
    <t>8798320000000</t>
  </si>
  <si>
    <t>BT-754951</t>
  </si>
  <si>
    <t>PRD-02868</t>
  </si>
  <si>
    <t>MSF-FUR-0076</t>
  </si>
  <si>
    <t>2755260000000</t>
  </si>
  <si>
    <t>BT-822918</t>
  </si>
  <si>
    <t>LOT-C9723</t>
  </si>
  <si>
    <t>PRD-01240</t>
  </si>
  <si>
    <t>APC-ELC-0062</t>
  </si>
  <si>
    <t>9303950000000</t>
  </si>
  <si>
    <t>BT-264345</t>
  </si>
  <si>
    <t>LOT-B9440</t>
  </si>
  <si>
    <t>PRD-03021</t>
  </si>
  <si>
    <t>HP-FUR-0077</t>
  </si>
  <si>
    <t>81982228328</t>
  </si>
  <si>
    <t>G-33-S4</t>
  </si>
  <si>
    <t>BT-840773</t>
  </si>
  <si>
    <t>PRD-02830</t>
  </si>
  <si>
    <t>SAM-AUD-0082</t>
  </si>
  <si>
    <t>1869680000000</t>
  </si>
  <si>
    <t>BT-915231</t>
  </si>
  <si>
    <t>PRD-01575</t>
  </si>
  <si>
    <t>SEA-STO-0033</t>
  </si>
  <si>
    <t>D-09-S7</t>
  </si>
  <si>
    <t>BT-740411</t>
  </si>
  <si>
    <t>PRD-00921</t>
  </si>
  <si>
    <t>LEN-LAP-0023</t>
  </si>
  <si>
    <t>7574140000000</t>
  </si>
  <si>
    <t>D-06-S8</t>
  </si>
  <si>
    <t>BT-396141</t>
  </si>
  <si>
    <t>LOT-A3701</t>
  </si>
  <si>
    <t>PRD-02757</t>
  </si>
  <si>
    <t>CAN-SUP-0084</t>
  </si>
  <si>
    <t>3497570000000</t>
  </si>
  <si>
    <t>D-21-S7</t>
  </si>
  <si>
    <t>BT-841860</t>
  </si>
  <si>
    <t>LOT-C1127</t>
  </si>
  <si>
    <t>PRD-02209</t>
  </si>
  <si>
    <t>UBI-CCT-0055</t>
  </si>
  <si>
    <t>6873700000000</t>
  </si>
  <si>
    <t>BT-527545</t>
  </si>
  <si>
    <t>PRD-00447</t>
  </si>
  <si>
    <t>MSF-ACC-0013</t>
  </si>
  <si>
    <t>4176340000000</t>
  </si>
  <si>
    <t>C-06-S6</t>
  </si>
  <si>
    <t>BT-654943</t>
  </si>
  <si>
    <t>LOT-A9043</t>
  </si>
  <si>
    <t>PRD-01168</t>
  </si>
  <si>
    <t>MSF-ACC-0023</t>
  </si>
  <si>
    <t>BT-762707</t>
  </si>
  <si>
    <t>LOT-A5983</t>
  </si>
  <si>
    <t>PRD-02075</t>
  </si>
  <si>
    <t>SAM-STO-0050</t>
  </si>
  <si>
    <t>4571470000000</t>
  </si>
  <si>
    <t>BT-595467</t>
  </si>
  <si>
    <t>LOT-B4782</t>
  </si>
  <si>
    <t>PRD-00097</t>
  </si>
  <si>
    <t>SAM-STO-0004</t>
  </si>
  <si>
    <t>3568040000000</t>
  </si>
  <si>
    <t>BT-976530</t>
  </si>
  <si>
    <t>LOT-A6370</t>
  </si>
  <si>
    <t>PRD-01375</t>
  </si>
  <si>
    <t>LOG-ACC-0031</t>
  </si>
  <si>
    <t>8833920000000</t>
  </si>
  <si>
    <t>E-29-S3</t>
  </si>
  <si>
    <t>BT-852111</t>
  </si>
  <si>
    <t>LOT-B4823</t>
  </si>
  <si>
    <t>PRD-02861</t>
  </si>
  <si>
    <t>WD-STO-0074</t>
  </si>
  <si>
    <t>3848200000000</t>
  </si>
  <si>
    <t>D-39-S9</t>
  </si>
  <si>
    <t>BT-592804</t>
  </si>
  <si>
    <t>LOT-C1956</t>
  </si>
  <si>
    <t>PRD-01762</t>
  </si>
  <si>
    <t>SAM-MOB-0059</t>
  </si>
  <si>
    <t>BT-291689</t>
  </si>
  <si>
    <t>LOT-B8616</t>
  </si>
  <si>
    <t>PRD-01649</t>
  </si>
  <si>
    <t>CAN-SUP-0050</t>
  </si>
  <si>
    <t>7842780000000</t>
  </si>
  <si>
    <t>F-36-S3</t>
  </si>
  <si>
    <t>BT-541134</t>
  </si>
  <si>
    <t>LOT-B9741</t>
  </si>
  <si>
    <t>PRD-01081</t>
  </si>
  <si>
    <t>LOG-FUR-0025</t>
  </si>
  <si>
    <t>6440480000000</t>
  </si>
  <si>
    <t>C-28-S7</t>
  </si>
  <si>
    <t>BT-406291</t>
  </si>
  <si>
    <t>LOT-A8876</t>
  </si>
  <si>
    <t>PRD-02328</t>
  </si>
  <si>
    <t>CAN-SUP-0073</t>
  </si>
  <si>
    <t>2962290000000</t>
  </si>
  <si>
    <t>E-11-S6</t>
  </si>
  <si>
    <t>BT-201142</t>
  </si>
  <si>
    <t>LOT-C8376</t>
  </si>
  <si>
    <t>PRD-00832</t>
  </si>
  <si>
    <t>LOG-ACC-0024</t>
  </si>
  <si>
    <t>7405710000000</t>
  </si>
  <si>
    <t>G-17-S3</t>
  </si>
  <si>
    <t>BT-835837</t>
  </si>
  <si>
    <t>LOT-A8392</t>
  </si>
  <si>
    <t>PRD-03255</t>
  </si>
  <si>
    <t>UBI-CCT-0081</t>
  </si>
  <si>
    <t>3616220000000</t>
  </si>
  <si>
    <t>BT-774069</t>
  </si>
  <si>
    <t>LOT-C1843</t>
  </si>
  <si>
    <t>PRD-00408</t>
  </si>
  <si>
    <t>PHI-ELC-0020</t>
  </si>
  <si>
    <t>5495010000000</t>
  </si>
  <si>
    <t>BT-621724</t>
  </si>
  <si>
    <t>LOT-A4343</t>
  </si>
  <si>
    <t>PRD-01070</t>
  </si>
  <si>
    <t>HP-MOB-0041</t>
  </si>
  <si>
    <t>5605270000000</t>
  </si>
  <si>
    <t>D-13-S1</t>
  </si>
  <si>
    <t>BT-295234</t>
  </si>
  <si>
    <t>LOT-A1551</t>
  </si>
  <si>
    <t>PRD-03239</t>
  </si>
  <si>
    <t>PHI-CLN-0095</t>
  </si>
  <si>
    <t>3214470000000</t>
  </si>
  <si>
    <t>BT-853186</t>
  </si>
  <si>
    <t>LOT-C9638</t>
  </si>
  <si>
    <t>PRD-01082</t>
  </si>
  <si>
    <t>WD-STO-0028</t>
  </si>
  <si>
    <t>9953160000000</t>
  </si>
  <si>
    <t>BT-955058</t>
  </si>
  <si>
    <t>LOT-A4559</t>
  </si>
  <si>
    <t>PRD-01046</t>
  </si>
  <si>
    <t>HP-MOB-0040</t>
  </si>
  <si>
    <t>6059930000000</t>
  </si>
  <si>
    <t>BT-640053</t>
  </si>
  <si>
    <t>LOT-A5459</t>
  </si>
  <si>
    <t>PRD-01564</t>
  </si>
  <si>
    <t>CAN-SUP-0048</t>
  </si>
  <si>
    <t>2202200000000</t>
  </si>
  <si>
    <t>F-14-S5</t>
  </si>
  <si>
    <t>BT-559030</t>
  </si>
  <si>
    <t>LOT-B6043</t>
  </si>
  <si>
    <t>PRD-02807</t>
  </si>
  <si>
    <t>MSF-ACC-0049</t>
  </si>
  <si>
    <t>8332070000000</t>
  </si>
  <si>
    <t>BT-686557</t>
  </si>
  <si>
    <t>LOT-C8932</t>
  </si>
  <si>
    <t>PRD-03102</t>
  </si>
  <si>
    <t>HP-CLN-0078</t>
  </si>
  <si>
    <t>6664570000000</t>
  </si>
  <si>
    <t>BT-392863</t>
  </si>
  <si>
    <t>LOT-C6566</t>
  </si>
  <si>
    <t>PRD-00672</t>
  </si>
  <si>
    <t>PHI-CLN-0018</t>
  </si>
  <si>
    <t>4673920000000</t>
  </si>
  <si>
    <t>A-02-S1</t>
  </si>
  <si>
    <t>BT-675189</t>
  </si>
  <si>
    <t>LOT-A9503</t>
  </si>
  <si>
    <t>PRD-02215</t>
  </si>
  <si>
    <t>HP-FUR-0054</t>
  </si>
  <si>
    <t>6449640000000</t>
  </si>
  <si>
    <t>BT-575875</t>
  </si>
  <si>
    <t>LOT-B6439</t>
  </si>
  <si>
    <t>PRD-00739</t>
  </si>
  <si>
    <t>LEN-LAP-0018</t>
  </si>
  <si>
    <t>390912000000</t>
  </si>
  <si>
    <t>BT-754148</t>
  </si>
  <si>
    <t>LOT-A9929</t>
  </si>
  <si>
    <t>PRD-03058</t>
  </si>
  <si>
    <t>UBI-CCT-0076</t>
  </si>
  <si>
    <t>6644690000000</t>
  </si>
  <si>
    <t>BT-824919</t>
  </si>
  <si>
    <t>LOT-C5482</t>
  </si>
  <si>
    <t>PRD-01443</t>
  </si>
  <si>
    <t>PHI-ELC-0084</t>
  </si>
  <si>
    <t>8745130000000</t>
  </si>
  <si>
    <t>C-13-S1</t>
  </si>
  <si>
    <t>BT-539391</t>
  </si>
  <si>
    <t>LOT-B4654</t>
  </si>
  <si>
    <t>PRD-01281</t>
  </si>
  <si>
    <t>PHI-CLN-0032</t>
  </si>
  <si>
    <t>9844500000000</t>
  </si>
  <si>
    <t>BT-574672</t>
  </si>
  <si>
    <t>LOT-B2908</t>
  </si>
  <si>
    <t>PRD-02168</t>
  </si>
  <si>
    <t>PHI-CCT-0061</t>
  </si>
  <si>
    <t>298494000000</t>
  </si>
  <si>
    <t>BT-919298</t>
  </si>
  <si>
    <t>LOT-B2325</t>
  </si>
  <si>
    <t>PRD-03036</t>
  </si>
  <si>
    <t>LEN-MOB-0092</t>
  </si>
  <si>
    <t>5979040000000</t>
  </si>
  <si>
    <t>D-33-S3</t>
  </si>
  <si>
    <t>BT-840530</t>
  </si>
  <si>
    <t>LOT-C9755</t>
  </si>
  <si>
    <t>PRD-00581</t>
  </si>
  <si>
    <t>LOG-ACC-0018</t>
  </si>
  <si>
    <t>8242000000000</t>
  </si>
  <si>
    <t>BT-201263</t>
  </si>
  <si>
    <t>LOT-A9877</t>
  </si>
  <si>
    <t>PRD-02400</t>
  </si>
  <si>
    <t>LOG-FUR-0064</t>
  </si>
  <si>
    <t>2541780000000</t>
  </si>
  <si>
    <t>D-29-S7</t>
  </si>
  <si>
    <t>BT-348949</t>
  </si>
  <si>
    <t>LOT-C2779</t>
  </si>
  <si>
    <t>PRD-00152</t>
  </si>
  <si>
    <t>DEL-LAP-0002</t>
  </si>
  <si>
    <t>H-30-S6</t>
  </si>
  <si>
    <t>BT-830789</t>
  </si>
  <si>
    <t>LOT-A1519</t>
  </si>
  <si>
    <t>PRD-01556</t>
  </si>
  <si>
    <t>CIS-NET-0065</t>
  </si>
  <si>
    <t>8055920000000</t>
  </si>
  <si>
    <t>B-19-S2</t>
  </si>
  <si>
    <t>LOT-B8618</t>
  </si>
  <si>
    <t>PRD-02599</t>
  </si>
  <si>
    <t>MSF-FUR-0066</t>
  </si>
  <si>
    <t>9727310000000</t>
  </si>
  <si>
    <t>BT-453411</t>
  </si>
  <si>
    <t>LOT-C9184</t>
  </si>
  <si>
    <t>PRD-01541</t>
  </si>
  <si>
    <t>LOG-ACC-0034</t>
  </si>
  <si>
    <t>4498110000000</t>
  </si>
  <si>
    <t>BT-763440</t>
  </si>
  <si>
    <t>LOT-B5920</t>
  </si>
  <si>
    <t>PRD-02826</t>
  </si>
  <si>
    <t>UBI-CCT-0067</t>
  </si>
  <si>
    <t>9452360000000</t>
  </si>
  <si>
    <t>D-26-S5</t>
  </si>
  <si>
    <t>BT-355086</t>
  </si>
  <si>
    <t>PRD-02359</t>
  </si>
  <si>
    <t>LOG-FUR-0063</t>
  </si>
  <si>
    <t>4382500000000</t>
  </si>
  <si>
    <t>G-22-S5</t>
  </si>
  <si>
    <t>BT-871671</t>
  </si>
  <si>
    <t>PRD-01360</t>
  </si>
  <si>
    <t>MSF-LAP-0017</t>
  </si>
  <si>
    <t>4393000000000</t>
  </si>
  <si>
    <t>BT-438284</t>
  </si>
  <si>
    <t>LOT-B9845</t>
  </si>
  <si>
    <t>PRD-00326</t>
  </si>
  <si>
    <t>SAM-MOB-0011</t>
  </si>
  <si>
    <t>8164940000000</t>
  </si>
  <si>
    <t>A-14-S6</t>
  </si>
  <si>
    <t>BT-587982</t>
  </si>
  <si>
    <t>LOT-A6268</t>
  </si>
  <si>
    <t>PRD-00653</t>
  </si>
  <si>
    <t>HP-LAP-0015</t>
  </si>
  <si>
    <t>4246490000000</t>
  </si>
  <si>
    <t>B-39-S9</t>
  </si>
  <si>
    <t>BT-529495</t>
  </si>
  <si>
    <t>LOT-A9553</t>
  </si>
  <si>
    <t>PRD-01384</t>
  </si>
  <si>
    <t>PHI-ELC-0076</t>
  </si>
  <si>
    <t>4218150000000</t>
  </si>
  <si>
    <t>BT-932724</t>
  </si>
  <si>
    <t>LOT-B2169</t>
  </si>
  <si>
    <t>PRD-00367</t>
  </si>
  <si>
    <t>8836080000000</t>
  </si>
  <si>
    <t>BT-688247</t>
  </si>
  <si>
    <t>LOT-A5563</t>
  </si>
  <si>
    <t>PRD-03272</t>
  </si>
  <si>
    <t>SAM-MOB-0105</t>
  </si>
  <si>
    <t>3377750000000</t>
  </si>
  <si>
    <t>BT-856771</t>
  </si>
  <si>
    <t>LOT-C2041</t>
  </si>
  <si>
    <t>PRD-02323</t>
  </si>
  <si>
    <t>LOG-AUD-0055</t>
  </si>
  <si>
    <t>4549090000000</t>
  </si>
  <si>
    <t>BT-474492</t>
  </si>
  <si>
    <t>PRD-00073</t>
  </si>
  <si>
    <t>LEN-MOB-0004</t>
  </si>
  <si>
    <t>84840862118</t>
  </si>
  <si>
    <t>H-02-S8</t>
  </si>
  <si>
    <t>BT-106933</t>
  </si>
  <si>
    <t>LOT-A9719</t>
  </si>
  <si>
    <t>PRD-03093</t>
  </si>
  <si>
    <t>CIS-CCT-0077</t>
  </si>
  <si>
    <t>1343380000000</t>
  </si>
  <si>
    <t>BT-781154</t>
  </si>
  <si>
    <t>LOT-C7807</t>
  </si>
  <si>
    <t>PRD-02771</t>
  </si>
  <si>
    <t>MSF-LAP-0052</t>
  </si>
  <si>
    <t>6632260000000</t>
  </si>
  <si>
    <t>G-20-S2</t>
  </si>
  <si>
    <t>BT-746631</t>
  </si>
  <si>
    <t>PRD-02839</t>
  </si>
  <si>
    <t>CIS-CCT-0068</t>
  </si>
  <si>
    <t>1745010000000</t>
  </si>
  <si>
    <t>BT-817163</t>
  </si>
  <si>
    <t>LOT-C3013</t>
  </si>
  <si>
    <t>PRD-01567</t>
  </si>
  <si>
    <t>CIS-NET-0067</t>
  </si>
  <si>
    <t>3422070000000</t>
  </si>
  <si>
    <t>BT-184531</t>
  </si>
  <si>
    <t>LOT-B5433</t>
  </si>
  <si>
    <t>PRD-00056</t>
  </si>
  <si>
    <t>WD-STO-0002</t>
  </si>
  <si>
    <t>5562590000000</t>
  </si>
  <si>
    <t>H-22-S4</t>
  </si>
  <si>
    <t>BT-736129</t>
  </si>
  <si>
    <t>LOT-A3353</t>
  </si>
  <si>
    <t>PRD-02883</t>
  </si>
  <si>
    <t>UBI-CCT-0072</t>
  </si>
  <si>
    <t>5394120000000</t>
  </si>
  <si>
    <t>B-04-S9</t>
  </si>
  <si>
    <t>BT-292295</t>
  </si>
  <si>
    <t>LOT-C8656</t>
  </si>
  <si>
    <t>PRD-01793</t>
  </si>
  <si>
    <t>HP-SUP-0049</t>
  </si>
  <si>
    <t>8660100000000</t>
  </si>
  <si>
    <t>BT-188356</t>
  </si>
  <si>
    <t>LOT-B4060</t>
  </si>
  <si>
    <t>PRD-01450</t>
  </si>
  <si>
    <t>CIS-NET-0060</t>
  </si>
  <si>
    <t>4977050000000</t>
  </si>
  <si>
    <t>E-26-S5</t>
  </si>
  <si>
    <t>BT-515767</t>
  </si>
  <si>
    <t>PRD-01992</t>
  </si>
  <si>
    <t>639585000000</t>
  </si>
  <si>
    <t>A-21-S2</t>
  </si>
  <si>
    <t>BT-472747</t>
  </si>
  <si>
    <t>LOT-B1274</t>
  </si>
  <si>
    <t>PRD-02965</t>
  </si>
  <si>
    <t>LOG-AUD-0072</t>
  </si>
  <si>
    <t>755406000000</t>
  </si>
  <si>
    <t>BT-842419</t>
  </si>
  <si>
    <t>LOT-C5923</t>
  </si>
  <si>
    <t>PRD-00685</t>
  </si>
  <si>
    <t>HP-LAP-0017</t>
  </si>
  <si>
    <t>371616000000</t>
  </si>
  <si>
    <t>BT-917249</t>
  </si>
  <si>
    <t>LOT-A8667</t>
  </si>
  <si>
    <t>PRD-02352</t>
  </si>
  <si>
    <t>PHI-CCT-0066</t>
  </si>
  <si>
    <t>3594020000000</t>
  </si>
  <si>
    <t>BT-641867</t>
  </si>
  <si>
    <t>PRD-02180</t>
  </si>
  <si>
    <t>MSF-LAP-0042</t>
  </si>
  <si>
    <t>6271810000000</t>
  </si>
  <si>
    <t>E-24-S6</t>
  </si>
  <si>
    <t>BT-454970</t>
  </si>
  <si>
    <t>LOT-B1160</t>
  </si>
  <si>
    <t>PRD-00378</t>
  </si>
  <si>
    <t>WD-STO-0007</t>
  </si>
  <si>
    <t>4183440000000</t>
  </si>
  <si>
    <t>BT-458802</t>
  </si>
  <si>
    <t>LOT-A9253</t>
  </si>
  <si>
    <t>PRD-03376</t>
  </si>
  <si>
    <t>CIS-NET-0132</t>
  </si>
  <si>
    <t>3988330000000</t>
  </si>
  <si>
    <t>BT-222814</t>
  </si>
  <si>
    <t>PRD-02424</t>
  </si>
  <si>
    <t>LOG-AUD-0058</t>
  </si>
  <si>
    <t>4066450000000</t>
  </si>
  <si>
    <t>BT-155649</t>
  </si>
  <si>
    <t>PRD-02176</t>
  </si>
  <si>
    <t>HP-ACC-0052</t>
  </si>
  <si>
    <t>8439890000000</t>
  </si>
  <si>
    <t>D-16-S5</t>
  </si>
  <si>
    <t>BT-416453</t>
  </si>
  <si>
    <t>LOT-B3825</t>
  </si>
  <si>
    <t>PRD-01565</t>
  </si>
  <si>
    <t>SEA-STO-0031</t>
  </si>
  <si>
    <t>9321960000000</t>
  </si>
  <si>
    <t>BT-278510</t>
  </si>
  <si>
    <t>LOT-B7126</t>
  </si>
  <si>
    <t>PRD-00568</t>
  </si>
  <si>
    <t>LOG-ACC-0017</t>
  </si>
  <si>
    <t>3546620000000</t>
  </si>
  <si>
    <t>BT-944381</t>
  </si>
  <si>
    <t>LOT-A1473</t>
  </si>
  <si>
    <t>PRD-00033</t>
  </si>
  <si>
    <t>HP-MOB-0002</t>
  </si>
  <si>
    <t>1200470000000</t>
  </si>
  <si>
    <t>BT-835132</t>
  </si>
  <si>
    <t>LOT-A5951</t>
  </si>
  <si>
    <t>PRD-00266</t>
  </si>
  <si>
    <t>1603250000000</t>
  </si>
  <si>
    <t>C-30-S7</t>
  </si>
  <si>
    <t>BT-503350</t>
  </si>
  <si>
    <t>LOT-A4005</t>
  </si>
  <si>
    <t>PRD-02684</t>
  </si>
  <si>
    <t>WD-STO-0069</t>
  </si>
  <si>
    <t>2341430000000</t>
  </si>
  <si>
    <t>C-15-S4</t>
  </si>
  <si>
    <t>BT-663570</t>
  </si>
  <si>
    <t>LOT-C8665</t>
  </si>
  <si>
    <t>PRD-02148</t>
  </si>
  <si>
    <t>LOG-ACC-0045</t>
  </si>
  <si>
    <t>7571870000000</t>
  </si>
  <si>
    <t>F-31-S7</t>
  </si>
  <si>
    <t>BT-700379</t>
  </si>
  <si>
    <t>PRD-01134</t>
  </si>
  <si>
    <t>DEL-LAP-0028</t>
  </si>
  <si>
    <t>3250390000000</t>
  </si>
  <si>
    <t>BT-818943</t>
  </si>
  <si>
    <t>LOT-A7459</t>
  </si>
  <si>
    <t>PRD-03274</t>
  </si>
  <si>
    <t>HP-SUP-0087</t>
  </si>
  <si>
    <t>4890000000000</t>
  </si>
  <si>
    <t>C-13-S4</t>
  </si>
  <si>
    <t>BT-327552</t>
  </si>
  <si>
    <t>LOT-C4185</t>
  </si>
  <si>
    <t>PRD-00778</t>
  </si>
  <si>
    <t>HP-LAP-0020</t>
  </si>
  <si>
    <t>539222000000</t>
  </si>
  <si>
    <t>BT-994310</t>
  </si>
  <si>
    <t>LOT-A3238</t>
  </si>
  <si>
    <t>PRD-00065</t>
  </si>
  <si>
    <t>CAN-PRN-0001</t>
  </si>
  <si>
    <t>4593330000000</t>
  </si>
  <si>
    <t>C-33-S7</t>
  </si>
  <si>
    <t>BT-837733</t>
  </si>
  <si>
    <t>LOT-A6095</t>
  </si>
  <si>
    <t>PRD-01601</t>
  </si>
  <si>
    <t>UBI-NET-0055</t>
  </si>
  <si>
    <t>5770520000000</t>
  </si>
  <si>
    <t>BT-537983</t>
  </si>
  <si>
    <t>LOT-B6867</t>
  </si>
  <si>
    <t>PRD-00965</t>
  </si>
  <si>
    <t>DEL-LAP-0018</t>
  </si>
  <si>
    <t>4229360000000</t>
  </si>
  <si>
    <t>BT-552739</t>
  </si>
  <si>
    <t>LOT-A2104</t>
  </si>
  <si>
    <t>PRD-02977</t>
  </si>
  <si>
    <t>APC-ELC-0125</t>
  </si>
  <si>
    <t>3343660000000</t>
  </si>
  <si>
    <t>BT-863565</t>
  </si>
  <si>
    <t>LOT-C6977</t>
  </si>
  <si>
    <t>PRD-00249</t>
  </si>
  <si>
    <t>HP-LAP-0006</t>
  </si>
  <si>
    <t>9141610000000</t>
  </si>
  <si>
    <t>BT-147694</t>
  </si>
  <si>
    <t>LOT-A3644</t>
  </si>
  <si>
    <t>PRD-00789</t>
  </si>
  <si>
    <t>HP-FUR-0022</t>
  </si>
  <si>
    <t>1936790000000</t>
  </si>
  <si>
    <t>H-21-S5</t>
  </si>
  <si>
    <t>BT-243358</t>
  </si>
  <si>
    <t>LOT-A8939</t>
  </si>
  <si>
    <t>PRD-02462</t>
  </si>
  <si>
    <t>HP-MOB-0088</t>
  </si>
  <si>
    <t>771421000000</t>
  </si>
  <si>
    <t>BT-918524</t>
  </si>
  <si>
    <t>LOT-C2365</t>
  </si>
  <si>
    <t>PRD-00240</t>
  </si>
  <si>
    <t>LOG-ACC-0008</t>
  </si>
  <si>
    <t>8455050000000</t>
  </si>
  <si>
    <t>A-19-S9</t>
  </si>
  <si>
    <t>BT-539673</t>
  </si>
  <si>
    <t>LOT-A7586</t>
  </si>
  <si>
    <t>PRD-02595</t>
  </si>
  <si>
    <t>MSF-FUR-0065</t>
  </si>
  <si>
    <t>1271990000000</t>
  </si>
  <si>
    <t>BT-257184</t>
  </si>
  <si>
    <t>LOT-C9332</t>
  </si>
  <si>
    <t>PRD-01688</t>
  </si>
  <si>
    <t>LOG-FUR-0041</t>
  </si>
  <si>
    <t>5895380000000</t>
  </si>
  <si>
    <t>BT-680699</t>
  </si>
  <si>
    <t>LOT-B1667</t>
  </si>
  <si>
    <t>PRD-00391</t>
  </si>
  <si>
    <t>LOG-ACC-0012</t>
  </si>
  <si>
    <t>3524100000000</t>
  </si>
  <si>
    <t>D-30-S3</t>
  </si>
  <si>
    <t>BT-486991</t>
  </si>
  <si>
    <t>LOT-A4920</t>
  </si>
  <si>
    <t>PRD-01771</t>
  </si>
  <si>
    <t>LEN-MOB-0050</t>
  </si>
  <si>
    <t>1771100000000</t>
  </si>
  <si>
    <t>BT-193254</t>
  </si>
  <si>
    <t>LOT-B7326</t>
  </si>
  <si>
    <t>PRD-00306</t>
  </si>
  <si>
    <t>CAN-PRN-0009</t>
  </si>
  <si>
    <t>7119640000000</t>
  </si>
  <si>
    <t>C-21-S3</t>
  </si>
  <si>
    <t>BT-254958</t>
  </si>
  <si>
    <t>LOT-A7399</t>
  </si>
  <si>
    <t>PRD-01395</t>
  </si>
  <si>
    <t>MSF-LAP-0020</t>
  </si>
  <si>
    <t>9888240000000</t>
  </si>
  <si>
    <t>BT-426076</t>
  </si>
  <si>
    <t>LOT-B8685</t>
  </si>
  <si>
    <t>PRD-01659</t>
  </si>
  <si>
    <t>SAM-AUD-0056</t>
  </si>
  <si>
    <t>6996390000000</t>
  </si>
  <si>
    <t>D-04-S6</t>
  </si>
  <si>
    <t>BT-671958</t>
  </si>
  <si>
    <t>LOT-B7812</t>
  </si>
  <si>
    <t>PRD-01586</t>
  </si>
  <si>
    <t>LOG-FUR-0038</t>
  </si>
  <si>
    <t>1425100000000</t>
  </si>
  <si>
    <t>C-29-S6</t>
  </si>
  <si>
    <t>BT-538478</t>
  </si>
  <si>
    <t>LOT-B1940</t>
  </si>
  <si>
    <t>PRD-02945</t>
  </si>
  <si>
    <t>HP-MOB-0108</t>
  </si>
  <si>
    <t>5413210000000</t>
  </si>
  <si>
    <t>C-30-S6</t>
  </si>
  <si>
    <t>BT-545737</t>
  </si>
  <si>
    <t>LOT-C9819</t>
  </si>
  <si>
    <t>PRD-00729</t>
  </si>
  <si>
    <t>PHI-AUD-0014</t>
  </si>
  <si>
    <t>7669190000000</t>
  </si>
  <si>
    <t>BT-972049</t>
  </si>
  <si>
    <t>LOT-A4803</t>
  </si>
  <si>
    <t>PRD-00700</t>
  </si>
  <si>
    <t>WD-STO-0015</t>
  </si>
  <si>
    <t>4489090000000</t>
  </si>
  <si>
    <t>B-20-S6</t>
  </si>
  <si>
    <t>BT-953381</t>
  </si>
  <si>
    <t>LOT-A4902</t>
  </si>
  <si>
    <t>PRD-02629</t>
  </si>
  <si>
    <t>LEN-MOB-0081</t>
  </si>
  <si>
    <t>2426280000000</t>
  </si>
  <si>
    <t>A-08-S7</t>
  </si>
  <si>
    <t>BT-287216</t>
  </si>
  <si>
    <t>LOT-C8694</t>
  </si>
  <si>
    <t>PRD-03106</t>
  </si>
  <si>
    <t>CIS-NET-0123</t>
  </si>
  <si>
    <t>8612090000000</t>
  </si>
  <si>
    <t>BT-331779</t>
  </si>
  <si>
    <t>LOT-C1368</t>
  </si>
  <si>
    <t>PRD-02690</t>
  </si>
  <si>
    <t>CIS-NET-0104</t>
  </si>
  <si>
    <t>4207440000000</t>
  </si>
  <si>
    <t>BT-604068</t>
  </si>
  <si>
    <t>LOT-C2829</t>
  </si>
  <si>
    <t>PRD-01796</t>
  </si>
  <si>
    <t>BRO-SUP-0055</t>
  </si>
  <si>
    <t>5949190000000</t>
  </si>
  <si>
    <t>BT-896757</t>
  </si>
  <si>
    <t>LOT-B9195</t>
  </si>
  <si>
    <t>PRD-01211</t>
  </si>
  <si>
    <t>CIS-CCT-0029</t>
  </si>
  <si>
    <t>9185300000000</t>
  </si>
  <si>
    <t>D-10-S6</t>
  </si>
  <si>
    <t>BT-397836</t>
  </si>
  <si>
    <t>LOT-B5785</t>
  </si>
  <si>
    <t>PRD-00410</t>
  </si>
  <si>
    <t>LOG-AUD-0005</t>
  </si>
  <si>
    <t>2565290000000</t>
  </si>
  <si>
    <t>BT-705203</t>
  </si>
  <si>
    <t>LOT-A5370</t>
  </si>
  <si>
    <t>PRD-01486</t>
  </si>
  <si>
    <t>CAN-SUP-0044</t>
  </si>
  <si>
    <t>2022310000000</t>
  </si>
  <si>
    <t>BT-115056</t>
  </si>
  <si>
    <t>LOT-B5327</t>
  </si>
  <si>
    <t>PRD-02656</t>
  </si>
  <si>
    <t>PHI-CLN-0076</t>
  </si>
  <si>
    <t>6715660000000</t>
  </si>
  <si>
    <t>BT-469545</t>
  </si>
  <si>
    <t>LOT-C1494</t>
  </si>
  <si>
    <t>PRD-03381</t>
  </si>
  <si>
    <t>LEN-MOB-0103</t>
  </si>
  <si>
    <t>976885000000</t>
  </si>
  <si>
    <t>BT-369379</t>
  </si>
  <si>
    <t>LOT-C3767</t>
  </si>
  <si>
    <t>PRD-02407</t>
  </si>
  <si>
    <t>SAM-AUD-0072</t>
  </si>
  <si>
    <t>7690180000000</t>
  </si>
  <si>
    <t>BT-696978</t>
  </si>
  <si>
    <t>LOT-C9768</t>
  </si>
  <si>
    <t>PRD-01900</t>
  </si>
  <si>
    <t>SAM-AUD-0060</t>
  </si>
  <si>
    <t>3410240000000</t>
  </si>
  <si>
    <t>F-37-S8</t>
  </si>
  <si>
    <t>BT-838197</t>
  </si>
  <si>
    <t>LOT-B3866</t>
  </si>
  <si>
    <t>PRD-00333</t>
  </si>
  <si>
    <t>HP-FUR-0007</t>
  </si>
  <si>
    <t>9743250000000</t>
  </si>
  <si>
    <t>BT-294069</t>
  </si>
  <si>
    <t>LOT-A9245</t>
  </si>
  <si>
    <t>PRD-00948</t>
  </si>
  <si>
    <t>APC-ELC-0046</t>
  </si>
  <si>
    <t>9773170000000</t>
  </si>
  <si>
    <t>G-14-S6</t>
  </si>
  <si>
    <t>BT-854283</t>
  </si>
  <si>
    <t>LOT-A7322</t>
  </si>
  <si>
    <t>PRD-01821</t>
  </si>
  <si>
    <t>MSF-LAP-0027</t>
  </si>
  <si>
    <t>3216860000000</t>
  </si>
  <si>
    <t>BT-119723</t>
  </si>
  <si>
    <t>LOT-B6685</t>
  </si>
  <si>
    <t>PRD-01353</t>
  </si>
  <si>
    <t>PHI-ELC-0071</t>
  </si>
  <si>
    <t>9426710000000</t>
  </si>
  <si>
    <t>BT-413522</t>
  </si>
  <si>
    <t>LOT-B5571</t>
  </si>
  <si>
    <t>PRD-01638</t>
  </si>
  <si>
    <t>CIS-NET-0069</t>
  </si>
  <si>
    <t>4991050000000</t>
  </si>
  <si>
    <t>D-11-S1</t>
  </si>
  <si>
    <t>BT-930511</t>
  </si>
  <si>
    <t>LOT-B8113</t>
  </si>
  <si>
    <t>PRD-02300</t>
  </si>
  <si>
    <t>APC-ELC-0103</t>
  </si>
  <si>
    <t>6624300000000</t>
  </si>
  <si>
    <t>C-38-S7</t>
  </si>
  <si>
    <t>BT-294185</t>
  </si>
  <si>
    <t>LOT-B5089</t>
  </si>
  <si>
    <t>PRD-02776</t>
  </si>
  <si>
    <t>BRO-SUP-0084</t>
  </si>
  <si>
    <t>1116090000000</t>
  </si>
  <si>
    <t>B-36-S1</t>
  </si>
  <si>
    <t>BT-403607</t>
  </si>
  <si>
    <t>LOT-C9860</t>
  </si>
  <si>
    <t>PRD-00277</t>
  </si>
  <si>
    <t>PHI-CLN-0007</t>
  </si>
  <si>
    <t>2817930000000</t>
  </si>
  <si>
    <t>C-12-S6</t>
  </si>
  <si>
    <t>BT-838246</t>
  </si>
  <si>
    <t>PRD-01494</t>
  </si>
  <si>
    <t>SAM-MOB-0048</t>
  </si>
  <si>
    <t>1629870000000</t>
  </si>
  <si>
    <t>F-14-S7</t>
  </si>
  <si>
    <t>BT-357570</t>
  </si>
  <si>
    <t>LOT-B7007</t>
  </si>
  <si>
    <t>PRD-01154</t>
  </si>
  <si>
    <t>BRO-PRN-0026</t>
  </si>
  <si>
    <t>BT-148140</t>
  </si>
  <si>
    <t>LOT-A3009</t>
  </si>
  <si>
    <t>PRD-01881</t>
  </si>
  <si>
    <t>HP-FUR-0044</t>
  </si>
  <si>
    <t>2156380000000</t>
  </si>
  <si>
    <t>BT-976229</t>
  </si>
  <si>
    <t>LOT-B1538</t>
  </si>
  <si>
    <t>PRD-00234</t>
  </si>
  <si>
    <t>HP-LAP-0005</t>
  </si>
  <si>
    <t>1030370000000</t>
  </si>
  <si>
    <t>G-06-S5</t>
  </si>
  <si>
    <t>BT-231165</t>
  </si>
  <si>
    <t>LOT-A3213</t>
  </si>
  <si>
    <t>PRD-02248</t>
  </si>
  <si>
    <t>HP-CLN-0055</t>
  </si>
  <si>
    <t>839226000000</t>
  </si>
  <si>
    <t>BT-484395</t>
  </si>
  <si>
    <t>LOT-B8834</t>
  </si>
  <si>
    <t>PRD-02008</t>
  </si>
  <si>
    <t>LEN-MOB-0060</t>
  </si>
  <si>
    <t>6199100000000</t>
  </si>
  <si>
    <t>E-11-S5</t>
  </si>
  <si>
    <t>BT-119931</t>
  </si>
  <si>
    <t>LOT-B8638</t>
  </si>
  <si>
    <t>PRD-03238</t>
  </si>
  <si>
    <t>CAN-PRN-0075</t>
  </si>
  <si>
    <t>3319330000000</t>
  </si>
  <si>
    <t>BT-323857</t>
  </si>
  <si>
    <t>PRD-03257</t>
  </si>
  <si>
    <t>PHI-ELC-0174</t>
  </si>
  <si>
    <t>4149110000000</t>
  </si>
  <si>
    <t>A-06-S8</t>
  </si>
  <si>
    <t>BT-398221</t>
  </si>
  <si>
    <t>LOT-C6866</t>
  </si>
  <si>
    <t>PRD-03178</t>
  </si>
  <si>
    <t>UBI-CCT-0079</t>
  </si>
  <si>
    <t>8787480000000</t>
  </si>
  <si>
    <t>BT-449255</t>
  </si>
  <si>
    <t>LOT-C5128</t>
  </si>
  <si>
    <t>PRD-02381</t>
  </si>
  <si>
    <t>PHI-CCT-0067</t>
  </si>
  <si>
    <t>9870160000000</t>
  </si>
  <si>
    <t>G-09-S3</t>
  </si>
  <si>
    <t>BT-955911</t>
  </si>
  <si>
    <t>LOT-C2401</t>
  </si>
  <si>
    <t>PRD-01235</t>
  </si>
  <si>
    <t>LOG-ACC-0029</t>
  </si>
  <si>
    <t>9430330000000</t>
  </si>
  <si>
    <t>BT-392088</t>
  </si>
  <si>
    <t>LOT-B2038</t>
  </si>
  <si>
    <t>PRD-02387</t>
  </si>
  <si>
    <t>LOG-AUD-0056</t>
  </si>
  <si>
    <t>5076550000000</t>
  </si>
  <si>
    <t>E-17-S3</t>
  </si>
  <si>
    <t>BT-869882</t>
  </si>
  <si>
    <t>LOT-C5591</t>
  </si>
  <si>
    <t>PRD-02814</t>
  </si>
  <si>
    <t>HP-FUR-0071</t>
  </si>
  <si>
    <t>4266330000000</t>
  </si>
  <si>
    <t>F-18-S4</t>
  </si>
  <si>
    <t>BT-142634</t>
  </si>
  <si>
    <t>LOT-C8378</t>
  </si>
  <si>
    <t>PRD-01143</t>
  </si>
  <si>
    <t>SAM-STO-0034</t>
  </si>
  <si>
    <t>5857490000000</t>
  </si>
  <si>
    <t>BT-811757</t>
  </si>
  <si>
    <t>LOT-A7872</t>
  </si>
  <si>
    <t>PRD-02129</t>
  </si>
  <si>
    <t>PHI-CCT-0058</t>
  </si>
  <si>
    <t>3732700000000</t>
  </si>
  <si>
    <t>BT-620342</t>
  </si>
  <si>
    <t>LOT-B7057</t>
  </si>
  <si>
    <t>PRD-02973</t>
  </si>
  <si>
    <t>UBI-CCT-0074</t>
  </si>
  <si>
    <t>3124180000000</t>
  </si>
  <si>
    <t>BT-423151</t>
  </si>
  <si>
    <t>LOT-C5401</t>
  </si>
  <si>
    <t>PRD-00780</t>
  </si>
  <si>
    <t>SAM-STO-0024</t>
  </si>
  <si>
    <t>7356150000000</t>
  </si>
  <si>
    <t>H-16-S8</t>
  </si>
  <si>
    <t>BT-390170</t>
  </si>
  <si>
    <t>LOT-A6906</t>
  </si>
  <si>
    <t>PRD-01027</t>
  </si>
  <si>
    <t>LEN-LAP-0024</t>
  </si>
  <si>
    <t>9783320000000</t>
  </si>
  <si>
    <t>D-15-S1</t>
  </si>
  <si>
    <t>BT-732532</t>
  </si>
  <si>
    <t>LOT-A8484</t>
  </si>
  <si>
    <t>PRD-02445</t>
  </si>
  <si>
    <t>SAM-AUD-0073</t>
  </si>
  <si>
    <t>1423860000000</t>
  </si>
  <si>
    <t>BT-208973</t>
  </si>
  <si>
    <t>LOT-C6477</t>
  </si>
  <si>
    <t>PRD-01009</t>
  </si>
  <si>
    <t>LOG-FUR-0023</t>
  </si>
  <si>
    <t>1391960000000</t>
  </si>
  <si>
    <t>C-36-S6</t>
  </si>
  <si>
    <t>BT-454067</t>
  </si>
  <si>
    <t>LOT-A5494</t>
  </si>
  <si>
    <t>PRD-01497</t>
  </si>
  <si>
    <t>CIS-CCT-0038</t>
  </si>
  <si>
    <t>6094040000000</t>
  </si>
  <si>
    <t>BT-583235</t>
  </si>
  <si>
    <t>LOT-B3060</t>
  </si>
  <si>
    <t>PRD-00839</t>
  </si>
  <si>
    <t>LEN-LAP-0021</t>
  </si>
  <si>
    <t>4506000000000</t>
  </si>
  <si>
    <t>D-05-S6</t>
  </si>
  <si>
    <t>BT-556997</t>
  </si>
  <si>
    <t>LOT-A9094</t>
  </si>
  <si>
    <t>PRD-00088</t>
  </si>
  <si>
    <t>LEN-MOB-0005</t>
  </si>
  <si>
    <t>2064360000000</t>
  </si>
  <si>
    <t>E-24-S2</t>
  </si>
  <si>
    <t>BT-362552</t>
  </si>
  <si>
    <t>LOT-A2350</t>
  </si>
  <si>
    <t>PRD-01525</t>
  </si>
  <si>
    <t>LEN-LAP-0033</t>
  </si>
  <si>
    <t>2785230000000</t>
  </si>
  <si>
    <t>E-01-S1</t>
  </si>
  <si>
    <t>BT-266144</t>
  </si>
  <si>
    <t>LOT-B5677</t>
  </si>
  <si>
    <t>PRD-00356</t>
  </si>
  <si>
    <t>SAM-AUD-0015</t>
  </si>
  <si>
    <t>8180980000000</t>
  </si>
  <si>
    <t>BT-760943</t>
  </si>
  <si>
    <t>LOT-A9982</t>
  </si>
  <si>
    <t>PRD-00225</t>
  </si>
  <si>
    <t>HP-MOB-0010</t>
  </si>
  <si>
    <t>9694220000000</t>
  </si>
  <si>
    <t>BT-835325</t>
  </si>
  <si>
    <t>LOT-A3764</t>
  </si>
  <si>
    <t>PRD-01069</t>
  </si>
  <si>
    <t>SAM-AUD-0034</t>
  </si>
  <si>
    <t>8090320000000</t>
  </si>
  <si>
    <t>BT-750317</t>
  </si>
  <si>
    <t>LOT-A3118</t>
  </si>
  <si>
    <t>PRD-01521</t>
  </si>
  <si>
    <t>BRO-PRN-0034</t>
  </si>
  <si>
    <t>2708120000000</t>
  </si>
  <si>
    <t>BT-398272</t>
  </si>
  <si>
    <t>LOT-B4308</t>
  </si>
  <si>
    <t>PRD-00031</t>
  </si>
  <si>
    <t>EPS-PRN-0001</t>
  </si>
  <si>
    <t>7439530000000</t>
  </si>
  <si>
    <t>BT-693419</t>
  </si>
  <si>
    <t>LOT-A1803</t>
  </si>
  <si>
    <t>PRD-01684</t>
  </si>
  <si>
    <t>HP-CLN-0040</t>
  </si>
  <si>
    <t>548749000000</t>
  </si>
  <si>
    <t>C-30-S5</t>
  </si>
  <si>
    <t>BT-172754</t>
  </si>
  <si>
    <t>LOT-B4059</t>
  </si>
  <si>
    <t>PRD-01317</t>
  </si>
  <si>
    <t>PHI-CLN-0033</t>
  </si>
  <si>
    <t>8830420000000</t>
  </si>
  <si>
    <t>D-29-S6</t>
  </si>
  <si>
    <t>BT-884011</t>
  </si>
  <si>
    <t>PRD-00829</t>
  </si>
  <si>
    <t>CIS-CCT-0020</t>
  </si>
  <si>
    <t>8050140000000</t>
  </si>
  <si>
    <t>BT-684102</t>
  </si>
  <si>
    <t>LOT-A7051</t>
  </si>
  <si>
    <t>PRD-01084</t>
  </si>
  <si>
    <t>PHI-AUD-0020</t>
  </si>
  <si>
    <t>6576580000000</t>
  </si>
  <si>
    <t>BT-925463</t>
  </si>
  <si>
    <t>LOT-A6401</t>
  </si>
  <si>
    <t>PRD-00800</t>
  </si>
  <si>
    <t>PHI-CCT-0024</t>
  </si>
  <si>
    <t>8286300000000</t>
  </si>
  <si>
    <t>E-12-S6</t>
  </si>
  <si>
    <t>BT-333036</t>
  </si>
  <si>
    <t>LOT-A2352</t>
  </si>
  <si>
    <t>PRD-01423</t>
  </si>
  <si>
    <t>PHI-AUD-0033</t>
  </si>
  <si>
    <t>9286100000000</t>
  </si>
  <si>
    <t>BT-591265</t>
  </si>
  <si>
    <t>LOT-B1255</t>
  </si>
  <si>
    <t>PRD-01879</t>
  </si>
  <si>
    <t>DEL-LAP-0043</t>
  </si>
  <si>
    <t>3534970000000</t>
  </si>
  <si>
    <t>LOT-B4753</t>
  </si>
  <si>
    <t>PRD-01258</t>
  </si>
  <si>
    <t>DEL-LAP-0034</t>
  </si>
  <si>
    <t>3049950000000</t>
  </si>
  <si>
    <t>D-32-S6</t>
  </si>
  <si>
    <t>BT-991940</t>
  </si>
  <si>
    <t>LOT-B9393</t>
  </si>
  <si>
    <t>PRD-02696</t>
  </si>
  <si>
    <t>HP-LAP-0055</t>
  </si>
  <si>
    <t>5696060000000</t>
  </si>
  <si>
    <t>BT-953175</t>
  </si>
  <si>
    <t>LOT-C5972</t>
  </si>
  <si>
    <t>PRD-03007</t>
  </si>
  <si>
    <t>UBI-NET-0104</t>
  </si>
  <si>
    <t>1066470000000</t>
  </si>
  <si>
    <t>E-17-S8</t>
  </si>
  <si>
    <t>BT-971484</t>
  </si>
  <si>
    <t>LOT-C3239</t>
  </si>
  <si>
    <t>PRD-01698</t>
  </si>
  <si>
    <t>DEL-LAP-0039</t>
  </si>
  <si>
    <t>6059050000000</t>
  </si>
  <si>
    <t>BT-971522</t>
  </si>
  <si>
    <t>LOT-B4400</t>
  </si>
  <si>
    <t>PRD-01162</t>
  </si>
  <si>
    <t>CAN-PRN-0030</t>
  </si>
  <si>
    <t>5300090000000</t>
  </si>
  <si>
    <t>BT-328903</t>
  </si>
  <si>
    <t>LOT-A4086</t>
  </si>
  <si>
    <t>PRD-00011</t>
  </si>
  <si>
    <t>HP-FUR-0001</t>
  </si>
  <si>
    <t>5053320000000</t>
  </si>
  <si>
    <t>F-10-S9</t>
  </si>
  <si>
    <t>BT-550664</t>
  </si>
  <si>
    <t>LOT-A3088</t>
  </si>
  <si>
    <t>PRD-00894</t>
  </si>
  <si>
    <t>PHI-CCT-0027</t>
  </si>
  <si>
    <t>3494310000000</t>
  </si>
  <si>
    <t>BT-774705</t>
  </si>
  <si>
    <t>LOT-A5133</t>
  </si>
  <si>
    <t>PRD-02657</t>
  </si>
  <si>
    <t>HP-LAP-0054</t>
  </si>
  <si>
    <t>6305630000000</t>
  </si>
  <si>
    <t>BT-321274</t>
  </si>
  <si>
    <t>LOT-C3092</t>
  </si>
  <si>
    <t>PRD-00242</t>
  </si>
  <si>
    <t>PHI-ELC-0009</t>
  </si>
  <si>
    <t>8935710000000</t>
  </si>
  <si>
    <t>BT-644909</t>
  </si>
  <si>
    <t>LOT-A5057</t>
  </si>
  <si>
    <t>PRD-02134</t>
  </si>
  <si>
    <t>LEN-MOB-0067</t>
  </si>
  <si>
    <t>5786170000000</t>
  </si>
  <si>
    <t>F-04-S4</t>
  </si>
  <si>
    <t>BT-820216</t>
  </si>
  <si>
    <t>LOT-B8194</t>
  </si>
  <si>
    <t>PRD-02568</t>
  </si>
  <si>
    <t>BRO-PRN-0054</t>
  </si>
  <si>
    <t>6002860000000</t>
  </si>
  <si>
    <t>B-04-S6</t>
  </si>
  <si>
    <t>BT-128587</t>
  </si>
  <si>
    <t>PRD-01176</t>
  </si>
  <si>
    <t>CIS-NET-0045</t>
  </si>
  <si>
    <t>1050760000000</t>
  </si>
  <si>
    <t>BT-181373</t>
  </si>
  <si>
    <t>LOT-A9550</t>
  </si>
  <si>
    <t>PRD-01885</t>
  </si>
  <si>
    <t>HP-PRN-0033</t>
  </si>
  <si>
    <t>9693890000000</t>
  </si>
  <si>
    <t>BT-427427</t>
  </si>
  <si>
    <t>LOT-B7256</t>
  </si>
  <si>
    <t>PRD-00573</t>
  </si>
  <si>
    <t>PHI-CLN-0014</t>
  </si>
  <si>
    <t>4001820000000</t>
  </si>
  <si>
    <t>BT-340582</t>
  </si>
  <si>
    <t>PRD-03009</t>
  </si>
  <si>
    <t>CIS-NET-0115</t>
  </si>
  <si>
    <t>6774770000000</t>
  </si>
  <si>
    <t>BT-517927</t>
  </si>
  <si>
    <t>PRD-00494</t>
  </si>
  <si>
    <t>PHI-ELC-0028</t>
  </si>
  <si>
    <t>8517450000000</t>
  </si>
  <si>
    <t>BT-991013</t>
  </si>
  <si>
    <t>LOT-A7750</t>
  </si>
  <si>
    <t>PRD-02115</t>
  </si>
  <si>
    <t>4799840000000</t>
  </si>
  <si>
    <t>B-21-S5</t>
  </si>
  <si>
    <t>BT-689007</t>
  </si>
  <si>
    <t>LOT-B8036</t>
  </si>
  <si>
    <t>PRD-00635</t>
  </si>
  <si>
    <t>LEN-MOB-0015</t>
  </si>
  <si>
    <t>8735860000000</t>
  </si>
  <si>
    <t>G-37-S3</t>
  </si>
  <si>
    <t>BT-626884</t>
  </si>
  <si>
    <t>LOT-A9156</t>
  </si>
  <si>
    <t>PRD-00366</t>
  </si>
  <si>
    <t>CIS-NET-0012</t>
  </si>
  <si>
    <t>1186010000000</t>
  </si>
  <si>
    <t>B-26-S7</t>
  </si>
  <si>
    <t>BT-237566</t>
  </si>
  <si>
    <t>LOT-A5423</t>
  </si>
  <si>
    <t>PRD-01744</t>
  </si>
  <si>
    <t>HP-LAP-0033</t>
  </si>
  <si>
    <t>2021760000000</t>
  </si>
  <si>
    <t>C-11-S8</t>
  </si>
  <si>
    <t>BT-621009</t>
  </si>
  <si>
    <t>LOT-B7110</t>
  </si>
  <si>
    <t>PRD-02979</t>
  </si>
  <si>
    <t>LOG-AUD-0073</t>
  </si>
  <si>
    <t>7468640000000</t>
  </si>
  <si>
    <t>BT-997981</t>
  </si>
  <si>
    <t>LOT-C4097</t>
  </si>
  <si>
    <t>PRD-02152</t>
  </si>
  <si>
    <t>PHI-ELC-0124</t>
  </si>
  <si>
    <t>9348780000000</t>
  </si>
  <si>
    <t>BT-374912</t>
  </si>
  <si>
    <t>LOT-B8291</t>
  </si>
  <si>
    <t>PRD-02761</t>
  </si>
  <si>
    <t>UBI-NET-0091</t>
  </si>
  <si>
    <t>7387250000000</t>
  </si>
  <si>
    <t>F-32-S5</t>
  </si>
  <si>
    <t>BT-546692</t>
  </si>
  <si>
    <t>LOT-C7278</t>
  </si>
  <si>
    <t>PRD-02106</t>
  </si>
  <si>
    <t>CAN-PRN-0049</t>
  </si>
  <si>
    <t>2897290000000</t>
  </si>
  <si>
    <t>BT-545450</t>
  </si>
  <si>
    <t>LOT-B1042</t>
  </si>
  <si>
    <t>PRD-01275</t>
  </si>
  <si>
    <t>CIS-NET-0051</t>
  </si>
  <si>
    <t>2918430000000</t>
  </si>
  <si>
    <t>BT-477179</t>
  </si>
  <si>
    <t>LOT-B9187</t>
  </si>
  <si>
    <t>PRD-01884</t>
  </si>
  <si>
    <t>EPS-PRN-0034</t>
  </si>
  <si>
    <t>9565160000000</t>
  </si>
  <si>
    <t>C-27-S6</t>
  </si>
  <si>
    <t>BT-272245</t>
  </si>
  <si>
    <t>LOT-B4541</t>
  </si>
  <si>
    <t>PRD-00413</t>
  </si>
  <si>
    <t>6775240000000</t>
  </si>
  <si>
    <t>E-26-S1</t>
  </si>
  <si>
    <t>BT-410899</t>
  </si>
  <si>
    <t>LOT-A7386</t>
  </si>
  <si>
    <t>PRD-03033</t>
  </si>
  <si>
    <t>CIS-CCT-0073</t>
  </si>
  <si>
    <t>5932110000000</t>
  </si>
  <si>
    <t>BT-309061</t>
  </si>
  <si>
    <t>LOT-C6684</t>
  </si>
  <si>
    <t>PRD-02146</t>
  </si>
  <si>
    <t>MSF-LAP-0041</t>
  </si>
  <si>
    <t>905330000000</t>
  </si>
  <si>
    <t>BT-697776</t>
  </si>
  <si>
    <t>LOT-B8215</t>
  </si>
  <si>
    <t>PRD-00231</t>
  </si>
  <si>
    <t>HP-ACC-0006</t>
  </si>
  <si>
    <t>5837770000000</t>
  </si>
  <si>
    <t>BT-237664</t>
  </si>
  <si>
    <t>LOT-A6882</t>
  </si>
  <si>
    <t>PRD-02884</t>
  </si>
  <si>
    <t>PHI-AUD-0075</t>
  </si>
  <si>
    <t>3607430000000</t>
  </si>
  <si>
    <t>BT-518813</t>
  </si>
  <si>
    <t>LOT-C2107</t>
  </si>
  <si>
    <t>PRD-00403</t>
  </si>
  <si>
    <t>CIS-CCT-0012</t>
  </si>
  <si>
    <t>7495120000000</t>
  </si>
  <si>
    <t>BT-937055</t>
  </si>
  <si>
    <t>LOT-A6358</t>
  </si>
  <si>
    <t>PRD-00576</t>
  </si>
  <si>
    <t>CIS-NET-0019</t>
  </si>
  <si>
    <t>1023200000000</t>
  </si>
  <si>
    <t>BT-275933</t>
  </si>
  <si>
    <t>LOT-A3387</t>
  </si>
  <si>
    <t>PRD-01079</t>
  </si>
  <si>
    <t>PHI-ELC-0061</t>
  </si>
  <si>
    <t>8501060000000</t>
  </si>
  <si>
    <t>BT-703721</t>
  </si>
  <si>
    <t>LOT-A9481</t>
  </si>
  <si>
    <t>PRD-00224</t>
  </si>
  <si>
    <t>CIS-CCT-0007</t>
  </si>
  <si>
    <t>8296580000000</t>
  </si>
  <si>
    <t>BT-186226</t>
  </si>
  <si>
    <t>LOT-A2815</t>
  </si>
  <si>
    <t>PRD-02681</t>
  </si>
  <si>
    <t>EPS-PRN-0044</t>
  </si>
  <si>
    <t>6860630000000</t>
  </si>
  <si>
    <t>BT-728814</t>
  </si>
  <si>
    <t>LOT-C2622</t>
  </si>
  <si>
    <t>PRD-03064</t>
  </si>
  <si>
    <t>UBI-NET-0108</t>
  </si>
  <si>
    <t>7434880000000</t>
  </si>
  <si>
    <t>BT-845888</t>
  </si>
  <si>
    <t>LOT-C4139</t>
  </si>
  <si>
    <t>PRD-00276</t>
  </si>
  <si>
    <t>APC-ELC-0012</t>
  </si>
  <si>
    <t>4488690000000</t>
  </si>
  <si>
    <t>B-13-S9</t>
  </si>
  <si>
    <t>BT-543489</t>
  </si>
  <si>
    <t>LOT-A3716</t>
  </si>
  <si>
    <t>PRD-02143</t>
  </si>
  <si>
    <t>LOG-FUR-0057</t>
  </si>
  <si>
    <t>3349420000000</t>
  </si>
  <si>
    <t>F-07-S9</t>
  </si>
  <si>
    <t>BT-849289</t>
  </si>
  <si>
    <t>LOT-B4739</t>
  </si>
  <si>
    <t>PRD-00826</t>
  </si>
  <si>
    <t>PHI-ELC-0047</t>
  </si>
  <si>
    <t>3096740000000</t>
  </si>
  <si>
    <t>B-23-S1</t>
  </si>
  <si>
    <t>BT-813955</t>
  </si>
  <si>
    <t>LOT-A9986</t>
  </si>
  <si>
    <t>PRD-00766</t>
  </si>
  <si>
    <t>CIS-NET-0025</t>
  </si>
  <si>
    <t>8910980000000</t>
  </si>
  <si>
    <t>BT-758280</t>
  </si>
  <si>
    <t>LOT-A7447</t>
  </si>
  <si>
    <t>PRD-02319</t>
  </si>
  <si>
    <t>UBI-CCT-0060</t>
  </si>
  <si>
    <t>3029620000000</t>
  </si>
  <si>
    <t>BT-983021</t>
  </si>
  <si>
    <t>LOT-C9670</t>
  </si>
  <si>
    <t>PRD-01753</t>
  </si>
  <si>
    <t>LOG-FUR-0043</t>
  </si>
  <si>
    <t>6465890000000</t>
  </si>
  <si>
    <t>D-13-S9</t>
  </si>
  <si>
    <t>BT-157311</t>
  </si>
  <si>
    <t>LOT-B7826</t>
  </si>
  <si>
    <t>PRD-00339</t>
  </si>
  <si>
    <t>PHI-ELC-0015</t>
  </si>
  <si>
    <t>8940630000000</t>
  </si>
  <si>
    <t>BT-637087</t>
  </si>
  <si>
    <t>PRD-03249</t>
  </si>
  <si>
    <t>SAM-AUD-0100</t>
  </si>
  <si>
    <t>3595720000000</t>
  </si>
  <si>
    <t>BT-359507</t>
  </si>
  <si>
    <t>LOT-C6539</t>
  </si>
  <si>
    <t>PRD-01246</t>
  </si>
  <si>
    <t>PHI-CCT-0034</t>
  </si>
  <si>
    <t>9251970000000</t>
  </si>
  <si>
    <t>B-17-S5</t>
  </si>
  <si>
    <t>BT-717286</t>
  </si>
  <si>
    <t>LOT-B8953</t>
  </si>
  <si>
    <t>PRD-01467</t>
  </si>
  <si>
    <t>CIS-NET-0061</t>
  </si>
  <si>
    <t>3065770000000</t>
  </si>
  <si>
    <t>C-02-S9</t>
  </si>
  <si>
    <t>BT-417283</t>
  </si>
  <si>
    <t>LOT-B5989</t>
  </si>
  <si>
    <t>PRD-02430</t>
  </si>
  <si>
    <t>SEA-STO-0053</t>
  </si>
  <si>
    <t>1370180000000</t>
  </si>
  <si>
    <t>BT-861431</t>
  </si>
  <si>
    <t>LOT-C1795</t>
  </si>
  <si>
    <t>PRD-01026</t>
  </si>
  <si>
    <t>APC-ELC-0053</t>
  </si>
  <si>
    <t>5442160000000</t>
  </si>
  <si>
    <t>BT-117367</t>
  </si>
  <si>
    <t>LOT-A7326</t>
  </si>
  <si>
    <t>PRD-01710</t>
  </si>
  <si>
    <t>KNG-STO-0034</t>
  </si>
  <si>
    <t>BT-298235</t>
  </si>
  <si>
    <t>LOT-B6435</t>
  </si>
  <si>
    <t>PRD-02806</t>
  </si>
  <si>
    <t>BRO-PRN-0062</t>
  </si>
  <si>
    <t>6576020000000</t>
  </si>
  <si>
    <t>BT-167787</t>
  </si>
  <si>
    <t>LOT-C3555</t>
  </si>
  <si>
    <t>PRD-00431</t>
  </si>
  <si>
    <t>SAM-MOB-0016</t>
  </si>
  <si>
    <t>8335090000000</t>
  </si>
  <si>
    <t>C-39-S8</t>
  </si>
  <si>
    <t>BT-906487</t>
  </si>
  <si>
    <t>LOT-A1672</t>
  </si>
  <si>
    <t>PRD-01749</t>
  </si>
  <si>
    <t>LOG-ACC-0037</t>
  </si>
  <si>
    <t>BT-231446</t>
  </si>
  <si>
    <t>LOT-B9221</t>
  </si>
  <si>
    <t>PRD-02859</t>
  </si>
  <si>
    <t>LEN-LAP-0055</t>
  </si>
  <si>
    <t>8258030000000</t>
  </si>
  <si>
    <t>BT-486845</t>
  </si>
  <si>
    <t>LOT-C3939</t>
  </si>
  <si>
    <t>PRD-02029</t>
  </si>
  <si>
    <t>DEL-LAP-0048</t>
  </si>
  <si>
    <t>6662910000000</t>
  </si>
  <si>
    <t>A-20-S3</t>
  </si>
  <si>
    <t>BT-307485</t>
  </si>
  <si>
    <t>LOT-B5180</t>
  </si>
  <si>
    <t>PRD-00503</t>
  </si>
  <si>
    <t>MSF-FUR-0010</t>
  </si>
  <si>
    <t>7365120000000</t>
  </si>
  <si>
    <t>BT-789225</t>
  </si>
  <si>
    <t>LOT-A1104</t>
  </si>
  <si>
    <t>PRD-01748</t>
  </si>
  <si>
    <t>SAM-STO-0043</t>
  </si>
  <si>
    <t>8674210000000</t>
  </si>
  <si>
    <t>BT-529717</t>
  </si>
  <si>
    <t>LOT-B9836</t>
  </si>
  <si>
    <t>PRD-02846</t>
  </si>
  <si>
    <t>LOG-AUD-0069</t>
  </si>
  <si>
    <t>6805610000000</t>
  </si>
  <si>
    <t>BT-597833</t>
  </si>
  <si>
    <t>LOT-C4244</t>
  </si>
  <si>
    <t>PRD-00331</t>
  </si>
  <si>
    <t>SEA-STO-0010</t>
  </si>
  <si>
    <t>8754180000000</t>
  </si>
  <si>
    <t>D-30-S1</t>
  </si>
  <si>
    <t>BT-296114</t>
  </si>
  <si>
    <t>PRD-02491</t>
  </si>
  <si>
    <t>MSF-FUR-0062</t>
  </si>
  <si>
    <t>5701600000000</t>
  </si>
  <si>
    <t>BT-640897</t>
  </si>
  <si>
    <t>LOT-C4443</t>
  </si>
  <si>
    <t>PRD-03333</t>
  </si>
  <si>
    <t>UBI-NET-0121</t>
  </si>
  <si>
    <t>7485610000000</t>
  </si>
  <si>
    <t>BT-627201</t>
  </si>
  <si>
    <t>LOT-C8928</t>
  </si>
  <si>
    <t>PRD-02502</t>
  </si>
  <si>
    <t>LOG-CLN-0064</t>
  </si>
  <si>
    <t>BT-192303</t>
  </si>
  <si>
    <t>LOT-C3866</t>
  </si>
  <si>
    <t>PRD-00028</t>
  </si>
  <si>
    <t>HP-FUR-0002</t>
  </si>
  <si>
    <t>6057660000000</t>
  </si>
  <si>
    <t>BT-699573</t>
  </si>
  <si>
    <t>LOT-A7274</t>
  </si>
  <si>
    <t>PRD-00016</t>
  </si>
  <si>
    <t>PHI-ELC-0001</t>
  </si>
  <si>
    <t>6587600000000</t>
  </si>
  <si>
    <t>D-10-S7</t>
  </si>
  <si>
    <t>BT-840734</t>
  </si>
  <si>
    <t>LOT-A4505</t>
  </si>
  <si>
    <t>PRD-01704</t>
  </si>
  <si>
    <t>CAN-SUP-0054</t>
  </si>
  <si>
    <t>6983230000000</t>
  </si>
  <si>
    <t>BT-211788</t>
  </si>
  <si>
    <t>LOT-B3930</t>
  </si>
  <si>
    <t>PRD-02255</t>
  </si>
  <si>
    <t>5564900000000</t>
  </si>
  <si>
    <t>D-32-S5</t>
  </si>
  <si>
    <t>BT-187427</t>
  </si>
  <si>
    <t>LOT-B9045</t>
  </si>
  <si>
    <t>PRD-02253</t>
  </si>
  <si>
    <t>SAM-AUD-0067</t>
  </si>
  <si>
    <t>5248990000000</t>
  </si>
  <si>
    <t>BT-491536</t>
  </si>
  <si>
    <t>LOT-B7129</t>
  </si>
  <si>
    <t>PRD-02570</t>
  </si>
  <si>
    <t>LOG-AUD-0064</t>
  </si>
  <si>
    <t>6127360000000</t>
  </si>
  <si>
    <t>BT-845893</t>
  </si>
  <si>
    <t>LOT-C6068</t>
  </si>
  <si>
    <t>PRD-01833</t>
  </si>
  <si>
    <t>HP-MOB-0066</t>
  </si>
  <si>
    <t>8466200000000</t>
  </si>
  <si>
    <t>BT-325039</t>
  </si>
  <si>
    <t>LOT-B4138</t>
  </si>
  <si>
    <t>PRD-02036</t>
  </si>
  <si>
    <t>LEN-MOB-0061</t>
  </si>
  <si>
    <t>823196000000</t>
  </si>
  <si>
    <t>C-08-S1</t>
  </si>
  <si>
    <t>BT-936080</t>
  </si>
  <si>
    <t>LOT-B5190</t>
  </si>
  <si>
    <t>PRD-00307</t>
  </si>
  <si>
    <t>SAM-STO-0011</t>
  </si>
  <si>
    <t>3135030000000</t>
  </si>
  <si>
    <t>BT-709184</t>
  </si>
  <si>
    <t>PRD-02975</t>
  </si>
  <si>
    <t>HP-FUR-0074</t>
  </si>
  <si>
    <t>2434700000000</t>
  </si>
  <si>
    <t>F-24-S5</t>
  </si>
  <si>
    <t>BT-247115</t>
  </si>
  <si>
    <t>LOT-C8043</t>
  </si>
  <si>
    <t>PRD-00108</t>
  </si>
  <si>
    <t>CIS-CCT-0004</t>
  </si>
  <si>
    <t>5307450000000</t>
  </si>
  <si>
    <t>E-10-S7</t>
  </si>
  <si>
    <t>BT-748276</t>
  </si>
  <si>
    <t>LOT-A7581</t>
  </si>
  <si>
    <t>PRD-00790</t>
  </si>
  <si>
    <t>CIS-NET-0027</t>
  </si>
  <si>
    <t>1535070000000</t>
  </si>
  <si>
    <t>BT-150211</t>
  </si>
  <si>
    <t>LOT-A2247</t>
  </si>
  <si>
    <t>PRD-01076</t>
  </si>
  <si>
    <t>KNG-STO-0020</t>
  </si>
  <si>
    <t>9567130000000</t>
  </si>
  <si>
    <t>BT-547082</t>
  </si>
  <si>
    <t>LOT-A3172</t>
  </si>
  <si>
    <t>PRD-00483</t>
  </si>
  <si>
    <t>HP-MOB-0024</t>
  </si>
  <si>
    <t>9252960000000</t>
  </si>
  <si>
    <t>D-28-S7</t>
  </si>
  <si>
    <t>BT-990712</t>
  </si>
  <si>
    <t>LOT-A4852</t>
  </si>
  <si>
    <t>PRD-01357</t>
  </si>
  <si>
    <t>LOG-AUD-0030</t>
  </si>
  <si>
    <t>6988010000000</t>
  </si>
  <si>
    <t>BT-821497</t>
  </si>
  <si>
    <t>LOT-B8623</t>
  </si>
  <si>
    <t>PRD-02751</t>
  </si>
  <si>
    <t>EPS-PRN-0046</t>
  </si>
  <si>
    <t>7736490000000</t>
  </si>
  <si>
    <t>BT-345492</t>
  </si>
  <si>
    <t>LOT-C4605</t>
  </si>
  <si>
    <t>PRD-02440</t>
  </si>
  <si>
    <t>HP-CLN-0058</t>
  </si>
  <si>
    <t>5098220000000</t>
  </si>
  <si>
    <t>A-31-S9</t>
  </si>
  <si>
    <t>BT-949799</t>
  </si>
  <si>
    <t>LOT-C1209</t>
  </si>
  <si>
    <t>PRD-01848</t>
  </si>
  <si>
    <t>PHI-AUD-0045</t>
  </si>
  <si>
    <t>6667830000000</t>
  </si>
  <si>
    <t>BT-405796</t>
  </si>
  <si>
    <t>LOT-B8888</t>
  </si>
  <si>
    <t>PRD-02351</t>
  </si>
  <si>
    <t>PHI-CLN-0063</t>
  </si>
  <si>
    <t>2120040000000</t>
  </si>
  <si>
    <t>BT-291942</t>
  </si>
  <si>
    <t>LOT-C9930</t>
  </si>
  <si>
    <t>PRD-00519</t>
  </si>
  <si>
    <t>PHI-ELC-0029</t>
  </si>
  <si>
    <t>3788260000000</t>
  </si>
  <si>
    <t>BT-918144</t>
  </si>
  <si>
    <t>LOT-A4179</t>
  </si>
  <si>
    <t>PRD-01702</t>
  </si>
  <si>
    <t>SAM-STO-0041</t>
  </si>
  <si>
    <t>8354570000000</t>
  </si>
  <si>
    <t>B-12-S5</t>
  </si>
  <si>
    <t>BT-177277</t>
  </si>
  <si>
    <t>LOT-B5936</t>
  </si>
  <si>
    <t>PRD-01104</t>
  </si>
  <si>
    <t>SAM-AUD-0036</t>
  </si>
  <si>
    <t>9749350000000</t>
  </si>
  <si>
    <t>BT-252994</t>
  </si>
  <si>
    <t>LOT-A8975</t>
  </si>
  <si>
    <t>PRD-01023</t>
  </si>
  <si>
    <t>CIS-NET-0036</t>
  </si>
  <si>
    <t>8522480000000</t>
  </si>
  <si>
    <t>BT-338131</t>
  </si>
  <si>
    <t>LOT-A6488</t>
  </si>
  <si>
    <t>PRD-02836</t>
  </si>
  <si>
    <t>PHI-AUD-0071</t>
  </si>
  <si>
    <t>823211000000</t>
  </si>
  <si>
    <t>B-25-S6</t>
  </si>
  <si>
    <t>BT-808868</t>
  </si>
  <si>
    <t>LOT-C5057</t>
  </si>
  <si>
    <t>PRD-00752</t>
  </si>
  <si>
    <t>SAM-AUD-0025</t>
  </si>
  <si>
    <t>1349560000000</t>
  </si>
  <si>
    <t>BT-647520</t>
  </si>
  <si>
    <t>LOT-A1810</t>
  </si>
  <si>
    <t>PRD-01736</t>
  </si>
  <si>
    <t>LOG-CLN-0045</t>
  </si>
  <si>
    <t>6186830000000</t>
  </si>
  <si>
    <t>F-17-S9</t>
  </si>
  <si>
    <t>BT-661525</t>
  </si>
  <si>
    <t>LOT-B1772</t>
  </si>
  <si>
    <t>PRD-01544</t>
  </si>
  <si>
    <t>PHI-ELC-0092</t>
  </si>
  <si>
    <t>1154960000000</t>
  </si>
  <si>
    <t>C-17-S8</t>
  </si>
  <si>
    <t>BT-305552</t>
  </si>
  <si>
    <t>LOT-B4043</t>
  </si>
  <si>
    <t>PRD-02701</t>
  </si>
  <si>
    <t>BRO-PRN-0059</t>
  </si>
  <si>
    <t>6346110000000</t>
  </si>
  <si>
    <t>G-12-S5</t>
  </si>
  <si>
    <t>BT-820940</t>
  </si>
  <si>
    <t>LOT-C3002</t>
  </si>
  <si>
    <t>PRD-03074</t>
  </si>
  <si>
    <t>LEN-LAP-0059</t>
  </si>
  <si>
    <t>3226640000000</t>
  </si>
  <si>
    <t>F-25-S8</t>
  </si>
  <si>
    <t>BT-189231</t>
  </si>
  <si>
    <t>LOT-C7309</t>
  </si>
  <si>
    <t>PRD-02985</t>
  </si>
  <si>
    <t>CIS-CCT-0071</t>
  </si>
  <si>
    <t>2343190000000</t>
  </si>
  <si>
    <t>BT-927679</t>
  </si>
  <si>
    <t>LOT-C7723</t>
  </si>
  <si>
    <t>PRD-01255</t>
  </si>
  <si>
    <t>LEN-MOB-0035</t>
  </si>
  <si>
    <t>805890000000</t>
  </si>
  <si>
    <t>BT-611215</t>
  </si>
  <si>
    <t>LOT-B5091</t>
  </si>
  <si>
    <t>PRD-01964</t>
  </si>
  <si>
    <t>APC-ELC-0090</t>
  </si>
  <si>
    <t>8016660000000</t>
  </si>
  <si>
    <t>BT-945728</t>
  </si>
  <si>
    <t>PRD-00469</t>
  </si>
  <si>
    <t>UBI-NET-0014</t>
  </si>
  <si>
    <t>6340680000000</t>
  </si>
  <si>
    <t>BT-576851</t>
  </si>
  <si>
    <t>LOT-A5539</t>
  </si>
  <si>
    <t>PRD-00158</t>
  </si>
  <si>
    <t>DEL-ACC-0006</t>
  </si>
  <si>
    <t>6659400000000</t>
  </si>
  <si>
    <t>H-21-S6</t>
  </si>
  <si>
    <t>BT-676802</t>
  </si>
  <si>
    <t>LOT-A6319</t>
  </si>
  <si>
    <t>PRD-01664</t>
  </si>
  <si>
    <t>HP-LAP-0031</t>
  </si>
  <si>
    <t>5133530000000</t>
  </si>
  <si>
    <t>BT-870004</t>
  </si>
  <si>
    <t>LOT-B8257</t>
  </si>
  <si>
    <t>PRD-02852</t>
  </si>
  <si>
    <t>APC-ELC-0119</t>
  </si>
  <si>
    <t>8417090000000</t>
  </si>
  <si>
    <t>BT-931323</t>
  </si>
  <si>
    <t>LOT-C8797</t>
  </si>
  <si>
    <t>PRD-01560</t>
  </si>
  <si>
    <t>PHI-ELC-0093</t>
  </si>
  <si>
    <t>8750810000000</t>
  </si>
  <si>
    <t>BT-172550</t>
  </si>
  <si>
    <t>LOT-B5606</t>
  </si>
  <si>
    <t>PRD-01772</t>
  </si>
  <si>
    <t>HP-MOB-0065</t>
  </si>
  <si>
    <t>2148900000000</t>
  </si>
  <si>
    <t>A-15-S2</t>
  </si>
  <si>
    <t>BT-350398</t>
  </si>
  <si>
    <t>LOT-B1966</t>
  </si>
  <si>
    <t>PRD-01181</t>
  </si>
  <si>
    <t>HP-ACC-0027</t>
  </si>
  <si>
    <t>2848990000000</t>
  </si>
  <si>
    <t>BT-162200</t>
  </si>
  <si>
    <t>LOT-A6788</t>
  </si>
  <si>
    <t>PRD-01554</t>
  </si>
  <si>
    <t>MSF-LAP-0023</t>
  </si>
  <si>
    <t>5296440000000</t>
  </si>
  <si>
    <t>BT-427140</t>
  </si>
  <si>
    <t>LOT-B6853</t>
  </si>
  <si>
    <t>PRD-02828</t>
  </si>
  <si>
    <t>SAM-STO-0068</t>
  </si>
  <si>
    <t>F-18-S6</t>
  </si>
  <si>
    <t>BT-397937</t>
  </si>
  <si>
    <t>LOT-C6531</t>
  </si>
  <si>
    <t>PRD-02444</t>
  </si>
  <si>
    <t>CIS-NET-0096</t>
  </si>
  <si>
    <t>6892690000000</t>
  </si>
  <si>
    <t>BT-949948</t>
  </si>
  <si>
    <t>LOT-C8910</t>
  </si>
  <si>
    <t>PRD-01133</t>
  </si>
  <si>
    <t>EPS-PRN-0017</t>
  </si>
  <si>
    <t>407255000000</t>
  </si>
  <si>
    <t>E-02-S7</t>
  </si>
  <si>
    <t>BT-711120</t>
  </si>
  <si>
    <t>LOT-A2649</t>
  </si>
  <si>
    <t>PRD-02077</t>
  </si>
  <si>
    <t>UBI-NET-0066</t>
  </si>
  <si>
    <t>9979890000000</t>
  </si>
  <si>
    <t>A-10-S5</t>
  </si>
  <si>
    <t>BT-171133</t>
  </si>
  <si>
    <t>LOT-B1061</t>
  </si>
  <si>
    <t>PRD-00038</t>
  </si>
  <si>
    <t>LEN-LAP-0004</t>
  </si>
  <si>
    <t>4936900000000</t>
  </si>
  <si>
    <t>H-07-S4</t>
  </si>
  <si>
    <t>LOT-A7022</t>
  </si>
  <si>
    <t>PRD-03063</t>
  </si>
  <si>
    <t>SAM-STO-0072</t>
  </si>
  <si>
    <t>8322740000000</t>
  </si>
  <si>
    <t>G-04-S8</t>
  </si>
  <si>
    <t>BT-875053</t>
  </si>
  <si>
    <t>LOT-C5942</t>
  </si>
  <si>
    <t>PRD-02526</t>
  </si>
  <si>
    <t>HP-MOB-0089</t>
  </si>
  <si>
    <t>3441100000000</t>
  </si>
  <si>
    <t>BT-275319</t>
  </si>
  <si>
    <t>LOT-C6338</t>
  </si>
  <si>
    <t>PRD-03362</t>
  </si>
  <si>
    <t>BRO-SUP-0104</t>
  </si>
  <si>
    <t>4600790000000</t>
  </si>
  <si>
    <t>BT-370252</t>
  </si>
  <si>
    <t>LOT-C2866</t>
  </si>
  <si>
    <t>PRD-01017</t>
  </si>
  <si>
    <t>MSF-FUR-0026</t>
  </si>
  <si>
    <t>6798130000000</t>
  </si>
  <si>
    <t>H-35-S3</t>
  </si>
  <si>
    <t>BT-949008</t>
  </si>
  <si>
    <t>LOT-A8731</t>
  </si>
  <si>
    <t>PRD-02671</t>
  </si>
  <si>
    <t>2249640000000</t>
  </si>
  <si>
    <t>G-24-S2</t>
  </si>
  <si>
    <t>BT-735101</t>
  </si>
  <si>
    <t>LOT-C3841</t>
  </si>
  <si>
    <t>PRD-01955</t>
  </si>
  <si>
    <t>CAN-SUP-0062</t>
  </si>
  <si>
    <t>6644930000000</t>
  </si>
  <si>
    <t>A-16-S6</t>
  </si>
  <si>
    <t>BT-684812</t>
  </si>
  <si>
    <t>LOT-B4611</t>
  </si>
  <si>
    <t>PRD-02270</t>
  </si>
  <si>
    <t>APC-ELC-0102</t>
  </si>
  <si>
    <t>8138360000000</t>
  </si>
  <si>
    <t>B-28-S9</t>
  </si>
  <si>
    <t>BT-217071</t>
  </si>
  <si>
    <t>LOT-B8664</t>
  </si>
  <si>
    <t>PRD-00428</t>
  </si>
  <si>
    <t>LEN-LAP-0012</t>
  </si>
  <si>
    <t>5137400000000</t>
  </si>
  <si>
    <t>BT-579444</t>
  </si>
  <si>
    <t>LOT-A4042</t>
  </si>
  <si>
    <t>PRD-00725</t>
  </si>
  <si>
    <t>MSF-FUR-0017</t>
  </si>
  <si>
    <t>2360670000000</t>
  </si>
  <si>
    <t>F-26-S5</t>
  </si>
  <si>
    <t>BT-531084</t>
  </si>
  <si>
    <t>LOT-A3494</t>
  </si>
  <si>
    <t>PRD-02047</t>
  </si>
  <si>
    <t>PHI-ELC-0117</t>
  </si>
  <si>
    <t>9659120000000</t>
  </si>
  <si>
    <t>BT-493010</t>
  </si>
  <si>
    <t>LOT-B9055</t>
  </si>
  <si>
    <t>PRD-00777</t>
  </si>
  <si>
    <t>CIS-CCT-0018</t>
  </si>
  <si>
    <t>5052240000000</t>
  </si>
  <si>
    <t>BT-552709</t>
  </si>
  <si>
    <t>LOT-A6492</t>
  </si>
  <si>
    <t>PRD-02474</t>
  </si>
  <si>
    <t>LEN-MOB-0077</t>
  </si>
  <si>
    <t>8098950000000</t>
  </si>
  <si>
    <t>B-24-S2</t>
  </si>
  <si>
    <t>BT-179725</t>
  </si>
  <si>
    <t>LOT-C2695</t>
  </si>
  <si>
    <t>PRD-01928</t>
  </si>
  <si>
    <t>LOG-CLN-0055</t>
  </si>
  <si>
    <t>1668070000000</t>
  </si>
  <si>
    <t>BT-216154</t>
  </si>
  <si>
    <t>PRD-01289</t>
  </si>
  <si>
    <t>MSF-FUR-0030</t>
  </si>
  <si>
    <t>3541060000000</t>
  </si>
  <si>
    <t>D-24-S8</t>
  </si>
  <si>
    <t>BT-466892</t>
  </si>
  <si>
    <t>LOT-B6828</t>
  </si>
  <si>
    <t>PRD-01623</t>
  </si>
  <si>
    <t>HP-LAP-0030</t>
  </si>
  <si>
    <t>36685743973</t>
  </si>
  <si>
    <t>BT-485762</t>
  </si>
  <si>
    <t>LOT-B2509</t>
  </si>
  <si>
    <t>PRD-02753</t>
  </si>
  <si>
    <t>HP-MOB-0097</t>
  </si>
  <si>
    <t>5781790000000</t>
  </si>
  <si>
    <t>F-02-S9</t>
  </si>
  <si>
    <t>BT-261463</t>
  </si>
  <si>
    <t>LOT-C6557</t>
  </si>
  <si>
    <t>PRD-01836</t>
  </si>
  <si>
    <t>SAM-STO-0046</t>
  </si>
  <si>
    <t>4761930000000</t>
  </si>
  <si>
    <t>BT-442383</t>
  </si>
  <si>
    <t>LOT-B8156</t>
  </si>
  <si>
    <t>PRD-01774</t>
  </si>
  <si>
    <t>KNG-STO-0037</t>
  </si>
  <si>
    <t>1266700000000</t>
  </si>
  <si>
    <t>A-35-S8</t>
  </si>
  <si>
    <t>BT-765905</t>
  </si>
  <si>
    <t>LOT-B7202</t>
  </si>
  <si>
    <t>PRD-01140</t>
  </si>
  <si>
    <t>SEA-STO-0022</t>
  </si>
  <si>
    <t>3159990000000</t>
  </si>
  <si>
    <t>D-37-S6</t>
  </si>
  <si>
    <t>BT-533614</t>
  </si>
  <si>
    <t>LOT-A1619</t>
  </si>
  <si>
    <t>PRD-00505</t>
  </si>
  <si>
    <t>PHI-CLN-0011</t>
  </si>
  <si>
    <t>8889960000000</t>
  </si>
  <si>
    <t>G-28-S2</t>
  </si>
  <si>
    <t>BT-340393</t>
  </si>
  <si>
    <t>LOT-A3722</t>
  </si>
  <si>
    <t>PRD-00271</t>
  </si>
  <si>
    <t>LOG-CLN-0010</t>
  </si>
  <si>
    <t>9102570000000</t>
  </si>
  <si>
    <t>BT-873758</t>
  </si>
  <si>
    <t>LOT-A8020</t>
  </si>
  <si>
    <t>PRD-01922</t>
  </si>
  <si>
    <t>UBI-CCT-0047</t>
  </si>
  <si>
    <t>3891790000000</t>
  </si>
  <si>
    <t>A-38-S8</t>
  </si>
  <si>
    <t>BT-656420</t>
  </si>
  <si>
    <t>LOT-B3832</t>
  </si>
  <si>
    <t>PRD-01867</t>
  </si>
  <si>
    <t>CIS-NET-0080</t>
  </si>
  <si>
    <t>3732300000000</t>
  </si>
  <si>
    <t>BT-922449</t>
  </si>
  <si>
    <t>LOT-B4411</t>
  </si>
  <si>
    <t>PRD-00372</t>
  </si>
  <si>
    <t>PHI-CLN-0009</t>
  </si>
  <si>
    <t>1922270000000</t>
  </si>
  <si>
    <t>H-11-S4</t>
  </si>
  <si>
    <t>BT-102800</t>
  </si>
  <si>
    <t>LOT-A4798</t>
  </si>
  <si>
    <t>PRD-00459</t>
  </si>
  <si>
    <t>PHI-ELC-0024</t>
  </si>
  <si>
    <t>6438130000000</t>
  </si>
  <si>
    <t>LOT-A6022</t>
  </si>
  <si>
    <t>PRD-03155</t>
  </si>
  <si>
    <t>UBI-NET-0113</t>
  </si>
  <si>
    <t>8430050000000</t>
  </si>
  <si>
    <t>BT-400664</t>
  </si>
  <si>
    <t>LOT-C5465</t>
  </si>
  <si>
    <t>PRD-02061</t>
  </si>
  <si>
    <t>APC-ELC-0094</t>
  </si>
  <si>
    <t>8912420000000</t>
  </si>
  <si>
    <t>BT-894700</t>
  </si>
  <si>
    <t>LOT-B7343</t>
  </si>
  <si>
    <t>PRD-02665</t>
  </si>
  <si>
    <t>DEL-LAP-0061</t>
  </si>
  <si>
    <t>9471830000000</t>
  </si>
  <si>
    <t>B-16-S9</t>
  </si>
  <si>
    <t>BT-872539</t>
  </si>
  <si>
    <t>LOT-C7467</t>
  </si>
  <si>
    <t>PRD-02394</t>
  </si>
  <si>
    <t>SAM-MOB-0083</t>
  </si>
  <si>
    <t>2651290000000</t>
  </si>
  <si>
    <t>BT-158880</t>
  </si>
  <si>
    <t>LOT-C4896</t>
  </si>
  <si>
    <t>PRD-02744</t>
  </si>
  <si>
    <t>HP-SUP-0074</t>
  </si>
  <si>
    <t>3598860000000</t>
  </si>
  <si>
    <t>D-13-S7</t>
  </si>
  <si>
    <t>BT-864839</t>
  </si>
  <si>
    <t>LOT-C1891</t>
  </si>
  <si>
    <t>PRD-03117</t>
  </si>
  <si>
    <t>UBI-NET-0111</t>
  </si>
  <si>
    <t>7959710000000</t>
  </si>
  <si>
    <t>BT-245792</t>
  </si>
  <si>
    <t>PRD-00824</t>
  </si>
  <si>
    <t>HP-MOB-0034</t>
  </si>
  <si>
    <t>8993190000000</t>
  </si>
  <si>
    <t>BT-857472</t>
  </si>
  <si>
    <t>LOT-A1617</t>
  </si>
  <si>
    <t>PRD-02320</t>
  </si>
  <si>
    <t>PHI-CCT-0064</t>
  </si>
  <si>
    <t>4881680000000</t>
  </si>
  <si>
    <t>D-24-S3</t>
  </si>
  <si>
    <t>BT-414361</t>
  </si>
  <si>
    <t>LOT-C1762</t>
  </si>
  <si>
    <t>PRD-02261</t>
  </si>
  <si>
    <t>SAM-MOB-0073</t>
  </si>
  <si>
    <t>7075930000000</t>
  </si>
  <si>
    <t>C-39-S4</t>
  </si>
  <si>
    <t>BT-313868</t>
  </si>
  <si>
    <t>LOT-B9696</t>
  </si>
  <si>
    <t>PRD-01262</t>
  </si>
  <si>
    <t>PHI-CCT-0035</t>
  </si>
  <si>
    <t>BT-751464</t>
  </si>
  <si>
    <t>LOT-B2199</t>
  </si>
  <si>
    <t>PRD-02155</t>
  </si>
  <si>
    <t>LOG-AUD-0049</t>
  </si>
  <si>
    <t>3366890000000</t>
  </si>
  <si>
    <t>BT-483723</t>
  </si>
  <si>
    <t>LOT-B1454</t>
  </si>
  <si>
    <t>PRD-00584</t>
  </si>
  <si>
    <t>BRO-SUP-0018</t>
  </si>
  <si>
    <t>9230070000000</t>
  </si>
  <si>
    <t>BT-338459</t>
  </si>
  <si>
    <t>PRD-00996</t>
  </si>
  <si>
    <t>DEL-LAP-0019</t>
  </si>
  <si>
    <t>8939770000000</t>
  </si>
  <si>
    <t>BT-454157</t>
  </si>
  <si>
    <t>LOT-A5757</t>
  </si>
  <si>
    <t>PRD-03284</t>
  </si>
  <si>
    <t>HP-MOB-0119</t>
  </si>
  <si>
    <t>9153460000000</t>
  </si>
  <si>
    <t>D-08-S5</t>
  </si>
  <si>
    <t>BT-741676</t>
  </si>
  <si>
    <t>LOT-C3993</t>
  </si>
  <si>
    <t>PRD-00464</t>
  </si>
  <si>
    <t>CAN-PRN-0015</t>
  </si>
  <si>
    <t>332426000000</t>
  </si>
  <si>
    <t>H-12-S2</t>
  </si>
  <si>
    <t>BT-710397</t>
  </si>
  <si>
    <t>LOT-A7770</t>
  </si>
  <si>
    <t>PRD-01641</t>
  </si>
  <si>
    <t>LOG-AUD-0038</t>
  </si>
  <si>
    <t>7619160000000</t>
  </si>
  <si>
    <t>BT-218532</t>
  </si>
  <si>
    <t>LOT-B4306</t>
  </si>
  <si>
    <t>PRD-00580</t>
  </si>
  <si>
    <t>SAM-STO-0018</t>
  </si>
  <si>
    <t>5789830000000</t>
  </si>
  <si>
    <t>BT-191200</t>
  </si>
  <si>
    <t>PRD-01816</t>
  </si>
  <si>
    <t>PHI-ELC-0107</t>
  </si>
  <si>
    <t>8918350000000</t>
  </si>
  <si>
    <t>A-38-S2</t>
  </si>
  <si>
    <t>BT-299547</t>
  </si>
  <si>
    <t>LOT-B9994</t>
  </si>
  <si>
    <t>PRD-00765</t>
  </si>
  <si>
    <t>LOG-CLN-0020</t>
  </si>
  <si>
    <t>8799380000000</t>
  </si>
  <si>
    <t>F-03-S8</t>
  </si>
  <si>
    <t>BT-474841</t>
  </si>
  <si>
    <t>LOT-A3080</t>
  </si>
  <si>
    <t>PRD-02952</t>
  </si>
  <si>
    <t>PHI-ELC-0158</t>
  </si>
  <si>
    <t>5925320000000</t>
  </si>
  <si>
    <t>C-30-S3</t>
  </si>
  <si>
    <t>BT-602690</t>
  </si>
  <si>
    <t>LOT-C7159</t>
  </si>
  <si>
    <t>PRD-01256</t>
  </si>
  <si>
    <t>HP-FUR-0033</t>
  </si>
  <si>
    <t>6990210000000</t>
  </si>
  <si>
    <t>BT-772737</t>
  </si>
  <si>
    <t>LOT-B9490</t>
  </si>
  <si>
    <t>PRD-02901</t>
  </si>
  <si>
    <t>BRO-SUP-0090</t>
  </si>
  <si>
    <t>4737280000000</t>
  </si>
  <si>
    <t>BT-411640</t>
  </si>
  <si>
    <t>LOT-C6513</t>
  </si>
  <si>
    <t>PRD-01210</t>
  </si>
  <si>
    <t>CIS-NET-0047</t>
  </si>
  <si>
    <t>3531320000000</t>
  </si>
  <si>
    <t>E-02-S5</t>
  </si>
  <si>
    <t>BT-973047</t>
  </si>
  <si>
    <t>LOT-B4685</t>
  </si>
  <si>
    <t>PRD-01388</t>
  </si>
  <si>
    <t>EPS-PRN-0024</t>
  </si>
  <si>
    <t>2538060000000</t>
  </si>
  <si>
    <t>BT-905778</t>
  </si>
  <si>
    <t>LOT-B1081</t>
  </si>
  <si>
    <t>PRD-02893</t>
  </si>
  <si>
    <t>BRO-SUP-0089</t>
  </si>
  <si>
    <t>4398400000000</t>
  </si>
  <si>
    <t>BT-252086</t>
  </si>
  <si>
    <t>LOT-C5928</t>
  </si>
  <si>
    <t>PRD-00336</t>
  </si>
  <si>
    <t>PHI-ELC-0014</t>
  </si>
  <si>
    <t>727285000000</t>
  </si>
  <si>
    <t>BT-694188</t>
  </si>
  <si>
    <t>LOT-A6685</t>
  </si>
  <si>
    <t>PRD-03116</t>
  </si>
  <si>
    <t>PHI-ELC-0167</t>
  </si>
  <si>
    <t>7516100000000</t>
  </si>
  <si>
    <t>BT-930436</t>
  </si>
  <si>
    <t>LOT-C2355</t>
  </si>
  <si>
    <t>PRD-00354</t>
  </si>
  <si>
    <t>LOG-FUR-0005</t>
  </si>
  <si>
    <t>4405810000000</t>
  </si>
  <si>
    <t>H-03-S6</t>
  </si>
  <si>
    <t>BT-680290</t>
  </si>
  <si>
    <t>LOT-A4734</t>
  </si>
  <si>
    <t>PRD-01045</t>
  </si>
  <si>
    <t>EPS-PRN-0016</t>
  </si>
  <si>
    <t>3525600000000</t>
  </si>
  <si>
    <t>BT-255146</t>
  </si>
  <si>
    <t>LOT-A5481</t>
  </si>
  <si>
    <t>PRD-01326</t>
  </si>
  <si>
    <t>CIS-NET-0055</t>
  </si>
  <si>
    <t>8823480000000</t>
  </si>
  <si>
    <t>A-21-S1</t>
  </si>
  <si>
    <t>BT-343938</t>
  </si>
  <si>
    <t>LOT-B6833</t>
  </si>
  <si>
    <t>PRD-01030</t>
  </si>
  <si>
    <t>CAN-SUP-0033</t>
  </si>
  <si>
    <t>2567320000000</t>
  </si>
  <si>
    <t>H-25-S4</t>
  </si>
  <si>
    <t>BT-804098</t>
  </si>
  <si>
    <t>PRD-01514</t>
  </si>
  <si>
    <t>CIS-CCT-0039</t>
  </si>
  <si>
    <t>5434500000000</t>
  </si>
  <si>
    <t>BT-451724</t>
  </si>
  <si>
    <t>LOT-B5208</t>
  </si>
  <si>
    <t>PRD-01269</t>
  </si>
  <si>
    <t>EPS-PRN-0019</t>
  </si>
  <si>
    <t>3536760000000</t>
  </si>
  <si>
    <t>BT-368455</t>
  </si>
  <si>
    <t>LOT-B4369</t>
  </si>
  <si>
    <t>PRD-00723</t>
  </si>
  <si>
    <t>LOG-AUD-0017</t>
  </si>
  <si>
    <t>7012040000000</t>
  </si>
  <si>
    <t>BT-450232</t>
  </si>
  <si>
    <t>LOT-A9551</t>
  </si>
  <si>
    <t>PRD-00792</t>
  </si>
  <si>
    <t>PHI-ELC-0045</t>
  </si>
  <si>
    <t>700144000000</t>
  </si>
  <si>
    <t>BT-127147</t>
  </si>
  <si>
    <t>LOT-A5243</t>
  </si>
  <si>
    <t>PRD-00748</t>
  </si>
  <si>
    <t>CIS-NET-0024</t>
  </si>
  <si>
    <t>5298420000000</t>
  </si>
  <si>
    <t>BT-496835</t>
  </si>
  <si>
    <t>LOT-A1566</t>
  </si>
  <si>
    <t>PRD-03120</t>
  </si>
  <si>
    <t>SAM-STO-0075</t>
  </si>
  <si>
    <t>4058070000000</t>
  </si>
  <si>
    <t>F-39-S7</t>
  </si>
  <si>
    <t>BT-508803</t>
  </si>
  <si>
    <t>LOT-C3474</t>
  </si>
  <si>
    <t>PRD-01088</t>
  </si>
  <si>
    <t>KNG-STO-0021</t>
  </si>
  <si>
    <t>610922000000</t>
  </si>
  <si>
    <t>BT-867110</t>
  </si>
  <si>
    <t>LOT-A7001</t>
  </si>
  <si>
    <t>PRD-01566</t>
  </si>
  <si>
    <t>LOG-CLN-0039</t>
  </si>
  <si>
    <t>20896760406</t>
  </si>
  <si>
    <t>B-26-S4</t>
  </si>
  <si>
    <t>BT-362191</t>
  </si>
  <si>
    <t>LOT-B5331</t>
  </si>
  <si>
    <t>PRD-01412</t>
  </si>
  <si>
    <t>LOG-AUD-0035</t>
  </si>
  <si>
    <t>4165270000000</t>
  </si>
  <si>
    <t>BT-534640</t>
  </si>
  <si>
    <t>LOT-B4582</t>
  </si>
  <si>
    <t>PRD-01626</t>
  </si>
  <si>
    <t>LOG-CLN-0042</t>
  </si>
  <si>
    <t>9045520000000</t>
  </si>
  <si>
    <t>BT-616959</t>
  </si>
  <si>
    <t>LOT-B5982</t>
  </si>
  <si>
    <t>PRD-01216</t>
  </si>
  <si>
    <t>LOG-FUR-0029</t>
  </si>
  <si>
    <t>588681000000</t>
  </si>
  <si>
    <t>BT-882514</t>
  </si>
  <si>
    <t>LOT-B4949</t>
  </si>
  <si>
    <t>PRD-02244</t>
  </si>
  <si>
    <t>MSF-LAP-0045</t>
  </si>
  <si>
    <t>3039290000000</t>
  </si>
  <si>
    <t>A-33-S6</t>
  </si>
  <si>
    <t>BT-910665</t>
  </si>
  <si>
    <t>LOT-B4430</t>
  </si>
  <si>
    <t>PRD-00077</t>
  </si>
  <si>
    <t>HP-FUR-0003</t>
  </si>
  <si>
    <t>1839830000000</t>
  </si>
  <si>
    <t>F-01-S7</t>
  </si>
  <si>
    <t>BT-406024</t>
  </si>
  <si>
    <t>LOT-A7779</t>
  </si>
  <si>
    <t>PRD-00415</t>
  </si>
  <si>
    <t>UBI-NET-0011</t>
  </si>
  <si>
    <t>7438120000000</t>
  </si>
  <si>
    <t>BT-546599</t>
  </si>
  <si>
    <t>LOT-A3759</t>
  </si>
  <si>
    <t>PRD-00877</t>
  </si>
  <si>
    <t>UBI-CCT-0023</t>
  </si>
  <si>
    <t>3091220000000</t>
  </si>
  <si>
    <t>BT-487947</t>
  </si>
  <si>
    <t>PRD-02858</t>
  </si>
  <si>
    <t>UBI-NET-0097</t>
  </si>
  <si>
    <t>7823940000000</t>
  </si>
  <si>
    <t>BT-475866</t>
  </si>
  <si>
    <t>LOT-C7934</t>
  </si>
  <si>
    <t>PRD-01570</t>
  </si>
  <si>
    <t>LOG-CLN-0040</t>
  </si>
  <si>
    <t>2965440000000</t>
  </si>
  <si>
    <t>BT-596585</t>
  </si>
  <si>
    <t>LOT-B7226</t>
  </si>
  <si>
    <t>PRD-00444</t>
  </si>
  <si>
    <t>WD-STO-0010</t>
  </si>
  <si>
    <t>6602560000000</t>
  </si>
  <si>
    <t>F-30-S7</t>
  </si>
  <si>
    <t>BT-586950</t>
  </si>
  <si>
    <t>LOT-A8408</t>
  </si>
  <si>
    <t>PRD-01368</t>
  </si>
  <si>
    <t>LOG-FUR-0033</t>
  </si>
  <si>
    <t>7380880000000</t>
  </si>
  <si>
    <t>BT-474261</t>
  </si>
  <si>
    <t>LOT-B4361</t>
  </si>
  <si>
    <t>PRD-00594</t>
  </si>
  <si>
    <t>9213000000000</t>
  </si>
  <si>
    <t>BT-890874</t>
  </si>
  <si>
    <t>PRD-02723</t>
  </si>
  <si>
    <t>SAM-AUD-0079</t>
  </si>
  <si>
    <t>7304000000000</t>
  </si>
  <si>
    <t>BT-677896</t>
  </si>
  <si>
    <t>LOT-C8006</t>
  </si>
  <si>
    <t>PRD-01034</t>
  </si>
  <si>
    <t>MSF-ACC-0020</t>
  </si>
  <si>
    <t>9521220000000</t>
  </si>
  <si>
    <t>BT-475733</t>
  </si>
  <si>
    <t>LOT-A5114</t>
  </si>
  <si>
    <t>PRD-02212</t>
  </si>
  <si>
    <t>WD-STO-0055</t>
  </si>
  <si>
    <t>564131000000</t>
  </si>
  <si>
    <t>C-34-S8</t>
  </si>
  <si>
    <t>BT-848391</t>
  </si>
  <si>
    <t>LOT-B6039</t>
  </si>
  <si>
    <t>PRD-01743</t>
  </si>
  <si>
    <t>UBI-CCT-0042</t>
  </si>
  <si>
    <t>BT-523591</t>
  </si>
  <si>
    <t>LOT-B3670</t>
  </si>
  <si>
    <t>PRD-01159</t>
  </si>
  <si>
    <t>UBI-NET-0039</t>
  </si>
  <si>
    <t>1501340000000</t>
  </si>
  <si>
    <t>BT-585146</t>
  </si>
  <si>
    <t>LOT-A1835</t>
  </si>
  <si>
    <t>PRD-02049</t>
  </si>
  <si>
    <t>LOG-AUD-0046</t>
  </si>
  <si>
    <t>2567210000000</t>
  </si>
  <si>
    <t>BT-998854</t>
  </si>
  <si>
    <t>LOT-B4773</t>
  </si>
  <si>
    <t>PRD-03111</t>
  </si>
  <si>
    <t>LOG-FUR-0083</t>
  </si>
  <si>
    <t>2799370000000</t>
  </si>
  <si>
    <t>C-07-S4</t>
  </si>
  <si>
    <t>BT-282781</t>
  </si>
  <si>
    <t>LOT-C7044</t>
  </si>
  <si>
    <t>PRD-03276</t>
  </si>
  <si>
    <t>HP-ACC-0079</t>
  </si>
  <si>
    <t>3699960000000</t>
  </si>
  <si>
    <t>BT-281200</t>
  </si>
  <si>
    <t>LOT-C1201</t>
  </si>
  <si>
    <t>PRD-02234</t>
  </si>
  <si>
    <t>LEN-MOB-0068</t>
  </si>
  <si>
    <t>4995230000000</t>
  </si>
  <si>
    <t>B-37-S9</t>
  </si>
  <si>
    <t>BT-318942</t>
  </si>
  <si>
    <t>LOT-B5990</t>
  </si>
  <si>
    <t>PRD-01985</t>
  </si>
  <si>
    <t>MSF-FUR-0048</t>
  </si>
  <si>
    <t>1662340000000</t>
  </si>
  <si>
    <t>BT-333546</t>
  </si>
  <si>
    <t>PRD-01990</t>
  </si>
  <si>
    <t>HP-FUR-0048</t>
  </si>
  <si>
    <t>3618770000000</t>
  </si>
  <si>
    <t>BT-430702</t>
  </si>
  <si>
    <t>LOT-B9077</t>
  </si>
  <si>
    <t>PRD-00517</t>
  </si>
  <si>
    <t>CAN-PRN-0017</t>
  </si>
  <si>
    <t>505377000000</t>
  </si>
  <si>
    <t>A-09-S5</t>
  </si>
  <si>
    <t>BT-644924</t>
  </si>
  <si>
    <t>LOT-A9783</t>
  </si>
  <si>
    <t>PRD-01166</t>
  </si>
  <si>
    <t>SAM-MOB-0038</t>
  </si>
  <si>
    <t>4962840000000</t>
  </si>
  <si>
    <t>BT-736858</t>
  </si>
  <si>
    <t>LOT-A7050</t>
  </si>
  <si>
    <t>PRD-00509</t>
  </si>
  <si>
    <t>LOG-AUD-0007</t>
  </si>
  <si>
    <t>9004370000000</t>
  </si>
  <si>
    <t>H-33-S1</t>
  </si>
  <si>
    <t>BT-555805</t>
  </si>
  <si>
    <t>LOT-A8656</t>
  </si>
  <si>
    <t>PRD-00603</t>
  </si>
  <si>
    <t>HP-FUR-0014</t>
  </si>
  <si>
    <t>5876050000000</t>
  </si>
  <si>
    <t>E-03-S4</t>
  </si>
  <si>
    <t>BT-948210</t>
  </si>
  <si>
    <t>PRD-02079</t>
  </si>
  <si>
    <t>SAM-MOB-0067</t>
  </si>
  <si>
    <t>3225050000000</t>
  </si>
  <si>
    <t>BT-364502</t>
  </si>
  <si>
    <t>LOT-B6266</t>
  </si>
  <si>
    <t>PRD-00532</t>
  </si>
  <si>
    <t>BRO-SUP-0015</t>
  </si>
  <si>
    <t>8209750000000</t>
  </si>
  <si>
    <t>BT-569320</t>
  </si>
  <si>
    <t>LOT-A7397</t>
  </si>
  <si>
    <t>PRD-00821</t>
  </si>
  <si>
    <t>CIS-NET-0028</t>
  </si>
  <si>
    <t>2600800000000</t>
  </si>
  <si>
    <t>BT-145986</t>
  </si>
  <si>
    <t>LOT-A2134</t>
  </si>
  <si>
    <t>PRD-00150</t>
  </si>
  <si>
    <t>SEA-STO-0004</t>
  </si>
  <si>
    <t>7406490000000</t>
  </si>
  <si>
    <t>H-01-S9</t>
  </si>
  <si>
    <t>BT-821179</t>
  </si>
  <si>
    <t>LOT-A9059</t>
  </si>
  <si>
    <t>PRD-02738</t>
  </si>
  <si>
    <t>SAM-MOB-0094</t>
  </si>
  <si>
    <t>2376640000000</t>
  </si>
  <si>
    <t>BT-786661</t>
  </si>
  <si>
    <t>LOT-C5976</t>
  </si>
  <si>
    <t>PRD-02062</t>
  </si>
  <si>
    <t>PHI-AUD-0051</t>
  </si>
  <si>
    <t>7564110000000</t>
  </si>
  <si>
    <t>E-30-S6</t>
  </si>
  <si>
    <t>BT-338217</t>
  </si>
  <si>
    <t>LOT-B8668</t>
  </si>
  <si>
    <t>PRD-01127</t>
  </si>
  <si>
    <t>LOG-FUR-0026</t>
  </si>
  <si>
    <t>7998990000000</t>
  </si>
  <si>
    <t>BT-638366</t>
  </si>
  <si>
    <t>LOT-A2656</t>
  </si>
  <si>
    <t>PRD-02229</t>
  </si>
  <si>
    <t>CAN-PRN-0054</t>
  </si>
  <si>
    <t>7421150000000</t>
  </si>
  <si>
    <t>C-13-S6</t>
  </si>
  <si>
    <t>BT-549874</t>
  </si>
  <si>
    <t>LOT-B9039</t>
  </si>
  <si>
    <t>PRD-02699</t>
  </si>
  <si>
    <t>SAM-MOB-0092</t>
  </si>
  <si>
    <t>6828780000000</t>
  </si>
  <si>
    <t>BT-303266</t>
  </si>
  <si>
    <t>LOT-C4083</t>
  </si>
  <si>
    <t>PRD-00324</t>
  </si>
  <si>
    <t>SAM-MOB-0010</t>
  </si>
  <si>
    <t>5847770000000</t>
  </si>
  <si>
    <t>BT-604967</t>
  </si>
  <si>
    <t>LOT-A4264</t>
  </si>
  <si>
    <t>PRD-00843</t>
  </si>
  <si>
    <t>DEL-ACC-0021</t>
  </si>
  <si>
    <t>6838790000000</t>
  </si>
  <si>
    <t>BT-106163</t>
  </si>
  <si>
    <t>LOT-A3145</t>
  </si>
  <si>
    <t>PRD-00487</t>
  </si>
  <si>
    <t>LOG-FUR-0011</t>
  </si>
  <si>
    <t>5202390000000</t>
  </si>
  <si>
    <t>BT-362773</t>
  </si>
  <si>
    <t>LOT-A7812</t>
  </si>
  <si>
    <t>PRD-02694</t>
  </si>
  <si>
    <t>KNG-STO-0056</t>
  </si>
  <si>
    <t>7628950000000</t>
  </si>
  <si>
    <t>A-38-S7</t>
  </si>
  <si>
    <t>BT-609004</t>
  </si>
  <si>
    <t>LOT-C2978</t>
  </si>
  <si>
    <t>PRD-01035</t>
  </si>
  <si>
    <t>SAM-AUD-0032</t>
  </si>
  <si>
    <t>9116120000000</t>
  </si>
  <si>
    <t>G-29-S5</t>
  </si>
  <si>
    <t>BT-389621</t>
  </si>
  <si>
    <t>PRD-01656</t>
  </si>
  <si>
    <t>BRO-SUP-0052</t>
  </si>
  <si>
    <t>3197490000000</t>
  </si>
  <si>
    <t>D-06-S6</t>
  </si>
  <si>
    <t>BT-611173</t>
  </si>
  <si>
    <t>LOT-B9015</t>
  </si>
  <si>
    <t>PRD-00344</t>
  </si>
  <si>
    <t>PHI-ELC-0016</t>
  </si>
  <si>
    <t>251763000000</t>
  </si>
  <si>
    <t>B-05-S1</t>
  </si>
  <si>
    <t>BT-562976</t>
  </si>
  <si>
    <t>LOT-A7132</t>
  </si>
  <si>
    <t>PRD-03043</t>
  </si>
  <si>
    <t>MSF-ACC-0055</t>
  </si>
  <si>
    <t>7759110000000</t>
  </si>
  <si>
    <t>BT-565133</t>
  </si>
  <si>
    <t>LOT-C1650</t>
  </si>
  <si>
    <t>PRD-01402</t>
  </si>
  <si>
    <t>PHI-CCT-0042</t>
  </si>
  <si>
    <t>5576940000000</t>
  </si>
  <si>
    <t>B-16-S2</t>
  </si>
  <si>
    <t>BT-647972</t>
  </si>
  <si>
    <t>LOT-B1068</t>
  </si>
  <si>
    <t>PRD-00355</t>
  </si>
  <si>
    <t>4902500000000</t>
  </si>
  <si>
    <t>BT-783648</t>
  </si>
  <si>
    <t>LOT-A7139</t>
  </si>
  <si>
    <t>PRD-00143</t>
  </si>
  <si>
    <t>APC-ELC-0005</t>
  </si>
  <si>
    <t>4237330000000</t>
  </si>
  <si>
    <t>BT-470711</t>
  </si>
  <si>
    <t>LOT-A4580</t>
  </si>
  <si>
    <t>PRD-03114</t>
  </si>
  <si>
    <t>UBI-CCT-0077</t>
  </si>
  <si>
    <t>2229590000000</t>
  </si>
  <si>
    <t>BT-779516</t>
  </si>
  <si>
    <t>LOT-C2880</t>
  </si>
  <si>
    <t>PRD-02030</t>
  </si>
  <si>
    <t>HP-FUR-0050</t>
  </si>
  <si>
    <t>74813353336</t>
  </si>
  <si>
    <t>BT-749152</t>
  </si>
  <si>
    <t>LOT-B4278</t>
  </si>
  <si>
    <t>PRD-00092</t>
  </si>
  <si>
    <t>PHI-AUD-0002</t>
  </si>
  <si>
    <t>275884000000</t>
  </si>
  <si>
    <t>A-12-S5</t>
  </si>
  <si>
    <t>BT-225245</t>
  </si>
  <si>
    <t>LOT-A1207</t>
  </si>
  <si>
    <t>PRD-01394</t>
  </si>
  <si>
    <t>PHI-ELC-0078</t>
  </si>
  <si>
    <t>1797800000000</t>
  </si>
  <si>
    <t>BT-704168</t>
  </si>
  <si>
    <t>LOT-B1960</t>
  </si>
  <si>
    <t>PRD-03262</t>
  </si>
  <si>
    <t>UBI-CCT-0082</t>
  </si>
  <si>
    <t>1912380000000</t>
  </si>
  <si>
    <t>BT-269284</t>
  </si>
  <si>
    <t>LOT-C7158</t>
  </si>
  <si>
    <t>PRD-00917</t>
  </si>
  <si>
    <t>PHI-CLN-0023</t>
  </si>
  <si>
    <t>8070050000000</t>
  </si>
  <si>
    <t>BT-304155</t>
  </si>
  <si>
    <t>LOT-A3994</t>
  </si>
  <si>
    <t>PRD-03016</t>
  </si>
  <si>
    <t>DEL-ACC-0061</t>
  </si>
  <si>
    <t>5337750000000</t>
  </si>
  <si>
    <t>LOT-C3415</t>
  </si>
  <si>
    <t>PRD-00191</t>
  </si>
  <si>
    <t>APC-ELC-0007</t>
  </si>
  <si>
    <t>7320310000000</t>
  </si>
  <si>
    <t>BT-761249</t>
  </si>
  <si>
    <t>LOT-A6886</t>
  </si>
  <si>
    <t>PRD-00663</t>
  </si>
  <si>
    <t>PHI-ELC-0037</t>
  </si>
  <si>
    <t>2826250000000</t>
  </si>
  <si>
    <t>B-13-S6</t>
  </si>
  <si>
    <t>BT-637553</t>
  </si>
  <si>
    <t>LOT-A7867</t>
  </si>
  <si>
    <t>PRD-01193</t>
  </si>
  <si>
    <t>HP-SUP-0034</t>
  </si>
  <si>
    <t>2512260000000</t>
  </si>
  <si>
    <t>H-32-S4</t>
  </si>
  <si>
    <t>BT-364248</t>
  </si>
  <si>
    <t>LOT-A6777</t>
  </si>
  <si>
    <t>PRD-01481</t>
  </si>
  <si>
    <t>PHI-ELC-0087</t>
  </si>
  <si>
    <t>3463890000000</t>
  </si>
  <si>
    <t>E-23-S9</t>
  </si>
  <si>
    <t>BT-577667</t>
  </si>
  <si>
    <t>LOT-B3433</t>
  </si>
  <si>
    <t>PRD-00695</t>
  </si>
  <si>
    <t>CAN-SUP-0023</t>
  </si>
  <si>
    <t>2271120000000</t>
  </si>
  <si>
    <t>BT-289018</t>
  </si>
  <si>
    <t>LOT-A1977</t>
  </si>
  <si>
    <t>PRD-00164</t>
  </si>
  <si>
    <t>MSF-LAP-0002</t>
  </si>
  <si>
    <t>3878000000000</t>
  </si>
  <si>
    <t>B-32-S6</t>
  </si>
  <si>
    <t>BT-726111</t>
  </si>
  <si>
    <t>LOT-A9709</t>
  </si>
  <si>
    <t>PRD-00629</t>
  </si>
  <si>
    <t>HP-CLN-0014</t>
  </si>
  <si>
    <t>9017070000000</t>
  </si>
  <si>
    <t>BT-821797</t>
  </si>
  <si>
    <t>LOT-A7814</t>
  </si>
  <si>
    <t>PRD-02236</t>
  </si>
  <si>
    <t>WD-STO-0056</t>
  </si>
  <si>
    <t>2121620000000</t>
  </si>
  <si>
    <t>BT-944134</t>
  </si>
  <si>
    <t>LOT-B9731</t>
  </si>
  <si>
    <t>PRD-02385</t>
  </si>
  <si>
    <t>MSF-ACC-0044</t>
  </si>
  <si>
    <t>1691960000000</t>
  </si>
  <si>
    <t>C-09-S6</t>
  </si>
  <si>
    <t>BT-608562</t>
  </si>
  <si>
    <t>LOT-C5194</t>
  </si>
  <si>
    <t>PRD-02739</t>
  </si>
  <si>
    <t>BRO-PRN-0061</t>
  </si>
  <si>
    <t>8273950000000</t>
  </si>
  <si>
    <t>BT-975408</t>
  </si>
  <si>
    <t>LOT-C6835</t>
  </si>
  <si>
    <t>PRD-01645</t>
  </si>
  <si>
    <t>SAM-AUD-0055</t>
  </si>
  <si>
    <t>9798980000000</t>
  </si>
  <si>
    <t>BT-783347</t>
  </si>
  <si>
    <t>LOT-B6000</t>
  </si>
  <si>
    <t>PRD-02050</t>
  </si>
  <si>
    <t>BRO-SUP-0064</t>
  </si>
  <si>
    <t>7641440000000</t>
  </si>
  <si>
    <t>BT-637273</t>
  </si>
  <si>
    <t>LOT-B9882</t>
  </si>
  <si>
    <t>PRD-00697</t>
  </si>
  <si>
    <t>SAM-MOB-0024</t>
  </si>
  <si>
    <t>3267240000000</t>
  </si>
  <si>
    <t>BT-134496</t>
  </si>
  <si>
    <t>LOT-A5771</t>
  </si>
  <si>
    <t>PRD-00312</t>
  </si>
  <si>
    <t>APC-ELC-0016</t>
  </si>
  <si>
    <t>3322890000000</t>
  </si>
  <si>
    <t>BT-756359</t>
  </si>
  <si>
    <t>LOT-A2528</t>
  </si>
  <si>
    <t>PRD-00540</t>
  </si>
  <si>
    <t>HP-SUP-0013</t>
  </si>
  <si>
    <t>3677460000000</t>
  </si>
  <si>
    <t>BT-750077</t>
  </si>
  <si>
    <t>LOT-A9038</t>
  </si>
  <si>
    <t>PRD-00270</t>
  </si>
  <si>
    <t>HP-SUP-0006</t>
  </si>
  <si>
    <t>BT-531066</t>
  </si>
  <si>
    <t>LOT-A5940</t>
  </si>
  <si>
    <t>PRD-02572</t>
  </si>
  <si>
    <t>SEA-STO-0055</t>
  </si>
  <si>
    <t>4316960000000</t>
  </si>
  <si>
    <t>BT-559814</t>
  </si>
  <si>
    <t>LOT-C2369</t>
  </si>
  <si>
    <t>PRD-01461</t>
  </si>
  <si>
    <t>UBI-CCT-0036</t>
  </si>
  <si>
    <t>3672920000000</t>
  </si>
  <si>
    <t>BT-170849</t>
  </si>
  <si>
    <t>LOT-B3963</t>
  </si>
  <si>
    <t>PRD-02417</t>
  </si>
  <si>
    <t>LOG-FUR-0065</t>
  </si>
  <si>
    <t>878418000000</t>
  </si>
  <si>
    <t>BT-579353</t>
  </si>
  <si>
    <t>LOT-C9882</t>
  </si>
  <si>
    <t>PRD-01294</t>
  </si>
  <si>
    <t>CIS-CCT-0031</t>
  </si>
  <si>
    <t>2815020000000</t>
  </si>
  <si>
    <t>BT-408341</t>
  </si>
  <si>
    <t>LOT-B7221</t>
  </si>
  <si>
    <t>PRD-01475</t>
  </si>
  <si>
    <t>CIS-NET-0062</t>
  </si>
  <si>
    <t>8816040000000</t>
  </si>
  <si>
    <t>BT-479907</t>
  </si>
  <si>
    <t>LOT-B3077</t>
  </si>
  <si>
    <t>PRD-01813</t>
  </si>
  <si>
    <t>HP-CLN-0046</t>
  </si>
  <si>
    <t>4534750000000</t>
  </si>
  <si>
    <t>BT-899607</t>
  </si>
  <si>
    <t>LOT-B2194</t>
  </si>
  <si>
    <t>PRD-02503</t>
  </si>
  <si>
    <t>APC-ELC-0108</t>
  </si>
  <si>
    <t>9434250000000</t>
  </si>
  <si>
    <t>BT-573319</t>
  </si>
  <si>
    <t>LOT-C6133</t>
  </si>
  <si>
    <t>PRD-02393</t>
  </si>
  <si>
    <t>WD-STO-0061</t>
  </si>
  <si>
    <t>5735260000000</t>
  </si>
  <si>
    <t>B-23-S6</t>
  </si>
  <si>
    <t>BT-626404</t>
  </si>
  <si>
    <t>LOT-C5468</t>
  </si>
  <si>
    <t>PRD-01301</t>
  </si>
  <si>
    <t>LOG-AUD-0028</t>
  </si>
  <si>
    <t>5180170000000</t>
  </si>
  <si>
    <t>BT-332373</t>
  </si>
  <si>
    <t>LOT-B4103</t>
  </si>
  <si>
    <t>PRD-00197</t>
  </si>
  <si>
    <t>DEL-ACC-0007</t>
  </si>
  <si>
    <t>4929300000000</t>
  </si>
  <si>
    <t>H-27-S8</t>
  </si>
  <si>
    <t>BT-279517</t>
  </si>
  <si>
    <t>LOT-A6629</t>
  </si>
  <si>
    <t>PRD-00864</t>
  </si>
  <si>
    <t>SAM-MOB-0029</t>
  </si>
  <si>
    <t>6016740000000</t>
  </si>
  <si>
    <t>BT-180293</t>
  </si>
  <si>
    <t>LOT-A9893</t>
  </si>
  <si>
    <t>PRD-03260</t>
  </si>
  <si>
    <t>SEA-STO-0067</t>
  </si>
  <si>
    <t>8533880000000</t>
  </si>
  <si>
    <t>C-23-S6</t>
  </si>
  <si>
    <t>BT-809789</t>
  </si>
  <si>
    <t>PRD-02220</t>
  </si>
  <si>
    <t>PHI-CLN-0060</t>
  </si>
  <si>
    <t>F-06-S8</t>
  </si>
  <si>
    <t>BT-776978</t>
  </si>
  <si>
    <t>LOT-B5472</t>
  </si>
  <si>
    <t>PRD-02216</t>
  </si>
  <si>
    <t>HP-FUR-0055</t>
  </si>
  <si>
    <t>5679930000000</t>
  </si>
  <si>
    <t>F-09-S3</t>
  </si>
  <si>
    <t>BT-259158</t>
  </si>
  <si>
    <t>LOT-B7996</t>
  </si>
  <si>
    <t>PRD-02877</t>
  </si>
  <si>
    <t>SAM-AUD-0084</t>
  </si>
  <si>
    <t>5996320000000</t>
  </si>
  <si>
    <t>C-35-S6</t>
  </si>
  <si>
    <t>BT-903974</t>
  </si>
  <si>
    <t>LOT-C1609</t>
  </si>
  <si>
    <t>PRD-03001</t>
  </si>
  <si>
    <t>CIS-NET-0114</t>
  </si>
  <si>
    <t>7194960000000</t>
  </si>
  <si>
    <t>G-23-S4</t>
  </si>
  <si>
    <t>BT-987499</t>
  </si>
  <si>
    <t>LOT-C7957</t>
  </si>
  <si>
    <t>PRD-00117</t>
  </si>
  <si>
    <t>PHI-AUD-0004</t>
  </si>
  <si>
    <t>1739350000000</t>
  </si>
  <si>
    <t>BT-223453</t>
  </si>
  <si>
    <t>LOT-A5631</t>
  </si>
  <si>
    <t>PRD-01859</t>
  </si>
  <si>
    <t>PHI-CLN-0050</t>
  </si>
  <si>
    <t>4499160000000</t>
  </si>
  <si>
    <t>D-01-S9</t>
  </si>
  <si>
    <t>BT-632812</t>
  </si>
  <si>
    <t>LOT-B9379</t>
  </si>
  <si>
    <t>PRD-01158</t>
  </si>
  <si>
    <t>MSF-ACC-0022</t>
  </si>
  <si>
    <t>3765550000000</t>
  </si>
  <si>
    <t>BT-893238</t>
  </si>
  <si>
    <t>LOT-A9011</t>
  </si>
  <si>
    <t>PRD-00051</t>
  </si>
  <si>
    <t>DEL-ACC-0003</t>
  </si>
  <si>
    <t>6275710000000</t>
  </si>
  <si>
    <t>BT-421384</t>
  </si>
  <si>
    <t>LOT-A8305</t>
  </si>
  <si>
    <t>PRD-02074</t>
  </si>
  <si>
    <t>SEA-STO-0046</t>
  </si>
  <si>
    <t>2715130000000</t>
  </si>
  <si>
    <t>BT-961535</t>
  </si>
  <si>
    <t>LOT-B9242</t>
  </si>
  <si>
    <t>PRD-01371</t>
  </si>
  <si>
    <t>LOG-AUD-0032</t>
  </si>
  <si>
    <t>5867260000000</t>
  </si>
  <si>
    <t>BT-358666</t>
  </si>
  <si>
    <t>LOT-B4152</t>
  </si>
  <si>
    <t>PRD-03289</t>
  </si>
  <si>
    <t>LOG-FUR-0086</t>
  </si>
  <si>
    <t>3429660000000</t>
  </si>
  <si>
    <t>BT-178808</t>
  </si>
  <si>
    <t>LOT-C4400</t>
  </si>
  <si>
    <t>PRD-02892</t>
  </si>
  <si>
    <t>PHI-CCT-0083</t>
  </si>
  <si>
    <t>1703040000000</t>
  </si>
  <si>
    <t>BT-367613</t>
  </si>
  <si>
    <t>LOT-C7042</t>
  </si>
  <si>
    <t>PRD-00189</t>
  </si>
  <si>
    <t>LEN-MOB-0009</t>
  </si>
  <si>
    <t>2712860000000</t>
  </si>
  <si>
    <t>C-05-S8</t>
  </si>
  <si>
    <t>BT-615607</t>
  </si>
  <si>
    <t>LOT-A4287</t>
  </si>
  <si>
    <t>PRD-01530</t>
  </si>
  <si>
    <t>CAN-SUP-0046</t>
  </si>
  <si>
    <t>5661480000000</t>
  </si>
  <si>
    <t>BT-870267</t>
  </si>
  <si>
    <t>PRD-00154</t>
  </si>
  <si>
    <t>CAN-PRN-0005</t>
  </si>
  <si>
    <t>1273590000000</t>
  </si>
  <si>
    <t>BT-775885</t>
  </si>
  <si>
    <t>LOT-A3521</t>
  </si>
  <si>
    <t>PRD-02337</t>
  </si>
  <si>
    <t>MSF-ACC-0043</t>
  </si>
  <si>
    <t>6508170000000</t>
  </si>
  <si>
    <t>BT-132189</t>
  </si>
  <si>
    <t>LOT-C8467</t>
  </si>
  <si>
    <t>PRD-01007</t>
  </si>
  <si>
    <t>HP-ACC-0024</t>
  </si>
  <si>
    <t>9963070000000</t>
  </si>
  <si>
    <t>A-29-S6</t>
  </si>
  <si>
    <t>BT-988023</t>
  </si>
  <si>
    <t>LOT-A1507</t>
  </si>
  <si>
    <t>PRD-03029</t>
  </si>
  <si>
    <t>EPS-PRN-0050</t>
  </si>
  <si>
    <t>4768460000000</t>
  </si>
  <si>
    <t>E-40-S5</t>
  </si>
  <si>
    <t>BT-339844</t>
  </si>
  <si>
    <t>LOT-C4991</t>
  </si>
  <si>
    <t>PRD-00194</t>
  </si>
  <si>
    <t>LOG-ACC-0007</t>
  </si>
  <si>
    <t>6329090000000</t>
  </si>
  <si>
    <t>H-14-S3</t>
  </si>
  <si>
    <t>BT-250038</t>
  </si>
  <si>
    <t>LOT-A5439</t>
  </si>
  <si>
    <t>PRD-00654</t>
  </si>
  <si>
    <t>MSF-ACC-0015</t>
  </si>
  <si>
    <t>4883970000000</t>
  </si>
  <si>
    <t>H-35-S8</t>
  </si>
  <si>
    <t>BT-738795</t>
  </si>
  <si>
    <t>LOT-A2212</t>
  </si>
  <si>
    <t>PRD-03142</t>
  </si>
  <si>
    <t>BRO-SUP-0096</t>
  </si>
  <si>
    <t>5862640000000</t>
  </si>
  <si>
    <t>E-18-S4</t>
  </si>
  <si>
    <t>BT-118676</t>
  </si>
  <si>
    <t>LOT-C3990</t>
  </si>
  <si>
    <t>PRD-01715</t>
  </si>
  <si>
    <t>SEA-STO-0036</t>
  </si>
  <si>
    <t>5196840000000</t>
  </si>
  <si>
    <t>BT-347349</t>
  </si>
  <si>
    <t>LOT-B2146</t>
  </si>
  <si>
    <t>PRD-00853</t>
  </si>
  <si>
    <t>2013070000000</t>
  </si>
  <si>
    <t>BT-779760</t>
  </si>
  <si>
    <t>LOT-A1877</t>
  </si>
  <si>
    <t>PRD-01350</t>
  </si>
  <si>
    <t>HP-ACC-0031</t>
  </si>
  <si>
    <t>4358050000000</t>
  </si>
  <si>
    <t>A-21-S3</t>
  </si>
  <si>
    <t>BT-996713</t>
  </si>
  <si>
    <t>LOT-B2392</t>
  </si>
  <si>
    <t>PRD-03158</t>
  </si>
  <si>
    <t>HP-PRN-0054</t>
  </si>
  <si>
    <t>7973420000000</t>
  </si>
  <si>
    <t>BT-475215</t>
  </si>
  <si>
    <t>LOT-C4413</t>
  </si>
  <si>
    <t>PRD-02650</t>
  </si>
  <si>
    <t>LOG-ACC-0059</t>
  </si>
  <si>
    <t>7364140000000</t>
  </si>
  <si>
    <t>BT-565387</t>
  </si>
  <si>
    <t>LOT-C1476</t>
  </si>
  <si>
    <t>PRD-01157</t>
  </si>
  <si>
    <t>DEL-LAP-0030</t>
  </si>
  <si>
    <t>4509330000000</t>
  </si>
  <si>
    <t>E-20-S9</t>
  </si>
  <si>
    <t>BT-298837</t>
  </si>
  <si>
    <t>LOT-A6677</t>
  </si>
  <si>
    <t>PRD-01895</t>
  </si>
  <si>
    <t>CIS-CCT-0049</t>
  </si>
  <si>
    <t>9299290000000</t>
  </si>
  <si>
    <t>F-23-S8</t>
  </si>
  <si>
    <t>BT-726059</t>
  </si>
  <si>
    <t>PRD-02967</t>
  </si>
  <si>
    <t>CIS-NET-0112</t>
  </si>
  <si>
    <t>81744117072</t>
  </si>
  <si>
    <t>BT-990594</t>
  </si>
  <si>
    <t>LOT-C6218</t>
  </si>
  <si>
    <t>PRD-00955</t>
  </si>
  <si>
    <t>PHI-CCT-0028</t>
  </si>
  <si>
    <t>1143310000000</t>
  </si>
  <si>
    <t>G-28-S9</t>
  </si>
  <si>
    <t>BT-631938</t>
  </si>
  <si>
    <t>LOT-A2850</t>
  </si>
  <si>
    <t>PRD-00810</t>
  </si>
  <si>
    <t>PHI-ELC-0046</t>
  </si>
  <si>
    <t>8407030000000</t>
  </si>
  <si>
    <t>BT-586162</t>
  </si>
  <si>
    <t>LOT-A3243</t>
  </si>
  <si>
    <t>PRD-02695</t>
  </si>
  <si>
    <t>DEL-ACC-0050</t>
  </si>
  <si>
    <t>231939000000</t>
  </si>
  <si>
    <t>A-30-S8</t>
  </si>
  <si>
    <t>BT-282444</t>
  </si>
  <si>
    <t>LOT-C1995</t>
  </si>
  <si>
    <t>PRD-00488</t>
  </si>
  <si>
    <t>PHI-ELC-0027</t>
  </si>
  <si>
    <t>798487000000</t>
  </si>
  <si>
    <t>BT-654418</t>
  </si>
  <si>
    <t>LOT-A4222</t>
  </si>
  <si>
    <t>PRD-00200</t>
  </si>
  <si>
    <t>LEN-MOB-0011</t>
  </si>
  <si>
    <t>1793360000000</t>
  </si>
  <si>
    <t>B-14-S9</t>
  </si>
  <si>
    <t>BT-245129</t>
  </si>
  <si>
    <t>LOT-A6487</t>
  </si>
  <si>
    <t>PRD-01097</t>
  </si>
  <si>
    <t>SAM-STO-0032</t>
  </si>
  <si>
    <t>1195700000000</t>
  </si>
  <si>
    <t>H-25-S3</t>
  </si>
  <si>
    <t>BT-631125</t>
  </si>
  <si>
    <t>PRD-03097</t>
  </si>
  <si>
    <t>MSF-LAP-0062</t>
  </si>
  <si>
    <t>4489990000000</t>
  </si>
  <si>
    <t>BT-384214</t>
  </si>
  <si>
    <t>LOT-C3241</t>
  </si>
  <si>
    <t>PRD-02597</t>
  </si>
  <si>
    <t>LOG-CLN-0066</t>
  </si>
  <si>
    <t>4060560000000</t>
  </si>
  <si>
    <t>BT-245024</t>
  </si>
  <si>
    <t>LOT-C6310</t>
  </si>
  <si>
    <t>PRD-00910</t>
  </si>
  <si>
    <t>HP-CLN-0022</t>
  </si>
  <si>
    <t>6054270000000</t>
  </si>
  <si>
    <t>H-08-S4</t>
  </si>
  <si>
    <t>BT-667700</t>
  </si>
  <si>
    <t>LOT-A2519</t>
  </si>
  <si>
    <t>PRD-02929</t>
  </si>
  <si>
    <t>MSF-ACC-0051</t>
  </si>
  <si>
    <t>3278850000000</t>
  </si>
  <si>
    <t>C-18-S2</t>
  </si>
  <si>
    <t>BT-897046</t>
  </si>
  <si>
    <t>LOT-C7534</t>
  </si>
  <si>
    <t>PRD-01283</t>
  </si>
  <si>
    <t>BRO-SUP-0041</t>
  </si>
  <si>
    <t>2712390000000</t>
  </si>
  <si>
    <t>BT-417631</t>
  </si>
  <si>
    <t>LOT-B4029</t>
  </si>
  <si>
    <t>PRD-00322</t>
  </si>
  <si>
    <t>HP-LAP-0007</t>
  </si>
  <si>
    <t>2091180000000</t>
  </si>
  <si>
    <t>BT-791281</t>
  </si>
  <si>
    <t>LOT-A1847</t>
  </si>
  <si>
    <t>PRD-03396</t>
  </si>
  <si>
    <t>HP-PRN-0064</t>
  </si>
  <si>
    <t>9174210000000</t>
  </si>
  <si>
    <t>BT-627519</t>
  </si>
  <si>
    <t>LOT-C9541</t>
  </si>
  <si>
    <t>PRD-02878</t>
  </si>
  <si>
    <t>SAM-AUD-0085</t>
  </si>
  <si>
    <t>1225160000000</t>
  </si>
  <si>
    <t>BT-794524</t>
  </si>
  <si>
    <t>LOT-C8483</t>
  </si>
  <si>
    <t>PRD-02734</t>
  </si>
  <si>
    <t>HP-LAP-0058</t>
  </si>
  <si>
    <t>7123990000000</t>
  </si>
  <si>
    <t>A-31-S7</t>
  </si>
  <si>
    <t>BT-411159</t>
  </si>
  <si>
    <t>LOT-C2071</t>
  </si>
  <si>
    <t>PRD-00041</t>
  </si>
  <si>
    <t>SAM-AUD-0002</t>
  </si>
  <si>
    <t>5161370000000</t>
  </si>
  <si>
    <t>G-21-S1</t>
  </si>
  <si>
    <t>BT-280222</t>
  </si>
  <si>
    <t>LOT-A8538</t>
  </si>
  <si>
    <t>PRD-00688</t>
  </si>
  <si>
    <t>HP-FUR-0019</t>
  </si>
  <si>
    <t>3924850000000</t>
  </si>
  <si>
    <t>BT-836956</t>
  </si>
  <si>
    <t>LOT-A2843</t>
  </si>
  <si>
    <t>PRD-03105</t>
  </si>
  <si>
    <t>PHI-ELC-0165</t>
  </si>
  <si>
    <t>6947130000000</t>
  </si>
  <si>
    <t>BT-761225</t>
  </si>
  <si>
    <t>LOT-C5029</t>
  </si>
  <si>
    <t>PRD-03180</t>
  </si>
  <si>
    <t>MSF-FUR-0087</t>
  </si>
  <si>
    <t>8304870000000</t>
  </si>
  <si>
    <t>BT-282329</t>
  </si>
  <si>
    <t>LOT-C3396</t>
  </si>
  <si>
    <t>PRD-01893</t>
  </si>
  <si>
    <t>DEL-LAP-0044</t>
  </si>
  <si>
    <t>6588070000000</t>
  </si>
  <si>
    <t>BT-183423</t>
  </si>
  <si>
    <t>LOT-B8656</t>
  </si>
  <si>
    <t>PRD-00182</t>
  </si>
  <si>
    <t>CAN-PRN-0006</t>
  </si>
  <si>
    <t>3272390000000</t>
  </si>
  <si>
    <t>G-25-S6</t>
  </si>
  <si>
    <t>BT-525756</t>
  </si>
  <si>
    <t>LOT-A7251</t>
  </si>
  <si>
    <t>PRD-01401</t>
  </si>
  <si>
    <t>PHI-ELC-0080</t>
  </si>
  <si>
    <t>BT-728184</t>
  </si>
  <si>
    <t>LOT-B1620</t>
  </si>
  <si>
    <t>PRD-00640</t>
  </si>
  <si>
    <t>BRO-SUP-0019</t>
  </si>
  <si>
    <t>7976180000000</t>
  </si>
  <si>
    <t>BT-907743</t>
  </si>
  <si>
    <t>LOT-A2229</t>
  </si>
  <si>
    <t>PRD-02078</t>
  </si>
  <si>
    <t>BRO-PRN-0041</t>
  </si>
  <si>
    <t>9789210000000</t>
  </si>
  <si>
    <t>BT-644261</t>
  </si>
  <si>
    <t>LOT-B1680</t>
  </si>
  <si>
    <t>PRD-02470</t>
  </si>
  <si>
    <t>LOG-FUR-0067</t>
  </si>
  <si>
    <t>3922080000000</t>
  </si>
  <si>
    <t>BT-829944</t>
  </si>
  <si>
    <t>LOT-C5524</t>
  </si>
  <si>
    <t>PRD-02622</t>
  </si>
  <si>
    <t>HP-FUR-0067</t>
  </si>
  <si>
    <t>9054250000000</t>
  </si>
  <si>
    <t>BT-121613</t>
  </si>
  <si>
    <t>LOT-C5079</t>
  </si>
  <si>
    <t>PRD-01843</t>
  </si>
  <si>
    <t>DEL-ACC-0035</t>
  </si>
  <si>
    <t>7409680000000</t>
  </si>
  <si>
    <t>C-20-S4</t>
  </si>
  <si>
    <t>BT-513214</t>
  </si>
  <si>
    <t>LOT-B6429</t>
  </si>
  <si>
    <t>PRD-02959</t>
  </si>
  <si>
    <t>APC-ELC-0121</t>
  </si>
  <si>
    <t>253010000000</t>
  </si>
  <si>
    <t>BT-368511</t>
  </si>
  <si>
    <t>LOT-C7466</t>
  </si>
  <si>
    <t>PRD-00330</t>
  </si>
  <si>
    <t>HP-MOB-0017</t>
  </si>
  <si>
    <t>3988550000000</t>
  </si>
  <si>
    <t>BT-297045</t>
  </si>
  <si>
    <t>PRD-00652</t>
  </si>
  <si>
    <t>SAM-AUD-0022</t>
  </si>
  <si>
    <t>2999470000000</t>
  </si>
  <si>
    <t>BT-335388</t>
  </si>
  <si>
    <t>LOT-A4439</t>
  </si>
  <si>
    <t>PRD-01976</t>
  </si>
  <si>
    <t>MSF-LAP-0035</t>
  </si>
  <si>
    <t>8110160000000</t>
  </si>
  <si>
    <t>BT-299099</t>
  </si>
  <si>
    <t>LOT-B3119</t>
  </si>
  <si>
    <t>PRD-03112</t>
  </si>
  <si>
    <t>PHI-CLN-0093</t>
  </si>
  <si>
    <t>1806600000000</t>
  </si>
  <si>
    <t>E-16-S7</t>
  </si>
  <si>
    <t>BT-927090</t>
  </si>
  <si>
    <t>LOT-C1299</t>
  </si>
  <si>
    <t>PRD-03054</t>
  </si>
  <si>
    <t>LEN-MOB-0094</t>
  </si>
  <si>
    <t>5903580000000</t>
  </si>
  <si>
    <t>A-34-S6</t>
  </si>
  <si>
    <t>BT-502741</t>
  </si>
  <si>
    <t>LOT-C4658</t>
  </si>
  <si>
    <t>PRD-02121</t>
  </si>
  <si>
    <t>PHI-AUD-0053</t>
  </si>
  <si>
    <t>4376290000000</t>
  </si>
  <si>
    <t>BT-469885</t>
  </si>
  <si>
    <t>LOT-B7643</t>
  </si>
  <si>
    <t>PRD-01886</t>
  </si>
  <si>
    <t>SEA-STO-0040</t>
  </si>
  <si>
    <t>7320720000000</t>
  </si>
  <si>
    <t>C-29-S5</t>
  </si>
  <si>
    <t>BT-649634</t>
  </si>
  <si>
    <t>LOT-B8157</t>
  </si>
  <si>
    <t>PRD-01763</t>
  </si>
  <si>
    <t>LOG-CLN-0047</t>
  </si>
  <si>
    <t>4691430000000</t>
  </si>
  <si>
    <t>D-27-S9</t>
  </si>
  <si>
    <t>BT-497302</t>
  </si>
  <si>
    <t>LOT-B8648</t>
  </si>
  <si>
    <t>PRD-01071</t>
  </si>
  <si>
    <t>DEL-ACC-0024</t>
  </si>
  <si>
    <t>7320130000000</t>
  </si>
  <si>
    <t>BT-388545</t>
  </si>
  <si>
    <t>LOT-A1985</t>
  </si>
  <si>
    <t>PRD-02294</t>
  </si>
  <si>
    <t>SAM-MOB-0077</t>
  </si>
  <si>
    <t>5608860000000</t>
  </si>
  <si>
    <t>BT-683574</t>
  </si>
  <si>
    <t>LOT-B1358</t>
  </si>
  <si>
    <t>PRD-01500</t>
  </si>
  <si>
    <t>MSF-ACC-0028</t>
  </si>
  <si>
    <t>9791350000000</t>
  </si>
  <si>
    <t>BT-794464</t>
  </si>
  <si>
    <t>LOT-B4863</t>
  </si>
  <si>
    <t>PRD-02263</t>
  </si>
  <si>
    <t>DEL-LAP-0053</t>
  </si>
  <si>
    <t>3519510000000</t>
  </si>
  <si>
    <t>A-30-S9</t>
  </si>
  <si>
    <t>BT-329812</t>
  </si>
  <si>
    <t>LOT-B3127</t>
  </si>
  <si>
    <t>PRD-00411</t>
  </si>
  <si>
    <t>DEL-LAP-0010</t>
  </si>
  <si>
    <t>8552460000000</t>
  </si>
  <si>
    <t>H-35-S5</t>
  </si>
  <si>
    <t>BT-561229</t>
  </si>
  <si>
    <t>LOT-A2930</t>
  </si>
  <si>
    <t>PRD-03212</t>
  </si>
  <si>
    <t>SAM-STO-0076</t>
  </si>
  <si>
    <t>8097880000000</t>
  </si>
  <si>
    <t>BT-797922</t>
  </si>
  <si>
    <t>LOT-C5661</t>
  </si>
  <si>
    <t>PRD-01952</t>
  </si>
  <si>
    <t>PHI-AUD-0049</t>
  </si>
  <si>
    <t>8137900000000</t>
  </si>
  <si>
    <t>BT-519457</t>
  </si>
  <si>
    <t>LOT-B7081</t>
  </si>
  <si>
    <t>PRD-00935</t>
  </si>
  <si>
    <t>BRO-PRN-0020</t>
  </si>
  <si>
    <t>5956340000000</t>
  </si>
  <si>
    <t>BT-419104</t>
  </si>
  <si>
    <t>LOT-A6805</t>
  </si>
  <si>
    <t>PRD-03356</t>
  </si>
  <si>
    <t>UBI-NET-0123</t>
  </si>
  <si>
    <t>4179470000000</t>
  </si>
  <si>
    <t>BT-961561</t>
  </si>
  <si>
    <t>LOT-C9378</t>
  </si>
  <si>
    <t>PRD-02123</t>
  </si>
  <si>
    <t>PHI-ELC-0122</t>
  </si>
  <si>
    <t>6239380000000</t>
  </si>
  <si>
    <t>C-38-S9</t>
  </si>
  <si>
    <t>BT-926712</t>
  </si>
  <si>
    <t>LOT-B2959</t>
  </si>
  <si>
    <t>PRD-01304</t>
  </si>
  <si>
    <t>HP-MOB-0053</t>
  </si>
  <si>
    <t>5083680000000</t>
  </si>
  <si>
    <t>D-12-S6</t>
  </si>
  <si>
    <t>BT-543182</t>
  </si>
  <si>
    <t>LOT-B9699</t>
  </si>
  <si>
    <t>PRD-02138</t>
  </si>
  <si>
    <t>BRO-SUP-0070</t>
  </si>
  <si>
    <t>5041230000000</t>
  </si>
  <si>
    <t>BT-827434</t>
  </si>
  <si>
    <t>LOT-B2035</t>
  </si>
  <si>
    <t>PRD-00363</t>
  </si>
  <si>
    <t>HP-MOB-0019</t>
  </si>
  <si>
    <t>8741310000000</t>
  </si>
  <si>
    <t>BT-614034</t>
  </si>
  <si>
    <t>LOT-A7425</t>
  </si>
  <si>
    <t>PRD-01413</t>
  </si>
  <si>
    <t>HP-SUP-0041</t>
  </si>
  <si>
    <t>2098190000000</t>
  </si>
  <si>
    <t>F-05-S1</t>
  </si>
  <si>
    <t>BT-325788</t>
  </si>
  <si>
    <t>LOT-B8352</t>
  </si>
  <si>
    <t>PRD-00669</t>
  </si>
  <si>
    <t>DEL-LAP-0014</t>
  </si>
  <si>
    <t>5160210000000</t>
  </si>
  <si>
    <t>A-18-S3</t>
  </si>
  <si>
    <t>BT-461702</t>
  </si>
  <si>
    <t>LOT-A6883</t>
  </si>
  <si>
    <t>PRD-02966</t>
  </si>
  <si>
    <t>DEL-ACC-0059</t>
  </si>
  <si>
    <t>5753150000000</t>
  </si>
  <si>
    <t>BT-412407</t>
  </si>
  <si>
    <t>LOT-C5490</t>
  </si>
  <si>
    <t>PRD-03209</t>
  </si>
  <si>
    <t>CIS-CCT-0078</t>
  </si>
  <si>
    <t>2314100000000</t>
  </si>
  <si>
    <t>A-10-S6</t>
  </si>
  <si>
    <t>BT-730663</t>
  </si>
  <si>
    <t>PRD-03188</t>
  </si>
  <si>
    <t>APC-ELC-0133</t>
  </si>
  <si>
    <t>1252110000000</t>
  </si>
  <si>
    <t>C-30-S4</t>
  </si>
  <si>
    <t>BT-288182</t>
  </si>
  <si>
    <t>LOT-C6220</t>
  </si>
  <si>
    <t>PRD-00043</t>
  </si>
  <si>
    <t>SAM-STO-0002</t>
  </si>
  <si>
    <t>9359780000000</t>
  </si>
  <si>
    <t>BT-585188</t>
  </si>
  <si>
    <t>PRD-02752</t>
  </si>
  <si>
    <t>PHI-ELC-0146</t>
  </si>
  <si>
    <t>6638620000000</t>
  </si>
  <si>
    <t>D-23-S9</t>
  </si>
  <si>
    <t>BT-974858</t>
  </si>
  <si>
    <t>LOT-C1422</t>
  </si>
  <si>
    <t>PRD-00405</t>
  </si>
  <si>
    <t>APC-ELC-0020</t>
  </si>
  <si>
    <t>3426430000000</t>
  </si>
  <si>
    <t>BT-430654</t>
  </si>
  <si>
    <t>LOT-A4770</t>
  </si>
  <si>
    <t>PRD-02284</t>
  </si>
  <si>
    <t>SEA-STO-0050</t>
  </si>
  <si>
    <t>8585220000000</t>
  </si>
  <si>
    <t>D-25-S3</t>
  </si>
  <si>
    <t>BT-526025</t>
  </si>
  <si>
    <t>LOT-B4973</t>
  </si>
  <si>
    <t>PRD-00797</t>
  </si>
  <si>
    <t>CAN-SUP-0026</t>
  </si>
  <si>
    <t>8606110000000</t>
  </si>
  <si>
    <t>BT-260669</t>
  </si>
  <si>
    <t>LOT-A9516</t>
  </si>
  <si>
    <t>PRD-02521</t>
  </si>
  <si>
    <t>BRO-SUP-0077</t>
  </si>
  <si>
    <t>4389420000000</t>
  </si>
  <si>
    <t>BT-540167</t>
  </si>
  <si>
    <t>LOT-C8874</t>
  </si>
  <si>
    <t>PRD-03222</t>
  </si>
  <si>
    <t>LEN-MOB-0100</t>
  </si>
  <si>
    <t>646417000000</t>
  </si>
  <si>
    <t>F-04-S6</t>
  </si>
  <si>
    <t>BT-324174</t>
  </si>
  <si>
    <t>LOT-C1698</t>
  </si>
  <si>
    <t>PRD-03098</t>
  </si>
  <si>
    <t>LOG-CLN-0074</t>
  </si>
  <si>
    <t>8346910000000</t>
  </si>
  <si>
    <t>D-02-S2</t>
  </si>
  <si>
    <t>BT-679611</t>
  </si>
  <si>
    <t>LOT-C3663</t>
  </si>
  <si>
    <t>PRD-03095</t>
  </si>
  <si>
    <t>LOG-FUR-0082</t>
  </si>
  <si>
    <t>8781770000000</t>
  </si>
  <si>
    <t>BT-165741</t>
  </si>
  <si>
    <t>LOT-C9429</t>
  </si>
  <si>
    <t>PRD-03269</t>
  </si>
  <si>
    <t>LOG-FUR-0085</t>
  </si>
  <si>
    <t>3014440000000</t>
  </si>
  <si>
    <t>BT-543695</t>
  </si>
  <si>
    <t>LOT-C7890</t>
  </si>
  <si>
    <t>PRD-00755</t>
  </si>
  <si>
    <t>HP-SUP-0019</t>
  </si>
  <si>
    <t>3570170000000</t>
  </si>
  <si>
    <t>BT-660370</t>
  </si>
  <si>
    <t>LOT-A7976</t>
  </si>
  <si>
    <t>PRD-02025</t>
  </si>
  <si>
    <t>UBI-CCT-0049</t>
  </si>
  <si>
    <t>3979010000000</t>
  </si>
  <si>
    <t>BT-337921</t>
  </si>
  <si>
    <t>LOT-B8885</t>
  </si>
  <si>
    <t>PRD-01337</t>
  </si>
  <si>
    <t>HP-SUP-0040</t>
  </si>
  <si>
    <t>9191940000000</t>
  </si>
  <si>
    <t>BT-827921</t>
  </si>
  <si>
    <t>LOT-B7558</t>
  </si>
  <si>
    <t>PRD-00283</t>
  </si>
  <si>
    <t>SEA-STO-0009</t>
  </si>
  <si>
    <t>5233030000000</t>
  </si>
  <si>
    <t>BT-838344</t>
  </si>
  <si>
    <t>LOT-A7171</t>
  </si>
  <si>
    <t>PRD-01056</t>
  </si>
  <si>
    <t>HP-SUP-0031</t>
  </si>
  <si>
    <t>4811660000000</t>
  </si>
  <si>
    <t>BT-844825</t>
  </si>
  <si>
    <t>LOT-A4694</t>
  </si>
  <si>
    <t>PRD-02899</t>
  </si>
  <si>
    <t>PHI-ELC-0155</t>
  </si>
  <si>
    <t>2370490000000</t>
  </si>
  <si>
    <t>C-34-S7</t>
  </si>
  <si>
    <t>BT-468103</t>
  </si>
  <si>
    <t>LOT-C2269</t>
  </si>
  <si>
    <t>PRD-02398</t>
  </si>
  <si>
    <t>SAM-MOB-0084</t>
  </si>
  <si>
    <t>7020740000000</t>
  </si>
  <si>
    <t>BT-491783</t>
  </si>
  <si>
    <t>LOT-C3222</t>
  </si>
  <si>
    <t>PRD-02591</t>
  </si>
  <si>
    <t>APC-ELC-0111</t>
  </si>
  <si>
    <t>4882530000000</t>
  </si>
  <si>
    <t>BT-447594</t>
  </si>
  <si>
    <t>PRD-02172</t>
  </si>
  <si>
    <t>CIS-NET-0089</t>
  </si>
  <si>
    <t>4209780000000</t>
  </si>
  <si>
    <t>BT-417174</t>
  </si>
  <si>
    <t>LOT-B8899</t>
  </si>
  <si>
    <t>PRD-00125</t>
  </si>
  <si>
    <t>LOG-CLN-0003</t>
  </si>
  <si>
    <t>7198390000000</t>
  </si>
  <si>
    <t>BT-313910</t>
  </si>
  <si>
    <t>LOT-A9866</t>
  </si>
  <si>
    <t>PRD-03168</t>
  </si>
  <si>
    <t>MSF-FUR-0085</t>
  </si>
  <si>
    <t>6539350000000</t>
  </si>
  <si>
    <t>E-29-S9</t>
  </si>
  <si>
    <t>BT-227375</t>
  </si>
  <si>
    <t>LOT-C5635</t>
  </si>
  <si>
    <t>PRD-00214</t>
  </si>
  <si>
    <t>BRO-PRN-0005</t>
  </si>
  <si>
    <t>7320100000000</t>
  </si>
  <si>
    <t>E-30-S3</t>
  </si>
  <si>
    <t>BT-213284</t>
  </si>
  <si>
    <t>PRD-02463</t>
  </si>
  <si>
    <t>KNG-STO-0053</t>
  </si>
  <si>
    <t>5859920000000</t>
  </si>
  <si>
    <t>BT-562698</t>
  </si>
  <si>
    <t>LOT-C8308</t>
  </si>
  <si>
    <t>PRD-01923</t>
  </si>
  <si>
    <t>LEN-MOB-0055</t>
  </si>
  <si>
    <t>6850090000000</t>
  </si>
  <si>
    <t>BT-413403</t>
  </si>
  <si>
    <t>PRD-00100</t>
  </si>
  <si>
    <t>EPS-PRN-0006</t>
  </si>
  <si>
    <t>3965220000000</t>
  </si>
  <si>
    <t>BT-659614</t>
  </si>
  <si>
    <t>LOT-A1916</t>
  </si>
  <si>
    <t>PRD-01465</t>
  </si>
  <si>
    <t>PHI-CLN-0040</t>
  </si>
  <si>
    <t>3080450000000</t>
  </si>
  <si>
    <t>E-35-S5</t>
  </si>
  <si>
    <t>BT-851023</t>
  </si>
  <si>
    <t>LOT-B7589</t>
  </si>
  <si>
    <t>PRD-02175</t>
  </si>
  <si>
    <t>KNG-STO-0050</t>
  </si>
  <si>
    <t>4223420000000</t>
  </si>
  <si>
    <t>BT-655511</t>
  </si>
  <si>
    <t>LOT-B8034</t>
  </si>
  <si>
    <t>PRD-00246</t>
  </si>
  <si>
    <t>CIS-CCT-0008</t>
  </si>
  <si>
    <t>562609000000</t>
  </si>
  <si>
    <t>BT-147168</t>
  </si>
  <si>
    <t>LOT-A9052</t>
  </si>
  <si>
    <t>PRD-02211</t>
  </si>
  <si>
    <t>HP-ACC-0055</t>
  </si>
  <si>
    <t>4266770000000</t>
  </si>
  <si>
    <t>BT-940284</t>
  </si>
  <si>
    <t>LOT-B3569</t>
  </si>
  <si>
    <t>PRD-01898</t>
  </si>
  <si>
    <t>MSF-FUR-0045</t>
  </si>
  <si>
    <t>898107000000</t>
  </si>
  <si>
    <t>BT-143940</t>
  </si>
  <si>
    <t>PRD-02968</t>
  </si>
  <si>
    <t>CIS-NET-0113</t>
  </si>
  <si>
    <t>1765040000000</t>
  </si>
  <si>
    <t>BT-771176</t>
  </si>
  <si>
    <t>LOT-C5496</t>
  </si>
  <si>
    <t>PRD-00794</t>
  </si>
  <si>
    <t>LEN-LAP-0019</t>
  </si>
  <si>
    <t>3505360000000</t>
  </si>
  <si>
    <t>BT-919729</t>
  </si>
  <si>
    <t>LOT-A2667</t>
  </si>
  <si>
    <t>PRD-02617</t>
  </si>
  <si>
    <t>DEL-ACC-0049</t>
  </si>
  <si>
    <t>7904270000000</t>
  </si>
  <si>
    <t>BT-721393</t>
  </si>
  <si>
    <t>LOT-C3609</t>
  </si>
  <si>
    <t>PRD-02472</t>
  </si>
  <si>
    <t>LEN-LAP-0046</t>
  </si>
  <si>
    <t>3409610000000</t>
  </si>
  <si>
    <t>C-15-S2</t>
  </si>
  <si>
    <t>BT-950819</t>
  </si>
  <si>
    <t>LOT-C1142</t>
  </si>
  <si>
    <t>PRD-01192</t>
  </si>
  <si>
    <t>CAN-SUP-0037</t>
  </si>
  <si>
    <t>2459410000000</t>
  </si>
  <si>
    <t>G-19-S5</t>
  </si>
  <si>
    <t>BT-208824</t>
  </si>
  <si>
    <t>LOT-A9624</t>
  </si>
  <si>
    <t>PRD-03246</t>
  </si>
  <si>
    <t>BRO-SUP-0100</t>
  </si>
  <si>
    <t>6876710000000</t>
  </si>
  <si>
    <t>BT-337984</t>
  </si>
  <si>
    <t>LOT-C4245</t>
  </si>
  <si>
    <t>PRD-02992</t>
  </si>
  <si>
    <t>MSF-FUR-0080</t>
  </si>
  <si>
    <t>4832350000000</t>
  </si>
  <si>
    <t>BT-118739</t>
  </si>
  <si>
    <t>LOT-C7797</t>
  </si>
  <si>
    <t>PRD-03160</t>
  </si>
  <si>
    <t>MSF-LAP-0065</t>
  </si>
  <si>
    <t>4262460000000</t>
  </si>
  <si>
    <t>A-12-S6</t>
  </si>
  <si>
    <t>BT-719343</t>
  </si>
  <si>
    <t>LOT-C6577</t>
  </si>
  <si>
    <t>PRD-02745</t>
  </si>
  <si>
    <t>UBI-NET-0089</t>
  </si>
  <si>
    <t>6509300000000</t>
  </si>
  <si>
    <t>BT-854463</t>
  </si>
  <si>
    <t>LOT-C2832</t>
  </si>
  <si>
    <t>PRD-02363</t>
  </si>
  <si>
    <t>PHI-ELC-0134</t>
  </si>
  <si>
    <t>1871140000000</t>
  </si>
  <si>
    <t>G-20-S8</t>
  </si>
  <si>
    <t>BT-734096</t>
  </si>
  <si>
    <t>LOT-C3788</t>
  </si>
  <si>
    <t>PRD-01484</t>
  </si>
  <si>
    <t>PHI-ELC-0088</t>
  </si>
  <si>
    <t>9001580000000</t>
  </si>
  <si>
    <t>BT-836312</t>
  </si>
  <si>
    <t>LOT-B9965</t>
  </si>
  <si>
    <t>PRD-00500</t>
  </si>
  <si>
    <t>LOG-CLN-0014</t>
  </si>
  <si>
    <t>1484600000000</t>
  </si>
  <si>
    <t>BT-856277</t>
  </si>
  <si>
    <t>LOT-A7075</t>
  </si>
  <si>
    <t>PRD-02334</t>
  </si>
  <si>
    <t>SEA-STO-0051</t>
  </si>
  <si>
    <t>2749910000000</t>
  </si>
  <si>
    <t>BT-126371</t>
  </si>
  <si>
    <t>LOT-C4970</t>
  </si>
  <si>
    <t>PRD-00021</t>
  </si>
  <si>
    <t>SEA-STO-0001</t>
  </si>
  <si>
    <t>4443140000000</t>
  </si>
  <si>
    <t>F-36-S7</t>
  </si>
  <si>
    <t>BT-446859</t>
  </si>
  <si>
    <t>LOT-A6764</t>
  </si>
  <si>
    <t>PRD-01865</t>
  </si>
  <si>
    <t>MSF-FUR-0043</t>
  </si>
  <si>
    <t>567393000000</t>
  </si>
  <si>
    <t>BT-396968</t>
  </si>
  <si>
    <t>LOT-B2550</t>
  </si>
  <si>
    <t>PRD-00308</t>
  </si>
  <si>
    <t>HP-SUP-0008</t>
  </si>
  <si>
    <t>9179200000000</t>
  </si>
  <si>
    <t>G-28-S1</t>
  </si>
  <si>
    <t>BT-489739</t>
  </si>
  <si>
    <t>LOT-A1886</t>
  </si>
  <si>
    <t>PRD-01346</t>
  </si>
  <si>
    <t>SEA-STO-0026</t>
  </si>
  <si>
    <t>1286730000000</t>
  </si>
  <si>
    <t>BT-697054</t>
  </si>
  <si>
    <t>LOT-B5397</t>
  </si>
  <si>
    <t>PRD-01490</t>
  </si>
  <si>
    <t>LOG-CLN-0034</t>
  </si>
  <si>
    <t>4768890000000</t>
  </si>
  <si>
    <t>BT-365178</t>
  </si>
  <si>
    <t>LOT-B4366</t>
  </si>
  <si>
    <t>PRD-00605</t>
  </si>
  <si>
    <t>DEL-ACC-0016</t>
  </si>
  <si>
    <t>6140490000000</t>
  </si>
  <si>
    <t>C-24-S4</t>
  </si>
  <si>
    <t>BT-914659</t>
  </si>
  <si>
    <t>LOT-A2944</t>
  </si>
  <si>
    <t>PRD-03303</t>
  </si>
  <si>
    <t>DEL-ACC-0063</t>
  </si>
  <si>
    <t>8974450000000</t>
  </si>
  <si>
    <t>B-15-S9</t>
  </si>
  <si>
    <t>BT-349461</t>
  </si>
  <si>
    <t>LOT-C7095</t>
  </si>
  <si>
    <t>PRD-03278</t>
  </si>
  <si>
    <t>LEN-LAP-0065</t>
  </si>
  <si>
    <t>8525950000000</t>
  </si>
  <si>
    <t>G-35-S8</t>
  </si>
  <si>
    <t>BT-102031</t>
  </si>
  <si>
    <t>LOT-C1208</t>
  </si>
  <si>
    <t>PRD-00549</t>
  </si>
  <si>
    <t>LOG-AUD-0010</t>
  </si>
  <si>
    <t>935561000000</t>
  </si>
  <si>
    <t>BT-257420</t>
  </si>
  <si>
    <t>LOT-A5697</t>
  </si>
  <si>
    <t>PRD-01019</t>
  </si>
  <si>
    <t>CAN-SUP-0032</t>
  </si>
  <si>
    <t>788125000000</t>
  </si>
  <si>
    <t>BT-807464</t>
  </si>
  <si>
    <t>LOT-A9119</t>
  </si>
  <si>
    <t>PRD-01612</t>
  </si>
  <si>
    <t>SAM-AUD-0054</t>
  </si>
  <si>
    <t>1701830000000</t>
  </si>
  <si>
    <t>F-33-S3</t>
  </si>
  <si>
    <t>BT-408969</t>
  </si>
  <si>
    <t>LOT-B3688</t>
  </si>
  <si>
    <t>PRD-00233</t>
  </si>
  <si>
    <t>HP-PRN-0004</t>
  </si>
  <si>
    <t>7794520000000</t>
  </si>
  <si>
    <t>BT-536471</t>
  </si>
  <si>
    <t>PRD-02114</t>
  </si>
  <si>
    <t>LOG-FUR-0056</t>
  </si>
  <si>
    <t>2624630000000</t>
  </si>
  <si>
    <t>BT-442779</t>
  </si>
  <si>
    <t>LOT-B7572</t>
  </si>
  <si>
    <t>PRD-02547</t>
  </si>
  <si>
    <t>BRO-PRN-0051</t>
  </si>
  <si>
    <t>6886910000000</t>
  </si>
  <si>
    <t>BT-304655</t>
  </si>
  <si>
    <t>LOT-C5581</t>
  </si>
  <si>
    <t>PRD-03256</t>
  </si>
  <si>
    <t>EPS-PRN-0054</t>
  </si>
  <si>
    <t>2898660000000</t>
  </si>
  <si>
    <t>BT-517713</t>
  </si>
  <si>
    <t>LOT-C8142</t>
  </si>
  <si>
    <t>PRD-00959</t>
  </si>
  <si>
    <t>SEA-STO-0020</t>
  </si>
  <si>
    <t>2019710000000</t>
  </si>
  <si>
    <t>BT-256600</t>
  </si>
  <si>
    <t>LOT-A4012</t>
  </si>
  <si>
    <t>PRD-02354</t>
  </si>
  <si>
    <t>DEL-ACC-0046</t>
  </si>
  <si>
    <t>7409130000000</t>
  </si>
  <si>
    <t>BT-622661</t>
  </si>
  <si>
    <t>LOT-C1044</t>
  </si>
  <si>
    <t>PRD-03184</t>
  </si>
  <si>
    <t>PHI-CCT-0088</t>
  </si>
  <si>
    <t>3900750000000</t>
  </si>
  <si>
    <t>G-32-S5</t>
  </si>
  <si>
    <t>BT-638554</t>
  </si>
  <si>
    <t>LOT-C2864</t>
  </si>
  <si>
    <t>PRD-01834</t>
  </si>
  <si>
    <t>CIS-NET-0077</t>
  </si>
  <si>
    <t>7004900000000</t>
  </si>
  <si>
    <t>BT-369856</t>
  </si>
  <si>
    <t>LOT-B8317</t>
  </si>
  <si>
    <t>PRD-01844</t>
  </si>
  <si>
    <t>EPS-PRN-0031</t>
  </si>
  <si>
    <t>7783180000000</t>
  </si>
  <si>
    <t>E-06-S2</t>
  </si>
  <si>
    <t>BT-920087</t>
  </si>
  <si>
    <t>LOT-B1210</t>
  </si>
  <si>
    <t>PRD-02181</t>
  </si>
  <si>
    <t>MSF-FUR-0051</t>
  </si>
  <si>
    <t>2654740000000</t>
  </si>
  <si>
    <t>F-21-S7</t>
  </si>
  <si>
    <t>BT-165855</t>
  </si>
  <si>
    <t>LOT-B7537</t>
  </si>
  <si>
    <t>PRD-02122</t>
  </si>
  <si>
    <t>PHI-ELC-0121</t>
  </si>
  <si>
    <t>2578440000000</t>
  </si>
  <si>
    <t>C-23-S8</t>
  </si>
  <si>
    <t>BT-344991</t>
  </si>
  <si>
    <t>LOT-B9317</t>
  </si>
  <si>
    <t>PRD-00898</t>
  </si>
  <si>
    <t>UBI-CCT-0024</t>
  </si>
  <si>
    <t>3673560000000</t>
  </si>
  <si>
    <t>G-26-S8</t>
  </si>
  <si>
    <t>BT-809734</t>
  </si>
  <si>
    <t>LOT-A5095</t>
  </si>
  <si>
    <t>PRD-00677</t>
  </si>
  <si>
    <t>LEN-MOB-0017</t>
  </si>
  <si>
    <t>4660010000000</t>
  </si>
  <si>
    <t>BT-730839</t>
  </si>
  <si>
    <t>LOT-A3832</t>
  </si>
  <si>
    <t>PRD-00899</t>
  </si>
  <si>
    <t>HP-ACC-0020</t>
  </si>
  <si>
    <t>3663580000000</t>
  </si>
  <si>
    <t>BT-766110</t>
  </si>
  <si>
    <t>PRD-03317</t>
  </si>
  <si>
    <t>HP-LAP-0071</t>
  </si>
  <si>
    <t>3462770000000</t>
  </si>
  <si>
    <t>BT-966243</t>
  </si>
  <si>
    <t>LOT-C9302</t>
  </si>
  <si>
    <t>PRD-03397</t>
  </si>
  <si>
    <t>HP-CLN-0091</t>
  </si>
  <si>
    <t>136353000000</t>
  </si>
  <si>
    <t>E-27-S1</t>
  </si>
  <si>
    <t>BT-343399</t>
  </si>
  <si>
    <t>LOT-C5915</t>
  </si>
  <si>
    <t>PRD-01186</t>
  </si>
  <si>
    <t>LOG-FUR-0028</t>
  </si>
  <si>
    <t>3479230000000</t>
  </si>
  <si>
    <t>BT-486488</t>
  </si>
  <si>
    <t>LOT-A2233</t>
  </si>
  <si>
    <t>PRD-03136</t>
  </si>
  <si>
    <t>HP-LAP-0066</t>
  </si>
  <si>
    <t>3165860000000</t>
  </si>
  <si>
    <t>E-25-S9</t>
  </si>
  <si>
    <t>BT-571449</t>
  </si>
  <si>
    <t>LOT-C6443</t>
  </si>
  <si>
    <t>PRD-03265</t>
  </si>
  <si>
    <t>HP-LAP-0069</t>
  </si>
  <si>
    <t>2825160000000</t>
  </si>
  <si>
    <t>G-21-S5</t>
  </si>
  <si>
    <t>BT-499106</t>
  </si>
  <si>
    <t>LOT-C8023</t>
  </si>
  <si>
    <t>PRD-00516</t>
  </si>
  <si>
    <t>SAM-STO-0016</t>
  </si>
  <si>
    <t>8941840000000</t>
  </si>
  <si>
    <t>BT-733016</t>
  </si>
  <si>
    <t>LOT-A2161</t>
  </si>
  <si>
    <t>PRD-00079</t>
  </si>
  <si>
    <t>EPS-PRN-0004</t>
  </si>
  <si>
    <t>A-14-S8</t>
  </si>
  <si>
    <t>BT-559753</t>
  </si>
  <si>
    <t>LOT-A5773</t>
  </si>
  <si>
    <t>PRD-02553</t>
  </si>
  <si>
    <t>HP-ACC-0062</t>
  </si>
  <si>
    <t>5304430000000</t>
  </si>
  <si>
    <t>BT-767811</t>
  </si>
  <si>
    <t>LOT-C6957</t>
  </si>
  <si>
    <t>PRD-02226</t>
  </si>
  <si>
    <t>PHI-ELC-0127</t>
  </si>
  <si>
    <t>2485520000000</t>
  </si>
  <si>
    <t>BT-743900</t>
  </si>
  <si>
    <t>LOT-B8108</t>
  </si>
  <si>
    <t>PRD-00465</t>
  </si>
  <si>
    <t>PHI-ELC-0026</t>
  </si>
  <si>
    <t>1781920000000</t>
  </si>
  <si>
    <t>BT-999516</t>
  </si>
  <si>
    <t>PRD-01295</t>
  </si>
  <si>
    <t>SEA-STO-0025</t>
  </si>
  <si>
    <t>5080990000000</t>
  </si>
  <si>
    <t>E-32-S6</t>
  </si>
  <si>
    <t>BT-930241</t>
  </si>
  <si>
    <t>LOT-B6063</t>
  </si>
  <si>
    <t>PRD-01553</t>
  </si>
  <si>
    <t>HP-FUR-0038</t>
  </si>
  <si>
    <t>4281680000000</t>
  </si>
  <si>
    <t>BT-865586</t>
  </si>
  <si>
    <t>LOT-B7016</t>
  </si>
  <si>
    <t>PRD-02210</t>
  </si>
  <si>
    <t>HP-CLN-0054</t>
  </si>
  <si>
    <t>6421510000000</t>
  </si>
  <si>
    <t>BT-615370</t>
  </si>
  <si>
    <t>LOT-B4504</t>
  </si>
  <si>
    <t>PRD-03311</t>
  </si>
  <si>
    <t>LOG-FUR-0087</t>
  </si>
  <si>
    <t>4797620000000</t>
  </si>
  <si>
    <t>A-17-S6</t>
  </si>
  <si>
    <t>BT-363721</t>
  </si>
  <si>
    <t>LOT-C7429</t>
  </si>
  <si>
    <t>PRD-03163</t>
  </si>
  <si>
    <t>HP-MOB-0114</t>
  </si>
  <si>
    <t>3870180000000</t>
  </si>
  <si>
    <t>BT-236090</t>
  </si>
  <si>
    <t>LOT-C5223</t>
  </si>
  <si>
    <t>PRD-01671</t>
  </si>
  <si>
    <t>PHI-AUD-0040</t>
  </si>
  <si>
    <t>4643080000000</t>
  </si>
  <si>
    <t>BT-324776</t>
  </si>
  <si>
    <t>LOT-B1069</t>
  </si>
  <si>
    <t>PRD-02964</t>
  </si>
  <si>
    <t>APC-ELC-0122</t>
  </si>
  <si>
    <t>4534210000000</t>
  </si>
  <si>
    <t>BT-335473</t>
  </si>
  <si>
    <t>LOT-C4460</t>
  </si>
  <si>
    <t>PRD-02522</t>
  </si>
  <si>
    <t>DEL-LAP-0058</t>
  </si>
  <si>
    <t>9846500000000</t>
  </si>
  <si>
    <t>C-28-S4</t>
  </si>
  <si>
    <t>BT-512085</t>
  </si>
  <si>
    <t>LOT-C7859</t>
  </si>
  <si>
    <t>PRD-03277</t>
  </si>
  <si>
    <t>HP-CLN-0084</t>
  </si>
  <si>
    <t>3081560000000</t>
  </si>
  <si>
    <t>BT-638749</t>
  </si>
  <si>
    <t>LOT-C3467</t>
  </si>
  <si>
    <t>PRD-01405</t>
  </si>
  <si>
    <t>PHI-ELC-0081</t>
  </si>
  <si>
    <t>1153270000000</t>
  </si>
  <si>
    <t>BT-582539</t>
  </si>
  <si>
    <t>PRD-02260</t>
  </si>
  <si>
    <t>CAN-PRN-0057</t>
  </si>
  <si>
    <t>9252660000000</t>
  </si>
  <si>
    <t>C-30-S1</t>
  </si>
  <si>
    <t>BT-167928</t>
  </si>
  <si>
    <t>PRD-00689</t>
  </si>
  <si>
    <t>HP-PRN-0009</t>
  </si>
  <si>
    <t>8110500000000</t>
  </si>
  <si>
    <t>G-15-S4</t>
  </si>
  <si>
    <t>BT-800183</t>
  </si>
  <si>
    <t>LOT-A6406</t>
  </si>
  <si>
    <t>PRD-01455</t>
  </si>
  <si>
    <t>MSF-ACC-0026</t>
  </si>
  <si>
    <t>7491850000000</t>
  </si>
  <si>
    <t>BT-356758</t>
  </si>
  <si>
    <t>LOT-B5215</t>
  </si>
  <si>
    <t>PRD-03200</t>
  </si>
  <si>
    <t>APC-ELC-0134</t>
  </si>
  <si>
    <t>2498720000000</t>
  </si>
  <si>
    <t>G-10-S1</t>
  </si>
  <si>
    <t>BT-965840</t>
  </si>
  <si>
    <t>LOT-C7591</t>
  </si>
  <si>
    <t>PRD-02266</t>
  </si>
  <si>
    <t>CIS-NET-0093</t>
  </si>
  <si>
    <t>9191800000000</t>
  </si>
  <si>
    <t>A-30-S4</t>
  </si>
  <si>
    <t>BT-550726</t>
  </si>
  <si>
    <t>LOT-B1179</t>
  </si>
  <si>
    <t>PRD-02207</t>
  </si>
  <si>
    <t>LOG-ACC-0046</t>
  </si>
  <si>
    <t>6978160000000</t>
  </si>
  <si>
    <t>E-30-S7</t>
  </si>
  <si>
    <t>BT-215007</t>
  </si>
  <si>
    <t>LOT-B8202</t>
  </si>
  <si>
    <t>PRD-00966</t>
  </si>
  <si>
    <t>BRO-SUP-0030</t>
  </si>
  <si>
    <t>5116090000000</t>
  </si>
  <si>
    <t>F-27-S8</t>
  </si>
  <si>
    <t>BT-249732</t>
  </si>
  <si>
    <t>LOT-A8244</t>
  </si>
  <si>
    <t>PRD-03183</t>
  </si>
  <si>
    <t>LEN-MOB-0098</t>
  </si>
  <si>
    <t>679269000000</t>
  </si>
  <si>
    <t>BT-428364</t>
  </si>
  <si>
    <t>PRD-02411</t>
  </si>
  <si>
    <t>APC-ELC-0106</t>
  </si>
  <si>
    <t>9139470000000</t>
  </si>
  <si>
    <t>BT-726112</t>
  </si>
  <si>
    <t>LOT-C2062</t>
  </si>
  <si>
    <t>PRD-02383</t>
  </si>
  <si>
    <t>MSF-LAP-0046</t>
  </si>
  <si>
    <t>3020680000000</t>
  </si>
  <si>
    <t>BT-981684</t>
  </si>
  <si>
    <t>PRD-02900</t>
  </si>
  <si>
    <t>UBI-NET-0098</t>
  </si>
  <si>
    <t>9001120000000</t>
  </si>
  <si>
    <t>BT-800890</t>
  </si>
  <si>
    <t>LOT-C9929</t>
  </si>
  <si>
    <t>PRD-01823</t>
  </si>
  <si>
    <t>APC-ELC-0082</t>
  </si>
  <si>
    <t>4079940000000</t>
  </si>
  <si>
    <t>BT-155515</t>
  </si>
  <si>
    <t>LOT-B4001</t>
  </si>
  <si>
    <t>PRD-00882</t>
  </si>
  <si>
    <t>APC-ELC-0043</t>
  </si>
  <si>
    <t>6950900000000</t>
  </si>
  <si>
    <t>BT-600281</t>
  </si>
  <si>
    <t>LOT-A5317</t>
  </si>
  <si>
    <t>PRD-01629</t>
  </si>
  <si>
    <t>BRO-SUP-0049</t>
  </si>
  <si>
    <t>LOT-B9439</t>
  </si>
  <si>
    <t>PRD-01466</t>
  </si>
  <si>
    <t>LOG-ACC-0033</t>
  </si>
  <si>
    <t>1172300000000</t>
  </si>
  <si>
    <t>BT-321059</t>
  </si>
  <si>
    <t>LOT-B9667</t>
  </si>
  <si>
    <t>PRD-00526</t>
  </si>
  <si>
    <t>MSF-ACC-0014</t>
  </si>
  <si>
    <t>3337310000000</t>
  </si>
  <si>
    <t>BT-649434</t>
  </si>
  <si>
    <t>PRD-01052</t>
  </si>
  <si>
    <t>SAM-MOB-0035</t>
  </si>
  <si>
    <t>7860220000000</t>
  </si>
  <si>
    <t>BT-648922</t>
  </si>
  <si>
    <t>LOT-A9299</t>
  </si>
  <si>
    <t>PRD-02160</t>
  </si>
  <si>
    <t>HP-ACC-0051</t>
  </si>
  <si>
    <t>175505000000</t>
  </si>
  <si>
    <t>BT-960403</t>
  </si>
  <si>
    <t>LOT-B6068</t>
  </si>
  <si>
    <t>PRD-02983</t>
  </si>
  <si>
    <t>UBI-NET-0101</t>
  </si>
  <si>
    <t>8434760000000</t>
  </si>
  <si>
    <t>BT-678638</t>
  </si>
  <si>
    <t>LOT-C6574</t>
  </si>
  <si>
    <t>PRD-03215</t>
  </si>
  <si>
    <t>CAN-PRN-0074</t>
  </si>
  <si>
    <t>7980530000000</t>
  </si>
  <si>
    <t>B-15-S6</t>
  </si>
  <si>
    <t>LOT-C5037</t>
  </si>
  <si>
    <t>PRD-02065</t>
  </si>
  <si>
    <t>LEN-MOB-0064</t>
  </si>
  <si>
    <t>9860210000000</t>
  </si>
  <si>
    <t>BT-641351</t>
  </si>
  <si>
    <t>LOT-B2350</t>
  </si>
  <si>
    <t>PRD-00512</t>
  </si>
  <si>
    <t>EPS-PRN-0011</t>
  </si>
  <si>
    <t>4170650000000</t>
  </si>
  <si>
    <t>C-34-S6</t>
  </si>
  <si>
    <t>BT-551819</t>
  </si>
  <si>
    <t>LOT-A4504</t>
  </si>
  <si>
    <t>PRD-02658</t>
  </si>
  <si>
    <t>UBI-CCT-0065</t>
  </si>
  <si>
    <t>7726290000000</t>
  </si>
  <si>
    <t>BT-213712</t>
  </si>
  <si>
    <t>LOT-C4074</t>
  </si>
  <si>
    <t>PRD-02194</t>
  </si>
  <si>
    <t>BRO-PRN-0044</t>
  </si>
  <si>
    <t>3995430000000</t>
  </si>
  <si>
    <t>BT-939706</t>
  </si>
  <si>
    <t>LOT-B8493</t>
  </si>
  <si>
    <t>PRD-01113</t>
  </si>
  <si>
    <t>MSF-LAP-0014</t>
  </si>
  <si>
    <t>H-15-S7</t>
  </si>
  <si>
    <t>BT-709149</t>
  </si>
  <si>
    <t>LOT-A6227</t>
  </si>
  <si>
    <t>PRD-03165</t>
  </si>
  <si>
    <t>MSF-FUR-0084</t>
  </si>
  <si>
    <t>8850520000000</t>
  </si>
  <si>
    <t>BT-445312</t>
  </si>
  <si>
    <t>LOT-C2982</t>
  </si>
  <si>
    <t>PRD-01170</t>
  </si>
  <si>
    <t>PHI-AUD-0024</t>
  </si>
  <si>
    <t>6912380000000</t>
  </si>
  <si>
    <t>A-26-S2</t>
  </si>
  <si>
    <t>BT-707442</t>
  </si>
  <si>
    <t>LOT-A4123</t>
  </si>
  <si>
    <t>PRD-03052</t>
  </si>
  <si>
    <t>PHI-ELC-0162</t>
  </si>
  <si>
    <t>7143970000000</t>
  </si>
  <si>
    <t>A-36-S8</t>
  </si>
  <si>
    <t>BT-499267</t>
  </si>
  <si>
    <t>LOT-C5153</t>
  </si>
  <si>
    <t>PRD-00788</t>
  </si>
  <si>
    <t>UBI-NET-0025</t>
  </si>
  <si>
    <t>6015710000000</t>
  </si>
  <si>
    <t>BT-204531</t>
  </si>
  <si>
    <t>PRD-01094</t>
  </si>
  <si>
    <t>WD-STO-0030</t>
  </si>
  <si>
    <t>9169830000000</t>
  </si>
  <si>
    <t>BT-159984</t>
  </si>
  <si>
    <t>LOT-A6687</t>
  </si>
  <si>
    <t>PRD-02024</t>
  </si>
  <si>
    <t>SAM-MOB-0065</t>
  </si>
  <si>
    <t>4421460000000</t>
  </si>
  <si>
    <t>BT-835829</t>
  </si>
  <si>
    <t>LOT-B3224</t>
  </si>
  <si>
    <t>PRD-00129</t>
  </si>
  <si>
    <t>SAM-AUD-0008</t>
  </si>
  <si>
    <t>1024820000000</t>
  </si>
  <si>
    <t>BT-581532</t>
  </si>
  <si>
    <t>LOT-A6434</t>
  </si>
  <si>
    <t>PRD-00604</t>
  </si>
  <si>
    <t>SAM-STO-0019</t>
  </si>
  <si>
    <t>2545080000000</t>
  </si>
  <si>
    <t>BT-318755</t>
  </si>
  <si>
    <t>LOT-A5593</t>
  </si>
  <si>
    <t>PRD-01476</t>
  </si>
  <si>
    <t>HP-PRN-0030</t>
  </si>
  <si>
    <t>4801280000000</t>
  </si>
  <si>
    <t>BT-944109</t>
  </si>
  <si>
    <t>LOT-B6134</t>
  </si>
  <si>
    <t>PRD-03226</t>
  </si>
  <si>
    <t>SAM-AUD-0097</t>
  </si>
  <si>
    <t>8476420000000</t>
  </si>
  <si>
    <t>BT-371358</t>
  </si>
  <si>
    <t>LOT-C3699</t>
  </si>
  <si>
    <t>PRD-00019</t>
  </si>
  <si>
    <t>MSF-ACC-0002</t>
  </si>
  <si>
    <t>BT-920652</t>
  </si>
  <si>
    <t>PRD-00211</t>
  </si>
  <si>
    <t>MSF-FUR-0002</t>
  </si>
  <si>
    <t>1190830000000</t>
  </si>
  <si>
    <t>BT-918730</t>
  </si>
  <si>
    <t>LOT-A4962</t>
  </si>
  <si>
    <t>PRD-01102</t>
  </si>
  <si>
    <t>UBI-CCT-0029</t>
  </si>
  <si>
    <t>9174310000000</t>
  </si>
  <si>
    <t>BT-605786</t>
  </si>
  <si>
    <t>PRD-02809</t>
  </si>
  <si>
    <t>CIS-CCT-0066</t>
  </si>
  <si>
    <t>1686180000000</t>
  </si>
  <si>
    <t>BT-534673</t>
  </si>
  <si>
    <t>LOT-C8611</t>
  </si>
  <si>
    <t>PRD-02189</t>
  </si>
  <si>
    <t>PHI-AUD-0055</t>
  </si>
  <si>
    <t>2729170000000</t>
  </si>
  <si>
    <t>BT-140901</t>
  </si>
  <si>
    <t>LOT-B1697</t>
  </si>
  <si>
    <t>PRD-02735</t>
  </si>
  <si>
    <t>BRO-PRN-0060</t>
  </si>
  <si>
    <t>6371090000000</t>
  </si>
  <si>
    <t>C-13-S3</t>
  </si>
  <si>
    <t>BT-867282</t>
  </si>
  <si>
    <t>LOT-C7015</t>
  </si>
  <si>
    <t>PRD-00466</t>
  </si>
  <si>
    <t>LEN-LAP-0013</t>
  </si>
  <si>
    <t>1690620000000</t>
  </si>
  <si>
    <t>LOT-A5712</t>
  </si>
  <si>
    <t>PRD-03023</t>
  </si>
  <si>
    <t>PHI-CCT-0086</t>
  </si>
  <si>
    <t>3945590000000</t>
  </si>
  <si>
    <t>BT-485723</t>
  </si>
  <si>
    <t>LOT-C8602</t>
  </si>
  <si>
    <t>PRD-00274</t>
  </si>
  <si>
    <t>CIS-CCT-0010</t>
  </si>
  <si>
    <t>7152730000000</t>
  </si>
  <si>
    <t>H-30-S5</t>
  </si>
  <si>
    <t>BT-396983</t>
  </si>
  <si>
    <t>LOT-A7146</t>
  </si>
  <si>
    <t>PRD-02318</t>
  </si>
  <si>
    <t>EPS-PRN-0039</t>
  </si>
  <si>
    <t>8645330000000</t>
  </si>
  <si>
    <t>F-21-S1</t>
  </si>
  <si>
    <t>BT-923664</t>
  </si>
  <si>
    <t>LOT-C8453</t>
  </si>
  <si>
    <t>PRD-02477</t>
  </si>
  <si>
    <t>BRO-PRN-0047</t>
  </si>
  <si>
    <t>4816270000000</t>
  </si>
  <si>
    <t>BT-220727</t>
  </si>
  <si>
    <t>LOT-C3082</t>
  </si>
  <si>
    <t>PRD-00657</t>
  </si>
  <si>
    <t>HP-FUR-0018</t>
  </si>
  <si>
    <t>4373620000000</t>
  </si>
  <si>
    <t>BT-443660</t>
  </si>
  <si>
    <t>LOT-A1999</t>
  </si>
  <si>
    <t>PRD-03123</t>
  </si>
  <si>
    <t>UBI-NET-0112</t>
  </si>
  <si>
    <t>4156880000000</t>
  </si>
  <si>
    <t>B-37-S5</t>
  </si>
  <si>
    <t>BT-355625</t>
  </si>
  <si>
    <t>LOT-C3174</t>
  </si>
  <si>
    <t>PRD-00589</t>
  </si>
  <si>
    <t>UBI-NET-0017</t>
  </si>
  <si>
    <t>1532590000000</t>
  </si>
  <si>
    <t>BT-896442</t>
  </si>
  <si>
    <t>LOT-A1831</t>
  </si>
  <si>
    <t>PRD-01426</t>
  </si>
  <si>
    <t>HP-MOB-0059</t>
  </si>
  <si>
    <t>2632730000000</t>
  </si>
  <si>
    <t>D-39-S6</t>
  </si>
  <si>
    <t>BT-584276</t>
  </si>
  <si>
    <t>LOT-B3678</t>
  </si>
  <si>
    <t>PRD-02937</t>
  </si>
  <si>
    <t>SEA-STO-0063</t>
  </si>
  <si>
    <t>6608600000000</t>
  </si>
  <si>
    <t>BT-974489</t>
  </si>
  <si>
    <t>LOT-C6730</t>
  </si>
  <si>
    <t>PRD-00590</t>
  </si>
  <si>
    <t>KNG-STO-0011</t>
  </si>
  <si>
    <t>9340390000000</t>
  </si>
  <si>
    <t>B-01-S1</t>
  </si>
  <si>
    <t>BT-511744</t>
  </si>
  <si>
    <t>LOT-A5716</t>
  </si>
  <si>
    <t>PRD-02184</t>
  </si>
  <si>
    <t>UBI-CCT-0054</t>
  </si>
  <si>
    <t>5557420000000</t>
  </si>
  <si>
    <t>BT-536740</t>
  </si>
  <si>
    <t>PRD-02810</t>
  </si>
  <si>
    <t>LOG-FUR-0078</t>
  </si>
  <si>
    <t>4755680000000</t>
  </si>
  <si>
    <t>BT-866574</t>
  </si>
  <si>
    <t>LOT-C6291</t>
  </si>
  <si>
    <t>PRD-01509</t>
  </si>
  <si>
    <t>DEL-ACC-0030</t>
  </si>
  <si>
    <t>4211870000000</t>
  </si>
  <si>
    <t>C-01-S9</t>
  </si>
  <si>
    <t>BT-489985</t>
  </si>
  <si>
    <t>LOT-B7418</t>
  </si>
  <si>
    <t>PRD-03099</t>
  </si>
  <si>
    <t>PHI-ELC-0164</t>
  </si>
  <si>
    <t>668036000000</t>
  </si>
  <si>
    <t>BT-773499</t>
  </si>
  <si>
    <t>LOT-C7981</t>
  </si>
  <si>
    <t>PRD-02468</t>
  </si>
  <si>
    <t>CIS-NET-0097</t>
  </si>
  <si>
    <t>8953790000000</t>
  </si>
  <si>
    <t>BT-505810</t>
  </si>
  <si>
    <t>LOT-C8270</t>
  </si>
  <si>
    <t>PRD-01982</t>
  </si>
  <si>
    <t>HP-LAP-0039</t>
  </si>
  <si>
    <t>5184050000000</t>
  </si>
  <si>
    <t>BT-448784</t>
  </si>
  <si>
    <t>LOT-B9863</t>
  </si>
  <si>
    <t>PRD-00448</t>
  </si>
  <si>
    <t>BRO-SUP-0012</t>
  </si>
  <si>
    <t>8436600000000</t>
  </si>
  <si>
    <t>BT-871222</t>
  </si>
  <si>
    <t>LOT-A4193</t>
  </si>
  <si>
    <t>PRD-00814</t>
  </si>
  <si>
    <t>LEN-LAP-0020</t>
  </si>
  <si>
    <t>309017000000</t>
  </si>
  <si>
    <t>BT-580333</t>
  </si>
  <si>
    <t>LOT-A6238</t>
  </si>
  <si>
    <t>PRD-01032</t>
  </si>
  <si>
    <t>CIS-CCT-0024</t>
  </si>
  <si>
    <t>4669450000000</t>
  </si>
  <si>
    <t>BT-467074</t>
  </si>
  <si>
    <t>LOT-A9041</t>
  </si>
  <si>
    <t>PRD-02866</t>
  </si>
  <si>
    <t>PHI-AUD-0073</t>
  </si>
  <si>
    <t>1495800000000</t>
  </si>
  <si>
    <t>BT-915075</t>
  </si>
  <si>
    <t>LOT-C6461</t>
  </si>
  <si>
    <t>PRD-01569</t>
  </si>
  <si>
    <t>APC-ELC-0075</t>
  </si>
  <si>
    <t>8968460000000</t>
  </si>
  <si>
    <t>A-16-S7</t>
  </si>
  <si>
    <t>BT-759745</t>
  </si>
  <si>
    <t>LOT-B4065</t>
  </si>
  <si>
    <t>PRD-00597</t>
  </si>
  <si>
    <t>LEN-MOB-0014</t>
  </si>
  <si>
    <t>283948000000</t>
  </si>
  <si>
    <t>BT-276288</t>
  </si>
  <si>
    <t>LOT-A8811</t>
  </si>
  <si>
    <t>PRD-00104</t>
  </si>
  <si>
    <t>LEN-LAP-0007</t>
  </si>
  <si>
    <t>6201530000000</t>
  </si>
  <si>
    <t>H-28-S1</t>
  </si>
  <si>
    <t>BT-785386</t>
  </si>
  <si>
    <t>PRD-00386</t>
  </si>
  <si>
    <t>EPS-PRN-0007</t>
  </si>
  <si>
    <t>4660240000000</t>
  </si>
  <si>
    <t>B-33-S7</t>
  </si>
  <si>
    <t>BT-860636</t>
  </si>
  <si>
    <t>PRD-00316</t>
  </si>
  <si>
    <t>UBI-CCT-0009</t>
  </si>
  <si>
    <t>4768340000000</t>
  </si>
  <si>
    <t>BT-172623</t>
  </si>
  <si>
    <t>LOT-A5487</t>
  </si>
  <si>
    <t>PRD-03225</t>
  </si>
  <si>
    <t>HP-SUP-0084</t>
  </si>
  <si>
    <t>1322070000000</t>
  </si>
  <si>
    <t>BT-553328</t>
  </si>
  <si>
    <t>LOT-C5871</t>
  </si>
  <si>
    <t>PRD-02537</t>
  </si>
  <si>
    <t>CIS-NET-0099</t>
  </si>
  <si>
    <t>1816280000000</t>
  </si>
  <si>
    <t>BT-505693</t>
  </si>
  <si>
    <t>LOT-C5951</t>
  </si>
  <si>
    <t>PRD-02693</t>
  </si>
  <si>
    <t>PHI-CCT-0079</t>
  </si>
  <si>
    <t>855444000000</t>
  </si>
  <si>
    <t>B-26-S6</t>
  </si>
  <si>
    <t>BT-560639</t>
  </si>
  <si>
    <t>LOT-C4019</t>
  </si>
  <si>
    <t>PRD-02581</t>
  </si>
  <si>
    <t>PHI-AUD-0061</t>
  </si>
  <si>
    <t>3189280000000</t>
  </si>
  <si>
    <t>BT-448491</t>
  </si>
  <si>
    <t>PRD-00953</t>
  </si>
  <si>
    <t>SAM-STO-0028</t>
  </si>
  <si>
    <t>6417610000000</t>
  </si>
  <si>
    <t>BT-887116</t>
  </si>
  <si>
    <t>LOT-A2337</t>
  </si>
  <si>
    <t>PRD-02919</t>
  </si>
  <si>
    <t>SEA-STO-0062</t>
  </si>
  <si>
    <t>8655900000000</t>
  </si>
  <si>
    <t>BT-569706</t>
  </si>
  <si>
    <t>LOT-C4750</t>
  </si>
  <si>
    <t>PRD-00236</t>
  </si>
  <si>
    <t>CIS-NET-0008</t>
  </si>
  <si>
    <t>7383960000000</t>
  </si>
  <si>
    <t>G-11-S1</t>
  </si>
  <si>
    <t>BT-402001</t>
  </si>
  <si>
    <t>LOT-A4149</t>
  </si>
  <si>
    <t>PRD-03026</t>
  </si>
  <si>
    <t>PHI-CLN-0090</t>
  </si>
  <si>
    <t>5402250000000</t>
  </si>
  <si>
    <t>BT-124209</t>
  </si>
  <si>
    <t>LOT-C2296</t>
  </si>
  <si>
    <t>PRD-00907</t>
  </si>
  <si>
    <t>UBI-NET-0029</t>
  </si>
  <si>
    <t>5102140000000</t>
  </si>
  <si>
    <t>BT-701788</t>
  </si>
  <si>
    <t>PRD-00601</t>
  </si>
  <si>
    <t>MSF-LAP-0008</t>
  </si>
  <si>
    <t>9339650000000</t>
  </si>
  <si>
    <t>BT-510534</t>
  </si>
  <si>
    <t>LOT-A4216</t>
  </si>
  <si>
    <t>PRD-03253</t>
  </si>
  <si>
    <t>MSF-ACC-0058</t>
  </si>
  <si>
    <t>6867200000000</t>
  </si>
  <si>
    <t>BT-300739</t>
  </si>
  <si>
    <t>LOT-C8604</t>
  </si>
  <si>
    <t>PRD-02018</t>
  </si>
  <si>
    <t>EPS-PRN-0037</t>
  </si>
  <si>
    <t>6012420000000</t>
  </si>
  <si>
    <t>BT-461712</t>
  </si>
  <si>
    <t>PRD-03227</t>
  </si>
  <si>
    <t>SAM-AUD-0098</t>
  </si>
  <si>
    <t>1708390000000</t>
  </si>
  <si>
    <t>BT-339355</t>
  </si>
  <si>
    <t>LOT-C7567</t>
  </si>
  <si>
    <t>PRD-02628</t>
  </si>
  <si>
    <t>WD-STO-0066</t>
  </si>
  <si>
    <t>2826420000000</t>
  </si>
  <si>
    <t>D-24-S6</t>
  </si>
  <si>
    <t>BT-658310</t>
  </si>
  <si>
    <t>LOT-C5339</t>
  </si>
  <si>
    <t>PRD-00144</t>
  </si>
  <si>
    <t>LOG-ACC-0004</t>
  </si>
  <si>
    <t>3920870000000</t>
  </si>
  <si>
    <t>E-12-S8</t>
  </si>
  <si>
    <t>BT-901387</t>
  </si>
  <si>
    <t>LOT-A9374</t>
  </si>
  <si>
    <t>PRD-03077</t>
  </si>
  <si>
    <t>MSF-FUR-0081</t>
  </si>
  <si>
    <t>9650180000000</t>
  </si>
  <si>
    <t>BT-756469</t>
  </si>
  <si>
    <t>LOT-C8428</t>
  </si>
  <si>
    <t>PRD-02057</t>
  </si>
  <si>
    <t>SEA-STO-0045</t>
  </si>
  <si>
    <t>8601500000000</t>
  </si>
  <si>
    <t>BT-336659</t>
  </si>
  <si>
    <t>LOT-B5569</t>
  </si>
  <si>
    <t>PRD-02405</t>
  </si>
  <si>
    <t>BRO-SUP-0075</t>
  </si>
  <si>
    <t>2797280000000</t>
  </si>
  <si>
    <t>BT-877155</t>
  </si>
  <si>
    <t>LOT-C8409</t>
  </si>
  <si>
    <t>PRD-02487</t>
  </si>
  <si>
    <t>PHI-CLN-0069</t>
  </si>
  <si>
    <t>18260620119</t>
  </si>
  <si>
    <t>BT-778780</t>
  </si>
  <si>
    <t>LOT-C2002</t>
  </si>
  <si>
    <t>PRD-01452</t>
  </si>
  <si>
    <t>HP-LAP-0027</t>
  </si>
  <si>
    <t>2768610000000</t>
  </si>
  <si>
    <t>F-21-S8</t>
  </si>
  <si>
    <t>BT-638998</t>
  </si>
  <si>
    <t>LOT-B5372</t>
  </si>
  <si>
    <t>PRD-00457</t>
  </si>
  <si>
    <t>PHI-CCT-0011</t>
  </si>
  <si>
    <t>7865620000000</t>
  </si>
  <si>
    <t>BT-464314</t>
  </si>
  <si>
    <t>LOT-A5791</t>
  </si>
  <si>
    <t>PRD-03179</t>
  </si>
  <si>
    <t>PHI-AUD-0081</t>
  </si>
  <si>
    <t>6970860000000</t>
  </si>
  <si>
    <t>BT-526549</t>
  </si>
  <si>
    <t>LOT-C4339</t>
  </si>
  <si>
    <t>PRD-02576</t>
  </si>
  <si>
    <t>SEA-STO-0056</t>
  </si>
  <si>
    <t>6297250000000</t>
  </si>
  <si>
    <t>BT-747464</t>
  </si>
  <si>
    <t>LOT-C4197</t>
  </si>
  <si>
    <t>PRD-01396</t>
  </si>
  <si>
    <t>PHI-ELC-0079</t>
  </si>
  <si>
    <t>5013370000000</t>
  </si>
  <si>
    <t>BT-953932</t>
  </si>
  <si>
    <t>LOT-B6455</t>
  </si>
  <si>
    <t>PRD-00256</t>
  </si>
  <si>
    <t>DEL-LAP-0004</t>
  </si>
  <si>
    <t>8806530000000</t>
  </si>
  <si>
    <t>E-01-S6</t>
  </si>
  <si>
    <t>BT-642827</t>
  </si>
  <si>
    <t>LOT-A3369</t>
  </si>
  <si>
    <t>PRD-00737</t>
  </si>
  <si>
    <t>CAN-PRN-0022</t>
  </si>
  <si>
    <t>5447080000000</t>
  </si>
  <si>
    <t>BT-599173</t>
  </si>
  <si>
    <t>LOT-A8821</t>
  </si>
  <si>
    <t>PRD-00740</t>
  </si>
  <si>
    <t>2757450000000</t>
  </si>
  <si>
    <t>BT-151945</t>
  </si>
  <si>
    <t>LOT-A9739</t>
  </si>
  <si>
    <t>PRD-01562</t>
  </si>
  <si>
    <t>SEA-STO-0030</t>
  </si>
  <si>
    <t>6754140000000</t>
  </si>
  <si>
    <t>BT-969825</t>
  </si>
  <si>
    <t>LOT-B9519</t>
  </si>
  <si>
    <t>PRD-01155</t>
  </si>
  <si>
    <t>PHI-ELC-0067</t>
  </si>
  <si>
    <t>952039000000</t>
  </si>
  <si>
    <t>A-32-S3</t>
  </si>
  <si>
    <t>BT-952691</t>
  </si>
  <si>
    <t>LOT-A2262</t>
  </si>
  <si>
    <t>PRD-01606</t>
  </si>
  <si>
    <t>LEN-LAP-0035</t>
  </si>
  <si>
    <t>4210420000000</t>
  </si>
  <si>
    <t>BT-805050</t>
  </si>
  <si>
    <t>LOT-B5765</t>
  </si>
  <si>
    <t>PRD-00398</t>
  </si>
  <si>
    <t>SEA-STO-0012</t>
  </si>
  <si>
    <t>8847130000000</t>
  </si>
  <si>
    <t>BT-361118</t>
  </si>
  <si>
    <t>LOT-A6589</t>
  </si>
  <si>
    <t>PRD-02518</t>
  </si>
  <si>
    <t>SAM-MOB-0087</t>
  </si>
  <si>
    <t>266980000000</t>
  </si>
  <si>
    <t>BT-267265</t>
  </si>
  <si>
    <t>LOT-C8091</t>
  </si>
  <si>
    <t>PRD-01546</t>
  </si>
  <si>
    <t>MSF-LAP-0022</t>
  </si>
  <si>
    <t>3053260000000</t>
  </si>
  <si>
    <t>E-03-S7</t>
  </si>
  <si>
    <t>BT-222199</t>
  </si>
  <si>
    <t>LOT-B7088</t>
  </si>
  <si>
    <t>PRD-03173</t>
  </si>
  <si>
    <t>LEN-LAP-0062</t>
  </si>
  <si>
    <t>3923180000000</t>
  </si>
  <si>
    <t>F-18-S3</t>
  </si>
  <si>
    <t>BT-842995</t>
  </si>
  <si>
    <t>LOT-C5276</t>
  </si>
  <si>
    <t>PRD-00606</t>
  </si>
  <si>
    <t>HP-FUR-0015</t>
  </si>
  <si>
    <t>2115870000000</t>
  </si>
  <si>
    <t>BT-961878</t>
  </si>
  <si>
    <t>PRD-01880</t>
  </si>
  <si>
    <t>APC-ELC-0083</t>
  </si>
  <si>
    <t>587752000000</t>
  </si>
  <si>
    <t>BT-216060</t>
  </si>
  <si>
    <t>LOT-B4599</t>
  </si>
  <si>
    <t>PRD-02017</t>
  </si>
  <si>
    <t>LOG-CLN-0058</t>
  </si>
  <si>
    <t>7482230000000</t>
  </si>
  <si>
    <t>BT-678428</t>
  </si>
  <si>
    <t>LOT-B5896</t>
  </si>
  <si>
    <t>PRD-00338</t>
  </si>
  <si>
    <t>UBI-NET-0007</t>
  </si>
  <si>
    <t>1497830000000</t>
  </si>
  <si>
    <t>BT-536535</t>
  </si>
  <si>
    <t>LOT-A4268</t>
  </si>
  <si>
    <t>PRD-02841</t>
  </si>
  <si>
    <t>LOG-CLN-0072</t>
  </si>
  <si>
    <t>2415130000000</t>
  </si>
  <si>
    <t>BT-496893</t>
  </si>
  <si>
    <t>LOT-C3934</t>
  </si>
  <si>
    <t>PRD-02015</t>
  </si>
  <si>
    <t>CAN-PRN-0045</t>
  </si>
  <si>
    <t>1524240000000</t>
  </si>
  <si>
    <t>BT-904332</t>
  </si>
  <si>
    <t>LOT-B8214</t>
  </si>
  <si>
    <t>PRD-01383</t>
  </si>
  <si>
    <t>PHI-ELC-0075</t>
  </si>
  <si>
    <t>4407080000000</t>
  </si>
  <si>
    <t>BT-908014</t>
  </si>
  <si>
    <t>LOT-B4652</t>
  </si>
  <si>
    <t>PRD-00911</t>
  </si>
  <si>
    <t>HP-PRN-0015</t>
  </si>
  <si>
    <t>6934850000000</t>
  </si>
  <si>
    <t>BT-692733</t>
  </si>
  <si>
    <t>LOT-A8469</t>
  </si>
  <si>
    <t>PRD-00944</t>
  </si>
  <si>
    <t>HP-ACC-0021</t>
  </si>
  <si>
    <t>3694130000000</t>
  </si>
  <si>
    <t>H-39-S1</t>
  </si>
  <si>
    <t>BT-340826</t>
  </si>
  <si>
    <t>LOT-A5045</t>
  </si>
  <si>
    <t>PRD-00017</t>
  </si>
  <si>
    <t>LEN-LAP-0001</t>
  </si>
  <si>
    <t>6990160000000</t>
  </si>
  <si>
    <t>BT-233827</t>
  </si>
  <si>
    <t>LOT-A9751</t>
  </si>
  <si>
    <t>PRD-01513</t>
  </si>
  <si>
    <t>SEA-STO-0028</t>
  </si>
  <si>
    <t>6011000000000</t>
  </si>
  <si>
    <t>BT-902948</t>
  </si>
  <si>
    <t>LOT-B4772</t>
  </si>
  <si>
    <t>PRD-01153</t>
  </si>
  <si>
    <t>SAM-AUD-0039</t>
  </si>
  <si>
    <t>8351800000000</t>
  </si>
  <si>
    <t>G-17-S8</t>
  </si>
  <si>
    <t>BT-463270</t>
  </si>
  <si>
    <t>LOT-A8451</t>
  </si>
  <si>
    <t>PRD-01831</t>
  </si>
  <si>
    <t>MSF-FUR-0042</t>
  </si>
  <si>
    <t>6082380000000</t>
  </si>
  <si>
    <t>D-26-S3</t>
  </si>
  <si>
    <t>BT-768993</t>
  </si>
  <si>
    <t>LOT-B1293</t>
  </si>
  <si>
    <t>PRD-00382</t>
  </si>
  <si>
    <t>MSF-FUR-0009</t>
  </si>
  <si>
    <t>996133000000</t>
  </si>
  <si>
    <t>BT-479878</t>
  </si>
  <si>
    <t>LOT-A6568</t>
  </si>
  <si>
    <t>PRD-03012</t>
  </si>
  <si>
    <t>LOG-AUD-0077</t>
  </si>
  <si>
    <t>5954250000000</t>
  </si>
  <si>
    <t>BT-291245</t>
  </si>
  <si>
    <t>LOT-C9235</t>
  </si>
  <si>
    <t>PRD-01854</t>
  </si>
  <si>
    <t>CIS-NET-0079</t>
  </si>
  <si>
    <t>1084560000000</t>
  </si>
  <si>
    <t>E-06-S4</t>
  </si>
  <si>
    <t>BT-558788</t>
  </si>
  <si>
    <t>LOT-B3629</t>
  </si>
  <si>
    <t>PRD-02485</t>
  </si>
  <si>
    <t>MSF-FUR-0060</t>
  </si>
  <si>
    <t>6348620000000</t>
  </si>
  <si>
    <t>BT-644553</t>
  </si>
  <si>
    <t>LOT-C6032</t>
  </si>
  <si>
    <t>PRD-02886</t>
  </si>
  <si>
    <t>HP-MOB-0102</t>
  </si>
  <si>
    <t>887454000000</t>
  </si>
  <si>
    <t>B-33-S2</t>
  </si>
  <si>
    <t>BT-359276</t>
  </si>
  <si>
    <t>LOT-C2409</t>
  </si>
  <si>
    <t>PRD-02425</t>
  </si>
  <si>
    <t>UBI-CCT-0062</t>
  </si>
  <si>
    <t>8280380000000</t>
  </si>
  <si>
    <t>G-31-S1</t>
  </si>
  <si>
    <t>BT-425158</t>
  </si>
  <si>
    <t>LOT-C3808</t>
  </si>
  <si>
    <t>PRD-01741</t>
  </si>
  <si>
    <t>MSF-LAP-0024</t>
  </si>
  <si>
    <t>4046250000000</t>
  </si>
  <si>
    <t>BT-795992</t>
  </si>
  <si>
    <t>LOT-B2231</t>
  </si>
  <si>
    <t>PRD-00791</t>
  </si>
  <si>
    <t>CAN-SUP-0025</t>
  </si>
  <si>
    <t>4899300000000</t>
  </si>
  <si>
    <t>BT-476321</t>
  </si>
  <si>
    <t>PRD-00945</t>
  </si>
  <si>
    <t>BRO-PRN-0021</t>
  </si>
  <si>
    <t>3606400000000</t>
  </si>
  <si>
    <t>BT-526774</t>
  </si>
  <si>
    <t>LOT-A2550</t>
  </si>
  <si>
    <t>PRD-00684</t>
  </si>
  <si>
    <t>HP-MOB-0030</t>
  </si>
  <si>
    <t>6259080000000</t>
  </si>
  <si>
    <t>H-27-S9</t>
  </si>
  <si>
    <t>BT-147801</t>
  </si>
  <si>
    <t>LOT-A2719</t>
  </si>
  <si>
    <t>PRD-01529</t>
  </si>
  <si>
    <t>UBI-NET-0051</t>
  </si>
  <si>
    <t>78677550053</t>
  </si>
  <si>
    <t>BT-723727</t>
  </si>
  <si>
    <t>LOT-B6825</t>
  </si>
  <si>
    <t>PRD-02994</t>
  </si>
  <si>
    <t>PHI-CLN-0088</t>
  </si>
  <si>
    <t>7960090000000</t>
  </si>
  <si>
    <t>B-26-S9</t>
  </si>
  <si>
    <t>BT-576998</t>
  </si>
  <si>
    <t>LOT-C4595</t>
  </si>
  <si>
    <t>PRD-02557</t>
  </si>
  <si>
    <t>BRO-SUP-0078</t>
  </si>
  <si>
    <t>3529540000000</t>
  </si>
  <si>
    <t>B-39-S7</t>
  </si>
  <si>
    <t>BT-379634</t>
  </si>
  <si>
    <t>LOT-C9596</t>
  </si>
  <si>
    <t>PRD-01820</t>
  </si>
  <si>
    <t>MSF-LAP-0026</t>
  </si>
  <si>
    <t>125344000000</t>
  </si>
  <si>
    <t>B-14-S2</t>
  </si>
  <si>
    <t>BT-481937</t>
  </si>
  <si>
    <t>LOT-B6446</t>
  </si>
  <si>
    <t>PRD-00892</t>
  </si>
  <si>
    <t>PHI-ELC-0050</t>
  </si>
  <si>
    <t>9441490000000</t>
  </si>
  <si>
    <t>B-31-S8</t>
  </si>
  <si>
    <t>BT-492843</t>
  </si>
  <si>
    <t>LOT-A7067</t>
  </si>
  <si>
    <t>PRD-03213</t>
  </si>
  <si>
    <t>HP-ACC-0078</t>
  </si>
  <si>
    <t>BT-436601</t>
  </si>
  <si>
    <t>LOT-C6608</t>
  </si>
  <si>
    <t>PRD-01033</t>
  </si>
  <si>
    <t>LOG-CLN-0025</t>
  </si>
  <si>
    <t>4345100000000</t>
  </si>
  <si>
    <t>BT-626864</t>
  </si>
  <si>
    <t>PRD-03079</t>
  </si>
  <si>
    <t>HP-LAP-0064</t>
  </si>
  <si>
    <t>5975690000000</t>
  </si>
  <si>
    <t>BT-413964</t>
  </si>
  <si>
    <t>LOT-C2577</t>
  </si>
  <si>
    <t>PRD-00825</t>
  </si>
  <si>
    <t>SAM-AUD-0027</t>
  </si>
  <si>
    <t>6613660000000</t>
  </si>
  <si>
    <t>BT-840585</t>
  </si>
  <si>
    <t>LOT-A4614</t>
  </si>
  <si>
    <t>PRD-01781</t>
  </si>
  <si>
    <t>SAM-MOB-0060</t>
  </si>
  <si>
    <t>4865010000000</t>
  </si>
  <si>
    <t>F-25-S4</t>
  </si>
  <si>
    <t>BT-309514</t>
  </si>
  <si>
    <t>LOT-B4812</t>
  </si>
  <si>
    <t>PRD-01422</t>
  </si>
  <si>
    <t>BRO-SUP-0043</t>
  </si>
  <si>
    <t>5612060000000</t>
  </si>
  <si>
    <t>A-11-S9</t>
  </si>
  <si>
    <t>BT-940279</t>
  </si>
  <si>
    <t>LOT-B7935</t>
  </si>
  <si>
    <t>PRD-00842</t>
  </si>
  <si>
    <t>PHI-ELC-0048</t>
  </si>
  <si>
    <t>8369160000000</t>
  </si>
  <si>
    <t>H-40-S4</t>
  </si>
  <si>
    <t>BT-263179</t>
  </si>
  <si>
    <t>LOT-A3567</t>
  </si>
  <si>
    <t>PRD-02673</t>
  </si>
  <si>
    <t>HP-FUR-0068</t>
  </si>
  <si>
    <t>2949040000000</t>
  </si>
  <si>
    <t>D-27-S6</t>
  </si>
  <si>
    <t>BT-226863</t>
  </si>
  <si>
    <t>LOT-C2184</t>
  </si>
  <si>
    <t>PRD-03024</t>
  </si>
  <si>
    <t>UBI-NET-0105</t>
  </si>
  <si>
    <t>9132260000000</t>
  </si>
  <si>
    <t>BT-476792</t>
  </si>
  <si>
    <t>LOT-C6005</t>
  </si>
  <si>
    <t>PRD-00012</t>
  </si>
  <si>
    <t>4145870000000</t>
  </si>
  <si>
    <t>D-02-S4</t>
  </si>
  <si>
    <t>BT-792094</t>
  </si>
  <si>
    <t>PRD-03078</t>
  </si>
  <si>
    <t>CIS-CCT-0075</t>
  </si>
  <si>
    <t>8164540000000</t>
  </si>
  <si>
    <t>BT-571668</t>
  </si>
  <si>
    <t>LOT-C9343</t>
  </si>
  <si>
    <t>PRD-01690</t>
  </si>
  <si>
    <t>CAN-SUP-0053</t>
  </si>
  <si>
    <t>234424000000</t>
  </si>
  <si>
    <t>D-24-S7</t>
  </si>
  <si>
    <t>LOT-B6770</t>
  </si>
  <si>
    <t>PRD-02312</t>
  </si>
  <si>
    <t>HP-MOB-0083</t>
  </si>
  <si>
    <t>6100730000000</t>
  </si>
  <si>
    <t>BT-416382</t>
  </si>
  <si>
    <t>LOT-C2702</t>
  </si>
  <si>
    <t>PRD-02403</t>
  </si>
  <si>
    <t>WD-STO-0062</t>
  </si>
  <si>
    <t>8023350000000</t>
  </si>
  <si>
    <t>BT-743402</t>
  </si>
  <si>
    <t>LOT-C8693</t>
  </si>
  <si>
    <t>PRD-02068</t>
  </si>
  <si>
    <t>CAN-PRN-0048</t>
  </si>
  <si>
    <t>4536790000000</t>
  </si>
  <si>
    <t>BT-991610</t>
  </si>
  <si>
    <t>LOT-B5131</t>
  </si>
  <si>
    <t>PRD-02760</t>
  </si>
  <si>
    <t>LOG-FUR-0076</t>
  </si>
  <si>
    <t>6637680000000</t>
  </si>
  <si>
    <t>BT-528564</t>
  </si>
  <si>
    <t>LOT-C6591</t>
  </si>
  <si>
    <t>PRD-01316</t>
  </si>
  <si>
    <t>HP-PRN-0023</t>
  </si>
  <si>
    <t>3316500000000</t>
  </si>
  <si>
    <t>BT-400547</t>
  </si>
  <si>
    <t>LOT-B7958</t>
  </si>
  <si>
    <t>PRD-01720</t>
  </si>
  <si>
    <t>SEA-STO-0037</t>
  </si>
  <si>
    <t>1603850000000</t>
  </si>
  <si>
    <t>BT-423166</t>
  </si>
  <si>
    <t>LOT-B8531</t>
  </si>
  <si>
    <t>PRD-01358</t>
  </si>
  <si>
    <t>HP-PRN-0025</t>
  </si>
  <si>
    <t>7035600000000</t>
  </si>
  <si>
    <t>BT-870938</t>
  </si>
  <si>
    <t>LOT-B7524</t>
  </si>
  <si>
    <t>PRD-01174</t>
  </si>
  <si>
    <t>SAM-MOB-0039</t>
  </si>
  <si>
    <t>7625200000000</t>
  </si>
  <si>
    <t>BT-245576</t>
  </si>
  <si>
    <t>LOT-A6739</t>
  </si>
  <si>
    <t>PRD-01936</t>
  </si>
  <si>
    <t>WD-STO-0050</t>
  </si>
  <si>
    <t>9221340000000</t>
  </si>
  <si>
    <t>BT-743124</t>
  </si>
  <si>
    <t>LOT-B9263</t>
  </si>
  <si>
    <t>PRD-01889</t>
  </si>
  <si>
    <t>LOG-FUR-0046</t>
  </si>
  <si>
    <t>429579000000</t>
  </si>
  <si>
    <t>BT-555938</t>
  </si>
  <si>
    <t>LOT-B8167</t>
  </si>
  <si>
    <t>PRD-01731</t>
  </si>
  <si>
    <t>LOG-FUR-0042</t>
  </si>
  <si>
    <t>5004200000000</t>
  </si>
  <si>
    <t>BT-651502</t>
  </si>
  <si>
    <t>LOT-B4704</t>
  </si>
  <si>
    <t>PRD-02501</t>
  </si>
  <si>
    <t>PHI-AUD-0060</t>
  </si>
  <si>
    <t>4512280000000</t>
  </si>
  <si>
    <t>B-29-S9</t>
  </si>
  <si>
    <t>BT-971391</t>
  </si>
  <si>
    <t>LOT-C5589</t>
  </si>
  <si>
    <t>PRD-01624</t>
  </si>
  <si>
    <t>LOG-FUR-0039</t>
  </si>
  <si>
    <t>5112980000000</t>
  </si>
  <si>
    <t>B-13-S7</t>
  </si>
  <si>
    <t>BT-994722</t>
  </si>
  <si>
    <t>LOT-B8775</t>
  </si>
  <si>
    <t>PRD-02775</t>
  </si>
  <si>
    <t>LEN-LAP-0054</t>
  </si>
  <si>
    <t>6460830000000</t>
  </si>
  <si>
    <t>G-32-S8</t>
  </si>
  <si>
    <t>BT-220847</t>
  </si>
  <si>
    <t>LOT-C2447</t>
  </si>
  <si>
    <t>PRD-00690</t>
  </si>
  <si>
    <t>PHI-CCT-0021</t>
  </si>
  <si>
    <t>7815540000000</t>
  </si>
  <si>
    <t>BT-345587</t>
  </si>
  <si>
    <t>PRD-03224</t>
  </si>
  <si>
    <t>CIS-NET-0127</t>
  </si>
  <si>
    <t>3379180000000</t>
  </si>
  <si>
    <t>C-15-S6</t>
  </si>
  <si>
    <t>BT-243619</t>
  </si>
  <si>
    <t>LOT-C5001</t>
  </si>
  <si>
    <t>PRD-02905</t>
  </si>
  <si>
    <t>MSF-ACC-0050</t>
  </si>
  <si>
    <t>5731830000000</t>
  </si>
  <si>
    <t>D-35-S3</t>
  </si>
  <si>
    <t>BT-574512</t>
  </si>
  <si>
    <t>LOT-C3118</t>
  </si>
  <si>
    <t>PRD-01432</t>
  </si>
  <si>
    <t>SAM-STO-0037</t>
  </si>
  <si>
    <t>5539260000000</t>
  </si>
  <si>
    <t>F-32-S3</t>
  </si>
  <si>
    <t>BT-949169</t>
  </si>
  <si>
    <t>LOT-B2691</t>
  </si>
  <si>
    <t>PRD-00736</t>
  </si>
  <si>
    <t>BRO-PRN-0015</t>
  </si>
  <si>
    <t>2661160000000</t>
  </si>
  <si>
    <t>BT-196338</t>
  </si>
  <si>
    <t>LOT-A4271</t>
  </si>
  <si>
    <t>PRD-02202</t>
  </si>
  <si>
    <t>DEL-LAP-0052</t>
  </si>
  <si>
    <t>4951110000000</t>
  </si>
  <si>
    <t>C-37-S2</t>
  </si>
  <si>
    <t>BT-283429</t>
  </si>
  <si>
    <t>LOT-B9346</t>
  </si>
  <si>
    <t>PRD-03373</t>
  </si>
  <si>
    <t>HP-PRN-0063</t>
  </si>
  <si>
    <t>9884660000000</t>
  </si>
  <si>
    <t>B-05-S4</t>
  </si>
  <si>
    <t>BT-509439</t>
  </si>
  <si>
    <t>PRD-02653</t>
  </si>
  <si>
    <t>BRO-PRN-0058</t>
  </si>
  <si>
    <t>4648810000000</t>
  </si>
  <si>
    <t>G-35-S2</t>
  </si>
  <si>
    <t>BT-203443</t>
  </si>
  <si>
    <t>LOT-C2769</t>
  </si>
  <si>
    <t>PRD-00040</t>
  </si>
  <si>
    <t>PHI-CCT-0001</t>
  </si>
  <si>
    <t>2445110000000</t>
  </si>
  <si>
    <t>G-01-S1</t>
  </si>
  <si>
    <t>BT-314353</t>
  </si>
  <si>
    <t>LOT-A5938</t>
  </si>
  <si>
    <t>PRD-01400</t>
  </si>
  <si>
    <t>LOG-AUD-0034</t>
  </si>
  <si>
    <t>1518620000000</t>
  </si>
  <si>
    <t>BT-135108</t>
  </si>
  <si>
    <t>PRD-02833</t>
  </si>
  <si>
    <t>HP-CLN-0073</t>
  </si>
  <si>
    <t>7810880000000</t>
  </si>
  <si>
    <t>BT-879274</t>
  </si>
  <si>
    <t>LOT-C8334</t>
  </si>
  <si>
    <t>PRD-01594</t>
  </si>
  <si>
    <t>MSF-FUR-0034</t>
  </si>
  <si>
    <t>BT-272975</t>
  </si>
  <si>
    <t>LOT-B4600</t>
  </si>
  <si>
    <t>PRD-00086</t>
  </si>
  <si>
    <t>CIS-NET-0004</t>
  </si>
  <si>
    <t>BT-787757</t>
  </si>
  <si>
    <t>PRD-00262</t>
  </si>
  <si>
    <t>DEL-LAP-0005</t>
  </si>
  <si>
    <t>9078260000000</t>
  </si>
  <si>
    <t>BT-921169</t>
  </si>
  <si>
    <t>LOT-A7616</t>
  </si>
  <si>
    <t>PRD-03042</t>
  </si>
  <si>
    <t>SAM-MOB-0097</t>
  </si>
  <si>
    <t>9484180000000</t>
  </si>
  <si>
    <t>BT-521841</t>
  </si>
  <si>
    <t>LOT-C4753</t>
  </si>
  <si>
    <t>PRD-00482</t>
  </si>
  <si>
    <t>BRO-SUP-0014</t>
  </si>
  <si>
    <t>8566700000000</t>
  </si>
  <si>
    <t>D-30-S4</t>
  </si>
  <si>
    <t>BT-260702</t>
  </si>
  <si>
    <t>LOT-A2615</t>
  </si>
  <si>
    <t>PRD-01151</t>
  </si>
  <si>
    <t>LEN-LAP-0027</t>
  </si>
  <si>
    <t>2206190000000</t>
  </si>
  <si>
    <t>H-30-S3</t>
  </si>
  <si>
    <t>BT-478108</t>
  </si>
  <si>
    <t>LOT-A5900</t>
  </si>
  <si>
    <t>PRD-02996</t>
  </si>
  <si>
    <t>SAM-MOB-0096</t>
  </si>
  <si>
    <t>5209810000000</t>
  </si>
  <si>
    <t>BT-804595</t>
  </si>
  <si>
    <t>LOT-C5256</t>
  </si>
  <si>
    <t>PRD-02358</t>
  </si>
  <si>
    <t>LOG-CLN-0062</t>
  </si>
  <si>
    <t>8207500000000</t>
  </si>
  <si>
    <t>BT-148160</t>
  </si>
  <si>
    <t>LOT-C3885</t>
  </si>
  <si>
    <t>PRD-02914</t>
  </si>
  <si>
    <t>PHI-AUD-0077</t>
  </si>
  <si>
    <t>6650430000000</t>
  </si>
  <si>
    <t>F-24-S9</t>
  </si>
  <si>
    <t>BT-486099</t>
  </si>
  <si>
    <t>LOT-C4126</t>
  </si>
  <si>
    <t>PRD-00498</t>
  </si>
  <si>
    <t>APC-ELC-0028</t>
  </si>
  <si>
    <t>7221560000000</t>
  </si>
  <si>
    <t>D-01-S2</t>
  </si>
  <si>
    <t>BT-533435</t>
  </si>
  <si>
    <t>LOT-A2752</t>
  </si>
  <si>
    <t>PRD-00705</t>
  </si>
  <si>
    <t>LOG-ACC-0022</t>
  </si>
  <si>
    <t>4581920000000</t>
  </si>
  <si>
    <t>BT-197962</t>
  </si>
  <si>
    <t>LOT-A9220</t>
  </si>
  <si>
    <t>PRD-01647</t>
  </si>
  <si>
    <t>5870130000000</t>
  </si>
  <si>
    <t>F-07-S4</t>
  </si>
  <si>
    <t>BT-284246</t>
  </si>
  <si>
    <t>LOT-B6878</t>
  </si>
  <si>
    <t>PRD-03086</t>
  </si>
  <si>
    <t>MSF-ACC-0057</t>
  </si>
  <si>
    <t>290182000000</t>
  </si>
  <si>
    <t>BT-924351</t>
  </si>
  <si>
    <t>LOT-C9233</t>
  </si>
  <si>
    <t>PRD-02258</t>
  </si>
  <si>
    <t>UBI-CCT-0056</t>
  </si>
  <si>
    <t>7095580000000</t>
  </si>
  <si>
    <t>C-10-S5</t>
  </si>
  <si>
    <t>BT-797923</t>
  </si>
  <si>
    <t>LOT-B3182</t>
  </si>
  <si>
    <t>PRD-02201</t>
  </si>
  <si>
    <t>PHI-ELC-0125</t>
  </si>
  <si>
    <t>8912290000000</t>
  </si>
  <si>
    <t>BT-130626</t>
  </si>
  <si>
    <t>LOT-B3265</t>
  </si>
  <si>
    <t>PRD-01663</t>
  </si>
  <si>
    <t>WD-STO-0042</t>
  </si>
  <si>
    <t>BT-121759</t>
  </si>
  <si>
    <t>LOT-B9829</t>
  </si>
  <si>
    <t>PRD-02820</t>
  </si>
  <si>
    <t>PHI-AUD-0069</t>
  </si>
  <si>
    <t>3405420000000</t>
  </si>
  <si>
    <t>BT-717630</t>
  </si>
  <si>
    <t>LOT-C6856</t>
  </si>
  <si>
    <t>PRD-00676</t>
  </si>
  <si>
    <t>WD-STO-0014</t>
  </si>
  <si>
    <t>2357000000000</t>
  </si>
  <si>
    <t>H-23-S4</t>
  </si>
  <si>
    <t>BT-768124</t>
  </si>
  <si>
    <t>LOT-A4156</t>
  </si>
  <si>
    <t>PRD-00897</t>
  </si>
  <si>
    <t>HP-SUP-0025</t>
  </si>
  <si>
    <t>170679000000</t>
  </si>
  <si>
    <t>H-40-S6</t>
  </si>
  <si>
    <t>LOT-A1511</t>
  </si>
  <si>
    <t>PRD-02251</t>
  </si>
  <si>
    <t>CAN-PRN-0055</t>
  </si>
  <si>
    <t>2142110000000</t>
  </si>
  <si>
    <t>BT-329193</t>
  </si>
  <si>
    <t>LOT-B6129</t>
  </si>
  <si>
    <t>PRD-02869</t>
  </si>
  <si>
    <t>CAN-PRN-0068</t>
  </si>
  <si>
    <t>2202150000000</t>
  </si>
  <si>
    <t>BT-374196</t>
  </si>
  <si>
    <t>LOT-C9125</t>
  </si>
  <si>
    <t>PRD-02784</t>
  </si>
  <si>
    <t>MSF-FUR-0072</t>
  </si>
  <si>
    <t>2657110000000</t>
  </si>
  <si>
    <t>BT-624187</t>
  </si>
  <si>
    <t>LOT-C4682</t>
  </si>
  <si>
    <t>PRD-03357</t>
  </si>
  <si>
    <t>HP-SUP-0090</t>
  </si>
  <si>
    <t>886159000000</t>
  </si>
  <si>
    <t>BT-516262</t>
  </si>
  <si>
    <t>LOT-C3545</t>
  </si>
  <si>
    <t>PRD-01825</t>
  </si>
  <si>
    <t>LEN-MOB-0053</t>
  </si>
  <si>
    <t>9479140000000</t>
  </si>
  <si>
    <t>BT-340918</t>
  </si>
  <si>
    <t>LOT-B1187</t>
  </si>
  <si>
    <t>PRD-01877</t>
  </si>
  <si>
    <t>MSF-LAP-0030</t>
  </si>
  <si>
    <t>3948070000000</t>
  </si>
  <si>
    <t>BT-409936</t>
  </si>
  <si>
    <t>LOT-B6456</t>
  </si>
  <si>
    <t>PRD-00852</t>
  </si>
  <si>
    <t>UBI-CCT-0022</t>
  </si>
  <si>
    <t>617356000000</t>
  </si>
  <si>
    <t>BT-660502</t>
  </si>
  <si>
    <t>LOT-A2671</t>
  </si>
  <si>
    <t>PRD-00550</t>
  </si>
  <si>
    <t>PHI-CCT-0016</t>
  </si>
  <si>
    <t>2027060000000</t>
  </si>
  <si>
    <t>BT-371955</t>
  </si>
  <si>
    <t>LOT-A2227</t>
  </si>
  <si>
    <t>PRD-00906</t>
  </si>
  <si>
    <t>MSF-LAP-0012</t>
  </si>
  <si>
    <t>887548000000</t>
  </si>
  <si>
    <t>BT-218574</t>
  </si>
  <si>
    <t>LOT-A7937</t>
  </si>
  <si>
    <t>PRD-02594</t>
  </si>
  <si>
    <t>CIS-NET-0101</t>
  </si>
  <si>
    <t>453100000000</t>
  </si>
  <si>
    <t>BT-778469</t>
  </si>
  <si>
    <t>LOT-C4670</t>
  </si>
  <si>
    <t>PRD-01878</t>
  </si>
  <si>
    <t>BRO-SUP-0059</t>
  </si>
  <si>
    <t>4445190000000</t>
  </si>
  <si>
    <t>BT-285429</t>
  </si>
  <si>
    <t>LOT-B8351</t>
  </si>
  <si>
    <t>PRD-00564</t>
  </si>
  <si>
    <t>LOG-FUR-0013</t>
  </si>
  <si>
    <t>6617720000000</t>
  </si>
  <si>
    <t>A-19-S4</t>
  </si>
  <si>
    <t>BT-386890</t>
  </si>
  <si>
    <t>LOT-A1462</t>
  </si>
  <si>
    <t>PRD-02191</t>
  </si>
  <si>
    <t>HP-ACC-0054</t>
  </si>
  <si>
    <t>3120610000000</t>
  </si>
  <si>
    <t>BT-867760</t>
  </si>
  <si>
    <t>LOT-B9739</t>
  </si>
  <si>
    <t>PRD-02555</t>
  </si>
  <si>
    <t>BRO-PRN-0052</t>
  </si>
  <si>
    <t>1973490000000</t>
  </si>
  <si>
    <t>BT-719938</t>
  </si>
  <si>
    <t>LOT-C6818</t>
  </si>
  <si>
    <t>PRD-01403</t>
  </si>
  <si>
    <t>CIS-NET-0056</t>
  </si>
  <si>
    <t>2139580000000</t>
  </si>
  <si>
    <t>B-10-S4</t>
  </si>
  <si>
    <t>BT-392301</t>
  </si>
  <si>
    <t>LOT-B4845</t>
  </si>
  <si>
    <t>PRD-02296</t>
  </si>
  <si>
    <t>SAM-STO-0054</t>
  </si>
  <si>
    <t>9956880000000</t>
  </si>
  <si>
    <t>BT-835998</t>
  </si>
  <si>
    <t>LOT-B4314</t>
  </si>
  <si>
    <t>PRD-02488</t>
  </si>
  <si>
    <t>MSF-LAP-0049</t>
  </si>
  <si>
    <t>4504080000000</t>
  </si>
  <si>
    <t>G-15-S7</t>
  </si>
  <si>
    <t>BT-838236</t>
  </si>
  <si>
    <t>LOT-C5598</t>
  </si>
  <si>
    <t>PRD-03072</t>
  </si>
  <si>
    <t>HP-SUP-0080</t>
  </si>
  <si>
    <t>3924950000000</t>
  </si>
  <si>
    <t>BT-761014</t>
  </si>
  <si>
    <t>LOT-C8111</t>
  </si>
  <si>
    <t>PRD-01110</t>
  </si>
  <si>
    <t>LEN-LAP-0026</t>
  </si>
  <si>
    <t>1644920000000</t>
  </si>
  <si>
    <t>BT-579264</t>
  </si>
  <si>
    <t>LOT-A6356</t>
  </si>
  <si>
    <t>PRD-00881</t>
  </si>
  <si>
    <t>SEA-STO-0018</t>
  </si>
  <si>
    <t>4387130000000</t>
  </si>
  <si>
    <t>E-22-S9</t>
  </si>
  <si>
    <t>BT-745592</t>
  </si>
  <si>
    <t>LOT-A9082</t>
  </si>
  <si>
    <t>PRD-00454</t>
  </si>
  <si>
    <t>LOG-CLN-0013</t>
  </si>
  <si>
    <t>476921000000</t>
  </si>
  <si>
    <t>A-40-S1</t>
  </si>
  <si>
    <t>BT-152458</t>
  </si>
  <si>
    <t>LOT-A1183</t>
  </si>
  <si>
    <t>PRD-01367</t>
  </si>
  <si>
    <t>APC-ELC-0068</t>
  </si>
  <si>
    <t>9270400000000</t>
  </si>
  <si>
    <t>BT-905847</t>
  </si>
  <si>
    <t>LOT-B3378</t>
  </si>
  <si>
    <t>PRD-02605</t>
  </si>
  <si>
    <t>LOG-FUR-0070</t>
  </si>
  <si>
    <t>3096130000000</t>
  </si>
  <si>
    <t>BT-393290</t>
  </si>
  <si>
    <t>LOT-C6121</t>
  </si>
  <si>
    <t>PRD-02340</t>
  </si>
  <si>
    <t>SAM-AUD-0070</t>
  </si>
  <si>
    <t>3800640000000</t>
  </si>
  <si>
    <t>BT-142101</t>
  </si>
  <si>
    <t>LOT-C9807</t>
  </si>
  <si>
    <t>PRD-01232</t>
  </si>
  <si>
    <t>PHI-AUD-0029</t>
  </si>
  <si>
    <t>6244110000000</t>
  </si>
  <si>
    <t>E-13-S6</t>
  </si>
  <si>
    <t>BT-635940</t>
  </si>
  <si>
    <t>LOT-B2735</t>
  </si>
  <si>
    <t>PRD-01997</t>
  </si>
  <si>
    <t>DEL-ACC-0042</t>
  </si>
  <si>
    <t>3843950000000</t>
  </si>
  <si>
    <t>E-39-S9</t>
  </si>
  <si>
    <t>BT-646481</t>
  </si>
  <si>
    <t>LOT-B5345</t>
  </si>
  <si>
    <t>PRD-01655</t>
  </si>
  <si>
    <t>APC-ELC-0077</t>
  </si>
  <si>
    <t>8175760000000</t>
  </si>
  <si>
    <t>B-27-S2</t>
  </si>
  <si>
    <t>BT-448622</t>
  </si>
  <si>
    <t>LOT-B1044</t>
  </si>
  <si>
    <t>PRD-01591</t>
  </si>
  <si>
    <t>LEN-MOB-0045</t>
  </si>
  <si>
    <t>2092510000000</t>
  </si>
  <si>
    <t>A-04-S8</t>
  </si>
  <si>
    <t>BT-638311</t>
  </si>
  <si>
    <t>LOT-B3505</t>
  </si>
  <si>
    <t>PRD-03108</t>
  </si>
  <si>
    <t>LOG-CLN-0075</t>
  </si>
  <si>
    <t>2635900000000</t>
  </si>
  <si>
    <t>BT-246804</t>
  </si>
  <si>
    <t>LOT-C6455</t>
  </si>
  <si>
    <t>PRD-01845</t>
  </si>
  <si>
    <t>KNG-STO-0042</t>
  </si>
  <si>
    <t>4472790000000</t>
  </si>
  <si>
    <t>BT-377967</t>
  </si>
  <si>
    <t>LOT-B6734</t>
  </si>
  <si>
    <t>PRD-03237</t>
  </si>
  <si>
    <t>LEN-LAP-0063</t>
  </si>
  <si>
    <t>682870000000</t>
  </si>
  <si>
    <t>BT-799563</t>
  </si>
  <si>
    <t>LOT-C7393</t>
  </si>
  <si>
    <t>PRD-01792</t>
  </si>
  <si>
    <t>SEA-STO-0038</t>
  </si>
  <si>
    <t>4080770000000</t>
  </si>
  <si>
    <t>B-03-S7</t>
  </si>
  <si>
    <t>BT-343303</t>
  </si>
  <si>
    <t>LOT-B3919</t>
  </si>
  <si>
    <t>PRD-02118</t>
  </si>
  <si>
    <t>UBI-CCT-0051</t>
  </si>
  <si>
    <t>3540860000000</t>
  </si>
  <si>
    <t>BT-587125</t>
  </si>
  <si>
    <t>LOT-B5621</t>
  </si>
  <si>
    <t>PRD-00443</t>
  </si>
  <si>
    <t>EPS-PRN-0009</t>
  </si>
  <si>
    <t>7015960000000</t>
  </si>
  <si>
    <t>H-04-S6</t>
  </si>
  <si>
    <t>LOT-A8046</t>
  </si>
  <si>
    <t>PRD-01504</t>
  </si>
  <si>
    <t>DEL-LAP-0036</t>
  </si>
  <si>
    <t>9591910000000</t>
  </si>
  <si>
    <t>BT-317288</t>
  </si>
  <si>
    <t>LOT-B9557</t>
  </si>
  <si>
    <t>PRD-02269</t>
  </si>
  <si>
    <t>LOG-AUD-0053</t>
  </si>
  <si>
    <t>5339630000000</t>
  </si>
  <si>
    <t>BT-576811</t>
  </si>
  <si>
    <t>LOT-B5923</t>
  </si>
  <si>
    <t>PRD-03034</t>
  </si>
  <si>
    <t>LOG-AUD-0078</t>
  </si>
  <si>
    <t>8169170000000</t>
  </si>
  <si>
    <t>BT-511348</t>
  </si>
  <si>
    <t>LOT-C6440</t>
  </si>
  <si>
    <t>PRD-02415</t>
  </si>
  <si>
    <t>HP-FUR-0061</t>
  </si>
  <si>
    <t>1300570000000</t>
  </si>
  <si>
    <t>A-15-S7</t>
  </si>
  <si>
    <t>BT-377203</t>
  </si>
  <si>
    <t>PRD-02882</t>
  </si>
  <si>
    <t>BRO-SUP-0088</t>
  </si>
  <si>
    <t>1873650000000</t>
  </si>
  <si>
    <t>BT-958712</t>
  </si>
  <si>
    <t>LOT-C2856</t>
  </si>
  <si>
    <t>PRD-02821</t>
  </si>
  <si>
    <t>SAM-STO-0067</t>
  </si>
  <si>
    <t>9952580000000</t>
  </si>
  <si>
    <t>BT-473978</t>
  </si>
  <si>
    <t>LOT-C4856</t>
  </si>
  <si>
    <t>PRD-01387</t>
  </si>
  <si>
    <t>CAN-PRN-0033</t>
  </si>
  <si>
    <t>7931350000000</t>
  </si>
  <si>
    <t>BT-302445</t>
  </si>
  <si>
    <t>LOT-B4355</t>
  </si>
  <si>
    <t>PRD-02378</t>
  </si>
  <si>
    <t>LOG-ACC-0049</t>
  </si>
  <si>
    <t>6093370000000</t>
  </si>
  <si>
    <t>D-30-S5</t>
  </si>
  <si>
    <t>BT-669483</t>
  </si>
  <si>
    <t>LOT-C6916</t>
  </si>
  <si>
    <t>PRD-02875</t>
  </si>
  <si>
    <t>HP-MOB-0101</t>
  </si>
  <si>
    <t>4298570000000</t>
  </si>
  <si>
    <t>B-06-S9</t>
  </si>
  <si>
    <t>BT-815057</t>
  </si>
  <si>
    <t>LOT-C1840</t>
  </si>
  <si>
    <t>PRD-00350</t>
  </si>
  <si>
    <t>MSF-FUR-0007</t>
  </si>
  <si>
    <t>569741000000</t>
  </si>
  <si>
    <t>BT-434347</t>
  </si>
  <si>
    <t>LOT-A9870</t>
  </si>
  <si>
    <t>PRD-02268</t>
  </si>
  <si>
    <t>HP-CLN-0056</t>
  </si>
  <si>
    <t>5340530000000</t>
  </si>
  <si>
    <t>BT-633272</t>
  </si>
  <si>
    <t>LOT-B2212</t>
  </si>
  <si>
    <t>PRD-03071</t>
  </si>
  <si>
    <t>PHI-AUD-0079</t>
  </si>
  <si>
    <t>3596860000000</t>
  </si>
  <si>
    <t>BT-298124</t>
  </si>
  <si>
    <t>PRD-02754</t>
  </si>
  <si>
    <t>PHI-ELC-0147</t>
  </si>
  <si>
    <t>1674970000000</t>
  </si>
  <si>
    <t>BT-232423</t>
  </si>
  <si>
    <t>LOT-C5980</t>
  </si>
  <si>
    <t>PRD-00052</t>
  </si>
  <si>
    <t>SAM-AUD-0003</t>
  </si>
  <si>
    <t>1928570000000</t>
  </si>
  <si>
    <t>A-29-S3</t>
  </si>
  <si>
    <t>BT-488984</t>
  </si>
  <si>
    <t>LOT-A7095</t>
  </si>
  <si>
    <t>PRD-01673</t>
  </si>
  <si>
    <t>LOG-AUD-0039</t>
  </si>
  <si>
    <t>9339340000000</t>
  </si>
  <si>
    <t>BT-732294</t>
  </si>
  <si>
    <t>LOT-B7375</t>
  </si>
  <si>
    <t>PRD-00637</t>
  </si>
  <si>
    <t>CIS-CCT-0017</t>
  </si>
  <si>
    <t>53285386310</t>
  </si>
  <si>
    <t>BT-121953</t>
  </si>
  <si>
    <t>LOT-A3754</t>
  </si>
  <si>
    <t>PRD-00591</t>
  </si>
  <si>
    <t>LEN-LAP-0016</t>
  </si>
  <si>
    <t>5610070000000</t>
  </si>
  <si>
    <t>BT-819349</t>
  </si>
  <si>
    <t>LOT-A6578</t>
  </si>
  <si>
    <t>PRD-01740</t>
  </si>
  <si>
    <t>SAM-STO-0042</t>
  </si>
  <si>
    <t>6789500000000</t>
  </si>
  <si>
    <t>BT-878881</t>
  </si>
  <si>
    <t>LOT-B9792</t>
  </si>
  <si>
    <t>PRD-02851</t>
  </si>
  <si>
    <t>APC-ELC-0118</t>
  </si>
  <si>
    <t>5886800000000</t>
  </si>
  <si>
    <t>BT-221272</t>
  </si>
  <si>
    <t>LOT-C6721</t>
  </si>
  <si>
    <t>PRD-02482</t>
  </si>
  <si>
    <t>SEA-STO-0054</t>
  </si>
  <si>
    <t>6728930000000</t>
  </si>
  <si>
    <t>BT-557279</t>
  </si>
  <si>
    <t>LOT-C3790</t>
  </si>
  <si>
    <t>PRD-00473</t>
  </si>
  <si>
    <t>CAN-PRN-0016</t>
  </si>
  <si>
    <t>767616000000</t>
  </si>
  <si>
    <t>BT-507759</t>
  </si>
  <si>
    <t>LOT-A6655</t>
  </si>
  <si>
    <t>PRD-00203</t>
  </si>
  <si>
    <t>CAN-SUP-0008</t>
  </si>
  <si>
    <t>2380550000000</t>
  </si>
  <si>
    <t>BT-232617</t>
  </si>
  <si>
    <t>LOT-A8223</t>
  </si>
  <si>
    <t>PRD-02239</t>
  </si>
  <si>
    <t>SAM-AUD-0065</t>
  </si>
  <si>
    <t>3209970000000</t>
  </si>
  <si>
    <t>BT-735452</t>
  </si>
  <si>
    <t>PRD-00325</t>
  </si>
  <si>
    <t>LEN-MOB-0013</t>
  </si>
  <si>
    <t>1720850000000</t>
  </si>
  <si>
    <t>PRD-00024</t>
  </si>
  <si>
    <t>UBI-NET-0001</t>
  </si>
  <si>
    <t>2499470000000</t>
  </si>
  <si>
    <t>BT-966785</t>
  </si>
  <si>
    <t>LOT-A3330</t>
  </si>
  <si>
    <t>PRD-00272</t>
  </si>
  <si>
    <t>3396850000000</t>
  </si>
  <si>
    <t>BT-354016</t>
  </si>
  <si>
    <t>LOT-A4372</t>
  </si>
  <si>
    <t>PRD-01644</t>
  </si>
  <si>
    <t>CIS-NET-0070</t>
  </si>
  <si>
    <t>4614380000000</t>
  </si>
  <si>
    <t>C-38-S3</t>
  </si>
  <si>
    <t>BT-331463</t>
  </si>
  <si>
    <t>LOT-B1503</t>
  </si>
  <si>
    <t>PRD-00804</t>
  </si>
  <si>
    <t>LOG-CLN-0022</t>
  </si>
  <si>
    <t>7612090000000</t>
  </si>
  <si>
    <t>BT-456496</t>
  </si>
  <si>
    <t>LOT-A1957</t>
  </si>
  <si>
    <t>PRD-01948</t>
  </si>
  <si>
    <t>APC-ELC-0087</t>
  </si>
  <si>
    <t>2656260000000</t>
  </si>
  <si>
    <t>BT-254285</t>
  </si>
  <si>
    <t>LOT-B5363</t>
  </si>
  <si>
    <t>PRD-00976</t>
  </si>
  <si>
    <t>HP-MOB-0038</t>
  </si>
  <si>
    <t>9721620000000</t>
  </si>
  <si>
    <t>BT-424365</t>
  </si>
  <si>
    <t>LOT-A1543</t>
  </si>
  <si>
    <t>PRD-00093</t>
  </si>
  <si>
    <t>8000310000000</t>
  </si>
  <si>
    <t>BT-806866</t>
  </si>
  <si>
    <t>LOT-A2889</t>
  </si>
  <si>
    <t>PRD-02246</t>
  </si>
  <si>
    <t>SEA-STO-0049</t>
  </si>
  <si>
    <t>7949180000000</t>
  </si>
  <si>
    <t>BT-823528</t>
  </si>
  <si>
    <t>LOT-B2620</t>
  </si>
  <si>
    <t>PRD-01248</t>
  </si>
  <si>
    <t>HP-FUR-0032</t>
  </si>
  <si>
    <t>5064270000000</t>
  </si>
  <si>
    <t>BT-560407</t>
  </si>
  <si>
    <t>LOT-B8044</t>
  </si>
  <si>
    <t>PRD-02325</t>
  </si>
  <si>
    <t>PHI-AUD-0057</t>
  </si>
  <si>
    <t>3201550000000</t>
  </si>
  <si>
    <t>F-28-S5</t>
  </si>
  <si>
    <t>BT-922406</t>
  </si>
  <si>
    <t>LOT-C4791</t>
  </si>
  <si>
    <t>PRD-02105</t>
  </si>
  <si>
    <t>LOG-ACC-0044</t>
  </si>
  <si>
    <t>150343000000</t>
  </si>
  <si>
    <t>BT-698852</t>
  </si>
  <si>
    <t>LOT-B6462</t>
  </si>
  <si>
    <t>PRD-00968</t>
  </si>
  <si>
    <t>KNG-STO-0016</t>
  </si>
  <si>
    <t>1843980000000</t>
  </si>
  <si>
    <t>C-24-S9</t>
  </si>
  <si>
    <t>BT-869529</t>
  </si>
  <si>
    <t>LOT-A9390</t>
  </si>
  <si>
    <t>PRD-02721</t>
  </si>
  <si>
    <t>HP-LAP-0056</t>
  </si>
  <si>
    <t>5340110000000</t>
  </si>
  <si>
    <t>A-18-S8</t>
  </si>
  <si>
    <t>BT-626306</t>
  </si>
  <si>
    <t>LOT-C8588</t>
  </si>
  <si>
    <t>PRD-03140</t>
  </si>
  <si>
    <t>HP-PRN-0053</t>
  </si>
  <si>
    <t>8214570000000</t>
  </si>
  <si>
    <t>BT-236099</t>
  </si>
  <si>
    <t>LOT-C7843</t>
  </si>
  <si>
    <t>PRD-01022</t>
  </si>
  <si>
    <t>WD-STO-0025</t>
  </si>
  <si>
    <t>345220000000</t>
  </si>
  <si>
    <t>H-32-S5</t>
  </si>
  <si>
    <t>BT-599781</t>
  </si>
  <si>
    <t>LOT-A6734</t>
  </si>
  <si>
    <t>PRD-00133</t>
  </si>
  <si>
    <t>LOG-ACC-0003</t>
  </si>
  <si>
    <t>8725640000000</t>
  </si>
  <si>
    <t>LOT-A9904</t>
  </si>
  <si>
    <t>PRD-00480</t>
  </si>
  <si>
    <t>APC-ELC-0027</t>
  </si>
  <si>
    <t>3693630000000</t>
  </si>
  <si>
    <t>BT-417624</t>
  </si>
  <si>
    <t>PRD-00003</t>
  </si>
  <si>
    <t>SAM-AUD-0001</t>
  </si>
  <si>
    <t>7672420000000</t>
  </si>
  <si>
    <t>BT-321231</t>
  </si>
  <si>
    <t>LOT-A6155</t>
  </si>
  <si>
    <t>PRD-01918</t>
  </si>
  <si>
    <t>DEL-ACC-0037</t>
  </si>
  <si>
    <t>3537120000000</t>
  </si>
  <si>
    <t>BT-598127</t>
  </si>
  <si>
    <t>LOT-B4777</t>
  </si>
  <si>
    <t>PRD-02423</t>
  </si>
  <si>
    <t>LOG-CLN-0063</t>
  </si>
  <si>
    <t>5903820000000</t>
  </si>
  <si>
    <t>E-01-S4</t>
  </si>
  <si>
    <t>BT-132715</t>
  </si>
  <si>
    <t>LOT-C2185</t>
  </si>
  <si>
    <t>PRD-00707</t>
  </si>
  <si>
    <t>LOG-ACC-0023</t>
  </si>
  <si>
    <t>5018260000000</t>
  </si>
  <si>
    <t>BT-682430</t>
  </si>
  <si>
    <t>LOT-A3605</t>
  </si>
  <si>
    <t>PRD-02871</t>
  </si>
  <si>
    <t>HP-FUR-0073</t>
  </si>
  <si>
    <t>8191110000000</t>
  </si>
  <si>
    <t>BT-482892</t>
  </si>
  <si>
    <t>PRD-02023</t>
  </si>
  <si>
    <t>PHI-CCT-0056</t>
  </si>
  <si>
    <t>6756470000000</t>
  </si>
  <si>
    <t>BT-386455</t>
  </si>
  <si>
    <t>LOT-B8660</t>
  </si>
  <si>
    <t>PRD-00044</t>
  </si>
  <si>
    <t>DEL-LAP-0001</t>
  </si>
  <si>
    <t>9251930000000</t>
  </si>
  <si>
    <t>BT-199096</t>
  </si>
  <si>
    <t>LOT-A7333</t>
  </si>
  <si>
    <t>PRD-02464</t>
  </si>
  <si>
    <t>PHI-CCT-0071</t>
  </si>
  <si>
    <t>350908000000</t>
  </si>
  <si>
    <t>BT-658069</t>
  </si>
  <si>
    <t>LOT-C7742</t>
  </si>
  <si>
    <t>PRD-00334</t>
  </si>
  <si>
    <t>SAM-STO-0012</t>
  </si>
  <si>
    <t>4388220000000</t>
  </si>
  <si>
    <t>BT-958706</t>
  </si>
  <si>
    <t>LOT-A1284</t>
  </si>
  <si>
    <t>PRD-00880</t>
  </si>
  <si>
    <t>MSF-ACC-0019</t>
  </si>
  <si>
    <t>834791000000</t>
  </si>
  <si>
    <t>G-25-S3</t>
  </si>
  <si>
    <t>BT-976251</t>
  </si>
  <si>
    <t>LOT-A7249</t>
  </si>
  <si>
    <t>PRD-02566</t>
  </si>
  <si>
    <t>BRO-PRN-0053</t>
  </si>
  <si>
    <t>1154030000000</t>
  </si>
  <si>
    <t>BT-810045</t>
  </si>
  <si>
    <t>LOT-C5855</t>
  </si>
  <si>
    <t>PRD-00773</t>
  </si>
  <si>
    <t>DEL-ACC-0020</t>
  </si>
  <si>
    <t>7764150000000</t>
  </si>
  <si>
    <t>G-23-S6</t>
  </si>
  <si>
    <t>BT-710950</t>
  </si>
  <si>
    <t>PRD-00747</t>
  </si>
  <si>
    <t>UBI-CCT-0017</t>
  </si>
  <si>
    <t>6433230000000</t>
  </si>
  <si>
    <t>BT-331879</t>
  </si>
  <si>
    <t>LOT-A3036</t>
  </si>
  <si>
    <t>PRD-01318</t>
  </si>
  <si>
    <t>MSF-FUR-0031</t>
  </si>
  <si>
    <t>5040940000000</t>
  </si>
  <si>
    <t>BT-180219</t>
  </si>
  <si>
    <t>LOT-B8924</t>
  </si>
  <si>
    <t>PRD-00918</t>
  </si>
  <si>
    <t>SAM-MOB-0031</t>
  </si>
  <si>
    <t>1046630000000</t>
  </si>
  <si>
    <t>BT-749607</t>
  </si>
  <si>
    <t>LOT-A3252</t>
  </si>
  <si>
    <t>PRD-00254</t>
  </si>
  <si>
    <t>BRO-SUP-0008</t>
  </si>
  <si>
    <t>9611080000000</t>
  </si>
  <si>
    <t>BT-941363</t>
  </si>
  <si>
    <t>LOT-A8240</t>
  </si>
  <si>
    <t>PRD-00280</t>
  </si>
  <si>
    <t>SAM-STO-0010</t>
  </si>
  <si>
    <t>8727180000000</t>
  </si>
  <si>
    <t>BT-935527</t>
  </si>
  <si>
    <t>LOT-A2426</t>
  </si>
  <si>
    <t>PRD-01620</t>
  </si>
  <si>
    <t>SEA-STO-0034</t>
  </si>
  <si>
    <t>9720410000000</t>
  </si>
  <si>
    <t>BT-397577</t>
  </si>
  <si>
    <t>LOT-B8434</t>
  </si>
  <si>
    <t>PRD-02045</t>
  </si>
  <si>
    <t>KNG-STO-0044</t>
  </si>
  <si>
    <t>4014410000000</t>
  </si>
  <si>
    <t>BT-340241</t>
  </si>
  <si>
    <t>LOT-B3916</t>
  </si>
  <si>
    <t>PRD-00828</t>
  </si>
  <si>
    <t>HP-CLN-0018</t>
  </si>
  <si>
    <t>5228990000000</t>
  </si>
  <si>
    <t>BT-189784</t>
  </si>
  <si>
    <t>LOT-A7474</t>
  </si>
  <si>
    <t>PRD-02865</t>
  </si>
  <si>
    <t>PHI-AUD-0072</t>
  </si>
  <si>
    <t>5220390000000</t>
  </si>
  <si>
    <t>G-10-S5</t>
  </si>
  <si>
    <t>BT-388669</t>
  </si>
  <si>
    <t>LOT-C7858</t>
  </si>
  <si>
    <t>PRD-00418</t>
  </si>
  <si>
    <t>PHI-ELC-0021</t>
  </si>
  <si>
    <t>5972630000000</t>
  </si>
  <si>
    <t>BT-206218</t>
  </si>
  <si>
    <t>LOT-A2481</t>
  </si>
  <si>
    <t>PRD-01577</t>
  </si>
  <si>
    <t>HP-CLN-0036</t>
  </si>
  <si>
    <t>1651610000000</t>
  </si>
  <si>
    <t>B-37-S3</t>
  </si>
  <si>
    <t>BT-564089</t>
  </si>
  <si>
    <t>LOT-B5155</t>
  </si>
  <si>
    <t>PRD-00693</t>
  </si>
  <si>
    <t>SAM-STO-0021</t>
  </si>
  <si>
    <t>6879060000000</t>
  </si>
  <si>
    <t>C-39-S6</t>
  </si>
  <si>
    <t>BT-231470</t>
  </si>
  <si>
    <t>LOT-A4569</t>
  </si>
  <si>
    <t>PRD-00166</t>
  </si>
  <si>
    <t>HP-ACC-0002</t>
  </si>
  <si>
    <t>1252060000000</t>
  </si>
  <si>
    <t>BT-171108</t>
  </si>
  <si>
    <t>LOT-A9732</t>
  </si>
  <si>
    <t>PRD-01858</t>
  </si>
  <si>
    <t>HP-ACC-0043</t>
  </si>
  <si>
    <t>9282070000000</t>
  </si>
  <si>
    <t>BT-992275</t>
  </si>
  <si>
    <t>PRD-01712</t>
  </si>
  <si>
    <t>LOG-CLN-0044</t>
  </si>
  <si>
    <t>4240820000000</t>
  </si>
  <si>
    <t>B-22-S5</t>
  </si>
  <si>
    <t>BT-322174</t>
  </si>
  <si>
    <t>LOT-B7518</t>
  </si>
  <si>
    <t>PRD-00999</t>
  </si>
  <si>
    <t>HP-ACC-0023</t>
  </si>
  <si>
    <t>7027730000000</t>
  </si>
  <si>
    <t>BT-393814</t>
  </si>
  <si>
    <t>PRD-00841</t>
  </si>
  <si>
    <t>LOG-ACC-0025</t>
  </si>
  <si>
    <t>1029770000000</t>
  </si>
  <si>
    <t>BT-490607</t>
  </si>
  <si>
    <t>LOT-A4686</t>
  </si>
  <si>
    <t>PRD-00796</t>
  </si>
  <si>
    <t>APC-ELC-0037</t>
  </si>
  <si>
    <t>1397440000000</t>
  </si>
  <si>
    <t>H-38-S9</t>
  </si>
  <si>
    <t>BT-910663</t>
  </si>
  <si>
    <t>LOT-A2890</t>
  </si>
  <si>
    <t>PRD-02879</t>
  </si>
  <si>
    <t>SAM-AUD-0086</t>
  </si>
  <si>
    <t>5840410000000</t>
  </si>
  <si>
    <t>BT-307182</t>
  </si>
  <si>
    <t>LOT-C7444</t>
  </si>
  <si>
    <t>PRD-00204</t>
  </si>
  <si>
    <t>MSF-LAP-0003</t>
  </si>
  <si>
    <t>2814070000000</t>
  </si>
  <si>
    <t>H-08-S6</t>
  </si>
  <si>
    <t>BT-867180</t>
  </si>
  <si>
    <t>LOT-A8847</t>
  </si>
  <si>
    <t>PRD-01025</t>
  </si>
  <si>
    <t>UBI-NET-0035</t>
  </si>
  <si>
    <t>3188380000000</t>
  </si>
  <si>
    <t>BT-300369</t>
  </si>
  <si>
    <t>LOT-A4821</t>
  </si>
  <si>
    <t>PRD-01089</t>
  </si>
  <si>
    <t>UBI-NET-0037</t>
  </si>
  <si>
    <t>233617000000</t>
  </si>
  <si>
    <t>BT-545629</t>
  </si>
  <si>
    <t>LOT-A7737</t>
  </si>
  <si>
    <t>PRD-02762</t>
  </si>
  <si>
    <t>HP-MOB-0098</t>
  </si>
  <si>
    <t>2409190000000</t>
  </si>
  <si>
    <t>E-14-S6</t>
  </si>
  <si>
    <t>BT-591954</t>
  </si>
  <si>
    <t>PRD-02342</t>
  </si>
  <si>
    <t>UBI-CCT-0061</t>
  </si>
  <si>
    <t>529942000000</t>
  </si>
  <si>
    <t>BT-573024</t>
  </si>
  <si>
    <t>LOT-C9667</t>
  </si>
  <si>
    <t>PRD-02894</t>
  </si>
  <si>
    <t>MSF-FUR-0077</t>
  </si>
  <si>
    <t>2999910000000</t>
  </si>
  <si>
    <t>BT-384443</t>
  </si>
  <si>
    <t>LOT-C2137</t>
  </si>
  <si>
    <t>PRD-01970</t>
  </si>
  <si>
    <t>MSF-ACC-0037</t>
  </si>
  <si>
    <t>3538470000000</t>
  </si>
  <si>
    <t>BT-651844</t>
  </si>
  <si>
    <t>LOT-B9100</t>
  </si>
  <si>
    <t>PRD-01051</t>
  </si>
  <si>
    <t>HP-PRN-0020</t>
  </si>
  <si>
    <t>1533350000000</t>
  </si>
  <si>
    <t>D-39-S2</t>
  </si>
  <si>
    <t>BT-934348</t>
  </si>
  <si>
    <t>LOT-A8845</t>
  </si>
  <si>
    <t>PRD-00854</t>
  </si>
  <si>
    <t>CIS-NET-0031</t>
  </si>
  <si>
    <t>4585840000000</t>
  </si>
  <si>
    <t>BT-805225</t>
  </si>
  <si>
    <t>PRD-02336</t>
  </si>
  <si>
    <t>2775950000000</t>
  </si>
  <si>
    <t>D-33-S6</t>
  </si>
  <si>
    <t>BT-924489</t>
  </si>
  <si>
    <t>PRD-01559</t>
  </si>
  <si>
    <t>CIS-NET-0066</t>
  </si>
  <si>
    <t>1157870000000</t>
  </si>
  <si>
    <t>BT-652654</t>
  </si>
  <si>
    <t>LOT-B6414</t>
  </si>
  <si>
    <t>PRD-00952</t>
  </si>
  <si>
    <t>UBI-NET-0032</t>
  </si>
  <si>
    <t>9086720000000</t>
  </si>
  <si>
    <t>D-20-S9</t>
  </si>
  <si>
    <t>BT-798361</t>
  </si>
  <si>
    <t>LOT-A7151</t>
  </si>
  <si>
    <t>PRD-01727</t>
  </si>
  <si>
    <t>HP-CLN-0043</t>
  </si>
  <si>
    <t>6357810000000</t>
  </si>
  <si>
    <t>BT-320552</t>
  </si>
  <si>
    <t>LOT-B9624</t>
  </si>
  <si>
    <t>PRD-03259</t>
  </si>
  <si>
    <t>SAM-STO-0078</t>
  </si>
  <si>
    <t>1638890000000</t>
  </si>
  <si>
    <t>BT-940262</t>
  </si>
  <si>
    <t>PRD-01421</t>
  </si>
  <si>
    <t>HP-MOB-0058</t>
  </si>
  <si>
    <t>9541750000000</t>
  </si>
  <si>
    <t>BT-295779</t>
  </si>
  <si>
    <t>LOT-B9945</t>
  </si>
  <si>
    <t>PRD-01404</t>
  </si>
  <si>
    <t>CIS-NET-0057</t>
  </si>
  <si>
    <t>BT-999593</t>
  </si>
  <si>
    <t>LOT-B9864</t>
  </si>
  <si>
    <t>PRD-01290</t>
  </si>
  <si>
    <t>BRO-SUP-0042</t>
  </si>
  <si>
    <t>1041510000000</t>
  </si>
  <si>
    <t>BT-651965</t>
  </si>
  <si>
    <t>LOT-B1348</t>
  </si>
  <si>
    <t>PRD-03337</t>
  </si>
  <si>
    <t>LOG-FUR-0088</t>
  </si>
  <si>
    <t>5842470000000</t>
  </si>
  <si>
    <t>F-17-S5</t>
  </si>
  <si>
    <t>BT-304555</t>
  </si>
  <si>
    <t>LOT-C4727</t>
  </si>
  <si>
    <t>PRD-00813</t>
  </si>
  <si>
    <t>EPS-PRN-0015</t>
  </si>
  <si>
    <t>8080390000000</t>
  </si>
  <si>
    <t>BT-215054</t>
  </si>
  <si>
    <t>LOT-A8785</t>
  </si>
  <si>
    <t>PRD-03220</t>
  </si>
  <si>
    <t>UBI-NET-0118</t>
  </si>
  <si>
    <t>8642240000000</t>
  </si>
  <si>
    <t>F-02-S5</t>
  </si>
  <si>
    <t>BT-188948</t>
  </si>
  <si>
    <t>LOT-C9451</t>
  </si>
  <si>
    <t>PRD-01961</t>
  </si>
  <si>
    <t>PHI-CLN-0053</t>
  </si>
  <si>
    <t>8972670000000</t>
  </si>
  <si>
    <t>BT-148392</t>
  </si>
  <si>
    <t>LOT-B1732</t>
  </si>
  <si>
    <t>PRD-02011</t>
  </si>
  <si>
    <t>MSF-FUR-0049</t>
  </si>
  <si>
    <t>3426840000000</t>
  </si>
  <si>
    <t>C-09-S1</t>
  </si>
  <si>
    <t>BT-301342</t>
  </si>
  <si>
    <t>LOT-B2537</t>
  </si>
  <si>
    <t>PRD-00397</t>
  </si>
  <si>
    <t>PHI-AUD-0010</t>
  </si>
  <si>
    <t>3189400000000</t>
  </si>
  <si>
    <t>B-31-S4</t>
  </si>
  <si>
    <t>BT-222060</t>
  </si>
  <si>
    <t>PRD-00412</t>
  </si>
  <si>
    <t>CAN-SUP-0015</t>
  </si>
  <si>
    <t>3035890000000</t>
  </si>
  <si>
    <t>B-12-S9</t>
  </si>
  <si>
    <t>BT-516869</t>
  </si>
  <si>
    <t>LOT-A9370</t>
  </si>
  <si>
    <t>PRD-00831</t>
  </si>
  <si>
    <t>CIS-NET-0030</t>
  </si>
  <si>
    <t>9522230000000</t>
  </si>
  <si>
    <t>BT-279217</t>
  </si>
  <si>
    <t>LOT-A1376</t>
  </si>
  <si>
    <t>PRD-02504</t>
  </si>
  <si>
    <t>SAM-MOB-0086</t>
  </si>
  <si>
    <t>8803260000000</t>
  </si>
  <si>
    <t>BT-414884</t>
  </si>
  <si>
    <t>LOT-C3502</t>
  </si>
  <si>
    <t>PRD-01613</t>
  </si>
  <si>
    <t>5297970000000</t>
  </si>
  <si>
    <t>BT-271224</t>
  </si>
  <si>
    <t>LOT-B3658</t>
  </si>
  <si>
    <t>PRD-02532</t>
  </si>
  <si>
    <t>LEN-MOB-0080</t>
  </si>
  <si>
    <t>1270570000000</t>
  </si>
  <si>
    <t>BT-686218</t>
  </si>
  <si>
    <t>LOT-C7857</t>
  </si>
  <si>
    <t>PRD-02014</t>
  </si>
  <si>
    <t>WD-STO-0051</t>
  </si>
  <si>
    <t>7049670000000</t>
  </si>
  <si>
    <t>BT-373002</t>
  </si>
  <si>
    <t>LOT-B9459</t>
  </si>
  <si>
    <t>PRD-00876</t>
  </si>
  <si>
    <t>BRO-SUP-0028</t>
  </si>
  <si>
    <t>1675920000000</t>
  </si>
  <si>
    <t>BT-946883</t>
  </si>
  <si>
    <t>LOT-A9500</t>
  </si>
  <si>
    <t>PRD-00319</t>
  </si>
  <si>
    <t>HP-ACC-0010</t>
  </si>
  <si>
    <t>9817890000000</t>
  </si>
  <si>
    <t>BT-746195</t>
  </si>
  <si>
    <t>LOT-A7738</t>
  </si>
  <si>
    <t>PRD-00662</t>
  </si>
  <si>
    <t>LEN-MOB-0016</t>
  </si>
  <si>
    <t>343988000000</t>
  </si>
  <si>
    <t>BT-979905</t>
  </si>
  <si>
    <t>PRD-01725</t>
  </si>
  <si>
    <t>SAM-MOB-0057</t>
  </si>
  <si>
    <t>749504000000</t>
  </si>
  <si>
    <t>BT-304492</t>
  </si>
  <si>
    <t>LOT-B1346</t>
  </si>
  <si>
    <t>PRD-00908</t>
  </si>
  <si>
    <t>CAN-SUP-0028</t>
  </si>
  <si>
    <t>941246000000</t>
  </si>
  <si>
    <t>A-03-S4</t>
  </si>
  <si>
    <t>BT-462177</t>
  </si>
  <si>
    <t>LOT-A7730</t>
  </si>
  <si>
    <t>PRD-01571</t>
  </si>
  <si>
    <t>DEL-ACC-0031</t>
  </si>
  <si>
    <t>5119910000000</t>
  </si>
  <si>
    <t>BT-110076</t>
  </si>
  <si>
    <t>LOT-B5818</t>
  </si>
  <si>
    <t>PRD-00769</t>
  </si>
  <si>
    <t>HP-PRN-0013</t>
  </si>
  <si>
    <t>7491620000000</t>
  </si>
  <si>
    <t>BT-781890</t>
  </si>
  <si>
    <t>LOT-A2348</t>
  </si>
  <si>
    <t>PRD-00360</t>
  </si>
  <si>
    <t>MSF-LAP-0005</t>
  </si>
  <si>
    <t>3244910000000</t>
  </si>
  <si>
    <t>BT-401825</t>
  </si>
  <si>
    <t>LOT-A5486</t>
  </si>
  <si>
    <t>PRD-01437</t>
  </si>
  <si>
    <t>EPS-PRN-0025</t>
  </si>
  <si>
    <t>5777790000000</t>
  </si>
  <si>
    <t>BT-631839</t>
  </si>
  <si>
    <t>PRD-02089</t>
  </si>
  <si>
    <t>PHI-ELC-0119</t>
  </si>
  <si>
    <t>9827810000000</t>
  </si>
  <si>
    <t>A-01-S7</t>
  </si>
  <si>
    <t>BT-404525</t>
  </si>
  <si>
    <t>LOT-B6444</t>
  </si>
  <si>
    <t>PRD-02228</t>
  </si>
  <si>
    <t>CAN-PRN-0053</t>
  </si>
  <si>
    <t>6965150000000</t>
  </si>
  <si>
    <t>BT-462034</t>
  </si>
  <si>
    <t>PRD-00471</t>
  </si>
  <si>
    <t>CIS-NET-0015</t>
  </si>
  <si>
    <t>7922340000000</t>
  </si>
  <si>
    <t>BT-986447</t>
  </si>
  <si>
    <t>LOT-A7658</t>
  </si>
  <si>
    <t>PRD-01339</t>
  </si>
  <si>
    <t>PHI-CLN-0035</t>
  </si>
  <si>
    <t>4845560000000</t>
  </si>
  <si>
    <t>BT-760529</t>
  </si>
  <si>
    <t>LOT-B4546</t>
  </si>
  <si>
    <t>PRD-02174</t>
  </si>
  <si>
    <t>WD-STO-0054</t>
  </si>
  <si>
    <t>3722580000000</t>
  </si>
  <si>
    <t>BT-871669</t>
  </si>
  <si>
    <t>PRD-02133</t>
  </si>
  <si>
    <t>SAM-STO-0051</t>
  </si>
  <si>
    <t>C-05-S6</t>
  </si>
  <si>
    <t>BT-541512</t>
  </si>
  <si>
    <t>LOT-B5898</t>
  </si>
  <si>
    <t>PRD-01239</t>
  </si>
  <si>
    <t>UBI-NET-0044</t>
  </si>
  <si>
    <t>6957750000000</t>
  </si>
  <si>
    <t>BT-222648</t>
  </si>
  <si>
    <t>PRD-01934</t>
  </si>
  <si>
    <t>PHI-AUD-0047</t>
  </si>
  <si>
    <t>7325140000000</t>
  </si>
  <si>
    <t>BT-516053</t>
  </si>
  <si>
    <t>LOT-B8679</t>
  </si>
  <si>
    <t>PRD-01742</t>
  </si>
  <si>
    <t>CAN-PRN-0040</t>
  </si>
  <si>
    <t>954969000000</t>
  </si>
  <si>
    <t>C-12-S4</t>
  </si>
  <si>
    <t>BT-975665</t>
  </si>
  <si>
    <t>LOT-B2029</t>
  </si>
  <si>
    <t>PRD-02889</t>
  </si>
  <si>
    <t>KNG-STO-0059</t>
  </si>
  <si>
    <t>2526410000000</t>
  </si>
  <si>
    <t>BT-886614</t>
  </si>
  <si>
    <t>LOT-C5444</t>
  </si>
  <si>
    <t>PRD-01223</t>
  </si>
  <si>
    <t>UBI-NET-0042</t>
  </si>
  <si>
    <t>8825270000000</t>
  </si>
  <si>
    <t>BT-945951</t>
  </si>
  <si>
    <t>LOT-B5868</t>
  </si>
  <si>
    <t>PRD-01008</t>
  </si>
  <si>
    <t>BRO-PRN-0023</t>
  </si>
  <si>
    <t>863323000000</t>
  </si>
  <si>
    <t>BT-619545</t>
  </si>
  <si>
    <t>LOT-A2076</t>
  </si>
  <si>
    <t>PRD-02453</t>
  </si>
  <si>
    <t>MSF-LAP-0047</t>
  </si>
  <si>
    <t>7421280000000</t>
  </si>
  <si>
    <t>BT-394425</t>
  </si>
  <si>
    <t>LOT-C2436</t>
  </si>
  <si>
    <t>PRD-02027</t>
  </si>
  <si>
    <t>BRO-SUP-0062</t>
  </si>
  <si>
    <t>BT-672399</t>
  </si>
  <si>
    <t>LOT-B2413</t>
  </si>
  <si>
    <t>PRD-00692</t>
  </si>
  <si>
    <t>CAN-SUP-0022</t>
  </si>
  <si>
    <t>6272880000000</t>
  </si>
  <si>
    <t>BT-908009</t>
  </si>
  <si>
    <t>LOT-A7462</t>
  </si>
  <si>
    <t>PRD-00647</t>
  </si>
  <si>
    <t>LOG-ACC-0020</t>
  </si>
  <si>
    <t>474765000000</t>
  </si>
  <si>
    <t>BT-325920</t>
  </si>
  <si>
    <t>LOT-A5831</t>
  </si>
  <si>
    <t>PRD-00196</t>
  </si>
  <si>
    <t>HP-ACC-0004</t>
  </si>
  <si>
    <t>6363180000000</t>
  </si>
  <si>
    <t>F-08-S4</t>
  </si>
  <si>
    <t>BT-441974</t>
  </si>
  <si>
    <t>LOT-A4731</t>
  </si>
  <si>
    <t>PRD-02311</t>
  </si>
  <si>
    <t>BRO-PRN-0045</t>
  </si>
  <si>
    <t>5711700000000</t>
  </si>
  <si>
    <t>A-30-S2</t>
  </si>
  <si>
    <t>BT-695501</t>
  </si>
  <si>
    <t>LOT-C6192</t>
  </si>
  <si>
    <t>PRD-02770</t>
  </si>
  <si>
    <t>BRO-SUP-0083</t>
  </si>
  <si>
    <t>4380120000000</t>
  </si>
  <si>
    <t>BT-177699</t>
  </si>
  <si>
    <t>LOT-C9640</t>
  </si>
  <si>
    <t>PRD-00349</t>
  </si>
  <si>
    <t>PHI-CCT-0007</t>
  </si>
  <si>
    <t>4055930000000</t>
  </si>
  <si>
    <t>BT-159406</t>
  </si>
  <si>
    <t>LOT-A3076</t>
  </si>
  <si>
    <t>PRD-01538</t>
  </si>
  <si>
    <t>UBI-CCT-0038</t>
  </si>
  <si>
    <t>5424710000000</t>
  </si>
  <si>
    <t>BT-333522</t>
  </si>
  <si>
    <t>LOT-B8233</t>
  </si>
  <si>
    <t>PRD-02420</t>
  </si>
  <si>
    <t>HP-PRN-0042</t>
  </si>
  <si>
    <t>166415000000</t>
  </si>
  <si>
    <t>D-17-S3</t>
  </si>
  <si>
    <t>BT-401296</t>
  </si>
  <si>
    <t>LOT-C2044</t>
  </si>
  <si>
    <t>PRD-01288</t>
  </si>
  <si>
    <t>CAN-SUP-0040</t>
  </si>
  <si>
    <t>7306390000000</t>
  </si>
  <si>
    <t>E-20-S3</t>
  </si>
  <si>
    <t>BT-188574</t>
  </si>
  <si>
    <t>LOT-B4648</t>
  </si>
  <si>
    <t>PRD-01233</t>
  </si>
  <si>
    <t>CIS-NET-0048</t>
  </si>
  <si>
    <t>729850000000</t>
  </si>
  <si>
    <t>BT-939125</t>
  </si>
  <si>
    <t>LOT-B2108</t>
  </si>
  <si>
    <t>PRD-01340</t>
  </si>
  <si>
    <t>LEN-LAP-0029</t>
  </si>
  <si>
    <t>8942660000000</t>
  </si>
  <si>
    <t>BT-683333</t>
  </si>
  <si>
    <t>LOT-B9158</t>
  </si>
  <si>
    <t>PRD-02007</t>
  </si>
  <si>
    <t>EPS-PRN-0036</t>
  </si>
  <si>
    <t>2294530000000</t>
  </si>
  <si>
    <t>BT-981678</t>
  </si>
  <si>
    <t>LOT-B3623</t>
  </si>
  <si>
    <t>PRD-02245</t>
  </si>
  <si>
    <t>8069510000000</t>
  </si>
  <si>
    <t>BT-168270</t>
  </si>
  <si>
    <t>LOT-B9755</t>
  </si>
  <si>
    <t>PRD-01379</t>
  </si>
  <si>
    <t>SAM-MOB-0043</t>
  </si>
  <si>
    <t>6526510000000</t>
  </si>
  <si>
    <t>BT-972466</t>
  </si>
  <si>
    <t>LOT-B6023</t>
  </si>
  <si>
    <t>PRD-01989</t>
  </si>
  <si>
    <t>LEN-MOB-0059</t>
  </si>
  <si>
    <t>1722090000000</t>
  </si>
  <si>
    <t>BT-124374</t>
  </si>
  <si>
    <t>LOT-B2609</t>
  </si>
  <si>
    <t>PRD-00958</t>
  </si>
  <si>
    <t>UBI-NET-0034</t>
  </si>
  <si>
    <t>E-14-S3</t>
  </si>
  <si>
    <t>LOT-A1501</t>
  </si>
  <si>
    <t>PRD-02104</t>
  </si>
  <si>
    <t>LOG-FUR-0055</t>
  </si>
  <si>
    <t>F-09-S6</t>
  </si>
  <si>
    <t>BT-515039</t>
  </si>
  <si>
    <t>LOT-B2227</t>
  </si>
  <si>
    <t>PRD-03279</t>
  </si>
  <si>
    <t>PHI-CCT-0089</t>
  </si>
  <si>
    <t>E-06-S3</t>
  </si>
  <si>
    <t>BT-550651</t>
  </si>
  <si>
    <t>LOT-C9017</t>
  </si>
  <si>
    <t>PRD-02185</t>
  </si>
  <si>
    <t>HP-PRN-0034</t>
  </si>
  <si>
    <t>3452800000000</t>
  </si>
  <si>
    <t>BT-357289</t>
  </si>
  <si>
    <t>LOT-B4238</t>
  </si>
  <si>
    <t>PRD-01809</t>
  </si>
  <si>
    <t>LEN-MOB-0052</t>
  </si>
  <si>
    <t>6253670000000</t>
  </si>
  <si>
    <t>BT-558200</t>
  </si>
  <si>
    <t>LOT-B7360</t>
  </si>
  <si>
    <t>PRD-00497</t>
  </si>
  <si>
    <t>PHI-CLN-0010</t>
  </si>
  <si>
    <t>4970170000000</t>
  </si>
  <si>
    <t>BT-746326</t>
  </si>
  <si>
    <t>LOT-A3042</t>
  </si>
  <si>
    <t>PRD-00187</t>
  </si>
  <si>
    <t>SEA-STO-0005</t>
  </si>
  <si>
    <t>4149670000000</t>
  </si>
  <si>
    <t>F-40-S7</t>
  </si>
  <si>
    <t>BT-783740</t>
  </si>
  <si>
    <t>PRD-00582</t>
  </si>
  <si>
    <t>BRO-SUP-0017</t>
  </si>
  <si>
    <t>2257090000000</t>
  </si>
  <si>
    <t>LOT-A1047</t>
  </si>
  <si>
    <t>PRD-03236</t>
  </si>
  <si>
    <t>CIS-CCT-0080</t>
  </si>
  <si>
    <t>7293120000000</t>
  </si>
  <si>
    <t>BT-380777</t>
  </si>
  <si>
    <t>LOT-C9765</t>
  </si>
  <si>
    <t>PRD-02303</t>
  </si>
  <si>
    <t>UBI-NET-0072</t>
  </si>
  <si>
    <t>9012820000000</t>
  </si>
  <si>
    <t>BT-952690</t>
  </si>
  <si>
    <t>PRD-00492</t>
  </si>
  <si>
    <t>UBI-NET-0015</t>
  </si>
  <si>
    <t>6186320000000</t>
  </si>
  <si>
    <t>BT-994966</t>
  </si>
  <si>
    <t>LOT-A7377</t>
  </si>
  <si>
    <t>PRD-01882</t>
  </si>
  <si>
    <t>BRO-SUP-0060</t>
  </si>
  <si>
    <t>3296770000000</t>
  </si>
  <si>
    <t>BT-940239</t>
  </si>
  <si>
    <t>LOT-B6164</t>
  </si>
  <si>
    <t>PRD-02126</t>
  </si>
  <si>
    <t>HP-LAP-0041</t>
  </si>
  <si>
    <t>9688540000000</t>
  </si>
  <si>
    <t>BT-677744</t>
  </si>
  <si>
    <t>PRD-03301</t>
  </si>
  <si>
    <t>HP-SUP-0088</t>
  </si>
  <si>
    <t>925408000000</t>
  </si>
  <si>
    <t>B-26-S3</t>
  </si>
  <si>
    <t>BT-173820</t>
  </si>
  <si>
    <t>LOT-C5713</t>
  </si>
  <si>
    <t>PRD-00436</t>
  </si>
  <si>
    <t>CAN-PRN-0014</t>
  </si>
  <si>
    <t>2759980000000</t>
  </si>
  <si>
    <t>BT-431864</t>
  </si>
  <si>
    <t>LOT-A8677</t>
  </si>
  <si>
    <t>PRD-01930</t>
  </si>
  <si>
    <t>APC-ELC-0085</t>
  </si>
  <si>
    <t>9509260000000</t>
  </si>
  <si>
    <t>BT-851232</t>
  </si>
  <si>
    <t>LOT-B4609</t>
  </si>
  <si>
    <t>PRD-03241</t>
  </si>
  <si>
    <t>SAM-AUD-0099</t>
  </si>
  <si>
    <t>6661600000000</t>
  </si>
  <si>
    <t>G-36-S3</t>
  </si>
  <si>
    <t>BT-370721</t>
  </si>
  <si>
    <t>LOT-C8219</t>
  </si>
  <si>
    <t>PRD-01464</t>
  </si>
  <si>
    <t>SAM-AUD-0051</t>
  </si>
  <si>
    <t>5647660000000</t>
  </si>
  <si>
    <t>BT-787134</t>
  </si>
  <si>
    <t>LOT-B2556</t>
  </si>
  <si>
    <t>PRD-00432</t>
  </si>
  <si>
    <t>APC-ELC-0023</t>
  </si>
  <si>
    <t>2850120000000</t>
  </si>
  <si>
    <t>BT-654231</t>
  </si>
  <si>
    <t>LOT-A5715</t>
  </si>
  <si>
    <t>PRD-02827</t>
  </si>
  <si>
    <t>EPS-PRN-0048</t>
  </si>
  <si>
    <t>6263540000000</t>
  </si>
  <si>
    <t>D-14-S7</t>
  </si>
  <si>
    <t>BT-382446</t>
  </si>
  <si>
    <t>LOT-C6353</t>
  </si>
  <si>
    <t>PRD-01947</t>
  </si>
  <si>
    <t>HP-CLN-0049</t>
  </si>
  <si>
    <t>5695830000000</t>
  </si>
  <si>
    <t>D-29-S3</t>
  </si>
  <si>
    <t>BT-364546</t>
  </si>
  <si>
    <t>LOT-B7077</t>
  </si>
  <si>
    <t>PRD-01542</t>
  </si>
  <si>
    <t>APC-ELC-0074</t>
  </si>
  <si>
    <t>5069780000000</t>
  </si>
  <si>
    <t>BT-375402</t>
  </si>
  <si>
    <t>LOT-B4481</t>
  </si>
  <si>
    <t>PRD-01811</t>
  </si>
  <si>
    <t>HP-SUP-0050</t>
  </si>
  <si>
    <t>1091050000000</t>
  </si>
  <si>
    <t>BT-622886</t>
  </si>
  <si>
    <t>LOT-B5023</t>
  </si>
  <si>
    <t>PRD-02972</t>
  </si>
  <si>
    <t>MSF-FUR-0079</t>
  </si>
  <si>
    <t>1163340000000</t>
  </si>
  <si>
    <t>A-20-S9</t>
  </si>
  <si>
    <t>BT-903014</t>
  </si>
  <si>
    <t>LOT-C1857</t>
  </si>
  <si>
    <t>PRD-02891</t>
  </si>
  <si>
    <t>HP-ACC-0069</t>
  </si>
  <si>
    <t>5094220000000</t>
  </si>
  <si>
    <t>E-19-S1</t>
  </si>
  <si>
    <t>BT-897698</t>
  </si>
  <si>
    <t>LOT-C9935</t>
  </si>
  <si>
    <t>PRD-01669</t>
  </si>
  <si>
    <t>WD-STO-0044</t>
  </si>
  <si>
    <t>7002280000000</t>
  </si>
  <si>
    <t>F-32-S2</t>
  </si>
  <si>
    <t>BT-498127</t>
  </si>
  <si>
    <t>LOT-B8836</t>
  </si>
  <si>
    <t>PRD-00475</t>
  </si>
  <si>
    <t>CIS-NET-0016</t>
  </si>
  <si>
    <t>8522820000000</t>
  </si>
  <si>
    <t>BT-659890</t>
  </si>
  <si>
    <t>LOT-A3033</t>
  </si>
  <si>
    <t>PRD-01713</t>
  </si>
  <si>
    <t>HP-CLN-0042</t>
  </si>
  <si>
    <t>4280970000000</t>
  </si>
  <si>
    <t>BT-421556</t>
  </si>
  <si>
    <t>LOT-B7294</t>
  </si>
  <si>
    <t>PRD-02850</t>
  </si>
  <si>
    <t>WD-STO-0073</t>
  </si>
  <si>
    <t>BT-151306</t>
  </si>
  <si>
    <t>LOT-C1819</t>
  </si>
  <si>
    <t>PRD-02404</t>
  </si>
  <si>
    <t>CIS-NET-0095</t>
  </si>
  <si>
    <t>475104000000</t>
  </si>
  <si>
    <t>C-07-S7</t>
  </si>
  <si>
    <t>BT-302909</t>
  </si>
  <si>
    <t>LOT-C8020</t>
  </si>
  <si>
    <t>PRD-02048</t>
  </si>
  <si>
    <t>MSF-LAP-0038</t>
  </si>
  <si>
    <t>286012000000</t>
  </si>
  <si>
    <t>D-20-S2</t>
  </si>
  <si>
    <t>BT-787470</t>
  </si>
  <si>
    <t>LOT-B7327</t>
  </si>
  <si>
    <t>PRD-02780</t>
  </si>
  <si>
    <t>UBI-NET-0093</t>
  </si>
  <si>
    <t>6705530000000</t>
  </si>
  <si>
    <t>BT-503161</t>
  </si>
  <si>
    <t>LOT-C6437</t>
  </si>
  <si>
    <t>PRD-00452</t>
  </si>
  <si>
    <t>SAM-MOB-0017</t>
  </si>
  <si>
    <t>5862390000000</t>
  </si>
  <si>
    <t>BT-758169</t>
  </si>
  <si>
    <t>LOT-A5610</t>
  </si>
  <si>
    <t>PRD-00361</t>
  </si>
  <si>
    <t>HP-LAP-0009</t>
  </si>
  <si>
    <t>BT-617215</t>
  </si>
  <si>
    <t>LOT-A5309</t>
  </si>
  <si>
    <t>PRD-01764</t>
  </si>
  <si>
    <t>WD-STO-0046</t>
  </si>
  <si>
    <t>2233450000000</t>
  </si>
  <si>
    <t>BT-334045</t>
  </si>
  <si>
    <t>LOT-B8878</t>
  </si>
  <si>
    <t>PRD-03316</t>
  </si>
  <si>
    <t>SAM-MOB-0107</t>
  </si>
  <si>
    <t>3729980000000</t>
  </si>
  <si>
    <t>BT-779997</t>
  </si>
  <si>
    <t>LOT-C4548</t>
  </si>
  <si>
    <t>PRD-01814</t>
  </si>
  <si>
    <t>KNG-STO-0041</t>
  </si>
  <si>
    <t>5142160000000</t>
  </si>
  <si>
    <t>E-26-S6</t>
  </si>
  <si>
    <t>BT-916109</t>
  </si>
  <si>
    <t>LOT-B6085</t>
  </si>
  <si>
    <t>Project</t>
  </si>
  <si>
    <t>Enterprise Inventory ETL</t>
  </si>
  <si>
    <t>Version</t>
  </si>
  <si>
    <t>Last Refresh</t>
  </si>
  <si>
    <t>Refresh Status</t>
  </si>
  <si>
    <t>Workbook Path</t>
  </si>
  <si>
    <t>Raw Data Folder</t>
  </si>
  <si>
    <t xml:space="preserve">Refresh Date </t>
  </si>
  <si>
    <t>Refresh Time</t>
  </si>
  <si>
    <t xml:space="preserve">Windows User </t>
  </si>
  <si>
    <t>Records Loaded</t>
  </si>
  <si>
    <t>Status</t>
  </si>
  <si>
    <t>KPI</t>
  </si>
  <si>
    <t>Formula</t>
  </si>
  <si>
    <t>Total Products</t>
  </si>
  <si>
    <t>Total Quantity</t>
  </si>
  <si>
    <t>Warehouses</t>
  </si>
  <si>
    <t>SUCCESS</t>
  </si>
  <si>
    <t>USER</t>
  </si>
  <si>
    <t>C:\Users\USER\Desktop\ETL-Portfolio\Project-03-Inventory-ETL</t>
  </si>
  <si>
    <t>C:\Users\USER\Desktop\ETL-Portfolio\Project-03-Inventory-ETL\Raw_Data</t>
  </si>
  <si>
    <t>Data Quality &amp; Integrity Audit — Inventory_Raw</t>
  </si>
  <si>
    <t>Live checks against the ETL raw table. Recalculates automatically every time Inventory_Raw is refreshed.</t>
  </si>
  <si>
    <t>Data as of:</t>
  </si>
  <si>
    <t>Total Records Scanned:</t>
  </si>
  <si>
    <t>Overall Data Quality Score:</t>
  </si>
  <si>
    <t>Check</t>
  </si>
  <si>
    <t>Description</t>
  </si>
  <si>
    <t>Affected Records</t>
  </si>
  <si>
    <t>% of Total</t>
  </si>
  <si>
    <t>Negative Stock Quantity</t>
  </si>
  <si>
    <t>Quantity On Hand is below zero — physically impossible</t>
  </si>
  <si>
    <t>Reserved Exceeds On-Hand</t>
  </si>
  <si>
    <t>Quantity Reserved is greater than Quantity On Hand</t>
  </si>
  <si>
    <t>Available Qty Mismatch</t>
  </si>
  <si>
    <t>Available Quantity does not equal On Hand minus Reserved</t>
  </si>
  <si>
    <t>Missing Reorder Level</t>
  </si>
  <si>
    <t>Reorder Level is blank — cannot trigger replenishment</t>
  </si>
  <si>
    <t>Missing Safety Stock</t>
  </si>
  <si>
    <t>Safety Stock is blank</t>
  </si>
  <si>
    <t>Missing Barcode</t>
  </si>
  <si>
    <t>Barcode is blank — cannot scan at receiving/picking</t>
  </si>
  <si>
    <t>Unresolved Supplier Name</t>
  </si>
  <si>
    <t>Supplier Name recorded as literal "N/A"</t>
  </si>
  <si>
    <t>Unresolved Bin Location</t>
  </si>
  <si>
    <t>Bin Location recorded as literal "N/A"</t>
  </si>
  <si>
    <t>Duplicate Product IDs</t>
  </si>
  <si>
    <t>Product ID appears more than once in the table</t>
  </si>
  <si>
    <t>Expired but Still Active</t>
  </si>
  <si>
    <t>Expiry Date has passed while Product Status is Active</t>
  </si>
  <si>
    <t>Overstock Beyond Max Level</t>
  </si>
  <si>
    <t>Quantity On Hand exceeds Maximum Stock Level</t>
  </si>
  <si>
    <t>Discontinued Yet Flagged for Reorder</t>
  </si>
  <si>
    <t>Product Status is Discontinued but Reorder Required = Yes</t>
  </si>
  <si>
    <t>Setting</t>
  </si>
  <si>
    <t>Value</t>
  </si>
  <si>
    <t>Chart &amp; KPI Source Data — auto-calculated from Inventory_Raw (do not delete)</t>
  </si>
  <si>
    <t>Count</t>
  </si>
  <si>
    <t>Category</t>
  </si>
  <si>
    <t>Qty On Hand</t>
  </si>
  <si>
    <t>SKU Count</t>
  </si>
  <si>
    <t>Supplier (Top 10)</t>
  </si>
  <si>
    <t>Missing Warehouse Assignment</t>
  </si>
  <si>
    <t>Warehouse field is blank — product cannot be located</t>
  </si>
  <si>
    <t>Top 15 Reorder Priorities (by shortfall — Reorder Level minus Available Quantity)</t>
  </si>
  <si>
    <t>Available Qty</t>
  </si>
  <si>
    <t>Shortfall</t>
  </si>
  <si>
    <t>Supplier</t>
  </si>
  <si>
    <t>Enterprise Inventory Management Dashboard</t>
  </si>
  <si>
    <t>TOTAL SKUs</t>
  </si>
  <si>
    <t>TOTAL INVENTORY VALUE</t>
  </si>
  <si>
    <t>TOTAL QTY ON HAND</t>
  </si>
  <si>
    <t>REORDER REQUIRED</t>
  </si>
  <si>
    <t>DATA QUALITY SCORE</t>
  </si>
  <si>
    <t>OUT OF STOCK SKUs</t>
  </si>
  <si>
    <t>LOW STOCK SKUs</t>
  </si>
  <si>
    <t>ACTIVE WAREHOUSES</t>
  </si>
  <si>
    <t>ACTIVE SUPPLIERS</t>
  </si>
  <si>
    <t>AVG SUPPLIER LEAD TIME</t>
  </si>
  <si>
    <t>Missing Supplier Name</t>
  </si>
  <si>
    <t>Supplier Name field is blank — cannot identify vendor</t>
  </si>
  <si>
    <t>Missing Product Category</t>
  </si>
  <si>
    <t>Rows where Product Category is blank</t>
  </si>
  <si>
    <t>Enterprise Inventory ETL — Project Overview</t>
  </si>
  <si>
    <t>Purpose</t>
  </si>
  <si>
    <t>This workbook is an automated ETL (Extract-Transform-Load) pipeline for enterprise inventory management. It ingests raw stock data exported from a warehouse management system, loads it into a structured table, validates data integrity, and produces a decision-ready dashboard covering stock levels, reorder priorities, supplier concentration, and warehouse valuation across a multi-warehouse, multi-supplier operation.</t>
  </si>
  <si>
    <t>Data Flow / Architecture</t>
  </si>
  <si>
    <t>1.  Raw CSV/Excel exports land in the Raw Data Folder (path stored in the hidden Config sheet).</t>
  </si>
  <si>
    <t>2.  A VBA macro (triggered by the buttons on Inventory_Summary) reads the latest export and loads it into the Inventory_Raw table, then appends a row to Refresh_Log recording the run.</t>
  </si>
  <si>
    <t>3.  Data_Quality runs 15 live integrity checks against Inventory_Raw (negative stock, missing fields, orphaned text placeholders, expired-but-active items, etc.) and computes an overall Data Quality Score.</t>
  </si>
  <si>
    <t>4.  Dashboard_Data aggregates Inventory_Raw into category, warehouse, supplier and reorder-priority summaries used as chart/KPI sources.</t>
  </si>
  <si>
    <t>5.  Dashboard presents the headline KPIs, visuals and the top-15 reorder priority list for decision-makers. Inventory_Summary is the original lightweight KPI panel wired to the refresh buttons.</t>
  </si>
  <si>
    <t>Sheet Directory</t>
  </si>
  <si>
    <t>Sheet</t>
  </si>
  <si>
    <t>Dashboard_Data</t>
  </si>
  <si>
    <t>Inventory_Raw</t>
  </si>
  <si>
    <t>The ETL raw/loaded data table — 3,401 SKUs × 36 fields across 3 warehouses. Source of truth for all other sheets.</t>
  </si>
  <si>
    <t>Data_Quality</t>
  </si>
  <si>
    <t>15 automated data-integrity checks against Inventory_Raw with an overall Data Quality Score.</t>
  </si>
  <si>
    <t>Inventory_Summary</t>
  </si>
  <si>
    <t>Legacy KPI panel wired to the VBA refresh buttons. Kept for the manual refresh workflow.</t>
  </si>
  <si>
    <t>README</t>
  </si>
  <si>
    <t>This sheet.</t>
  </si>
  <si>
    <t>Config, Refresh_Log</t>
  </si>
  <si>
    <t>Hidden backend sheets: ETL settings and the history of refresh runs. Unhide via Home &gt; Format &gt; Unhide Sheet if needed.</t>
  </si>
  <si>
    <t>Data Quality</t>
  </si>
  <si>
    <t>Refresh Process</t>
  </si>
  <si>
    <t>Use the buttons on Inventory_Summary to trigger the VBA refresh macro, which re-imports the latest file from the Raw Data Folder, rebuilds Inventory_Raw, and logs the run to Refresh_Log. Every formula on Data_Quality, Dashboard_Data and Dashboard recalculates automatically — no manual updates are needed after a refresh.</t>
  </si>
  <si>
    <t>Known Data Issues (by design, for QA demonstration)</t>
  </si>
  <si>
    <t>The raw data intentionally contains real-world messiness (negative stock counts, orphaned "N/A" placeholders, missing fields, expired-but-active items, etc.) so the Data_Quality checks have something to catch. Raw data is never silently altered — issues are surfaced, not hidden.</t>
  </si>
  <si>
    <t>1.0</t>
  </si>
  <si>
    <t>Value-at-Risk Analysis (Replenishment Cost Needed to Restore Reorder Level)</t>
  </si>
  <si>
    <t>Replenishment Value at Risk (₦)</t>
  </si>
  <si>
    <t>Inventory Operations — Interactive Reorder &amp; Stock Browser</t>
  </si>
  <si>
    <t>Use the slicers below to filter by Warehouse, Category, Stock Status or Supplier. Pivot updates instantly.</t>
  </si>
  <si>
    <t>Row Labels</t>
  </si>
  <si>
    <t>Grand Total</t>
  </si>
  <si>
    <t>(All)</t>
  </si>
  <si>
    <t>Sum of Available Quantity</t>
  </si>
  <si>
    <t>Sum of Reorder Level</t>
  </si>
  <si>
    <t>Sum of Inventory Value</t>
  </si>
  <si>
    <t>(Multiple Items)</t>
  </si>
  <si>
    <t>KPI Snapshot History (for period-over-period trend tracking)</t>
  </si>
  <si>
    <t>One row is captured here each time the ETL is refreshed, so future dashboards can show real trend lines. Only one real snapshot exists today — no prior history was fabricated. Extend the Refresh_Log VBA macro to append a row here on every future refresh (copy row 4's formulas as values, or write the same 8 figures the macro already knows).</t>
  </si>
  <si>
    <t>Refresh Date</t>
  </si>
  <si>
    <t>Total SKUs</t>
  </si>
  <si>
    <t>Total Inventory Value (₦)</t>
  </si>
  <si>
    <t>Data Quality Score</t>
  </si>
  <si>
    <t>Operations</t>
  </si>
  <si>
    <t>Interactive reorder &amp; stock browser: a slicer-driven PivotTable (Warehouse / Category / Stock Status / Supplier) for operational drill-down. Defaults to Reorder Required = Yes.</t>
  </si>
  <si>
    <t>Supporting aggregation tables that feed the Dashboard charts and KPIs, incl. Value-at-Risk. Auto-recalculates; do not edit.</t>
  </si>
  <si>
    <t>Snapshot_History</t>
  </si>
  <si>
    <t>One row captured per refresh so KPIs can be trended period-over-period. See Known Limitations below.</t>
  </si>
  <si>
    <t>Known Limitations &amp; Roadmap</t>
  </si>
  <si>
    <t>•  No sales/usage-velocity field exists in the raw export, so inventory turnover and days-of-supply cannot be computed yet — the dashboard uses Replenishment Value at Risk (shortfall × unit cost) as the nearest available urgency metric.</t>
  </si>
  <si>
    <t>•  Snapshot_History captures one real KPI snapshot per refresh, starting today — trend charts will become meaningful once 3–4 refreshes have accumulated. No historical values were invented to pre-fill a fake trend.</t>
  </si>
  <si>
    <t>•  Refresh is still a manual VBA-button click (Inventory_Summary), not a scheduled Power Query/cloud refresh — acceptable for a single-user desktop workbook, but the next iteration should move ingestion to Power Query for auditability.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</si>
</sst>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6A]#,##0"/>
    <numFmt numFmtId="165" formatCode="0.0%"/>
    <numFmt numFmtId="166" formatCode="[$₦-46A]#,##0,,&quot;M&quot;"/>
    <numFmt numFmtId="167" formatCode="0.0\ &quot;days&quot;"/>
    <numFmt numFmtId="168" formatCode="mmm\ d\,\ yyyy\ h:mm\ AM/PM"/>
  </numFmts>
  <fonts count="28">
    <font>
      <sz val="11"/>
      <color theme="1"/>
      <name val="Calibri"/>
      <family val="2"/>
      <scheme val="minor"/>
    </font>
    <font>
      <b/>
      <sz val="11"/>
      <color theme="1"/>
      <name val="Calibri"/>
      <family val="2"/>
      <scheme val="minor"/>
    </font>
    <font>
      <sz val="11"/>
      <color rgb="FF000000"/>
      <name val="Calibri"/>
      <family val="2"/>
    </font>
    <font>
      <sz val="10"/>
      <color theme="1"/>
      <name val="Arial Unicode MS"/>
    </font>
    <font>
      <sz val="11"/>
      <color rgb="FF000000"/>
      <name val="Calibri"/>
      <family val="2"/>
      <scheme val="minor"/>
    </font>
    <font>
      <b/>
      <sz val="16"/>
      <color theme="1"/>
      <name val="Calibri"/>
      <family val="2"/>
      <scheme val="minor"/>
    </font>
    <font>
      <sz val="10"/>
      <color theme="1"/>
      <name val="Calibri"/>
      <family val="2"/>
      <scheme val="minor"/>
    </font>
    <font>
      <i/>
      <sz val="10"/>
      <color theme="1"/>
      <name val="Calibri"/>
      <family val="2"/>
      <scheme val="minor"/>
    </font>
    <font>
      <sz val="11"/>
      <color rgb="FF008000"/>
      <name val="Calibri"/>
      <family val="2"/>
      <scheme val="minor"/>
    </font>
    <font>
      <b/>
      <sz val="13"/>
      <color rgb="FF000000"/>
      <name val="Calibri"/>
      <family val="2"/>
      <scheme val="minor"/>
    </font>
    <font>
      <sz val="11"/>
      <color rgb="FF0000FF"/>
      <name val="Calibri"/>
      <family val="2"/>
      <scheme val="minor"/>
    </font>
    <font>
      <b/>
      <sz val="18"/>
      <color rgb="FFFFFFFF"/>
      <name val="Calibri"/>
      <family val="2"/>
      <scheme val="minor"/>
    </font>
    <font>
      <i/>
      <sz val="10"/>
      <color rgb="FF008000"/>
      <name val="Calibri"/>
      <family val="2"/>
      <scheme val="minor"/>
    </font>
    <font>
      <b/>
      <sz val="9"/>
      <color rgb="FF595959"/>
      <name val="Calibri"/>
      <family val="2"/>
      <scheme val="minor"/>
    </font>
    <font>
      <b/>
      <sz val="16"/>
      <color rgb="FF1F4E78"/>
      <name val="Calibri"/>
      <family val="2"/>
      <scheme val="minor"/>
    </font>
    <font>
      <b/>
      <sz val="16"/>
      <color rgb="FFC00000"/>
      <name val="Calibri"/>
      <family val="2"/>
      <scheme val="minor"/>
    </font>
    <font>
      <b/>
      <sz val="16"/>
      <color rgb="FFBF8F00"/>
      <name val="Calibri"/>
      <family val="2"/>
      <scheme val="minor"/>
    </font>
    <font>
      <b/>
      <i/>
      <sz val="12"/>
      <color rgb="FF595959"/>
      <name val="Calibri"/>
      <family val="2"/>
      <scheme val="minor"/>
    </font>
    <font>
      <b/>
      <sz val="11"/>
      <color rgb="FF1F4E78"/>
      <name val="Calibri"/>
      <family val="2"/>
      <scheme val="minor"/>
    </font>
    <font>
      <b/>
      <sz val="13"/>
      <color theme="1"/>
      <name val="Calibri"/>
      <family val="2"/>
      <scheme val="minor"/>
    </font>
    <font>
      <b/>
      <sz val="10"/>
      <color theme="1"/>
      <name val="Calibri"/>
      <family val="2"/>
      <scheme val="minor"/>
    </font>
    <font>
      <b/>
      <sz val="14"/>
      <color rgb="FFFFFFFF"/>
      <name val="Calibri"/>
      <family val="2"/>
      <scheme val="minor"/>
    </font>
    <font>
      <b/>
      <sz val="15"/>
      <color rgb="FFC00000"/>
      <name val="Calibri"/>
      <family val="2"/>
      <scheme val="minor"/>
    </font>
    <font>
      <b/>
      <sz val="15"/>
      <color rgb="FFBF8F00"/>
      <name val="Calibri"/>
      <family val="2"/>
      <scheme val="minor"/>
    </font>
    <font>
      <b/>
      <sz val="15"/>
      <color rgb="FF1F4E78"/>
      <name val="Calibri"/>
      <family val="2"/>
      <scheme val="minor"/>
    </font>
    <font>
      <b/>
      <sz val="13"/>
      <color rgb="FFFFFFFF"/>
      <name val="Calibri"/>
      <family val="2"/>
      <scheme val="minor"/>
    </font>
    <font>
      <b/>
      <sz val="16"/>
      <color rgb="FFFFFFFF"/>
      <name val="Calibri"/>
      <family val="2"/>
      <scheme val="minor"/>
    </font>
    <font>
      <i/>
      <sz val="9"/>
      <color rgb="FF7F7F7F"/>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D9D9D9"/>
        <bgColor indexed="64"/>
      </patternFill>
    </fill>
    <fill>
      <patternFill patternType="solid">
        <fgColor rgb="FF1F4E78"/>
        <bgColor indexed="64"/>
      </patternFill>
    </fill>
    <fill>
      <patternFill patternType="solid">
        <fgColor rgb="FFD9E1F2"/>
        <bgColor indexed="64"/>
      </patternFill>
    </fill>
    <fill>
      <patternFill patternType="solid">
        <fgColor rgb="FFF2F2F2"/>
        <bgColor indexed="64"/>
      </patternFill>
    </fill>
    <fill>
      <patternFill patternType="solid">
        <fgColor rgb="FFFCE4D6"/>
        <bgColor indexed="64"/>
      </patternFill>
    </fill>
    <fill>
      <patternFill patternType="solid">
        <fgColor rgb="FFC00000"/>
        <bgColor indexed="64"/>
      </patternFill>
    </fill>
  </fills>
  <borders count="16">
    <border>
      <left/>
      <right/>
      <top/>
      <bottom/>
      <diagonal/>
    </border>
    <border>
      <left/>
      <right/>
      <top style="thin">
        <color auto="1"/>
      </top>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medium">
        <color auto="1"/>
      </bottom>
      <diagonal/>
    </border>
  </borders>
  <cellStyleXfs count="1">
    <xf numFmtId="0" fontId="0" fillId="0" borderId="0"/>
  </cellStyleXfs>
  <cellXfs count="94">
    <xf numFmtId="0" fontId="0" fillId="0" borderId="0" xfId="0"/>
    <xf numFmtId="0" fontId="0" fillId="0" borderId="0" xfId="0" applyNumberFormat="1"/>
    <xf numFmtId="14" fontId="0" fillId="0" borderId="0" xfId="0" applyNumberFormat="1"/>
    <xf numFmtId="0" fontId="1" fillId="0" borderId="0" xfId="0" applyFont="1" applyAlignment="1">
      <alignment horizontal="center" vertical="center"/>
    </xf>
    <xf numFmtId="0" fontId="0" fillId="0" borderId="0" xfId="0" applyAlignment="1">
      <alignment vertical="center"/>
    </xf>
    <xf numFmtId="19" fontId="0" fillId="0" borderId="0" xfId="0" applyNumberFormat="1"/>
    <xf numFmtId="0" fontId="1" fillId="2" borderId="0" xfId="0" applyFont="1" applyFill="1" applyAlignment="1">
      <alignment horizontal="center" vertical="center" wrapText="1"/>
    </xf>
    <xf numFmtId="0" fontId="0" fillId="2" borderId="0" xfId="0" applyFill="1"/>
    <xf numFmtId="0" fontId="0" fillId="2" borderId="0" xfId="0" applyFill="1" applyAlignment="1">
      <alignment vertical="center" wrapText="1"/>
    </xf>
    <xf numFmtId="0" fontId="3" fillId="2" borderId="0" xfId="0" applyFont="1" applyFill="1" applyAlignment="1">
      <alignment vertical="center" wrapText="1"/>
    </xf>
    <xf numFmtId="164" fontId="3" fillId="2" borderId="0" xfId="0" applyNumberFormat="1" applyFont="1" applyFill="1" applyAlignment="1">
      <alignment vertical="center" wrapText="1"/>
    </xf>
    <xf numFmtId="0" fontId="5" fillId="0" borderId="0" xfId="0" applyFont="1"/>
    <xf numFmtId="0" fontId="6" fillId="0" borderId="0" xfId="0" applyFont="1"/>
    <xf numFmtId="0" fontId="7" fillId="0" borderId="0" xfId="0" applyFont="1"/>
    <xf numFmtId="0" fontId="1" fillId="0" borderId="0" xfId="0" applyFont="1"/>
    <xf numFmtId="0" fontId="8" fillId="0" borderId="0" xfId="0" applyFont="1"/>
    <xf numFmtId="22" fontId="8" fillId="0" borderId="0" xfId="0" applyNumberFormat="1" applyFont="1"/>
    <xf numFmtId="165" fontId="9" fillId="0" borderId="0" xfId="0" applyNumberFormat="1" applyFont="1"/>
    <xf numFmtId="0" fontId="1" fillId="3" borderId="0" xfId="0" applyFont="1" applyFill="1"/>
    <xf numFmtId="0" fontId="8" fillId="0" borderId="0" xfId="0" applyFont="1" applyAlignment="1">
      <alignment vertical="center"/>
    </xf>
    <xf numFmtId="22" fontId="8" fillId="0" borderId="0" xfId="0" applyNumberFormat="1" applyFont="1" applyAlignment="1">
      <alignment vertical="center"/>
    </xf>
    <xf numFmtId="0" fontId="10" fillId="0" borderId="0" xfId="0" applyFont="1" applyAlignment="1">
      <alignment vertical="center"/>
    </xf>
    <xf numFmtId="0" fontId="0" fillId="0" borderId="0" xfId="0" applyBorder="1"/>
    <xf numFmtId="0" fontId="0" fillId="0" borderId="3" xfId="0" applyBorder="1"/>
    <xf numFmtId="0" fontId="1" fillId="3" borderId="2" xfId="0" applyFont="1" applyFill="1" applyBorder="1"/>
    <xf numFmtId="0" fontId="0" fillId="0" borderId="2" xfId="0" applyBorder="1"/>
    <xf numFmtId="0" fontId="1" fillId="3" borderId="4" xfId="0" applyFont="1" applyFill="1" applyBorder="1"/>
    <xf numFmtId="0" fontId="1" fillId="3" borderId="4" xfId="0" applyFont="1" applyFill="1" applyBorder="1" applyAlignment="1">
      <alignment horizontal="center"/>
    </xf>
    <xf numFmtId="0" fontId="0" fillId="0" borderId="4" xfId="0" applyBorder="1"/>
    <xf numFmtId="165" fontId="0" fillId="0" borderId="4" xfId="0" applyNumberFormat="1" applyBorder="1"/>
    <xf numFmtId="3" fontId="4" fillId="0" borderId="0" xfId="0" applyNumberFormat="1" applyFont="1"/>
    <xf numFmtId="3" fontId="0" fillId="0" borderId="0" xfId="0" applyNumberFormat="1"/>
    <xf numFmtId="0" fontId="0" fillId="0" borderId="4" xfId="0" applyFill="1" applyBorder="1"/>
    <xf numFmtId="165" fontId="0" fillId="0" borderId="4" xfId="0" applyNumberFormat="1" applyFill="1" applyBorder="1"/>
    <xf numFmtId="3" fontId="0" fillId="0" borderId="4" xfId="0" applyNumberFormat="1" applyBorder="1"/>
    <xf numFmtId="1" fontId="0" fillId="0" borderId="4" xfId="0" applyNumberFormat="1" applyBorder="1"/>
    <xf numFmtId="0" fontId="0" fillId="0" borderId="5" xfId="0" applyFont="1" applyFill="1" applyBorder="1"/>
    <xf numFmtId="165" fontId="0" fillId="0" borderId="5" xfId="0" applyNumberFormat="1" applyFont="1" applyFill="1" applyBorder="1"/>
    <xf numFmtId="0" fontId="0" fillId="0" borderId="4" xfId="0" applyFont="1" applyFill="1" applyBorder="1"/>
    <xf numFmtId="165" fontId="0" fillId="0" borderId="4" xfId="0" applyNumberFormat="1" applyFont="1" applyFill="1" applyBorder="1"/>
    <xf numFmtId="0" fontId="0" fillId="0" borderId="4" xfId="0" applyFont="1" applyBorder="1"/>
    <xf numFmtId="0" fontId="11" fillId="4" borderId="0" xfId="0" applyFont="1" applyFill="1" applyAlignment="1">
      <alignment horizontal="left"/>
    </xf>
    <xf numFmtId="0" fontId="12" fillId="0" borderId="0" xfId="0" applyFont="1"/>
    <xf numFmtId="0" fontId="13" fillId="0" borderId="0" xfId="0" applyFont="1" applyAlignment="1">
      <alignment horizontal="center"/>
    </xf>
    <xf numFmtId="3" fontId="14" fillId="0" borderId="0" xfId="0" applyNumberFormat="1" applyFont="1" applyAlignment="1">
      <alignment horizontal="center"/>
    </xf>
    <xf numFmtId="166" fontId="14" fillId="0" borderId="0" xfId="0" applyNumberFormat="1" applyFont="1" applyAlignment="1">
      <alignment horizontal="center"/>
    </xf>
    <xf numFmtId="3" fontId="15" fillId="0" borderId="0" xfId="0" applyNumberFormat="1" applyFont="1" applyAlignment="1">
      <alignment horizontal="center"/>
    </xf>
    <xf numFmtId="165" fontId="14" fillId="0" borderId="0" xfId="0" applyNumberFormat="1" applyFont="1" applyAlignment="1">
      <alignment horizontal="center"/>
    </xf>
    <xf numFmtId="3" fontId="16" fillId="0" borderId="0" xfId="0" applyNumberFormat="1" applyFont="1" applyAlignment="1">
      <alignment horizontal="center"/>
    </xf>
    <xf numFmtId="167" fontId="14" fillId="0" borderId="0" xfId="0" applyNumberFormat="1" applyFont="1" applyAlignment="1">
      <alignment horizontal="center"/>
    </xf>
    <xf numFmtId="0" fontId="17" fillId="0" borderId="0" xfId="0" applyFont="1"/>
    <xf numFmtId="164" fontId="0" fillId="0" borderId="0" xfId="0" applyNumberFormat="1"/>
    <xf numFmtId="0" fontId="18" fillId="0" borderId="0" xfId="0" applyFont="1"/>
    <xf numFmtId="164" fontId="0" fillId="0" borderId="2" xfId="0" applyNumberFormat="1" applyBorder="1"/>
    <xf numFmtId="0" fontId="0" fillId="0" borderId="1" xfId="0" applyBorder="1"/>
    <xf numFmtId="164" fontId="0" fillId="0" borderId="1" xfId="0" applyNumberFormat="1" applyBorder="1"/>
    <xf numFmtId="0" fontId="19" fillId="5" borderId="0" xfId="0" applyFont="1" applyFill="1"/>
    <xf numFmtId="0" fontId="6" fillId="0" borderId="0" xfId="0" applyFont="1" applyAlignment="1"/>
    <xf numFmtId="0" fontId="0" fillId="0" borderId="0" xfId="0" applyAlignment="1"/>
    <xf numFmtId="0" fontId="19" fillId="5" borderId="0" xfId="0" applyFont="1" applyFill="1" applyAlignment="1"/>
    <xf numFmtId="0" fontId="20" fillId="6" borderId="4" xfId="0" applyFont="1" applyFill="1" applyBorder="1" applyAlignment="1"/>
    <xf numFmtId="0" fontId="1" fillId="6" borderId="4" xfId="0" applyFont="1" applyFill="1" applyBorder="1" applyAlignment="1"/>
    <xf numFmtId="0" fontId="0" fillId="0" borderId="4" xfId="0" applyBorder="1" applyAlignment="1"/>
    <xf numFmtId="49" fontId="10" fillId="0" borderId="0" xfId="0" applyNumberFormat="1" applyFont="1" applyAlignment="1">
      <alignment vertical="center"/>
    </xf>
    <xf numFmtId="0" fontId="20" fillId="7" borderId="0" xfId="0" applyFont="1" applyFill="1"/>
    <xf numFmtId="0" fontId="1" fillId="5" borderId="4" xfId="0" applyFont="1" applyFill="1" applyBorder="1"/>
    <xf numFmtId="164" fontId="0" fillId="0" borderId="4" xfId="0" applyNumberFormat="1" applyBorder="1"/>
    <xf numFmtId="0" fontId="0" fillId="0" borderId="0" xfId="0"/>
    <xf numFmtId="3" fontId="22" fillId="0" borderId="0" xfId="0" applyNumberFormat="1" applyFont="1" applyAlignment="1">
      <alignment horizontal="center"/>
    </xf>
    <xf numFmtId="3" fontId="23" fillId="0" borderId="0" xfId="0" applyNumberFormat="1" applyFont="1" applyAlignment="1">
      <alignment horizontal="center"/>
    </xf>
    <xf numFmtId="165" fontId="24" fillId="0" borderId="0" xfId="0" applyNumberFormat="1" applyFont="1" applyAlignment="1">
      <alignment horizontal="center"/>
    </xf>
    <xf numFmtId="0" fontId="25" fillId="8" borderId="0" xfId="0" applyFont="1" applyFill="1" applyAlignment="1">
      <alignment horizontal="left"/>
    </xf>
    <xf numFmtId="0" fontId="26" fillId="4" borderId="0" xfId="0" applyFont="1" applyFill="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21" fillId="4" borderId="0" xfId="0" applyFont="1" applyFill="1"/>
    <xf numFmtId="0" fontId="27" fillId="0" borderId="0" xfId="0" applyFont="1"/>
    <xf numFmtId="168" fontId="8" fillId="0" borderId="0" xfId="0" applyNumberFormat="1" applyFont="1"/>
    <xf numFmtId="164" fontId="8" fillId="0" borderId="0" xfId="0" applyNumberFormat="1" applyFont="1"/>
    <xf numFmtId="3" fontId="8" fillId="0" borderId="0" xfId="0" applyNumberFormat="1" applyFont="1"/>
    <xf numFmtId="165" fontId="8" fillId="0" borderId="0" xfId="0" applyNumberFormat="1" applyFont="1"/>
    <xf numFmtId="0" fontId="1" fillId="5" borderId="15" xfId="0" applyFont="1" applyFill="1" applyBorder="1"/>
    <xf numFmtId="0" fontId="0" fillId="0" borderId="4" xfId="0" applyFill="1" applyBorder="1" applyAlignment="1"/>
  </cellXfs>
  <cellStyles count="1">
    <cellStyle name="Normal" xfId="0" builtinId="0"/>
  </cellStyles>
  <dxfs count="38">
    <dxf>
      <font>
        <color rgb="FF1F4E78"/>
      </font>
      <fill>
        <patternFill patternType="solid">
          <fgColor indexed="64"/>
          <bgColor rgb="FFDDEBF7"/>
        </patternFill>
      </fill>
    </dxf>
    <dxf>
      <font>
        <color rgb="FF006100"/>
      </font>
      <fill>
        <patternFill patternType="solid">
          <fgColor indexed="64"/>
          <bgColor rgb="FFC6EFCE"/>
        </patternFill>
      </fill>
    </dxf>
    <dxf>
      <font>
        <color rgb="FF9C6500"/>
      </font>
      <fill>
        <patternFill patternType="solid">
          <fgColor indexed="64"/>
          <bgColor rgb="FFFFEB9C"/>
        </patternFill>
      </fill>
    </dxf>
    <dxf>
      <font>
        <color rgb="FF9C0006"/>
      </font>
      <fill>
        <patternFill patternType="solid">
          <fgColor indexed="64"/>
          <bgColor rgb="FFFFC7CE"/>
        </patternFill>
      </fill>
    </dxf>
    <dxf>
      <font>
        <color rgb="FF9C6500"/>
      </font>
      <fill>
        <patternFill patternType="solid">
          <fgColor indexed="64"/>
          <bgColor rgb="FFFFEB9C"/>
        </patternFill>
      </fill>
    </dxf>
    <dxf>
      <font>
        <color rgb="FF006100"/>
      </font>
      <fill>
        <patternFill patternType="solid">
          <fgColor indexed="64"/>
          <bgColor rgb="FFC6EFCE"/>
        </patternFill>
      </fill>
    </dxf>
    <dxf>
      <font>
        <color rgb="FF9C6500"/>
      </font>
      <fill>
        <patternFill patternType="solid">
          <fgColor indexed="64"/>
          <bgColor rgb="FFFFEB9C"/>
        </patternFill>
      </fill>
    </dxf>
    <dxf>
      <font>
        <color rgb="FF006100"/>
      </font>
      <fill>
        <patternFill patternType="solid">
          <fgColor indexed="64"/>
          <bgColor rgb="FFC6EFCE"/>
        </patternFill>
      </fill>
    </dxf>
    <dxf>
      <font>
        <color rgb="FF9C6500"/>
      </font>
      <fill>
        <patternFill patternType="solid">
          <fgColor indexed="64"/>
          <bgColor rgb="FFFFEB9C"/>
        </patternFill>
      </fill>
    </dxf>
    <dxf>
      <font>
        <color rgb="FF006100"/>
      </font>
      <fill>
        <patternFill patternType="solid">
          <fgColor indexed="64"/>
          <bgColor rgb="FFC6EFCE"/>
        </patternFill>
      </fill>
    </dxf>
    <dxf>
      <font>
        <b val="0"/>
        <i val="0"/>
        <strike val="0"/>
        <condense val="0"/>
        <extend val="0"/>
        <outline val="0"/>
        <shadow val="0"/>
        <u val="none"/>
        <vertAlign val="baseline"/>
        <sz val="10"/>
        <color theme="1"/>
        <name val="Arial Unicode MS"/>
        <scheme val="none"/>
      </font>
      <fill>
        <patternFill patternType="solid">
          <fgColor indexed="64"/>
          <bgColor theme="0" tint="-0.14999847407452621"/>
        </patternFill>
      </fill>
      <alignment horizontal="general" vertical="center" textRotation="0" wrapText="1" indent="0" justifyLastLine="0" shrinkToFit="0" readingOrder="0"/>
    </dxf>
    <dxf>
      <fill>
        <patternFill patternType="solid">
          <fgColor indexed="64"/>
          <bgColor theme="0" tint="-0.14999847407452621"/>
        </patternFill>
      </fill>
      <alignment horizontal="general" vertical="center" textRotation="0" wrapText="1" indent="0" justifyLastLine="0" shrinkToFit="0" readingOrder="0"/>
    </dxf>
    <dxf>
      <fill>
        <patternFill patternType="solid">
          <fgColor indexed="64"/>
          <bgColor theme="0" tint="-0.14999847407452621"/>
        </patternFill>
      </fill>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center" textRotation="0" wrapText="1" indent="0" justifyLastLine="0" shrinkToFit="0" readingOrder="0"/>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 Value by Warehouse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Dashboard_Data!$J$3</c:f>
              <c:strCache>
                <c:ptCount val="1"/>
                <c:pt idx="0">
                  <c:v>Inventory Value</c:v>
                </c:pt>
              </c:strCache>
            </c:strRef>
          </c:tx>
          <c:spPr>
            <a:solidFill>
              <a:schemeClr val="accent1"/>
            </a:solidFill>
            <a:ln>
              <a:noFill/>
            </a:ln>
            <a:effectLst/>
          </c:spPr>
          <c:invertIfNegative val="0"/>
          <c:cat>
            <c:strRef>
              <c:f>Dashboard_Data!$I$4:$I$6</c:f>
              <c:strCache>
                <c:ptCount val="3"/>
                <c:pt idx="0">
                  <c:v>LAG-DC</c:v>
                </c:pt>
                <c:pt idx="1">
                  <c:v>PHC-DC</c:v>
                </c:pt>
                <c:pt idx="2">
                  <c:v>ABJ-RW</c:v>
                </c:pt>
              </c:strCache>
            </c:strRef>
          </c:cat>
          <c:val>
            <c:numRef>
              <c:f>Dashboard_Data!$J$4:$J$6</c:f>
              <c:numCache>
                <c:formatCode>[$₦-46A]#,##0</c:formatCode>
                <c:ptCount val="3"/>
                <c:pt idx="0">
                  <c:v>41225118733.119972</c:v>
                </c:pt>
                <c:pt idx="1">
                  <c:v>40607990648.269997</c:v>
                </c:pt>
                <c:pt idx="2">
                  <c:v>39708662733.620003</c:v>
                </c:pt>
              </c:numCache>
            </c:numRef>
          </c:val>
          <c:extLst>
            <c:ext xmlns:c16="http://schemas.microsoft.com/office/drawing/2014/chart" uri="{C3380CC4-5D6E-409C-BE32-E72D297353CC}">
              <c16:uniqueId val="{00000000-AD11-4E86-9A38-DD9E9A4CB517}"/>
            </c:ext>
          </c:extLst>
        </c:ser>
        <c:dLbls>
          <c:showLegendKey val="0"/>
          <c:showVal val="0"/>
          <c:showCatName val="0"/>
          <c:showSerName val="0"/>
          <c:showPercent val="0"/>
          <c:showBubbleSize val="0"/>
        </c:dLbls>
        <c:gapWidth val="219"/>
        <c:overlap val="-27"/>
        <c:axId val="724843983"/>
        <c:axId val="724845231"/>
      </c:barChart>
      <c:catAx>
        <c:axId val="72484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45231"/>
        <c:crosses val="autoZero"/>
        <c:auto val="1"/>
        <c:lblAlgn val="ctr"/>
        <c:lblOffset val="100"/>
        <c:noMultiLvlLbl val="0"/>
      </c:catAx>
      <c:valAx>
        <c:axId val="724845231"/>
        <c:scaling>
          <c:orientation val="minMax"/>
        </c:scaling>
        <c:delete val="0"/>
        <c:axPos val="l"/>
        <c:majorGridlines>
          <c:spPr>
            <a:ln w="9525" cap="flat" cmpd="sng" algn="ctr">
              <a:solidFill>
                <a:schemeClr val="tx1">
                  <a:lumMod val="15000"/>
                  <a:lumOff val="85000"/>
                </a:schemeClr>
              </a:solidFill>
              <a:round/>
            </a:ln>
            <a:effectLst/>
          </c:spPr>
        </c:majorGridlines>
        <c:numFmt formatCode="[$₦-46A]#,##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43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Suppliers by Inventory Value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Dashboard_Data!$N$3</c:f>
              <c:strCache>
                <c:ptCount val="1"/>
                <c:pt idx="0">
                  <c:v>Inventory Value</c:v>
                </c:pt>
              </c:strCache>
            </c:strRef>
          </c:tx>
          <c:spPr>
            <a:solidFill>
              <a:schemeClr val="accent1"/>
            </a:solidFill>
            <a:ln>
              <a:noFill/>
            </a:ln>
            <a:effectLst/>
          </c:spPr>
          <c:invertIfNegative val="0"/>
          <c:cat>
            <c:strRef>
              <c:f>Dashboard_Data!$M$4:$M$13</c:f>
              <c:strCache>
                <c:ptCount val="10"/>
                <c:pt idx="0">
                  <c:v>Slot Systems Limited</c:v>
                </c:pt>
                <c:pt idx="1">
                  <c:v>Td Africa Distribution Ltd</c:v>
                </c:pt>
                <c:pt idx="2">
                  <c:v>Shenzhen Globex Electronics</c:v>
                </c:pt>
                <c:pt idx="3">
                  <c:v>Yudala Tech Supplies</c:v>
                </c:pt>
                <c:pt idx="4">
                  <c:v>Westgate Technologies</c:v>
                </c:pt>
                <c:pt idx="5">
                  <c:v>Dubai Source Electronics</c:v>
                </c:pt>
                <c:pt idx="6">
                  <c:v>Ingram Micro Mea</c:v>
                </c:pt>
                <c:pt idx="7">
                  <c:v>Pamtech Group</c:v>
                </c:pt>
                <c:pt idx="8">
                  <c:v>Guangzhou Sunrise Trading</c:v>
                </c:pt>
                <c:pt idx="9">
                  <c:v>Redington Gulf Fze</c:v>
                </c:pt>
              </c:strCache>
            </c:strRef>
          </c:cat>
          <c:val>
            <c:numRef>
              <c:f>Dashboard_Data!$N$4:$N$13</c:f>
              <c:numCache>
                <c:formatCode>[$₦-46A]#,##0</c:formatCode>
                <c:ptCount val="10"/>
                <c:pt idx="0">
                  <c:v>14308843074.579992</c:v>
                </c:pt>
                <c:pt idx="1">
                  <c:v>14109817344.84</c:v>
                </c:pt>
                <c:pt idx="2">
                  <c:v>12713313055.530001</c:v>
                </c:pt>
                <c:pt idx="3">
                  <c:v>12375115690.820002</c:v>
                </c:pt>
                <c:pt idx="4">
                  <c:v>12023806112.269997</c:v>
                </c:pt>
                <c:pt idx="5">
                  <c:v>11306081397.5</c:v>
                </c:pt>
                <c:pt idx="6">
                  <c:v>8207329762.0599976</c:v>
                </c:pt>
                <c:pt idx="7">
                  <c:v>7771479443.1099997</c:v>
                </c:pt>
                <c:pt idx="8">
                  <c:v>6480063835.1000023</c:v>
                </c:pt>
                <c:pt idx="9">
                  <c:v>6230064960.8999968</c:v>
                </c:pt>
              </c:numCache>
            </c:numRef>
          </c:val>
          <c:extLst>
            <c:ext xmlns:c16="http://schemas.microsoft.com/office/drawing/2014/chart" uri="{C3380CC4-5D6E-409C-BE32-E72D297353CC}">
              <c16:uniqueId val="{00000000-6E5C-4AB3-924F-212922B5A25E}"/>
            </c:ext>
          </c:extLst>
        </c:ser>
        <c:dLbls>
          <c:showLegendKey val="0"/>
          <c:showVal val="0"/>
          <c:showCatName val="0"/>
          <c:showSerName val="0"/>
          <c:showPercent val="0"/>
          <c:showBubbleSize val="0"/>
        </c:dLbls>
        <c:gapWidth val="182"/>
        <c:axId val="724848143"/>
        <c:axId val="724845647"/>
      </c:barChart>
      <c:catAx>
        <c:axId val="7248481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45647"/>
        <c:crosses val="autoZero"/>
        <c:auto val="1"/>
        <c:lblAlgn val="ctr"/>
        <c:lblOffset val="100"/>
        <c:noMultiLvlLbl val="0"/>
      </c:catAx>
      <c:valAx>
        <c:axId val="724845647"/>
        <c:scaling>
          <c:orientation val="minMax"/>
        </c:scaling>
        <c:delete val="0"/>
        <c:axPos val="b"/>
        <c:majorGridlines>
          <c:spPr>
            <a:ln w="9525" cap="flat" cmpd="sng" algn="ctr">
              <a:solidFill>
                <a:schemeClr val="tx1">
                  <a:lumMod val="15000"/>
                  <a:lumOff val="85000"/>
                </a:schemeClr>
              </a:solidFill>
              <a:round/>
            </a:ln>
            <a:effectLst/>
          </c:spPr>
        </c:majorGridlines>
        <c:numFmt formatCode="[$₦-46A]#,##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48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 Value by Category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Dashboard_Data!$F$3</c:f>
              <c:strCache>
                <c:ptCount val="1"/>
                <c:pt idx="0">
                  <c:v>Inventory Value</c:v>
                </c:pt>
              </c:strCache>
            </c:strRef>
          </c:tx>
          <c:spPr>
            <a:solidFill>
              <a:schemeClr val="accent1"/>
            </a:solidFill>
            <a:ln>
              <a:noFill/>
            </a:ln>
            <a:effectLst/>
          </c:spPr>
          <c:invertIfNegative val="0"/>
          <c:cat>
            <c:strRef>
              <c:f>Dashboard_Data!$E$4:$E$15</c:f>
              <c:strCache>
                <c:ptCount val="12"/>
                <c:pt idx="0">
                  <c:v>Laptops</c:v>
                </c:pt>
                <c:pt idx="1">
                  <c:v>Mobile Phones</c:v>
                </c:pt>
                <c:pt idx="2">
                  <c:v>Networking Equipment</c:v>
                </c:pt>
                <c:pt idx="3">
                  <c:v>CCTV &amp; Security</c:v>
                </c:pt>
                <c:pt idx="4">
                  <c:v>Printers</c:v>
                </c:pt>
                <c:pt idx="5">
                  <c:v>Electrical Components</c:v>
                </c:pt>
                <c:pt idx="6">
                  <c:v>Office Furniture</c:v>
                </c:pt>
                <c:pt idx="7">
                  <c:v>Storage Devices</c:v>
                </c:pt>
                <c:pt idx="8">
                  <c:v>Cleaning Supplies</c:v>
                </c:pt>
                <c:pt idx="9">
                  <c:v>Audio Equipment</c:v>
                </c:pt>
                <c:pt idx="10">
                  <c:v>Computer Accessories</c:v>
                </c:pt>
                <c:pt idx="11">
                  <c:v>Office Supplies</c:v>
                </c:pt>
              </c:strCache>
            </c:strRef>
          </c:cat>
          <c:val>
            <c:numRef>
              <c:f>Dashboard_Data!$F$4:$F$15</c:f>
              <c:numCache>
                <c:formatCode>[$₦-46A]#,##0</c:formatCode>
                <c:ptCount val="12"/>
                <c:pt idx="0">
                  <c:v>31284242233.250011</c:v>
                </c:pt>
                <c:pt idx="1">
                  <c:v>18921828235.400005</c:v>
                </c:pt>
                <c:pt idx="2">
                  <c:v>17964743782.459995</c:v>
                </c:pt>
                <c:pt idx="3">
                  <c:v>15235333958.759985</c:v>
                </c:pt>
                <c:pt idx="4">
                  <c:v>10690459998.68</c:v>
                </c:pt>
                <c:pt idx="5">
                  <c:v>7388786791.2200003</c:v>
                </c:pt>
                <c:pt idx="6">
                  <c:v>6220021548.2799978</c:v>
                </c:pt>
                <c:pt idx="7">
                  <c:v>4910165927.4899969</c:v>
                </c:pt>
                <c:pt idx="8">
                  <c:v>3253503683.52</c:v>
                </c:pt>
                <c:pt idx="9">
                  <c:v>3175402030.9099979</c:v>
                </c:pt>
                <c:pt idx="10">
                  <c:v>1415261125.1699989</c:v>
                </c:pt>
                <c:pt idx="11">
                  <c:v>1082022799.8700008</c:v>
                </c:pt>
              </c:numCache>
            </c:numRef>
          </c:val>
          <c:extLst>
            <c:ext xmlns:c16="http://schemas.microsoft.com/office/drawing/2014/chart" uri="{C3380CC4-5D6E-409C-BE32-E72D297353CC}">
              <c16:uniqueId val="{00000000-5574-4B2F-B604-181E2510AA8C}"/>
            </c:ext>
          </c:extLst>
        </c:ser>
        <c:dLbls>
          <c:showLegendKey val="0"/>
          <c:showVal val="0"/>
          <c:showCatName val="0"/>
          <c:showSerName val="0"/>
          <c:showPercent val="0"/>
          <c:showBubbleSize val="0"/>
        </c:dLbls>
        <c:gapWidth val="182"/>
        <c:axId val="175443807"/>
        <c:axId val="175460447"/>
      </c:barChart>
      <c:catAx>
        <c:axId val="175443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60447"/>
        <c:crosses val="autoZero"/>
        <c:auto val="1"/>
        <c:lblAlgn val="ctr"/>
        <c:lblOffset val="100"/>
        <c:noMultiLvlLbl val="0"/>
      </c:catAx>
      <c:valAx>
        <c:axId val="175460447"/>
        <c:scaling>
          <c:orientation val="minMax"/>
        </c:scaling>
        <c:delete val="0"/>
        <c:axPos val="b"/>
        <c:majorGridlines>
          <c:spPr>
            <a:ln w="9525" cap="flat" cmpd="sng" algn="ctr">
              <a:solidFill>
                <a:schemeClr val="tx1">
                  <a:lumMod val="15000"/>
                  <a:lumOff val="85000"/>
                </a:schemeClr>
              </a:solidFill>
              <a:round/>
            </a:ln>
            <a:effectLst/>
          </c:spPr>
        </c:majorGridlines>
        <c:numFmt formatCode="[$₦-46A]#,##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438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SKU Count by Stock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Dashboard_Data!$B$3</c:f>
              <c:strCache>
                <c:ptCount val="1"/>
                <c:pt idx="0">
                  <c:v>Count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Dashboard_Data!$A$4:$A$7</c:f>
              <c:strCache>
                <c:ptCount val="4"/>
                <c:pt idx="0">
                  <c:v>In Stock</c:v>
                </c:pt>
                <c:pt idx="1">
                  <c:v>Overstock</c:v>
                </c:pt>
                <c:pt idx="2">
                  <c:v>Low Stock</c:v>
                </c:pt>
                <c:pt idx="3">
                  <c:v>Out of Stock</c:v>
                </c:pt>
              </c:strCache>
            </c:strRef>
          </c:cat>
          <c:val>
            <c:numRef>
              <c:f>Dashboard_Data!$B$4:$B$7</c:f>
              <c:numCache>
                <c:formatCode>General</c:formatCode>
                <c:ptCount val="4"/>
                <c:pt idx="0">
                  <c:v>2272</c:v>
                </c:pt>
                <c:pt idx="1">
                  <c:v>283</c:v>
                </c:pt>
                <c:pt idx="2">
                  <c:v>509</c:v>
                </c:pt>
                <c:pt idx="3">
                  <c:v>336</c:v>
                </c:pt>
              </c:numCache>
            </c:numRef>
          </c:val>
          <c:extLst>
            <c:ext xmlns:c16="http://schemas.microsoft.com/office/drawing/2014/chart" uri="{C3380CC4-5D6E-409C-BE32-E72D297353CC}">
              <c16:uniqueId val="{00000000-5C60-45B7-A6E5-AA75031639A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Replenishment Value at Risk by Category (₦)</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Dashboard_Data!$Q$3</c:f>
              <c:strCache>
                <c:ptCount val="1"/>
                <c:pt idx="0">
                  <c:v>Replenishment Value at Risk (₦)</c:v>
                </c:pt>
              </c:strCache>
            </c:strRef>
          </c:tx>
          <c:spPr>
            <a:solidFill>
              <a:srgbClr val="C00000"/>
            </a:solidFill>
            <a:ln>
              <a:noFill/>
            </a:ln>
            <a:effectLst/>
          </c:spPr>
          <c:invertIfNegative val="0"/>
          <c:cat>
            <c:strRef>
              <c:f>Dashboard_Data!$P$4:$P$15</c:f>
              <c:strCache>
                <c:ptCount val="12"/>
                <c:pt idx="0">
                  <c:v>Laptops</c:v>
                </c:pt>
                <c:pt idx="1">
                  <c:v>Mobile Phones</c:v>
                </c:pt>
                <c:pt idx="2">
                  <c:v>Networking Equipment</c:v>
                </c:pt>
                <c:pt idx="3">
                  <c:v>CCTV &amp; Security</c:v>
                </c:pt>
                <c:pt idx="4">
                  <c:v>Printers</c:v>
                </c:pt>
                <c:pt idx="5">
                  <c:v>Electrical Components</c:v>
                </c:pt>
                <c:pt idx="6">
                  <c:v>Office Furniture</c:v>
                </c:pt>
                <c:pt idx="7">
                  <c:v>Storage Devices</c:v>
                </c:pt>
                <c:pt idx="8">
                  <c:v>Cleaning Supplies</c:v>
                </c:pt>
                <c:pt idx="9">
                  <c:v>Audio Equipment</c:v>
                </c:pt>
                <c:pt idx="10">
                  <c:v>Computer Accessories</c:v>
                </c:pt>
                <c:pt idx="11">
                  <c:v>Office Supplies</c:v>
                </c:pt>
              </c:strCache>
            </c:strRef>
          </c:cat>
          <c:val>
            <c:numRef>
              <c:f>Dashboard_Data!$Q$4:$Q$15</c:f>
              <c:numCache>
                <c:formatCode>[$₦-46A]#,##0</c:formatCode>
                <c:ptCount val="12"/>
                <c:pt idx="0">
                  <c:v>1581018275.9599998</c:v>
                </c:pt>
                <c:pt idx="1">
                  <c:v>897534486.03999996</c:v>
                </c:pt>
                <c:pt idx="2">
                  <c:v>783682123.05000007</c:v>
                </c:pt>
                <c:pt idx="3">
                  <c:v>893413222.25000024</c:v>
                </c:pt>
                <c:pt idx="4">
                  <c:v>626032804.18000019</c:v>
                </c:pt>
                <c:pt idx="5">
                  <c:v>513572233.6000002</c:v>
                </c:pt>
                <c:pt idx="6">
                  <c:v>333510630.63999999</c:v>
                </c:pt>
                <c:pt idx="7">
                  <c:v>285869748.42999995</c:v>
                </c:pt>
                <c:pt idx="8">
                  <c:v>143429922.54999998</c:v>
                </c:pt>
                <c:pt idx="9">
                  <c:v>183916424.91000003</c:v>
                </c:pt>
                <c:pt idx="10">
                  <c:v>74526794.150000006</c:v>
                </c:pt>
                <c:pt idx="11">
                  <c:v>63695197.109999985</c:v>
                </c:pt>
              </c:numCache>
            </c:numRef>
          </c:val>
          <c:extLst>
            <c:ext xmlns:c16="http://schemas.microsoft.com/office/drawing/2014/chart" uri="{C3380CC4-5D6E-409C-BE32-E72D297353CC}">
              <c16:uniqueId val="{00000000-BD33-4000-A10B-547F5F22985C}"/>
            </c:ext>
          </c:extLst>
        </c:ser>
        <c:dLbls>
          <c:showLegendKey val="0"/>
          <c:showVal val="0"/>
          <c:showCatName val="0"/>
          <c:showSerName val="0"/>
          <c:showPercent val="0"/>
          <c:showBubbleSize val="0"/>
        </c:dLbls>
        <c:gapWidth val="182"/>
        <c:axId val="724852303"/>
        <c:axId val="724859375"/>
      </c:barChart>
      <c:catAx>
        <c:axId val="724852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59375"/>
        <c:crosses val="autoZero"/>
        <c:auto val="1"/>
        <c:lblAlgn val="ctr"/>
        <c:lblOffset val="100"/>
        <c:noMultiLvlLbl val="0"/>
      </c:catAx>
      <c:valAx>
        <c:axId val="724859375"/>
        <c:scaling>
          <c:orientation val="minMax"/>
        </c:scaling>
        <c:delete val="0"/>
        <c:axPos val="b"/>
        <c:majorGridlines>
          <c:spPr>
            <a:ln w="9525" cap="flat" cmpd="sng" algn="ctr">
              <a:solidFill>
                <a:schemeClr val="tx1">
                  <a:lumMod val="15000"/>
                  <a:lumOff val="85000"/>
                </a:schemeClr>
              </a:solidFill>
              <a:round/>
            </a:ln>
            <a:effectLst/>
          </c:spPr>
        </c:majorGridlines>
        <c:numFmt formatCode="[$₦-46A]#,##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852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1</xdr:colOff>
      <xdr:row>10</xdr:row>
      <xdr:rowOff>0</xdr:rowOff>
    </xdr:from>
    <xdr:to>
      <xdr:col>14</xdr:col>
      <xdr:colOff>1</xdr:colOff>
      <xdr:row>26</xdr:row>
      <xdr:rowOff>0</xdr:rowOff>
    </xdr:to>
    <xdr:graphicFrame macro="">
      <xdr:nvGraphicFramePr>
        <xdr:cNvPr id="3" name="Chart 2">
          <a:extLst>
            <a:ext uri="{FF2B5EF4-FFF2-40B4-BE49-F238E27FC236}">
              <a16:creationId xmlns:a16="http://schemas.microsoft.com/office/drawing/2014/main" id="{853A869C-6BEF-44A7-A8FD-D456A9143B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xdr:colOff>
      <xdr:row>27</xdr:row>
      <xdr:rowOff>0</xdr:rowOff>
    </xdr:from>
    <xdr:to>
      <xdr:col>14</xdr:col>
      <xdr:colOff>1</xdr:colOff>
      <xdr:row>42</xdr:row>
      <xdr:rowOff>0</xdr:rowOff>
    </xdr:to>
    <xdr:graphicFrame macro="">
      <xdr:nvGraphicFramePr>
        <xdr:cNvPr id="5" name="Chart 4">
          <a:extLst>
            <a:ext uri="{FF2B5EF4-FFF2-40B4-BE49-F238E27FC236}">
              <a16:creationId xmlns:a16="http://schemas.microsoft.com/office/drawing/2014/main" id="{669B578F-C27E-4653-8B3E-8544E14092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xdr:row>
      <xdr:rowOff>0</xdr:rowOff>
    </xdr:from>
    <xdr:to>
      <xdr:col>7</xdr:col>
      <xdr:colOff>0</xdr:colOff>
      <xdr:row>26</xdr:row>
      <xdr:rowOff>0</xdr:rowOff>
    </xdr:to>
    <xdr:graphicFrame macro="">
      <xdr:nvGraphicFramePr>
        <xdr:cNvPr id="6" name="Chart 5">
          <a:extLst>
            <a:ext uri="{FF2B5EF4-FFF2-40B4-BE49-F238E27FC236}">
              <a16:creationId xmlns:a16="http://schemas.microsoft.com/office/drawing/2014/main" id="{E3525CE0-DDB9-4703-8AB0-2F55DFC040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27</xdr:row>
      <xdr:rowOff>0</xdr:rowOff>
    </xdr:from>
    <xdr:to>
      <xdr:col>7</xdr:col>
      <xdr:colOff>0</xdr:colOff>
      <xdr:row>42</xdr:row>
      <xdr:rowOff>0</xdr:rowOff>
    </xdr:to>
    <xdr:graphicFrame macro="">
      <xdr:nvGraphicFramePr>
        <xdr:cNvPr id="7" name="Chart 6">
          <a:extLst>
            <a:ext uri="{FF2B5EF4-FFF2-40B4-BE49-F238E27FC236}">
              <a16:creationId xmlns:a16="http://schemas.microsoft.com/office/drawing/2014/main" id="{5798A76F-D320-40CF-BF37-20CF21CB4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43</xdr:row>
      <xdr:rowOff>0</xdr:rowOff>
    </xdr:from>
    <xdr:to>
      <xdr:col>7</xdr:col>
      <xdr:colOff>0</xdr:colOff>
      <xdr:row>60</xdr:row>
      <xdr:rowOff>0</xdr:rowOff>
    </xdr:to>
    <xdr:graphicFrame macro="">
      <xdr:nvGraphicFramePr>
        <xdr:cNvPr id="8" name="Chart 7">
          <a:extLst>
            <a:ext uri="{FF2B5EF4-FFF2-40B4-BE49-F238E27FC236}">
              <a16:creationId xmlns:a16="http://schemas.microsoft.com/office/drawing/2014/main" id="{3526FB80-9DBF-48CC-8733-D2826BA36C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234950</xdr:colOff>
      <xdr:row>3</xdr:row>
      <xdr:rowOff>114300</xdr:rowOff>
    </xdr:from>
    <xdr:to>
      <xdr:col>8</xdr:col>
      <xdr:colOff>311150</xdr:colOff>
      <xdr:row>12</xdr:row>
      <xdr:rowOff>50800</xdr:rowOff>
    </xdr:to>
    <mc:AlternateContent xmlns:mc="http://schemas.openxmlformats.org/markup-compatibility/2006">
      <mc:Choice xmlns:a14="http://schemas.microsoft.com/office/drawing/2010/main" Requires="a14">
        <xdr:graphicFrame macro="">
          <xdr:nvGraphicFramePr>
            <xdr:cNvPr id="2" name="Warehouse">
              <a:extLst>
                <a:ext uri="{FF2B5EF4-FFF2-40B4-BE49-F238E27FC236}">
                  <a16:creationId xmlns:a16="http://schemas.microsoft.com/office/drawing/2014/main" id="{61A17E36-915D-4886-AD3C-8D3EDFA9DE8E}"/>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dr:sp macro="" textlink="">
          <xdr:nvSpPr>
            <xdr:cNvPr id="0" name=""/>
            <xdr:cNvSpPr>
              <a:spLocks noTextEdit="1"/>
            </xdr:cNvSpPr>
          </xdr:nvSpPr>
          <xdr:spPr>
            <a:xfrm>
              <a:off x="7959725" y="762000"/>
              <a:ext cx="1905000"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438150</xdr:colOff>
      <xdr:row>3</xdr:row>
      <xdr:rowOff>114300</xdr:rowOff>
    </xdr:from>
    <xdr:to>
      <xdr:col>11</xdr:col>
      <xdr:colOff>514350</xdr:colOff>
      <xdr:row>12</xdr:row>
      <xdr:rowOff>50800</xdr:rowOff>
    </xdr:to>
    <mc:AlternateContent xmlns:mc="http://schemas.openxmlformats.org/markup-compatibility/2006">
      <mc:Choice xmlns:a14="http://schemas.microsoft.com/office/drawing/2010/main" Requires="a14">
        <xdr:graphicFrame macro="">
          <xdr:nvGraphicFramePr>
            <xdr:cNvPr id="3" name="Product Category">
              <a:extLst>
                <a:ext uri="{FF2B5EF4-FFF2-40B4-BE49-F238E27FC236}">
                  <a16:creationId xmlns:a16="http://schemas.microsoft.com/office/drawing/2014/main" id="{88327D32-0E36-4A75-9688-132B4FF839FE}"/>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9991725" y="762000"/>
              <a:ext cx="1905000"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3</xdr:row>
      <xdr:rowOff>114300</xdr:rowOff>
    </xdr:from>
    <xdr:to>
      <xdr:col>15</xdr:col>
      <xdr:colOff>107950</xdr:colOff>
      <xdr:row>12</xdr:row>
      <xdr:rowOff>50800</xdr:rowOff>
    </xdr:to>
    <mc:AlternateContent xmlns:mc="http://schemas.openxmlformats.org/markup-compatibility/2006">
      <mc:Choice xmlns:a14="http://schemas.microsoft.com/office/drawing/2010/main" Requires="a14">
        <xdr:graphicFrame macro="">
          <xdr:nvGraphicFramePr>
            <xdr:cNvPr id="4" name="Stock Status">
              <a:extLst>
                <a:ext uri="{FF2B5EF4-FFF2-40B4-BE49-F238E27FC236}">
                  <a16:creationId xmlns:a16="http://schemas.microsoft.com/office/drawing/2014/main" id="{DBCA6EFE-70A3-4F15-887E-C08946446703}"/>
                </a:ext>
              </a:extLst>
            </xdr:cNvPr>
            <xdr:cNvGraphicFramePr/>
          </xdr:nvGraphicFramePr>
          <xdr:xfrm>
            <a:off x="0" y="0"/>
            <a:ext cx="0" cy="0"/>
          </xdr:xfrm>
          <a:graphic>
            <a:graphicData uri="http://schemas.microsoft.com/office/drawing/2010/slicer">
              <sle:slicer xmlns:sle="http://schemas.microsoft.com/office/drawing/2010/slicer" name="Stock Status"/>
            </a:graphicData>
          </a:graphic>
        </xdr:graphicFrame>
      </mc:Choice>
      <mc:Fallback>
        <xdr:sp macro="" textlink="">
          <xdr:nvSpPr>
            <xdr:cNvPr id="0" name=""/>
            <xdr:cNvSpPr>
              <a:spLocks noTextEdit="1"/>
            </xdr:cNvSpPr>
          </xdr:nvSpPr>
          <xdr:spPr>
            <a:xfrm>
              <a:off x="12023725" y="762000"/>
              <a:ext cx="1905000"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234950</xdr:colOff>
      <xdr:row>3</xdr:row>
      <xdr:rowOff>114300</xdr:rowOff>
    </xdr:from>
    <xdr:to>
      <xdr:col>18</xdr:col>
      <xdr:colOff>311150</xdr:colOff>
      <xdr:row>12</xdr:row>
      <xdr:rowOff>50800</xdr:rowOff>
    </xdr:to>
    <mc:AlternateContent xmlns:mc="http://schemas.openxmlformats.org/markup-compatibility/2006">
      <mc:Choice xmlns:a14="http://schemas.microsoft.com/office/drawing/2010/main" Requires="a14">
        <xdr:graphicFrame macro="">
          <xdr:nvGraphicFramePr>
            <xdr:cNvPr id="5" name="Supplier Name">
              <a:extLst>
                <a:ext uri="{FF2B5EF4-FFF2-40B4-BE49-F238E27FC236}">
                  <a16:creationId xmlns:a16="http://schemas.microsoft.com/office/drawing/2014/main" id="{E9CB3BDC-701A-4C1E-B5C8-D920A86FB8EA}"/>
                </a:ext>
              </a:extLst>
            </xdr:cNvPr>
            <xdr:cNvGraphicFramePr/>
          </xdr:nvGraphicFramePr>
          <xdr:xfrm>
            <a:off x="0" y="0"/>
            <a:ext cx="0" cy="0"/>
          </xdr:xfrm>
          <a:graphic>
            <a:graphicData uri="http://schemas.microsoft.com/office/drawing/2010/slicer">
              <sle:slicer xmlns:sle="http://schemas.microsoft.com/office/drawing/2010/slicer" name="Supplier Name"/>
            </a:graphicData>
          </a:graphic>
        </xdr:graphicFrame>
      </mc:Choice>
      <mc:Fallback>
        <xdr:sp macro="" textlink="">
          <xdr:nvSpPr>
            <xdr:cNvPr id="0" name=""/>
            <xdr:cNvSpPr>
              <a:spLocks noTextEdit="1"/>
            </xdr:cNvSpPr>
          </xdr:nvSpPr>
          <xdr:spPr>
            <a:xfrm>
              <a:off x="14055725" y="762000"/>
              <a:ext cx="1905000" cy="165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6</xdr:row>
          <xdr:rowOff>219075</xdr:rowOff>
        </xdr:from>
        <xdr:to>
          <xdr:col>5</xdr:col>
          <xdr:colOff>361950</xdr:colOff>
          <xdr:row>7</xdr:row>
          <xdr:rowOff>285750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Open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8</xdr:row>
          <xdr:rowOff>190500</xdr:rowOff>
        </xdr:from>
        <xdr:to>
          <xdr:col>9</xdr:col>
          <xdr:colOff>57150</xdr:colOff>
          <xdr:row>8</xdr:row>
          <xdr:rowOff>647700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Export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8</xdr:row>
          <xdr:rowOff>123825</xdr:rowOff>
        </xdr:from>
        <xdr:to>
          <xdr:col>6</xdr:col>
          <xdr:colOff>0</xdr:colOff>
          <xdr:row>8</xdr:row>
          <xdr:rowOff>657225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Export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466725</xdr:colOff>
          <xdr:row>9</xdr:row>
          <xdr:rowOff>66675</xdr:rowOff>
        </xdr:from>
        <xdr:to>
          <xdr:col>9</xdr:col>
          <xdr:colOff>66675</xdr:colOff>
          <xdr:row>10</xdr:row>
          <xdr:rowOff>161925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Check Low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466725</xdr:colOff>
          <xdr:row>4</xdr:row>
          <xdr:rowOff>76200</xdr:rowOff>
        </xdr:from>
        <xdr:to>
          <xdr:col>6</xdr:col>
          <xdr:colOff>190500</xdr:colOff>
          <xdr:row>6</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Refresh 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4</xdr:row>
          <xdr:rowOff>104775</xdr:rowOff>
        </xdr:from>
        <xdr:to>
          <xdr:col>9</xdr:col>
          <xdr:colOff>57150</xdr:colOff>
          <xdr:row>6</xdr:row>
          <xdr:rowOff>123825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514350</xdr:colOff>
          <xdr:row>6</xdr:row>
          <xdr:rowOff>228600</xdr:rowOff>
        </xdr:from>
        <xdr:to>
          <xdr:col>9</xdr:col>
          <xdr:colOff>47625</xdr:colOff>
          <xdr:row>8</xdr:row>
          <xdr:rowOff>123825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Backup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9</xdr:row>
          <xdr:rowOff>133350</xdr:rowOff>
        </xdr:from>
        <xdr:to>
          <xdr:col>6</xdr:col>
          <xdr:colOff>219075</xdr:colOff>
          <xdr:row>10</xdr:row>
          <xdr:rowOff>161925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Hide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514350</xdr:colOff>
          <xdr:row>11</xdr:row>
          <xdr:rowOff>57150</xdr:rowOff>
        </xdr:from>
        <xdr:to>
          <xdr:col>9</xdr:col>
          <xdr:colOff>76200</xdr:colOff>
          <xdr:row>13</xdr:row>
          <xdr:rowOff>47625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Show Sheets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40.894699189812" createdVersion="7" refreshedVersion="7" minRefreshableVersion="3" recordCount="3401" xr:uid="{0C3D7BE2-0415-4134-8254-F6EAC6E630A2}">
  <cacheSource type="worksheet">
    <worksheetSource ref="A1:AJ3402" sheet="Inventory_Raw"/>
  </cacheSource>
  <cacheFields count="36">
    <cacheField name="Product ID" numFmtId="0">
      <sharedItems containsBlank="1"/>
    </cacheField>
    <cacheField name="SKU" numFmtId="0">
      <sharedItems containsBlank="1"/>
    </cacheField>
    <cacheField name="Barcode" numFmtId="0">
      <sharedItems containsBlank="1"/>
    </cacheField>
    <cacheField name="Product Name" numFmtId="0">
      <sharedItems containsBlank="1" count="87">
        <s v="Samsung Galaxy Buds2"/>
        <s v="Hp Electronics Cleaning Wipes"/>
        <s v="Dell Vostro 3520"/>
        <s v="Samsung T7 Portable Ssd 1Tb"/>
        <s v="Logitech Desk Mat"/>
        <s v="Lenovo Tab P11"/>
        <s v="Brother Label Tape Tze-231"/>
        <s v="Philips Spa20 Speakers"/>
        <s v="Lenovo Thinkpad X1 Carbon"/>
        <s v="Dell Inspiron 15 3520"/>
        <s v="Microsoft Adjustable Desk Riser"/>
        <s v="Samsung Galaxy S23"/>
        <s v="Brother Dcp-T720Dw"/>
        <s v="Samsung Galaxy A54"/>
        <s v="Apc Power Strip 8-Outlet"/>
        <s v="Canon Imageclass Mf445Dw"/>
        <s v="Ubiquiti Unifi Protect G4 Camera"/>
        <s v="Cisco Meraki Mv12 Camera"/>
        <s v="Microsoft Surface Laptop 5"/>
        <s v="Lenovo Ideapad 3"/>
        <s v="Philips Vacuum Cleaner Fc9352"/>
        <s v="Samsung Galaxy M34"/>
        <s v="Samsung Galaxy A14"/>
        <s v="Kingston A400 480Gb Ssd"/>
        <s v="Brother Tn-2480 Toner"/>
        <s v="Hp Slate 7 Tablet"/>
        <s v="Microsoft Ergonomic Keyboard"/>
        <s v="Hp Ergonomic Office Chair"/>
        <s v="Logitech Screen Cleaning Kit"/>
        <s v="Epson L121 Single Function"/>
        <s v="Logitech K380 Keyboard"/>
        <s v="Philips Led Bulb 9W"/>
        <s v="Philips Welcomeeye Door Intercom"/>
        <s v="Logitech C920 Webcam"/>
        <s v="Hp A4 Multipurpose Paper (Ream)"/>
        <s v="Canon Pixma G3420"/>
        <s v="Dell Kb216 Keyboard"/>
        <s v="Philips Extension Socket 4-Way"/>
        <s v="Apc Smart-Ups 1500Va"/>
        <s v="Canon Cl-746 Colour Ink"/>
        <s v="Ubiquiti Unifi Nvr"/>
        <s v="Epson Ecotank L3250"/>
        <s v="Samsung 980 1Tb Nvme Ssd"/>
        <s v="Ubiquiti Unifi Ap Ac Pro"/>
        <s v="Brother Hl-L2375Dw"/>
        <s v="Hp Printer Toner 26A"/>
        <s v="Microsoft Surface Pro 9"/>
        <s v="Seagate Expansion 1Tb External"/>
        <s v="Cisco Catalyst 2960 Switch"/>
        <s v="Philips Tah4205 Headphones"/>
        <s v="Canon Ink Cartridge Pg-745"/>
        <s v="Ubiquiti Unifi Switch 24"/>
        <s v="Ubiquiti Edgerouter X"/>
        <s v="Cisco Rv340 Router"/>
        <s v="Hp Deskjet 2720E"/>
        <s v="Seagate Barracuda 2Tb Hdd"/>
        <s v="Cisco Sg350 28-Port Switch"/>
        <s v="Hp Wireless Keyboard 230"/>
        <s v="Dell Ms116 Optical Mouse"/>
        <s v="Kingston Datatraveler 64Gb"/>
        <s v="Logitech H390 Headset"/>
        <s v="Wd Blue 1Tb Hdd"/>
        <s v="Microsoft Bluetooth Mouse"/>
        <s v="Hp Spectre X360"/>
        <s v="Hp Officejet Pro 9013"/>
        <s v="Dell Latitude 5440"/>
        <s v="Lenovo Tab M10"/>
        <s v="Hp Probook 450 G10"/>
        <s v="Logitech Z313 Speakers"/>
        <s v="Logitech Mx Master 3S Mouse"/>
        <s v="Apc Surge Protector 6-Outlet"/>
        <s v="Hp 320K Keyboard"/>
        <s v="Hp Usb Wired Mouse"/>
        <s v="Lenovo Thinkpad E14"/>
        <s v="Wd My Passport 2Tb"/>
        <s v="Dell Xps 13"/>
        <s v="Hp Laserjet Pro M404Dn"/>
        <s v="Hp Pavilion 15"/>
        <s v="Wd Green 480Gb Ssd"/>
        <s v="Kingston Nv2 1Tb Nvme Ssd"/>
        <s v="Epson Workforce Wf-2830"/>
        <s v="Seagate Ironwolf 4Tb"/>
        <s v="Apc Back-Ups 650Va"/>
        <s v="Hp Elitebook 840 G9"/>
        <s v="Logitech Mk270 Combo"/>
        <s v="Lenovo Legion 5"/>
        <m/>
      </sharedItems>
    </cacheField>
    <cacheField name="Brand" numFmtId="0">
      <sharedItems containsBlank="1"/>
    </cacheField>
    <cacheField name="Product Category" numFmtId="0">
      <sharedItems containsBlank="1" count="13">
        <s v="Audio Equipment"/>
        <s v="Cleaning Supplies"/>
        <s v="Laptops"/>
        <s v="Storage Devices"/>
        <s v="Office Furniture"/>
        <s v="Mobile Phones"/>
        <s v="Office Supplies"/>
        <s v="Printers"/>
        <s v="Electrical Components"/>
        <s v="CCTV &amp; Security"/>
        <s v="Computer Accessories"/>
        <s v="Networking Equipment"/>
        <m/>
      </sharedItems>
    </cacheField>
    <cacheField name="Product Subcategory" numFmtId="0">
      <sharedItems containsBlank="1"/>
    </cacheField>
    <cacheField name="Unit of Measure" numFmtId="0">
      <sharedItems containsBlank="1"/>
    </cacheField>
    <cacheField name="Product Status" numFmtId="0">
      <sharedItems containsBlank="1"/>
    </cacheField>
    <cacheField name="Warehouse" numFmtId="0">
      <sharedItems containsBlank="1" count="4">
        <s v="PHC-DC"/>
        <s v="ABJ-RW"/>
        <s v="LAG-DC"/>
        <m/>
      </sharedItems>
    </cacheField>
    <cacheField name="Warehouse Code" numFmtId="0">
      <sharedItems containsBlank="1"/>
    </cacheField>
    <cacheField name="Bin Location" numFmtId="0">
      <sharedItems containsBlank="1"/>
    </cacheField>
    <cacheField name="Aisle" numFmtId="0">
      <sharedItems containsBlank="1"/>
    </cacheField>
    <cacheField name="Shelf" numFmtId="0">
      <sharedItems containsBlank="1"/>
    </cacheField>
    <cacheField name="Batch Number" numFmtId="0">
      <sharedItems containsBlank="1"/>
    </cacheField>
    <cacheField name="Lot Number" numFmtId="0">
      <sharedItems containsBlank="1"/>
    </cacheField>
    <cacheField name="Quantity On Hand" numFmtId="0">
      <sharedItems containsString="0" containsBlank="1" containsNumber="1" containsInteger="1" minValue="-15" maxValue="1226"/>
    </cacheField>
    <cacheField name="Quantity Reserved" numFmtId="0">
      <sharedItems containsString="0" containsBlank="1" containsNumber="1" containsInteger="1" minValue="0" maxValue="380"/>
    </cacheField>
    <cacheField name="Available Quantity" numFmtId="0">
      <sharedItems containsString="0" containsBlank="1" containsNumber="1" containsInteger="1" minValue="0" maxValue="1062"/>
    </cacheField>
    <cacheField name="Reorder Level" numFmtId="0">
      <sharedItems containsString="0" containsBlank="1" containsNumber="1" containsInteger="1" minValue="10" maxValue="100"/>
    </cacheField>
    <cacheField name="Safety Stock" numFmtId="0">
      <sharedItems containsString="0" containsBlank="1" containsNumber="1" containsInteger="1" minValue="3" maxValue="50"/>
    </cacheField>
    <cacheField name="Maximum Stock Level" numFmtId="0">
      <sharedItems containsString="0" containsBlank="1" containsNumber="1" containsInteger="1" minValue="40" maxValue="1000"/>
    </cacheField>
    <cacheField name="Supplier ID" numFmtId="0">
      <sharedItems containsBlank="1"/>
    </cacheField>
    <cacheField name="Supplier Name" numFmtId="0">
      <sharedItems containsBlank="1" count="14">
        <s v="Slot Systems Limited"/>
        <s v="Dubai Source Electronics"/>
        <s v="Tech Distributors Uk Ltd"/>
        <s v="Pamtech Group"/>
        <s v="Shenzhen Globex Electronics"/>
        <s v="Yudala Tech Supplies"/>
        <s v="N/A"/>
        <s v="Westgate Technologies"/>
        <s v="Guangzhou Sunrise Trading"/>
        <s v="Td Africa Distribution Ltd"/>
        <s v="Ingram Micro Mea"/>
        <s v="Mega Computer Mart"/>
        <s v="Redington Gulf Fze"/>
        <m/>
      </sharedItems>
    </cacheField>
    <cacheField name="Supplier Country" numFmtId="0">
      <sharedItems containsBlank="1"/>
    </cacheField>
    <cacheField name="Lead Time (Days)" numFmtId="0">
      <sharedItems containsString="0" containsBlank="1" containsNumber="1" containsInteger="1" minValue="2" maxValue="39"/>
    </cacheField>
    <cacheField name="Last Purchase Date" numFmtId="14">
      <sharedItems containsNonDate="0" containsDate="1" containsString="0" containsBlank="1" minDate="2025-01-05T00:00:00" maxDate="2026-12-06T00:00:00"/>
    </cacheField>
    <cacheField name="Unit Cost" numFmtId="0">
      <sharedItems containsString="0" containsBlank="1" containsNumber="1" minValue="2600.09" maxValue="1399741.73"/>
    </cacheField>
    <cacheField name="Selling Price" numFmtId="0">
      <sharedItems containsString="0" containsBlank="1" containsNumber="1" minValue="3775.65" maxValue="2141858.27"/>
    </cacheField>
    <cacheField name="Inventory Value" numFmtId="0">
      <sharedItems containsString="0" containsBlank="1" containsNumber="1" minValue="0" maxValue="1378496213"/>
    </cacheField>
    <cacheField name="Currency" numFmtId="0">
      <sharedItems containsBlank="1"/>
    </cacheField>
    <cacheField name="Last Stock Movement Date" numFmtId="14">
      <sharedItems containsNonDate="0" containsDate="1" containsString="0" containsBlank="1" minDate="2026-04-30T00:00:00" maxDate="2026-06-30T00:00:00"/>
    </cacheField>
    <cacheField name="Last Restock Date" numFmtId="14">
      <sharedItems containsNonDate="0" containsDate="1" containsString="0" containsBlank="1" minDate="2025-01-07T00:00:00" maxDate="2026-06-25T00:00:00"/>
    </cacheField>
    <cacheField name="Expiry Date" numFmtId="14">
      <sharedItems containsNonDate="0" containsDate="1" containsString="0" containsBlank="1" minDate="2026-03-31T00:00:00" maxDate="2028-06-18T00:00:00"/>
    </cacheField>
    <cacheField name="Stock Status" numFmtId="0">
      <sharedItems containsBlank="1" count="5">
        <s v="Out of Stock"/>
        <s v="In Stock"/>
        <s v="Low Stock"/>
        <s v="Overstock"/>
        <m/>
      </sharedItems>
    </cacheField>
    <cacheField name="Reorder Required" numFmtId="0">
      <sharedItems containsBlank="1" count="3">
        <s v="Yes"/>
        <s v="No"/>
        <m/>
      </sharedItems>
    </cacheField>
  </cacheFields>
  <extLst>
    <ext xmlns:x14="http://schemas.microsoft.com/office/spreadsheetml/2009/9/main" uri="{725AE2AE-9491-48be-B2B4-4EB974FC3084}">
      <x14:pivotCacheDefinition pivotCacheId="11094576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01">
  <r>
    <s v="PRD-02637"/>
    <s v="SAM-AUD-0078"/>
    <s v="3740690000000"/>
    <x v="0"/>
    <s v="Samsung"/>
    <x v="0"/>
    <s v="Speakers"/>
    <s v="Each"/>
    <s v="Active"/>
    <x v="0"/>
    <s v="PHC"/>
    <s v="A-27-S8"/>
    <s v="A"/>
    <s v="S8"/>
    <s v="BT-682581"/>
    <s v="LOT-C3659"/>
    <n v="0"/>
    <n v="0"/>
    <n v="0"/>
    <n v="100"/>
    <n v="50"/>
    <n v="600"/>
    <s v="SUP-1003"/>
    <x v="0"/>
    <s v="Nigeria"/>
    <n v="7"/>
    <d v="2025-10-08T00:00:00"/>
    <n v="168181.23"/>
    <n v="219321.11"/>
    <n v="0"/>
    <s v="NGN"/>
    <d v="2026-05-18T00:00:00"/>
    <d v="2025-10-15T00:00:00"/>
    <m/>
    <x v="0"/>
    <x v="0"/>
  </r>
  <r>
    <s v="PRD-02067"/>
    <s v="HP-CLN-0051"/>
    <s v="2489800000000"/>
    <x v="1"/>
    <s v="Hp"/>
    <x v="1"/>
    <s v="Vacuum"/>
    <s v="Each"/>
    <s v="Active"/>
    <x v="1"/>
    <s v="ABJ"/>
    <s v="E-32-S1"/>
    <s v="E"/>
    <s v="S1"/>
    <s v="BT-490743"/>
    <s v="LOT-B5188"/>
    <n v="0"/>
    <n v="0"/>
    <n v="0"/>
    <n v="30"/>
    <n v="15"/>
    <n v="180"/>
    <s v="SUP-1010"/>
    <x v="1"/>
    <s v="United Arab Emirates"/>
    <n v="20"/>
    <d v="2025-02-11T00:00:00"/>
    <n v="107575.86"/>
    <n v="153247.89000000001"/>
    <n v="0"/>
    <s v="NGN"/>
    <d v="2026-05-04T00:00:00"/>
    <d v="2025-02-12T00:00:00"/>
    <d v="2026-08-26T00:00:00"/>
    <x v="0"/>
    <x v="0"/>
  </r>
  <r>
    <s v="PRD-01021"/>
    <s v="DEL-LAP-0020"/>
    <s v="4926750000000"/>
    <x v="2"/>
    <s v="Dell"/>
    <x v="2"/>
    <s v="Business Laptops"/>
    <s v="Each"/>
    <s v="Active"/>
    <x v="2"/>
    <s v="LAG"/>
    <s v="H-37-S1"/>
    <s v="H"/>
    <s v="S1"/>
    <s v="BT-639858"/>
    <s v="LOT-A4843"/>
    <n v="502"/>
    <n v="182"/>
    <n v="320"/>
    <n v="75"/>
    <n v="22"/>
    <n v="750"/>
    <s v="SUP-1011"/>
    <x v="2"/>
    <s v="United Kingdom"/>
    <n v="32"/>
    <d v="2025-10-22T00:00:00"/>
    <n v="806375.77"/>
    <n v="1187818.31"/>
    <n v="404800636.5"/>
    <s v="NGN"/>
    <d v="2026-06-27T00:00:00"/>
    <d v="2025-10-25T00:00:00"/>
    <m/>
    <x v="1"/>
    <x v="1"/>
  </r>
  <r>
    <s v="PRD-00206"/>
    <s v="SAM-STO-0007"/>
    <s v="6462880000000"/>
    <x v="3"/>
    <s v="Samsung"/>
    <x v="3"/>
    <s v="External Storage"/>
    <s v="Each"/>
    <s v="Active"/>
    <x v="2"/>
    <s v="LAG"/>
    <s v="F-38-S2"/>
    <s v="F"/>
    <s v="S2"/>
    <s v="BT-892843"/>
    <s v="LOT-A7156"/>
    <n v="137"/>
    <n v="8"/>
    <n v="129"/>
    <n v="30"/>
    <n v="9"/>
    <n v="240"/>
    <s v="SUP-1008"/>
    <x v="3"/>
    <s v="Nigeria"/>
    <n v="8"/>
    <d v="2025-02-08T00:00:00"/>
    <n v="35387.75"/>
    <n v="43637.11"/>
    <n v="4848121.75"/>
    <s v="NGN"/>
    <d v="2026-05-27T00:00:00"/>
    <d v="2025-02-22T00:00:00"/>
    <m/>
    <x v="1"/>
    <x v="1"/>
  </r>
  <r>
    <s v="PRD-01896"/>
    <s v="LOG-FUR-0048"/>
    <s v="6964940000000"/>
    <x v="4"/>
    <s v="Logitech"/>
    <x v="4"/>
    <s v="Desk Accessories"/>
    <s v="Each"/>
    <s v="Active"/>
    <x v="1"/>
    <s v="ABJ"/>
    <s v="B-35-S3"/>
    <s v="B"/>
    <s v="S3"/>
    <s v="BT-241029"/>
    <s v="LOT-B4216"/>
    <n v="72"/>
    <n v="1"/>
    <n v="71"/>
    <n v="30"/>
    <n v="15"/>
    <n v="120"/>
    <s v="SUP-1010"/>
    <x v="1"/>
    <s v="United Arab Emirates"/>
    <n v="17"/>
    <d v="2026-03-21T00:00:00"/>
    <n v="210887.07"/>
    <n v="293295.52"/>
    <n v="15183869.039999999"/>
    <s v="NGN"/>
    <d v="2026-06-24T00:00:00"/>
    <d v="2026-04-05T00:00:00"/>
    <m/>
    <x v="1"/>
    <x v="1"/>
  </r>
  <r>
    <s v="PRD-03176"/>
    <s v="LEN-MOB-0097"/>
    <s v="164527000000"/>
    <x v="5"/>
    <s v="Lenovo"/>
    <x v="5"/>
    <s v="Smartphones"/>
    <s v="Each"/>
    <s v="Active"/>
    <x v="0"/>
    <s v="PHC"/>
    <s v="G-18-S2"/>
    <s v="G"/>
    <s v="S2"/>
    <s v="BT-494585"/>
    <s v="LOT-C8221"/>
    <n v="37"/>
    <n v="1"/>
    <n v="36"/>
    <n v="40"/>
    <n v="20"/>
    <n v="320"/>
    <s v="SUP-1003"/>
    <x v="0"/>
    <s v="Nigeria"/>
    <n v="6"/>
    <d v="2025-10-04T00:00:00"/>
    <n v="326113.03000000003"/>
    <n v="432818.93"/>
    <n v="12066182.109999999"/>
    <s v="NGN"/>
    <d v="2026-05-17T00:00:00"/>
    <d v="2025-10-09T00:00:00"/>
    <m/>
    <x v="2"/>
    <x v="0"/>
  </r>
  <r>
    <s v="PRD-00417"/>
    <s v="BRO-SUP-0011"/>
    <s v="6074560000000"/>
    <x v="6"/>
    <s v="Brother"/>
    <x v="6"/>
    <s v="Labels"/>
    <s v="Pack"/>
    <s v="Active"/>
    <x v="2"/>
    <s v="LAG"/>
    <s v="D-02-S3"/>
    <s v="D"/>
    <s v="S3"/>
    <s v="BT-761149"/>
    <s v="LOT-A6389"/>
    <n v="163"/>
    <n v="58"/>
    <n v="105"/>
    <n v="50"/>
    <n v="25"/>
    <n v="200"/>
    <s v="SUP-1008"/>
    <x v="3"/>
    <s v="Nigeria"/>
    <n v="10"/>
    <d v="2025-03-24T00:00:00"/>
    <n v="24717.53"/>
    <n v="37720.9"/>
    <n v="4028957.39"/>
    <s v="NGN"/>
    <d v="2026-05-02T00:00:00"/>
    <d v="2025-04-04T00:00:00"/>
    <d v="2026-04-26T00:00:00"/>
    <x v="1"/>
    <x v="1"/>
  </r>
  <r>
    <s v="PRD-00895"/>
    <s v="PHI-AUD-0018"/>
    <s v="5580960000000"/>
    <x v="7"/>
    <s v="Philips"/>
    <x v="0"/>
    <s v="Earbuds"/>
    <s v="Each"/>
    <s v="Active"/>
    <x v="2"/>
    <s v="LAG"/>
    <s v="F-16-S3"/>
    <s v="F"/>
    <s v="S3"/>
    <s v="BT-251589"/>
    <s v="LOT-A9788"/>
    <n v="113"/>
    <n v="40"/>
    <n v="73"/>
    <n v="30"/>
    <n v="9"/>
    <n v="150"/>
    <s v="SUP-1006"/>
    <x v="4"/>
    <s v="China"/>
    <n v="35"/>
    <d v="2025-05-22T00:00:00"/>
    <n v="27998.75"/>
    <n v="38178.730000000003"/>
    <n v="3163858.75"/>
    <s v="NGN"/>
    <d v="2026-06-16T00:00:00"/>
    <d v="2025-05-30T00:00:00"/>
    <m/>
    <x v="1"/>
    <x v="1"/>
  </r>
  <r>
    <s v="PRD-00845"/>
    <s v="LEN-LAP-0022"/>
    <s v="1681640000000"/>
    <x v="8"/>
    <s v="Lenovo"/>
    <x v="2"/>
    <s v="Business Laptops"/>
    <s v="Each"/>
    <s v="Active"/>
    <x v="2"/>
    <s v="LAG"/>
    <s v="D-03-S3"/>
    <s v="D"/>
    <s v="S3"/>
    <s v="BT-908397"/>
    <s v="LOT-A4227"/>
    <n v="-4"/>
    <n v="9"/>
    <n v="29"/>
    <m/>
    <n v="7"/>
    <n v="150"/>
    <s v="SUP-1002"/>
    <x v="5"/>
    <s v="Nigeria"/>
    <n v="4"/>
    <d v="2025-12-18T00:00:00"/>
    <n v="353068.11"/>
    <n v="439219.75"/>
    <n v="13416588.18"/>
    <s v="NGN"/>
    <d v="2026-05-10T00:00:00"/>
    <d v="2025-12-24T00:00:00"/>
    <m/>
    <x v="1"/>
    <x v="1"/>
  </r>
  <r>
    <s v="PRD-01225"/>
    <s v="BRO-SUP-0039"/>
    <s v="5155780000000"/>
    <x v="6"/>
    <s v="Brother"/>
    <x v="6"/>
    <s v="Paper Products"/>
    <s v="Pack"/>
    <s v="Active"/>
    <x v="1"/>
    <s v="ABJ"/>
    <s v="C-18-S3"/>
    <s v="C"/>
    <s v="S3"/>
    <s v="BT-906676"/>
    <s v="LOT-B6259"/>
    <n v="33"/>
    <n v="6"/>
    <n v="27"/>
    <n v="10"/>
    <n v="3"/>
    <n v="60"/>
    <s v="SUP-1003"/>
    <x v="6"/>
    <s v="Nigeria"/>
    <n v="7"/>
    <d v="2026-01-06T00:00:00"/>
    <n v="12744.41"/>
    <n v="15709.11"/>
    <n v="420565.53"/>
    <s v="NGN"/>
    <d v="2026-06-10T00:00:00"/>
    <d v="2026-01-10T00:00:00"/>
    <d v="2027-12-29T00:00:00"/>
    <x v="1"/>
    <x v="1"/>
  </r>
  <r>
    <s v="PRD-02910"/>
    <s v="DEL-LAP-0066"/>
    <s v="6256650000000"/>
    <x v="9"/>
    <s v="Dell"/>
    <x v="2"/>
    <s v="Consumer Laptops"/>
    <s v="Each"/>
    <s v="Active"/>
    <x v="0"/>
    <s v="PHC"/>
    <s v="C-39-S7"/>
    <s v="C"/>
    <s v="S7"/>
    <s v="BT-145628"/>
    <s v="LOT-C6938"/>
    <n v="105"/>
    <n v="13"/>
    <n v="92"/>
    <n v="15"/>
    <n v="7"/>
    <n v="150"/>
    <s v="SUP-1009"/>
    <x v="7"/>
    <s v="Nigeria"/>
    <n v="7"/>
    <d v="2025-05-07T00:00:00"/>
    <n v="804047.35999999999"/>
    <n v="1115320.95"/>
    <n v="84424972.799999997"/>
    <s v="NGN"/>
    <d v="2026-05-25T00:00:00"/>
    <d v="2025-05-11T00:00:00"/>
    <m/>
    <x v="1"/>
    <x v="1"/>
  </r>
  <r>
    <s v="PRD-02563"/>
    <s v="MSF-FUR-0064"/>
    <m/>
    <x v="10"/>
    <s v="Microsoft"/>
    <x v="4"/>
    <s v="Desks"/>
    <s v="Each"/>
    <s v="Active"/>
    <x v="0"/>
    <s v="PHC"/>
    <s v="N/A"/>
    <s v="F"/>
    <s v="S7"/>
    <s v="BT-119352"/>
    <s v="LOT-C8603"/>
    <n v="37"/>
    <n v="0"/>
    <n v="37"/>
    <n v="15"/>
    <n v="6"/>
    <n v="90"/>
    <s v="SUP-1006"/>
    <x v="4"/>
    <s v="China"/>
    <n v="36"/>
    <d v="2026-03-21T00:00:00"/>
    <n v="118890.43"/>
    <n v="144852.37"/>
    <n v="4398945.91"/>
    <s v="NGN"/>
    <d v="2026-06-21T00:00:00"/>
    <d v="2026-03-31T00:00:00"/>
    <m/>
    <x v="1"/>
    <x v="1"/>
  </r>
  <r>
    <s v="PRD-01054"/>
    <s v="DEL-LAP-0023"/>
    <s v="8682780000000"/>
    <x v="2"/>
    <s v="Dell"/>
    <x v="2"/>
    <s v="Business Laptops"/>
    <s v="Each"/>
    <s v="Active"/>
    <x v="2"/>
    <s v="LAG"/>
    <s v="C-09-S9"/>
    <s v="C"/>
    <s v="S9"/>
    <s v="BT-226796"/>
    <s v="LOT-A4482"/>
    <n v="51"/>
    <n v="14"/>
    <n v="37"/>
    <n v="50"/>
    <n v="20"/>
    <n v="300"/>
    <s v="SUP-1006"/>
    <x v="4"/>
    <s v="China"/>
    <n v="38"/>
    <d v="2026-01-02T00:00:00"/>
    <n v="496212.29"/>
    <n v="740310.49"/>
    <n v="25306826.789999999"/>
    <s v="NGN"/>
    <d v="2026-05-05T00:00:00"/>
    <d v="2026-01-04T00:00:00"/>
    <m/>
    <x v="1"/>
    <x v="1"/>
  </r>
  <r>
    <s v="PRD-02371"/>
    <s v="LEN-MOB-0071"/>
    <s v="5835350000000"/>
    <x v="5"/>
    <s v="Lenovo"/>
    <x v="5"/>
    <s v="Tablets"/>
    <s v="Each"/>
    <s v="Discontinued"/>
    <x v="0"/>
    <s v="PHC"/>
    <s v="G-05-S4"/>
    <s v="G"/>
    <s v="S4"/>
    <s v="BT-470322"/>
    <s v="LOT-C1103"/>
    <n v="5"/>
    <n v="2"/>
    <n v="3"/>
    <n v="40"/>
    <n v="12"/>
    <n v="160"/>
    <s v="SUP-1006"/>
    <x v="4"/>
    <s v="China"/>
    <n v="38"/>
    <d v="2026-06-07T00:00:00"/>
    <n v="149668.01"/>
    <n v="184391.87"/>
    <n v="748340.05"/>
    <s v="NGN"/>
    <d v="2026-06-07T00:00:00"/>
    <d v="2026-06-09T00:00:00"/>
    <m/>
    <x v="2"/>
    <x v="0"/>
  </r>
  <r>
    <s v="PRD-03370"/>
    <s v="SAM-MOB-0112"/>
    <s v="5653120000000"/>
    <x v="11"/>
    <s v="Samsung"/>
    <x v="5"/>
    <s v="Smartphones"/>
    <s v="Each"/>
    <s v="Active"/>
    <x v="0"/>
    <s v="PHC"/>
    <s v="C-33-S9"/>
    <s v="C"/>
    <s v="S9"/>
    <s v="BT-528486"/>
    <s v="LOT-C2508"/>
    <n v="155"/>
    <n v="14"/>
    <n v="141"/>
    <n v="50"/>
    <n v="15"/>
    <n v="400"/>
    <s v="SUP-1003"/>
    <x v="0"/>
    <s v="Nigeria"/>
    <n v="6"/>
    <d v="2026-05-26T00:00:00"/>
    <n v="359001.29"/>
    <n v="495888.5"/>
    <n v="55645199.950000003"/>
    <s v="NGN"/>
    <d v="2026-05-16T00:00:00"/>
    <d v="2026-06-08T00:00:00"/>
    <m/>
    <x v="1"/>
    <x v="1"/>
  </r>
  <r>
    <s v="PRD-00869"/>
    <s v="BRO-PRN-0017"/>
    <s v="2953770000000"/>
    <x v="12"/>
    <s v="Brother"/>
    <x v="7"/>
    <s v="Multifunction"/>
    <s v="Each"/>
    <s v="Active"/>
    <x v="2"/>
    <s v="LAG"/>
    <s v="E-19-S4"/>
    <s v="E"/>
    <s v="S4"/>
    <s v="BT-980081"/>
    <s v="LOT-A9231"/>
    <n v="81"/>
    <n v="31"/>
    <n v="50"/>
    <n v="10"/>
    <n v="5"/>
    <n v="100"/>
    <s v="SUP-1006"/>
    <x v="4"/>
    <s v="China"/>
    <n v="35"/>
    <d v="2025-05-22T00:00:00"/>
    <n v="423682.7"/>
    <n v="650978.04"/>
    <n v="34318298.700000003"/>
    <s v="NGN"/>
    <d v="2026-06-12T00:00:00"/>
    <d v="2025-06-01T00:00:00"/>
    <m/>
    <x v="1"/>
    <x v="1"/>
  </r>
  <r>
    <s v="PRD-01759"/>
    <s v="SAM-MOB-0058"/>
    <s v="2102390000000"/>
    <x v="13"/>
    <s v="Samsung"/>
    <x v="5"/>
    <s v="Tablets"/>
    <s v="Each"/>
    <s v="Active"/>
    <x v="1"/>
    <s v="ABJ"/>
    <s v="B-05-S8"/>
    <s v="B"/>
    <s v="S8"/>
    <s v="BT-735374"/>
    <s v="LOT-B3533"/>
    <n v="154"/>
    <n v="45"/>
    <n v="109"/>
    <n v="25"/>
    <n v="10"/>
    <n v="250"/>
    <s v="SUP-1007"/>
    <x v="8"/>
    <s v="China"/>
    <n v="31"/>
    <d v="2025-02-10T00:00:00"/>
    <n v="320347.05"/>
    <n v="455695.14"/>
    <n v="49333445.700000003"/>
    <s v="NGN"/>
    <d v="2026-06-27T00:00:00"/>
    <d v="2025-02-16T00:00:00"/>
    <m/>
    <x v="1"/>
    <x v="1"/>
  </r>
  <r>
    <s v="PRD-02448"/>
    <s v="MSF-FUR-0059"/>
    <s v="7943190000000"/>
    <x v="10"/>
    <s v="Microsoft"/>
    <x v="4"/>
    <s v="Seating"/>
    <s v="Each"/>
    <s v="Active"/>
    <x v="0"/>
    <s v="PHC"/>
    <s v="D-23-S6"/>
    <s v="D"/>
    <s v="S6"/>
    <s v="BT-973389"/>
    <s v="LOT-C6919"/>
    <n v="123"/>
    <n v="37"/>
    <n v="86"/>
    <n v="60"/>
    <n v="24"/>
    <n v="480"/>
    <s v="SUP-1003"/>
    <x v="0"/>
    <s v="Nigeria"/>
    <n v="2"/>
    <d v="2025-04-24T00:00:00"/>
    <n v="76170.33"/>
    <n v="112474.15"/>
    <n v="9368950.5899999999"/>
    <s v="NGN"/>
    <d v="2026-06-01T00:00:00"/>
    <d v="2025-04-28T00:00:00"/>
    <m/>
    <x v="1"/>
    <x v="1"/>
  </r>
  <r>
    <s v="PRD-03391"/>
    <s v="APC-ELC-0143"/>
    <s v="4203670000000"/>
    <x v="14"/>
    <s v="Apc"/>
    <x v="8"/>
    <s v="Lighting"/>
    <s v="Each"/>
    <s v="Active"/>
    <x v="0"/>
    <s v="PHC"/>
    <s v="D-15-S8"/>
    <s v="D"/>
    <s v="S8"/>
    <s v="BT-533829"/>
    <s v="LOT-C4209"/>
    <n v="14"/>
    <n v="2"/>
    <n v="12"/>
    <n v="10"/>
    <n v="5"/>
    <n v="100"/>
    <s v="SUP-1012"/>
    <x v="6"/>
    <s v="Nigeria"/>
    <n v="9"/>
    <d v="2025-06-02T00:00:00"/>
    <n v="17992.919999999998"/>
    <n v="26306.81"/>
    <n v="251900.88"/>
    <s v="NGN"/>
    <d v="2026-06-26T00:00:00"/>
    <d v="2025-06-17T00:00:00"/>
    <m/>
    <x v="1"/>
    <x v="1"/>
  </r>
  <r>
    <s v="PRD-00806"/>
    <s v="CAN-PRN-0023"/>
    <s v="1324660000000"/>
    <x v="15"/>
    <s v="Canon"/>
    <x v="7"/>
    <s v="Inkjet Printers"/>
    <s v="Each"/>
    <s v="Active"/>
    <x v="2"/>
    <s v="LAG"/>
    <s v="D-37-S9"/>
    <s v="D"/>
    <s v="S9"/>
    <s v="BT-830742"/>
    <s v="LOT-A3433"/>
    <n v="55"/>
    <n v="6"/>
    <n v="49"/>
    <n v="15"/>
    <n v="4"/>
    <n v="90"/>
    <s v="SUP-1001"/>
    <x v="9"/>
    <s v="Nigeria"/>
    <n v="5"/>
    <d v="2025-02-03T00:00:00"/>
    <n v="87868.51"/>
    <n v="127284.84"/>
    <n v="4832768.05"/>
    <s v="NGN"/>
    <d v="2026-06-08T00:00:00"/>
    <d v="2025-03-16T00:00:00"/>
    <m/>
    <x v="1"/>
    <x v="1"/>
  </r>
  <r>
    <s v="PRD-00750"/>
    <s v="UBI-CCT-0018"/>
    <s v="493266000000"/>
    <x v="16"/>
    <s v="Ubiquiti"/>
    <x v="9"/>
    <s v="NVR"/>
    <s v="Each"/>
    <s v="Active"/>
    <x v="2"/>
    <s v="LAG"/>
    <s v="G-38-S1"/>
    <s v="G"/>
    <s v="S1"/>
    <s v="BT-876043"/>
    <s v="LOT-A6160"/>
    <n v="660"/>
    <n v="248"/>
    <n v="412"/>
    <n v="75"/>
    <n v="22"/>
    <n v="750"/>
    <s v="SUP-1011"/>
    <x v="2"/>
    <s v="United Kingdom"/>
    <n v="30"/>
    <d v="2026-03-22T00:00:00"/>
    <n v="644311.06999999995"/>
    <n v="923444.01"/>
    <n v="425245306.19999999"/>
    <s v="NGN"/>
    <d v="2026-05-22T00:00:00"/>
    <d v="2026-03-27T00:00:00"/>
    <m/>
    <x v="1"/>
    <x v="1"/>
  </r>
  <r>
    <s v="PRD-01940"/>
    <s v="CIS-CCT-0051"/>
    <s v="2690960000000"/>
    <x v="17"/>
    <s v="Cisco"/>
    <x v="9"/>
    <s v="Intercoms"/>
    <s v="Each"/>
    <s v="Active"/>
    <x v="1"/>
    <s v="ABJ"/>
    <s v="E-18-S5"/>
    <s v="E"/>
    <s v="S5"/>
    <s v="BT-985900"/>
    <s v="LOT-B1018"/>
    <n v="199"/>
    <n v="70"/>
    <n v="129"/>
    <n v="50"/>
    <n v="25"/>
    <n v="200"/>
    <s v="SUP-1007"/>
    <x v="8"/>
    <s v="China"/>
    <n v="34"/>
    <d v="2025-08-18T00:00:00"/>
    <n v="440901.07"/>
    <n v="676359.84"/>
    <n v="87739312.930000007"/>
    <s v="NGN"/>
    <d v="2026-05-20T00:00:00"/>
    <d v="2025-08-28T00:00:00"/>
    <m/>
    <x v="1"/>
    <x v="1"/>
  </r>
  <r>
    <s v="PRD-01124"/>
    <s v="MSF-LAP-0016"/>
    <s v="5535440000000"/>
    <x v="18"/>
    <s v="Microsoft"/>
    <x v="2"/>
    <s v="Gaming Laptops"/>
    <s v="Each"/>
    <s v="Active"/>
    <x v="2"/>
    <s v="LAG"/>
    <s v="E-04-S3"/>
    <s v="E"/>
    <s v="S3"/>
    <s v="BT-820144"/>
    <s v="LOT-A6674"/>
    <n v="84"/>
    <n v="8"/>
    <n v="76"/>
    <n v="75"/>
    <n v="30"/>
    <n v="600"/>
    <s v="SUP-1001"/>
    <x v="9"/>
    <s v="Nigeria"/>
    <n v="10"/>
    <d v="2025-06-11T00:00:00"/>
    <n v="841673.87"/>
    <n v="1181672.23"/>
    <n v="70700605.079999998"/>
    <s v="NGN"/>
    <d v="2026-05-31T00:00:00"/>
    <d v="2025-06-15T00:00:00"/>
    <m/>
    <x v="1"/>
    <x v="1"/>
  </r>
  <r>
    <s v="PRD-02475"/>
    <s v="LEN-MOB-0078"/>
    <s v="749522000000"/>
    <x v="5"/>
    <s v="Lenovo"/>
    <x v="5"/>
    <s v="Tablets"/>
    <s v="Each"/>
    <s v="Active"/>
    <x v="0"/>
    <s v="PHC"/>
    <s v="N/A"/>
    <s v="E"/>
    <s v="S3"/>
    <s v="BT-606997"/>
    <s v="LOT-C6028"/>
    <n v="49"/>
    <n v="11"/>
    <n v="38"/>
    <n v="10"/>
    <n v="3"/>
    <n v="100"/>
    <s v="SUP-1003"/>
    <x v="0"/>
    <s v="Nigeria"/>
    <n v="7"/>
    <d v="2025-05-04T00:00:00"/>
    <n v="590444.63"/>
    <n v="870707.28"/>
    <n v="28931786.870000001"/>
    <s v="NGN"/>
    <d v="2026-06-04T00:00:00"/>
    <d v="2025-05-05T00:00:00"/>
    <m/>
    <x v="1"/>
    <x v="1"/>
  </r>
  <r>
    <s v="PRD-00032"/>
    <s v="LEN-LAP-0003"/>
    <s v="5171240000000"/>
    <x v="19"/>
    <s v="Lenovo"/>
    <x v="2"/>
    <s v="Gaming Laptops"/>
    <s v="Each"/>
    <s v="Active"/>
    <x v="2"/>
    <s v="LAG"/>
    <s v="C-31-S5"/>
    <s v="C"/>
    <s v="S5"/>
    <s v="BT-945664"/>
    <s v="LOT-A5835"/>
    <n v="38"/>
    <n v="6"/>
    <n v="32"/>
    <n v="15"/>
    <n v="6"/>
    <n v="90"/>
    <s v="SUP-1002"/>
    <x v="5"/>
    <s v="Nigeria"/>
    <n v="9"/>
    <d v="2025-01-12T00:00:00"/>
    <n v="916378.15"/>
    <n v="1409935.6"/>
    <n v="34822369.700000003"/>
    <s v="NGN"/>
    <d v="2026-06-12T00:00:00"/>
    <d v="2025-01-27T00:00:00"/>
    <m/>
    <x v="1"/>
    <x v="1"/>
  </r>
  <r>
    <s v="PRD-00259"/>
    <s v="PHI-CLN-0006"/>
    <m/>
    <x v="20"/>
    <s v="Philips"/>
    <x v="1"/>
    <s v="Cleaning Kits"/>
    <s v="Each"/>
    <s v="Active"/>
    <x v="2"/>
    <s v="LAG"/>
    <s v="D-19-S9"/>
    <s v="D"/>
    <s v="S9"/>
    <s v="BT-927942"/>
    <s v="LOT-A3434"/>
    <n v="13"/>
    <n v="5"/>
    <n v="8"/>
    <m/>
    <n v="6"/>
    <n v="100"/>
    <s v="SUP-1004"/>
    <x v="10"/>
    <s v="United Arab Emirates"/>
    <n v="21"/>
    <d v="2025-10-02T00:00:00"/>
    <n v="110321.55"/>
    <n v="169982.63"/>
    <n v="1434180.15"/>
    <s v="NGN"/>
    <d v="2026-06-27T00:00:00"/>
    <d v="2025-10-17T00:00:00"/>
    <d v="2028-05-20T00:00:00"/>
    <x v="2"/>
    <x v="0"/>
  </r>
  <r>
    <s v="PRD-02347"/>
    <s v="CIS-CCT-0058"/>
    <s v="9284420000000"/>
    <x v="17"/>
    <s v="Cisco"/>
    <x v="9"/>
    <s v="IP Cameras"/>
    <s v="Each"/>
    <s v="Active"/>
    <x v="0"/>
    <s v="PHC"/>
    <s v="D-14-S2"/>
    <s v="D"/>
    <s v="S2"/>
    <s v="BT-139539"/>
    <s v="LOT-C4640"/>
    <n v="224"/>
    <n v="80"/>
    <n v="144"/>
    <n v="40"/>
    <n v="16"/>
    <n v="320"/>
    <s v="SUP-1009"/>
    <x v="7"/>
    <s v="Nigeria"/>
    <n v="8"/>
    <d v="2026-03-08T00:00:00"/>
    <n v="682883.07"/>
    <n v="882271.25"/>
    <n v="152965807.69999999"/>
    <s v="NGN"/>
    <d v="2026-05-07T00:00:00"/>
    <d v="2026-03-21T00:00:00"/>
    <m/>
    <x v="1"/>
    <x v="1"/>
  </r>
  <r>
    <s v="PRD-02161"/>
    <s v="SAM-MOB-0070"/>
    <s v="1187400000000"/>
    <x v="21"/>
    <s v="Samsung"/>
    <x v="5"/>
    <s v="Tablets"/>
    <s v="Each"/>
    <s v="Active"/>
    <x v="1"/>
    <s v="ABJ"/>
    <s v="B-10-S2"/>
    <s v="B"/>
    <s v="S2"/>
    <s v="BT-963559"/>
    <s v="LOT-B4945"/>
    <n v="153"/>
    <n v="15"/>
    <n v="138"/>
    <n v="60"/>
    <n v="18"/>
    <n v="240"/>
    <s v="SUP-1003"/>
    <x v="0"/>
    <s v="Nigeria"/>
    <n v="6"/>
    <d v="2025-10-08T00:00:00"/>
    <n v="382294.55"/>
    <n v="581305.75"/>
    <n v="58491066.149999999"/>
    <s v="NGN"/>
    <d v="2026-05-23T00:00:00"/>
    <d v="2025-10-22T00:00:00"/>
    <m/>
    <x v="1"/>
    <x v="1"/>
  </r>
  <r>
    <s v="PRD-00987"/>
    <s v="SAM-MOB-0033"/>
    <s v="5972060000000"/>
    <x v="22"/>
    <s v="Samsung"/>
    <x v="5"/>
    <s v="Smartphones"/>
    <s v="Each"/>
    <s v="Active"/>
    <x v="2"/>
    <s v="LAG"/>
    <s v="A-10-S1"/>
    <s v="A"/>
    <s v="S1"/>
    <s v="BT-254976"/>
    <s v="LOT-A7858"/>
    <n v="208"/>
    <n v="6"/>
    <n v="202"/>
    <n v="100"/>
    <n v="40"/>
    <n v="400"/>
    <s v="SUP-1011"/>
    <x v="2"/>
    <s v="United Kingdom"/>
    <n v="29"/>
    <d v="2025-09-01T00:00:00"/>
    <n v="503302.9"/>
    <n v="618772.59"/>
    <n v="104687003.2"/>
    <s v="NGN"/>
    <d v="2026-05-01T00:00:00"/>
    <d v="2025-09-13T00:00:00"/>
    <m/>
    <x v="1"/>
    <x v="1"/>
  </r>
  <r>
    <s v="PRD-02130"/>
    <s v="KNG-STO-0049"/>
    <s v="8534030000000"/>
    <x v="23"/>
    <s v="Kingston"/>
    <x v="3"/>
    <s v="External Storage"/>
    <s v="Each"/>
    <s v="Active"/>
    <x v="1"/>
    <s v="ABJ"/>
    <s v="A-38-S1"/>
    <s v="A"/>
    <s v="S1"/>
    <s v="BT-201080"/>
    <s v="LOT-B3355"/>
    <n v="39"/>
    <n v="9"/>
    <n v="30"/>
    <n v="20"/>
    <n v="8"/>
    <n v="200"/>
    <s v="SUP-1010"/>
    <x v="1"/>
    <s v="United Arab Emirates"/>
    <n v="19"/>
    <d v="2025-12-25T00:00:00"/>
    <n v="199128.11"/>
    <n v="262159.26"/>
    <n v="7765996.29"/>
    <s v="NGN"/>
    <d v="2026-05-04T00:00:00"/>
    <d v="2026-01-09T00:00:00"/>
    <m/>
    <x v="1"/>
    <x v="1"/>
  </r>
  <r>
    <s v="PRD-02401"/>
    <s v="PHI-AUD-0059"/>
    <s v="3424240000000"/>
    <x v="7"/>
    <s v="Philips"/>
    <x v="0"/>
    <s v="Speakers"/>
    <s v="Each"/>
    <s v="Active"/>
    <x v="0"/>
    <s v="PHC"/>
    <s v="C-25-S6"/>
    <s v="C"/>
    <s v="S6"/>
    <s v="BT-629386"/>
    <s v="LOT-C4007"/>
    <n v="44"/>
    <n v="10"/>
    <n v="34"/>
    <n v="10"/>
    <n v="4"/>
    <n v="50"/>
    <s v="SUP-1009"/>
    <x v="7"/>
    <s v="Nigeria"/>
    <n v="11"/>
    <d v="2025-01-29T00:00:00"/>
    <n v="127614.78"/>
    <n v="171850.64"/>
    <n v="5615050.3200000003"/>
    <s v="NGN"/>
    <d v="2026-06-29T00:00:00"/>
    <d v="2025-01-31T00:00:00"/>
    <m/>
    <x v="1"/>
    <x v="1"/>
  </r>
  <r>
    <s v="PRD-03214"/>
    <s v="BRO-SUP-0098"/>
    <s v="1757840000000"/>
    <x v="24"/>
    <s v="Brother"/>
    <x v="6"/>
    <s v="Paper Products"/>
    <s v="Pack"/>
    <s v="Active"/>
    <x v="0"/>
    <s v="PHC"/>
    <s v="G-37-S5"/>
    <s v="G"/>
    <s v="S5"/>
    <s v="BT-453398"/>
    <s v="LOT-C7366"/>
    <n v="59"/>
    <n v="15"/>
    <n v="44"/>
    <n v="25"/>
    <n v="12"/>
    <n v="250"/>
    <s v="SUP-1010"/>
    <x v="1"/>
    <s v="United Arab Emirates"/>
    <n v="14"/>
    <d v="2025-12-05T00:00:00"/>
    <n v="28427.53"/>
    <n v="42825.41"/>
    <n v="1677224.27"/>
    <s v="NGN"/>
    <d v="2026-05-17T00:00:00"/>
    <d v="2025-12-09T00:00:00"/>
    <d v="2027-05-23T00:00:00"/>
    <x v="1"/>
    <x v="1"/>
  </r>
  <r>
    <s v="PRD-01995"/>
    <s v="HP-MOB-0072"/>
    <s v="2108110000000"/>
    <x v="25"/>
    <s v="Hp"/>
    <x v="5"/>
    <s v="Smartphones"/>
    <s v="Each"/>
    <s v="Active"/>
    <x v="1"/>
    <s v="ABJ"/>
    <s v="B-06-S4"/>
    <s v="B"/>
    <s v="S4"/>
    <s v="BT-729715"/>
    <s v="LOT-B4467"/>
    <n v="23"/>
    <n v="9"/>
    <n v="14"/>
    <n v="10"/>
    <n v="4"/>
    <n v="60"/>
    <s v="SUP-1002"/>
    <x v="5"/>
    <s v="Nigeria"/>
    <n v="5"/>
    <d v="2025-11-25T00:00:00"/>
    <n v="310158.94"/>
    <n v="435789.72"/>
    <n v="7133655.6200000001"/>
    <s v="NGN"/>
    <d v="2026-06-18T00:00:00"/>
    <d v="2025-12-02T00:00:00"/>
    <m/>
    <x v="1"/>
    <x v="1"/>
  </r>
  <r>
    <s v="PRD-02109"/>
    <s v="MSF-ACC-0039"/>
    <s v="7858730000000"/>
    <x v="26"/>
    <s v="Microsoft"/>
    <x v="10"/>
    <s v="Keyboards"/>
    <s v="Each"/>
    <s v="Active"/>
    <x v="1"/>
    <s v="ABJ"/>
    <s v="A-20-S2"/>
    <s v="A"/>
    <s v="S2"/>
    <s v="BT-928027"/>
    <s v="LOT-B5036"/>
    <n v="172"/>
    <n v="42"/>
    <n v="130"/>
    <n v="30"/>
    <n v="9"/>
    <n v="180"/>
    <s v="SUP-1002"/>
    <x v="5"/>
    <s v="Nigeria"/>
    <n v="8"/>
    <d v="2025-10-24T00:00:00"/>
    <n v="8682.23"/>
    <n v="11480.69"/>
    <n v="1493343.56"/>
    <s v="NGN"/>
    <d v="2026-06-19T00:00:00"/>
    <d v="2025-11-03T00:00:00"/>
    <m/>
    <x v="1"/>
    <x v="1"/>
  </r>
  <r>
    <s v="PRD-02338"/>
    <s v="HP-FUR-0059"/>
    <s v="7539880000000"/>
    <x v="27"/>
    <s v="Hp"/>
    <x v="4"/>
    <s v="Desk Accessories"/>
    <s v="Each"/>
    <s v="Active"/>
    <x v="0"/>
    <s v="PHC"/>
    <s v="G-09-S8"/>
    <s v="G"/>
    <s v="S8"/>
    <s v="BT-391844"/>
    <s v="LOT-C5458"/>
    <n v="256"/>
    <n v="89"/>
    <n v="167"/>
    <n v="50"/>
    <n v="25"/>
    <n v="300"/>
    <s v="SUP-1012"/>
    <x v="11"/>
    <s v="Nigeria"/>
    <n v="7"/>
    <d v="2025-12-25T00:00:00"/>
    <n v="105840.99"/>
    <n v="136250.18"/>
    <n v="27095293.440000001"/>
    <s v="NGN"/>
    <d v="2026-05-20T00:00:00"/>
    <d v="2026-01-05T00:00:00"/>
    <m/>
    <x v="1"/>
    <x v="1"/>
  </r>
  <r>
    <s v="PRD-01908"/>
    <s v="LOG-CLN-0053"/>
    <m/>
    <x v="28"/>
    <s v="Logitech"/>
    <x v="1"/>
    <s v="Vacuum"/>
    <s v="Each"/>
    <s v="Active"/>
    <x v="1"/>
    <s v="ABJ"/>
    <s v="N/A"/>
    <s v="B"/>
    <s v="S2"/>
    <s v="BT-944254"/>
    <s v="LOT-B4958"/>
    <n v="87"/>
    <n v="4"/>
    <n v="83"/>
    <n v="30"/>
    <n v="9"/>
    <n v="120"/>
    <s v="SUP-1010"/>
    <x v="1"/>
    <s v="United Arab Emirates"/>
    <n v="19"/>
    <d v="2026-05-09T00:00:00"/>
    <n v="79281.75"/>
    <n v="93073.85"/>
    <n v="6897512.25"/>
    <s v="NGN"/>
    <d v="2026-05-14T00:00:00"/>
    <d v="2026-05-18T00:00:00"/>
    <d v="2028-04-19T00:00:00"/>
    <x v="1"/>
    <x v="1"/>
  </r>
  <r>
    <s v="PRD-00779"/>
    <s v="HP-CLN-0016"/>
    <s v="4564520000000"/>
    <x v="1"/>
    <s v="Hp"/>
    <x v="1"/>
    <s v="Wipes"/>
    <s v="Each"/>
    <s v="Active"/>
    <x v="2"/>
    <s v="LAG"/>
    <s v="G-14-S2"/>
    <s v="G"/>
    <s v="S2"/>
    <s v="BT-266014"/>
    <s v="LOT-A4985"/>
    <n v="35"/>
    <n v="3"/>
    <n v="32"/>
    <n v="15"/>
    <n v="4"/>
    <n v="75"/>
    <s v="SUP-1002"/>
    <x v="5"/>
    <s v="Nigeria"/>
    <n v="7"/>
    <d v="2025-12-13T00:00:00"/>
    <n v="23579"/>
    <n v="29264.6"/>
    <n v="825265"/>
    <s v="NGN"/>
    <d v="2026-06-18T00:00:00"/>
    <d v="2025-12-19T00:00:00"/>
    <d v="2027-09-11T00:00:00"/>
    <x v="1"/>
    <x v="1"/>
  </r>
  <r>
    <s v="PRD-00401"/>
    <s v="EPS-PRN-0008"/>
    <s v="9960110000000"/>
    <x v="29"/>
    <s v="Epson"/>
    <x v="7"/>
    <s v="Inkjet Printers"/>
    <s v="Each"/>
    <s v="Active"/>
    <x v="2"/>
    <s v="LAG"/>
    <s v="H-25-S1"/>
    <s v="H"/>
    <s v="S1"/>
    <s v="BT-821211"/>
    <s v="LOT-A8979"/>
    <n v="333"/>
    <n v="112"/>
    <n v="221"/>
    <n v="75"/>
    <n v="37"/>
    <n v="375"/>
    <s v="SUP-1004"/>
    <x v="10"/>
    <s v="United Arab Emirates"/>
    <n v="19"/>
    <d v="2025-02-03T00:00:00"/>
    <n v="108119.98"/>
    <n v="131275.73000000001"/>
    <n v="36003953.340000004"/>
    <s v="NGN"/>
    <d v="2026-05-23T00:00:00"/>
    <d v="2025-02-15T00:00:00"/>
    <m/>
    <x v="1"/>
    <x v="1"/>
  </r>
  <r>
    <s v="PRD-02759"/>
    <s v="LOG-ACC-0060"/>
    <s v="7572310000000"/>
    <x v="30"/>
    <s v="Logitech"/>
    <x v="10"/>
    <s v="Webcams"/>
    <s v="Each"/>
    <s v="Active"/>
    <x v="0"/>
    <s v="PHC"/>
    <s v="C-34-S5"/>
    <s v="C"/>
    <s v="S5"/>
    <s v="BT-321385"/>
    <s v="LOT-C5182"/>
    <n v="450"/>
    <n v="73"/>
    <n v="377"/>
    <n v="100"/>
    <n v="40"/>
    <n v="600"/>
    <s v="SUP-1009"/>
    <x v="7"/>
    <s v="Nigeria"/>
    <n v="10"/>
    <d v="2026-03-12T00:00:00"/>
    <n v="49707.99"/>
    <n v="60585.440000000002"/>
    <n v="22368595.5"/>
    <s v="NGN"/>
    <d v="2026-06-20T00:00:00"/>
    <d v="2026-03-17T00:00:00"/>
    <m/>
    <x v="1"/>
    <x v="1"/>
  </r>
  <r>
    <s v="PRD-01617"/>
    <s v="HP-MOB-0062"/>
    <s v="2715420000000"/>
    <x v="25"/>
    <s v="Hp"/>
    <x v="5"/>
    <s v="Smartphones"/>
    <s v="Each"/>
    <s v="Active"/>
    <x v="1"/>
    <s v="ABJ"/>
    <s v="B-32-S4"/>
    <s v="B"/>
    <s v="S4"/>
    <s v="BT-608447"/>
    <s v="LOT-B8925"/>
    <n v="107"/>
    <n v="14"/>
    <n v="93"/>
    <n v="20"/>
    <n v="6"/>
    <n v="100"/>
    <s v="SUP-1007"/>
    <x v="8"/>
    <s v="China"/>
    <n v="35"/>
    <d v="2025-06-26T00:00:00"/>
    <n v="442963.01"/>
    <n v="677455.17"/>
    <n v="47397042.07"/>
    <s v="NGN"/>
    <d v="2026-05-27T00:00:00"/>
    <d v="2025-07-01T00:00:00"/>
    <m/>
    <x v="3"/>
    <x v="1"/>
  </r>
  <r>
    <s v="PRD-00461"/>
    <s v="PHI-ELC-0025"/>
    <m/>
    <x v="31"/>
    <s v="Philips"/>
    <x v="8"/>
    <s v="Lighting"/>
    <s v="Each"/>
    <s v="Active"/>
    <x v="2"/>
    <s v="LAG"/>
    <s v="F-39-S4"/>
    <s v="F"/>
    <s v="S4"/>
    <s v="BT-592075"/>
    <s v="LOT-A1562"/>
    <n v="95"/>
    <n v="30"/>
    <n v="65"/>
    <n v="50"/>
    <n v="15"/>
    <n v="400"/>
    <s v="SUP-1004"/>
    <x v="10"/>
    <s v="United Arab Emirates"/>
    <n v="23"/>
    <d v="2026-03-05T00:00:00"/>
    <n v="36719.24"/>
    <n v="45831.33"/>
    <n v="3488327.8"/>
    <s v="NGN"/>
    <d v="2026-06-05T00:00:00"/>
    <d v="2026-03-13T00:00:00"/>
    <m/>
    <x v="1"/>
    <x v="1"/>
  </r>
  <r>
    <s v="PRD-00560"/>
    <s v="MSF-FUR-0012"/>
    <s v="9429690000000"/>
    <x v="10"/>
    <s v="Microsoft"/>
    <x v="4"/>
    <s v="Desks"/>
    <s v="Each"/>
    <s v="Active"/>
    <x v="2"/>
    <s v="LAG"/>
    <s v="B-11-S2"/>
    <s v="B"/>
    <s v="S2"/>
    <s v="BT-635715"/>
    <s v="LOT-A9186"/>
    <n v="74"/>
    <n v="26"/>
    <n v="48"/>
    <n v="50"/>
    <n v="20"/>
    <n v="300"/>
    <s v="SUP-1002"/>
    <x v="5"/>
    <s v="Nigeria"/>
    <n v="9"/>
    <d v="2025-08-07T00:00:00"/>
    <n v="89394.87"/>
    <n v="122951.17"/>
    <n v="6615220.3799999999"/>
    <s v="NGN"/>
    <d v="2026-06-04T00:00:00"/>
    <d v="2025-08-17T00:00:00"/>
    <m/>
    <x v="1"/>
    <x v="1"/>
  </r>
  <r>
    <s v="PRD-00388"/>
    <s v="PHI-CCT-0009"/>
    <s v="4609180000000"/>
    <x v="32"/>
    <s v="Philips"/>
    <x v="9"/>
    <s v="NVR"/>
    <s v="Each"/>
    <s v="Active"/>
    <x v="2"/>
    <s v="LAG"/>
    <s v="H-35-S4"/>
    <s v="H"/>
    <s v="S4"/>
    <s v="BT-831618"/>
    <s v="LOT-A3785"/>
    <n v="499"/>
    <n v="121"/>
    <n v="378"/>
    <n v="100"/>
    <n v="40"/>
    <n v="1000"/>
    <s v="SUP-1008"/>
    <x v="3"/>
    <s v="Nigeria"/>
    <n v="4"/>
    <d v="2025-03-11T00:00:00"/>
    <n v="319632.71999999997"/>
    <n v="408444.95"/>
    <n v="159496727.30000001"/>
    <s v="NGN"/>
    <d v="2026-05-31T00:00:00"/>
    <d v="2025-03-14T00:00:00"/>
    <m/>
    <x v="1"/>
    <x v="1"/>
  </r>
  <r>
    <s v="PRD-01446"/>
    <s v="LOG-ACC-0032"/>
    <s v="3667490000000"/>
    <x v="33"/>
    <s v="Logitech"/>
    <x v="10"/>
    <s v="Mice"/>
    <s v="Each"/>
    <s v="Active"/>
    <x v="1"/>
    <s v="ABJ"/>
    <s v="E-26-S8"/>
    <s v="E"/>
    <s v="S8"/>
    <s v="BT-699181"/>
    <s v="LOT-B5568"/>
    <n v="229"/>
    <n v="90"/>
    <n v="139"/>
    <n v="40"/>
    <n v="16"/>
    <n v="160"/>
    <s v="SUP-1009"/>
    <x v="7"/>
    <s v="Nigeria"/>
    <n v="11"/>
    <d v="2026-01-19T00:00:00"/>
    <n v="20947.650000000001"/>
    <n v="26587.919999999998"/>
    <n v="4797011.8499999996"/>
    <s v="NGN"/>
    <d v="2026-05-07T00:00:00"/>
    <d v="2026-01-26T00:00:00"/>
    <m/>
    <x v="3"/>
    <x v="1"/>
  </r>
  <r>
    <s v="PRD-01827"/>
    <s v="BRO-PRN-0040"/>
    <s v="1491410000000"/>
    <x v="12"/>
    <s v="Brother"/>
    <x v="7"/>
    <s v="Inkjet Printers"/>
    <s v="Each"/>
    <s v="Active"/>
    <x v="1"/>
    <s v="ABJ"/>
    <s v="A-11-S1"/>
    <s v="A"/>
    <s v="S1"/>
    <s v="BT-789988"/>
    <s v="LOT-B9575"/>
    <n v="224"/>
    <n v="31"/>
    <n v="193"/>
    <n v="60"/>
    <n v="30"/>
    <n v="300"/>
    <s v="SUP-1005"/>
    <x v="12"/>
    <s v="United Arab Emirates"/>
    <n v="21"/>
    <d v="2026-03-12T00:00:00"/>
    <n v="404129.12"/>
    <n v="492760.77"/>
    <n v="90524922.879999995"/>
    <s v="NGN"/>
    <d v="2026-06-22T00:00:00"/>
    <d v="2026-03-13T00:00:00"/>
    <m/>
    <x v="1"/>
    <x v="1"/>
  </r>
  <r>
    <s v="PRD-01098"/>
    <s v="PHI-CCT-0031"/>
    <s v="8925010000000"/>
    <x v="32"/>
    <s v="Philips"/>
    <x v="9"/>
    <s v="NVR"/>
    <s v="Each"/>
    <s v="Active"/>
    <x v="2"/>
    <s v="LAG"/>
    <s v="G-37-S4"/>
    <s v="G"/>
    <s v="S4"/>
    <s v="BT-874402"/>
    <s v="LOT-A8529"/>
    <n v="486"/>
    <n v="38"/>
    <n v="448"/>
    <n v="100"/>
    <n v="50"/>
    <n v="400"/>
    <s v="SUP-1001"/>
    <x v="9"/>
    <s v="Nigeria"/>
    <n v="7"/>
    <d v="2026-02-06T00:00:00"/>
    <n v="661785.06000000006"/>
    <n v="999713.36"/>
    <n v="321627539.19999999"/>
    <s v="NGN"/>
    <d v="2026-06-06T00:00:00"/>
    <d v="2026-02-10T00:00:00"/>
    <m/>
    <x v="3"/>
    <x v="1"/>
  </r>
  <r>
    <s v="PRD-03152"/>
    <s v="HP-SUP-0082"/>
    <s v="1486400000000"/>
    <x v="34"/>
    <s v="Hp"/>
    <x v="6"/>
    <s v="Labels"/>
    <s v="Pack"/>
    <s v="Active"/>
    <x v="0"/>
    <s v="PHC"/>
    <s v="A-33-S2"/>
    <s v="A"/>
    <s v="S2"/>
    <s v="BT-286547"/>
    <s v="LOT-C6946"/>
    <n v="481"/>
    <n v="187"/>
    <n v="294"/>
    <n v="60"/>
    <n v="18"/>
    <n v="360"/>
    <s v="SUP-1006"/>
    <x v="4"/>
    <s v="China"/>
    <n v="39"/>
    <d v="2025-08-08T00:00:00"/>
    <n v="43590.55"/>
    <n v="54128.639999999999"/>
    <n v="20967054.550000001"/>
    <s v="NGN"/>
    <d v="2026-05-10T00:00:00"/>
    <d v="2025-08-12T00:00:00"/>
    <d v="2027-01-04T00:00:00"/>
    <x v="3"/>
    <x v="1"/>
  </r>
  <r>
    <s v="PRD-02170"/>
    <s v="HP-MOB-0075"/>
    <s v="7032260000000"/>
    <x v="25"/>
    <s v="Hp"/>
    <x v="5"/>
    <s v="Smartphones"/>
    <s v="Each"/>
    <s v="Discontinued"/>
    <x v="1"/>
    <s v="ABJ"/>
    <s v="D-04-S1"/>
    <s v="D"/>
    <s v="S1"/>
    <s v="BT-652647"/>
    <s v="LOT-B1242"/>
    <n v="386"/>
    <n v="154"/>
    <n v="232"/>
    <n v="50"/>
    <n v="20"/>
    <n v="300"/>
    <s v="SUP-1003"/>
    <x v="0"/>
    <s v="Nigeria"/>
    <n v="3"/>
    <d v="2025-02-11T00:00:00"/>
    <n v="449569.47"/>
    <n v="656727.17000000004"/>
    <n v="173533815.40000001"/>
    <s v="NGN"/>
    <d v="2026-06-20T00:00:00"/>
    <d v="2025-02-20T00:00:00"/>
    <m/>
    <x v="3"/>
    <x v="1"/>
  </r>
  <r>
    <s v="PRD-00551"/>
    <s v="HP-FUR-0012"/>
    <s v="2034030000000"/>
    <x v="27"/>
    <s v="Hp"/>
    <x v="4"/>
    <s v="Desk Accessories"/>
    <s v="Each"/>
    <s v="Active"/>
    <x v="2"/>
    <s v="LAG"/>
    <s v="E-07-S9"/>
    <s v="E"/>
    <s v="S9"/>
    <s v="BT-459022"/>
    <s v="LOT-A6233"/>
    <n v="144"/>
    <n v="27"/>
    <n v="117"/>
    <n v="100"/>
    <n v="50"/>
    <n v="400"/>
    <s v="SUP-1006"/>
    <x v="4"/>
    <s v="China"/>
    <n v="39"/>
    <d v="2026-01-27T00:00:00"/>
    <n v="183840.98"/>
    <n v="241739.21"/>
    <n v="26473101.120000001"/>
    <s v="NGN"/>
    <d v="2026-05-05T00:00:00"/>
    <d v="2026-01-30T00:00:00"/>
    <m/>
    <x v="1"/>
    <x v="1"/>
  </r>
  <r>
    <s v="PRD-01628"/>
    <s v="SAM-MOB-0054"/>
    <s v="8358560000000"/>
    <x v="22"/>
    <s v="Samsung"/>
    <x v="5"/>
    <s v="Tablets"/>
    <s v="Each"/>
    <s v="Discontinued"/>
    <x v="1"/>
    <s v="ABJ"/>
    <s v="A-27-S9"/>
    <s v="A"/>
    <s v="S9"/>
    <s v="BT-978435"/>
    <s v="LOT-B9979"/>
    <n v="0"/>
    <n v="0"/>
    <n v="0"/>
    <n v="30"/>
    <n v="9"/>
    <n v="180"/>
    <s v="SUP-1005"/>
    <x v="12"/>
    <s v="United Arab Emirates"/>
    <n v="16"/>
    <d v="2025-02-18T00:00:00"/>
    <n v="478593.69"/>
    <n v="600369.66"/>
    <n v="0"/>
    <s v="NGN"/>
    <d v="2026-05-10T00:00:00"/>
    <d v="2025-02-28T00:00:00"/>
    <m/>
    <x v="0"/>
    <x v="0"/>
  </r>
  <r>
    <s v="PRD-00212"/>
    <s v="LOG-CLN-0005"/>
    <s v="5480160000000"/>
    <x v="28"/>
    <s v="Logitech"/>
    <x v="1"/>
    <s v="Wipes"/>
    <s v="Each"/>
    <s v="Active"/>
    <x v="2"/>
    <s v="LAG"/>
    <s v="B-08-S8"/>
    <s v="B"/>
    <s v="S8"/>
    <s v="BT-644973"/>
    <s v="LOT-A3226"/>
    <n v="210"/>
    <n v="23"/>
    <n v="187"/>
    <n v="100"/>
    <n v="30"/>
    <n v="800"/>
    <s v="SUP-1004"/>
    <x v="10"/>
    <s v="United Arab Emirates"/>
    <n v="22"/>
    <d v="2025-04-18T00:00:00"/>
    <n v="79791.98"/>
    <n v="108174.02"/>
    <n v="16756315.800000001"/>
    <s v="NGN"/>
    <d v="2026-05-12T00:00:00"/>
    <d v="2025-04-20T00:00:00"/>
    <d v="2027-02-15T00:00:00"/>
    <x v="1"/>
    <x v="1"/>
  </r>
  <r>
    <s v="PRD-02010"/>
    <s v="CAN-PRN-0044"/>
    <s v="9851190000000"/>
    <x v="35"/>
    <s v="Canon"/>
    <x v="7"/>
    <s v="Laser Printers"/>
    <s v="Each"/>
    <s v="Active"/>
    <x v="1"/>
    <s v="ABJ"/>
    <s v="F-24-S2"/>
    <s v="F"/>
    <s v="S2"/>
    <s v="BT-119004"/>
    <s v="LOT-B7536"/>
    <n v="17"/>
    <n v="2"/>
    <n v="15"/>
    <n v="25"/>
    <n v="12"/>
    <n v="150"/>
    <s v="SUP-1007"/>
    <x v="8"/>
    <s v="China"/>
    <n v="34"/>
    <d v="2025-06-29T00:00:00"/>
    <n v="208016.19"/>
    <n v="244240.57"/>
    <n v="3536275.23"/>
    <s v="NGN"/>
    <d v="2026-06-11T00:00:00"/>
    <d v="2025-07-14T00:00:00"/>
    <m/>
    <x v="2"/>
    <x v="0"/>
  </r>
  <r>
    <s v="PRD-00048"/>
    <s v="DEL-ACC-0002"/>
    <s v="9711800000000"/>
    <x v="36"/>
    <s v="Dell"/>
    <x v="10"/>
    <s v="Input Combos"/>
    <s v="Each"/>
    <s v="Active"/>
    <x v="2"/>
    <s v="LAG"/>
    <s v="E-20-S4"/>
    <s v="E"/>
    <s v="S4"/>
    <s v="BT-227767"/>
    <s v="LOT-A1782"/>
    <n v="0"/>
    <n v="0"/>
    <n v="0"/>
    <n v="100"/>
    <n v="30"/>
    <n v="400"/>
    <s v="SUP-1002"/>
    <x v="5"/>
    <s v="Nigeria"/>
    <n v="9"/>
    <d v="2025-04-02T00:00:00"/>
    <n v="13120.7"/>
    <n v="20023.37"/>
    <n v="0"/>
    <s v="NGN"/>
    <d v="2026-05-11T00:00:00"/>
    <d v="2025-04-04T00:00:00"/>
    <m/>
    <x v="0"/>
    <x v="0"/>
  </r>
  <r>
    <s v="PRD-02845"/>
    <s v="MSF-FUR-0075"/>
    <s v="4762960000000"/>
    <x v="10"/>
    <s v="Microsoft"/>
    <x v="4"/>
    <s v="Seating"/>
    <s v="Each"/>
    <s v="Active"/>
    <x v="0"/>
    <s v="PHC"/>
    <s v="G-10-S3"/>
    <s v="G"/>
    <s v="S3"/>
    <s v="BT-634629"/>
    <s v="LOT-C8726"/>
    <n v="0"/>
    <n v="0"/>
    <n v="0"/>
    <n v="10"/>
    <n v="4"/>
    <n v="60"/>
    <s v="SUP-1010"/>
    <x v="1"/>
    <s v="United Arab Emirates"/>
    <n v="18"/>
    <d v="2025-06-12T00:00:00"/>
    <n v="241347.22"/>
    <n v="344196.41"/>
    <n v="0"/>
    <s v="NGN"/>
    <d v="2026-05-16T00:00:00"/>
    <d v="2025-06-17T00:00:00"/>
    <m/>
    <x v="0"/>
    <x v="0"/>
  </r>
  <r>
    <s v="PRD-02218"/>
    <s v="PHI-ELC-0126"/>
    <s v="3557140000000"/>
    <x v="37"/>
    <s v="Philips"/>
    <x v="8"/>
    <s v="UPS"/>
    <s v="Each"/>
    <s v="Active"/>
    <x v="1"/>
    <s v="ABJ"/>
    <s v="A-27-S9"/>
    <s v="A"/>
    <s v="S9"/>
    <s v="BT-247373"/>
    <s v="LOT-B9530"/>
    <n v="103"/>
    <n v="18"/>
    <n v="85"/>
    <m/>
    <n v="12"/>
    <n v="120"/>
    <s v="SUP-1010"/>
    <x v="1"/>
    <s v="United Arab Emirates"/>
    <n v="14"/>
    <d v="2025-09-22T00:00:00"/>
    <n v="78970.240000000005"/>
    <n v="109856.43"/>
    <n v="8133934.7199999997"/>
    <s v="NGN"/>
    <d v="2026-05-26T00:00:00"/>
    <d v="2025-09-23T00:00:00"/>
    <m/>
    <x v="1"/>
    <x v="1"/>
  </r>
  <r>
    <s v="PRD-00368"/>
    <s v="CAN-PRN-0011"/>
    <s v="7893070000000"/>
    <x v="15"/>
    <s v="Canon"/>
    <x v="7"/>
    <s v="Multifunction"/>
    <s v="Each"/>
    <s v="Active"/>
    <x v="2"/>
    <s v="LAG"/>
    <s v="H-06-S4"/>
    <s v="H"/>
    <s v="S4"/>
    <s v="BT-248195"/>
    <s v="LOT-A7605"/>
    <n v="20"/>
    <n v="5"/>
    <n v="15"/>
    <n v="40"/>
    <n v="16"/>
    <n v="400"/>
    <s v="SUP-1002"/>
    <x v="5"/>
    <s v="Nigeria"/>
    <n v="9"/>
    <d v="2025-12-18T00:00:00"/>
    <n v="355311.65"/>
    <n v="420494.93"/>
    <n v="7106233"/>
    <s v="NGN"/>
    <d v="2026-05-05T00:00:00"/>
    <d v="2025-12-22T00:00:00"/>
    <m/>
    <x v="2"/>
    <x v="0"/>
  </r>
  <r>
    <s v="PRD-00273"/>
    <s v="APC-ELC-0011"/>
    <s v="9734720000000"/>
    <x v="38"/>
    <s v="Apc"/>
    <x v="8"/>
    <s v="Lighting"/>
    <s v="Each"/>
    <s v="Active"/>
    <x v="2"/>
    <s v="LAG"/>
    <s v="D-12-S7"/>
    <s v="D"/>
    <s v="S7"/>
    <s v="BT-735281"/>
    <s v="LOT-A5079"/>
    <n v="47"/>
    <n v="7"/>
    <n v="40"/>
    <n v="20"/>
    <n v="6"/>
    <n v="100"/>
    <s v="SUP-1008"/>
    <x v="3"/>
    <s v="Nigeria"/>
    <n v="4"/>
    <d v="2025-12-23T00:00:00"/>
    <n v="140986.82"/>
    <n v="188475.37"/>
    <n v="6626380.54"/>
    <s v="NGN"/>
    <d v="2026-06-17T00:00:00"/>
    <d v="2026-01-04T00:00:00"/>
    <m/>
    <x v="1"/>
    <x v="1"/>
  </r>
  <r>
    <s v="PRD-00119"/>
    <s v="SAM-MOB-0003"/>
    <s v="7621200000000"/>
    <x v="13"/>
    <s v="Samsung"/>
    <x v="5"/>
    <s v="Smartphones"/>
    <s v="Each"/>
    <s v="Active"/>
    <x v="2"/>
    <s v="LAG"/>
    <s v="G-30-S7"/>
    <s v="G"/>
    <s v="S7"/>
    <s v="BT-385037"/>
    <s v="LOT-A7319"/>
    <n v="77"/>
    <n v="30"/>
    <n v="47"/>
    <n v="20"/>
    <n v="10"/>
    <n v="100"/>
    <s v="SUP-1008"/>
    <x v="3"/>
    <s v="Nigeria"/>
    <n v="6"/>
    <d v="2025-06-24T00:00:00"/>
    <n v="585592.03"/>
    <n v="695203.45"/>
    <n v="45090586.310000002"/>
    <s v="NGN"/>
    <d v="2026-06-22T00:00:00"/>
    <d v="2025-06-27T00:00:00"/>
    <m/>
    <x v="1"/>
    <x v="1"/>
  </r>
  <r>
    <s v="PRD-01061"/>
    <s v="DEL-ACC-0023"/>
    <s v="8888610000000"/>
    <x v="36"/>
    <s v="Dell"/>
    <x v="10"/>
    <s v="Input Combos"/>
    <s v="Each"/>
    <s v="Active"/>
    <x v="2"/>
    <s v="LAG"/>
    <s v="G-38-S1"/>
    <s v="G"/>
    <s v="S1"/>
    <s v="BT-544607"/>
    <s v="LOT-A9322"/>
    <n v="20"/>
    <n v="1"/>
    <n v="19"/>
    <n v="10"/>
    <n v="3"/>
    <n v="40"/>
    <s v="SUP-1006"/>
    <x v="4"/>
    <s v="China"/>
    <n v="38"/>
    <d v="2025-12-04T00:00:00"/>
    <n v="34447.39"/>
    <n v="48231.17"/>
    <n v="688947.8"/>
    <s v="NGN"/>
    <d v="2026-05-07T00:00:00"/>
    <d v="2025-12-16T00:00:00"/>
    <m/>
    <x v="1"/>
    <x v="1"/>
  </r>
  <r>
    <s v="PRD-00673"/>
    <s v="HP-MOB-0029"/>
    <s v="9790610000000"/>
    <x v="25"/>
    <s v="Hp"/>
    <x v="5"/>
    <s v="Tablets"/>
    <s v="Each"/>
    <s v="Active"/>
    <x v="2"/>
    <s v="LAG"/>
    <s v="H-30-S4"/>
    <s v="H"/>
    <s v="S4"/>
    <s v="BT-878215"/>
    <s v="LOT-A9715"/>
    <n v="-11"/>
    <n v="12"/>
    <n v="62"/>
    <n v="50"/>
    <n v="15"/>
    <n v="200"/>
    <s v="SUP-1008"/>
    <x v="3"/>
    <s v="Nigeria"/>
    <n v="10"/>
    <d v="2025-10-12T00:00:00"/>
    <n v="512932.74"/>
    <n v="621113.97"/>
    <n v="37957022.759999998"/>
    <s v="NGN"/>
    <d v="2026-05-17T00:00:00"/>
    <d v="2025-10-15T00:00:00"/>
    <m/>
    <x v="1"/>
    <x v="1"/>
  </r>
  <r>
    <s v="PRD-03156"/>
    <s v="LOG-FUR-0084"/>
    <s v="2256250000000"/>
    <x v="4"/>
    <s v="Logitech"/>
    <x v="4"/>
    <s v="Desk Accessories"/>
    <s v="Each"/>
    <s v="Active"/>
    <x v="0"/>
    <s v="PHC"/>
    <s v="G-01-S7"/>
    <s v="G"/>
    <s v="S7"/>
    <s v="BT-158251"/>
    <s v="LOT-C4516"/>
    <n v="449"/>
    <n v="169"/>
    <n v="280"/>
    <n v="100"/>
    <n v="30"/>
    <n v="1000"/>
    <s v="SUP-1009"/>
    <x v="7"/>
    <s v="Nigeria"/>
    <n v="12"/>
    <d v="2026-02-13T00:00:00"/>
    <n v="184547.23"/>
    <n v="252656.86"/>
    <n v="82861706.269999996"/>
    <s v="NGN"/>
    <d v="2026-05-25T00:00:00"/>
    <d v="2026-02-16T00:00:00"/>
    <m/>
    <x v="1"/>
    <x v="1"/>
  </r>
  <r>
    <s v="PRD-01414"/>
    <s v="PHI-CLN-0038"/>
    <s v="1626250000000"/>
    <x v="20"/>
    <s v="Philips"/>
    <x v="1"/>
    <s v="Cleaning Kits"/>
    <s v="Each"/>
    <s v="Active"/>
    <x v="1"/>
    <s v="ABJ"/>
    <s v="F-15-S6"/>
    <s v="F"/>
    <s v="S6"/>
    <s v="BT-352683"/>
    <s v="LOT-B4388"/>
    <n v="8"/>
    <n v="1"/>
    <n v="7"/>
    <n v="10"/>
    <n v="4"/>
    <n v="80"/>
    <s v="SUP-1002"/>
    <x v="5"/>
    <s v="Nigeria"/>
    <n v="8"/>
    <d v="2026-06-02T00:00:00"/>
    <n v="135280.5"/>
    <n v="175294.39"/>
    <n v="1082244"/>
    <s v="NGN"/>
    <d v="2026-05-13T00:00:00"/>
    <d v="2026-06-09T00:00:00"/>
    <d v="2026-10-26T00:00:00"/>
    <x v="2"/>
    <x v="0"/>
  </r>
  <r>
    <s v="PRD-01812"/>
    <s v="CAN-SUP-0058"/>
    <s v="253245000000"/>
    <x v="39"/>
    <s v="Canon"/>
    <x v="6"/>
    <s v="Labels"/>
    <s v="Pack"/>
    <s v="Active"/>
    <x v="1"/>
    <s v="ABJ"/>
    <s v="B-34-S8"/>
    <s v="B"/>
    <s v="S8"/>
    <s v="BT-341273"/>
    <s v="LOT-B3992"/>
    <n v="0"/>
    <n v="0"/>
    <n v="0"/>
    <n v="75"/>
    <n v="30"/>
    <n v="450"/>
    <s v="SUP-1003"/>
    <x v="0"/>
    <s v="Nigeria"/>
    <n v="6"/>
    <d v="2025-02-11T00:00:00"/>
    <n v="38279.18"/>
    <n v="49507.49"/>
    <n v="0"/>
    <s v="NGN"/>
    <d v="2026-05-20T00:00:00"/>
    <d v="2025-02-22T00:00:00"/>
    <d v="2026-10-02T00:00:00"/>
    <x v="0"/>
    <x v="0"/>
  </r>
  <r>
    <s v="PRD-00232"/>
    <s v="UBI-CCT-0007"/>
    <s v="4386490000000"/>
    <x v="40"/>
    <s v="Ubiquiti"/>
    <x v="9"/>
    <s v="NVR"/>
    <s v="Each"/>
    <s v="Active"/>
    <x v="2"/>
    <s v="LAG"/>
    <s v="G-31-S2"/>
    <s v="G"/>
    <s v="S2"/>
    <s v="BT-414985"/>
    <s v="LOT-A3434"/>
    <n v="169"/>
    <n v="28"/>
    <n v="141"/>
    <n v="50"/>
    <n v="15"/>
    <n v="200"/>
    <s v="SUP-1011"/>
    <x v="2"/>
    <s v="United Kingdom"/>
    <n v="31"/>
    <d v="2026-03-16T00:00:00"/>
    <n v="562431.24"/>
    <n v="856170.54"/>
    <n v="95050879.560000002"/>
    <s v="NGN"/>
    <d v="2026-05-31T00:00:00"/>
    <d v="2026-03-21T00:00:00"/>
    <m/>
    <x v="1"/>
    <x v="1"/>
  </r>
  <r>
    <s v="PRD-03366"/>
    <s v="LOG-ACC-0076"/>
    <s v="9520980000000"/>
    <x v="33"/>
    <s v="Logitech"/>
    <x v="10"/>
    <s v="Input Combos"/>
    <s v="Each"/>
    <s v="Discontinued"/>
    <x v="0"/>
    <s v="PHC"/>
    <s v="B-14-S3"/>
    <s v="B"/>
    <s v="S3"/>
    <s v="BT-638252"/>
    <s v="LOT-C8313"/>
    <n v="54"/>
    <n v="17"/>
    <n v="37"/>
    <n v="50"/>
    <n v="20"/>
    <n v="250"/>
    <s v="SUP-1010"/>
    <x v="1"/>
    <s v="United Arab Emirates"/>
    <n v="17"/>
    <d v="2026-05-15T00:00:00"/>
    <n v="7393.61"/>
    <n v="10972.46"/>
    <n v="399254.94"/>
    <s v="NGN"/>
    <d v="2026-04-30T00:00:00"/>
    <d v="2026-05-23T00:00:00"/>
    <m/>
    <x v="1"/>
    <x v="1"/>
  </r>
  <r>
    <s v="PRD-03394"/>
    <s v="HP-MOB-0123"/>
    <s v="1468210000000"/>
    <x v="25"/>
    <s v="Hp"/>
    <x v="5"/>
    <s v="Smartphones"/>
    <s v="Each"/>
    <s v="Active"/>
    <x v="0"/>
    <s v="PHC"/>
    <s v="C-34-S3"/>
    <s v="C"/>
    <s v="S3"/>
    <s v="BT-619069"/>
    <s v="LOT-C4412"/>
    <n v="59"/>
    <n v="6"/>
    <n v="53"/>
    <n v="25"/>
    <n v="10"/>
    <n v="125"/>
    <s v="SUP-1010"/>
    <x v="1"/>
    <s v="United Arab Emirates"/>
    <n v="19"/>
    <d v="2026-06-03T00:00:00"/>
    <n v="589538.35"/>
    <n v="694931.13"/>
    <n v="34782762.649999999"/>
    <s v="NGN"/>
    <d v="2026-05-09T00:00:00"/>
    <d v="2026-06-18T00:00:00"/>
    <m/>
    <x v="1"/>
    <x v="1"/>
  </r>
  <r>
    <s v="PRD-01660"/>
    <s v="SAM-MOB-0056"/>
    <s v="6562070000000"/>
    <x v="22"/>
    <s v="Samsung"/>
    <x v="5"/>
    <s v="Tablets"/>
    <s v="Each"/>
    <s v="Active"/>
    <x v="1"/>
    <s v="ABJ"/>
    <s v="D-40-S3"/>
    <s v="D"/>
    <s v="S3"/>
    <s v="BT-865810"/>
    <s v="LOT-B8299"/>
    <n v="224"/>
    <n v="81"/>
    <n v="143"/>
    <n v="25"/>
    <n v="12"/>
    <n v="250"/>
    <s v="SUP-1003"/>
    <x v="0"/>
    <s v="Nigeria"/>
    <n v="4"/>
    <d v="2025-04-01T00:00:00"/>
    <n v="577877.35"/>
    <n v="684732.09"/>
    <n v="129444526.40000001"/>
    <s v="NGN"/>
    <d v="2026-05-11T00:00:00"/>
    <d v="2025-04-07T00:00:00"/>
    <m/>
    <x v="1"/>
    <x v="1"/>
  </r>
  <r>
    <s v="PRD-01352"/>
    <s v="EPS-PRN-0021"/>
    <s v="1148820000000"/>
    <x v="41"/>
    <s v="Epson"/>
    <x v="7"/>
    <s v="Inkjet Printers"/>
    <s v="Each"/>
    <s v="Active"/>
    <x v="1"/>
    <s v="ABJ"/>
    <s v="C-34-S2"/>
    <s v="C"/>
    <s v="S2"/>
    <s v="BT-267101"/>
    <s v="LOT-B9169"/>
    <n v="228"/>
    <n v="64"/>
    <n v="164"/>
    <n v="50"/>
    <n v="25"/>
    <n v="300"/>
    <s v="SUP-1007"/>
    <x v="8"/>
    <s v="China"/>
    <n v="36"/>
    <d v="2025-01-22T00:00:00"/>
    <n v="123785"/>
    <n v="178443.93"/>
    <n v="28222980"/>
    <s v="NGN"/>
    <d v="2026-05-06T00:00:00"/>
    <d v="2025-01-28T00:00:00"/>
    <m/>
    <x v="1"/>
    <x v="1"/>
  </r>
  <r>
    <s v="PRD-00441"/>
    <s v="MSF-ACC-0012"/>
    <s v="2312110000000"/>
    <x v="26"/>
    <s v="Microsoft"/>
    <x v="10"/>
    <s v="Webcams"/>
    <s v="Each"/>
    <s v="Discontinued"/>
    <x v="2"/>
    <s v="LAG"/>
    <s v="H-07-S6"/>
    <s v="H"/>
    <s v="S6"/>
    <s v="BT-742321"/>
    <s v="LOT-A2998"/>
    <n v="30"/>
    <n v="0"/>
    <n v="30"/>
    <n v="20"/>
    <n v="10"/>
    <n v="100"/>
    <s v="SUP-1011"/>
    <x v="2"/>
    <s v="United Kingdom"/>
    <n v="26"/>
    <d v="2026-03-29T00:00:00"/>
    <n v="48926.720000000001"/>
    <n v="62941.97"/>
    <n v="1467801.6000000001"/>
    <s v="NGN"/>
    <d v="2026-05-23T00:00:00"/>
    <d v="2026-04-01T00:00:00"/>
    <m/>
    <x v="1"/>
    <x v="1"/>
  </r>
  <r>
    <s v="PRD-01795"/>
    <s v="HP-CLN-0045"/>
    <s v="6359220000000"/>
    <x v="1"/>
    <s v="Hp"/>
    <x v="1"/>
    <s v="Cleaning Kits"/>
    <s v="Each"/>
    <s v="Active"/>
    <x v="1"/>
    <s v="ABJ"/>
    <s v="A-04-S2"/>
    <s v="A"/>
    <s v="S2"/>
    <s v="BT-343458"/>
    <s v="LOT-B7004"/>
    <n v="142"/>
    <n v="50"/>
    <n v="92"/>
    <n v="100"/>
    <n v="50"/>
    <n v="600"/>
    <s v="SUP-1009"/>
    <x v="7"/>
    <s v="Nigeria"/>
    <n v="8"/>
    <d v="2025-01-17T00:00:00"/>
    <n v="82441.14"/>
    <n v="123481.60000000001"/>
    <n v="11706641.880000001"/>
    <s v="NGN"/>
    <d v="2026-06-27T00:00:00"/>
    <d v="2025-01-18T00:00:00"/>
    <d v="2027-07-22T00:00:00"/>
    <x v="1"/>
    <x v="1"/>
  </r>
  <r>
    <s v="PRD-02192"/>
    <s v="BRO-SUP-0073"/>
    <s v="3009200000000"/>
    <x v="24"/>
    <s v="Brother"/>
    <x v="6"/>
    <s v="Labels"/>
    <s v="Pack"/>
    <s v="Active"/>
    <x v="1"/>
    <s v="ABJ"/>
    <s v="C-29-S9"/>
    <s v="C"/>
    <s v="S9"/>
    <s v="BT-534695"/>
    <s v="LOT-B5605"/>
    <n v="15"/>
    <n v="5"/>
    <n v="10"/>
    <n v="20"/>
    <n v="10"/>
    <n v="200"/>
    <s v="SUP-1009"/>
    <x v="7"/>
    <s v="Nigeria"/>
    <n v="10"/>
    <d v="2025-03-18T00:00:00"/>
    <n v="13989.82"/>
    <n v="16517.47"/>
    <n v="209847.3"/>
    <s v="NGN"/>
    <d v="2026-05-24T00:00:00"/>
    <d v="2025-03-23T00:00:00"/>
    <d v="2026-06-21T00:00:00"/>
    <x v="2"/>
    <x v="0"/>
  </r>
  <r>
    <s v="PRD-02733"/>
    <s v="SAM-STO-0066"/>
    <s v="1639450000000"/>
    <x v="42"/>
    <s v="Samsung"/>
    <x v="3"/>
    <s v="Hard Disk Drives"/>
    <s v="Each"/>
    <s v="Active"/>
    <x v="0"/>
    <s v="PHC"/>
    <s v="A-38-S3"/>
    <s v="A"/>
    <s v="S3"/>
    <s v="BT-969521"/>
    <s v="LOT-C2720"/>
    <n v="69"/>
    <n v="17"/>
    <n v="52"/>
    <n v="15"/>
    <n v="6"/>
    <n v="75"/>
    <s v="SUP-1001"/>
    <x v="9"/>
    <s v="Nigeria"/>
    <n v="7"/>
    <d v="2025-11-25T00:00:00"/>
    <n v="140728.76999999999"/>
    <n v="161883.85"/>
    <n v="9710285.1300000008"/>
    <s v="NGN"/>
    <d v="2026-05-20T00:00:00"/>
    <d v="2025-12-02T00:00:00"/>
    <m/>
    <x v="1"/>
    <x v="1"/>
  </r>
  <r>
    <s v="PRD-00840"/>
    <s v="PHI-CLN-0077"/>
    <s v="2823130000000"/>
    <x v="43"/>
    <s v="Ubiquiti"/>
    <x v="11"/>
    <s v="Routers"/>
    <s v="Each"/>
    <s v="Discontinued"/>
    <x v="2"/>
    <s v="LAG"/>
    <s v="F-26-S4"/>
    <s v="F"/>
    <s v="S4"/>
    <s v="BT-412244"/>
    <s v="LOT-A7000"/>
    <n v="829"/>
    <n v="257"/>
    <n v="572"/>
    <n v="75"/>
    <n v="37"/>
    <n v="750"/>
    <s v="SUP-1004"/>
    <x v="10"/>
    <s v="United Arab Emirates"/>
    <n v="25"/>
    <d v="2026-01-05T00:00:00"/>
    <n v="894432.38"/>
    <n v="1263858.24"/>
    <n v="741484443"/>
    <s v="NGN"/>
    <d v="2026-06-20T00:00:00"/>
    <d v="2026-01-06T00:00:00"/>
    <m/>
    <x v="3"/>
    <x v="1"/>
  </r>
  <r>
    <s v="PRD-02230"/>
    <s v="MSF-LAP-0044"/>
    <s v="3075670000000"/>
    <x v="18"/>
    <s v="Microsoft"/>
    <x v="2"/>
    <s v="Consumer Laptops"/>
    <s v="Each"/>
    <s v="Active"/>
    <x v="1"/>
    <s v="ABJ"/>
    <s v="E-13-S7"/>
    <s v="E"/>
    <s v="S7"/>
    <s v="BT-449082"/>
    <s v="LOT-B5832"/>
    <n v="433"/>
    <n v="25"/>
    <n v="408"/>
    <n v="60"/>
    <n v="18"/>
    <n v="600"/>
    <s v="SUP-1003"/>
    <x v="0"/>
    <s v="Nigeria"/>
    <n v="2"/>
    <d v="2025-03-28T00:00:00"/>
    <n v="374696.94"/>
    <n v="466958.94"/>
    <n v="162243775"/>
    <s v="NGN"/>
    <d v="2026-05-26T00:00:00"/>
    <d v="2025-04-10T00:00:00"/>
    <m/>
    <x v="1"/>
    <x v="1"/>
  </r>
  <r>
    <s v="PRD-00896"/>
    <s v="BRO-PRN-0018"/>
    <s v="9714800000000"/>
    <x v="44"/>
    <s v="Brother"/>
    <x v="7"/>
    <s v="Multifunction"/>
    <s v="Each"/>
    <s v="Active"/>
    <x v="2"/>
    <s v="LAG"/>
    <s v="E-30-S1"/>
    <s v="E"/>
    <s v="S1"/>
    <s v="BT-206705"/>
    <s v="LOT-A5122"/>
    <n v="36"/>
    <n v="12"/>
    <n v="24"/>
    <n v="20"/>
    <n v="10"/>
    <n v="120"/>
    <s v="SUP-1002"/>
    <x v="5"/>
    <s v="Nigeria"/>
    <n v="6"/>
    <d v="2025-08-04T00:00:00"/>
    <n v="149601.70000000001"/>
    <n v="184812.25"/>
    <n v="5385661.2000000002"/>
    <s v="NGN"/>
    <d v="2026-06-29T00:00:00"/>
    <d v="2025-08-12T00:00:00"/>
    <m/>
    <x v="1"/>
    <x v="1"/>
  </r>
  <r>
    <s v="PRD-00862"/>
    <s v="HP-SUP-0023"/>
    <s v="3591770000000"/>
    <x v="45"/>
    <s v="Hp"/>
    <x v="6"/>
    <s v="Paper Products"/>
    <s v="Pack"/>
    <s v="Active"/>
    <x v="2"/>
    <s v="LAG"/>
    <s v="A-37-S4"/>
    <s v="A"/>
    <s v="S4"/>
    <s v="BT-547658"/>
    <s v="LOT-A7913"/>
    <n v="36"/>
    <n v="9"/>
    <n v="27"/>
    <n v="30"/>
    <n v="9"/>
    <n v="180"/>
    <s v="SUP-1004"/>
    <x v="10"/>
    <s v="United Arab Emirates"/>
    <n v="20"/>
    <d v="2025-05-23T00:00:00"/>
    <n v="43898.45"/>
    <n v="65453.73"/>
    <n v="1580344.2"/>
    <s v="NGN"/>
    <d v="2026-06-12T00:00:00"/>
    <d v="2025-06-02T00:00:00"/>
    <d v="2027-08-04T00:00:00"/>
    <x v="1"/>
    <x v="1"/>
  </r>
  <r>
    <s v="PRD-02609"/>
    <s v="MSF-FUR-0069"/>
    <s v="2984690000000"/>
    <x v="10"/>
    <s v="Microsoft"/>
    <x v="4"/>
    <s v="Seating"/>
    <s v="Each"/>
    <s v="Active"/>
    <x v="0"/>
    <s v="PHC"/>
    <s v="D-32-S4"/>
    <s v="D"/>
    <s v="S4"/>
    <s v="BT-488182"/>
    <s v="LOT-C8859"/>
    <n v="199"/>
    <n v="4"/>
    <n v="195"/>
    <n v="60"/>
    <n v="18"/>
    <n v="600"/>
    <s v="SUP-1006"/>
    <x v="4"/>
    <s v="China"/>
    <n v="34"/>
    <d v="2025-08-18T00:00:00"/>
    <n v="53021.75"/>
    <n v="69561.36"/>
    <n v="10551328.25"/>
    <s v="NGN"/>
    <d v="2026-05-07T00:00:00"/>
    <d v="2025-08-21T00:00:00"/>
    <m/>
    <x v="1"/>
    <x v="1"/>
  </r>
  <r>
    <s v="PRD-00925"/>
    <s v="HP-MOB-0037"/>
    <s v="3596680000000"/>
    <x v="25"/>
    <s v="Hp"/>
    <x v="5"/>
    <s v="Smartphones"/>
    <s v="Each"/>
    <s v="Active"/>
    <x v="2"/>
    <s v="LAG"/>
    <s v="E-20-S8"/>
    <s v="E"/>
    <s v="S8"/>
    <s v="BT-271530"/>
    <s v="LOT-A3587"/>
    <n v="402"/>
    <n v="2"/>
    <n v="400"/>
    <n v="40"/>
    <n v="16"/>
    <n v="400"/>
    <s v="SUP-1011"/>
    <x v="2"/>
    <s v="United Kingdom"/>
    <n v="26"/>
    <d v="2025-10-24T00:00:00"/>
    <n v="396502.78"/>
    <n v="475941.91"/>
    <n v="159394117.59999999"/>
    <s v="NGN"/>
    <d v="2026-06-08T00:00:00"/>
    <d v="2025-10-28T00:00:00"/>
    <m/>
    <x v="3"/>
    <x v="1"/>
  </r>
  <r>
    <s v="PRD-02480"/>
    <s v="MSF-LAP-0048"/>
    <s v="7328560000000"/>
    <x v="46"/>
    <s v="Microsoft"/>
    <x v="2"/>
    <s v="Gaming Laptops"/>
    <s v="Each"/>
    <s v="Active"/>
    <x v="0"/>
    <s v="PHC"/>
    <s v="G-38-S7"/>
    <s v="G"/>
    <s v="S7"/>
    <s v="BT-155685"/>
    <s v="LOT-C8173"/>
    <n v="0"/>
    <n v="0"/>
    <n v="0"/>
    <n v="30"/>
    <n v="15"/>
    <n v="240"/>
    <s v="SUP-1006"/>
    <x v="4"/>
    <s v="China"/>
    <n v="39"/>
    <d v="2025-01-05T00:00:00"/>
    <n v="777136"/>
    <n v="965912.01"/>
    <n v="0"/>
    <s v="NGN"/>
    <d v="2026-06-24T00:00:00"/>
    <d v="2025-01-07T00:00:00"/>
    <m/>
    <x v="0"/>
    <x v="0"/>
  </r>
  <r>
    <s v="PRD-02947"/>
    <s v="PHI-ELC-0157"/>
    <s v="2002870000000"/>
    <x v="31"/>
    <s v="Philips"/>
    <x v="8"/>
    <s v="Lighting"/>
    <s v="Each"/>
    <s v="Active"/>
    <x v="0"/>
    <s v="PHC"/>
    <s v="B-08-S7"/>
    <s v="B"/>
    <s v="S7"/>
    <s v="BT-307036"/>
    <s v="LOT-C9531"/>
    <n v="50"/>
    <n v="14"/>
    <n v="36"/>
    <n v="40"/>
    <n v="20"/>
    <n v="160"/>
    <s v="SUP-1006"/>
    <x v="4"/>
    <s v="China"/>
    <n v="36"/>
    <d v="2025-12-31T00:00:00"/>
    <n v="313863.58"/>
    <n v="467973.02"/>
    <n v="15693179"/>
    <s v="NGN"/>
    <d v="2026-05-25T00:00:00"/>
    <d v="2026-01-03T00:00:00"/>
    <m/>
    <x v="1"/>
    <x v="1"/>
  </r>
  <r>
    <s v="PRD-01270"/>
    <s v="BRO-SUP-0040"/>
    <s v="9907470000000"/>
    <x v="6"/>
    <s v="Brother"/>
    <x v="6"/>
    <s v="Labels"/>
    <s v="Pack"/>
    <s v="Active"/>
    <x v="1"/>
    <s v="ABJ"/>
    <s v="A-33-S3"/>
    <s v="A"/>
    <s v="S3"/>
    <s v="BT-131295"/>
    <s v="LOT-B7765"/>
    <n v="43"/>
    <n v="9"/>
    <n v="34"/>
    <n v="40"/>
    <n v="12"/>
    <n v="200"/>
    <s v="SUP-1010"/>
    <x v="1"/>
    <s v="United Arab Emirates"/>
    <n v="19"/>
    <d v="2025-09-20T00:00:00"/>
    <n v="27587.279999999999"/>
    <n v="38338.21"/>
    <n v="1186253.04"/>
    <s v="NGN"/>
    <d v="2026-05-30T00:00:00"/>
    <d v="2025-09-21T00:00:00"/>
    <d v="2027-08-01T00:00:00"/>
    <x v="1"/>
    <x v="1"/>
  </r>
  <r>
    <s v="PRD-03189"/>
    <s v="HP-FUR-0080"/>
    <s v="5848140000000"/>
    <x v="27"/>
    <s v="Hp"/>
    <x v="4"/>
    <s v="Desks"/>
    <s v="Each"/>
    <s v="Active"/>
    <x v="0"/>
    <s v="PHC"/>
    <s v="C-40-S4"/>
    <s v="C"/>
    <s v="S4"/>
    <s v="BT-141771"/>
    <s v="LOT-C1742"/>
    <n v="-1"/>
    <n v="2"/>
    <n v="30"/>
    <n v="10"/>
    <n v="4"/>
    <n v="50"/>
    <s v="SUP-1009"/>
    <x v="7"/>
    <s v="Nigeria"/>
    <n v="12"/>
    <d v="2025-03-26T00:00:00"/>
    <n v="167796.14"/>
    <n v="198658.68"/>
    <n v="5369476.4800000004"/>
    <s v="NGN"/>
    <d v="2026-06-28T00:00:00"/>
    <d v="2025-04-07T00:00:00"/>
    <m/>
    <x v="1"/>
    <x v="1"/>
  </r>
  <r>
    <s v="PRD-02489"/>
    <s v="LOG-ACC-0052"/>
    <s v="3701580000000"/>
    <x v="30"/>
    <s v="Logitech"/>
    <x v="10"/>
    <s v="Mice"/>
    <s v="Each"/>
    <s v="Active"/>
    <x v="0"/>
    <s v="PHC"/>
    <s v="B-27-S6"/>
    <s v="B"/>
    <s v="S6"/>
    <s v="BT-228220"/>
    <s v="LOT-C9350"/>
    <n v="114"/>
    <n v="30"/>
    <n v="84"/>
    <n v="100"/>
    <n v="50"/>
    <n v="600"/>
    <s v="SUP-1009"/>
    <x v="7"/>
    <s v="Nigeria"/>
    <n v="8"/>
    <d v="2025-06-23T00:00:00"/>
    <n v="62058.559999999998"/>
    <n v="93018.55"/>
    <n v="7074675.8399999999"/>
    <s v="NGN"/>
    <d v="2026-06-16T00:00:00"/>
    <d v="2025-07-03T00:00:00"/>
    <m/>
    <x v="1"/>
    <x v="1"/>
  </r>
  <r>
    <s v="PRD-00429"/>
    <s v="UBI-NET-0013"/>
    <s v="666437000000"/>
    <x v="43"/>
    <s v="Ubiquiti"/>
    <x v="11"/>
    <s v="Switches"/>
    <s v="Each"/>
    <s v="Active"/>
    <x v="2"/>
    <s v="LAG"/>
    <s v="G-14-S5"/>
    <s v="G"/>
    <s v="S5"/>
    <s v="BT-785072"/>
    <s v="LOT-A5466"/>
    <n v="153"/>
    <n v="2"/>
    <n v="151"/>
    <n v="50"/>
    <n v="15"/>
    <n v="300"/>
    <s v="SUP-1002"/>
    <x v="5"/>
    <s v="Nigeria"/>
    <n v="4"/>
    <d v="2025-09-18T00:00:00"/>
    <n v="602920.17000000004"/>
    <n v="843307.76"/>
    <n v="92246786.010000005"/>
    <s v="NGN"/>
    <d v="2026-05-01T00:00:00"/>
    <d v="2025-10-03T00:00:00"/>
    <m/>
    <x v="1"/>
    <x v="1"/>
  </r>
  <r>
    <s v="PRD-00885"/>
    <s v="LEN-MOB-0022"/>
    <s v="6562930000000"/>
    <x v="5"/>
    <s v="Lenovo"/>
    <x v="5"/>
    <s v="Smartphones"/>
    <s v="Each"/>
    <s v="Active"/>
    <x v="2"/>
    <s v="LAG"/>
    <s v="E-34-S9"/>
    <s v="E"/>
    <s v="S9"/>
    <s v="BT-523637"/>
    <s v="LOT-A9662"/>
    <n v="145"/>
    <n v="46"/>
    <n v="99"/>
    <n v="60"/>
    <n v="18"/>
    <n v="240"/>
    <s v="SUP-1002"/>
    <x v="5"/>
    <s v="Nigeria"/>
    <n v="4"/>
    <d v="2026-06-01T00:00:00"/>
    <n v="468479.23"/>
    <n v="612554.06000000006"/>
    <n v="67929488.349999994"/>
    <s v="NGN"/>
    <d v="2026-05-25T00:00:00"/>
    <d v="2026-06-14T00:00:00"/>
    <m/>
    <x v="1"/>
    <x v="1"/>
  </r>
  <r>
    <s v="PRD-03228"/>
    <s v="HP-SUP-0085"/>
    <s v="4576110000000"/>
    <x v="34"/>
    <s v="Hp"/>
    <x v="6"/>
    <s v="Toner &amp; Ink"/>
    <s v="Pack"/>
    <s v="Active"/>
    <x v="0"/>
    <s v="PHC"/>
    <s v="D-35-S7"/>
    <s v="D"/>
    <s v="S7"/>
    <s v="BT-250518"/>
    <s v="LOT-C4215"/>
    <n v="61"/>
    <n v="2"/>
    <n v="59"/>
    <n v="15"/>
    <n v="7"/>
    <n v="120"/>
    <s v="SUP-1006"/>
    <x v="4"/>
    <s v="China"/>
    <n v="39"/>
    <m/>
    <n v="44862.19"/>
    <n v="58844.77"/>
    <n v="2736593.59"/>
    <s v="NGN"/>
    <d v="2026-06-05T00:00:00"/>
    <d v="2025-06-01T00:00:00"/>
    <d v="2026-04-13T00:00:00"/>
    <x v="1"/>
    <x v="1"/>
  </r>
  <r>
    <s v="PRD-00348"/>
    <s v="SEA-STO-0011"/>
    <s v="870663000000"/>
    <x v="47"/>
    <s v="Seagate"/>
    <x v="3"/>
    <s v="Solid State Drives"/>
    <s v="Each"/>
    <s v="Active"/>
    <x v="2"/>
    <s v="LAG"/>
    <s v="A-13-S1"/>
    <s v="A"/>
    <s v="S1"/>
    <s v="BT-660134"/>
    <s v="LOT-A7215"/>
    <n v="18"/>
    <n v="5"/>
    <n v="13"/>
    <n v="10"/>
    <n v="3"/>
    <n v="40"/>
    <s v="SUP-1006"/>
    <x v="4"/>
    <s v="China"/>
    <n v="36"/>
    <d v="2025-10-19T00:00:00"/>
    <n v="79290.509999999995"/>
    <n v="118137.58"/>
    <n v="1427229.18"/>
    <s v="NGN"/>
    <d v="2026-05-01T00:00:00"/>
    <d v="2025-10-20T00:00:00"/>
    <m/>
    <x v="1"/>
    <x v="1"/>
  </r>
  <r>
    <s v="PRD-01072"/>
    <s v="HP-FUR-0029"/>
    <s v="7385780000000"/>
    <x v="27"/>
    <s v="Hp"/>
    <x v="4"/>
    <s v="Desk Accessories"/>
    <s v="Each"/>
    <s v="Active"/>
    <x v="2"/>
    <s v="LAG"/>
    <s v="A-04-S4"/>
    <s v="A"/>
    <s v="S4"/>
    <s v="BT-463426"/>
    <s v="LOT-A5871"/>
    <n v="1"/>
    <n v="0"/>
    <n v="1"/>
    <n v="15"/>
    <n v="7"/>
    <n v="150"/>
    <s v="SUP-1008"/>
    <x v="3"/>
    <s v="Nigeria"/>
    <n v="5"/>
    <d v="2026-02-02T00:00:00"/>
    <n v="234820.72"/>
    <n v="275253.7"/>
    <n v="234820.72"/>
    <s v="NGN"/>
    <d v="2026-05-16T00:00:00"/>
    <d v="2026-02-15T00:00:00"/>
    <m/>
    <x v="2"/>
    <x v="0"/>
  </r>
  <r>
    <s v="PRD-01787"/>
    <s v="LOG-ACC-0039"/>
    <s v="2322430000000"/>
    <x v="30"/>
    <s v="Logitech"/>
    <x v="10"/>
    <s v="Mice"/>
    <s v="Each"/>
    <s v="Active"/>
    <x v="1"/>
    <s v="ABJ"/>
    <s v="D-29-S5"/>
    <s v="D"/>
    <s v="S5"/>
    <s v="BT-341894"/>
    <s v="LOT-B3318"/>
    <n v="239"/>
    <n v="12"/>
    <n v="227"/>
    <n v="30"/>
    <n v="12"/>
    <n v="240"/>
    <s v="SUP-1007"/>
    <x v="8"/>
    <s v="China"/>
    <n v="31"/>
    <d v="2026-06-05T00:00:00"/>
    <n v="26899.08"/>
    <n v="37367.040000000001"/>
    <n v="6428880.1200000001"/>
    <s v="NGN"/>
    <d v="2026-05-27T00:00:00"/>
    <d v="2026-06-09T00:00:00"/>
    <m/>
    <x v="1"/>
    <x v="1"/>
  </r>
  <r>
    <s v="PRD-01335"/>
    <s v="LOG-FUR-0032"/>
    <s v="1137240000000"/>
    <x v="4"/>
    <s v="Logitech"/>
    <x v="4"/>
    <s v="Desk Accessories"/>
    <s v="Each"/>
    <s v="Active"/>
    <x v="1"/>
    <s v="ABJ"/>
    <s v="F-15-S9"/>
    <s v="F"/>
    <s v="S9"/>
    <s v="BT-294217"/>
    <s v="LOT-B9331"/>
    <n v="586"/>
    <n v="164"/>
    <n v="422"/>
    <n v="100"/>
    <n v="40"/>
    <n v="600"/>
    <s v="SUP-1009"/>
    <x v="7"/>
    <s v="Nigeria"/>
    <n v="10"/>
    <d v="2025-07-29T00:00:00"/>
    <n v="257102.46"/>
    <n v="314180.57"/>
    <n v="150662041.59999999"/>
    <s v="NGN"/>
    <d v="2026-04-30T00:00:00"/>
    <d v="2025-07-31T00:00:00"/>
    <m/>
    <x v="1"/>
    <x v="1"/>
  </r>
  <r>
    <s v="PRD-00069"/>
    <s v="CIS-NET-0002"/>
    <s v="8926870000000"/>
    <x v="48"/>
    <s v="Cisco"/>
    <x v="11"/>
    <s v="Switches"/>
    <s v="Each"/>
    <s v="Active"/>
    <x v="2"/>
    <s v="LAG"/>
    <s v="C-15-S9"/>
    <s v="C"/>
    <s v="S9"/>
    <s v="BT-533649"/>
    <s v="LOT-A5923"/>
    <n v="19"/>
    <n v="5"/>
    <n v="14"/>
    <n v="20"/>
    <n v="10"/>
    <n v="120"/>
    <s v="SUP-1008"/>
    <x v="3"/>
    <s v="Nigeria"/>
    <n v="8"/>
    <d v="2025-10-10T00:00:00"/>
    <n v="753245.55"/>
    <n v="1112809.57"/>
    <n v="14311665.449999999"/>
    <s v="NGN"/>
    <d v="2026-05-04T00:00:00"/>
    <d v="2025-10-15T00:00:00"/>
    <m/>
    <x v="2"/>
    <x v="0"/>
  </r>
  <r>
    <s v="PRD-02703"/>
    <s v="CIS-NET-0105"/>
    <s v="3495690000000"/>
    <x v="48"/>
    <s v="Cisco"/>
    <x v="11"/>
    <s v="Access Points"/>
    <s v="Each"/>
    <s v="Active"/>
    <x v="0"/>
    <s v="PHC"/>
    <s v="C-02-S6"/>
    <s v="C"/>
    <s v="S6"/>
    <s v="BT-520147"/>
    <s v="LOT-C6074"/>
    <n v="287"/>
    <n v="16"/>
    <n v="271"/>
    <n v="100"/>
    <n v="40"/>
    <n v="600"/>
    <s v="SUP-1006"/>
    <x v="4"/>
    <s v="China"/>
    <n v="37"/>
    <d v="2026-03-14T00:00:00"/>
    <n v="285635.33"/>
    <n v="390312.67"/>
    <n v="81977339.709999993"/>
    <s v="NGN"/>
    <d v="2026-05-04T00:00:00"/>
    <d v="2026-03-16T00:00:00"/>
    <m/>
    <x v="1"/>
    <x v="1"/>
  </r>
  <r>
    <s v="PRD-00142"/>
    <s v="CAN-SUP-0006"/>
    <s v="6973580000000"/>
    <x v="39"/>
    <s v="Canon"/>
    <x v="6"/>
    <s v="Toner &amp; Ink"/>
    <s v="Pack"/>
    <s v="Active"/>
    <x v="2"/>
    <s v="LAG"/>
    <s v="B-17-S9"/>
    <s v="B"/>
    <s v="S9"/>
    <s v="BT-664032"/>
    <s v="LOT-A5098"/>
    <n v="77"/>
    <n v="18"/>
    <n v="59"/>
    <n v="25"/>
    <n v="12"/>
    <n v="125"/>
    <s v="SUP-1001"/>
    <x v="9"/>
    <s v="Nigeria"/>
    <n v="7"/>
    <d v="2026-03-27T00:00:00"/>
    <n v="9938.98"/>
    <n v="13442.42"/>
    <n v="765301.46"/>
    <s v="NGN"/>
    <d v="2026-06-11T00:00:00"/>
    <d v="2026-04-05T00:00:00"/>
    <d v="2027-03-14T00:00:00"/>
    <x v="1"/>
    <x v="1"/>
  </r>
  <r>
    <s v="PRD-02059"/>
    <s v="SAM-MOB-0066"/>
    <s v="6915390000000"/>
    <x v="11"/>
    <s v="Samsung"/>
    <x v="5"/>
    <s v="Tablets"/>
    <s v="Each"/>
    <s v="Active"/>
    <x v="1"/>
    <s v="ABJ"/>
    <s v="A-16-S5"/>
    <s v="A"/>
    <s v="S5"/>
    <s v="BT-502578"/>
    <s v="LOT-B3352"/>
    <n v="110"/>
    <n v="37"/>
    <n v="73"/>
    <n v="20"/>
    <n v="10"/>
    <n v="120"/>
    <s v="SUP-1010"/>
    <x v="1"/>
    <s v="United Arab Emirates"/>
    <n v="17"/>
    <d v="2026-03-09T00:00:00"/>
    <n v="230659.49"/>
    <n v="316407.74"/>
    <n v="25372543.899999999"/>
    <s v="NGN"/>
    <d v="2026-06-28T00:00:00"/>
    <d v="2026-03-13T00:00:00"/>
    <m/>
    <x v="1"/>
    <x v="1"/>
  </r>
  <r>
    <s v="PRD-02918"/>
    <s v="PHI-CLN-0085"/>
    <s v="9693390000000"/>
    <x v="20"/>
    <s v="Philips"/>
    <x v="1"/>
    <s v="Vacuum"/>
    <s v="Each"/>
    <s v="Active"/>
    <x v="0"/>
    <s v="PHC"/>
    <s v="B-35-S9"/>
    <s v="B"/>
    <s v="S9"/>
    <s v="BT-821067"/>
    <s v="LOT-C5265"/>
    <n v="22"/>
    <n v="6"/>
    <n v="16"/>
    <n v="40"/>
    <n v="12"/>
    <n v="200"/>
    <s v="SUP-1006"/>
    <x v="6"/>
    <s v="China"/>
    <n v="36"/>
    <d v="2025-08-01T00:00:00"/>
    <n v="39958.58"/>
    <n v="48388.04"/>
    <n v="879088.76"/>
    <s v="NGN"/>
    <d v="2026-06-28T00:00:00"/>
    <d v="2025-08-08T00:00:00"/>
    <d v="2026-08-02T00:00:00"/>
    <x v="2"/>
    <x v="0"/>
  </r>
  <r>
    <s v="PRD-03223"/>
    <s v="HP-CLN-0081"/>
    <s v="6351140000000"/>
    <x v="1"/>
    <s v="Hp"/>
    <x v="3"/>
    <s v="Cleaning Kits"/>
    <s v="Each"/>
    <s v="Active"/>
    <x v="0"/>
    <s v="PHC"/>
    <s v="C-29-S2"/>
    <s v="C"/>
    <s v="S2"/>
    <s v="BT-419992"/>
    <s v="LOT-C1972"/>
    <n v="236"/>
    <n v="48"/>
    <n v="188"/>
    <n v="50"/>
    <n v="20"/>
    <n v="250"/>
    <s v="SUP-1010"/>
    <x v="1"/>
    <s v="United Arab Emirates"/>
    <n v="14"/>
    <d v="2026-05-14T00:00:00"/>
    <n v="17541.2"/>
    <n v="20865.41"/>
    <n v="4139723.2"/>
    <s v="NGN"/>
    <d v="2026-06-25T00:00:00"/>
    <d v="2026-05-19T00:00:00"/>
    <d v="2026-12-15T00:00:00"/>
    <x v="1"/>
    <x v="1"/>
  </r>
  <r>
    <s v="PRD-00998"/>
    <s v="PHI-ELC-0057"/>
    <s v="1203400000000"/>
    <x v="31"/>
    <s v="Philips"/>
    <x v="8"/>
    <s v="Surge Protection"/>
    <s v="Each"/>
    <s v="Active"/>
    <x v="2"/>
    <s v="LAG"/>
    <s v="H-02-S7"/>
    <s v="H"/>
    <s v="S7"/>
    <s v="BT-767083"/>
    <s v="LOT-A6292"/>
    <n v="106"/>
    <n v="37"/>
    <n v="69"/>
    <n v="25"/>
    <n v="12"/>
    <n v="250"/>
    <s v="SUP-1008"/>
    <x v="3"/>
    <s v="Nigeria"/>
    <n v="9"/>
    <d v="2025-04-04T00:00:00"/>
    <n v="270662.81"/>
    <n v="415076.25"/>
    <n v="28690257.859999999"/>
    <s v="NGN"/>
    <d v="2026-06-27T00:00:00"/>
    <d v="2025-04-09T00:00:00"/>
    <m/>
    <x v="1"/>
    <x v="1"/>
  </r>
  <r>
    <s v="PRD-00434"/>
    <s v="PHI-AUD-0011"/>
    <s v="2536670000000"/>
    <x v="49"/>
    <s v="Philips"/>
    <x v="0"/>
    <s v="Headsets"/>
    <s v="Each"/>
    <s v="Active"/>
    <x v="2"/>
    <s v="LAG"/>
    <s v="H-35-S7"/>
    <s v="H"/>
    <s v="S7"/>
    <s v="BT-993055"/>
    <s v="LOT-A4718"/>
    <n v="125"/>
    <n v="16"/>
    <n v="109"/>
    <n v="20"/>
    <n v="8"/>
    <n v="100"/>
    <s v="SUP-1002"/>
    <x v="5"/>
    <s v="Nigeria"/>
    <n v="5"/>
    <d v="2025-08-06T00:00:00"/>
    <n v="136320.94"/>
    <n v="180310.98"/>
    <n v="17040117.5"/>
    <s v="NGN"/>
    <d v="2026-06-27T00:00:00"/>
    <d v="2025-08-09T00:00:00"/>
    <m/>
    <x v="3"/>
    <x v="1"/>
  </r>
  <r>
    <s v="PRD-02490"/>
    <s v="MSF-FUR-0061"/>
    <s v="6814160000000"/>
    <x v="10"/>
    <s v="Microsoft"/>
    <x v="4"/>
    <s v="Seating"/>
    <s v="Each"/>
    <s v="Active"/>
    <x v="0"/>
    <s v="PHC"/>
    <s v="A-21-S8"/>
    <s v="A"/>
    <s v="S8"/>
    <s v="BT-493831"/>
    <s v="LOT-C3796"/>
    <n v="365"/>
    <n v="68"/>
    <n v="297"/>
    <n v="100"/>
    <n v="50"/>
    <n v="600"/>
    <s v="SUP-1009"/>
    <x v="7"/>
    <s v="Nigeria"/>
    <n v="11"/>
    <d v="2025-10-24T00:00:00"/>
    <n v="63626.93"/>
    <n v="89473.27"/>
    <n v="23223829.449999999"/>
    <s v="NGN"/>
    <d v="2026-05-14T00:00:00"/>
    <d v="2025-10-31T00:00:00"/>
    <m/>
    <x v="1"/>
    <x v="1"/>
  </r>
  <r>
    <s v="PRD-01657"/>
    <s v="CAN-SUP-0051"/>
    <s v="7154840000000"/>
    <x v="50"/>
    <s v="Canon"/>
    <x v="6"/>
    <s v="Paper Products"/>
    <s v="Pack"/>
    <s v="Active"/>
    <x v="1"/>
    <s v="ABJ"/>
    <s v="A-14-S7"/>
    <s v="A"/>
    <s v="S7"/>
    <s v="BT-725096"/>
    <s v="LOT-B2797"/>
    <n v="0"/>
    <n v="0"/>
    <n v="0"/>
    <n v="60"/>
    <n v="24"/>
    <n v="360"/>
    <s v="SUP-1009"/>
    <x v="7"/>
    <s v="Nigeria"/>
    <n v="7"/>
    <d v="2025-04-01T00:00:00"/>
    <n v="16120.74"/>
    <n v="23397.35"/>
    <n v="0"/>
    <s v="NGN"/>
    <d v="2026-05-11T00:00:00"/>
    <d v="2025-04-12T00:00:00"/>
    <d v="2027-03-11T00:00:00"/>
    <x v="0"/>
    <x v="0"/>
  </r>
  <r>
    <s v="PRD-01091"/>
    <s v="BRO-PRN-0025"/>
    <s v="794322000000"/>
    <x v="44"/>
    <s v="Brother"/>
    <x v="7"/>
    <s v="Inkjet Printers"/>
    <s v="Each"/>
    <s v="Active"/>
    <x v="2"/>
    <s v="LAG"/>
    <s v="E-06-S6"/>
    <s v="E"/>
    <s v="S6"/>
    <s v="BT-538937"/>
    <s v="LOT-A6420"/>
    <n v="45"/>
    <n v="18"/>
    <n v="27"/>
    <n v="20"/>
    <n v="6"/>
    <n v="120"/>
    <s v="SUP-1002"/>
    <x v="5"/>
    <s v="Nigeria"/>
    <n v="9"/>
    <d v="2025-05-26T00:00:00"/>
    <n v="384836.47"/>
    <n v="478174.16"/>
    <n v="17317641.149999999"/>
    <s v="NGN"/>
    <d v="2026-05-27T00:00:00"/>
    <d v="2025-05-31T00:00:00"/>
    <m/>
    <x v="1"/>
    <x v="1"/>
  </r>
  <r>
    <s v="PRD-03314"/>
    <s v="BRO-SUP-0103"/>
    <s v="7071730000000"/>
    <x v="6"/>
    <s v="Brother"/>
    <x v="6"/>
    <s v="Paper Products"/>
    <s v="Pack"/>
    <s v="Active"/>
    <x v="0"/>
    <s v="PHC"/>
    <s v="E-38-S9"/>
    <s v="E"/>
    <s v="S9"/>
    <s v="BT-387795"/>
    <s v="LOT-C9614"/>
    <n v="42"/>
    <n v="4"/>
    <n v="38"/>
    <n v="50"/>
    <n v="15"/>
    <n v="200"/>
    <s v="SUP-1010"/>
    <x v="1"/>
    <s v="United Arab Emirates"/>
    <n v="16"/>
    <d v="2026-03-03T00:00:00"/>
    <n v="26996.04"/>
    <n v="40074.959999999999"/>
    <n v="1133833.68"/>
    <s v="NGN"/>
    <d v="2026-05-20T00:00:00"/>
    <d v="2026-03-07T00:00:00"/>
    <d v="2026-06-11T00:00:00"/>
    <x v="2"/>
    <x v="0"/>
  </r>
  <r>
    <s v="PRD-01746"/>
    <s v="PHI-AUD-0043"/>
    <s v="4658580000000"/>
    <x v="49"/>
    <s v="Philips"/>
    <x v="0"/>
    <s v="Speakers"/>
    <s v="Each"/>
    <s v="Active"/>
    <x v="1"/>
    <s v="ABJ"/>
    <s v="A-29-S8"/>
    <s v="A"/>
    <s v="S8"/>
    <s v="BT-476440"/>
    <s v="LOT-B8802"/>
    <n v="99"/>
    <n v="32"/>
    <n v="67"/>
    <m/>
    <n v="8"/>
    <n v="80"/>
    <s v="SUP-1005"/>
    <x v="12"/>
    <s v="United Arab Emirates"/>
    <n v="17"/>
    <d v="2025-01-05T00:00:00"/>
    <n v="82319.83"/>
    <n v="126838.66"/>
    <n v="8149663.1699999999"/>
    <s v="NGN"/>
    <d v="2026-05-14T00:00:00"/>
    <d v="2025-01-14T00:00:00"/>
    <m/>
    <x v="3"/>
    <x v="1"/>
  </r>
  <r>
    <s v="PRD-01015"/>
    <s v="PHI-ELC-0059"/>
    <s v="5280020000000"/>
    <x v="31"/>
    <s v="Philips"/>
    <x v="8"/>
    <s v="Lighting"/>
    <s v="Each"/>
    <s v="Active"/>
    <x v="2"/>
    <s v="LAG"/>
    <s v="B-23-S8"/>
    <s v="B"/>
    <s v="S8"/>
    <s v="BT-985774"/>
    <s v="LOT-A8129"/>
    <n v="333"/>
    <n v="72"/>
    <n v="261"/>
    <n v="30"/>
    <n v="9"/>
    <n v="300"/>
    <s v="SUP-1008"/>
    <x v="3"/>
    <s v="Nigeria"/>
    <n v="9"/>
    <d v="2025-08-13T00:00:00"/>
    <n v="128805.75999999999"/>
    <n v="177807.47"/>
    <n v="42892318.079999998"/>
    <s v="NGN"/>
    <d v="2026-05-07T00:00:00"/>
    <d v="2025-08-16T00:00:00"/>
    <m/>
    <x v="3"/>
    <x v="1"/>
  </r>
  <r>
    <s v="PRD-02414"/>
    <s v="UBI-NET-0081"/>
    <s v="5431250000000"/>
    <x v="51"/>
    <s v="Ubiquiti"/>
    <x v="11"/>
    <s v="Switches"/>
    <s v="Each"/>
    <s v="Active"/>
    <x v="0"/>
    <s v="PHC"/>
    <s v="D-11-S4"/>
    <s v="D"/>
    <s v="S4"/>
    <s v="BT-686331"/>
    <s v="LOT-C2357"/>
    <n v="336"/>
    <n v="28"/>
    <n v="308"/>
    <n v="50"/>
    <n v="20"/>
    <n v="400"/>
    <s v="SUP-1001"/>
    <x v="9"/>
    <s v="Nigeria"/>
    <n v="6"/>
    <d v="2025-09-17T00:00:00"/>
    <n v="246223.01"/>
    <n v="296685.67"/>
    <n v="82730931.359999999"/>
    <s v="NGN"/>
    <d v="2026-06-23T00:00:00"/>
    <d v="2025-09-18T00:00:00"/>
    <m/>
    <x v="1"/>
    <x v="1"/>
  </r>
  <r>
    <s v="PRD-00427"/>
    <s v="UBI-NET-0012"/>
    <s v="803150000000"/>
    <x v="52"/>
    <s v="Ubiquiti"/>
    <x v="11"/>
    <s v="Switches"/>
    <s v="Each"/>
    <s v="Active"/>
    <x v="2"/>
    <s v="LAG"/>
    <s v="H-20-S7"/>
    <s v="H"/>
    <s v="S7"/>
    <s v="BT-621786"/>
    <s v="LOT-A5705"/>
    <n v="75"/>
    <n v="12"/>
    <n v="63"/>
    <n v="20"/>
    <n v="8"/>
    <n v="100"/>
    <s v="SUP-1006"/>
    <x v="4"/>
    <s v="China"/>
    <n v="36"/>
    <d v="2026-02-23T00:00:00"/>
    <n v="156266.39000000001"/>
    <n v="181196.14"/>
    <n v="11719979.25"/>
    <s v="NGN"/>
    <d v="2026-05-25T00:00:00"/>
    <d v="2026-03-01T00:00:00"/>
    <m/>
    <x v="1"/>
    <x v="1"/>
  </r>
  <r>
    <s v="PRD-00318"/>
    <s v="CIS-NET-0011"/>
    <s v="7665590000000"/>
    <x v="53"/>
    <s v="Cisco"/>
    <x v="11"/>
    <s v="Routers"/>
    <s v="Each"/>
    <s v="Active"/>
    <x v="2"/>
    <s v="LAG"/>
    <s v="E-08-S9"/>
    <s v="E"/>
    <s v="S9"/>
    <s v="BT-833287"/>
    <s v="LOT-A9177"/>
    <n v="432"/>
    <n v="53"/>
    <n v="379"/>
    <n v="75"/>
    <n v="22"/>
    <n v="750"/>
    <s v="SUP-1002"/>
    <x v="5"/>
    <s v="Nigeria"/>
    <n v="8"/>
    <d v="2025-06-02T00:00:00"/>
    <n v="583963.51"/>
    <n v="674914.9"/>
    <n v="252272236.30000001"/>
    <s v="NGN"/>
    <d v="2026-06-10T00:00:00"/>
    <d v="2025-06-03T00:00:00"/>
    <m/>
    <x v="1"/>
    <x v="1"/>
  </r>
  <r>
    <s v="PRD-03300"/>
    <s v="PHI-ELC-0176"/>
    <m/>
    <x v="31"/>
    <s v="Philips"/>
    <x v="8"/>
    <s v="Surge Protection"/>
    <s v="Each"/>
    <s v="Active"/>
    <x v="0"/>
    <s v="PHC"/>
    <s v="G-20-S4"/>
    <s v="G"/>
    <s v="S4"/>
    <s v="BT-980826"/>
    <s v="LOT-C2969"/>
    <n v="32"/>
    <n v="12"/>
    <n v="20"/>
    <n v="10"/>
    <n v="4"/>
    <n v="80"/>
    <s v="SUP-1009"/>
    <x v="7"/>
    <s v="Nigeria"/>
    <n v="8"/>
    <d v="2025-05-04T00:00:00"/>
    <n v="85585.75"/>
    <n v="123860.04"/>
    <n v="2738744"/>
    <s v="NGN"/>
    <d v="2026-06-23T00:00:00"/>
    <d v="2025-05-15T00:00:00"/>
    <m/>
    <x v="1"/>
    <x v="1"/>
  </r>
  <r>
    <s v="PRD-01075"/>
    <s v="BRO-SUP-0036"/>
    <s v="2541240000000"/>
    <x v="24"/>
    <s v="Brother"/>
    <x v="6"/>
    <s v="Labels"/>
    <s v="Pack"/>
    <s v="Active"/>
    <x v="2"/>
    <s v="LAG"/>
    <s v="H-32-S8"/>
    <s v="H"/>
    <s v="S8"/>
    <s v="BT-384698"/>
    <s v="LOT-A7096"/>
    <n v="72"/>
    <n v="16"/>
    <n v="56"/>
    <n v="40"/>
    <n v="16"/>
    <n v="400"/>
    <s v="SUP-1011"/>
    <x v="2"/>
    <s v="United Kingdom"/>
    <n v="27"/>
    <d v="2025-07-07T00:00:00"/>
    <n v="30722"/>
    <n v="40818.93"/>
    <n v="2211984"/>
    <s v="NGN"/>
    <d v="2026-06-01T00:00:00"/>
    <d v="2025-07-12T00:00:00"/>
    <d v="2028-05-25T00:00:00"/>
    <x v="1"/>
    <x v="1"/>
  </r>
  <r>
    <s v="PRD-02655"/>
    <s v="UBI-CCT-0064"/>
    <s v="3784460000000"/>
    <x v="40"/>
    <s v="Ubiquiti"/>
    <x v="9"/>
    <s v="IP Cameras"/>
    <s v="Each"/>
    <s v="Active"/>
    <x v="0"/>
    <s v="PHC"/>
    <s v="A-38-S5"/>
    <s v="A"/>
    <s v="S5"/>
    <s v="BT-842669"/>
    <s v="LOT-C9566"/>
    <n v="8"/>
    <n v="3"/>
    <n v="5"/>
    <n v="10"/>
    <n v="4"/>
    <n v="60"/>
    <s v="SUP-1003"/>
    <x v="0"/>
    <s v="Nigeria"/>
    <n v="3"/>
    <d v="2025-02-03T00:00:00"/>
    <n v="110794.13"/>
    <n v="144924.35"/>
    <n v="886353.04"/>
    <s v="NGN"/>
    <d v="2026-05-03T00:00:00"/>
    <d v="2025-02-18T00:00:00"/>
    <m/>
    <x v="2"/>
    <x v="0"/>
  </r>
  <r>
    <s v="PRD-01144"/>
    <s v="HP-FUR-0031"/>
    <s v="9824380000000"/>
    <x v="27"/>
    <s v="Hp"/>
    <x v="4"/>
    <s v="Desks"/>
    <s v="Each"/>
    <s v="Active"/>
    <x v="2"/>
    <s v="LAG"/>
    <s v="D-28-S2"/>
    <s v="D"/>
    <s v="S2"/>
    <s v="BT-876507"/>
    <s v="LOT-A5357"/>
    <n v="726"/>
    <n v="162"/>
    <n v="564"/>
    <n v="100"/>
    <n v="30"/>
    <n v="1000"/>
    <s v="SUP-1002"/>
    <x v="5"/>
    <s v="Nigeria"/>
    <n v="6"/>
    <d v="2025-12-28T00:00:00"/>
    <n v="156086.76"/>
    <n v="184025"/>
    <n v="113318987.8"/>
    <s v="NGN"/>
    <d v="2026-05-24T00:00:00"/>
    <d v="2026-01-02T00:00:00"/>
    <m/>
    <x v="1"/>
    <x v="1"/>
  </r>
  <r>
    <s v="PRD-00655"/>
    <s v="HP-SUP-0017"/>
    <s v="9781460000000"/>
    <x v="45"/>
    <s v="Hp"/>
    <x v="6"/>
    <s v="Toner &amp; Ink"/>
    <s v="Pack"/>
    <s v="Active"/>
    <x v="2"/>
    <s v="LAG"/>
    <s v="F-35-S7"/>
    <s v="F"/>
    <s v="S7"/>
    <s v="BT-219618"/>
    <s v="LOT-A2342"/>
    <n v="-8"/>
    <n v="16"/>
    <n v="50"/>
    <n v="25"/>
    <n v="10"/>
    <n v="200"/>
    <s v="SUP-1006"/>
    <x v="4"/>
    <s v="China"/>
    <n v="37"/>
    <d v="2025-10-30T00:00:00"/>
    <n v="6954.47"/>
    <n v="8504.5499999999993"/>
    <n v="458995.02"/>
    <s v="NGN"/>
    <d v="2026-06-28T00:00:00"/>
    <d v="2025-11-10T00:00:00"/>
    <d v="2026-10-31T00:00:00"/>
    <x v="1"/>
    <x v="1"/>
  </r>
  <r>
    <s v="PRD-00053"/>
    <s v="HP-PRN-0002"/>
    <s v="8844230000000"/>
    <x v="54"/>
    <s v="Hp"/>
    <x v="7"/>
    <s v="Inkjet Printers"/>
    <s v="Each"/>
    <s v="Active"/>
    <x v="2"/>
    <s v="LAG"/>
    <s v="H-21-S2"/>
    <s v="H"/>
    <s v="S2"/>
    <s v="BT-800280"/>
    <s v="LOT-A6692"/>
    <n v="20"/>
    <n v="4"/>
    <n v="16"/>
    <n v="30"/>
    <n v="15"/>
    <n v="240"/>
    <s v="SUP-1011"/>
    <x v="2"/>
    <s v="United Kingdom"/>
    <n v="29"/>
    <d v="2026-03-26T00:00:00"/>
    <n v="164079.35999999999"/>
    <n v="197599.35999999999"/>
    <n v="3281587.2"/>
    <s v="NGN"/>
    <d v="2026-06-18T00:00:00"/>
    <d v="2026-04-03T00:00:00"/>
    <m/>
    <x v="2"/>
    <x v="0"/>
  </r>
  <r>
    <s v="PRD-02981"/>
    <s v="SEA-STO-0064"/>
    <s v="9335760000000"/>
    <x v="55"/>
    <s v="Seagate"/>
    <x v="3"/>
    <s v="External Storage"/>
    <s v="Each"/>
    <s v="Active"/>
    <x v="0"/>
    <s v="PHC"/>
    <s v="B-24-S7"/>
    <s v="B"/>
    <s v="S7"/>
    <s v="BT-271036"/>
    <s v="LOT-C9841"/>
    <n v="150"/>
    <n v="31"/>
    <n v="119"/>
    <n v="75"/>
    <n v="22"/>
    <n v="300"/>
    <s v="SUP-1010"/>
    <x v="1"/>
    <s v="United Arab Emirates"/>
    <n v="16"/>
    <d v="2025-04-03T00:00:00"/>
    <n v="167207.73000000001"/>
    <n v="198195.65"/>
    <n v="25081159.5"/>
    <s v="NGN"/>
    <d v="2026-06-20T00:00:00"/>
    <d v="2025-04-05T00:00:00"/>
    <m/>
    <x v="1"/>
    <x v="1"/>
  </r>
  <r>
    <s v="PRD-02854"/>
    <s v="CIS-NET-0108"/>
    <s v="7841520000000"/>
    <x v="56"/>
    <s v="Cisco"/>
    <x v="11"/>
    <s v="Switches"/>
    <s v="Each"/>
    <s v="Active"/>
    <x v="0"/>
    <s v="PHC"/>
    <s v="F-15-S6"/>
    <s v="F"/>
    <s v="S6"/>
    <s v="BT-257586"/>
    <s v="LOT-C3576"/>
    <n v="29"/>
    <n v="5"/>
    <n v="24"/>
    <n v="10"/>
    <n v="4"/>
    <n v="40"/>
    <s v="SUP-1009"/>
    <x v="7"/>
    <s v="Nigeria"/>
    <n v="12"/>
    <d v="2025-08-09T00:00:00"/>
    <n v="262586.18"/>
    <n v="385819.8"/>
    <n v="7614999.2199999997"/>
    <s v="NGN"/>
    <d v="2026-06-13T00:00:00"/>
    <d v="2025-08-22T00:00:00"/>
    <m/>
    <x v="1"/>
    <x v="1"/>
  </r>
  <r>
    <s v="PRD-00756"/>
    <s v="HP-ACC-0017"/>
    <s v="6197980000000"/>
    <x v="57"/>
    <s v="Hp"/>
    <x v="10"/>
    <s v="Webcams"/>
    <s v="Each"/>
    <s v="Active"/>
    <x v="2"/>
    <s v="LAG"/>
    <s v="E-14-S2"/>
    <s v="E"/>
    <s v="S2"/>
    <s v="BT-382187"/>
    <s v="LOT-A1198"/>
    <n v="0"/>
    <n v="0"/>
    <n v="0"/>
    <n v="50"/>
    <n v="15"/>
    <n v="250"/>
    <s v="SUP-1011"/>
    <x v="2"/>
    <s v="United Kingdom"/>
    <n v="28"/>
    <d v="2025-10-24T00:00:00"/>
    <n v="48610.64"/>
    <n v="66412.97"/>
    <n v="0"/>
    <s v="NGN"/>
    <d v="2026-05-22T00:00:00"/>
    <d v="2025-10-25T00:00:00"/>
    <m/>
    <x v="0"/>
    <x v="0"/>
  </r>
  <r>
    <s v="PRD-00761"/>
    <s v="DEL-ACC-0019"/>
    <s v="8708480000000"/>
    <x v="58"/>
    <s v="Dell"/>
    <x v="10"/>
    <s v="Input Combos"/>
    <s v="Each"/>
    <s v="Active"/>
    <x v="2"/>
    <s v="LAG"/>
    <s v="A-28-S1"/>
    <s v="A"/>
    <s v="S1"/>
    <s v="BT-431725"/>
    <s v="LOT-A5468"/>
    <n v="20"/>
    <n v="8"/>
    <n v="12"/>
    <n v="25"/>
    <n v="12"/>
    <n v="200"/>
    <s v="SUP-1008"/>
    <x v="3"/>
    <s v="Nigeria"/>
    <n v="4"/>
    <d v="2025-10-19T00:00:00"/>
    <n v="63822.46"/>
    <n v="95960.99"/>
    <n v="1276449.2"/>
    <s v="NGN"/>
    <d v="2026-05-17T00:00:00"/>
    <d v="2025-10-27T00:00:00"/>
    <m/>
    <x v="2"/>
    <x v="0"/>
  </r>
  <r>
    <s v="PRD-02380"/>
    <s v="PHI-CLN-0066"/>
    <s v="3604470000000"/>
    <x v="20"/>
    <s v="Philips"/>
    <x v="1"/>
    <s v="Cleaning Kits"/>
    <s v="Each"/>
    <s v="Active"/>
    <x v="0"/>
    <s v="PHC"/>
    <s v="F-39-S1"/>
    <s v="F"/>
    <s v="S1"/>
    <s v="BT-286503"/>
    <s v="LOT-C4263"/>
    <n v="62"/>
    <n v="2"/>
    <n v="60"/>
    <n v="50"/>
    <n v="15"/>
    <n v="250"/>
    <s v="SUP-1009"/>
    <x v="7"/>
    <s v="Nigeria"/>
    <n v="12"/>
    <d v="2025-02-18T00:00:00"/>
    <n v="91862.25"/>
    <n v="128103.4"/>
    <n v="5695459.5"/>
    <s v="NGN"/>
    <d v="2026-06-11T00:00:00"/>
    <d v="2025-03-01T00:00:00"/>
    <d v="2027-10-11T00:00:00"/>
    <x v="1"/>
    <x v="1"/>
  </r>
  <r>
    <s v="PRD-02550"/>
    <s v="SAM-STO-0059"/>
    <s v="9430750000000"/>
    <x v="42"/>
    <s v="Samsung"/>
    <x v="3"/>
    <s v="Solid State Drives"/>
    <s v="Each"/>
    <s v="Active"/>
    <x v="0"/>
    <s v="PHC"/>
    <s v="B-01-S2"/>
    <s v="B"/>
    <s v="S2"/>
    <s v="BT-327004"/>
    <s v="LOT-C5357"/>
    <n v="0"/>
    <n v="0"/>
    <n v="0"/>
    <n v="60"/>
    <n v="24"/>
    <n v="600"/>
    <s v="SUP-1006"/>
    <x v="4"/>
    <s v="China"/>
    <n v="35"/>
    <d v="2025-08-25T00:00:00"/>
    <n v="139332.09"/>
    <n v="208671.44"/>
    <n v="0"/>
    <s v="NGN"/>
    <d v="2026-05-27T00:00:00"/>
    <d v="2025-09-05T00:00:00"/>
    <m/>
    <x v="0"/>
    <x v="0"/>
  </r>
  <r>
    <s v="PRD-03364"/>
    <s v="HP-ACC-0081"/>
    <s v="6266180000000"/>
    <x v="57"/>
    <s v="Hp"/>
    <x v="10"/>
    <s v="Input Combos"/>
    <s v="Each"/>
    <s v="Active"/>
    <x v="0"/>
    <s v="PHC"/>
    <s v="B-27-S6"/>
    <s v="B"/>
    <s v="S6"/>
    <s v="BT-304245"/>
    <s v="LOT-C8532"/>
    <n v="15"/>
    <n v="1"/>
    <n v="14"/>
    <n v="10"/>
    <n v="5"/>
    <n v="40"/>
    <s v="SUP-1003"/>
    <x v="0"/>
    <s v="Nigeria"/>
    <n v="6"/>
    <d v="2026-03-27T00:00:00"/>
    <n v="38911.230000000003"/>
    <n v="58768.35"/>
    <n v="583668.44999999995"/>
    <s v="NGN"/>
    <d v="2026-05-13T00:00:00"/>
    <d v="2026-04-11T00:00:00"/>
    <m/>
    <x v="1"/>
    <x v="1"/>
  </r>
  <r>
    <s v="PRD-01905"/>
    <s v="CAN-SUP-0060"/>
    <s v="3304030000000"/>
    <x v="50"/>
    <s v="Canon"/>
    <x v="4"/>
    <s v="Labels"/>
    <s v="Pack"/>
    <s v="Active"/>
    <x v="1"/>
    <s v="ABJ"/>
    <s v="F-27-S5"/>
    <s v="F"/>
    <s v="S5"/>
    <s v="BT-756614"/>
    <s v="LOT-B5834"/>
    <n v="113"/>
    <n v="45"/>
    <n v="68"/>
    <n v="30"/>
    <n v="15"/>
    <n v="120"/>
    <s v="SUP-1009"/>
    <x v="7"/>
    <s v="Nigeria"/>
    <n v="10"/>
    <d v="2025-06-20T00:00:00"/>
    <n v="8927.34"/>
    <n v="11364.13"/>
    <n v="1008789.42"/>
    <s v="NGN"/>
    <d v="2026-06-09T00:00:00"/>
    <d v="2025-07-01T00:00:00"/>
    <d v="2027-07-07T00:00:00"/>
    <x v="1"/>
    <x v="1"/>
  </r>
  <r>
    <s v="PRD-01726"/>
    <s v="CIS-CCT-0045"/>
    <s v="8516320000000"/>
    <x v="17"/>
    <s v="Cisco"/>
    <x v="9"/>
    <s v="NVR"/>
    <s v="Each"/>
    <s v="Active"/>
    <x v="1"/>
    <s v="ABJ"/>
    <s v="F-12-S7"/>
    <s v="F"/>
    <s v="S7"/>
    <s v="BT-386269"/>
    <s v="LOT-B1953"/>
    <n v="187"/>
    <n v="33"/>
    <n v="154"/>
    <m/>
    <n v="10"/>
    <n v="200"/>
    <s v="SUP-1002"/>
    <x v="5"/>
    <s v="Nigeria"/>
    <n v="9"/>
    <d v="2025-05-19T00:00:00"/>
    <n v="608574.57999999996"/>
    <n v="720910.04"/>
    <n v="113803446.5"/>
    <s v="NGN"/>
    <d v="2026-06-16T00:00:00"/>
    <d v="2025-05-29T00:00:00"/>
    <m/>
    <x v="1"/>
    <x v="1"/>
  </r>
  <r>
    <s v="PRD-00046"/>
    <s v="KNG-STO-0003"/>
    <s v="4688620000000"/>
    <x v="59"/>
    <s v="Kingston"/>
    <x v="3"/>
    <s v="Solid State Drives"/>
    <s v="Each"/>
    <s v="Active"/>
    <x v="2"/>
    <s v="LAG"/>
    <s v="H-24-S4"/>
    <s v="H"/>
    <s v="S4"/>
    <s v="BT-811256"/>
    <s v="LOT-A8218"/>
    <n v="279"/>
    <n v="36"/>
    <n v="243"/>
    <n v="40"/>
    <n v="20"/>
    <n v="200"/>
    <s v="SUP-1011"/>
    <x v="2"/>
    <s v="United Kingdom"/>
    <n v="32"/>
    <d v="2025-07-28T00:00:00"/>
    <n v="108683.45"/>
    <n v="148201.24"/>
    <n v="30322682.550000001"/>
    <s v="NGN"/>
    <d v="2026-05-10T00:00:00"/>
    <d v="2025-08-10T00:00:00"/>
    <m/>
    <x v="3"/>
    <x v="1"/>
  </r>
  <r>
    <s v="PRD-01519"/>
    <s v="CIS-CCT-0040"/>
    <m/>
    <x v="17"/>
    <s v="Cisco"/>
    <x v="9"/>
    <s v="NVR"/>
    <s v="Each"/>
    <s v="Active"/>
    <x v="1"/>
    <s v="ABJ"/>
    <s v="A-33-S2"/>
    <s v="A"/>
    <s v="S2"/>
    <s v="BT-214880"/>
    <s v="LOT-B6087"/>
    <n v="2"/>
    <n v="0"/>
    <n v="2"/>
    <n v="15"/>
    <n v="4"/>
    <n v="90"/>
    <s v="SUP-1002"/>
    <x v="5"/>
    <s v="Nigeria"/>
    <n v="5"/>
    <d v="2026-04-27T00:00:00"/>
    <n v="103417.74"/>
    <n v="126378.9"/>
    <n v="206835.48"/>
    <s v="NGN"/>
    <d v="2026-06-04T00:00:00"/>
    <d v="2026-05-05T00:00:00"/>
    <m/>
    <x v="2"/>
    <x v="0"/>
  </r>
  <r>
    <s v="PRD-02341"/>
    <s v="CIS-CCT-0057"/>
    <s v="6800470000000"/>
    <x v="17"/>
    <s v="Cisco"/>
    <x v="9"/>
    <s v="IP Cameras"/>
    <s v="Each"/>
    <s v="Active"/>
    <x v="0"/>
    <s v="PHC"/>
    <s v="N/A"/>
    <s v="B"/>
    <s v="S1"/>
    <s v="BT-215471"/>
    <s v="LOT-C8078"/>
    <n v="74"/>
    <n v="21"/>
    <n v="53"/>
    <n v="10"/>
    <n v="5"/>
    <n v="100"/>
    <s v="SUP-1010"/>
    <x v="6"/>
    <s v="United Arab Emirates"/>
    <n v="17"/>
    <d v="2026-02-28T00:00:00"/>
    <n v="205620.95"/>
    <n v="308489.59000000003"/>
    <n v="15215950.300000001"/>
    <s v="NGN"/>
    <d v="2026-06-05T00:00:00"/>
    <d v="2026-03-13T00:00:00"/>
    <m/>
    <x v="1"/>
    <x v="1"/>
  </r>
  <r>
    <s v="PRD-01259"/>
    <s v="HP-MOB-0049"/>
    <s v="2613960000000"/>
    <x v="25"/>
    <s v="Hp"/>
    <x v="5"/>
    <s v="Smartphones"/>
    <s v="Each"/>
    <s v="Active"/>
    <x v="1"/>
    <s v="ABJ"/>
    <s v="B-36-S5"/>
    <s v="B"/>
    <s v="S5"/>
    <s v="BT-612960"/>
    <s v="LOT-B7316"/>
    <n v="329"/>
    <n v="82"/>
    <n v="247"/>
    <n v="40"/>
    <n v="12"/>
    <n v="400"/>
    <s v="SUP-1003"/>
    <x v="0"/>
    <s v="Nigeria"/>
    <n v="8"/>
    <d v="2025-10-21T00:00:00"/>
    <n v="590474.38"/>
    <n v="860643.17"/>
    <n v="194266071"/>
    <s v="NGN"/>
    <d v="2026-05-30T00:00:00"/>
    <d v="2025-10-22T00:00:00"/>
    <m/>
    <x v="1"/>
    <x v="1"/>
  </r>
  <r>
    <s v="PRD-02199"/>
    <s v="UBI-NET-0070"/>
    <s v="8261450000000"/>
    <x v="43"/>
    <s v="Ubiquiti"/>
    <x v="11"/>
    <s v="Switches"/>
    <s v="Each"/>
    <s v="Active"/>
    <x v="1"/>
    <s v="ABJ"/>
    <s v="D-35-S8"/>
    <s v="D"/>
    <s v="S8"/>
    <s v="BT-337342"/>
    <s v="LOT-B4509"/>
    <n v="79"/>
    <n v="4"/>
    <n v="75"/>
    <n v="60"/>
    <n v="30"/>
    <n v="360"/>
    <s v="SUP-1005"/>
    <x v="12"/>
    <s v="United Arab Emirates"/>
    <n v="16"/>
    <d v="2026-05-28T00:00:00"/>
    <n v="686030.31"/>
    <n v="1016377.97"/>
    <n v="54196394.490000002"/>
    <s v="NGN"/>
    <d v="2026-05-10T00:00:00"/>
    <d v="2026-06-09T00:00:00"/>
    <m/>
    <x v="1"/>
    <x v="1"/>
  </r>
  <r>
    <s v="PRD-02493"/>
    <s v="LOG-AUD-0061"/>
    <s v="8649350000000"/>
    <x v="60"/>
    <s v="Logitech"/>
    <x v="0"/>
    <s v="Headsets"/>
    <s v="Each"/>
    <s v="Active"/>
    <x v="0"/>
    <s v="PHC"/>
    <s v="G-03-S2"/>
    <s v="G"/>
    <s v="S2"/>
    <s v="BT-287021"/>
    <s v="LOT-C7366"/>
    <n v="35"/>
    <n v="14"/>
    <n v="21"/>
    <n v="60"/>
    <n v="18"/>
    <n v="360"/>
    <s v="SUP-1010"/>
    <x v="1"/>
    <s v="United Arab Emirates"/>
    <n v="15"/>
    <d v="2025-07-01T00:00:00"/>
    <n v="44494.57"/>
    <n v="68156.39"/>
    <n v="1557309.95"/>
    <s v="NGN"/>
    <d v="2026-06-10T00:00:00"/>
    <d v="2025-07-05T00:00:00"/>
    <m/>
    <x v="2"/>
    <x v="0"/>
  </r>
  <r>
    <s v="PRD-01846"/>
    <s v="WD-STO-0049"/>
    <s v="8259310000000"/>
    <x v="61"/>
    <s v="Western Digital"/>
    <x v="3"/>
    <s v="Solid State Drives"/>
    <s v="Each"/>
    <s v="Active"/>
    <x v="1"/>
    <s v="ABJ"/>
    <s v="D-11-S9"/>
    <s v="D"/>
    <s v="S9"/>
    <s v="BT-300353"/>
    <s v="LOT-B8416"/>
    <n v="342"/>
    <n v="66"/>
    <n v="276"/>
    <n v="50"/>
    <n v="20"/>
    <n v="500"/>
    <s v="SUP-1003"/>
    <x v="0"/>
    <s v="Nigeria"/>
    <n v="8"/>
    <d v="2026-02-06T00:00:00"/>
    <n v="19159.740000000002"/>
    <n v="27948.99"/>
    <n v="6552631.0800000001"/>
    <s v="NGN"/>
    <d v="2026-05-30T00:00:00"/>
    <d v="2026-02-10T00:00:00"/>
    <m/>
    <x v="1"/>
    <x v="1"/>
  </r>
  <r>
    <s v="PRD-02702"/>
    <s v="PHI-AUD-0063"/>
    <s v="5160610000000"/>
    <x v="49"/>
    <s v="Philips"/>
    <x v="0"/>
    <s v="Headsets"/>
    <s v="Each"/>
    <s v="Active"/>
    <x v="0"/>
    <s v="PHC"/>
    <s v="E-18-S3"/>
    <s v="E"/>
    <s v="S3"/>
    <s v="BT-633460"/>
    <s v="LOT-C4882"/>
    <n v="240"/>
    <n v="61"/>
    <n v="179"/>
    <n v="75"/>
    <n v="22"/>
    <n v="375"/>
    <s v="SUP-1012"/>
    <x v="11"/>
    <s v="Nigeria"/>
    <n v="9"/>
    <d v="2026-01-04T00:00:00"/>
    <n v="154198.29999999999"/>
    <n v="234135.18"/>
    <n v="37007592"/>
    <s v="NGN"/>
    <d v="2026-06-05T00:00:00"/>
    <d v="2026-01-18T00:00:00"/>
    <m/>
    <x v="1"/>
    <x v="1"/>
  </r>
  <r>
    <s v="PRD-02811"/>
    <s v="BRO-SUP-0086"/>
    <s v="6115640000000"/>
    <x v="6"/>
    <s v="Brother"/>
    <x v="6"/>
    <s v="Paper Products"/>
    <s v="Pack"/>
    <s v="Active"/>
    <x v="0"/>
    <s v="PHC"/>
    <s v="F-03-S9"/>
    <s v="F"/>
    <s v="S9"/>
    <s v="BT-334596"/>
    <s v="LOT-C7052"/>
    <n v="140"/>
    <n v="2"/>
    <n v="138"/>
    <n v="15"/>
    <n v="6"/>
    <n v="150"/>
    <s v="SUP-1001"/>
    <x v="9"/>
    <s v="Nigeria"/>
    <n v="5"/>
    <d v="2025-08-26T00:00:00"/>
    <n v="36806.449999999997"/>
    <n v="46350.16"/>
    <n v="5152903"/>
    <s v="NGN"/>
    <d v="2026-06-02T00:00:00"/>
    <d v="2025-09-01T00:00:00"/>
    <d v="2027-01-25T00:00:00"/>
    <x v="1"/>
    <x v="1"/>
  </r>
  <r>
    <s v="PRD-01863"/>
    <s v="CIS-CCT-0048"/>
    <s v="7059450000000"/>
    <x v="17"/>
    <s v="Cisco"/>
    <x v="9"/>
    <s v="IP Cameras"/>
    <s v="Each"/>
    <s v="Active"/>
    <x v="1"/>
    <s v="ABJ"/>
    <s v="A-37-S2"/>
    <s v="A"/>
    <s v="S2"/>
    <s v="BT-506466"/>
    <s v="LOT-B6976"/>
    <n v="209"/>
    <n v="16"/>
    <n v="193"/>
    <n v="30"/>
    <n v="15"/>
    <n v="300"/>
    <s v="SUP-1005"/>
    <x v="12"/>
    <s v="United Arab Emirates"/>
    <n v="17"/>
    <d v="2025-05-31T00:00:00"/>
    <n v="674715.37"/>
    <n v="866842.24"/>
    <n v="141015512.30000001"/>
    <s v="NGN"/>
    <d v="2026-04-30T00:00:00"/>
    <d v="2025-06-04T00:00:00"/>
    <m/>
    <x v="1"/>
    <x v="1"/>
  </r>
  <r>
    <s v="PRD-00675"/>
    <s v="UBI-NET-0020"/>
    <s v="1082400000000"/>
    <x v="51"/>
    <s v="Ubiquiti"/>
    <x v="11"/>
    <s v="Access Points"/>
    <s v="Each"/>
    <s v="Active"/>
    <x v="2"/>
    <s v="LAG"/>
    <s v="E-28-S7"/>
    <s v="E"/>
    <s v="S7"/>
    <s v="BT-563068"/>
    <s v="LOT-A3429"/>
    <n v="4"/>
    <n v="1"/>
    <n v="3"/>
    <n v="10"/>
    <n v="3"/>
    <n v="60"/>
    <s v="SUP-1006"/>
    <x v="4"/>
    <s v="China"/>
    <n v="36"/>
    <d v="2025-09-26T00:00:00"/>
    <n v="110925.2"/>
    <n v="141835.69"/>
    <n v="443700.8"/>
    <s v="NGN"/>
    <d v="2026-05-23T00:00:00"/>
    <d v="2025-10-01T00:00:00"/>
    <m/>
    <x v="2"/>
    <x v="0"/>
  </r>
  <r>
    <s v="PRD-01407"/>
    <s v="MSF-ACC-0025"/>
    <s v="1860700000000"/>
    <x v="62"/>
    <s v="Microsoft"/>
    <x v="10"/>
    <s v="Mice"/>
    <s v="Each"/>
    <s v="Discontinued"/>
    <x v="1"/>
    <s v="ABJ"/>
    <s v="B-08-S7"/>
    <s v="B"/>
    <s v="S7"/>
    <s v="BT-319885"/>
    <s v="LOT-B9483"/>
    <n v="0"/>
    <n v="0"/>
    <n v="0"/>
    <n v="20"/>
    <n v="6"/>
    <n v="100"/>
    <s v="SUP-1010"/>
    <x v="1"/>
    <s v="United Arab Emirates"/>
    <n v="15"/>
    <d v="2025-09-20T00:00:00"/>
    <n v="51880.49"/>
    <n v="75675.179999999993"/>
    <n v="0"/>
    <s v="NGN"/>
    <d v="2026-06-12T00:00:00"/>
    <d v="2025-10-01T00:00:00"/>
    <m/>
    <x v="0"/>
    <x v="0"/>
  </r>
  <r>
    <s v="PRD-00565"/>
    <s v="HP-LAP-0010"/>
    <s v="8698940000000"/>
    <x v="63"/>
    <s v="Hp"/>
    <x v="2"/>
    <s v="Consumer Laptops"/>
    <s v="Each"/>
    <s v="Active"/>
    <x v="2"/>
    <s v="LAG"/>
    <s v="F-26-S3"/>
    <s v="F"/>
    <s v="S3"/>
    <s v="BT-757027"/>
    <s v="LOT-A7169"/>
    <n v="0"/>
    <n v="0"/>
    <n v="0"/>
    <n v="60"/>
    <n v="30"/>
    <n v="300"/>
    <s v="SUP-1001"/>
    <x v="9"/>
    <s v="Nigeria"/>
    <n v="8"/>
    <d v="2026-02-22T00:00:00"/>
    <n v="634413.57999999996"/>
    <n v="860765.14"/>
    <n v="0"/>
    <s v="NGN"/>
    <d v="2026-06-15T00:00:00"/>
    <d v="2026-03-07T00:00:00"/>
    <m/>
    <x v="0"/>
    <x v="0"/>
  </r>
  <r>
    <s v="PRD-00286"/>
    <s v="HP-MOB-0014"/>
    <s v="8260690000000"/>
    <x v="25"/>
    <s v="Hp"/>
    <x v="5"/>
    <s v="Smartphones"/>
    <s v="Each"/>
    <s v="Active"/>
    <x v="2"/>
    <s v="LAG"/>
    <s v="G-37-S5"/>
    <s v="G"/>
    <s v="S5"/>
    <s v="BT-231319"/>
    <s v="LOT-A2629"/>
    <n v="116"/>
    <n v="17"/>
    <n v="99"/>
    <n v="10"/>
    <n v="5"/>
    <n v="100"/>
    <s v="SUP-1011"/>
    <x v="2"/>
    <s v="United Kingdom"/>
    <n v="31"/>
    <d v="2025-05-12T00:00:00"/>
    <n v="170113.22"/>
    <n v="235972.83"/>
    <n v="19733133.52"/>
    <s v="NGN"/>
    <d v="2026-05-19T00:00:00"/>
    <d v="2025-05-20T00:00:00"/>
    <m/>
    <x v="3"/>
    <x v="1"/>
  </r>
  <r>
    <s v="PRD-01050"/>
    <s v="DEL-LAP-0022"/>
    <s v="2621070000000"/>
    <x v="2"/>
    <s v="Dell"/>
    <x v="2"/>
    <s v="Business Laptops"/>
    <s v="Each"/>
    <s v="Active"/>
    <x v="2"/>
    <s v="LAG"/>
    <s v="G-24-S9"/>
    <s v="G"/>
    <s v="S9"/>
    <s v="BT-733525"/>
    <s v="LOT-A4106"/>
    <n v="97"/>
    <n v="3"/>
    <n v="94"/>
    <n v="30"/>
    <n v="12"/>
    <n v="300"/>
    <s v="SUP-1011"/>
    <x v="2"/>
    <s v="United Kingdom"/>
    <n v="29"/>
    <d v="2025-11-01T00:00:00"/>
    <n v="679076.24"/>
    <n v="800564.39"/>
    <n v="65870395.280000001"/>
    <s v="NGN"/>
    <d v="2026-05-02T00:00:00"/>
    <d v="2025-11-13T00:00:00"/>
    <m/>
    <x v="1"/>
    <x v="1"/>
  </r>
  <r>
    <s v="PRD-00159"/>
    <s v="HP-PRN-0003"/>
    <s v="7522460000000"/>
    <x v="64"/>
    <s v="Hp"/>
    <x v="7"/>
    <s v="Inkjet Printers"/>
    <s v="Each"/>
    <s v="Active"/>
    <x v="2"/>
    <s v="LAG"/>
    <s v="A-36-S5"/>
    <s v="A"/>
    <s v="S5"/>
    <s v="BT-636107"/>
    <s v="LOT-A3534"/>
    <n v="0"/>
    <n v="0"/>
    <n v="0"/>
    <n v="10"/>
    <n v="4"/>
    <n v="100"/>
    <s v="SUP-1002"/>
    <x v="5"/>
    <s v="Nigeria"/>
    <n v="5"/>
    <d v="2025-11-02T00:00:00"/>
    <n v="77923.13"/>
    <n v="120294.44"/>
    <n v="0"/>
    <s v="NGN"/>
    <d v="2026-06-09T00:00:00"/>
    <d v="2025-11-16T00:00:00"/>
    <m/>
    <x v="0"/>
    <x v="0"/>
  </r>
  <r>
    <s v="PRD-00149"/>
    <s v="HP-MOB-0008"/>
    <s v="8728300000000"/>
    <x v="25"/>
    <s v="Hp"/>
    <x v="5"/>
    <s v="Tablets"/>
    <s v="Each"/>
    <s v="Active"/>
    <x v="2"/>
    <s v="LAG"/>
    <s v="F-31-S6"/>
    <s v="F"/>
    <s v="S6"/>
    <s v="BT-589887"/>
    <s v="LOT-A9856"/>
    <n v="47"/>
    <n v="9"/>
    <n v="38"/>
    <n v="15"/>
    <n v="7"/>
    <n v="120"/>
    <s v="SUP-1006"/>
    <x v="4"/>
    <s v="China"/>
    <n v="38"/>
    <d v="2025-12-17T00:00:00"/>
    <n v="186998.2"/>
    <n v="254447.88"/>
    <n v="8788915.4000000004"/>
    <s v="NGN"/>
    <d v="2026-06-27T00:00:00"/>
    <d v="2025-12-18T00:00:00"/>
    <m/>
    <x v="1"/>
    <x v="1"/>
  </r>
  <r>
    <s v="PRD-02800"/>
    <s v="HP-MOB-0099"/>
    <s v="7753420000000"/>
    <x v="25"/>
    <s v="Hp"/>
    <x v="5"/>
    <s v="Tablets"/>
    <s v="Each"/>
    <s v="Active"/>
    <x v="0"/>
    <s v="PHC"/>
    <s v="E-09-S6"/>
    <s v="E"/>
    <s v="S6"/>
    <s v="BT-332658"/>
    <s v="LOT-C7750"/>
    <n v="117"/>
    <n v="26"/>
    <n v="91"/>
    <n v="40"/>
    <n v="20"/>
    <n v="200"/>
    <s v="SUP-1001"/>
    <x v="9"/>
    <s v="Nigeria"/>
    <n v="7"/>
    <d v="2026-02-28T00:00:00"/>
    <n v="406857.38"/>
    <n v="624023.93000000005"/>
    <n v="47602313.460000001"/>
    <s v="NGN"/>
    <d v="2026-05-04T00:00:00"/>
    <d v="2026-03-02T00:00:00"/>
    <m/>
    <x v="1"/>
    <x v="1"/>
  </r>
  <r>
    <s v="PRD-02943"/>
    <s v="SAM-MOB-0095"/>
    <s v="7056950000000"/>
    <x v="22"/>
    <s v="Samsung"/>
    <x v="5"/>
    <s v="Tablets"/>
    <s v="Each"/>
    <s v="Discontinued"/>
    <x v="0"/>
    <s v="PHC"/>
    <s v="G-03-S6"/>
    <s v="G"/>
    <s v="S6"/>
    <s v="BT-731292"/>
    <s v="LOT-C9862"/>
    <n v="24"/>
    <n v="1"/>
    <n v="23"/>
    <n v="40"/>
    <n v="16"/>
    <n v="240"/>
    <s v="SUP-1003"/>
    <x v="0"/>
    <s v="Nigeria"/>
    <n v="8"/>
    <d v="2026-01-24T00:00:00"/>
    <n v="607901.87"/>
    <n v="730068.39"/>
    <n v="14589644.880000001"/>
    <s v="NGN"/>
    <d v="2026-06-02T00:00:00"/>
    <d v="2026-01-31T00:00:00"/>
    <m/>
    <x v="2"/>
    <x v="0"/>
  </r>
  <r>
    <s v="PRD-01221"/>
    <s v="PHI-CLN-0077"/>
    <s v="577677000000"/>
    <x v="2"/>
    <s v="Dell"/>
    <x v="2"/>
    <s v="Business Laptops"/>
    <s v="Each"/>
    <s v="Active"/>
    <x v="1"/>
    <s v="ABJ"/>
    <s v="B-05-S2"/>
    <s v="B"/>
    <s v="S2"/>
    <s v="BT-952186"/>
    <s v="LOT-B8698"/>
    <n v="1"/>
    <n v="0"/>
    <n v="1"/>
    <n v="50"/>
    <n v="15"/>
    <n v="500"/>
    <s v="SUP-1002"/>
    <x v="5"/>
    <s v="Nigeria"/>
    <n v="5"/>
    <d v="2025-07-11T00:00:00"/>
    <n v="1330075.08"/>
    <n v="1827119.05"/>
    <n v="1330075.08"/>
    <s v="NGN"/>
    <d v="2026-06-15T00:00:00"/>
    <d v="2025-07-13T00:00:00"/>
    <m/>
    <x v="2"/>
    <x v="0"/>
  </r>
  <r>
    <s v="PRD-00255"/>
    <s v="CIS-CCT-0009"/>
    <s v="3928460000000"/>
    <x v="17"/>
    <s v="Cisco"/>
    <x v="9"/>
    <s v="IP Cameras"/>
    <s v="Each"/>
    <s v="Active"/>
    <x v="2"/>
    <s v="LAG"/>
    <s v="D-07-S2"/>
    <s v="D"/>
    <s v="S2"/>
    <s v="BT-112885"/>
    <s v="LOT-A2106"/>
    <n v="378"/>
    <n v="25"/>
    <n v="353"/>
    <n v="60"/>
    <n v="24"/>
    <n v="480"/>
    <s v="SUP-1004"/>
    <x v="10"/>
    <s v="United Arab Emirates"/>
    <n v="24"/>
    <d v="2025-03-02T00:00:00"/>
    <n v="709118.08"/>
    <n v="1037561.47"/>
    <n v="268046634.19999999"/>
    <s v="NGN"/>
    <d v="2026-06-08T00:00:00"/>
    <d v="2025-03-11T00:00:00"/>
    <m/>
    <x v="1"/>
    <x v="1"/>
  </r>
  <r>
    <s v="PRD-00738"/>
    <s v="LEN-MOB-0019"/>
    <s v="6184030000000"/>
    <x v="5"/>
    <s v="Lenovo"/>
    <x v="5"/>
    <s v="Tablets"/>
    <s v="Each"/>
    <s v="Active"/>
    <x v="2"/>
    <s v="LAG"/>
    <s v="G-24-S1"/>
    <s v="G"/>
    <s v="S1"/>
    <s v="BT-343363"/>
    <s v="LOT-A1222"/>
    <n v="127"/>
    <n v="31"/>
    <n v="96"/>
    <n v="25"/>
    <n v="12"/>
    <n v="150"/>
    <s v="SUP-1006"/>
    <x v="4"/>
    <s v="China"/>
    <n v="36"/>
    <d v="2025-09-28T00:00:00"/>
    <n v="190103.38"/>
    <n v="249601.57"/>
    <n v="24143129.260000002"/>
    <s v="NGN"/>
    <d v="2026-05-16T00:00:00"/>
    <d v="2025-10-04T00:00:00"/>
    <m/>
    <x v="1"/>
    <x v="1"/>
  </r>
  <r>
    <s v="PRD-01004"/>
    <s v="PHI-CLN-0025"/>
    <s v="149480000000"/>
    <x v="20"/>
    <s v="Philips"/>
    <x v="1"/>
    <s v="Wipes"/>
    <s v="Each"/>
    <s v="Active"/>
    <x v="2"/>
    <s v="LAG"/>
    <s v="C-14-S2"/>
    <s v="C"/>
    <s v="S2"/>
    <s v="BT-626910"/>
    <s v="LOT-A2369"/>
    <n v="0"/>
    <n v="0"/>
    <n v="0"/>
    <n v="50"/>
    <n v="25"/>
    <n v="400"/>
    <s v="SUP-1006"/>
    <x v="4"/>
    <s v="China"/>
    <n v="34"/>
    <d v="2026-02-10T00:00:00"/>
    <n v="56521.62"/>
    <n v="67903.31"/>
    <n v="0"/>
    <s v="NGN"/>
    <d v="2026-06-28T00:00:00"/>
    <d v="2026-02-13T00:00:00"/>
    <d v="2028-05-30T00:00:00"/>
    <x v="0"/>
    <x v="0"/>
  </r>
  <r>
    <s v="PRD-01589"/>
    <s v="PHI-AUD-0036"/>
    <s v="1421540000000"/>
    <x v="49"/>
    <s v="Philips"/>
    <x v="0"/>
    <s v="Headsets"/>
    <s v="Each"/>
    <s v="Active"/>
    <x v="1"/>
    <s v="ABJ"/>
    <s v="F-15-S5"/>
    <s v="F"/>
    <s v="S5"/>
    <s v="BT-189286"/>
    <s v="LOT-B6115"/>
    <n v="30"/>
    <n v="8"/>
    <n v="22"/>
    <n v="10"/>
    <n v="5"/>
    <n v="100"/>
    <s v="SUP-1005"/>
    <x v="12"/>
    <s v="United Arab Emirates"/>
    <n v="18"/>
    <d v="2025-03-09T00:00:00"/>
    <n v="128672.73"/>
    <n v="162215.88"/>
    <n v="3860181.9"/>
    <s v="NGN"/>
    <d v="2026-06-16T00:00:00"/>
    <d v="2025-03-19T00:00:00"/>
    <m/>
    <x v="1"/>
    <x v="1"/>
  </r>
  <r>
    <s v="PRD-01479"/>
    <s v="DEL-LAP-0035"/>
    <s v="1081690000000"/>
    <x v="65"/>
    <s v="Dell"/>
    <x v="2"/>
    <s v="Business Laptops"/>
    <s v="Each"/>
    <s v="Discontinued"/>
    <x v="1"/>
    <s v="ABJ"/>
    <s v="F-04-S3"/>
    <s v="F"/>
    <s v="S3"/>
    <s v="BT-892470"/>
    <s v="LOT-B4123"/>
    <n v="20"/>
    <n v="8"/>
    <n v="12"/>
    <n v="10"/>
    <n v="4"/>
    <n v="50"/>
    <s v="SUP-1007"/>
    <x v="8"/>
    <s v="China"/>
    <n v="36"/>
    <d v="2025-12-27T00:00:00"/>
    <n v="900086.17"/>
    <n v="1207578.05"/>
    <n v="18001723.399999999"/>
    <s v="NGN"/>
    <d v="2026-05-14T00:00:00"/>
    <d v="2026-01-09T00:00:00"/>
    <m/>
    <x v="1"/>
    <x v="1"/>
  </r>
  <r>
    <s v="PRD-01419"/>
    <s v="PHI-ELC-0083"/>
    <m/>
    <x v="31"/>
    <s v="Philips"/>
    <x v="8"/>
    <s v="Lighting"/>
    <s v="Each"/>
    <s v="Active"/>
    <x v="1"/>
    <s v="ABJ"/>
    <s v="E-19-S8"/>
    <s v="E"/>
    <s v="S8"/>
    <s v="BT-453491"/>
    <s v="LOT-B4569"/>
    <n v="53"/>
    <n v="8"/>
    <n v="45"/>
    <n v="30"/>
    <n v="12"/>
    <n v="240"/>
    <s v="SUP-1005"/>
    <x v="12"/>
    <s v="United Arab Emirates"/>
    <n v="22"/>
    <d v="2025-02-14T00:00:00"/>
    <n v="52508.74"/>
    <n v="80628.710000000006"/>
    <n v="2782963.22"/>
    <s v="NGN"/>
    <d v="2026-05-17T00:00:00"/>
    <d v="2025-02-16T00:00:00"/>
    <m/>
    <x v="1"/>
    <x v="1"/>
  </r>
  <r>
    <s v="PRD-03308"/>
    <s v="HP-PRN-0060"/>
    <m/>
    <x v="64"/>
    <s v="Hp"/>
    <x v="7"/>
    <s v="Multifunction"/>
    <s v="Each"/>
    <s v="Active"/>
    <x v="0"/>
    <s v="PHC"/>
    <s v="B-14-S6"/>
    <s v="B"/>
    <s v="S6"/>
    <s v="BT-666117"/>
    <s v="LOT-C5566"/>
    <n v="33"/>
    <n v="6"/>
    <n v="27"/>
    <n v="30"/>
    <n v="12"/>
    <n v="240"/>
    <s v="SUP-1010"/>
    <x v="1"/>
    <s v="United Arab Emirates"/>
    <n v="20"/>
    <d v="2025-12-18T00:00:00"/>
    <n v="367970.98"/>
    <n v="496220.06"/>
    <n v="12143042.34"/>
    <s v="NGN"/>
    <d v="2026-05-25T00:00:00"/>
    <d v="2025-12-20T00:00:00"/>
    <m/>
    <x v="1"/>
    <x v="1"/>
  </r>
  <r>
    <s v="PRD-01251"/>
    <s v="APC-ELC-0064"/>
    <s v="2136790000000"/>
    <x v="14"/>
    <s v="Apc"/>
    <x v="8"/>
    <s v="Surge Protection"/>
    <s v="Each"/>
    <s v="Active"/>
    <x v="1"/>
    <s v="ABJ"/>
    <s v="A-34-S4"/>
    <s v="A"/>
    <s v="S4"/>
    <s v="BT-133577"/>
    <s v="LOT-B6454"/>
    <n v="460"/>
    <n v="42"/>
    <n v="418"/>
    <n v="100"/>
    <n v="40"/>
    <n v="500"/>
    <s v="SUP-1009"/>
    <x v="7"/>
    <s v="Nigeria"/>
    <n v="11"/>
    <d v="2026-05-28T00:00:00"/>
    <n v="143512.82999999999"/>
    <n v="169246.32"/>
    <n v="66015901.799999997"/>
    <s v="NGN"/>
    <d v="2026-05-25T00:00:00"/>
    <d v="2026-06-03T00:00:00"/>
    <m/>
    <x v="1"/>
    <x v="1"/>
  </r>
  <r>
    <s v="PRD-00064"/>
    <s v="SAM-STO-0003"/>
    <s v="6685160000000"/>
    <x v="42"/>
    <s v="Samsung"/>
    <x v="3"/>
    <s v="Flash Drives"/>
    <s v="Each"/>
    <s v="Active"/>
    <x v="2"/>
    <s v="LAG"/>
    <s v="F-37-S5"/>
    <s v="F"/>
    <s v="S5"/>
    <s v="BT-807160"/>
    <s v="LOT-A4164"/>
    <n v="15"/>
    <n v="2"/>
    <n v="13"/>
    <n v="75"/>
    <n v="30"/>
    <n v="450"/>
    <s v="SUP-1002"/>
    <x v="5"/>
    <s v="Nigeria"/>
    <n v="8"/>
    <d v="2025-12-01T00:00:00"/>
    <n v="110700.72"/>
    <n v="138697.59"/>
    <n v="1660510.8"/>
    <s v="NGN"/>
    <d v="2026-05-13T00:00:00"/>
    <d v="2025-12-02T00:00:00"/>
    <m/>
    <x v="2"/>
    <x v="0"/>
  </r>
  <r>
    <s v="PRD-00508"/>
    <s v="LOG-FUR-0012"/>
    <s v="902556000000"/>
    <x v="4"/>
    <s v="Logitech"/>
    <x v="4"/>
    <s v="Seating"/>
    <s v="Each"/>
    <s v="Active"/>
    <x v="2"/>
    <s v="LAG"/>
    <s v="D-07-S8"/>
    <s v="D"/>
    <s v="S8"/>
    <s v="BT-560302"/>
    <s v="LOT-A9831"/>
    <n v="33"/>
    <n v="0"/>
    <n v="33"/>
    <n v="10"/>
    <n v="3"/>
    <n v="40"/>
    <s v="SUP-1011"/>
    <x v="2"/>
    <s v="United Kingdom"/>
    <n v="26"/>
    <d v="2026-03-18T00:00:00"/>
    <n v="64653.94"/>
    <n v="78617.22"/>
    <n v="2133580.02"/>
    <s v="NGN"/>
    <d v="2026-05-16T00:00:00"/>
    <d v="2026-03-20T00:00:00"/>
    <m/>
    <x v="1"/>
    <x v="1"/>
  </r>
  <r>
    <s v="PRD-02803"/>
    <s v="LOG-AUD-0068"/>
    <s v="6824060000000"/>
    <x v="60"/>
    <s v="Logitech"/>
    <x v="0"/>
    <s v="Speakers"/>
    <s v="Each"/>
    <s v="Active"/>
    <x v="0"/>
    <s v="PHC"/>
    <s v="B-36-S6"/>
    <s v="B"/>
    <s v="S6"/>
    <s v="BT-953015"/>
    <s v="LOT-C4900"/>
    <n v="216"/>
    <n v="51"/>
    <n v="165"/>
    <n v="25"/>
    <n v="7"/>
    <n v="200"/>
    <s v="SUP-1001"/>
    <x v="9"/>
    <s v="Nigeria"/>
    <n v="10"/>
    <d v="2025-11-17T00:00:00"/>
    <n v="83442.7"/>
    <n v="120767.55"/>
    <n v="18023623.199999999"/>
    <s v="NGN"/>
    <d v="2026-04-30T00:00:00"/>
    <d v="2025-11-18T00:00:00"/>
    <m/>
    <x v="3"/>
    <x v="1"/>
  </r>
  <r>
    <s v="PRD-00455"/>
    <s v="LOG-FUR-0009"/>
    <s v="7984410000000"/>
    <x v="4"/>
    <s v="Logitech"/>
    <x v="4"/>
    <s v="Desk Accessories"/>
    <s v="Each"/>
    <s v="Active"/>
    <x v="2"/>
    <s v="LAG"/>
    <s v="H-01-S3"/>
    <s v="H"/>
    <s v="S3"/>
    <s v="BT-218055"/>
    <s v="LOT-A2410"/>
    <n v="64"/>
    <n v="14"/>
    <n v="50"/>
    <n v="30"/>
    <n v="9"/>
    <n v="120"/>
    <s v="SUP-1002"/>
    <x v="5"/>
    <s v="Nigeria"/>
    <n v="3"/>
    <d v="2026-05-09T00:00:00"/>
    <n v="261060.49"/>
    <n v="377938.37"/>
    <n v="16707871.359999999"/>
    <s v="NGN"/>
    <d v="2026-05-01T00:00:00"/>
    <d v="2026-05-24T00:00:00"/>
    <m/>
    <x v="1"/>
    <x v="1"/>
  </r>
  <r>
    <s v="PRD-02473"/>
    <s v="LEN-MOB-0076"/>
    <s v="3033500000000"/>
    <x v="66"/>
    <s v="Lenovo"/>
    <x v="5"/>
    <s v="Smartphones"/>
    <s v="Each"/>
    <s v="Active"/>
    <x v="0"/>
    <s v="PHC"/>
    <s v="E-20-S1"/>
    <s v="E"/>
    <s v="S1"/>
    <s v="BT-583198"/>
    <s v="LOT-C7128"/>
    <n v="249"/>
    <n v="36"/>
    <n v="213"/>
    <n v="40"/>
    <n v="16"/>
    <n v="400"/>
    <s v="SUP-1003"/>
    <x v="0"/>
    <s v="Nigeria"/>
    <n v="3"/>
    <d v="2025-07-21T00:00:00"/>
    <n v="367700.64"/>
    <n v="527992.41"/>
    <n v="91557459.359999999"/>
    <s v="NGN"/>
    <d v="2026-06-01T00:00:00"/>
    <d v="2025-07-22T00:00:00"/>
    <m/>
    <x v="1"/>
    <x v="1"/>
  </r>
  <r>
    <s v="PRD-02624"/>
    <s v="PHI-CCT-0078"/>
    <s v="5079720000000"/>
    <x v="32"/>
    <s v="Philips"/>
    <x v="9"/>
    <s v="Intercoms"/>
    <s v="Each"/>
    <s v="Active"/>
    <x v="0"/>
    <s v="PHC"/>
    <s v="E-03-S2"/>
    <s v="E"/>
    <s v="S2"/>
    <s v="BT-474433"/>
    <s v="LOT-C2528"/>
    <n v="29"/>
    <n v="5"/>
    <n v="24"/>
    <n v="10"/>
    <n v="3"/>
    <n v="40"/>
    <s v="SUP-1003"/>
    <x v="0"/>
    <s v="Nigeria"/>
    <n v="3"/>
    <d v="2025-10-13T00:00:00"/>
    <n v="234751.14"/>
    <n v="361697.3"/>
    <n v="6807783.0599999996"/>
    <s v="NGN"/>
    <d v="2026-06-08T00:00:00"/>
    <d v="2025-10-15T00:00:00"/>
    <m/>
    <x v="1"/>
    <x v="1"/>
  </r>
  <r>
    <s v="PRD-00936"/>
    <s v="HP-LAP-0022"/>
    <s v="2615490000000"/>
    <x v="67"/>
    <s v="Hp"/>
    <x v="2"/>
    <s v="Business Laptops"/>
    <s v="Each"/>
    <s v="Active"/>
    <x v="2"/>
    <s v="LAG"/>
    <s v="D-25-S2"/>
    <s v="D"/>
    <s v="S2"/>
    <s v="BT-619180"/>
    <s v="LOT-A8881"/>
    <n v="235"/>
    <n v="27"/>
    <n v="208"/>
    <n v="40"/>
    <n v="20"/>
    <n v="240"/>
    <s v="SUP-1002"/>
    <x v="5"/>
    <s v="Nigeria"/>
    <n v="9"/>
    <d v="2025-10-05T00:00:00"/>
    <n v="843211.72"/>
    <n v="1130516.76"/>
    <n v="198154754.19999999"/>
    <s v="NGN"/>
    <d v="2026-05-17T00:00:00"/>
    <d v="2025-10-06T00:00:00"/>
    <m/>
    <x v="1"/>
    <x v="1"/>
  </r>
  <r>
    <s v="PRD-01815"/>
    <s v="PHI-CLN-0046"/>
    <s v="2591370000000"/>
    <x v="20"/>
    <s v="Philips"/>
    <x v="1"/>
    <s v="Wipes"/>
    <s v="Each"/>
    <s v="Active"/>
    <x v="1"/>
    <s v="ABJ"/>
    <s v="B-39-S4"/>
    <s v="B"/>
    <s v="S4"/>
    <s v="BT-468675"/>
    <s v="LOT-B6284"/>
    <n v="21"/>
    <n v="4"/>
    <n v="17"/>
    <n v="15"/>
    <n v="4"/>
    <n v="75"/>
    <s v="SUP-1003"/>
    <x v="0"/>
    <s v="Nigeria"/>
    <n v="6"/>
    <d v="2025-08-25T00:00:00"/>
    <n v="28558.73"/>
    <n v="37448.720000000001"/>
    <n v="599733.32999999996"/>
    <s v="NGN"/>
    <d v="2026-06-04T00:00:00"/>
    <d v="2025-09-05T00:00:00"/>
    <d v="2026-07-27T00:00:00"/>
    <x v="1"/>
    <x v="1"/>
  </r>
  <r>
    <s v="PRD-00867"/>
    <s v="SAM-STO-0026"/>
    <s v="365620000000"/>
    <x v="3"/>
    <s v="Samsung"/>
    <x v="3"/>
    <s v="Hard Disk Drives"/>
    <s v="Each"/>
    <s v="Active"/>
    <x v="2"/>
    <s v="LAG"/>
    <s v="H-23-S8"/>
    <s v="H"/>
    <s v="S8"/>
    <s v="BT-649643"/>
    <s v="LOT-A7161"/>
    <n v="0"/>
    <n v="0"/>
    <n v="0"/>
    <n v="15"/>
    <n v="7"/>
    <n v="75"/>
    <s v="SUP-1004"/>
    <x v="10"/>
    <s v="United Arab Emirates"/>
    <n v="24"/>
    <d v="2026-01-10T00:00:00"/>
    <n v="203973.46"/>
    <n v="304708.15000000002"/>
    <n v="0"/>
    <s v="NGN"/>
    <d v="2026-05-05T00:00:00"/>
    <d v="2026-01-25T00:00:00"/>
    <m/>
    <x v="0"/>
    <x v="0"/>
  </r>
  <r>
    <s v="PRD-00422"/>
    <s v="SAM-STO-0014"/>
    <s v="976264000000"/>
    <x v="3"/>
    <s v="Samsung"/>
    <x v="3"/>
    <s v="External Storage"/>
    <s v="Each"/>
    <s v="Active"/>
    <x v="2"/>
    <s v="LAG"/>
    <s v="C-23-S2"/>
    <s v="C"/>
    <s v="S2"/>
    <s v="BT-168590"/>
    <s v="LOT-A5523"/>
    <n v="488"/>
    <n v="5"/>
    <n v="483"/>
    <n v="100"/>
    <n v="40"/>
    <n v="400"/>
    <s v="SUP-1008"/>
    <x v="3"/>
    <s v="Nigeria"/>
    <n v="7"/>
    <d v="2025-06-19T00:00:00"/>
    <n v="130917.2"/>
    <n v="153568.26999999999"/>
    <n v="63887593.600000001"/>
    <s v="NGN"/>
    <d v="2026-05-05T00:00:00"/>
    <d v="2025-06-27T00:00:00"/>
    <m/>
    <x v="3"/>
    <x v="1"/>
  </r>
  <r>
    <s v="PRD-01204"/>
    <s v="HP-MOB-0045"/>
    <s v="9409360000000"/>
    <x v="25"/>
    <s v="Hp"/>
    <x v="5"/>
    <s v="Tablets"/>
    <s v="Each"/>
    <s v="Active"/>
    <x v="1"/>
    <s v="ABJ"/>
    <s v="F-06-S7"/>
    <s v="F"/>
    <s v="S7"/>
    <s v="BT-541836"/>
    <s v="LOT-B7792"/>
    <n v="518"/>
    <n v="88"/>
    <n v="430"/>
    <n v="50"/>
    <n v="20"/>
    <n v="500"/>
    <s v="SUP-1005"/>
    <x v="12"/>
    <s v="United Arab Emirates"/>
    <n v="21"/>
    <d v="2025-06-01T00:00:00"/>
    <n v="368090.89"/>
    <n v="525275.81000000006"/>
    <n v="190671081"/>
    <s v="NGN"/>
    <d v="2026-06-03T00:00:00"/>
    <d v="2025-06-15T00:00:00"/>
    <m/>
    <x v="3"/>
    <x v="1"/>
  </r>
  <r>
    <s v="PRD-02787"/>
    <s v="LOG-AUD-0067"/>
    <s v="3812040000000"/>
    <x v="68"/>
    <s v="Logitech"/>
    <x v="0"/>
    <s v="Earbuds"/>
    <s v="Each"/>
    <s v="Active"/>
    <x v="0"/>
    <s v="PHC"/>
    <s v="A-23-S1"/>
    <s v="A"/>
    <s v="S1"/>
    <s v="BT-163262"/>
    <s v="LOT-C3984"/>
    <n v="4"/>
    <n v="1"/>
    <n v="3"/>
    <n v="15"/>
    <n v="6"/>
    <n v="90"/>
    <s v="SUP-1012"/>
    <x v="11"/>
    <s v="Nigeria"/>
    <n v="7"/>
    <d v="2026-03-26T00:00:00"/>
    <n v="21930.84"/>
    <n v="30047.9"/>
    <n v="87723.36"/>
    <s v="NGN"/>
    <d v="2026-06-19T00:00:00"/>
    <d v="2026-03-27T00:00:00"/>
    <m/>
    <x v="2"/>
    <x v="0"/>
  </r>
  <r>
    <s v="PRD-02096"/>
    <s v="SAM-MOB-0068"/>
    <s v="2851560000000"/>
    <x v="21"/>
    <s v="Samsung"/>
    <x v="5"/>
    <s v="Tablets"/>
    <s v="Each"/>
    <s v="Active"/>
    <x v="1"/>
    <s v="ABJ"/>
    <s v="B-19-S5"/>
    <s v="B"/>
    <s v="S5"/>
    <s v="BT-310609"/>
    <s v="LOT-B7931"/>
    <n v="714"/>
    <n v="115"/>
    <n v="599"/>
    <n v="100"/>
    <n v="40"/>
    <n v="800"/>
    <s v="SUP-1009"/>
    <x v="7"/>
    <s v="Nigeria"/>
    <n v="7"/>
    <d v="2025-04-19T00:00:00"/>
    <n v="268771.3"/>
    <n v="371940.97"/>
    <n v="191902708.19999999"/>
    <s v="NGN"/>
    <d v="2026-06-20T00:00:00"/>
    <d v="2025-05-04T00:00:00"/>
    <m/>
    <x v="1"/>
    <x v="1"/>
  </r>
  <r>
    <s v="PRD-02672"/>
    <s v="CIS-CCT-0062"/>
    <s v="5899110000000"/>
    <x v="17"/>
    <s v="Cisco"/>
    <x v="9"/>
    <s v="Intercoms"/>
    <s v="Each"/>
    <s v="Active"/>
    <x v="0"/>
    <s v="PHC"/>
    <s v="B-03-S1"/>
    <s v="B"/>
    <s v="S1"/>
    <s v="BT-184123"/>
    <s v="LOT-C1659"/>
    <n v="106"/>
    <n v="15"/>
    <n v="91"/>
    <m/>
    <n v="24"/>
    <n v="360"/>
    <s v="SUP-1003"/>
    <x v="0"/>
    <s v="Nigeria"/>
    <n v="2"/>
    <d v="2026-04-01T00:00:00"/>
    <n v="432025.74"/>
    <n v="560608.86"/>
    <n v="45794728.439999998"/>
    <s v="NGN"/>
    <d v="2026-05-19T00:00:00"/>
    <d v="2026-04-03T00:00:00"/>
    <m/>
    <x v="1"/>
    <x v="1"/>
  </r>
  <r>
    <s v="PRD-00251"/>
    <s v="LOG-ACC-0009"/>
    <s v="7930360000000"/>
    <x v="69"/>
    <s v="Logitech"/>
    <x v="10"/>
    <s v="Keyboards"/>
    <s v="Each"/>
    <s v="Discontinued"/>
    <x v="2"/>
    <s v="LAG"/>
    <s v="E-15-S4"/>
    <s v="E"/>
    <s v="S4"/>
    <s v="BT-617795"/>
    <s v="LOT-A6947"/>
    <n v="117"/>
    <n v="1"/>
    <n v="116"/>
    <n v="60"/>
    <n v="24"/>
    <n v="300"/>
    <s v="SUP-1004"/>
    <x v="10"/>
    <s v="United Arab Emirates"/>
    <n v="24"/>
    <d v="2026-03-09T00:00:00"/>
    <n v="60205.32"/>
    <n v="77853.210000000006"/>
    <n v="7044022.4400000004"/>
    <s v="NGN"/>
    <d v="2026-05-21T00:00:00"/>
    <d v="2026-03-23T00:00:00"/>
    <m/>
    <x v="1"/>
    <x v="1"/>
  </r>
  <r>
    <s v="PRD-02397"/>
    <s v="EPS-PRN-0041"/>
    <s v="4290040000000"/>
    <x v="41"/>
    <s v="Epson"/>
    <x v="7"/>
    <s v="Laser Printers"/>
    <s v="Each"/>
    <s v="Active"/>
    <x v="0"/>
    <s v="PHC"/>
    <s v="G-39-S7"/>
    <s v="G"/>
    <s v="S7"/>
    <s v="BT-255875"/>
    <s v="LOT-C8381"/>
    <n v="203"/>
    <n v="75"/>
    <n v="128"/>
    <n v="75"/>
    <n v="30"/>
    <n v="600"/>
    <s v="SUP-1003"/>
    <x v="0"/>
    <s v="Nigeria"/>
    <n v="5"/>
    <d v="2025-06-14T00:00:00"/>
    <n v="104270.38"/>
    <n v="148703.29999999999"/>
    <n v="21166887.140000001"/>
    <s v="NGN"/>
    <d v="2026-05-26T00:00:00"/>
    <d v="2025-06-25T00:00:00"/>
    <m/>
    <x v="1"/>
    <x v="1"/>
  </r>
  <r>
    <s v="PRD-02782"/>
    <s v="CAN-SUP-0085"/>
    <s v="3215960000000"/>
    <x v="39"/>
    <s v="Canon"/>
    <x v="6"/>
    <s v="Toner &amp; Ink"/>
    <s v="Pack"/>
    <s v="Active"/>
    <x v="0"/>
    <s v="PHC"/>
    <s v="C-40-S4"/>
    <s v="C"/>
    <s v="S4"/>
    <s v="BT-136660"/>
    <s v="LOT-C6603"/>
    <n v="133"/>
    <n v="47"/>
    <n v="86"/>
    <n v="25"/>
    <n v="12"/>
    <n v="150"/>
    <s v="SUP-1006"/>
    <x v="4"/>
    <s v="China"/>
    <n v="38"/>
    <d v="2026-05-16T00:00:00"/>
    <n v="43393.62"/>
    <n v="59398.25"/>
    <n v="5771351.46"/>
    <s v="NGN"/>
    <d v="2026-05-18T00:00:00"/>
    <d v="2026-05-18T00:00:00"/>
    <d v="2026-08-21T00:00:00"/>
    <x v="1"/>
    <x v="1"/>
  </r>
  <r>
    <s v="PRD-00435"/>
    <s v="PHI-ELC-0022"/>
    <s v="1874960000000"/>
    <x v="31"/>
    <s v="Philips"/>
    <x v="8"/>
    <s v="Lighting"/>
    <s v="Each"/>
    <s v="Active"/>
    <x v="2"/>
    <s v="LAG"/>
    <s v="G-20-S6"/>
    <s v="G"/>
    <s v="S6"/>
    <s v="BT-323885"/>
    <s v="LOT-A7436"/>
    <n v="25"/>
    <n v="9"/>
    <n v="16"/>
    <n v="75"/>
    <n v="22"/>
    <n v="375"/>
    <s v="SUP-1002"/>
    <x v="5"/>
    <s v="Nigeria"/>
    <n v="9"/>
    <d v="2025-06-02T00:00:00"/>
    <n v="235543.72"/>
    <n v="344753.64"/>
    <n v="5888593"/>
    <s v="NGN"/>
    <d v="2026-05-31T00:00:00"/>
    <d v="2025-06-17T00:00:00"/>
    <m/>
    <x v="2"/>
    <x v="0"/>
  </r>
  <r>
    <s v="PRD-00630"/>
    <s v="CIS-CCT-0016"/>
    <s v="5422160000000"/>
    <x v="17"/>
    <s v="Cisco"/>
    <x v="9"/>
    <s v="IP Cameras"/>
    <s v="Each"/>
    <s v="Active"/>
    <x v="2"/>
    <s v="LAG"/>
    <s v="D-36-S4"/>
    <s v="D"/>
    <s v="S4"/>
    <s v="BT-576476"/>
    <s v="LOT-A3978"/>
    <n v="97"/>
    <n v="31"/>
    <n v="66"/>
    <n v="40"/>
    <n v="12"/>
    <n v="400"/>
    <s v="SUP-1001"/>
    <x v="9"/>
    <s v="Nigeria"/>
    <n v="6"/>
    <d v="2025-05-08T00:00:00"/>
    <n v="209954.39"/>
    <n v="317477.58"/>
    <n v="20365575.829999998"/>
    <s v="NGN"/>
    <d v="2026-06-13T00:00:00"/>
    <d v="2025-05-20T00:00:00"/>
    <m/>
    <x v="1"/>
    <x v="1"/>
  </r>
  <r>
    <s v="PRD-00938"/>
    <s v="UBI-CCT-0025"/>
    <s v="9735190000000"/>
    <x v="40"/>
    <s v="Ubiquiti"/>
    <x v="9"/>
    <s v="NVR"/>
    <s v="Each"/>
    <s v="Active"/>
    <x v="2"/>
    <s v="LAG"/>
    <s v="G-18-S6"/>
    <s v="G"/>
    <s v="S6"/>
    <s v="BT-533389"/>
    <s v="LOT-A7348"/>
    <n v="105"/>
    <n v="14"/>
    <n v="91"/>
    <n v="25"/>
    <n v="10"/>
    <n v="125"/>
    <s v="SUP-1001"/>
    <x v="9"/>
    <s v="Nigeria"/>
    <n v="8"/>
    <d v="2026-02-21T00:00:00"/>
    <n v="548025.46"/>
    <n v="786716.75"/>
    <n v="57542673.299999997"/>
    <s v="NGN"/>
    <d v="2026-05-24T00:00:00"/>
    <d v="2026-03-01T00:00:00"/>
    <m/>
    <x v="1"/>
    <x v="1"/>
  </r>
  <r>
    <s v="PRD-02092"/>
    <s v="CAN-SUP-0066"/>
    <s v="9958740000000"/>
    <x v="50"/>
    <s v="Canon"/>
    <x v="6"/>
    <s v="Labels"/>
    <s v="Pack"/>
    <s v="Active"/>
    <x v="1"/>
    <s v="ABJ"/>
    <s v="C-09-S5"/>
    <s v="C"/>
    <s v="S5"/>
    <s v="BT-292669"/>
    <s v="LOT-B9415"/>
    <n v="0"/>
    <n v="0"/>
    <n v="0"/>
    <n v="20"/>
    <n v="10"/>
    <n v="100"/>
    <s v="SUP-1002"/>
    <x v="5"/>
    <s v="Nigeria"/>
    <n v="9"/>
    <d v="2025-08-22T00:00:00"/>
    <n v="21740.86"/>
    <n v="31062.13"/>
    <n v="0"/>
    <s v="NGN"/>
    <d v="2026-05-03T00:00:00"/>
    <d v="2025-09-06T00:00:00"/>
    <d v="2027-11-18T00:00:00"/>
    <x v="0"/>
    <x v="0"/>
  </r>
  <r>
    <s v="PRD-00116"/>
    <s v="APC-ELC-0004"/>
    <s v="4890900000000"/>
    <x v="70"/>
    <s v="Apc"/>
    <x v="8"/>
    <s v="UPS"/>
    <s v="Each"/>
    <s v="Active"/>
    <x v="2"/>
    <s v="LAG"/>
    <s v="C-24-S2"/>
    <s v="C"/>
    <s v="S2"/>
    <s v="BT-845652"/>
    <s v="LOT-A1612"/>
    <n v="59"/>
    <n v="12"/>
    <n v="47"/>
    <n v="60"/>
    <n v="24"/>
    <n v="300"/>
    <s v="SUP-1001"/>
    <x v="9"/>
    <s v="Nigeria"/>
    <n v="6"/>
    <d v="2025-11-05T00:00:00"/>
    <n v="77988.27"/>
    <n v="120410.13"/>
    <n v="4601307.93"/>
    <s v="NGN"/>
    <d v="2026-06-28T00:00:00"/>
    <d v="2025-11-17T00:00:00"/>
    <m/>
    <x v="2"/>
    <x v="0"/>
  </r>
  <r>
    <s v="PRD-00504"/>
    <s v="CAN-SUP-0018"/>
    <s v="4707390000000"/>
    <x v="39"/>
    <s v="Canon"/>
    <x v="6"/>
    <s v="Paper Products"/>
    <s v="Pack"/>
    <s v="Active"/>
    <x v="2"/>
    <s v="LAG"/>
    <s v="D-12-S1"/>
    <s v="D"/>
    <s v="S1"/>
    <s v="BT-305369"/>
    <s v="LOT-A4425"/>
    <n v="0"/>
    <n v="0"/>
    <n v="0"/>
    <n v="75"/>
    <n v="37"/>
    <n v="375"/>
    <s v="SUP-1001"/>
    <x v="9"/>
    <s v="Nigeria"/>
    <n v="10"/>
    <d v="2025-11-24T00:00:00"/>
    <n v="26797.43"/>
    <n v="37969.800000000003"/>
    <n v="0"/>
    <s v="NGN"/>
    <d v="2026-05-08T00:00:00"/>
    <d v="2025-11-27T00:00:00"/>
    <d v="2026-09-07T00:00:00"/>
    <x v="0"/>
    <x v="0"/>
  </r>
  <r>
    <s v="PRD-01967"/>
    <s v="DEL-ACC-0040"/>
    <s v="7291930000000"/>
    <x v="36"/>
    <s v="Dell"/>
    <x v="10"/>
    <s v="Mice"/>
    <s v="Each"/>
    <s v="Active"/>
    <x v="1"/>
    <s v="ABJ"/>
    <s v="C-33-S6"/>
    <s v="C"/>
    <s v="S6"/>
    <s v="BT-191767"/>
    <s v="LOT-B7466"/>
    <n v="57"/>
    <n v="3"/>
    <n v="54"/>
    <n v="10"/>
    <n v="5"/>
    <n v="60"/>
    <s v="SUP-1009"/>
    <x v="7"/>
    <s v="Nigeria"/>
    <n v="7"/>
    <d v="2026-04-07T00:00:00"/>
    <n v="55545.25"/>
    <n v="75767.210000000006"/>
    <n v="3166079.25"/>
    <s v="NGN"/>
    <d v="2026-06-28T00:00:00"/>
    <d v="2026-04-17T00:00:00"/>
    <m/>
    <x v="1"/>
    <x v="1"/>
  </r>
  <r>
    <s v="PRD-01701"/>
    <s v="UBI-CCT-0041"/>
    <s v="6551290000000"/>
    <x v="40"/>
    <s v="Ubiquiti"/>
    <x v="3"/>
    <s v="NVR"/>
    <s v="Each"/>
    <s v="Active"/>
    <x v="1"/>
    <s v="ABJ"/>
    <s v="C-39-S3"/>
    <s v="C"/>
    <s v="S3"/>
    <s v="BT-383936"/>
    <s v="LOT-B8294"/>
    <n v="388"/>
    <n v="144"/>
    <n v="244"/>
    <n v="100"/>
    <n v="40"/>
    <n v="600"/>
    <s v="SUP-1003"/>
    <x v="0"/>
    <s v="Nigeria"/>
    <n v="3"/>
    <d v="2025-08-28T00:00:00"/>
    <n v="308555.36"/>
    <n v="433948.33"/>
    <n v="119719479.7"/>
    <s v="NGN"/>
    <d v="2026-05-29T00:00:00"/>
    <d v="2025-09-11T00:00:00"/>
    <m/>
    <x v="1"/>
    <x v="1"/>
  </r>
  <r>
    <s v="PRD-03360"/>
    <s v="LOG-CLN-0082"/>
    <s v="2848550000000"/>
    <x v="28"/>
    <s v="Logitech"/>
    <x v="1"/>
    <s v="Wipes"/>
    <s v="Each"/>
    <s v="Active"/>
    <x v="0"/>
    <s v="PHC"/>
    <s v="N/A"/>
    <s v="E"/>
    <s v="S7"/>
    <s v="BT-478058"/>
    <s v="LOT-C9820"/>
    <n v="132"/>
    <n v="9"/>
    <n v="123"/>
    <n v="15"/>
    <n v="4"/>
    <n v="150"/>
    <s v="SUP-1010"/>
    <x v="1"/>
    <s v="United Arab Emirates"/>
    <n v="15"/>
    <d v="2025-11-16T00:00:00"/>
    <n v="116751.31"/>
    <n v="164787.72"/>
    <n v="15411172.92"/>
    <s v="NGN"/>
    <d v="2026-05-18T00:00:00"/>
    <d v="2025-11-27T00:00:00"/>
    <d v="2027-04-01T00:00:00"/>
    <x v="1"/>
    <x v="1"/>
  </r>
  <r>
    <s v="PRD-01241"/>
    <s v="PHI-AUD-0030"/>
    <s v="7704990000000"/>
    <x v="49"/>
    <s v="Philips"/>
    <x v="0"/>
    <s v="Headsets"/>
    <s v="Each"/>
    <s v="Active"/>
    <x v="1"/>
    <s v="ABJ"/>
    <s v="C-22-S8"/>
    <s v="C"/>
    <s v="S8"/>
    <s v="BT-385563"/>
    <s v="LOT-B9019"/>
    <n v="81"/>
    <n v="18"/>
    <n v="63"/>
    <n v="20"/>
    <n v="10"/>
    <n v="200"/>
    <s v="SUP-1010"/>
    <x v="1"/>
    <s v="United Arab Emirates"/>
    <n v="20"/>
    <d v="2025-01-25T00:00:00"/>
    <n v="17072.79"/>
    <n v="20207.95"/>
    <n v="1382895.99"/>
    <s v="NGN"/>
    <d v="2026-05-14T00:00:00"/>
    <d v="2025-02-08T00:00:00"/>
    <m/>
    <x v="1"/>
    <x v="1"/>
  </r>
  <r>
    <s v="PRD-01145"/>
    <s v="APC-ELC-0056"/>
    <s v="1256720000000"/>
    <x v="14"/>
    <s v="Apc"/>
    <x v="8"/>
    <s v="Surge Protection"/>
    <s v="Each"/>
    <s v="Active"/>
    <x v="2"/>
    <s v="LAG"/>
    <s v="D-31-S3"/>
    <s v="D"/>
    <s v="S3"/>
    <s v="BT-318463"/>
    <s v="LOT-A6608"/>
    <n v="232"/>
    <n v="50"/>
    <n v="182"/>
    <n v="40"/>
    <n v="12"/>
    <n v="400"/>
    <s v="SUP-1008"/>
    <x v="3"/>
    <s v="Nigeria"/>
    <n v="5"/>
    <d v="2026-01-18T00:00:00"/>
    <n v="315554.09000000003"/>
    <n v="476478.48"/>
    <n v="73208548.879999995"/>
    <s v="NGN"/>
    <d v="2026-06-26T00:00:00"/>
    <d v="2026-01-31T00:00:00"/>
    <m/>
    <x v="1"/>
    <x v="1"/>
  </r>
  <r>
    <s v="PRD-00939"/>
    <s v="PHI-ELC-0055"/>
    <s v="418281000000"/>
    <x v="31"/>
    <s v="Philips"/>
    <x v="8"/>
    <s v="Lighting"/>
    <s v="Each"/>
    <s v="Active"/>
    <x v="2"/>
    <s v="LAG"/>
    <s v="B-24-S3"/>
    <s v="B"/>
    <s v="S3"/>
    <s v="BT-555222"/>
    <s v="LOT-A7045"/>
    <n v="3"/>
    <n v="0"/>
    <n v="3"/>
    <n v="10"/>
    <n v="3"/>
    <n v="50"/>
    <s v="SUP-1004"/>
    <x v="10"/>
    <s v="United Arab Emirates"/>
    <n v="19"/>
    <d v="2025-03-04T00:00:00"/>
    <n v="124151.46"/>
    <n v="179699.71"/>
    <n v="372454.38"/>
    <s v="NGN"/>
    <d v="2026-05-06T00:00:00"/>
    <d v="2025-03-18T00:00:00"/>
    <m/>
    <x v="2"/>
    <x v="0"/>
  </r>
  <r>
    <s v="PRD-00156"/>
    <s v="PHI-CLN-0003"/>
    <s v="3109680000000"/>
    <x v="20"/>
    <s v="Philips"/>
    <x v="1"/>
    <s v="Wipes"/>
    <s v="Each"/>
    <s v="Active"/>
    <x v="2"/>
    <s v="LAG"/>
    <s v="A-12-S3"/>
    <s v="A"/>
    <s v="S3"/>
    <s v="BT-132792"/>
    <s v="LOT-A4310"/>
    <n v="65"/>
    <n v="19"/>
    <n v="46"/>
    <n v="25"/>
    <n v="12"/>
    <n v="200"/>
    <s v="SUP-1004"/>
    <x v="10"/>
    <s v="United Arab Emirates"/>
    <n v="21"/>
    <d v="2026-03-03T00:00:00"/>
    <n v="77305.990000000005"/>
    <n v="98859.64"/>
    <n v="5024889.3499999996"/>
    <s v="NGN"/>
    <d v="2026-05-18T00:00:00"/>
    <d v="2026-03-12T00:00:00"/>
    <d v="2026-06-07T00:00:00"/>
    <x v="1"/>
    <x v="1"/>
  </r>
  <r>
    <s v="PRD-01661"/>
    <s v="PHI-ELC-0100"/>
    <s v="3409360000000"/>
    <x v="37"/>
    <s v="Philips"/>
    <x v="8"/>
    <s v="UPS"/>
    <s v="Each"/>
    <s v="Active"/>
    <x v="1"/>
    <s v="ABJ"/>
    <s v="F-34-S2"/>
    <s v="F"/>
    <s v="S2"/>
    <s v="BT-295045"/>
    <s v="LOT-B1900"/>
    <n v="0"/>
    <n v="0"/>
    <n v="0"/>
    <n v="30"/>
    <n v="12"/>
    <n v="120"/>
    <s v="SUP-1010"/>
    <x v="1"/>
    <s v="United Arab Emirates"/>
    <n v="19"/>
    <d v="2025-02-14T00:00:00"/>
    <n v="182308.91"/>
    <n v="224456.75"/>
    <n v="0"/>
    <s v="NGN"/>
    <d v="2026-06-22T00:00:00"/>
    <d v="2025-03-01T00:00:00"/>
    <m/>
    <x v="0"/>
    <x v="0"/>
  </r>
  <r>
    <s v="PRD-01356"/>
    <s v="PHI-AUD-0032"/>
    <s v="1430920000000"/>
    <x v="7"/>
    <s v="Philips"/>
    <x v="0"/>
    <s v="Headsets"/>
    <s v="Each"/>
    <s v="Active"/>
    <x v="1"/>
    <s v="ABJ"/>
    <s v="E-12-S3"/>
    <s v="E"/>
    <s v="S3"/>
    <s v="BT-680107"/>
    <s v="LOT-B4810"/>
    <n v="28"/>
    <n v="7"/>
    <n v="21"/>
    <n v="40"/>
    <n v="16"/>
    <n v="320"/>
    <s v="SUP-1007"/>
    <x v="8"/>
    <s v="China"/>
    <n v="36"/>
    <d v="2026-01-26T00:00:00"/>
    <n v="19684.45"/>
    <n v="26006.07"/>
    <n v="551164.6"/>
    <s v="NGN"/>
    <d v="2026-06-24T00:00:00"/>
    <d v="2026-02-07T00:00:00"/>
    <m/>
    <x v="2"/>
    <x v="0"/>
  </r>
  <r>
    <s v="PRD-01415"/>
    <s v="CIS-NET-0058"/>
    <s v="6653390000000"/>
    <x v="53"/>
    <s v="Cisco"/>
    <x v="11"/>
    <s v="Routers"/>
    <s v="Each"/>
    <s v="Active"/>
    <x v="1"/>
    <s v="ABJ"/>
    <s v="D-06-S5"/>
    <s v="D"/>
    <s v="S5"/>
    <s v="BT-768703"/>
    <s v="LOT-B4301"/>
    <n v="4"/>
    <n v="0"/>
    <n v="4"/>
    <n v="15"/>
    <n v="7"/>
    <n v="90"/>
    <s v="SUP-1002"/>
    <x v="5"/>
    <s v="Nigeria"/>
    <n v="7"/>
    <d v="2026-01-07T00:00:00"/>
    <n v="427372.17"/>
    <n v="526183.09"/>
    <n v="1709488.68"/>
    <s v="NGN"/>
    <d v="2026-06-29T00:00:00"/>
    <d v="2026-01-12T00:00:00"/>
    <m/>
    <x v="2"/>
    <x v="0"/>
  </r>
  <r>
    <s v="PRD-00699"/>
    <s v="APC-ELC-0034"/>
    <s v="4995070000000"/>
    <x v="70"/>
    <s v="Apc"/>
    <x v="8"/>
    <s v="Lighting"/>
    <s v="Each"/>
    <s v="Active"/>
    <x v="2"/>
    <s v="LAG"/>
    <s v="C-20-S9"/>
    <s v="C"/>
    <s v="S9"/>
    <s v="BT-473185"/>
    <s v="LOT-A4365"/>
    <n v="56"/>
    <n v="22"/>
    <n v="34"/>
    <n v="100"/>
    <n v="40"/>
    <n v="400"/>
    <s v="SUP-1006"/>
    <x v="4"/>
    <s v="China"/>
    <n v="36"/>
    <m/>
    <n v="131281.45000000001"/>
    <n v="168362.04"/>
    <n v="7351761.2000000002"/>
    <s v="NGN"/>
    <d v="2026-05-05T00:00:00"/>
    <d v="2025-12-24T00:00:00"/>
    <m/>
    <x v="2"/>
    <x v="0"/>
  </r>
  <r>
    <s v="PRD-03139"/>
    <s v="HP-ACC-0074"/>
    <s v="1223270000000"/>
    <x v="71"/>
    <s v="Hp"/>
    <x v="10"/>
    <s v="Input Combos"/>
    <s v="Each"/>
    <s v="Active"/>
    <x v="0"/>
    <s v="PHC"/>
    <s v="E-08-S8"/>
    <s v="E"/>
    <s v="S8"/>
    <s v="BT-258687"/>
    <s v="LOT-C1764"/>
    <n v="180"/>
    <n v="44"/>
    <n v="136"/>
    <n v="50"/>
    <n v="15"/>
    <n v="200"/>
    <s v="SUP-1001"/>
    <x v="9"/>
    <s v="Nigeria"/>
    <n v="5"/>
    <d v="2026-04-01T00:00:00"/>
    <n v="24373.7"/>
    <n v="28698.28"/>
    <n v="4387266"/>
    <s v="NGN"/>
    <d v="2026-06-09T00:00:00"/>
    <d v="2026-04-08T00:00:00"/>
    <m/>
    <x v="1"/>
    <x v="1"/>
  </r>
  <r>
    <s v="PRD-01890"/>
    <s v="HP-ACC-0045"/>
    <s v="4960590000000"/>
    <x v="72"/>
    <s v="Hp"/>
    <x v="10"/>
    <s v="Keyboards"/>
    <s v="Each"/>
    <s v="Active"/>
    <x v="1"/>
    <s v="ABJ"/>
    <s v="E-05-S5"/>
    <s v="E"/>
    <s v="S5"/>
    <s v="BT-284259"/>
    <s v="LOT-B2318"/>
    <n v="313"/>
    <n v="64"/>
    <n v="249"/>
    <n v="40"/>
    <n v="20"/>
    <n v="400"/>
    <s v="SUP-1007"/>
    <x v="8"/>
    <s v="China"/>
    <n v="33"/>
    <d v="2025-04-07T00:00:00"/>
    <n v="61827.83"/>
    <n v="87494.54"/>
    <n v="19352110.789999999"/>
    <s v="NGN"/>
    <d v="2026-05-12T00:00:00"/>
    <d v="2025-04-12T00:00:00"/>
    <m/>
    <x v="1"/>
    <x v="1"/>
  </r>
  <r>
    <s v="PRD-02825"/>
    <s v="CIS-NET-0106"/>
    <s v="4063310000000"/>
    <x v="56"/>
    <s v="Cisco"/>
    <x v="11"/>
    <s v="Access Points"/>
    <s v="Each"/>
    <s v="Active"/>
    <x v="0"/>
    <s v="PHC"/>
    <s v="B-17-S1"/>
    <s v="B"/>
    <s v="S1"/>
    <s v="BT-204793"/>
    <s v="LOT-C1216"/>
    <n v="69"/>
    <n v="18"/>
    <n v="51"/>
    <n v="60"/>
    <n v="18"/>
    <n v="240"/>
    <s v="SUP-1001"/>
    <x v="9"/>
    <s v="Nigeria"/>
    <n v="8"/>
    <d v="2026-03-16T00:00:00"/>
    <n v="235510.22"/>
    <n v="327310.34000000003"/>
    <n v="16250205.18"/>
    <s v="NGN"/>
    <d v="2026-05-14T00:00:00"/>
    <d v="2026-03-30T00:00:00"/>
    <m/>
    <x v="1"/>
    <x v="1"/>
  </r>
  <r>
    <s v="PRD-00394"/>
    <s v="DEL-LAP-0009"/>
    <s v="3039430000000"/>
    <x v="9"/>
    <s v="Dell"/>
    <x v="2"/>
    <s v="Consumer Laptops"/>
    <s v="Each"/>
    <s v="Active"/>
    <x v="2"/>
    <s v="LAG"/>
    <s v="C-39-S3"/>
    <s v="C"/>
    <s v="S3"/>
    <s v="BT-406533"/>
    <s v="LOT-A7295"/>
    <n v="467"/>
    <n v="40"/>
    <n v="427"/>
    <n v="100"/>
    <n v="40"/>
    <n v="600"/>
    <s v="SUP-1008"/>
    <x v="3"/>
    <s v="Nigeria"/>
    <n v="9"/>
    <d v="2025-08-12T00:00:00"/>
    <n v="669978.43000000005"/>
    <n v="961574.17"/>
    <n v="312879926.80000001"/>
    <s v="NGN"/>
    <d v="2026-05-13T00:00:00"/>
    <d v="2025-08-15T00:00:00"/>
    <m/>
    <x v="1"/>
    <x v="1"/>
  </r>
  <r>
    <s v="PRD-00694"/>
    <s v="LEN-LAP-0017"/>
    <s v="4053570000000"/>
    <x v="73"/>
    <s v="Lenovo"/>
    <x v="10"/>
    <s v="Gaming Laptops"/>
    <s v="Each"/>
    <s v="Active"/>
    <x v="2"/>
    <s v="LAG"/>
    <s v="B-39-S6"/>
    <s v="B"/>
    <s v="S6"/>
    <s v="BT-995226"/>
    <s v="LOT-A8362"/>
    <n v="29"/>
    <n v="10"/>
    <n v="19"/>
    <n v="25"/>
    <n v="10"/>
    <n v="100"/>
    <s v="SUP-1008"/>
    <x v="3"/>
    <s v="Nigeria"/>
    <n v="10"/>
    <d v="2025-11-17T00:00:00"/>
    <n v="984183.33"/>
    <n v="1188810.8899999999"/>
    <n v="28541316.57"/>
    <s v="NGN"/>
    <d v="2026-06-03T00:00:00"/>
    <d v="2025-11-27T00:00:00"/>
    <m/>
    <x v="1"/>
    <x v="1"/>
  </r>
  <r>
    <s v="PRD-03047"/>
    <s v="HP-SUP-0078"/>
    <s v="4256040000000"/>
    <x v="34"/>
    <s v="Hp"/>
    <x v="6"/>
    <s v="Labels"/>
    <s v="Pack"/>
    <s v="Active"/>
    <x v="0"/>
    <s v="PHC"/>
    <s v="A-15-S9"/>
    <s v="A"/>
    <s v="S9"/>
    <s v="BT-555222"/>
    <s v="LOT-C2846"/>
    <n v="52"/>
    <n v="10"/>
    <n v="42"/>
    <n v="30"/>
    <n v="12"/>
    <n v="120"/>
    <s v="SUP-1006"/>
    <x v="4"/>
    <s v="China"/>
    <n v="37"/>
    <d v="2025-12-01T00:00:00"/>
    <n v="15951.97"/>
    <n v="20995.88"/>
    <n v="829502.44"/>
    <s v="NGN"/>
    <d v="2026-05-09T00:00:00"/>
    <d v="2025-12-16T00:00:00"/>
    <d v="2026-12-08T00:00:00"/>
    <x v="1"/>
    <x v="1"/>
  </r>
  <r>
    <s v="PRD-01552"/>
    <s v="HP-PRN-0001"/>
    <s v="7965570000000"/>
    <x v="41"/>
    <s v="Epson"/>
    <x v="7"/>
    <s v="Multifunction"/>
    <s v="Each"/>
    <s v="Active"/>
    <x v="1"/>
    <s v="ABJ"/>
    <s v="A-14-S3"/>
    <s v="A"/>
    <s v="S3"/>
    <s v="BT-329901"/>
    <s v="LOT-B1375"/>
    <n v="27"/>
    <n v="9"/>
    <n v="18"/>
    <n v="50"/>
    <n v="15"/>
    <n v="250"/>
    <s v="SUP-1005"/>
    <x v="12"/>
    <s v="United Arab Emirates"/>
    <n v="20"/>
    <d v="2026-04-09T00:00:00"/>
    <n v="114178.7"/>
    <n v="163398.60999999999"/>
    <n v="3082824.9"/>
    <s v="NGN"/>
    <d v="2026-06-25T00:00:00"/>
    <d v="2026-04-10T00:00:00"/>
    <m/>
    <x v="2"/>
    <x v="0"/>
  </r>
  <r>
    <s v="PRD-01456"/>
    <s v="LOG-FUR-0036"/>
    <s v="315846000000"/>
    <x v="4"/>
    <s v="Logitech"/>
    <x v="4"/>
    <s v="Desk Accessories"/>
    <s v="Each"/>
    <s v="Active"/>
    <x v="1"/>
    <s v="ABJ"/>
    <s v="D-29-S4"/>
    <s v="D"/>
    <s v="S4"/>
    <s v="BT-263089"/>
    <s v="LOT-B6377"/>
    <n v="17"/>
    <n v="5"/>
    <n v="12"/>
    <n v="15"/>
    <n v="4"/>
    <n v="60"/>
    <s v="SUP-1010"/>
    <x v="1"/>
    <s v="United Arab Emirates"/>
    <n v="19"/>
    <d v="2025-06-17T00:00:00"/>
    <n v="146227.92000000001"/>
    <n v="173760.38"/>
    <n v="2485874.64"/>
    <s v="NGN"/>
    <d v="2026-05-23T00:00:00"/>
    <d v="2025-06-30T00:00:00"/>
    <m/>
    <x v="1"/>
    <x v="1"/>
  </r>
  <r>
    <s v="PRD-00218"/>
    <s v="HP-CLN-0009"/>
    <s v="9639190000000"/>
    <x v="1"/>
    <s v="Hp"/>
    <x v="1"/>
    <s v="Cleaning Kits"/>
    <s v="Each"/>
    <s v="Discontinued"/>
    <x v="2"/>
    <s v="LAG"/>
    <s v="N/A"/>
    <s v="B"/>
    <s v="S9"/>
    <s v="BT-401314"/>
    <s v="LOT-A5344"/>
    <n v="382"/>
    <n v="86"/>
    <n v="296"/>
    <n v="40"/>
    <n v="16"/>
    <n v="400"/>
    <s v="SUP-1002"/>
    <x v="5"/>
    <s v="Nigeria"/>
    <n v="7"/>
    <d v="2025-11-15T00:00:00"/>
    <n v="58116.639999999999"/>
    <n v="89370.09"/>
    <n v="22200556.48"/>
    <s v="NGN"/>
    <d v="2026-05-20T00:00:00"/>
    <d v="2025-11-23T00:00:00"/>
    <d v="2028-06-14T00:00:00"/>
    <x v="1"/>
    <x v="1"/>
  </r>
  <r>
    <s v="PRD-03150"/>
    <s v="WD-STO-0075"/>
    <s v="8453120000000"/>
    <x v="74"/>
    <s v="Western Digital"/>
    <x v="3"/>
    <s v="Flash Drives"/>
    <s v="Each"/>
    <s v="Active"/>
    <x v="0"/>
    <s v="PHC"/>
    <s v="F-32-S9"/>
    <s v="F"/>
    <s v="S9"/>
    <s v="BT-123875"/>
    <s v="LOT-C6565"/>
    <n v="119"/>
    <n v="16"/>
    <n v="103"/>
    <n v="25"/>
    <n v="7"/>
    <n v="250"/>
    <s v="SUP-1003"/>
    <x v="0"/>
    <s v="Nigeria"/>
    <n v="3"/>
    <d v="2026-06-01T00:00:00"/>
    <n v="135282.62"/>
    <n v="205097.57"/>
    <n v="16098631.779999999"/>
    <s v="NGN"/>
    <d v="2026-05-15T00:00:00"/>
    <d v="2026-06-03T00:00:00"/>
    <m/>
    <x v="1"/>
    <x v="1"/>
  </r>
  <r>
    <s v="PRD-02904"/>
    <s v="LOG-ACC-0063"/>
    <s v="7898690000000"/>
    <x v="33"/>
    <s v="Logitech"/>
    <x v="10"/>
    <s v="Mice"/>
    <s v="Each"/>
    <s v="Active"/>
    <x v="0"/>
    <s v="PHC"/>
    <s v="A-03-S1"/>
    <s v="A"/>
    <s v="S1"/>
    <s v="BT-250419"/>
    <s v="LOT-C8285"/>
    <n v="20"/>
    <n v="4"/>
    <n v="16"/>
    <n v="50"/>
    <n v="15"/>
    <n v="300"/>
    <s v="SUP-1001"/>
    <x v="9"/>
    <s v="Nigeria"/>
    <n v="9"/>
    <d v="2025-03-13T00:00:00"/>
    <n v="42552.43"/>
    <n v="57411.64"/>
    <n v="851048.6"/>
    <s v="NGN"/>
    <d v="2026-05-16T00:00:00"/>
    <d v="2025-03-26T00:00:00"/>
    <m/>
    <x v="2"/>
    <x v="0"/>
  </r>
  <r>
    <s v="PRD-02281"/>
    <s v="WD-STO-0057"/>
    <s v="2753700000000"/>
    <x v="61"/>
    <s v="Western Digital"/>
    <x v="3"/>
    <s v="External Storage"/>
    <s v="Each"/>
    <s v="Active"/>
    <x v="1"/>
    <s v="ABJ"/>
    <s v="E-31-S2"/>
    <s v="E"/>
    <s v="S2"/>
    <s v="BT-413953"/>
    <s v="LOT-B6228"/>
    <n v="94"/>
    <n v="27"/>
    <n v="67"/>
    <n v="25"/>
    <n v="12"/>
    <n v="100"/>
    <s v="SUP-1009"/>
    <x v="7"/>
    <s v="Nigeria"/>
    <n v="6"/>
    <d v="2026-04-16T00:00:00"/>
    <n v="135423.07"/>
    <n v="160212.47"/>
    <n v="12729768.58"/>
    <s v="NGN"/>
    <d v="2026-05-04T00:00:00"/>
    <d v="2026-04-26T00:00:00"/>
    <m/>
    <x v="1"/>
    <x v="1"/>
  </r>
  <r>
    <s v="PRD-01622"/>
    <s v="DEL-LAP-0038"/>
    <s v="1977900000000"/>
    <x v="9"/>
    <s v="Dell"/>
    <x v="2"/>
    <s v="Gaming Laptops"/>
    <s v="Each"/>
    <s v="Active"/>
    <x v="1"/>
    <s v="ABJ"/>
    <s v="D-23-S2"/>
    <s v="D"/>
    <s v="S2"/>
    <s v="BT-250308"/>
    <s v="LOT-B9854"/>
    <n v="61"/>
    <n v="15"/>
    <n v="46"/>
    <n v="15"/>
    <n v="7"/>
    <n v="150"/>
    <s v="SUP-1003"/>
    <x v="0"/>
    <s v="Nigeria"/>
    <n v="4"/>
    <d v="2025-12-11T00:00:00"/>
    <n v="655422.9"/>
    <n v="917195.26"/>
    <n v="39980796.899999999"/>
    <s v="NGN"/>
    <d v="2026-06-01T00:00:00"/>
    <d v="2025-12-12T00:00:00"/>
    <m/>
    <x v="1"/>
    <x v="1"/>
  </r>
  <r>
    <s v="PRD-02039"/>
    <s v="BRO-SUP-0063"/>
    <s v="8458550000000"/>
    <x v="6"/>
    <s v="Brother"/>
    <x v="6"/>
    <s v="Labels"/>
    <s v="Pack"/>
    <s v="Active"/>
    <x v="1"/>
    <s v="ABJ"/>
    <s v="D-03-S8"/>
    <s v="D"/>
    <s v="S8"/>
    <s v="BT-290885"/>
    <s v="LOT-B6979"/>
    <n v="93"/>
    <n v="32"/>
    <n v="61"/>
    <n v="20"/>
    <n v="6"/>
    <n v="120"/>
    <s v="SUP-1009"/>
    <x v="7"/>
    <s v="Nigeria"/>
    <n v="8"/>
    <d v="2025-12-18T00:00:00"/>
    <n v="35458.44"/>
    <n v="45856"/>
    <n v="3297634.92"/>
    <s v="NGN"/>
    <d v="2026-06-20T00:00:00"/>
    <d v="2025-12-28T00:00:00"/>
    <d v="2027-12-17T00:00:00"/>
    <x v="1"/>
    <x v="1"/>
  </r>
  <r>
    <s v="PRD-02844"/>
    <s v="UBI-CCT-0068"/>
    <s v="2446420000000"/>
    <x v="16"/>
    <s v="Ubiquiti"/>
    <x v="9"/>
    <s v="Intercoms"/>
    <s v="Each"/>
    <s v="Active"/>
    <x v="0"/>
    <s v="PHC"/>
    <s v="E-32-S9"/>
    <s v="E"/>
    <s v="S9"/>
    <s v="BT-115582"/>
    <s v="LOT-C3253"/>
    <n v="261"/>
    <n v="96"/>
    <n v="165"/>
    <n v="100"/>
    <n v="40"/>
    <n v="500"/>
    <s v="SUP-1012"/>
    <x v="11"/>
    <s v="Nigeria"/>
    <n v="4"/>
    <d v="2025-07-03T00:00:00"/>
    <n v="206774.16"/>
    <n v="319605.37"/>
    <n v="53968055.759999998"/>
    <s v="NGN"/>
    <d v="2026-05-29T00:00:00"/>
    <d v="2025-07-12T00:00:00"/>
    <m/>
    <x v="1"/>
    <x v="1"/>
  </r>
  <r>
    <s v="PRD-01919"/>
    <s v="PHI-CCT-0053"/>
    <s v="9366740000000"/>
    <x v="32"/>
    <s v="Philips"/>
    <x v="9"/>
    <s v="NVR"/>
    <s v="Each"/>
    <s v="Active"/>
    <x v="1"/>
    <s v="ABJ"/>
    <s v="C-19-S8"/>
    <s v="C"/>
    <s v="S8"/>
    <s v="BT-600234"/>
    <s v="LOT-B5328"/>
    <n v="45"/>
    <n v="12"/>
    <n v="33"/>
    <n v="10"/>
    <n v="4"/>
    <n v="50"/>
    <s v="SUP-1003"/>
    <x v="0"/>
    <s v="Nigeria"/>
    <n v="3"/>
    <d v="2025-04-22T00:00:00"/>
    <n v="252021.21"/>
    <n v="294834.25"/>
    <n v="11340954.449999999"/>
    <s v="NGN"/>
    <d v="2026-05-16T00:00:00"/>
    <d v="2025-04-28T00:00:00"/>
    <m/>
    <x v="1"/>
    <x v="1"/>
  </r>
  <r>
    <s v="PRD-00900"/>
    <s v="HP-CLN-0021"/>
    <s v="1288670000000"/>
    <x v="1"/>
    <s v="Hp"/>
    <x v="1"/>
    <s v="Vacuum"/>
    <s v="Each"/>
    <s v="Active"/>
    <x v="2"/>
    <s v="LAG"/>
    <s v="G-31-S4"/>
    <s v="G"/>
    <s v="S4"/>
    <s v="BT-949113"/>
    <s v="LOT-A5332"/>
    <n v="38"/>
    <n v="11"/>
    <n v="27"/>
    <n v="10"/>
    <n v="4"/>
    <n v="50"/>
    <s v="SUP-1008"/>
    <x v="3"/>
    <s v="Nigeria"/>
    <n v="10"/>
    <m/>
    <n v="32685.97"/>
    <n v="48366.9"/>
    <n v="1242066.8600000001"/>
    <s v="NGN"/>
    <d v="2026-06-08T00:00:00"/>
    <d v="2025-12-27T00:00:00"/>
    <d v="2026-10-02T00:00:00"/>
    <x v="1"/>
    <x v="1"/>
  </r>
  <r>
    <s v="PRD-03305"/>
    <s v="LOG-CLN-0079"/>
    <s v="9025860000000"/>
    <x v="28"/>
    <s v="Logitech"/>
    <x v="1"/>
    <s v="Wipes"/>
    <s v="Each"/>
    <s v="Active"/>
    <x v="0"/>
    <s v="PHC"/>
    <s v="E-26-S3"/>
    <s v="E"/>
    <s v="S3"/>
    <s v="BT-388833"/>
    <s v="LOT-C4434"/>
    <n v="84"/>
    <n v="20"/>
    <n v="64"/>
    <n v="15"/>
    <n v="7"/>
    <n v="90"/>
    <s v="SUP-1009"/>
    <x v="7"/>
    <s v="Nigeria"/>
    <n v="6"/>
    <d v="2025-09-25T00:00:00"/>
    <n v="172097.65"/>
    <n v="261595.95"/>
    <n v="14456202.6"/>
    <s v="NGN"/>
    <d v="2026-05-24T00:00:00"/>
    <d v="2025-09-26T00:00:00"/>
    <d v="2028-05-26T00:00:00"/>
    <x v="1"/>
    <x v="1"/>
  </r>
  <r>
    <s v="PRD-02847"/>
    <s v="CAN-PRN-0067"/>
    <m/>
    <x v="35"/>
    <s v="Canon"/>
    <x v="7"/>
    <s v="Inkjet Printers"/>
    <s v="Each"/>
    <s v="Active"/>
    <x v="0"/>
    <s v="PHC"/>
    <s v="D-29-S4"/>
    <s v="D"/>
    <s v="S4"/>
    <s v="BT-703591"/>
    <s v="LOT-C9802"/>
    <n v="57"/>
    <n v="2"/>
    <n v="55"/>
    <n v="25"/>
    <n v="12"/>
    <n v="125"/>
    <s v="SUP-1003"/>
    <x v="0"/>
    <s v="Nigeria"/>
    <n v="4"/>
    <d v="2025-05-21T00:00:00"/>
    <n v="455202.08"/>
    <n v="656138.26"/>
    <n v="25946518.559999999"/>
    <s v="NGN"/>
    <d v="2026-05-29T00:00:00"/>
    <d v="2025-06-04T00:00:00"/>
    <m/>
    <x v="1"/>
    <x v="1"/>
  </r>
  <r>
    <s v="PRD-02940"/>
    <s v="LOG-ACC-0066"/>
    <s v="3633960000000"/>
    <x v="69"/>
    <s v="Logitech"/>
    <x v="10"/>
    <s v="Input Combos"/>
    <s v="Each"/>
    <s v="Active"/>
    <x v="0"/>
    <s v="PHC"/>
    <s v="B-23-S4"/>
    <s v="B"/>
    <s v="S4"/>
    <s v="BT-351593"/>
    <s v="LOT-C1715"/>
    <n v="66"/>
    <n v="25"/>
    <n v="41"/>
    <n v="15"/>
    <n v="4"/>
    <n v="90"/>
    <s v="SUP-1009"/>
    <x v="7"/>
    <s v="Nigeria"/>
    <n v="12"/>
    <d v="2025-04-15T00:00:00"/>
    <n v="39014.879999999997"/>
    <n v="55878.94"/>
    <n v="2574982.08"/>
    <s v="NGN"/>
    <d v="2026-06-22T00:00:00"/>
    <d v="2025-04-17T00:00:00"/>
    <m/>
    <x v="1"/>
    <x v="1"/>
  </r>
  <r>
    <s v="PRD-01182"/>
    <s v="CIS-CCT-0027"/>
    <s v="9846480000000"/>
    <x v="17"/>
    <s v="Cisco"/>
    <x v="9"/>
    <s v="IP Cameras"/>
    <s v="Each"/>
    <s v="Active"/>
    <x v="2"/>
    <s v="LAG"/>
    <s v="D-26-S9"/>
    <s v="D"/>
    <s v="S9"/>
    <s v="BT-798328"/>
    <s v="LOT-A7941"/>
    <n v="140"/>
    <n v="43"/>
    <n v="97"/>
    <n v="25"/>
    <n v="12"/>
    <n v="150"/>
    <s v="SUP-1011"/>
    <x v="2"/>
    <s v="United Kingdom"/>
    <n v="26"/>
    <d v="2026-05-10T00:00:00"/>
    <n v="202032.94"/>
    <n v="305162"/>
    <n v="28284611.600000001"/>
    <s v="NGN"/>
    <d v="2026-05-08T00:00:00"/>
    <d v="2026-05-25T00:00:00"/>
    <m/>
    <x v="1"/>
    <x v="1"/>
  </r>
  <r>
    <s v="PRD-02957"/>
    <s v="DEL-LAP-0071"/>
    <s v="5346500000000"/>
    <x v="65"/>
    <s v="Dell"/>
    <x v="2"/>
    <s v="Business Laptops"/>
    <s v="Each"/>
    <s v="Active"/>
    <x v="0"/>
    <s v="PHC"/>
    <s v="G-23-S1"/>
    <s v="G"/>
    <s v="S1"/>
    <s v="BT-912901"/>
    <s v="LOT-C4878"/>
    <n v="15"/>
    <n v="4"/>
    <n v="11"/>
    <n v="15"/>
    <n v="7"/>
    <n v="120"/>
    <s v="SUP-1006"/>
    <x v="4"/>
    <s v="China"/>
    <n v="38"/>
    <d v="2026-04-07T00:00:00"/>
    <n v="767512.99"/>
    <n v="1154099.53"/>
    <n v="11512694.85"/>
    <s v="NGN"/>
    <d v="2026-05-02T00:00:00"/>
    <d v="2026-04-18T00:00:00"/>
    <m/>
    <x v="2"/>
    <x v="0"/>
  </r>
  <r>
    <s v="PRD-01115"/>
    <s v="HP-CLN-0027"/>
    <s v="5194850000000"/>
    <x v="1"/>
    <s v="Hp"/>
    <x v="1"/>
    <s v="Cleaning Kits"/>
    <s v="Each"/>
    <s v="Active"/>
    <x v="2"/>
    <s v="LAG"/>
    <s v="B-35-S4"/>
    <s v="B"/>
    <s v="S4"/>
    <s v="BT-112042"/>
    <s v="LOT-A6330"/>
    <n v="912"/>
    <n v="204"/>
    <n v="708"/>
    <n v="100"/>
    <n v="40"/>
    <n v="1000"/>
    <s v="SUP-1002"/>
    <x v="5"/>
    <s v="Nigeria"/>
    <n v="9"/>
    <d v="2025-04-09T00:00:00"/>
    <n v="66291.539999999994"/>
    <n v="86255.5"/>
    <n v="60457884.479999997"/>
    <s v="NGN"/>
    <d v="2026-06-03T00:00:00"/>
    <d v="2025-04-21T00:00:00"/>
    <d v="2026-08-06T00:00:00"/>
    <x v="1"/>
    <x v="1"/>
  </r>
  <r>
    <s v="PRD-01333"/>
    <s v="CAN-PRN-0032"/>
    <s v="6525080000000"/>
    <x v="15"/>
    <s v="Canon"/>
    <x v="7"/>
    <s v="Laser Printers"/>
    <s v="Each"/>
    <s v="Active"/>
    <x v="1"/>
    <s v="ABJ"/>
    <s v="A-08-S9"/>
    <s v="A"/>
    <s v="S9"/>
    <s v="BT-278927"/>
    <s v="LOT-B2749"/>
    <n v="0"/>
    <n v="0"/>
    <n v="0"/>
    <n v="60"/>
    <n v="24"/>
    <n v="240"/>
    <s v="SUP-1003"/>
    <x v="0"/>
    <s v="Nigeria"/>
    <n v="6"/>
    <d v="2025-07-05T00:00:00"/>
    <n v="92587.61"/>
    <n v="123901.21"/>
    <n v="0"/>
    <s v="NGN"/>
    <d v="2026-06-24T00:00:00"/>
    <d v="2025-07-17T00:00:00"/>
    <m/>
    <x v="0"/>
    <x v="0"/>
  </r>
  <r>
    <s v="PRD-00678"/>
    <s v="LEN-MOB-0018"/>
    <s v="5344600000000"/>
    <x v="66"/>
    <s v="Lenovo"/>
    <x v="5"/>
    <s v="Tablets"/>
    <s v="Each"/>
    <s v="Active"/>
    <x v="2"/>
    <s v="LAG"/>
    <s v="F-32-S1"/>
    <s v="F"/>
    <s v="S1"/>
    <s v="BT-871152"/>
    <s v="LOT-A8035"/>
    <n v="186"/>
    <n v="54"/>
    <n v="132"/>
    <n v="25"/>
    <n v="7"/>
    <n v="250"/>
    <s v="SUP-1001"/>
    <x v="9"/>
    <s v="Nigeria"/>
    <n v="7"/>
    <d v="2025-09-12T00:00:00"/>
    <n v="167472.79"/>
    <n v="194560.85"/>
    <n v="31149938.940000001"/>
    <s v="NGN"/>
    <d v="2026-05-15T00:00:00"/>
    <d v="2025-09-21T00:00:00"/>
    <m/>
    <x v="1"/>
    <x v="1"/>
  </r>
  <r>
    <s v="PRD-01832"/>
    <s v="MSF-LAP-0028"/>
    <s v="5832230000000"/>
    <x v="46"/>
    <s v="Microsoft"/>
    <x v="2"/>
    <s v="Consumer Laptops"/>
    <s v="Each"/>
    <s v="Active"/>
    <x v="1"/>
    <s v="ABJ"/>
    <s v="E-07-S9"/>
    <s v="E"/>
    <s v="S9"/>
    <s v="BT-518089"/>
    <s v="LOT-B1342"/>
    <n v="399"/>
    <n v="80"/>
    <n v="319"/>
    <n v="75"/>
    <n v="22"/>
    <n v="450"/>
    <s v="SUP-1003"/>
    <x v="6"/>
    <s v="Nigeria"/>
    <n v="2"/>
    <d v="2025-12-17T00:00:00"/>
    <n v="990100.02"/>
    <n v="1197718.07"/>
    <n v="395049908"/>
    <s v="NGN"/>
    <d v="2026-06-21T00:00:00"/>
    <d v="2025-12-19T00:00:00"/>
    <m/>
    <x v="1"/>
    <x v="1"/>
  </r>
  <r>
    <s v="PRD-01924"/>
    <s v="PHI-ELC-0111"/>
    <s v="7763970000000"/>
    <x v="31"/>
    <s v="Philips"/>
    <x v="8"/>
    <s v="UPS"/>
    <s v="Each"/>
    <s v="Active"/>
    <x v="1"/>
    <s v="ABJ"/>
    <s v="E-15-S7"/>
    <s v="E"/>
    <s v="S7"/>
    <s v="BT-778850"/>
    <s v="LOT-B7993"/>
    <n v="230"/>
    <n v="78"/>
    <n v="152"/>
    <n v="50"/>
    <n v="20"/>
    <n v="250"/>
    <s v="SUP-1002"/>
    <x v="5"/>
    <s v="Nigeria"/>
    <n v="7"/>
    <d v="2026-01-25T00:00:00"/>
    <n v="146806.82999999999"/>
    <n v="220937.92"/>
    <n v="33765570.899999999"/>
    <s v="NGN"/>
    <d v="2026-06-04T00:00:00"/>
    <d v="2026-02-04T00:00:00"/>
    <m/>
    <x v="1"/>
    <x v="1"/>
  </r>
  <r>
    <s v="PRD-02169"/>
    <s v="WD-STO-0053"/>
    <s v="3323970000000"/>
    <x v="61"/>
    <s v="Western Digital"/>
    <x v="3"/>
    <s v="Solid State Drives"/>
    <s v="Each"/>
    <s v="Active"/>
    <x v="1"/>
    <s v="ABJ"/>
    <s v="A-01-S4"/>
    <s v="A"/>
    <s v="S4"/>
    <s v="BT-988681"/>
    <s v="LOT-B7493"/>
    <n v="149"/>
    <n v="47"/>
    <n v="102"/>
    <n v="20"/>
    <n v="10"/>
    <n v="160"/>
    <s v="SUP-1007"/>
    <x v="8"/>
    <s v="China"/>
    <n v="31"/>
    <d v="2026-04-14T00:00:00"/>
    <n v="194261.04"/>
    <n v="274716.68"/>
    <n v="28944894.960000001"/>
    <s v="NGN"/>
    <d v="2026-05-01T00:00:00"/>
    <d v="2026-04-26T00:00:00"/>
    <m/>
    <x v="1"/>
    <x v="1"/>
  </r>
  <r>
    <s v="PRD-01563"/>
    <s v="LOG-CLN-0038"/>
    <s v="5921300000000"/>
    <x v="28"/>
    <s v="Logitech"/>
    <x v="1"/>
    <s v="Cleaning Kits"/>
    <s v="Each"/>
    <s v="Active"/>
    <x v="1"/>
    <s v="ABJ"/>
    <s v="A-07-S5"/>
    <s v="A"/>
    <s v="S5"/>
    <s v="BT-258704"/>
    <s v="LOT-B8712"/>
    <n v="222"/>
    <n v="81"/>
    <n v="141"/>
    <n v="60"/>
    <n v="24"/>
    <n v="240"/>
    <s v="SUP-1005"/>
    <x v="12"/>
    <s v="United Arab Emirates"/>
    <n v="18"/>
    <d v="2026-05-20T00:00:00"/>
    <n v="174555.66"/>
    <n v="202610.29"/>
    <n v="38751356.520000003"/>
    <s v="NGN"/>
    <d v="2026-05-29T00:00:00"/>
    <d v="2026-05-22T00:00:00"/>
    <d v="2026-10-17T00:00:00"/>
    <x v="1"/>
    <x v="1"/>
  </r>
  <r>
    <s v="PRD-02669"/>
    <s v="CAN-PRN-0066"/>
    <s v="2824100000000"/>
    <x v="35"/>
    <s v="Canon"/>
    <x v="9"/>
    <s v="Multifunction"/>
    <s v="Each"/>
    <s v="Active"/>
    <x v="0"/>
    <s v="PHC"/>
    <s v="G-32-S4"/>
    <s v="G"/>
    <s v="S4"/>
    <s v="BT-555111"/>
    <s v="LOT-C9452"/>
    <n v="39"/>
    <n v="10"/>
    <n v="29"/>
    <n v="60"/>
    <n v="30"/>
    <n v="300"/>
    <s v="SUP-1009"/>
    <x v="7"/>
    <s v="Nigeria"/>
    <n v="11"/>
    <d v="2025-12-11T00:00:00"/>
    <n v="450277.65"/>
    <n v="530842.25"/>
    <n v="17560828.350000001"/>
    <s v="NGN"/>
    <d v="2026-06-07T00:00:00"/>
    <d v="2025-12-23T00:00:00"/>
    <m/>
    <x v="2"/>
    <x v="0"/>
  </r>
  <r>
    <s v="PRD-00421"/>
    <s v="LOG-CLN-0012"/>
    <s v="8785190000000"/>
    <x v="28"/>
    <s v="Logitech"/>
    <x v="1"/>
    <s v="Vacuum"/>
    <s v="Each"/>
    <s v="Active"/>
    <x v="2"/>
    <s v="LAG"/>
    <s v="D-38-S9"/>
    <s v="D"/>
    <s v="S9"/>
    <s v="BT-235019"/>
    <s v="LOT-A2583"/>
    <n v="91"/>
    <n v="20"/>
    <n v="71"/>
    <n v="30"/>
    <n v="12"/>
    <n v="180"/>
    <s v="SUP-1008"/>
    <x v="3"/>
    <s v="Nigeria"/>
    <n v="6"/>
    <d v="2025-07-15T00:00:00"/>
    <n v="19405.04"/>
    <n v="27696.42"/>
    <n v="1765858.64"/>
    <s v="NGN"/>
    <d v="2026-05-08T00:00:00"/>
    <d v="2025-07-29T00:00:00"/>
    <d v="2028-03-19T00:00:00"/>
    <x v="1"/>
    <x v="1"/>
  </r>
  <r>
    <s v="PRD-02995"/>
    <s v="DEL-LAP-0073"/>
    <s v="1390890000000"/>
    <x v="75"/>
    <s v="Dell"/>
    <x v="2"/>
    <s v="Business Laptops"/>
    <s v="Each"/>
    <s v="Active"/>
    <x v="0"/>
    <s v="PHC"/>
    <s v="E-14-S9"/>
    <s v="E"/>
    <s v="S9"/>
    <s v="BT-802736"/>
    <s v="LOT-C7663"/>
    <n v="6"/>
    <n v="2"/>
    <n v="4"/>
    <n v="20"/>
    <n v="10"/>
    <n v="160"/>
    <s v="SUP-1006"/>
    <x v="4"/>
    <s v="China"/>
    <n v="38"/>
    <d v="2025-02-15T00:00:00"/>
    <n v="1399741.73"/>
    <n v="2045909.44"/>
    <n v="8398450.3800000008"/>
    <s v="NGN"/>
    <d v="2026-06-02T00:00:00"/>
    <d v="2025-02-23T00:00:00"/>
    <m/>
    <x v="2"/>
    <x v="0"/>
  </r>
  <r>
    <s v="PRD-02459"/>
    <s v="PHI-ELC-0136"/>
    <s v="9439740000000"/>
    <x v="31"/>
    <s v="Philips"/>
    <x v="8"/>
    <s v="UPS"/>
    <s v="Each"/>
    <s v="Active"/>
    <x v="0"/>
    <s v="PHC"/>
    <s v="F-11-S1"/>
    <s v="F"/>
    <s v="S1"/>
    <s v="BT-362356"/>
    <s v="LOT-C5131"/>
    <n v="324"/>
    <n v="12"/>
    <n v="312"/>
    <n v="75"/>
    <n v="30"/>
    <n v="375"/>
    <s v="SUP-1003"/>
    <x v="0"/>
    <s v="Nigeria"/>
    <n v="4"/>
    <d v="2025-01-10T00:00:00"/>
    <n v="106095.25"/>
    <n v="150704.56"/>
    <n v="34374861"/>
    <s v="NGN"/>
    <d v="2026-06-19T00:00:00"/>
    <d v="2025-01-22T00:00:00"/>
    <m/>
    <x v="1"/>
    <x v="1"/>
  </r>
  <r>
    <s v="PRD-00456"/>
    <s v="HP-PRN-0006"/>
    <s v="3370100000000"/>
    <x v="76"/>
    <s v="Hp"/>
    <x v="7"/>
    <s v="Laser Printers"/>
    <s v="Each"/>
    <s v="Active"/>
    <x v="2"/>
    <s v="LAG"/>
    <s v="H-18-S4"/>
    <s v="H"/>
    <s v="S4"/>
    <s v="BT-125598"/>
    <s v="LOT-A5455"/>
    <n v="67"/>
    <n v="18"/>
    <n v="49"/>
    <n v="60"/>
    <n v="24"/>
    <n v="480"/>
    <s v="SUP-1001"/>
    <x v="9"/>
    <s v="Nigeria"/>
    <n v="10"/>
    <d v="2025-08-26T00:00:00"/>
    <n v="103039.56"/>
    <n v="150212.43"/>
    <n v="6903650.5199999996"/>
    <s v="NGN"/>
    <d v="2026-06-11T00:00:00"/>
    <d v="2025-09-07T00:00:00"/>
    <m/>
    <x v="1"/>
    <x v="1"/>
  </r>
  <r>
    <s v="PRD-02719"/>
    <s v="DEL-ACC-0051"/>
    <s v="5044660000000"/>
    <x v="58"/>
    <s v="Dell"/>
    <x v="10"/>
    <s v="Webcams"/>
    <s v="Each"/>
    <s v="Active"/>
    <x v="0"/>
    <s v="PHC"/>
    <s v="E-36-S6"/>
    <s v="E"/>
    <s v="S6"/>
    <s v="BT-968978"/>
    <s v="LOT-C3518"/>
    <n v="292"/>
    <n v="81"/>
    <n v="211"/>
    <n v="50"/>
    <n v="15"/>
    <n v="400"/>
    <s v="SUP-1006"/>
    <x v="4"/>
    <s v="China"/>
    <n v="36"/>
    <d v="2025-09-19T00:00:00"/>
    <n v="39840.54"/>
    <n v="51441.07"/>
    <n v="11633437.68"/>
    <s v="NGN"/>
    <d v="2026-06-27T00:00:00"/>
    <d v="2025-09-22T00:00:00"/>
    <m/>
    <x v="1"/>
    <x v="1"/>
  </r>
  <r>
    <s v="PRD-02055"/>
    <s v="LEN-MOB-0063"/>
    <s v="6240440000000"/>
    <x v="66"/>
    <s v="Lenovo"/>
    <x v="5"/>
    <s v="Smartphones"/>
    <s v="Each"/>
    <s v="Active"/>
    <x v="1"/>
    <s v="ABJ"/>
    <s v="C-17-S7"/>
    <s v="C"/>
    <s v="S7"/>
    <s v="BT-467056"/>
    <s v="LOT-B1231"/>
    <n v="139"/>
    <n v="8"/>
    <n v="131"/>
    <n v="25"/>
    <n v="7"/>
    <n v="100"/>
    <s v="SUP-1002"/>
    <x v="5"/>
    <s v="Nigeria"/>
    <n v="6"/>
    <d v="2025-08-07T00:00:00"/>
    <n v="440648.27"/>
    <n v="682231.38"/>
    <n v="61250109.530000001"/>
    <s v="NGN"/>
    <d v="2026-05-26T00:00:00"/>
    <d v="2025-08-19T00:00:00"/>
    <m/>
    <x v="3"/>
    <x v="1"/>
  </r>
  <r>
    <s v="PRD-01998"/>
    <s v="UBI-NET-0065"/>
    <s v="6017390000000"/>
    <x v="51"/>
    <s v="Ubiquiti"/>
    <x v="11"/>
    <s v="Switches"/>
    <s v="Each"/>
    <s v="Active"/>
    <x v="1"/>
    <s v="ABJ"/>
    <s v="F-25-S3"/>
    <s v="F"/>
    <s v="S3"/>
    <s v="BT-788280"/>
    <s v="LOT-B9780"/>
    <n v="1"/>
    <n v="0"/>
    <n v="1"/>
    <n v="30"/>
    <n v="15"/>
    <n v="240"/>
    <s v="SUP-1003"/>
    <x v="0"/>
    <s v="Nigeria"/>
    <n v="3"/>
    <d v="2026-05-29T00:00:00"/>
    <n v="811545.94"/>
    <n v="944734.9"/>
    <n v="811545.94"/>
    <s v="NGN"/>
    <d v="2026-05-02T00:00:00"/>
    <d v="2026-05-31T00:00:00"/>
    <m/>
    <x v="2"/>
    <x v="0"/>
  </r>
  <r>
    <s v="PRD-02429"/>
    <s v="HP-ACC-0061"/>
    <s v="8390620000000"/>
    <x v="57"/>
    <s v="Hp"/>
    <x v="10"/>
    <s v="Webcams"/>
    <s v="Each"/>
    <s v="Active"/>
    <x v="0"/>
    <s v="PHC"/>
    <s v="E-09-S2"/>
    <s v="E"/>
    <s v="S2"/>
    <s v="BT-385805"/>
    <s v="LOT-C3442"/>
    <n v="0"/>
    <n v="0"/>
    <n v="0"/>
    <n v="20"/>
    <n v="8"/>
    <n v="80"/>
    <s v="SUP-1006"/>
    <x v="4"/>
    <s v="China"/>
    <n v="35"/>
    <d v="2025-11-10T00:00:00"/>
    <n v="12778.8"/>
    <n v="17880.830000000002"/>
    <n v="0"/>
    <s v="NGN"/>
    <d v="2026-06-26T00:00:00"/>
    <d v="2025-11-13T00:00:00"/>
    <m/>
    <x v="0"/>
    <x v="0"/>
  </r>
  <r>
    <s v="PRD-03341"/>
    <s v="LOG-CLN-0080"/>
    <s v="4639520000000"/>
    <x v="28"/>
    <s v="Logitech"/>
    <x v="1"/>
    <s v="Vacuum"/>
    <s v="Each"/>
    <s v="Active"/>
    <x v="0"/>
    <s v="PHC"/>
    <s v="C-07-S5"/>
    <s v="C"/>
    <s v="S5"/>
    <s v="BT-248038"/>
    <s v="LOT-C1407"/>
    <n v="14"/>
    <n v="5"/>
    <n v="9"/>
    <n v="20"/>
    <n v="6"/>
    <n v="200"/>
    <s v="SUP-1003"/>
    <x v="0"/>
    <s v="Nigeria"/>
    <n v="5"/>
    <d v="2026-06-08T00:00:00"/>
    <n v="106554.3"/>
    <n v="122635.69"/>
    <n v="1491760.2"/>
    <s v="NGN"/>
    <d v="2026-06-15T00:00:00"/>
    <d v="2026-06-16T00:00:00"/>
    <d v="2026-06-07T00:00:00"/>
    <x v="2"/>
    <x v="0"/>
  </r>
  <r>
    <s v="PRD-02660"/>
    <s v="HP-CLN-0069"/>
    <s v="4611110000000"/>
    <x v="1"/>
    <s v="Hp"/>
    <x v="1"/>
    <s v="Vacuum"/>
    <s v="Each"/>
    <s v="Active"/>
    <x v="0"/>
    <s v="PHC"/>
    <s v="B-34-S4"/>
    <s v="B"/>
    <s v="S4"/>
    <s v="BT-876536"/>
    <s v="LOT-C6989"/>
    <n v="448"/>
    <n v="167"/>
    <n v="281"/>
    <n v="40"/>
    <n v="12"/>
    <n v="400"/>
    <s v="SUP-1006"/>
    <x v="4"/>
    <s v="China"/>
    <n v="34"/>
    <d v="2025-06-20T00:00:00"/>
    <n v="110050.64"/>
    <n v="164003.06"/>
    <n v="49302686.719999999"/>
    <s v="NGN"/>
    <d v="2026-06-12T00:00:00"/>
    <d v="2025-06-24T00:00:00"/>
    <d v="2027-03-20T00:00:00"/>
    <x v="3"/>
    <x v="1"/>
  </r>
  <r>
    <s v="PRD-03331"/>
    <s v="APC-ELC-0140"/>
    <s v="6517460000000"/>
    <x v="38"/>
    <s v="Apc"/>
    <x v="8"/>
    <s v="Surge Protection"/>
    <s v="Each"/>
    <s v="Active"/>
    <x v="0"/>
    <s v="PHC"/>
    <s v="A-05-S8"/>
    <s v="A"/>
    <s v="S8"/>
    <s v="BT-946722"/>
    <s v="LOT-C2142"/>
    <n v="33"/>
    <n v="10"/>
    <n v="23"/>
    <n v="40"/>
    <n v="12"/>
    <n v="160"/>
    <s v="SUP-1003"/>
    <x v="0"/>
    <s v="Nigeria"/>
    <n v="3"/>
    <d v="2025-08-25T00:00:00"/>
    <n v="252325.97"/>
    <n v="378326.49"/>
    <n v="8326757.0099999998"/>
    <s v="NGN"/>
    <d v="2026-06-27T00:00:00"/>
    <d v="2025-08-29T00:00:00"/>
    <m/>
    <x v="2"/>
    <x v="0"/>
  </r>
  <r>
    <s v="PRD-00383"/>
    <s v="CAN-SUP-0013"/>
    <s v="6025300000000"/>
    <x v="50"/>
    <s v="Canon"/>
    <x v="6"/>
    <s v="Paper Products"/>
    <s v="Pack"/>
    <s v="Active"/>
    <x v="2"/>
    <s v="LAG"/>
    <s v="B-06-S8"/>
    <s v="B"/>
    <s v="S8"/>
    <s v="BT-463108"/>
    <s v="LOT-A2661"/>
    <n v="223"/>
    <n v="61"/>
    <n v="162"/>
    <m/>
    <n v="15"/>
    <n v="300"/>
    <s v="SUP-1001"/>
    <x v="9"/>
    <s v="Nigeria"/>
    <n v="7"/>
    <d v="2025-12-24T00:00:00"/>
    <n v="43236.79"/>
    <n v="57016.13"/>
    <n v="9641804.1699999999"/>
    <s v="NGN"/>
    <d v="2026-05-17T00:00:00"/>
    <d v="2025-12-31T00:00:00"/>
    <d v="2027-09-11T00:00:00"/>
    <x v="1"/>
    <x v="1"/>
  </r>
  <r>
    <s v="PRD-01373"/>
    <s v="KNG-STO-0026"/>
    <s v="7827310000000"/>
    <x v="23"/>
    <s v="Kingston"/>
    <x v="3"/>
    <s v="Flash Drives"/>
    <s v="Each"/>
    <s v="Active"/>
    <x v="1"/>
    <s v="ABJ"/>
    <s v="E-17-S5"/>
    <s v="E"/>
    <s v="S5"/>
    <s v="BT-358213"/>
    <s v="LOT-B4217"/>
    <n v="103"/>
    <n v="7"/>
    <n v="96"/>
    <n v="60"/>
    <n v="18"/>
    <n v="240"/>
    <s v="SUP-1007"/>
    <x v="8"/>
    <s v="China"/>
    <n v="35"/>
    <d v="2025-09-06T00:00:00"/>
    <n v="86320.58"/>
    <n v="133181.78"/>
    <n v="8891019.7400000002"/>
    <s v="NGN"/>
    <d v="2026-05-22T00:00:00"/>
    <d v="2025-09-14T00:00:00"/>
    <m/>
    <x v="1"/>
    <x v="1"/>
  </r>
  <r>
    <s v="PRD-02600"/>
    <s v="APC-ELC-0112"/>
    <s v="6733760000000"/>
    <x v="38"/>
    <s v="Apc"/>
    <x v="8"/>
    <s v="Lighting"/>
    <s v="Each"/>
    <s v="Active"/>
    <x v="0"/>
    <s v="PHC"/>
    <s v="D-08-S6"/>
    <s v="D"/>
    <s v="S6"/>
    <s v="BT-963729"/>
    <s v="LOT-C6199"/>
    <n v="427"/>
    <n v="165"/>
    <n v="262"/>
    <n v="75"/>
    <n v="22"/>
    <n v="600"/>
    <s v="SUP-1009"/>
    <x v="7"/>
    <s v="Nigeria"/>
    <n v="12"/>
    <m/>
    <n v="61694.89"/>
    <n v="72062.539999999994"/>
    <n v="26343718.030000001"/>
    <s v="NGN"/>
    <d v="2026-05-18T00:00:00"/>
    <d v="2026-01-23T00:00:00"/>
    <m/>
    <x v="1"/>
    <x v="1"/>
  </r>
  <r>
    <s v="PRD-00216"/>
    <s v="BRO-PRN-0006"/>
    <s v="255906000000"/>
    <x v="44"/>
    <s v="Brother"/>
    <x v="7"/>
    <s v="Inkjet Printers"/>
    <s v="Each"/>
    <s v="Discontinued"/>
    <x v="2"/>
    <s v="LAG"/>
    <s v="G-19-S6"/>
    <s v="G"/>
    <s v="S6"/>
    <s v="BT-436050"/>
    <s v="LOT-A2006"/>
    <n v="653"/>
    <n v="240"/>
    <n v="413"/>
    <n v="100"/>
    <n v="50"/>
    <n v="800"/>
    <s v="SUP-1006"/>
    <x v="4"/>
    <s v="China"/>
    <n v="37"/>
    <d v="2025-05-05T00:00:00"/>
    <n v="455186.4"/>
    <n v="615718.81999999995"/>
    <n v="297236719.19999999"/>
    <s v="NGN"/>
    <d v="2026-05-29T00:00:00"/>
    <d v="2025-05-10T00:00:00"/>
    <m/>
    <x v="1"/>
    <x v="1"/>
  </r>
  <r>
    <s v="PRD-01106"/>
    <s v="CAN-SUP-0036"/>
    <s v="3434660000000"/>
    <x v="39"/>
    <s v="Canon"/>
    <x v="6"/>
    <s v="Toner &amp; Ink"/>
    <s v="Pack"/>
    <s v="Active"/>
    <x v="2"/>
    <s v="LAG"/>
    <s v="E-32-S1"/>
    <s v="E"/>
    <s v="S1"/>
    <s v="BT-977168"/>
    <s v="LOT-A2365"/>
    <n v="154"/>
    <n v="14"/>
    <n v="140"/>
    <n v="20"/>
    <n v="6"/>
    <n v="100"/>
    <s v="SUP-1004"/>
    <x v="10"/>
    <s v="United Arab Emirates"/>
    <n v="24"/>
    <d v="2025-12-18T00:00:00"/>
    <n v="13153.07"/>
    <n v="17174.68"/>
    <n v="2025572.78"/>
    <s v="NGN"/>
    <d v="2026-05-18T00:00:00"/>
    <d v="2025-12-21T00:00:00"/>
    <d v="2026-12-11T00:00:00"/>
    <x v="3"/>
    <x v="1"/>
  </r>
  <r>
    <s v="PRD-00186"/>
    <s v="CIS-CCT-0005"/>
    <s v="7239500000000"/>
    <x v="17"/>
    <s v="Cisco"/>
    <x v="9"/>
    <s v="NVR"/>
    <s v="Each"/>
    <s v="Active"/>
    <x v="2"/>
    <s v="LAG"/>
    <s v="C-27-S8"/>
    <s v="C"/>
    <s v="S8"/>
    <s v="BT-907789"/>
    <s v="LOT-A7277"/>
    <n v="240"/>
    <n v="30"/>
    <n v="210"/>
    <n v="60"/>
    <n v="24"/>
    <n v="300"/>
    <s v="SUP-1006"/>
    <x v="4"/>
    <s v="China"/>
    <n v="34"/>
    <d v="2025-06-23T00:00:00"/>
    <n v="618588.66"/>
    <n v="924669.9"/>
    <n v="148461278.40000001"/>
    <s v="NGN"/>
    <d v="2026-06-20T00:00:00"/>
    <d v="2025-06-25T00:00:00"/>
    <m/>
    <x v="1"/>
    <x v="1"/>
  </r>
  <r>
    <s v="PRD-00661"/>
    <s v="LOG-AUD-0014"/>
    <s v="9092290000000"/>
    <x v="60"/>
    <s v="Logitech"/>
    <x v="0"/>
    <s v="Headsets"/>
    <s v="Each"/>
    <s v="Active"/>
    <x v="2"/>
    <s v="LAG"/>
    <s v="A-32-S7"/>
    <s v="A"/>
    <s v="S7"/>
    <s v="BT-521665"/>
    <s v="LOT-A5261"/>
    <n v="166"/>
    <n v="29"/>
    <n v="137"/>
    <n v="30"/>
    <n v="15"/>
    <n v="180"/>
    <s v="SUP-1008"/>
    <x v="3"/>
    <s v="Nigeria"/>
    <n v="6"/>
    <d v="2025-04-14T00:00:00"/>
    <n v="145433.48000000001"/>
    <n v="221149.93"/>
    <n v="24141957.68"/>
    <s v="NGN"/>
    <d v="2026-05-09T00:00:00"/>
    <d v="2025-04-24T00:00:00"/>
    <m/>
    <x v="1"/>
    <x v="1"/>
  </r>
  <r>
    <s v="PRD-02274"/>
    <s v="PHI-ELC-0132"/>
    <s v="8928000000000"/>
    <x v="37"/>
    <s v="Philips"/>
    <x v="8"/>
    <s v="Lighting"/>
    <s v="Each"/>
    <s v="Active"/>
    <x v="1"/>
    <s v="ABJ"/>
    <s v="D-31-S2"/>
    <s v="D"/>
    <s v="S2"/>
    <s v="BT-646314"/>
    <s v="LOT-B7937"/>
    <n v="4"/>
    <n v="0"/>
    <n v="4"/>
    <n v="25"/>
    <n v="7"/>
    <n v="100"/>
    <s v="SUP-1002"/>
    <x v="5"/>
    <s v="Nigeria"/>
    <n v="7"/>
    <d v="2025-11-02T00:00:00"/>
    <n v="160685.26999999999"/>
    <n v="226754.05"/>
    <n v="642741.07999999996"/>
    <s v="NGN"/>
    <d v="2026-06-07T00:00:00"/>
    <d v="2025-11-13T00:00:00"/>
    <m/>
    <x v="2"/>
    <x v="0"/>
  </r>
  <r>
    <s v="PRD-01130"/>
    <s v="HP-ACC-0025"/>
    <s v="1599940000000"/>
    <x v="72"/>
    <s v="Hp"/>
    <x v="10"/>
    <s v="Webcams"/>
    <s v="Each"/>
    <s v="Active"/>
    <x v="2"/>
    <s v="LAG"/>
    <s v="C-28-S6"/>
    <s v="C"/>
    <s v="S6"/>
    <s v="BT-225744"/>
    <s v="LOT-A3026"/>
    <n v="85"/>
    <n v="28"/>
    <n v="57"/>
    <n v="30"/>
    <n v="12"/>
    <n v="150"/>
    <s v="SUP-1011"/>
    <x v="2"/>
    <s v="United Kingdom"/>
    <n v="27"/>
    <d v="2025-11-17T00:00:00"/>
    <n v="49644.03"/>
    <n v="64349.33"/>
    <n v="4219742.55"/>
    <s v="NGN"/>
    <d v="2026-06-13T00:00:00"/>
    <d v="2025-11-26T00:00:00"/>
    <m/>
    <x v="1"/>
    <x v="1"/>
  </r>
  <r>
    <s v="PRD-01907"/>
    <s v="HP-LAP-0038"/>
    <s v="1835910000000"/>
    <x v="77"/>
    <s v="Hp"/>
    <x v="2"/>
    <s v="Business Laptops"/>
    <s v="Each"/>
    <s v="Active"/>
    <x v="1"/>
    <s v="ABJ"/>
    <s v="A-12-S4"/>
    <s v="A"/>
    <s v="S4"/>
    <s v="BT-915789"/>
    <s v="LOT-B5587"/>
    <n v="148"/>
    <n v="52"/>
    <n v="96"/>
    <n v="25"/>
    <n v="12"/>
    <n v="150"/>
    <s v="SUP-1010"/>
    <x v="1"/>
    <s v="United Arab Emirates"/>
    <n v="19"/>
    <d v="2025-03-06T00:00:00"/>
    <n v="955380.46"/>
    <n v="1364662.48"/>
    <n v="141396308.09999999"/>
    <s v="NGN"/>
    <d v="2026-06-06T00:00:00"/>
    <d v="2025-03-16T00:00:00"/>
    <m/>
    <x v="1"/>
    <x v="1"/>
  </r>
  <r>
    <s v="PRD-00982"/>
    <s v="HP-SUP-0027"/>
    <s v="511090000000"/>
    <x v="34"/>
    <s v="Hp"/>
    <x v="6"/>
    <s v="Labels"/>
    <s v="Pack"/>
    <s v="Active"/>
    <x v="2"/>
    <s v="LAG"/>
    <s v="G-10-S8"/>
    <s v="G"/>
    <s v="S8"/>
    <s v="BT-779599"/>
    <s v="LOT-A5811"/>
    <n v="75"/>
    <n v="15"/>
    <n v="60"/>
    <n v="60"/>
    <n v="24"/>
    <n v="240"/>
    <s v="SUP-1004"/>
    <x v="10"/>
    <s v="United Arab Emirates"/>
    <n v="19"/>
    <d v="2025-05-24T00:00:00"/>
    <n v="14611.7"/>
    <n v="18118.13"/>
    <n v="1095877.5"/>
    <s v="NGN"/>
    <d v="2026-06-01T00:00:00"/>
    <d v="2025-06-05T00:00:00"/>
    <d v="2027-12-02T00:00:00"/>
    <x v="1"/>
    <x v="1"/>
  </r>
  <r>
    <s v="PRD-01810"/>
    <s v="BRO-SUP-0057"/>
    <s v="4333520000000"/>
    <x v="6"/>
    <s v="Brother"/>
    <x v="6"/>
    <s v="Paper Products"/>
    <s v="Pack"/>
    <s v="Active"/>
    <x v="1"/>
    <s v="ABJ"/>
    <s v="B-29-S4"/>
    <s v="B"/>
    <s v="S4"/>
    <s v="BT-555111"/>
    <s v="LOT-B7593"/>
    <n v="119"/>
    <n v="39"/>
    <n v="80"/>
    <n v="30"/>
    <n v="9"/>
    <n v="240"/>
    <s v="SUP-1010"/>
    <x v="1"/>
    <s v="United Arab Emirates"/>
    <n v="15"/>
    <d v="2026-01-27T00:00:00"/>
    <n v="11348.09"/>
    <n v="13076.7"/>
    <n v="1350422.71"/>
    <s v="NGN"/>
    <d v="2026-06-11T00:00:00"/>
    <d v="2026-01-30T00:00:00"/>
    <d v="2026-09-29T00:00:00"/>
    <x v="1"/>
    <x v="1"/>
  </r>
  <r>
    <s v="PRD-00844"/>
    <s v="PHI-AUD-0017"/>
    <s v="2368810000000"/>
    <x v="7"/>
    <s v="Philips"/>
    <x v="0"/>
    <s v="Speakers"/>
    <s v="Each"/>
    <s v="Active"/>
    <x v="2"/>
    <s v="LAG"/>
    <s v="H-20-S6"/>
    <s v="H"/>
    <s v="S6"/>
    <s v="BT-755814"/>
    <s v="LOT-A2127"/>
    <n v="63"/>
    <n v="8"/>
    <n v="55"/>
    <n v="50"/>
    <n v="15"/>
    <n v="250"/>
    <s v="SUP-1001"/>
    <x v="9"/>
    <s v="Nigeria"/>
    <n v="9"/>
    <d v="2025-09-03T00:00:00"/>
    <n v="143186.35"/>
    <n v="209835.53"/>
    <n v="9020740.0500000007"/>
    <s v="NGN"/>
    <d v="2026-05-17T00:00:00"/>
    <d v="2025-09-10T00:00:00"/>
    <m/>
    <x v="1"/>
    <x v="1"/>
  </r>
  <r>
    <s v="PRD-00556"/>
    <s v="HP-FUR-0013"/>
    <s v="9980950000000"/>
    <x v="27"/>
    <s v="Hp"/>
    <x v="4"/>
    <s v="Desk Accessories"/>
    <s v="Each"/>
    <s v="Discontinued"/>
    <x v="2"/>
    <s v="LAG"/>
    <s v="F-05-S4"/>
    <s v="F"/>
    <s v="S4"/>
    <s v="BT-432048"/>
    <s v="LOT-A3820"/>
    <n v="101"/>
    <n v="4"/>
    <n v="97"/>
    <n v="30"/>
    <n v="15"/>
    <n v="150"/>
    <s v="SUP-1011"/>
    <x v="2"/>
    <s v="United Kingdom"/>
    <n v="30"/>
    <d v="2025-09-06T00:00:00"/>
    <n v="222962.5"/>
    <n v="332920.5"/>
    <n v="22519212.5"/>
    <s v="NGN"/>
    <d v="2026-06-29T00:00:00"/>
    <d v="2025-09-16T00:00:00"/>
    <m/>
    <x v="1"/>
    <x v="1"/>
  </r>
  <r>
    <s v="PRD-02314"/>
    <s v="MSF-ACC-0041"/>
    <s v="5823880000000"/>
    <x v="26"/>
    <s v="Microsoft"/>
    <x v="10"/>
    <s v="Input Combos"/>
    <s v="Each"/>
    <s v="Active"/>
    <x v="0"/>
    <s v="PHC"/>
    <s v="D-38-S6"/>
    <s v="D"/>
    <s v="S6"/>
    <s v="BT-706708"/>
    <s v="LOT-C4248"/>
    <n v="97"/>
    <n v="35"/>
    <n v="62"/>
    <n v="20"/>
    <n v="8"/>
    <n v="200"/>
    <s v="SUP-1006"/>
    <x v="4"/>
    <s v="China"/>
    <n v="37"/>
    <d v="2025-10-28T00:00:00"/>
    <n v="10621.21"/>
    <n v="16312.98"/>
    <n v="1030257.37"/>
    <s v="NGN"/>
    <d v="2026-05-02T00:00:00"/>
    <d v="2025-11-01T00:00:00"/>
    <m/>
    <x v="1"/>
    <x v="1"/>
  </r>
  <r>
    <s v="PRD-00807"/>
    <s v="SAM-AUD-0026"/>
    <s v="652664000000"/>
    <x v="0"/>
    <s v="Samsung"/>
    <x v="0"/>
    <s v="Speakers"/>
    <s v="Each"/>
    <s v="Active"/>
    <x v="2"/>
    <s v="LAG"/>
    <s v="C-07-S1"/>
    <s v="C"/>
    <s v="S1"/>
    <s v="BT-203139"/>
    <s v="LOT-A5502"/>
    <n v="11"/>
    <n v="3"/>
    <n v="8"/>
    <n v="15"/>
    <n v="6"/>
    <n v="150"/>
    <s v="SUP-1006"/>
    <x v="4"/>
    <s v="China"/>
    <n v="35"/>
    <d v="2025-06-25T00:00:00"/>
    <n v="107780.95"/>
    <n v="161989.79"/>
    <n v="1185590.45"/>
    <s v="NGN"/>
    <d v="2026-06-16T00:00:00"/>
    <d v="2025-07-10T00:00:00"/>
    <m/>
    <x v="2"/>
    <x v="0"/>
  </r>
  <r>
    <s v="PRD-02309"/>
    <s v="PHI-CCT-0062"/>
    <s v="252003000000"/>
    <x v="32"/>
    <s v="Philips"/>
    <x v="9"/>
    <s v="Intercoms"/>
    <s v="Each"/>
    <s v="Active"/>
    <x v="0"/>
    <s v="PHC"/>
    <s v="F-11-S9"/>
    <s v="F"/>
    <s v="S9"/>
    <s v="BT-325148"/>
    <s v="LOT-C2595"/>
    <n v="415"/>
    <n v="91"/>
    <n v="324"/>
    <n v="60"/>
    <n v="18"/>
    <n v="480"/>
    <s v="SUP-1003"/>
    <x v="0"/>
    <s v="Nigeria"/>
    <n v="6"/>
    <d v="2025-01-11T00:00:00"/>
    <n v="455768.09"/>
    <n v="683892.75"/>
    <n v="189143757.40000001"/>
    <s v="NGN"/>
    <d v="2026-05-17T00:00:00"/>
    <d v="2025-01-12T00:00:00"/>
    <m/>
    <x v="1"/>
    <x v="1"/>
  </r>
  <r>
    <s v="PRD-01829"/>
    <s v="WD-STO-0048"/>
    <s v="2072970000000"/>
    <x v="78"/>
    <s v="Western Digital"/>
    <x v="3"/>
    <s v="External Storage"/>
    <s v="Each"/>
    <s v="Active"/>
    <x v="1"/>
    <s v="ABJ"/>
    <s v="A-19-S6"/>
    <s v="A"/>
    <s v="S6"/>
    <s v="BT-517841"/>
    <s v="LOT-B7646"/>
    <n v="9"/>
    <n v="1"/>
    <n v="8"/>
    <n v="25"/>
    <n v="10"/>
    <n v="150"/>
    <s v="SUP-1010"/>
    <x v="1"/>
    <s v="United Arab Emirates"/>
    <n v="16"/>
    <d v="2025-12-15T00:00:00"/>
    <n v="155146.76"/>
    <n v="182189.19"/>
    <n v="1396320.84"/>
    <s v="NGN"/>
    <d v="2026-05-21T00:00:00"/>
    <d v="2025-12-22T00:00:00"/>
    <m/>
    <x v="2"/>
    <x v="0"/>
  </r>
  <r>
    <s v="PRD-02867"/>
    <s v="HP-FUR-0072"/>
    <s v="8441510000000"/>
    <x v="27"/>
    <s v="Hp"/>
    <x v="4"/>
    <s v="Desks"/>
    <s v="Each"/>
    <s v="Active"/>
    <x v="0"/>
    <s v="PHC"/>
    <s v="B-32-S2"/>
    <s v="B"/>
    <s v="S2"/>
    <s v="BT-938898"/>
    <s v="LOT-C9539"/>
    <n v="1"/>
    <n v="0"/>
    <n v="1"/>
    <n v="15"/>
    <n v="6"/>
    <n v="75"/>
    <s v="SUP-1012"/>
    <x v="11"/>
    <s v="Nigeria"/>
    <n v="5"/>
    <d v="2025-10-23T00:00:00"/>
    <n v="168605.76"/>
    <n v="194212.9"/>
    <n v="168605.76"/>
    <s v="NGN"/>
    <d v="2026-05-30T00:00:00"/>
    <d v="2025-11-07T00:00:00"/>
    <m/>
    <x v="2"/>
    <x v="0"/>
  </r>
  <r>
    <s v="PRD-01203"/>
    <s v="KNG-STO-0023"/>
    <s v="5275430000000"/>
    <x v="79"/>
    <s v="Kingston"/>
    <x v="3"/>
    <s v="Flash Drives"/>
    <s v="Each"/>
    <s v="Active"/>
    <x v="1"/>
    <s v="ABJ"/>
    <s v="D-06-S3"/>
    <s v="D"/>
    <s v="S3"/>
    <s v="BT-504059"/>
    <s v="LOT-B5394"/>
    <n v="277"/>
    <n v="5"/>
    <n v="272"/>
    <n v="60"/>
    <n v="18"/>
    <n v="360"/>
    <s v="SUP-1010"/>
    <x v="1"/>
    <s v="United Arab Emirates"/>
    <n v="15"/>
    <d v="2025-08-08T00:00:00"/>
    <n v="39380.870000000003"/>
    <n v="46827.7"/>
    <n v="10908500.99"/>
    <s v="NGN"/>
    <d v="2026-05-13T00:00:00"/>
    <d v="2025-08-09T00:00:00"/>
    <m/>
    <x v="1"/>
    <x v="1"/>
  </r>
  <r>
    <s v="PRD-01789"/>
    <s v="HP-ACC-0042"/>
    <s v="4728160000000"/>
    <x v="57"/>
    <s v="Hp"/>
    <x v="10"/>
    <s v="Mice"/>
    <s v="Each"/>
    <s v="Active"/>
    <x v="1"/>
    <s v="ABJ"/>
    <s v="A-39-S9"/>
    <s v="A"/>
    <s v="S9"/>
    <s v="BT-571404"/>
    <s v="LOT-B8910"/>
    <n v="105"/>
    <n v="34"/>
    <n v="71"/>
    <n v="20"/>
    <n v="8"/>
    <n v="120"/>
    <s v="SUP-1003"/>
    <x v="0"/>
    <s v="Nigeria"/>
    <n v="4"/>
    <d v="2025-05-28T00:00:00"/>
    <n v="48338.99"/>
    <n v="57885"/>
    <n v="5075593.95"/>
    <s v="NGN"/>
    <d v="2026-05-02T00:00:00"/>
    <d v="2025-06-03T00:00:00"/>
    <m/>
    <x v="1"/>
    <x v="1"/>
  </r>
  <r>
    <s v="PRD-01618"/>
    <s v="HP-FUR-0041"/>
    <s v="3998880000000"/>
    <x v="27"/>
    <s v="Hp"/>
    <x v="4"/>
    <s v="Desk Accessories"/>
    <s v="Each"/>
    <s v="Active"/>
    <x v="1"/>
    <s v="ABJ"/>
    <s v="D-04-S1"/>
    <s v="D"/>
    <s v="S1"/>
    <s v="BT-997474"/>
    <s v="LOT-B8038"/>
    <n v="28"/>
    <n v="7"/>
    <n v="21"/>
    <n v="30"/>
    <n v="12"/>
    <n v="150"/>
    <s v="SUP-1003"/>
    <x v="0"/>
    <s v="Nigeria"/>
    <n v="2"/>
    <d v="2025-01-31T00:00:00"/>
    <n v="149468.64000000001"/>
    <n v="226534.7"/>
    <n v="4185121.92"/>
    <s v="NGN"/>
    <d v="2026-06-16T00:00:00"/>
    <d v="2025-02-06T00:00:00"/>
    <m/>
    <x v="2"/>
    <x v="0"/>
  </r>
  <r>
    <s v="PRD-01167"/>
    <s v="PHI-AUD-0023"/>
    <s v="943868000000"/>
    <x v="49"/>
    <s v="Philips"/>
    <x v="0"/>
    <s v="Earbuds"/>
    <s v="Each"/>
    <s v="Active"/>
    <x v="2"/>
    <s v="LAG"/>
    <s v="G-36-S5"/>
    <s v="G"/>
    <s v="S5"/>
    <s v="BT-332763"/>
    <s v="LOT-A8068"/>
    <n v="190"/>
    <n v="3"/>
    <n v="187"/>
    <n v="30"/>
    <n v="12"/>
    <n v="240"/>
    <s v="SUP-1001"/>
    <x v="9"/>
    <s v="Nigeria"/>
    <n v="8"/>
    <d v="2025-04-27T00:00:00"/>
    <n v="96971.02"/>
    <n v="123568.38"/>
    <n v="18424493.800000001"/>
    <s v="NGN"/>
    <d v="2026-06-04T00:00:00"/>
    <d v="2025-05-04T00:00:00"/>
    <m/>
    <x v="1"/>
    <x v="1"/>
  </r>
  <r>
    <s v="PRD-01382"/>
    <s v="KNG-STO-0027"/>
    <s v="6585970000000"/>
    <x v="23"/>
    <s v="Kingston"/>
    <x v="3"/>
    <s v="Flash Drives"/>
    <s v="Each"/>
    <s v="Active"/>
    <x v="1"/>
    <s v="ABJ"/>
    <s v="F-09-S5"/>
    <s v="F"/>
    <s v="S5"/>
    <s v="BT-226984"/>
    <s v="LOT-B3108"/>
    <n v="48"/>
    <n v="9"/>
    <n v="39"/>
    <n v="10"/>
    <n v="5"/>
    <n v="100"/>
    <s v="SUP-1003"/>
    <x v="0"/>
    <s v="Nigeria"/>
    <n v="6"/>
    <d v="2025-09-29T00:00:00"/>
    <n v="120588.13"/>
    <n v="166601.67000000001"/>
    <n v="5788230.2400000002"/>
    <s v="NGN"/>
    <d v="2026-06-05T00:00:00"/>
    <d v="2025-10-01T00:00:00"/>
    <m/>
    <x v="1"/>
    <x v="1"/>
  </r>
  <r>
    <s v="PRD-00257"/>
    <s v="LOG-CLN-0009"/>
    <s v="6362050000000"/>
    <x v="28"/>
    <s v="Logitech"/>
    <x v="1"/>
    <s v="Cleaning Kits"/>
    <s v="Each"/>
    <s v="Active"/>
    <x v="2"/>
    <s v="LAG"/>
    <s v="D-31-S4"/>
    <s v="D"/>
    <s v="S4"/>
    <s v="BT-555000"/>
    <s v="LOT-A6431"/>
    <n v="208"/>
    <n v="58"/>
    <n v="150"/>
    <n v="100"/>
    <n v="40"/>
    <n v="800"/>
    <s v="SUP-1001"/>
    <x v="9"/>
    <s v="Nigeria"/>
    <n v="8"/>
    <d v="2025-10-24T00:00:00"/>
    <n v="44176.62"/>
    <n v="50868.44"/>
    <n v="9188736.9600000009"/>
    <s v="NGN"/>
    <d v="2026-06-15T00:00:00"/>
    <d v="2025-11-05T00:00:00"/>
    <d v="2027-07-21T00:00:00"/>
    <x v="1"/>
    <x v="1"/>
  </r>
  <r>
    <s v="PRD-01776"/>
    <s v="UBI-CCT-0043"/>
    <m/>
    <x v="40"/>
    <s v="Ubiquiti"/>
    <x v="9"/>
    <s v="Intercoms"/>
    <s v="Each"/>
    <s v="Discontinued"/>
    <x v="1"/>
    <s v="ABJ"/>
    <s v="B-24-S9"/>
    <s v="B"/>
    <s v="S9"/>
    <s v="BT-374221"/>
    <s v="LOT-B7596"/>
    <n v="285"/>
    <n v="55"/>
    <n v="230"/>
    <n v="60"/>
    <n v="24"/>
    <n v="240"/>
    <s v="SUP-1007"/>
    <x v="8"/>
    <s v="China"/>
    <n v="34"/>
    <d v="2025-03-07T00:00:00"/>
    <n v="422571.63"/>
    <n v="623871.62"/>
    <n v="120432914.59999999"/>
    <s v="NGN"/>
    <d v="2026-06-01T00:00:00"/>
    <d v="2025-03-08T00:00:00"/>
    <m/>
    <x v="3"/>
    <x v="1"/>
  </r>
  <r>
    <s v="PRD-02119"/>
    <s v="MSF-FUR-0050"/>
    <s v="2413370000000"/>
    <x v="10"/>
    <s v="Microsoft"/>
    <x v="4"/>
    <s v="Seating"/>
    <s v="Each"/>
    <s v="Active"/>
    <x v="1"/>
    <s v="ABJ"/>
    <s v="E-20-S2"/>
    <s v="E"/>
    <s v="S2"/>
    <s v="BT-459159"/>
    <s v="LOT-B4482"/>
    <n v="772"/>
    <n v="173"/>
    <n v="599"/>
    <n v="75"/>
    <n v="30"/>
    <n v="600"/>
    <s v="SUP-1007"/>
    <x v="8"/>
    <s v="China"/>
    <n v="33"/>
    <d v="2025-04-16T00:00:00"/>
    <n v="119220.59"/>
    <n v="172871.87"/>
    <n v="92038295.480000004"/>
    <s v="NGN"/>
    <d v="2026-05-25T00:00:00"/>
    <d v="2025-04-23T00:00:00"/>
    <m/>
    <x v="3"/>
    <x v="1"/>
  </r>
  <r>
    <s v="PRD-01062"/>
    <s v="WD-STO-0027"/>
    <s v="6694950000000"/>
    <x v="61"/>
    <s v="Western Digital"/>
    <x v="3"/>
    <s v="Flash Drives"/>
    <s v="Each"/>
    <s v="Active"/>
    <x v="2"/>
    <s v="LAG"/>
    <s v="F-17-S7"/>
    <s v="F"/>
    <s v="S7"/>
    <s v="BT-555000"/>
    <s v="LOT-A6485"/>
    <n v="89"/>
    <n v="3"/>
    <n v="86"/>
    <n v="25"/>
    <n v="10"/>
    <n v="150"/>
    <s v="SUP-1002"/>
    <x v="5"/>
    <s v="Nigeria"/>
    <n v="6"/>
    <d v="2025-01-21T00:00:00"/>
    <n v="58554.44"/>
    <n v="78814.33"/>
    <n v="5211345.16"/>
    <s v="NGN"/>
    <d v="2026-06-02T00:00:00"/>
    <d v="2025-02-01T00:00:00"/>
    <m/>
    <x v="1"/>
    <x v="1"/>
  </r>
  <r>
    <s v="PRD-03032"/>
    <s v="BRO-SUP-0093"/>
    <s v="3281600000000"/>
    <x v="6"/>
    <s v="Brother"/>
    <x v="6"/>
    <s v="Toner &amp; Ink"/>
    <s v="Pack"/>
    <s v="Active"/>
    <x v="0"/>
    <s v="PHC"/>
    <s v="D-01-S4"/>
    <s v="D"/>
    <s v="S4"/>
    <s v="BT-630548"/>
    <s v="LOT-C2236"/>
    <n v="1188"/>
    <n v="160"/>
    <n v="1028"/>
    <n v="100"/>
    <n v="50"/>
    <n v="1000"/>
    <s v="SUP-1006"/>
    <x v="4"/>
    <s v="China"/>
    <n v="34"/>
    <d v="2026-06-06T00:00:00"/>
    <n v="32347.39"/>
    <n v="46560.91"/>
    <n v="38428699.32"/>
    <s v="NGN"/>
    <d v="2026-05-27T00:00:00"/>
    <d v="2026-06-12T00:00:00"/>
    <d v="2026-07-21T00:00:00"/>
    <x v="3"/>
    <x v="1"/>
  </r>
  <r>
    <s v="PRD-02413"/>
    <s v="CAN-SUP-0075"/>
    <s v="617724000000"/>
    <x v="50"/>
    <s v="Canon"/>
    <x v="6"/>
    <s v="Paper Products"/>
    <s v="Pack"/>
    <s v="Active"/>
    <x v="0"/>
    <s v="PHC"/>
    <s v="E-37-S5"/>
    <s v="E"/>
    <s v="S5"/>
    <s v="BT-904796"/>
    <s v="LOT-C4515"/>
    <n v="30"/>
    <n v="11"/>
    <n v="19"/>
    <n v="10"/>
    <n v="4"/>
    <n v="40"/>
    <s v="SUP-1003"/>
    <x v="0"/>
    <s v="Nigeria"/>
    <n v="6"/>
    <d v="2026-04-16T00:00:00"/>
    <n v="36483.07"/>
    <n v="54539.89"/>
    <n v="1094492.1000000001"/>
    <s v="NGN"/>
    <d v="2026-05-15T00:00:00"/>
    <d v="2026-04-17T00:00:00"/>
    <d v="2027-08-10T00:00:00"/>
    <x v="1"/>
    <x v="1"/>
  </r>
  <r>
    <s v="PRD-02601"/>
    <s v="LOG-CLN-0067"/>
    <s v="5836830000000"/>
    <x v="28"/>
    <s v="Logitech"/>
    <x v="1"/>
    <s v="Wipes"/>
    <s v="Each"/>
    <s v="Active"/>
    <x v="0"/>
    <s v="PHC"/>
    <s v="F-07-S2"/>
    <s v="F"/>
    <s v="S2"/>
    <s v="BT-727403"/>
    <s v="LOT-C3240"/>
    <n v="431"/>
    <n v="38"/>
    <n v="393"/>
    <n v="40"/>
    <n v="20"/>
    <n v="400"/>
    <s v="SUP-1006"/>
    <x v="4"/>
    <s v="China"/>
    <n v="36"/>
    <d v="2026-05-04T00:00:00"/>
    <n v="10678.17"/>
    <n v="15113.16"/>
    <n v="4602291.2699999996"/>
    <s v="NGN"/>
    <d v="2026-06-28T00:00:00"/>
    <d v="2026-05-10T00:00:00"/>
    <d v="2026-08-17T00:00:00"/>
    <x v="3"/>
    <x v="1"/>
  </r>
  <r>
    <s v="PRD-01163"/>
    <s v="BRO-PRN-0027"/>
    <s v="3246570000000"/>
    <x v="12"/>
    <s v="Brother"/>
    <x v="7"/>
    <s v="Inkjet Printers"/>
    <s v="Each"/>
    <s v="Active"/>
    <x v="2"/>
    <s v="LAG"/>
    <s v="D-18-S5"/>
    <s v="D"/>
    <s v="S5"/>
    <s v="BT-942452"/>
    <s v="LOT-A7900"/>
    <n v="252"/>
    <n v="15"/>
    <n v="237"/>
    <n v="40"/>
    <n v="16"/>
    <n v="320"/>
    <s v="SUP-1006"/>
    <x v="4"/>
    <s v="China"/>
    <n v="34"/>
    <d v="2025-02-21T00:00:00"/>
    <n v="320969.28999999998"/>
    <n v="408794.99"/>
    <n v="80884261.079999998"/>
    <s v="NGN"/>
    <d v="2026-06-28T00:00:00"/>
    <d v="2025-03-04T00:00:00"/>
    <m/>
    <x v="1"/>
    <x v="1"/>
  </r>
  <r>
    <s v="PRD-03167"/>
    <s v="SAM-MOB-0100"/>
    <s v="6294400000000"/>
    <x v="11"/>
    <s v="Samsung"/>
    <x v="5"/>
    <s v="Smartphones"/>
    <s v="Each"/>
    <s v="Discontinued"/>
    <x v="0"/>
    <s v="PHC"/>
    <s v="E-12-S9"/>
    <s v="E"/>
    <s v="S9"/>
    <s v="BT-606754"/>
    <s v="LOT-C1920"/>
    <n v="121"/>
    <n v="14"/>
    <n v="107"/>
    <n v="30"/>
    <n v="9"/>
    <n v="150"/>
    <s v="SUP-1009"/>
    <x v="7"/>
    <s v="Nigeria"/>
    <n v="11"/>
    <d v="2026-01-21T00:00:00"/>
    <n v="554022.85"/>
    <n v="820314.92"/>
    <n v="67036764.850000001"/>
    <s v="NGN"/>
    <d v="2026-05-03T00:00:00"/>
    <d v="2026-01-25T00:00:00"/>
    <m/>
    <x v="1"/>
    <x v="1"/>
  </r>
  <r>
    <s v="PRD-03320"/>
    <s v="HP-MOB-0120"/>
    <s v="4027870000000"/>
    <x v="25"/>
    <s v="Hp"/>
    <x v="5"/>
    <s v="Smartphones"/>
    <s v="Each"/>
    <s v="Active"/>
    <x v="0"/>
    <s v="PHC"/>
    <s v="C-22-S4"/>
    <s v="C"/>
    <s v="S4"/>
    <s v="BT-342312"/>
    <s v="LOT-C7796"/>
    <n v="314"/>
    <n v="28"/>
    <n v="286"/>
    <n v="75"/>
    <n v="37"/>
    <n v="600"/>
    <s v="SUP-1012"/>
    <x v="11"/>
    <s v="Nigeria"/>
    <n v="6"/>
    <d v="2026-05-09T00:00:00"/>
    <n v="240447.27"/>
    <n v="367944.02"/>
    <n v="75500442.780000001"/>
    <s v="NGN"/>
    <d v="2026-06-18T00:00:00"/>
    <d v="2026-05-22T00:00:00"/>
    <m/>
    <x v="1"/>
    <x v="1"/>
  </r>
  <r>
    <s v="PRD-00215"/>
    <s v="MSF-FUR-0003"/>
    <s v="6770030000000"/>
    <x v="10"/>
    <s v="Microsoft"/>
    <x v="4"/>
    <s v="Desk Accessories"/>
    <s v="Each"/>
    <s v="Active"/>
    <x v="2"/>
    <s v="LAG"/>
    <s v="A-28-S1"/>
    <s v="A"/>
    <s v="S1"/>
    <s v="BT-224921"/>
    <s v="LOT-A7285"/>
    <n v="135"/>
    <n v="12"/>
    <n v="123"/>
    <n v="15"/>
    <n v="7"/>
    <n v="150"/>
    <s v="SUP-1004"/>
    <x v="10"/>
    <s v="United Arab Emirates"/>
    <n v="24"/>
    <d v="2025-06-23T00:00:00"/>
    <n v="162006.28"/>
    <n v="219019.19"/>
    <n v="21870847.800000001"/>
    <s v="NGN"/>
    <d v="2026-05-05T00:00:00"/>
    <d v="2025-07-06T00:00:00"/>
    <m/>
    <x v="1"/>
    <x v="1"/>
  </r>
  <r>
    <s v="PRD-02500"/>
    <s v="HP-FUR-0065"/>
    <s v="2617520000000"/>
    <x v="27"/>
    <s v="Hp"/>
    <x v="4"/>
    <s v="Desk Accessories"/>
    <s v="Each"/>
    <s v="Active"/>
    <x v="0"/>
    <s v="PHC"/>
    <s v="E-25-S3"/>
    <s v="E"/>
    <s v="S3"/>
    <s v="BT-916102"/>
    <s v="LOT-C3826"/>
    <n v="399"/>
    <n v="72"/>
    <n v="327"/>
    <n v="40"/>
    <n v="12"/>
    <n v="400"/>
    <s v="SUP-1006"/>
    <x v="4"/>
    <s v="China"/>
    <n v="33"/>
    <d v="2025-10-14T00:00:00"/>
    <n v="91054.81"/>
    <n v="135078.71"/>
    <n v="36330869.189999998"/>
    <s v="NGN"/>
    <d v="2026-06-29T00:00:00"/>
    <d v="2025-10-20T00:00:00"/>
    <m/>
    <x v="1"/>
    <x v="1"/>
  </r>
  <r>
    <s v="PRD-02302"/>
    <s v="LOG-AUD-0054"/>
    <s v="671322000000"/>
    <x v="60"/>
    <s v="Logitech"/>
    <x v="0"/>
    <s v="Speakers"/>
    <s v="Each"/>
    <s v="Active"/>
    <x v="0"/>
    <s v="PHC"/>
    <s v="G-22-S9"/>
    <s v="G"/>
    <s v="S9"/>
    <s v="BT-688077"/>
    <s v="LOT-C8198"/>
    <n v="190"/>
    <n v="56"/>
    <n v="134"/>
    <m/>
    <n v="20"/>
    <n v="240"/>
    <s v="SUP-1006"/>
    <x v="4"/>
    <s v="China"/>
    <n v="39"/>
    <d v="2025-06-30T00:00:00"/>
    <n v="25641.57"/>
    <n v="37511.54"/>
    <n v="4871898.3"/>
    <s v="NGN"/>
    <d v="2026-06-14T00:00:00"/>
    <d v="2025-07-03T00:00:00"/>
    <m/>
    <x v="1"/>
    <x v="1"/>
  </r>
  <r>
    <s v="PRD-02478"/>
    <s v="HP-PRN-0044"/>
    <s v="2876200000000"/>
    <x v="54"/>
    <s v="Hp"/>
    <x v="7"/>
    <s v="Laser Printers"/>
    <s v="Each"/>
    <s v="Active"/>
    <x v="0"/>
    <s v="PHC"/>
    <s v="B-10-S9"/>
    <s v="B"/>
    <s v="S9"/>
    <s v="BT-490076"/>
    <s v="LOT-C7699"/>
    <n v="299"/>
    <n v="18"/>
    <n v="281"/>
    <n v="100"/>
    <n v="50"/>
    <n v="1000"/>
    <s v="SUP-1012"/>
    <x v="11"/>
    <s v="Nigeria"/>
    <n v="3"/>
    <d v="2025-04-24T00:00:00"/>
    <n v="331443.76"/>
    <n v="482931.4"/>
    <n v="99101684.239999995"/>
    <s v="NGN"/>
    <d v="2026-06-04T00:00:00"/>
    <d v="2025-04-30T00:00:00"/>
    <m/>
    <x v="1"/>
    <x v="1"/>
  </r>
  <r>
    <s v="PRD-01503"/>
    <s v="CIS-NET-0063"/>
    <s v="4124520000000"/>
    <x v="48"/>
    <s v="Cisco"/>
    <x v="4"/>
    <s v="Access Points"/>
    <s v="Each"/>
    <s v="Active"/>
    <x v="1"/>
    <s v="ABJ"/>
    <s v="F-03-S5"/>
    <s v="F"/>
    <s v="S5"/>
    <s v="BT-854024"/>
    <s v="LOT-B2571"/>
    <n v="187"/>
    <n v="43"/>
    <n v="144"/>
    <n v="75"/>
    <n v="30"/>
    <n v="375"/>
    <s v="SUP-1009"/>
    <x v="7"/>
    <s v="Nigeria"/>
    <n v="6"/>
    <d v="2026-05-12T00:00:00"/>
    <n v="417836.36"/>
    <n v="561629.79"/>
    <n v="78135399.319999993"/>
    <s v="NGN"/>
    <d v="2026-05-23T00:00:00"/>
    <d v="2026-05-25T00:00:00"/>
    <m/>
    <x v="1"/>
    <x v="1"/>
  </r>
  <r>
    <s v="PRD-01602"/>
    <s v="PHI-CCT-0046"/>
    <s v="9795080000000"/>
    <x v="32"/>
    <s v="Philips"/>
    <x v="9"/>
    <s v="Intercoms"/>
    <s v="Each"/>
    <s v="Active"/>
    <x v="1"/>
    <s v="ABJ"/>
    <s v="D-20-S1"/>
    <s v="D"/>
    <s v="S1"/>
    <s v="BT-273740"/>
    <s v="LOT-B7959"/>
    <n v="123"/>
    <n v="0"/>
    <n v="123"/>
    <n v="40"/>
    <n v="12"/>
    <n v="160"/>
    <s v="SUP-1005"/>
    <x v="12"/>
    <s v="United Arab Emirates"/>
    <n v="20"/>
    <d v="2025-07-05T00:00:00"/>
    <n v="184963.22"/>
    <n v="286525.49"/>
    <n v="22750476.059999999"/>
    <s v="NGN"/>
    <d v="2026-05-28T00:00:00"/>
    <d v="2025-07-12T00:00:00"/>
    <m/>
    <x v="1"/>
    <x v="1"/>
  </r>
  <r>
    <s v="PRD-01063"/>
    <s v="BRO-SUP-0033"/>
    <s v="375481000000"/>
    <x v="24"/>
    <s v="Brother"/>
    <x v="6"/>
    <s v="Paper Products"/>
    <s v="Pack"/>
    <s v="Active"/>
    <x v="2"/>
    <s v="LAG"/>
    <s v="G-15-S6"/>
    <s v="G"/>
    <s v="S6"/>
    <s v="BT-772853"/>
    <s v="LOT-A5238"/>
    <n v="36"/>
    <n v="7"/>
    <n v="29"/>
    <n v="20"/>
    <n v="8"/>
    <n v="80"/>
    <s v="SUP-1006"/>
    <x v="4"/>
    <s v="China"/>
    <n v="34"/>
    <d v="2025-09-03T00:00:00"/>
    <n v="28021.919999999998"/>
    <n v="32287.53"/>
    <n v="1008789.12"/>
    <s v="NGN"/>
    <d v="2026-05-07T00:00:00"/>
    <d v="2025-09-14T00:00:00"/>
    <d v="2028-05-04T00:00:00"/>
    <x v="1"/>
    <x v="1"/>
  </r>
  <r>
    <s v="PRD-03065"/>
    <s v="EPS-PRN-0052"/>
    <s v="1883620000000"/>
    <x v="80"/>
    <s v="Epson"/>
    <x v="7"/>
    <s v="Multifunction"/>
    <s v="Each"/>
    <s v="Active"/>
    <x v="0"/>
    <s v="PHC"/>
    <s v="D-01-S3"/>
    <s v="D"/>
    <s v="S3"/>
    <s v="BT-648463"/>
    <s v="LOT-C8583"/>
    <n v="9"/>
    <n v="3"/>
    <n v="6"/>
    <n v="100"/>
    <n v="30"/>
    <n v="600"/>
    <s v="SUP-1010"/>
    <x v="1"/>
    <s v="United Arab Emirates"/>
    <n v="16"/>
    <d v="2025-11-20T00:00:00"/>
    <n v="111975.78"/>
    <n v="164282.62"/>
    <n v="1007782.02"/>
    <s v="NGN"/>
    <d v="2026-05-29T00:00:00"/>
    <d v="2025-11-26T00:00:00"/>
    <m/>
    <x v="2"/>
    <x v="0"/>
  </r>
  <r>
    <s v="PRD-00990"/>
    <s v="DEL-ACC-0022"/>
    <s v="5611570000000"/>
    <x v="36"/>
    <s v="Dell"/>
    <x v="10"/>
    <s v="Mice"/>
    <s v="Each"/>
    <s v="Active"/>
    <x v="2"/>
    <s v="LAG"/>
    <s v="E-31-S5"/>
    <s v="E"/>
    <s v="S5"/>
    <s v="BT-733384"/>
    <s v="LOT-A4971"/>
    <n v="7"/>
    <n v="0"/>
    <n v="7"/>
    <n v="15"/>
    <n v="7"/>
    <n v="150"/>
    <s v="SUP-1008"/>
    <x v="3"/>
    <s v="Nigeria"/>
    <n v="8"/>
    <d v="2025-08-28T00:00:00"/>
    <n v="5660.14"/>
    <n v="6855.99"/>
    <n v="39620.980000000003"/>
    <s v="NGN"/>
    <d v="2026-05-27T00:00:00"/>
    <d v="2025-09-11T00:00:00"/>
    <m/>
    <x v="2"/>
    <x v="0"/>
  </r>
  <r>
    <s v="PRD-02783"/>
    <s v="PHI-CLN-0081"/>
    <s v="8227530000000"/>
    <x v="20"/>
    <s v="Philips"/>
    <x v="1"/>
    <s v="Cleaning Kits"/>
    <s v="Each"/>
    <s v="Active"/>
    <x v="0"/>
    <s v="PHC"/>
    <s v="E-01-S7"/>
    <s v="E"/>
    <s v="S7"/>
    <s v="BT-209569"/>
    <s v="LOT-C1529"/>
    <n v="56"/>
    <n v="4"/>
    <n v="52"/>
    <n v="15"/>
    <n v="7"/>
    <n v="90"/>
    <s v="SUP-1010"/>
    <x v="1"/>
    <s v="United Arab Emirates"/>
    <n v="15"/>
    <d v="2025-10-18T00:00:00"/>
    <n v="136245.63"/>
    <n v="160931.82"/>
    <n v="7629755.2800000003"/>
    <s v="NGN"/>
    <d v="2026-06-14T00:00:00"/>
    <d v="2025-11-02T00:00:00"/>
    <d v="2027-08-27T00:00:00"/>
    <x v="1"/>
    <x v="1"/>
  </r>
  <r>
    <s v="PRD-00995"/>
    <s v="LOG-AUD-0024"/>
    <s v="2770050000000"/>
    <x v="60"/>
    <s v="Logitech"/>
    <x v="0"/>
    <s v="Speakers"/>
    <s v="Each"/>
    <s v="Active"/>
    <x v="2"/>
    <s v="LAG"/>
    <s v="F-16-S8"/>
    <s v="F"/>
    <s v="S8"/>
    <s v="BT-458742"/>
    <s v="LOT-A7967"/>
    <n v="231"/>
    <n v="68"/>
    <n v="163"/>
    <n v="60"/>
    <n v="18"/>
    <n v="240"/>
    <s v="SUP-1002"/>
    <x v="6"/>
    <s v="Nigeria"/>
    <n v="9"/>
    <d v="2025-06-19T00:00:00"/>
    <n v="49273.19"/>
    <n v="69233.3"/>
    <n v="11382106.890000001"/>
    <s v="NGN"/>
    <d v="2026-05-05T00:00:00"/>
    <d v="2025-07-03T00:00:00"/>
    <m/>
    <x v="1"/>
    <x v="1"/>
  </r>
  <r>
    <s v="PRD-00450"/>
    <s v="CAN-SUP-0016"/>
    <s v="3155520000000"/>
    <x v="50"/>
    <s v="Canon"/>
    <x v="6"/>
    <s v="Labels"/>
    <s v="Pack"/>
    <s v="Active"/>
    <x v="2"/>
    <s v="LAG"/>
    <s v="C-07-S3"/>
    <s v="C"/>
    <s v="S3"/>
    <s v="BT-648175"/>
    <s v="LOT-A3676"/>
    <n v="82"/>
    <n v="2"/>
    <n v="80"/>
    <n v="40"/>
    <n v="20"/>
    <n v="160"/>
    <s v="SUP-1008"/>
    <x v="3"/>
    <s v="Nigeria"/>
    <n v="4"/>
    <d v="2025-01-17T00:00:00"/>
    <n v="33218.01"/>
    <n v="47683.31"/>
    <n v="2723876.82"/>
    <s v="NGN"/>
    <d v="2026-05-01T00:00:00"/>
    <d v="2025-01-19T00:00:00"/>
    <d v="2026-06-08T00:00:00"/>
    <x v="1"/>
    <x v="1"/>
  </r>
  <r>
    <s v="PRD-02315"/>
    <s v="LOG-CLN-0061"/>
    <s v="1315460000000"/>
    <x v="28"/>
    <s v="Logitech"/>
    <x v="1"/>
    <s v="Wipes"/>
    <s v="Each"/>
    <s v="Active"/>
    <x v="0"/>
    <s v="PHC"/>
    <s v="D-22-S3"/>
    <s v="D"/>
    <s v="S3"/>
    <s v="BT-591593"/>
    <s v="LOT-C8250"/>
    <n v="120"/>
    <n v="48"/>
    <n v="72"/>
    <n v="50"/>
    <n v="25"/>
    <n v="500"/>
    <s v="SUP-1010"/>
    <x v="1"/>
    <s v="United Arab Emirates"/>
    <n v="19"/>
    <d v="2025-02-27T00:00:00"/>
    <n v="148156.13"/>
    <n v="188747.64"/>
    <n v="17778735.600000001"/>
    <s v="NGN"/>
    <d v="2026-05-27T00:00:00"/>
    <d v="2025-03-06T00:00:00"/>
    <d v="2026-05-02T00:00:00"/>
    <x v="1"/>
    <x v="1"/>
  </r>
  <r>
    <s v="PRD-02951"/>
    <s v="MSF-FUR-0078"/>
    <s v="621402000000"/>
    <x v="10"/>
    <s v="Microsoft"/>
    <x v="4"/>
    <s v="Seating"/>
    <s v="Each"/>
    <s v="Active"/>
    <x v="0"/>
    <s v="PHC"/>
    <s v="C-26-S7"/>
    <s v="C"/>
    <s v="S7"/>
    <s v="BT-175439"/>
    <s v="LOT-C5333"/>
    <n v="71"/>
    <n v="19"/>
    <n v="52"/>
    <n v="15"/>
    <n v="7"/>
    <n v="150"/>
    <s v="SUP-1009"/>
    <x v="7"/>
    <s v="Nigeria"/>
    <n v="11"/>
    <d v="2025-11-27T00:00:00"/>
    <n v="219718.44"/>
    <n v="295769.65999999997"/>
    <n v="15600009.24"/>
    <s v="NGN"/>
    <d v="2026-06-18T00:00:00"/>
    <d v="2025-11-29T00:00:00"/>
    <m/>
    <x v="1"/>
    <x v="1"/>
  </r>
  <r>
    <s v="PRD-02686"/>
    <s v="PHI-CLN-0079"/>
    <s v="2740340000000"/>
    <x v="20"/>
    <s v="Philips"/>
    <x v="1"/>
    <s v="Wipes"/>
    <s v="Each"/>
    <s v="Active"/>
    <x v="0"/>
    <s v="PHC"/>
    <s v="E-15-S8"/>
    <s v="E"/>
    <s v="S8"/>
    <s v="BT-555111"/>
    <s v="LOT-C6584"/>
    <n v="73"/>
    <n v="4"/>
    <n v="69"/>
    <n v="75"/>
    <n v="22"/>
    <n v="300"/>
    <s v="SUP-1006"/>
    <x v="4"/>
    <s v="China"/>
    <n v="38"/>
    <d v="2025-11-08T00:00:00"/>
    <n v="167907.71"/>
    <n v="220189.86"/>
    <n v="12257262.83"/>
    <s v="NGN"/>
    <d v="2026-06-26T00:00:00"/>
    <d v="2025-11-12T00:00:00"/>
    <d v="2026-09-20T00:00:00"/>
    <x v="2"/>
    <x v="0"/>
  </r>
  <r>
    <s v="PRD-02881"/>
    <s v="PHI-AUD-0074"/>
    <s v="3086890000000"/>
    <x v="7"/>
    <s v="Philips"/>
    <x v="0"/>
    <s v="Speakers"/>
    <s v="Each"/>
    <s v="Active"/>
    <x v="0"/>
    <s v="PHC"/>
    <s v="E-07-S4"/>
    <s v="E"/>
    <s v="S4"/>
    <s v="BT-690992"/>
    <s v="LOT-C8600"/>
    <n v="132"/>
    <n v="7"/>
    <n v="125"/>
    <n v="15"/>
    <n v="6"/>
    <n v="90"/>
    <s v="SUP-1001"/>
    <x v="9"/>
    <s v="Nigeria"/>
    <n v="8"/>
    <d v="2025-11-21T00:00:00"/>
    <n v="167890.52"/>
    <n v="258893.99"/>
    <n v="22161548.640000001"/>
    <s v="NGN"/>
    <d v="2026-05-13T00:00:00"/>
    <d v="2025-12-01T00:00:00"/>
    <m/>
    <x v="3"/>
    <x v="1"/>
  </r>
  <r>
    <s v="PRD-02396"/>
    <s v="LEN-MOB-0072"/>
    <s v="7481870000000"/>
    <x v="66"/>
    <s v="Lenovo"/>
    <x v="5"/>
    <s v="Tablets"/>
    <s v="Each"/>
    <s v="Active"/>
    <x v="0"/>
    <s v="PHC"/>
    <s v="E-20-S6"/>
    <s v="E"/>
    <s v="S6"/>
    <s v="BT-339999"/>
    <s v="LOT-C7584"/>
    <n v="27"/>
    <n v="3"/>
    <n v="24"/>
    <n v="20"/>
    <n v="10"/>
    <n v="160"/>
    <s v="SUP-1006"/>
    <x v="4"/>
    <s v="China"/>
    <n v="33"/>
    <d v="2026-03-06T00:00:00"/>
    <n v="450201.65"/>
    <n v="671555.55"/>
    <n v="12155444.550000001"/>
    <s v="NGN"/>
    <d v="2026-05-08T00:00:00"/>
    <d v="2026-03-11T00:00:00"/>
    <m/>
    <x v="1"/>
    <x v="1"/>
  </r>
  <r>
    <s v="PRD-00639"/>
    <s v="SAM-STO-0020"/>
    <s v="3392190000000"/>
    <x v="42"/>
    <s v="Samsung"/>
    <x v="3"/>
    <s v="External Storage"/>
    <s v="Each"/>
    <s v="Active"/>
    <x v="2"/>
    <s v="LAG"/>
    <s v="A-13-S2"/>
    <s v="A"/>
    <s v="S2"/>
    <s v="BT-262584"/>
    <s v="LOT-A9287"/>
    <n v="214"/>
    <n v="51"/>
    <n v="163"/>
    <n v="75"/>
    <n v="30"/>
    <n v="300"/>
    <s v="SUP-1002"/>
    <x v="5"/>
    <s v="Nigeria"/>
    <n v="6"/>
    <d v="2025-08-01T00:00:00"/>
    <n v="109884.91"/>
    <n v="137260.85"/>
    <n v="23515370.739999998"/>
    <s v="NGN"/>
    <d v="2026-06-23T00:00:00"/>
    <d v="2025-08-14T00:00:00"/>
    <m/>
    <x v="1"/>
    <x v="1"/>
  </r>
  <r>
    <s v="PRD-00734"/>
    <s v="PHI-ELC-0042"/>
    <s v="8221800000000"/>
    <x v="37"/>
    <s v="Philips"/>
    <x v="8"/>
    <s v="Lighting"/>
    <s v="Each"/>
    <s v="Active"/>
    <x v="2"/>
    <s v="LAG"/>
    <s v="B-18-S9"/>
    <s v="B"/>
    <s v="S9"/>
    <s v="BT-119267"/>
    <s v="LOT-A5073"/>
    <n v="0"/>
    <n v="0"/>
    <n v="0"/>
    <n v="10"/>
    <n v="3"/>
    <n v="60"/>
    <s v="SUP-1002"/>
    <x v="5"/>
    <s v="Nigeria"/>
    <n v="9"/>
    <d v="2025-07-18T00:00:00"/>
    <n v="257961.73"/>
    <n v="370621.3"/>
    <n v="0"/>
    <s v="NGN"/>
    <d v="2026-06-10T00:00:00"/>
    <d v="2025-08-02T00:00:00"/>
    <m/>
    <x v="0"/>
    <x v="0"/>
  </r>
  <r>
    <s v="PRD-02575"/>
    <s v="LEN-LAP-0050"/>
    <s v="1945750000000"/>
    <x v="73"/>
    <s v="Lenovo"/>
    <x v="2"/>
    <s v="Gaming Laptops"/>
    <s v="Each"/>
    <s v="Active"/>
    <x v="0"/>
    <s v="PHC"/>
    <s v="N/A"/>
    <s v="C"/>
    <s v="S1"/>
    <s v="BT-342191"/>
    <s v="LOT-C7804"/>
    <n v="476"/>
    <n v="27"/>
    <n v="449"/>
    <n v="60"/>
    <n v="30"/>
    <n v="480"/>
    <s v="SUP-1012"/>
    <x v="11"/>
    <s v="Nigeria"/>
    <n v="9"/>
    <d v="2025-11-17T00:00:00"/>
    <n v="650360.85"/>
    <n v="950811.27"/>
    <n v="309571764.60000002"/>
    <s v="NGN"/>
    <d v="2026-06-29T00:00:00"/>
    <d v="2025-11-22T00:00:00"/>
    <m/>
    <x v="1"/>
    <x v="1"/>
  </r>
  <r>
    <s v="PRD-03318"/>
    <s v="MSF-LAP-0068"/>
    <s v="2660530000000"/>
    <x v="18"/>
    <s v="Microsoft"/>
    <x v="2"/>
    <s v="Business Laptops"/>
    <s v="Each"/>
    <s v="Active"/>
    <x v="0"/>
    <s v="PHC"/>
    <s v="C-39-S7"/>
    <s v="C"/>
    <s v="S7"/>
    <s v="BT-473302"/>
    <s v="LOT-C7402"/>
    <n v="95"/>
    <n v="21"/>
    <n v="74"/>
    <n v="60"/>
    <n v="30"/>
    <n v="300"/>
    <s v="SUP-1009"/>
    <x v="7"/>
    <s v="Nigeria"/>
    <n v="10"/>
    <d v="2025-05-11T00:00:00"/>
    <n v="1255731.8400000001"/>
    <n v="1835255.32"/>
    <n v="119294524.8"/>
    <s v="NGN"/>
    <d v="2026-05-15T00:00:00"/>
    <d v="2025-05-13T00:00:00"/>
    <m/>
    <x v="1"/>
    <x v="1"/>
  </r>
  <r>
    <s v="PRD-02619"/>
    <s v="SAM-MOB-0091"/>
    <s v="2907830000000"/>
    <x v="22"/>
    <s v="Samsung"/>
    <x v="5"/>
    <s v="Tablets"/>
    <s v="Each"/>
    <s v="Active"/>
    <x v="0"/>
    <s v="PHC"/>
    <s v="F-11-S1"/>
    <s v="F"/>
    <s v="S1"/>
    <s v="BT-883695"/>
    <s v="LOT-C2353"/>
    <n v="0"/>
    <n v="0"/>
    <n v="0"/>
    <n v="100"/>
    <n v="30"/>
    <n v="1000"/>
    <s v="SUP-1003"/>
    <x v="0"/>
    <s v="Nigeria"/>
    <n v="2"/>
    <d v="2026-02-04T00:00:00"/>
    <n v="320195.94"/>
    <n v="470898.9"/>
    <n v="0"/>
    <s v="NGN"/>
    <d v="2026-05-29T00:00:00"/>
    <d v="2026-02-11T00:00:00"/>
    <m/>
    <x v="0"/>
    <x v="0"/>
  </r>
  <r>
    <s v="PRD-03044"/>
    <s v="HP-CLN-0076"/>
    <s v="3852220000000"/>
    <x v="1"/>
    <s v="Hp"/>
    <x v="1"/>
    <s v="Vacuum"/>
    <s v="Each"/>
    <s v="Active"/>
    <x v="0"/>
    <s v="PHC"/>
    <s v="F-38-S6"/>
    <s v="F"/>
    <s v="S6"/>
    <s v="BT-992595"/>
    <s v="LOT-C5488"/>
    <n v="0"/>
    <n v="0"/>
    <n v="0"/>
    <n v="60"/>
    <n v="18"/>
    <n v="240"/>
    <s v="SUP-1012"/>
    <x v="11"/>
    <s v="Nigeria"/>
    <n v="6"/>
    <d v="2025-05-28T00:00:00"/>
    <n v="87527.57"/>
    <n v="133133.51999999999"/>
    <n v="0"/>
    <s v="NGN"/>
    <d v="2026-05-12T00:00:00"/>
    <d v="2025-06-06T00:00:00"/>
    <d v="2027-06-15T00:00:00"/>
    <x v="0"/>
    <x v="0"/>
  </r>
  <r>
    <s v="PRD-02283"/>
    <s v="UBI-CCT-0057"/>
    <s v="4749080000000"/>
    <x v="16"/>
    <s v="Ubiquiti"/>
    <x v="9"/>
    <s v="IP Cameras"/>
    <s v="Each"/>
    <s v="Active"/>
    <x v="1"/>
    <s v="ABJ"/>
    <s v="A-36-S4"/>
    <s v="A"/>
    <s v="S4"/>
    <s v="BT-190006"/>
    <s v="LOT-B9143"/>
    <n v="56"/>
    <n v="8"/>
    <n v="48"/>
    <n v="10"/>
    <n v="3"/>
    <n v="100"/>
    <s v="SUP-1002"/>
    <x v="5"/>
    <s v="Nigeria"/>
    <n v="5"/>
    <d v="2025-08-20T00:00:00"/>
    <n v="591278.73"/>
    <n v="858211.51"/>
    <n v="33111608.879999999"/>
    <s v="NGN"/>
    <d v="2026-05-29T00:00:00"/>
    <d v="2025-08-29T00:00:00"/>
    <m/>
    <x v="1"/>
    <x v="1"/>
  </r>
  <r>
    <s v="PRD-01161"/>
    <s v="APC-ELC-0058"/>
    <s v="2969140000000"/>
    <x v="38"/>
    <s v="Apc"/>
    <x v="8"/>
    <s v="Surge Protection"/>
    <s v="Each"/>
    <s v="Active"/>
    <x v="2"/>
    <s v="LAG"/>
    <s v="E-26-S4"/>
    <s v="E"/>
    <s v="S4"/>
    <s v="BT-380017"/>
    <s v="LOT-A5753"/>
    <n v="52"/>
    <n v="19"/>
    <n v="33"/>
    <n v="10"/>
    <n v="5"/>
    <n v="80"/>
    <s v="SUP-1001"/>
    <x v="9"/>
    <s v="Nigeria"/>
    <n v="5"/>
    <d v="2025-09-25T00:00:00"/>
    <n v="9202.85"/>
    <n v="11599.66"/>
    <n v="478548.2"/>
    <s v="NGN"/>
    <d v="2026-06-04T00:00:00"/>
    <d v="2025-09-29T00:00:00"/>
    <m/>
    <x v="1"/>
    <x v="1"/>
  </r>
  <r>
    <s v="PRD-02142"/>
    <s v="SEA-STO-0047"/>
    <s v="853476000000"/>
    <x v="81"/>
    <s v="Seagate"/>
    <x v="3"/>
    <s v="Flash Drives"/>
    <s v="Each"/>
    <s v="Active"/>
    <x v="1"/>
    <s v="ABJ"/>
    <s v="D-25-S9"/>
    <s v="D"/>
    <s v="S9"/>
    <s v="BT-222089"/>
    <s v="LOT-B8026"/>
    <n v="114"/>
    <n v="32"/>
    <n v="82"/>
    <n v="40"/>
    <n v="12"/>
    <n v="400"/>
    <s v="SUP-1002"/>
    <x v="5"/>
    <s v="Nigeria"/>
    <n v="5"/>
    <d v="2026-05-19T00:00:00"/>
    <n v="143763.96"/>
    <n v="220456"/>
    <n v="16389091.439999999"/>
    <s v="NGN"/>
    <d v="2026-05-14T00:00:00"/>
    <d v="2026-05-20T00:00:00"/>
    <m/>
    <x v="1"/>
    <x v="1"/>
  </r>
  <r>
    <s v="PRD-00585"/>
    <s v="HP-CLN-0013"/>
    <s v="7161980000000"/>
    <x v="1"/>
    <s v="Hp"/>
    <x v="1"/>
    <s v="Wipes"/>
    <s v="Each"/>
    <s v="Active"/>
    <x v="2"/>
    <s v="LAG"/>
    <s v="D-23-S7"/>
    <s v="D"/>
    <s v="S7"/>
    <s v="BT-237893"/>
    <s v="LOT-A5212"/>
    <n v="243"/>
    <n v="89"/>
    <n v="154"/>
    <n v="75"/>
    <n v="37"/>
    <n v="450"/>
    <s v="SUP-1004"/>
    <x v="10"/>
    <s v="United Arab Emirates"/>
    <n v="20"/>
    <d v="2025-02-15T00:00:00"/>
    <n v="147066.70000000001"/>
    <n v="177412.4"/>
    <n v="35737208.100000001"/>
    <s v="NGN"/>
    <d v="2026-05-23T00:00:00"/>
    <d v="2025-02-22T00:00:00"/>
    <d v="2027-10-20T00:00:00"/>
    <x v="1"/>
    <x v="1"/>
  </r>
  <r>
    <s v="PRD-00521"/>
    <s v="HP-FUR-0010"/>
    <s v="2669810000000"/>
    <x v="27"/>
    <s v="Hp"/>
    <x v="4"/>
    <s v="Desk Accessories"/>
    <s v="Each"/>
    <s v="Active"/>
    <x v="2"/>
    <s v="LAG"/>
    <s v="D-12-S2"/>
    <s v="D"/>
    <s v="S2"/>
    <s v="BT-555111"/>
    <s v="LOT-A4654"/>
    <n v="43"/>
    <n v="3"/>
    <n v="40"/>
    <n v="100"/>
    <n v="40"/>
    <n v="1000"/>
    <s v="SUP-1004"/>
    <x v="10"/>
    <s v="United Arab Emirates"/>
    <n v="19"/>
    <d v="2025-11-22T00:00:00"/>
    <n v="226490.38"/>
    <n v="340853.38"/>
    <n v="9739086.3399999999"/>
    <s v="NGN"/>
    <d v="2026-05-04T00:00:00"/>
    <d v="2025-11-25T00:00:00"/>
    <m/>
    <x v="2"/>
    <x v="0"/>
  </r>
  <r>
    <s v="PRD-01099"/>
    <s v="PHI-ELC-0063"/>
    <s v="4383570000000"/>
    <x v="31"/>
    <s v="Philips"/>
    <x v="8"/>
    <s v="UPS"/>
    <s v="Each"/>
    <s v="Active"/>
    <x v="2"/>
    <s v="LAG"/>
    <s v="D-40-S6"/>
    <s v="D"/>
    <s v="S6"/>
    <s v="BT-753211"/>
    <s v="LOT-A6457"/>
    <n v="134"/>
    <n v="7"/>
    <n v="127"/>
    <n v="40"/>
    <n v="20"/>
    <n v="160"/>
    <s v="SUP-1006"/>
    <x v="4"/>
    <s v="China"/>
    <n v="38"/>
    <d v="2025-08-25T00:00:00"/>
    <n v="162950.91"/>
    <n v="220608.94"/>
    <n v="21835421.940000001"/>
    <s v="NGN"/>
    <d v="2026-06-01T00:00:00"/>
    <d v="2025-09-02T00:00:00"/>
    <m/>
    <x v="1"/>
    <x v="1"/>
  </r>
  <r>
    <s v="PRD-02365"/>
    <s v="PHI-CLN-0065"/>
    <s v="692601000000"/>
    <x v="20"/>
    <s v="Philips"/>
    <x v="1"/>
    <s v="Cleaning Kits"/>
    <s v="Each"/>
    <s v="Active"/>
    <x v="0"/>
    <s v="PHC"/>
    <s v="D-28-S8"/>
    <s v="D"/>
    <s v="S8"/>
    <s v="BT-984464"/>
    <s v="LOT-C2422"/>
    <n v="539"/>
    <n v="65"/>
    <n v="474"/>
    <n v="100"/>
    <n v="40"/>
    <n v="800"/>
    <s v="SUP-1006"/>
    <x v="4"/>
    <s v="China"/>
    <n v="39"/>
    <d v="2026-05-10T00:00:00"/>
    <n v="7057.84"/>
    <n v="8708.74"/>
    <n v="3804175.76"/>
    <s v="NGN"/>
    <d v="2026-05-12T00:00:00"/>
    <d v="2026-05-22T00:00:00"/>
    <d v="2027-02-21T00:00:00"/>
    <x v="1"/>
    <x v="1"/>
  </r>
  <r>
    <s v="PRD-03096"/>
    <s v="HP-ACC-0073"/>
    <s v="6328320000000"/>
    <x v="71"/>
    <s v="Hp"/>
    <x v="10"/>
    <s v="Input Combos"/>
    <s v="Each"/>
    <s v="Discontinued"/>
    <x v="0"/>
    <s v="PHC"/>
    <s v="C-16-S5"/>
    <s v="C"/>
    <s v="S5"/>
    <s v="BT-292386"/>
    <s v="LOT-C5705"/>
    <n v="62"/>
    <n v="24"/>
    <n v="38"/>
    <n v="25"/>
    <n v="7"/>
    <n v="125"/>
    <s v="SUP-1003"/>
    <x v="0"/>
    <s v="Nigeria"/>
    <n v="7"/>
    <d v="2025-07-16T00:00:00"/>
    <n v="17953.099999999999"/>
    <n v="25726.33"/>
    <n v="1113092.2"/>
    <s v="NGN"/>
    <d v="2026-05-11T00:00:00"/>
    <d v="2025-07-29T00:00:00"/>
    <m/>
    <x v="1"/>
    <x v="1"/>
  </r>
  <r>
    <s v="PRD-01496"/>
    <s v="SAM-MOB-0049"/>
    <s v="5563860000000"/>
    <x v="13"/>
    <s v="Samsung"/>
    <x v="5"/>
    <s v="Smartphones"/>
    <s v="Each"/>
    <s v="Active"/>
    <x v="1"/>
    <s v="ABJ"/>
    <s v="D-24-S1"/>
    <s v="D"/>
    <s v="S1"/>
    <s v="BT-539175"/>
    <s v="LOT-B4694"/>
    <n v="49"/>
    <n v="4"/>
    <n v="45"/>
    <n v="10"/>
    <n v="4"/>
    <n v="60"/>
    <s v="SUP-1007"/>
    <x v="8"/>
    <s v="China"/>
    <n v="32"/>
    <d v="2025-09-08T00:00:00"/>
    <n v="568190.32999999996"/>
    <n v="690949.08"/>
    <n v="27841326.170000002"/>
    <s v="NGN"/>
    <d v="2026-05-28T00:00:00"/>
    <d v="2025-09-09T00:00:00"/>
    <m/>
    <x v="1"/>
    <x v="1"/>
  </r>
  <r>
    <s v="PRD-01717"/>
    <s v="HP-ACC-0037"/>
    <s v="3352200000000"/>
    <x v="72"/>
    <s v="Hp"/>
    <x v="10"/>
    <s v="Mice"/>
    <s v="Each"/>
    <s v="Active"/>
    <x v="1"/>
    <s v="ABJ"/>
    <s v="E-23-S7"/>
    <s v="E"/>
    <s v="S7"/>
    <s v="BT-559408"/>
    <s v="LOT-B8472"/>
    <n v="171"/>
    <n v="41"/>
    <n v="130"/>
    <n v="40"/>
    <n v="20"/>
    <n v="200"/>
    <s v="SUP-1010"/>
    <x v="1"/>
    <s v="United Arab Emirates"/>
    <n v="15"/>
    <d v="2025-11-05T00:00:00"/>
    <n v="54256.02"/>
    <n v="75320.09"/>
    <n v="9277779.4199999999"/>
    <s v="NGN"/>
    <d v="2026-06-13T00:00:00"/>
    <d v="2025-11-17T00:00:00"/>
    <m/>
    <x v="1"/>
    <x v="1"/>
  </r>
  <r>
    <s v="PRD-02441"/>
    <s v="HP-FUR-0063"/>
    <s v="291332000000"/>
    <x v="27"/>
    <s v="Hp"/>
    <x v="4"/>
    <s v="Seating"/>
    <s v="Each"/>
    <s v="Active"/>
    <x v="0"/>
    <s v="PHC"/>
    <s v="B-09-S6"/>
    <s v="B"/>
    <s v="S6"/>
    <s v="BT-634634"/>
    <s v="LOT-C9186"/>
    <n v="36"/>
    <n v="8"/>
    <n v="28"/>
    <n v="10"/>
    <n v="5"/>
    <n v="80"/>
    <s v="SUP-1003"/>
    <x v="0"/>
    <s v="Nigeria"/>
    <n v="4"/>
    <d v="2025-10-04T00:00:00"/>
    <n v="253708.88"/>
    <n v="333077.38"/>
    <n v="9133519.6799999997"/>
    <s v="NGN"/>
    <d v="2026-05-12T00:00:00"/>
    <d v="2025-10-18T00:00:00"/>
    <m/>
    <x v="1"/>
    <x v="1"/>
  </r>
  <r>
    <s v="PRD-02112"/>
    <s v="BRO-PRN-0042"/>
    <s v="5363470000000"/>
    <x v="12"/>
    <s v="Brother"/>
    <x v="7"/>
    <s v="Multifunction"/>
    <s v="Each"/>
    <s v="Active"/>
    <x v="1"/>
    <s v="ABJ"/>
    <s v="F-33-S4"/>
    <s v="F"/>
    <s v="S4"/>
    <s v="BT-776698"/>
    <s v="LOT-B1135"/>
    <n v="1"/>
    <n v="0"/>
    <n v="1"/>
    <n v="10"/>
    <n v="3"/>
    <n v="60"/>
    <s v="SUP-1009"/>
    <x v="7"/>
    <s v="Nigeria"/>
    <n v="9"/>
    <d v="2025-08-06T00:00:00"/>
    <n v="408850.17"/>
    <n v="525050.37"/>
    <n v="408850.17"/>
    <s v="NGN"/>
    <d v="2026-06-17T00:00:00"/>
    <d v="2025-08-17T00:00:00"/>
    <m/>
    <x v="2"/>
    <x v="0"/>
  </r>
  <r>
    <s v="PRD-01138"/>
    <s v="HP-MOB-0042"/>
    <s v="5731050000000"/>
    <x v="25"/>
    <s v="Hp"/>
    <x v="5"/>
    <s v="Tablets"/>
    <s v="Each"/>
    <s v="Active"/>
    <x v="2"/>
    <s v="LAG"/>
    <s v="G-22-S7"/>
    <s v="G"/>
    <s v="S7"/>
    <s v="BT-327096"/>
    <s v="LOT-A9138"/>
    <n v="42"/>
    <n v="14"/>
    <n v="28"/>
    <n v="10"/>
    <n v="3"/>
    <n v="50"/>
    <s v="SUP-1002"/>
    <x v="5"/>
    <s v="Nigeria"/>
    <n v="3"/>
    <d v="2025-09-25T00:00:00"/>
    <n v="256453.63"/>
    <n v="386632.96000000002"/>
    <n v="10771052.460000001"/>
    <s v="NGN"/>
    <d v="2026-05-27T00:00:00"/>
    <d v="2025-10-07T00:00:00"/>
    <m/>
    <x v="1"/>
    <x v="1"/>
  </r>
  <r>
    <s v="PRD-02507"/>
    <s v="WD-STO-0065"/>
    <s v="7939380000000"/>
    <x v="74"/>
    <s v="Western Digital"/>
    <x v="3"/>
    <s v="External Storage"/>
    <s v="Each"/>
    <s v="Active"/>
    <x v="0"/>
    <s v="PHC"/>
    <s v="A-33-S1"/>
    <s v="A"/>
    <s v="S1"/>
    <s v="BT-380534"/>
    <s v="LOT-C9923"/>
    <n v="13"/>
    <n v="2"/>
    <n v="11"/>
    <n v="10"/>
    <n v="3"/>
    <n v="40"/>
    <s v="SUP-1009"/>
    <x v="7"/>
    <s v="Nigeria"/>
    <n v="12"/>
    <d v="2026-02-06T00:00:00"/>
    <n v="101921.93"/>
    <n v="155550.93"/>
    <n v="1324985.0900000001"/>
    <s v="NGN"/>
    <d v="2026-05-09T00:00:00"/>
    <d v="2026-02-18T00:00:00"/>
    <m/>
    <x v="1"/>
    <x v="1"/>
  </r>
  <r>
    <s v="PRD-02343"/>
    <s v="UBI-NET-0075"/>
    <s v="1322770000000"/>
    <x v="51"/>
    <s v="Ubiquiti"/>
    <x v="11"/>
    <s v="Access Points"/>
    <s v="Each"/>
    <s v="Active"/>
    <x v="0"/>
    <s v="PHC"/>
    <s v="F-16-S4"/>
    <s v="F"/>
    <s v="S4"/>
    <s v="BT-826014"/>
    <s v="LOT-C1271"/>
    <n v="3"/>
    <n v="0"/>
    <n v="3"/>
    <n v="20"/>
    <n v="10"/>
    <n v="100"/>
    <s v="SUP-1012"/>
    <x v="11"/>
    <s v="Nigeria"/>
    <n v="5"/>
    <d v="2025-07-06T00:00:00"/>
    <n v="257223.13"/>
    <n v="296554.09000000003"/>
    <n v="771669.39"/>
    <s v="NGN"/>
    <d v="2026-05-18T00:00:00"/>
    <d v="2025-07-15T00:00:00"/>
    <m/>
    <x v="2"/>
    <x v="0"/>
  </r>
  <r>
    <s v="PRD-00072"/>
    <s v="CAN-SUP-0001"/>
    <s v="7772520000000"/>
    <x v="39"/>
    <s v="Canon"/>
    <x v="6"/>
    <s v="Paper Products"/>
    <s v="Pack"/>
    <s v="Active"/>
    <x v="2"/>
    <s v="LAG"/>
    <s v="G-32-S4"/>
    <s v="G"/>
    <s v="S4"/>
    <s v="BT-677390"/>
    <s v="LOT-A6530"/>
    <n v="12"/>
    <n v="2"/>
    <n v="10"/>
    <n v="10"/>
    <n v="5"/>
    <n v="50"/>
    <s v="SUP-1008"/>
    <x v="3"/>
    <s v="Nigeria"/>
    <n v="8"/>
    <d v="2026-01-04T00:00:00"/>
    <n v="27113.57"/>
    <n v="35709.42"/>
    <n v="325362.84000000003"/>
    <s v="NGN"/>
    <d v="2026-06-08T00:00:00"/>
    <d v="2026-01-08T00:00:00"/>
    <d v="2026-11-21T00:00:00"/>
    <x v="1"/>
    <x v="1"/>
  </r>
  <r>
    <s v="PRD-01585"/>
    <s v="PHI-CCT-0045"/>
    <s v="7401930000000"/>
    <x v="32"/>
    <s v="Philips"/>
    <x v="9"/>
    <s v="IP Cameras"/>
    <s v="Each"/>
    <s v="Active"/>
    <x v="1"/>
    <s v="ABJ"/>
    <s v="D-29-S9"/>
    <s v="D"/>
    <s v="S9"/>
    <s v="BT-428751"/>
    <s v="LOT-B7309"/>
    <n v="0"/>
    <n v="0"/>
    <n v="0"/>
    <n v="20"/>
    <n v="6"/>
    <n v="120"/>
    <s v="SUP-1007"/>
    <x v="8"/>
    <s v="China"/>
    <n v="31"/>
    <d v="2026-02-21T00:00:00"/>
    <n v="496421.36"/>
    <n v="583827.99"/>
    <n v="0"/>
    <s v="NGN"/>
    <d v="2026-06-05T00:00:00"/>
    <d v="2026-03-04T00:00:00"/>
    <m/>
    <x v="0"/>
    <x v="0"/>
  </r>
  <r>
    <s v="PRD-00287"/>
    <s v="CIS-NET-0010"/>
    <s v="1845830000000"/>
    <x v="48"/>
    <s v="Cisco"/>
    <x v="11"/>
    <s v="Access Points"/>
    <s v="Each"/>
    <s v="Active"/>
    <x v="2"/>
    <s v="LAG"/>
    <s v="B-17-S9"/>
    <s v="B"/>
    <s v="S9"/>
    <s v="BT-992810"/>
    <s v="LOT-A1573"/>
    <n v="0"/>
    <n v="0"/>
    <n v="0"/>
    <n v="100"/>
    <n v="50"/>
    <n v="500"/>
    <s v="SUP-1006"/>
    <x v="4"/>
    <s v="China"/>
    <n v="39"/>
    <d v="2025-11-10T00:00:00"/>
    <n v="356866.11"/>
    <n v="415983.57"/>
    <n v="0"/>
    <s v="NGN"/>
    <d v="2026-06-19T00:00:00"/>
    <d v="2025-11-21T00:00:00"/>
    <m/>
    <x v="0"/>
    <x v="0"/>
  </r>
  <r>
    <s v="PRD-02612"/>
    <s v="KNG-STO-0054"/>
    <s v="6208020000000"/>
    <x v="23"/>
    <s v="Kingston"/>
    <x v="3"/>
    <s v="Flash Drives"/>
    <s v="Each"/>
    <s v="Active"/>
    <x v="0"/>
    <s v="PHC"/>
    <s v="A-32-S6"/>
    <s v="A"/>
    <s v="S6"/>
    <s v="BT-856555"/>
    <s v="LOT-C2815"/>
    <n v="6"/>
    <n v="0"/>
    <n v="6"/>
    <n v="25"/>
    <n v="12"/>
    <n v="150"/>
    <s v="SUP-1006"/>
    <x v="4"/>
    <s v="China"/>
    <n v="38"/>
    <d v="2025-07-31T00:00:00"/>
    <n v="82016.820000000007"/>
    <n v="95089.7"/>
    <n v="492100.92"/>
    <s v="NGN"/>
    <d v="2026-05-13T00:00:00"/>
    <d v="2025-08-12T00:00:00"/>
    <m/>
    <x v="2"/>
    <x v="0"/>
  </r>
  <r>
    <s v="PRD-02748"/>
    <s v="UBI-NET-0090"/>
    <s v="1158270000000"/>
    <x v="51"/>
    <s v="Ubiquiti"/>
    <x v="11"/>
    <s v="Access Points"/>
    <s v="Each"/>
    <s v="Active"/>
    <x v="0"/>
    <s v="PHC"/>
    <s v="B-33-S9"/>
    <s v="B"/>
    <s v="S9"/>
    <s v="BT-346001"/>
    <s v="LOT-C4927"/>
    <n v="213"/>
    <n v="15"/>
    <n v="198"/>
    <n v="75"/>
    <n v="30"/>
    <n v="450"/>
    <s v="SUP-1012"/>
    <x v="11"/>
    <s v="Nigeria"/>
    <n v="4"/>
    <d v="2025-09-30T00:00:00"/>
    <n v="812090.62"/>
    <n v="939038.82"/>
    <n v="172975302.09999999"/>
    <s v="NGN"/>
    <d v="2026-06-13T00:00:00"/>
    <d v="2025-10-09T00:00:00"/>
    <m/>
    <x v="1"/>
    <x v="1"/>
  </r>
  <r>
    <s v="PRD-02127"/>
    <s v="CAN-PRN-0050"/>
    <s v="2328820000000"/>
    <x v="15"/>
    <s v="Canon"/>
    <x v="7"/>
    <s v="Laser Printers"/>
    <s v="Each"/>
    <s v="Active"/>
    <x v="1"/>
    <s v="ABJ"/>
    <s v="F-14-S4"/>
    <s v="F"/>
    <s v="S4"/>
    <s v="BT-695656"/>
    <s v="LOT-B2973"/>
    <n v="103"/>
    <n v="19"/>
    <n v="84"/>
    <n v="30"/>
    <n v="12"/>
    <n v="300"/>
    <s v="SUP-1005"/>
    <x v="12"/>
    <s v="United Arab Emirates"/>
    <n v="21"/>
    <d v="2025-01-15T00:00:00"/>
    <n v="350746.94"/>
    <n v="420835.37"/>
    <n v="36126934.82"/>
    <s v="NGN"/>
    <d v="2026-06-22T00:00:00"/>
    <d v="2025-01-24T00:00:00"/>
    <m/>
    <x v="1"/>
    <x v="1"/>
  </r>
  <r>
    <s v="PRD-00345"/>
    <s v="PHI-ELC-0017"/>
    <s v="1528730000000"/>
    <x v="31"/>
    <s v="Philips"/>
    <x v="8"/>
    <s v="Lighting"/>
    <s v="Each"/>
    <s v="Active"/>
    <x v="2"/>
    <s v="LAG"/>
    <s v="C-24-S1"/>
    <s v="C"/>
    <s v="S1"/>
    <s v="BT-912002"/>
    <s v="LOT-A7685"/>
    <n v="93"/>
    <n v="12"/>
    <n v="81"/>
    <n v="25"/>
    <n v="12"/>
    <n v="125"/>
    <s v="SUP-1001"/>
    <x v="9"/>
    <s v="Nigeria"/>
    <n v="9"/>
    <d v="2026-03-03T00:00:00"/>
    <n v="15563.83"/>
    <n v="23873.87"/>
    <n v="1447436.19"/>
    <s v="NGN"/>
    <d v="2026-06-27T00:00:00"/>
    <d v="2026-03-07T00:00:00"/>
    <m/>
    <x v="1"/>
    <x v="1"/>
  </r>
  <r>
    <s v="PRD-02523"/>
    <s v="HP-LAP-0049"/>
    <s v="2299190000000"/>
    <x v="77"/>
    <s v="Hp"/>
    <x v="2"/>
    <s v="Business Laptops"/>
    <s v="Each"/>
    <s v="Active"/>
    <x v="0"/>
    <s v="PHC"/>
    <s v="E-40-S4"/>
    <s v="E"/>
    <s v="S4"/>
    <s v="BT-772135"/>
    <s v="LOT-C7789"/>
    <n v="121"/>
    <n v="2"/>
    <n v="119"/>
    <n v="20"/>
    <n v="8"/>
    <n v="160"/>
    <s v="SUP-1003"/>
    <x v="0"/>
    <s v="Nigeria"/>
    <n v="2"/>
    <d v="2025-01-12T00:00:00"/>
    <n v="827269.86"/>
    <n v="1227519.6599999999"/>
    <n v="100099653.09999999"/>
    <s v="NGN"/>
    <d v="2026-06-03T00:00:00"/>
    <d v="2025-01-18T00:00:00"/>
    <m/>
    <x v="1"/>
    <x v="1"/>
  </r>
  <r>
    <s v="PRD-00929"/>
    <s v="HP-PRN-0016"/>
    <s v="2456410000000"/>
    <x v="76"/>
    <s v="Hp"/>
    <x v="7"/>
    <s v="Laser Printers"/>
    <s v="Each"/>
    <s v="Active"/>
    <x v="2"/>
    <s v="LAG"/>
    <s v="H-38-S1"/>
    <s v="H"/>
    <s v="S1"/>
    <s v="BT-379731"/>
    <s v="LOT-A1857"/>
    <n v="0"/>
    <n v="0"/>
    <n v="0"/>
    <n v="25"/>
    <n v="7"/>
    <n v="150"/>
    <s v="SUP-1001"/>
    <x v="9"/>
    <s v="Nigeria"/>
    <n v="8"/>
    <d v="2025-06-09T00:00:00"/>
    <n v="390372.29"/>
    <n v="506022.04"/>
    <n v="0"/>
    <s v="NGN"/>
    <d v="2026-05-26T00:00:00"/>
    <d v="2025-06-15T00:00:00"/>
    <m/>
    <x v="0"/>
    <x v="0"/>
  </r>
  <r>
    <s v="PRD-00282"/>
    <s v="UBI-CCT-0008"/>
    <s v="9931610000000"/>
    <x v="16"/>
    <s v="Ubiquiti"/>
    <x v="9"/>
    <s v="Intercoms"/>
    <s v="Each"/>
    <s v="Active"/>
    <x v="2"/>
    <s v="LAG"/>
    <s v="G-24-S6"/>
    <s v="G"/>
    <s v="S6"/>
    <s v="BT-936258"/>
    <s v="LOT-A3069"/>
    <n v="295"/>
    <n v="73"/>
    <n v="222"/>
    <n v="100"/>
    <n v="40"/>
    <n v="500"/>
    <s v="SUP-1011"/>
    <x v="2"/>
    <s v="United Kingdom"/>
    <n v="26"/>
    <d v="2025-11-27T00:00:00"/>
    <n v="298573.28999999998"/>
    <n v="413829.72"/>
    <n v="88079120.549999997"/>
    <s v="NGN"/>
    <d v="2026-06-05T00:00:00"/>
    <d v="2025-12-11T00:00:00"/>
    <m/>
    <x v="1"/>
    <x v="1"/>
  </r>
  <r>
    <s v="PRD-01806"/>
    <s v="SAM-STO-0045"/>
    <s v="8233200000000"/>
    <x v="42"/>
    <s v="Samsung"/>
    <x v="3"/>
    <s v="External Storage"/>
    <s v="Each"/>
    <s v="Active"/>
    <x v="1"/>
    <s v="ABJ"/>
    <s v="C-29-S3"/>
    <s v="C"/>
    <s v="S3"/>
    <s v="BT-986319"/>
    <s v="LOT-B1089"/>
    <n v="265"/>
    <n v="26"/>
    <n v="239"/>
    <n v="50"/>
    <n v="20"/>
    <n v="300"/>
    <s v="SUP-1003"/>
    <x v="0"/>
    <s v="Nigeria"/>
    <n v="8"/>
    <d v="2025-07-01T00:00:00"/>
    <n v="213912.8"/>
    <n v="254435.44"/>
    <n v="56686892"/>
    <s v="NGN"/>
    <d v="2026-05-10T00:00:00"/>
    <d v="2025-07-12T00:00:00"/>
    <m/>
    <x v="1"/>
    <x v="1"/>
  </r>
  <r>
    <s v="PRD-00721"/>
    <s v="PHI-ELC-0039"/>
    <s v="8081730000000"/>
    <x v="31"/>
    <s v="Philips"/>
    <x v="8"/>
    <s v="UPS"/>
    <s v="Each"/>
    <s v="Discontinued"/>
    <x v="2"/>
    <s v="LAG"/>
    <s v="E-29-S1"/>
    <s v="E"/>
    <s v="S1"/>
    <s v="BT-150252"/>
    <s v="LOT-A4335"/>
    <n v="0"/>
    <n v="0"/>
    <n v="0"/>
    <n v="75"/>
    <n v="22"/>
    <n v="450"/>
    <s v="SUP-1006"/>
    <x v="4"/>
    <s v="China"/>
    <n v="39"/>
    <d v="2026-01-01T00:00:00"/>
    <n v="22470.98"/>
    <n v="30119.69"/>
    <n v="0"/>
    <s v="NGN"/>
    <d v="2026-05-20T00:00:00"/>
    <d v="2026-01-08T00:00:00"/>
    <m/>
    <x v="0"/>
    <x v="0"/>
  </r>
  <r>
    <s v="PRD-02070"/>
    <s v="HP-ACC-0048"/>
    <s v="4436050000000"/>
    <x v="57"/>
    <s v="Hp"/>
    <x v="10"/>
    <s v="Mice"/>
    <s v="Each"/>
    <s v="Discontinued"/>
    <x v="1"/>
    <s v="ABJ"/>
    <s v="B-38-S3"/>
    <s v="B"/>
    <s v="S3"/>
    <s v="BT-919607"/>
    <s v="LOT-B6934"/>
    <n v="143"/>
    <n v="37"/>
    <n v="106"/>
    <n v="25"/>
    <n v="12"/>
    <n v="150"/>
    <s v="SUP-1007"/>
    <x v="8"/>
    <s v="China"/>
    <n v="30"/>
    <d v="2025-07-02T00:00:00"/>
    <n v="26997.84"/>
    <n v="34835.410000000003"/>
    <n v="3860691.12"/>
    <s v="NGN"/>
    <d v="2026-06-07T00:00:00"/>
    <d v="2025-07-16T00:00:00"/>
    <m/>
    <x v="1"/>
    <x v="1"/>
  </r>
  <r>
    <s v="PRD-01511"/>
    <s v="WD-STO-0037"/>
    <s v="2770220000000"/>
    <x v="61"/>
    <s v="Western Digital"/>
    <x v="3"/>
    <s v="Solid State Drives"/>
    <s v="Each"/>
    <s v="Active"/>
    <x v="1"/>
    <s v="ABJ"/>
    <s v="A-26-S6"/>
    <s v="A"/>
    <s v="S6"/>
    <s v="BT-122040"/>
    <s v="LOT-B6753"/>
    <n v="164"/>
    <n v="45"/>
    <n v="119"/>
    <n v="50"/>
    <n v="20"/>
    <n v="200"/>
    <s v="SUP-1010"/>
    <x v="1"/>
    <s v="United Arab Emirates"/>
    <n v="14"/>
    <d v="2025-10-19T00:00:00"/>
    <n v="71989.279999999999"/>
    <n v="90415.05"/>
    <n v="11806241.92"/>
    <s v="NGN"/>
    <d v="2026-05-01T00:00:00"/>
    <d v="2025-10-25T00:00:00"/>
    <m/>
    <x v="1"/>
    <x v="1"/>
  </r>
  <r>
    <s v="PRD-00342"/>
    <s v="BRO-SUP-0010"/>
    <s v="7402590000000"/>
    <x v="6"/>
    <s v="Brother"/>
    <x v="6"/>
    <s v="Paper Products"/>
    <s v="Pack"/>
    <s v="Active"/>
    <x v="2"/>
    <s v="LAG"/>
    <s v="H-23-S1"/>
    <s v="H"/>
    <s v="S1"/>
    <s v="BT-246070"/>
    <s v="LOT-A8666"/>
    <n v="159"/>
    <n v="18"/>
    <n v="141"/>
    <n v="50"/>
    <n v="20"/>
    <n v="200"/>
    <s v="SUP-1001"/>
    <x v="9"/>
    <s v="Nigeria"/>
    <n v="7"/>
    <d v="2026-05-29T00:00:00"/>
    <n v="21926"/>
    <n v="30163.24"/>
    <n v="3486234"/>
    <s v="NGN"/>
    <d v="2026-06-10T00:00:00"/>
    <d v="2026-06-08T00:00:00"/>
    <d v="2026-05-04T00:00:00"/>
    <x v="1"/>
    <x v="1"/>
  </r>
  <r>
    <s v="PRD-03346"/>
    <s v="APC-ELC-0141"/>
    <s v="2624490000000"/>
    <x v="82"/>
    <s v="Apc"/>
    <x v="8"/>
    <s v="Surge Protection"/>
    <s v="Each"/>
    <s v="Active"/>
    <x v="0"/>
    <s v="PHC"/>
    <s v="B-19-S7"/>
    <s v="B"/>
    <s v="S7"/>
    <s v="BT-840487"/>
    <s v="LOT-C3067"/>
    <n v="209"/>
    <n v="19"/>
    <n v="190"/>
    <n v="30"/>
    <n v="9"/>
    <n v="120"/>
    <s v="SUP-1003"/>
    <x v="0"/>
    <s v="Nigeria"/>
    <n v="8"/>
    <d v="2026-02-16T00:00:00"/>
    <n v="280466.63"/>
    <n v="433162.88"/>
    <n v="58617525.670000002"/>
    <s v="NGN"/>
    <d v="2026-05-25T00:00:00"/>
    <d v="2026-02-26T00:00:00"/>
    <m/>
    <x v="3"/>
    <x v="1"/>
  </r>
  <r>
    <s v="PRD-00304"/>
    <s v="HP-FUR-0005"/>
    <s v="4810020000000"/>
    <x v="27"/>
    <s v="Hp"/>
    <x v="4"/>
    <s v="Seating"/>
    <s v="Each"/>
    <s v="Discontinued"/>
    <x v="2"/>
    <s v="LAG"/>
    <s v="E-31-S6"/>
    <s v="E"/>
    <s v="S6"/>
    <s v="BT-262018"/>
    <s v="LOT-A4994"/>
    <n v="54"/>
    <n v="2"/>
    <n v="52"/>
    <n v="10"/>
    <n v="3"/>
    <n v="100"/>
    <s v="SUP-1002"/>
    <x v="5"/>
    <s v="Nigeria"/>
    <n v="4"/>
    <d v="2025-03-12T00:00:00"/>
    <n v="157899.98000000001"/>
    <n v="217134.66"/>
    <n v="8526598.9199999999"/>
    <s v="NGN"/>
    <d v="2026-06-19T00:00:00"/>
    <d v="2025-03-26T00:00:00"/>
    <m/>
    <x v="1"/>
    <x v="1"/>
  </r>
  <r>
    <s v="PRD-03345"/>
    <s v="HP-FUR-0084"/>
    <s v="5008720000000"/>
    <x v="27"/>
    <s v="Hp"/>
    <x v="4"/>
    <s v="Desk Accessories"/>
    <s v="Each"/>
    <s v="Active"/>
    <x v="0"/>
    <s v="PHC"/>
    <s v="G-30-S1"/>
    <s v="G"/>
    <s v="S1"/>
    <s v="BT-893108"/>
    <s v="LOT-C7257"/>
    <n v="116"/>
    <n v="6"/>
    <n v="110"/>
    <n v="50"/>
    <n v="20"/>
    <n v="250"/>
    <s v="SUP-1001"/>
    <x v="9"/>
    <s v="Nigeria"/>
    <n v="11"/>
    <d v="2026-05-22T00:00:00"/>
    <n v="86491.73"/>
    <n v="129921.78"/>
    <n v="10033040.68"/>
    <s v="NGN"/>
    <d v="2026-06-14T00:00:00"/>
    <d v="2026-05-26T00:00:00"/>
    <m/>
    <x v="1"/>
    <x v="1"/>
  </r>
  <r>
    <s v="PRD-02636"/>
    <s v="BRO-SUP-0080"/>
    <s v="945178000000"/>
    <x v="6"/>
    <s v="Brother"/>
    <x v="6"/>
    <s v="Toner &amp; Ink"/>
    <s v="Pack"/>
    <s v="Active"/>
    <x v="0"/>
    <s v="PHC"/>
    <s v="B-03-S9"/>
    <s v="B"/>
    <s v="S9"/>
    <s v="BT-906867"/>
    <s v="LOT-C2631"/>
    <n v="42"/>
    <n v="9"/>
    <n v="33"/>
    <m/>
    <n v="5"/>
    <n v="100"/>
    <s v="SUP-1009"/>
    <x v="7"/>
    <s v="Nigeria"/>
    <n v="8"/>
    <d v="2025-10-02T00:00:00"/>
    <n v="25738.240000000002"/>
    <n v="35979.440000000002"/>
    <n v="1081006.0800000001"/>
    <s v="NGN"/>
    <d v="2026-06-13T00:00:00"/>
    <d v="2025-10-07T00:00:00"/>
    <d v="2026-11-30T00:00:00"/>
    <x v="1"/>
    <x v="1"/>
  </r>
  <r>
    <s v="PRD-02840"/>
    <s v="CAN-SUP-0086"/>
    <s v="6210900000000"/>
    <x v="50"/>
    <s v="Canon"/>
    <x v="6"/>
    <s v="Labels"/>
    <s v="Pack"/>
    <s v="Active"/>
    <x v="0"/>
    <s v="PHC"/>
    <s v="E-17-S5"/>
    <s v="E"/>
    <s v="S5"/>
    <s v="BT-305919"/>
    <s v="LOT-C8572"/>
    <n v="189"/>
    <n v="51"/>
    <n v="138"/>
    <n v="100"/>
    <n v="50"/>
    <n v="800"/>
    <s v="SUP-1006"/>
    <x v="4"/>
    <s v="China"/>
    <n v="35"/>
    <d v="2025-07-10T00:00:00"/>
    <n v="36040.97"/>
    <n v="47892.46"/>
    <n v="6811743.3300000001"/>
    <s v="NGN"/>
    <d v="2026-05-04T00:00:00"/>
    <d v="2025-07-24T00:00:00"/>
    <d v="2027-10-12T00:00:00"/>
    <x v="1"/>
    <x v="1"/>
  </r>
  <r>
    <s v="PRD-00025"/>
    <s v="KNG-STO-0001"/>
    <s v="4296720000000"/>
    <x v="79"/>
    <s v="Kingston"/>
    <x v="3"/>
    <s v="Flash Drives"/>
    <s v="Each"/>
    <s v="Active"/>
    <x v="2"/>
    <s v="LAG"/>
    <s v="E-12-S1"/>
    <s v="E"/>
    <s v="S1"/>
    <s v="BT-593355"/>
    <s v="LOT-A9502"/>
    <n v="12"/>
    <n v="0"/>
    <n v="12"/>
    <n v="10"/>
    <n v="4"/>
    <n v="60"/>
    <s v="SUP-1002"/>
    <x v="5"/>
    <s v="Nigeria"/>
    <n v="8"/>
    <d v="2026-05-19T00:00:00"/>
    <n v="186863.64"/>
    <n v="257886.71"/>
    <n v="2242363.6800000002"/>
    <s v="NGN"/>
    <d v="2026-05-17T00:00:00"/>
    <d v="2026-06-01T00:00:00"/>
    <m/>
    <x v="1"/>
    <x v="1"/>
  </r>
  <r>
    <s v="PRD-02516"/>
    <s v="LEN-MOB-0079"/>
    <s v="7482880000000"/>
    <x v="5"/>
    <s v="Lenovo"/>
    <x v="5"/>
    <s v="Smartphones"/>
    <s v="Each"/>
    <s v="Active"/>
    <x v="0"/>
    <s v="PHC"/>
    <s v="A-36-S6"/>
    <s v="A"/>
    <s v="S6"/>
    <s v="BT-723366"/>
    <s v="LOT-C7623"/>
    <n v="167"/>
    <n v="1"/>
    <n v="166"/>
    <n v="60"/>
    <n v="18"/>
    <n v="480"/>
    <s v="SUP-1001"/>
    <x v="9"/>
    <s v="Nigeria"/>
    <n v="10"/>
    <d v="2025-05-17T00:00:00"/>
    <n v="222896.77"/>
    <n v="312414.08000000002"/>
    <n v="37223760.590000004"/>
    <s v="NGN"/>
    <d v="2026-06-13T00:00:00"/>
    <d v="2025-05-22T00:00:00"/>
    <m/>
    <x v="1"/>
    <x v="1"/>
  </r>
  <r>
    <s v="PRD-01417"/>
    <s v="PHI-ELC-0082"/>
    <s v="8890610000000"/>
    <x v="37"/>
    <s v="Philips"/>
    <x v="8"/>
    <s v="UPS"/>
    <s v="Each"/>
    <s v="Active"/>
    <x v="1"/>
    <s v="ABJ"/>
    <s v="B-07-S1"/>
    <s v="B"/>
    <s v="S1"/>
    <s v="BT-493532"/>
    <s v="LOT-B6702"/>
    <n v="0"/>
    <n v="0"/>
    <n v="0"/>
    <n v="30"/>
    <n v="15"/>
    <n v="150"/>
    <s v="SUP-1009"/>
    <x v="7"/>
    <s v="Nigeria"/>
    <n v="6"/>
    <d v="2026-05-19T00:00:00"/>
    <n v="245986.44"/>
    <n v="372901.41"/>
    <n v="0"/>
    <s v="NGN"/>
    <d v="2026-06-16T00:00:00"/>
    <d v="2026-05-22T00:00:00"/>
    <m/>
    <x v="0"/>
    <x v="0"/>
  </r>
  <r>
    <s v="PRD-03312"/>
    <s v="MSF-ACC-0060"/>
    <s v="1410100000000"/>
    <x v="26"/>
    <s v="Microsoft"/>
    <x v="10"/>
    <s v="Input Combos"/>
    <s v="Each"/>
    <s v="Active"/>
    <x v="0"/>
    <s v="PHC"/>
    <s v="F-17-S3"/>
    <s v="F"/>
    <s v="S3"/>
    <s v="BT-356076"/>
    <s v="LOT-C4288"/>
    <n v="32"/>
    <n v="8"/>
    <n v="24"/>
    <n v="20"/>
    <n v="10"/>
    <n v="120"/>
    <s v="SUP-1012"/>
    <x v="11"/>
    <s v="Nigeria"/>
    <n v="9"/>
    <d v="2025-10-07T00:00:00"/>
    <n v="9041.2199999999993"/>
    <n v="11631.49"/>
    <n v="289319.03999999998"/>
    <s v="NGN"/>
    <d v="2026-06-25T00:00:00"/>
    <d v="2025-10-16T00:00:00"/>
    <m/>
    <x v="1"/>
    <x v="1"/>
  </r>
  <r>
    <s v="PRD-00173"/>
    <s v="HP-CLN-0007"/>
    <s v="1396610000000"/>
    <x v="1"/>
    <s v="Hp"/>
    <x v="1"/>
    <s v="Cleaning Kits"/>
    <s v="Each"/>
    <s v="Discontinued"/>
    <x v="2"/>
    <s v="LAG"/>
    <s v="D-13-S5"/>
    <s v="D"/>
    <s v="S5"/>
    <s v="BT-101657"/>
    <s v="LOT-A2936"/>
    <n v="198"/>
    <n v="79"/>
    <n v="119"/>
    <n v="50"/>
    <n v="25"/>
    <n v="300"/>
    <s v="SUP-1004"/>
    <x v="10"/>
    <s v="United Arab Emirates"/>
    <n v="20"/>
    <d v="2025-01-16T00:00:00"/>
    <n v="112886.46"/>
    <n v="152234.03"/>
    <n v="22351519.079999998"/>
    <s v="NGN"/>
    <d v="2026-05-09T00:00:00"/>
    <d v="2025-01-24T00:00:00"/>
    <d v="2026-10-01T00:00:00"/>
    <x v="1"/>
    <x v="1"/>
  </r>
  <r>
    <s v="PRD-02913"/>
    <s v="CAN-SUP-0088"/>
    <s v="7393710000000"/>
    <x v="39"/>
    <s v="Canon"/>
    <x v="6"/>
    <s v="Toner &amp; Ink"/>
    <s v="Pack"/>
    <s v="Active"/>
    <x v="0"/>
    <s v="PHC"/>
    <s v="E-37-S3"/>
    <s v="E"/>
    <s v="S3"/>
    <s v="BT-291571"/>
    <s v="LOT-C8922"/>
    <n v="73"/>
    <n v="4"/>
    <n v="69"/>
    <n v="20"/>
    <n v="10"/>
    <n v="200"/>
    <s v="SUP-1001"/>
    <x v="9"/>
    <s v="Nigeria"/>
    <n v="7"/>
    <d v="2025-04-04T00:00:00"/>
    <n v="43844.57"/>
    <n v="65052.87"/>
    <n v="3200653.61"/>
    <s v="NGN"/>
    <d v="2026-05-03T00:00:00"/>
    <d v="2025-04-11T00:00:00"/>
    <d v="2028-01-15T00:00:00"/>
    <x v="1"/>
    <x v="1"/>
  </r>
  <r>
    <s v="PRD-02715"/>
    <s v="LEN-LAP-0053"/>
    <s v="4938460000000"/>
    <x v="8"/>
    <s v="Lenovo"/>
    <x v="2"/>
    <s v="Gaming Laptops"/>
    <s v="Each"/>
    <s v="Active"/>
    <x v="0"/>
    <s v="PHC"/>
    <s v="A-16-S2"/>
    <s v="A"/>
    <s v="S2"/>
    <s v="BT-530841"/>
    <s v="LOT-C5071"/>
    <n v="39"/>
    <n v="5"/>
    <n v="34"/>
    <n v="15"/>
    <n v="6"/>
    <n v="75"/>
    <s v="SUP-1009"/>
    <x v="7"/>
    <s v="Nigeria"/>
    <n v="7"/>
    <d v="2025-07-04T00:00:00"/>
    <n v="734907.56"/>
    <n v="861049.99"/>
    <n v="28661394.84"/>
    <s v="NGN"/>
    <d v="2026-05-09T00:00:00"/>
    <d v="2025-07-12T00:00:00"/>
    <m/>
    <x v="1"/>
    <x v="1"/>
  </r>
  <r>
    <s v="PRD-01852"/>
    <s v="HP-SUP-0051"/>
    <s v="4803610000000"/>
    <x v="45"/>
    <s v="Hp"/>
    <x v="6"/>
    <s v="Paper Products"/>
    <s v="Pack"/>
    <s v="Active"/>
    <x v="1"/>
    <s v="ABJ"/>
    <s v="F-11-S3"/>
    <s v="F"/>
    <s v="S3"/>
    <s v="BT-747260"/>
    <s v="LOT-B2824"/>
    <n v="49"/>
    <n v="12"/>
    <n v="37"/>
    <n v="25"/>
    <n v="12"/>
    <n v="100"/>
    <s v="SUP-1007"/>
    <x v="8"/>
    <s v="China"/>
    <n v="34"/>
    <d v="2026-05-01T00:00:00"/>
    <n v="41687.480000000003"/>
    <n v="48157.77"/>
    <n v="2042686.52"/>
    <s v="NGN"/>
    <d v="2026-06-16T00:00:00"/>
    <d v="2026-05-09T00:00:00"/>
    <d v="2027-07-21T00:00:00"/>
    <x v="1"/>
    <x v="1"/>
  </r>
  <r>
    <s v="PRD-03130"/>
    <s v="CIS-NET-0124"/>
    <s v="4053400000000"/>
    <x v="56"/>
    <s v="Cisco"/>
    <x v="11"/>
    <s v="Routers"/>
    <s v="Each"/>
    <s v="Active"/>
    <x v="0"/>
    <s v="PHC"/>
    <s v="A-24-S3"/>
    <s v="A"/>
    <s v="S3"/>
    <s v="BT-569264"/>
    <s v="LOT-C4522"/>
    <n v="229"/>
    <n v="36"/>
    <n v="193"/>
    <n v="50"/>
    <n v="15"/>
    <n v="500"/>
    <s v="SUP-1009"/>
    <x v="7"/>
    <s v="Nigeria"/>
    <n v="10"/>
    <d v="2025-06-27T00:00:00"/>
    <n v="217261.1"/>
    <n v="266548.37"/>
    <n v="49752791.899999999"/>
    <s v="NGN"/>
    <d v="2026-06-17T00:00:00"/>
    <d v="2025-07-05T00:00:00"/>
    <m/>
    <x v="1"/>
    <x v="1"/>
  </r>
  <r>
    <s v="PRD-01685"/>
    <s v="HP-LAP-0032"/>
    <s v="5660510000000"/>
    <x v="77"/>
    <s v="Hp"/>
    <x v="2"/>
    <s v="Consumer Laptops"/>
    <s v="Each"/>
    <s v="Active"/>
    <x v="1"/>
    <s v="ABJ"/>
    <s v="F-22-S4"/>
    <s v="F"/>
    <s v="S4"/>
    <s v="BT-155191"/>
    <s v="LOT-B7832"/>
    <n v="209"/>
    <n v="34"/>
    <n v="175"/>
    <n v="50"/>
    <n v="15"/>
    <n v="500"/>
    <s v="SUP-1010"/>
    <x v="1"/>
    <s v="United Arab Emirates"/>
    <n v="17"/>
    <d v="2026-03-02T00:00:00"/>
    <n v="1265185.46"/>
    <n v="1637510"/>
    <n v="264423761.09999999"/>
    <s v="NGN"/>
    <d v="2026-05-07T00:00:00"/>
    <d v="2026-03-05T00:00:00"/>
    <m/>
    <x v="1"/>
    <x v="1"/>
  </r>
  <r>
    <s v="PRD-02316"/>
    <s v="HP-PRN-0040"/>
    <s v="7511950000000"/>
    <x v="54"/>
    <s v="Hp"/>
    <x v="7"/>
    <s v="Multifunction"/>
    <s v="Each"/>
    <s v="Active"/>
    <x v="0"/>
    <s v="PHC"/>
    <s v="C-32-S6"/>
    <s v="C"/>
    <s v="S6"/>
    <s v="BT-508729"/>
    <s v="LOT-C9753"/>
    <n v="96"/>
    <n v="17"/>
    <n v="79"/>
    <n v="20"/>
    <n v="10"/>
    <n v="120"/>
    <s v="SUP-1006"/>
    <x v="4"/>
    <s v="China"/>
    <n v="36"/>
    <d v="2025-01-15T00:00:00"/>
    <n v="354268.23"/>
    <n v="433370.43"/>
    <n v="34009750.079999998"/>
    <s v="NGN"/>
    <d v="2026-06-10T00:00:00"/>
    <d v="2025-01-18T00:00:00"/>
    <m/>
    <x v="1"/>
    <x v="1"/>
  </r>
  <r>
    <s v="PRD-01949"/>
    <s v="PHI-CLN-0052"/>
    <s v="9377720000000"/>
    <x v="20"/>
    <s v="Philips"/>
    <x v="1"/>
    <s v="Wipes"/>
    <s v="Each"/>
    <s v="Active"/>
    <x v="1"/>
    <s v="ABJ"/>
    <s v="E-30-S4"/>
    <s v="E"/>
    <s v="S4"/>
    <s v="BT-397689"/>
    <s v="LOT-B8827"/>
    <n v="120"/>
    <n v="44"/>
    <n v="76"/>
    <n v="20"/>
    <n v="8"/>
    <n v="160"/>
    <s v="SUP-1002"/>
    <x v="5"/>
    <s v="Nigeria"/>
    <n v="5"/>
    <d v="2025-10-29T00:00:00"/>
    <n v="140916.32999999999"/>
    <n v="174336.13"/>
    <n v="16909959.600000001"/>
    <s v="NGN"/>
    <d v="2026-05-15T00:00:00"/>
    <d v="2025-11-08T00:00:00"/>
    <d v="2027-08-05T00:00:00"/>
    <x v="1"/>
    <x v="1"/>
  </r>
  <r>
    <s v="PRD-00716"/>
    <s v="PHI-CLN-0020"/>
    <s v="7941910000000"/>
    <x v="20"/>
    <s v="Philips"/>
    <x v="1"/>
    <s v="Wipes"/>
    <s v="Each"/>
    <s v="Active"/>
    <x v="2"/>
    <s v="LAG"/>
    <s v="B-09-S9"/>
    <s v="B"/>
    <s v="S9"/>
    <s v="BT-291927"/>
    <s v="LOT-A4004"/>
    <n v="139"/>
    <n v="1"/>
    <n v="138"/>
    <n v="30"/>
    <n v="12"/>
    <n v="300"/>
    <s v="SUP-1006"/>
    <x v="4"/>
    <s v="China"/>
    <n v="36"/>
    <d v="2026-05-18T00:00:00"/>
    <n v="118162.51"/>
    <n v="167359.32"/>
    <n v="16424588.890000001"/>
    <s v="NGN"/>
    <d v="2026-06-04T00:00:00"/>
    <d v="2026-06-01T00:00:00"/>
    <d v="2027-07-26T00:00:00"/>
    <x v="1"/>
    <x v="1"/>
  </r>
  <r>
    <s v="PRD-02565"/>
    <s v="SAM-STO-0060"/>
    <s v="1057550000000"/>
    <x v="42"/>
    <s v="Samsung"/>
    <x v="3"/>
    <s v="Solid State Drives"/>
    <s v="Each"/>
    <s v="Active"/>
    <x v="0"/>
    <s v="PHC"/>
    <s v="B-40-S9"/>
    <s v="B"/>
    <s v="S9"/>
    <s v="BT-739131"/>
    <s v="LOT-C8245"/>
    <n v="12"/>
    <n v="2"/>
    <n v="10"/>
    <n v="30"/>
    <n v="9"/>
    <n v="120"/>
    <s v="SUP-1001"/>
    <x v="9"/>
    <s v="Nigeria"/>
    <n v="8"/>
    <d v="2025-01-09T00:00:00"/>
    <n v="59593.49"/>
    <n v="80758.03"/>
    <n v="715121.88"/>
    <s v="NGN"/>
    <d v="2026-06-14T00:00:00"/>
    <d v="2025-01-22T00:00:00"/>
    <m/>
    <x v="2"/>
    <x v="0"/>
  </r>
  <r>
    <s v="PRD-00727"/>
    <s v="UBI-NET-0023"/>
    <s v="4931540000000"/>
    <x v="51"/>
    <s v="Ubiquiti"/>
    <x v="11"/>
    <s v="Routers"/>
    <s v="Each"/>
    <s v="Active"/>
    <x v="2"/>
    <s v="LAG"/>
    <s v="D-34-S5"/>
    <s v="D"/>
    <s v="S5"/>
    <s v="BT-281054"/>
    <s v="LOT-A1800"/>
    <n v="568"/>
    <n v="115"/>
    <n v="453"/>
    <n v="60"/>
    <n v="24"/>
    <n v="600"/>
    <s v="SUP-1008"/>
    <x v="3"/>
    <s v="Nigeria"/>
    <n v="5"/>
    <d v="2026-05-28T00:00:00"/>
    <n v="406926.14"/>
    <n v="595086.99"/>
    <n v="231134047.5"/>
    <s v="NGN"/>
    <d v="2026-06-22T00:00:00"/>
    <d v="2026-06-02T00:00:00"/>
    <m/>
    <x v="1"/>
    <x v="1"/>
  </r>
  <r>
    <s v="PRD-00460"/>
    <s v="SAM-MOB-0018"/>
    <s v="755048000000"/>
    <x v="22"/>
    <s v="Samsung"/>
    <x v="5"/>
    <s v="Tablets"/>
    <s v="Each"/>
    <s v="Active"/>
    <x v="2"/>
    <s v="LAG"/>
    <s v="G-40-S8"/>
    <s v="G"/>
    <s v="S8"/>
    <s v="BT-722158"/>
    <s v="LOT-A1686"/>
    <n v="650"/>
    <n v="206"/>
    <n v="444"/>
    <n v="60"/>
    <n v="18"/>
    <n v="480"/>
    <s v="SUP-1001"/>
    <x v="9"/>
    <s v="Nigeria"/>
    <n v="10"/>
    <d v="2025-05-22T00:00:00"/>
    <n v="436707.26"/>
    <n v="562159.21"/>
    <n v="283859719"/>
    <s v="NGN"/>
    <d v="2026-06-10T00:00:00"/>
    <d v="2025-05-26T00:00:00"/>
    <m/>
    <x v="3"/>
    <x v="1"/>
  </r>
  <r>
    <s v="PRD-03248"/>
    <s v="HP-SUP-0086"/>
    <s v="5927470000000"/>
    <x v="34"/>
    <s v="Hp"/>
    <x v="6"/>
    <s v="Labels"/>
    <s v="Pack"/>
    <s v="Active"/>
    <x v="0"/>
    <s v="PHC"/>
    <s v="A-21-S4"/>
    <s v="A"/>
    <s v="S4"/>
    <s v="BT-784674"/>
    <s v="LOT-C2776"/>
    <n v="118"/>
    <n v="24"/>
    <n v="94"/>
    <n v="25"/>
    <n v="12"/>
    <n v="250"/>
    <s v="SUP-1010"/>
    <x v="1"/>
    <s v="United Arab Emirates"/>
    <n v="15"/>
    <d v="2025-03-05T00:00:00"/>
    <n v="39075.160000000003"/>
    <n v="48152.3"/>
    <n v="4610868.88"/>
    <s v="NGN"/>
    <d v="2026-05-09T00:00:00"/>
    <d v="2025-03-07T00:00:00"/>
    <d v="2028-02-08T00:00:00"/>
    <x v="1"/>
    <x v="1"/>
  </r>
  <r>
    <s v="PRD-02282"/>
    <s v="DEL-ACC-0044"/>
    <s v="3657170000000"/>
    <x v="36"/>
    <s v="Dell"/>
    <x v="10"/>
    <s v="Mice"/>
    <s v="Each"/>
    <s v="Active"/>
    <x v="1"/>
    <s v="ABJ"/>
    <s v="N/A"/>
    <s v="A"/>
    <s v="S4"/>
    <s v="BT-787752"/>
    <s v="LOT-B5229"/>
    <n v="32"/>
    <n v="7"/>
    <n v="25"/>
    <n v="15"/>
    <n v="4"/>
    <n v="120"/>
    <s v="SUP-1007"/>
    <x v="8"/>
    <s v="China"/>
    <n v="35"/>
    <d v="2025-10-14T00:00:00"/>
    <n v="7016.16"/>
    <n v="10723.52"/>
    <n v="224517.12"/>
    <s v="NGN"/>
    <d v="2026-05-14T00:00:00"/>
    <d v="2025-10-25T00:00:00"/>
    <m/>
    <x v="1"/>
    <x v="1"/>
  </r>
  <r>
    <s v="PRD-03251"/>
    <s v="HP-MOB-0118"/>
    <s v="5305390000000"/>
    <x v="25"/>
    <s v="Hp"/>
    <x v="5"/>
    <s v="Smartphones"/>
    <s v="Each"/>
    <s v="Active"/>
    <x v="0"/>
    <s v="PHC"/>
    <s v="F-15-S7"/>
    <s v="F"/>
    <s v="S7"/>
    <s v="BT-453277"/>
    <s v="LOT-C5484"/>
    <n v="19"/>
    <n v="4"/>
    <n v="15"/>
    <n v="30"/>
    <n v="12"/>
    <n v="180"/>
    <s v="SUP-1012"/>
    <x v="11"/>
    <s v="Nigeria"/>
    <n v="6"/>
    <d v="2025-08-19T00:00:00"/>
    <n v="617320.21"/>
    <n v="724818.35"/>
    <n v="11729083.99"/>
    <s v="NGN"/>
    <d v="2026-05-19T00:00:00"/>
    <d v="2025-09-01T00:00:00"/>
    <m/>
    <x v="2"/>
    <x v="0"/>
  </r>
  <r>
    <s v="PRD-02345"/>
    <s v="APC-ELC-0105"/>
    <s v="1637850000000"/>
    <x v="38"/>
    <s v="Apc"/>
    <x v="8"/>
    <s v="UPS"/>
    <s v="Each"/>
    <s v="Active"/>
    <x v="0"/>
    <s v="PHC"/>
    <s v="A-16-S4"/>
    <s v="A"/>
    <s v="S4"/>
    <s v="BT-856606"/>
    <s v="LOT-C7128"/>
    <n v="78"/>
    <n v="25"/>
    <n v="53"/>
    <n v="25"/>
    <n v="12"/>
    <n v="200"/>
    <s v="SUP-1003"/>
    <x v="0"/>
    <s v="Nigeria"/>
    <n v="5"/>
    <d v="2025-04-04T00:00:00"/>
    <n v="228119.58"/>
    <n v="292100.32"/>
    <n v="17793327.239999998"/>
    <s v="NGN"/>
    <d v="2026-06-09T00:00:00"/>
    <d v="2025-04-05T00:00:00"/>
    <m/>
    <x v="1"/>
    <x v="1"/>
  </r>
  <r>
    <s v="PRD-01315"/>
    <s v="MSF-ACC-0024"/>
    <s v="2482230000000"/>
    <x v="26"/>
    <s v="Microsoft"/>
    <x v="10"/>
    <s v="Webcams"/>
    <s v="Each"/>
    <s v="Active"/>
    <x v="1"/>
    <s v="ABJ"/>
    <s v="C-21-S8"/>
    <s v="C"/>
    <s v="S8"/>
    <s v="BT-405808"/>
    <s v="LOT-B7484"/>
    <n v="13"/>
    <n v="5"/>
    <n v="8"/>
    <n v="15"/>
    <n v="6"/>
    <n v="90"/>
    <s v="SUP-1003"/>
    <x v="0"/>
    <s v="Nigeria"/>
    <n v="4"/>
    <d v="2026-03-30T00:00:00"/>
    <n v="62584.03"/>
    <n v="89679.51"/>
    <n v="813592.39"/>
    <s v="NGN"/>
    <d v="2026-06-22T00:00:00"/>
    <d v="2026-04-13T00:00:00"/>
    <m/>
    <x v="2"/>
    <x v="0"/>
  </r>
  <r>
    <s v="PRD-00192"/>
    <s v="PHI-AUD-0005"/>
    <s v="790320000000"/>
    <x v="49"/>
    <s v="Philips"/>
    <x v="0"/>
    <s v="Speakers"/>
    <s v="Each"/>
    <s v="Active"/>
    <x v="2"/>
    <s v="LAG"/>
    <s v="C-05-S4"/>
    <s v="C"/>
    <s v="S4"/>
    <s v="BT-138669"/>
    <s v="LOT-A3319"/>
    <n v="34"/>
    <n v="0"/>
    <n v="34"/>
    <n v="10"/>
    <n v="4"/>
    <n v="40"/>
    <s v="SUP-1006"/>
    <x v="4"/>
    <s v="China"/>
    <n v="33"/>
    <d v="2025-02-25T00:00:00"/>
    <n v="47561.93"/>
    <n v="67135.570000000007"/>
    <n v="1617105.62"/>
    <s v="NGN"/>
    <d v="2026-05-05T00:00:00"/>
    <d v="2025-03-08T00:00:00"/>
    <m/>
    <x v="1"/>
    <x v="1"/>
  </r>
  <r>
    <s v="PRD-01941"/>
    <s v="CIS-CCT-0052"/>
    <s v="5297930000000"/>
    <x v="17"/>
    <s v="Cisco"/>
    <x v="9"/>
    <s v="Intercoms"/>
    <s v="Each"/>
    <s v="Active"/>
    <x v="1"/>
    <s v="ABJ"/>
    <s v="B-13-S4"/>
    <s v="B"/>
    <s v="S4"/>
    <s v="BT-506198"/>
    <s v="LOT-B8617"/>
    <n v="70"/>
    <n v="1"/>
    <n v="69"/>
    <n v="20"/>
    <n v="6"/>
    <n v="160"/>
    <s v="SUP-1009"/>
    <x v="7"/>
    <s v="Nigeria"/>
    <n v="10"/>
    <d v="2026-05-20T00:00:00"/>
    <n v="670714.19999999995"/>
    <n v="859780"/>
    <n v="46949994"/>
    <s v="NGN"/>
    <d v="2026-05-23T00:00:00"/>
    <d v="2026-05-23T00:00:00"/>
    <m/>
    <x v="1"/>
    <x v="1"/>
  </r>
  <r>
    <s v="PRD-02763"/>
    <s v="DEL-LAP-0063"/>
    <s v="4945990000000"/>
    <x v="9"/>
    <s v="Dell"/>
    <x v="2"/>
    <s v="Business Laptops"/>
    <s v="Each"/>
    <s v="Active"/>
    <x v="0"/>
    <s v="PHC"/>
    <s v="E-11-S9"/>
    <s v="E"/>
    <s v="S9"/>
    <s v="BT-193218"/>
    <s v="LOT-C8449"/>
    <n v="165"/>
    <n v="23"/>
    <n v="142"/>
    <n v="75"/>
    <n v="37"/>
    <n v="750"/>
    <s v="SUP-1009"/>
    <x v="7"/>
    <s v="Nigeria"/>
    <n v="11"/>
    <d v="2025-12-22T00:00:00"/>
    <n v="674076.02"/>
    <n v="999936.67"/>
    <n v="111222543.3"/>
    <s v="NGN"/>
    <d v="2026-05-12T00:00:00"/>
    <d v="2025-12-31T00:00:00"/>
    <m/>
    <x v="1"/>
    <x v="1"/>
  </r>
  <r>
    <s v="PRD-00244"/>
    <s v="SAM-MOB-0006"/>
    <s v="7018510000000"/>
    <x v="22"/>
    <s v="Samsung"/>
    <x v="5"/>
    <s v="Tablets"/>
    <s v="Each"/>
    <s v="Active"/>
    <x v="2"/>
    <s v="LAG"/>
    <s v="G-20-S1"/>
    <s v="G"/>
    <s v="S1"/>
    <s v="BT-397252"/>
    <s v="LOT-A4532"/>
    <n v="161"/>
    <n v="47"/>
    <n v="114"/>
    <n v="100"/>
    <n v="40"/>
    <n v="400"/>
    <s v="SUP-1004"/>
    <x v="10"/>
    <s v="United Arab Emirates"/>
    <n v="21"/>
    <d v="2026-01-14T00:00:00"/>
    <n v="280727.84000000003"/>
    <n v="377402.15"/>
    <n v="45197182.240000002"/>
    <s v="NGN"/>
    <d v="2026-05-10T00:00:00"/>
    <d v="2026-01-17T00:00:00"/>
    <m/>
    <x v="1"/>
    <x v="1"/>
  </r>
  <r>
    <s v="PRD-03115"/>
    <s v="HP-PRN-0051"/>
    <s v="3081220000000"/>
    <x v="54"/>
    <s v="Hp"/>
    <x v="7"/>
    <s v="Laser Printers"/>
    <s v="Each"/>
    <s v="Active"/>
    <x v="0"/>
    <s v="PHC"/>
    <s v="E-32-S5"/>
    <s v="E"/>
    <s v="S5"/>
    <s v="BT-290354"/>
    <s v="LOT-C9255"/>
    <n v="80"/>
    <n v="24"/>
    <n v="56"/>
    <n v="15"/>
    <n v="4"/>
    <n v="90"/>
    <s v="SUP-1010"/>
    <x v="1"/>
    <s v="United Arab Emirates"/>
    <n v="18"/>
    <d v="2025-09-13T00:00:00"/>
    <n v="252797.65"/>
    <n v="334986.95"/>
    <n v="20223812"/>
    <s v="NGN"/>
    <d v="2026-05-03T00:00:00"/>
    <d v="2025-09-20T00:00:00"/>
    <m/>
    <x v="1"/>
    <x v="1"/>
  </r>
  <r>
    <s v="PRD-03353"/>
    <s v="SAM-MOB-0109"/>
    <s v="2562660000000"/>
    <x v="22"/>
    <s v="Samsung"/>
    <x v="5"/>
    <s v="Smartphones"/>
    <s v="Each"/>
    <s v="Active"/>
    <x v="0"/>
    <s v="PHC"/>
    <s v="D-30-S6"/>
    <s v="D"/>
    <s v="S6"/>
    <s v="BT-912152"/>
    <s v="LOT-C3408"/>
    <n v="86"/>
    <n v="14"/>
    <n v="72"/>
    <n v="40"/>
    <n v="12"/>
    <n v="160"/>
    <s v="SUP-1003"/>
    <x v="0"/>
    <s v="Nigeria"/>
    <n v="8"/>
    <d v="2025-07-22T00:00:00"/>
    <n v="574744.25"/>
    <n v="880853.61"/>
    <n v="49428005.5"/>
    <s v="NGN"/>
    <d v="2026-06-02T00:00:00"/>
    <d v="2025-08-06T00:00:00"/>
    <m/>
    <x v="1"/>
    <x v="1"/>
  </r>
  <r>
    <s v="PRD-01042"/>
    <s v="DEL-LAP-0021"/>
    <s v="6698400000000"/>
    <x v="9"/>
    <s v="Dell"/>
    <x v="2"/>
    <s v="Gaming Laptops"/>
    <s v="Each"/>
    <s v="Active"/>
    <x v="2"/>
    <s v="LAG"/>
    <s v="A-09-S7"/>
    <s v="A"/>
    <s v="S7"/>
    <s v="BT-825940"/>
    <s v="LOT-A8483"/>
    <n v="195"/>
    <n v="45"/>
    <n v="150"/>
    <n v="50"/>
    <n v="25"/>
    <n v="300"/>
    <s v="SUP-1001"/>
    <x v="9"/>
    <s v="Nigeria"/>
    <n v="11"/>
    <d v="2025-07-04T00:00:00"/>
    <n v="774137.08"/>
    <n v="1073146.77"/>
    <n v="150956730.59999999"/>
    <s v="NGN"/>
    <d v="2026-05-02T00:00:00"/>
    <d v="2025-07-18T00:00:00"/>
    <m/>
    <x v="1"/>
    <x v="1"/>
  </r>
  <r>
    <s v="PRD-01856"/>
    <s v="SEA-STO-0039"/>
    <s v="8348560000000"/>
    <x v="55"/>
    <s v="Seagate"/>
    <x v="3"/>
    <s v="Solid State Drives"/>
    <s v="Each"/>
    <s v="Active"/>
    <x v="1"/>
    <s v="ABJ"/>
    <s v="A-22-S9"/>
    <s v="A"/>
    <s v="S9"/>
    <s v="BT-873459"/>
    <s v="LOT-B6558"/>
    <n v="141"/>
    <n v="18"/>
    <n v="123"/>
    <n v="15"/>
    <n v="6"/>
    <n v="120"/>
    <s v="SUP-1005"/>
    <x v="12"/>
    <s v="United Arab Emirates"/>
    <n v="19"/>
    <d v="2025-02-21T00:00:00"/>
    <n v="75605.37"/>
    <n v="101372.05"/>
    <n v="10660357.17"/>
    <s v="NGN"/>
    <d v="2026-06-04T00:00:00"/>
    <d v="2025-02-22T00:00:00"/>
    <m/>
    <x v="3"/>
    <x v="1"/>
  </r>
  <r>
    <s v="PRD-01778"/>
    <s v="LOG-FUR-0045"/>
    <s v="9634370000000"/>
    <x v="4"/>
    <s v="Logitech"/>
    <x v="4"/>
    <s v="Desk Accessories"/>
    <s v="Each"/>
    <s v="Active"/>
    <x v="1"/>
    <s v="ABJ"/>
    <s v="A-11-S8"/>
    <s v="A"/>
    <s v="S8"/>
    <s v="BT-407385"/>
    <s v="LOT-B9657"/>
    <n v="333"/>
    <n v="0"/>
    <n v="333"/>
    <n v="100"/>
    <n v="40"/>
    <n v="600"/>
    <s v="SUP-1010"/>
    <x v="1"/>
    <s v="United Arab Emirates"/>
    <n v="18"/>
    <d v="2025-04-29T00:00:00"/>
    <n v="273320.12"/>
    <n v="345505.97"/>
    <n v="91015599.959999993"/>
    <s v="NGN"/>
    <d v="2026-06-22T00:00:00"/>
    <d v="2025-05-07T00:00:00"/>
    <m/>
    <x v="1"/>
    <x v="1"/>
  </r>
  <r>
    <s v="PRD-02183"/>
    <s v="UBI-NET-0069"/>
    <s v="466006000000"/>
    <x v="52"/>
    <s v="Ubiquiti"/>
    <x v="11"/>
    <s v="Routers"/>
    <s v="Each"/>
    <s v="Active"/>
    <x v="1"/>
    <s v="ABJ"/>
    <s v="D-28-S8"/>
    <s v="D"/>
    <s v="S8"/>
    <s v="BT-117031"/>
    <s v="LOT-B8353"/>
    <n v="12"/>
    <n v="3"/>
    <n v="9"/>
    <m/>
    <n v="3"/>
    <n v="40"/>
    <s v="SUP-1003"/>
    <x v="0"/>
    <s v="Nigeria"/>
    <n v="5"/>
    <d v="2026-04-26T00:00:00"/>
    <n v="290279.34000000003"/>
    <n v="379755.7"/>
    <n v="3483352.08"/>
    <s v="NGN"/>
    <d v="2026-06-24T00:00:00"/>
    <d v="2026-04-30T00:00:00"/>
    <m/>
    <x v="1"/>
    <x v="1"/>
  </r>
  <r>
    <s v="PRD-03091"/>
    <s v="APC-ELC-0129"/>
    <s v="301851000000"/>
    <x v="70"/>
    <s v="Apc"/>
    <x v="8"/>
    <s v="Surge Protection"/>
    <s v="Each"/>
    <s v="Active"/>
    <x v="0"/>
    <s v="PHC"/>
    <s v="N/A"/>
    <s v="G"/>
    <s v="S8"/>
    <s v="BT-780117"/>
    <s v="LOT-C7789"/>
    <n v="454"/>
    <n v="18"/>
    <n v="436"/>
    <n v="50"/>
    <n v="15"/>
    <n v="400"/>
    <s v="SUP-1003"/>
    <x v="0"/>
    <s v="Nigeria"/>
    <n v="3"/>
    <d v="2025-12-23T00:00:00"/>
    <n v="261432.7"/>
    <n v="315965.69"/>
    <n v="118690445.8"/>
    <s v="NGN"/>
    <d v="2026-06-13T00:00:00"/>
    <d v="2025-12-30T00:00:00"/>
    <m/>
    <x v="3"/>
    <x v="1"/>
  </r>
  <r>
    <s v="PRD-01773"/>
    <s v="BRO-SUP-0054"/>
    <s v="8336600000000"/>
    <x v="24"/>
    <s v="Brother"/>
    <x v="6"/>
    <s v="Labels"/>
    <s v="Pack"/>
    <s v="Active"/>
    <x v="1"/>
    <s v="ABJ"/>
    <s v="E-28-S5"/>
    <s v="E"/>
    <s v="S5"/>
    <s v="BT-688120"/>
    <s v="LOT-B2616"/>
    <n v="251"/>
    <n v="34"/>
    <n v="217"/>
    <n v="100"/>
    <n v="30"/>
    <n v="800"/>
    <s v="SUP-1005"/>
    <x v="12"/>
    <s v="United Arab Emirates"/>
    <n v="17"/>
    <d v="2025-08-18T00:00:00"/>
    <n v="29916.77"/>
    <n v="42908.78"/>
    <n v="7509109.2699999996"/>
    <s v="NGN"/>
    <d v="2026-06-05T00:00:00"/>
    <d v="2025-08-24T00:00:00"/>
    <d v="2026-06-16T00:00:00"/>
    <x v="1"/>
    <x v="1"/>
  </r>
  <r>
    <s v="PRD-03352"/>
    <s v="UBI-CCT-0085"/>
    <s v="8847150000000"/>
    <x v="16"/>
    <s v="Ubiquiti"/>
    <x v="9"/>
    <s v="NVR"/>
    <s v="Each"/>
    <s v="Active"/>
    <x v="0"/>
    <s v="PHC"/>
    <s v="E-15-S5"/>
    <s v="E"/>
    <s v="S5"/>
    <s v="BT-483210"/>
    <s v="LOT-C8321"/>
    <n v="80"/>
    <n v="18"/>
    <n v="62"/>
    <n v="50"/>
    <n v="20"/>
    <n v="400"/>
    <s v="SUP-1012"/>
    <x v="11"/>
    <s v="Nigeria"/>
    <n v="5"/>
    <d v="2025-09-29T00:00:00"/>
    <n v="457467.05"/>
    <n v="571884.21"/>
    <n v="36597364"/>
    <s v="NGN"/>
    <d v="2026-06-20T00:00:00"/>
    <d v="2025-10-12T00:00:00"/>
    <m/>
    <x v="1"/>
    <x v="1"/>
  </r>
  <r>
    <s v="PRD-01754"/>
    <s v="CAN-PRN-0041"/>
    <s v="215129000000"/>
    <x v="35"/>
    <s v="Canon"/>
    <x v="7"/>
    <s v="Laser Printers"/>
    <s v="Each"/>
    <s v="Active"/>
    <x v="1"/>
    <s v="ABJ"/>
    <s v="A-06-S9"/>
    <s v="A"/>
    <s v="S9"/>
    <s v="BT-818729"/>
    <s v="LOT-B2310"/>
    <n v="56"/>
    <n v="21"/>
    <n v="35"/>
    <n v="20"/>
    <n v="10"/>
    <n v="200"/>
    <s v="SUP-1002"/>
    <x v="5"/>
    <s v="Nigeria"/>
    <n v="7"/>
    <d v="2025-10-01T00:00:00"/>
    <n v="496347.45"/>
    <n v="661836.03"/>
    <n v="27795457.199999999"/>
    <s v="NGN"/>
    <d v="2026-05-24T00:00:00"/>
    <d v="2025-10-12T00:00:00"/>
    <m/>
    <x v="1"/>
    <x v="1"/>
  </r>
  <r>
    <s v="PRD-03321"/>
    <s v="APC-ELC-0138"/>
    <s v="956149000000"/>
    <x v="38"/>
    <s v="Apc"/>
    <x v="8"/>
    <s v="Surge Protection"/>
    <s v="Each"/>
    <s v="Active"/>
    <x v="0"/>
    <s v="PHC"/>
    <s v="B-32-S2"/>
    <s v="B"/>
    <s v="S2"/>
    <s v="BT-459163"/>
    <s v="LOT-C1924"/>
    <n v="76"/>
    <n v="19"/>
    <n v="57"/>
    <n v="30"/>
    <n v="12"/>
    <n v="300"/>
    <s v="SUP-1010"/>
    <x v="1"/>
    <s v="United Arab Emirates"/>
    <n v="20"/>
    <d v="2025-11-21T00:00:00"/>
    <n v="294953.65000000002"/>
    <n v="382589.17"/>
    <n v="22416477.399999999"/>
    <s v="NGN"/>
    <d v="2026-05-24T00:00:00"/>
    <d v="2025-11-30T00:00:00"/>
    <m/>
    <x v="1"/>
    <x v="1"/>
  </r>
  <r>
    <s v="PRD-02692"/>
    <s v="HP-SUP-0072"/>
    <s v="9461460000000"/>
    <x v="45"/>
    <s v="Hp"/>
    <x v="6"/>
    <s v="Toner &amp; Ink"/>
    <s v="Pack"/>
    <s v="Active"/>
    <x v="0"/>
    <s v="PHC"/>
    <s v="D-36-S7"/>
    <s v="D"/>
    <s v="S7"/>
    <s v="BT-810673"/>
    <s v="LOT-C1129"/>
    <n v="50"/>
    <n v="17"/>
    <n v="33"/>
    <n v="30"/>
    <n v="9"/>
    <n v="150"/>
    <s v="SUP-1010"/>
    <x v="1"/>
    <s v="United Arab Emirates"/>
    <n v="15"/>
    <d v="2025-03-02T00:00:00"/>
    <n v="40004.199999999997"/>
    <n v="48400.9"/>
    <n v="2000210"/>
    <s v="NGN"/>
    <d v="2026-06-14T00:00:00"/>
    <d v="2025-03-08T00:00:00"/>
    <d v="2027-05-21T00:00:00"/>
    <x v="1"/>
    <x v="1"/>
  </r>
  <r>
    <s v="PRD-01254"/>
    <s v="LEN-MOB-0034"/>
    <s v="2470810000000"/>
    <x v="5"/>
    <s v="Lenovo"/>
    <x v="5"/>
    <s v="Tablets"/>
    <s v="Each"/>
    <s v="Active"/>
    <x v="1"/>
    <s v="ABJ"/>
    <s v="F-22-S7"/>
    <s v="F"/>
    <s v="S7"/>
    <s v="BT-360320"/>
    <s v="LOT-B3476"/>
    <n v="18"/>
    <n v="6"/>
    <n v="12"/>
    <n v="50"/>
    <n v="25"/>
    <n v="250"/>
    <s v="SUP-1002"/>
    <x v="5"/>
    <s v="Nigeria"/>
    <n v="6"/>
    <d v="2025-07-17T00:00:00"/>
    <n v="266932.78000000003"/>
    <n v="347194.88"/>
    <n v="4804790.04"/>
    <s v="NGN"/>
    <d v="2026-04-30T00:00:00"/>
    <d v="2025-07-20T00:00:00"/>
    <m/>
    <x v="2"/>
    <x v="0"/>
  </r>
  <r>
    <s v="PRD-02058"/>
    <s v="LOG-CLN-0060"/>
    <s v="9683720000000"/>
    <x v="28"/>
    <s v="Logitech"/>
    <x v="1"/>
    <s v="Cleaning Kits"/>
    <s v="Each"/>
    <s v="Active"/>
    <x v="1"/>
    <s v="ABJ"/>
    <s v="D-33-S2"/>
    <s v="D"/>
    <s v="S2"/>
    <s v="BT-539301"/>
    <s v="LOT-B8705"/>
    <n v="127"/>
    <n v="7"/>
    <n v="120"/>
    <n v="40"/>
    <n v="12"/>
    <n v="320"/>
    <s v="SUP-1003"/>
    <x v="0"/>
    <s v="Nigeria"/>
    <n v="5"/>
    <d v="2025-07-17T00:00:00"/>
    <n v="17338.29"/>
    <n v="24119.81"/>
    <n v="2201962.83"/>
    <s v="NGN"/>
    <d v="2026-06-04T00:00:00"/>
    <d v="2025-07-20T00:00:00"/>
    <d v="2026-07-03T00:00:00"/>
    <x v="1"/>
    <x v="1"/>
  </r>
  <r>
    <s v="PRD-00753"/>
    <s v="PHI-ELC-0044"/>
    <s v="2616620000000"/>
    <x v="37"/>
    <s v="Philips"/>
    <x v="8"/>
    <s v="Lighting"/>
    <s v="Each"/>
    <s v="Discontinued"/>
    <x v="2"/>
    <s v="LAG"/>
    <s v="G-04-S2"/>
    <s v="G"/>
    <s v="S2"/>
    <s v="BT-980185"/>
    <s v="LOT-A9896"/>
    <n v="259"/>
    <n v="24"/>
    <n v="235"/>
    <n v="60"/>
    <n v="30"/>
    <n v="360"/>
    <s v="SUP-1011"/>
    <x v="2"/>
    <s v="United Kingdom"/>
    <n v="30"/>
    <d v="2025-03-11T00:00:00"/>
    <n v="83329.87"/>
    <n v="95952.92"/>
    <n v="21582436.329999998"/>
    <s v="NGN"/>
    <d v="2026-06-17T00:00:00"/>
    <d v="2025-03-14T00:00:00"/>
    <m/>
    <x v="1"/>
    <x v="1"/>
  </r>
  <r>
    <s v="PRD-00823"/>
    <s v="HP-ACC-0018"/>
    <s v="1460520000000"/>
    <x v="71"/>
    <s v="Hp"/>
    <x v="10"/>
    <s v="Input Combos"/>
    <s v="Each"/>
    <s v="Active"/>
    <x v="2"/>
    <s v="LAG"/>
    <s v="A-02-S3"/>
    <s v="A"/>
    <s v="S3"/>
    <s v="BT-672631"/>
    <s v="LOT-A7408"/>
    <n v="278"/>
    <n v="75"/>
    <n v="203"/>
    <n v="50"/>
    <n v="25"/>
    <n v="300"/>
    <s v="SUP-1002"/>
    <x v="5"/>
    <s v="Nigeria"/>
    <n v="8"/>
    <d v="2026-06-07T00:00:00"/>
    <n v="34381.660000000003"/>
    <n v="41306.620000000003"/>
    <n v="9558101.4800000004"/>
    <s v="NGN"/>
    <d v="2026-05-09T00:00:00"/>
    <d v="2026-06-08T00:00:00"/>
    <m/>
    <x v="1"/>
    <x v="1"/>
  </r>
  <r>
    <s v="PRD-02799"/>
    <s v="DEL-LAP-0064"/>
    <s v="2089700000000"/>
    <x v="65"/>
    <s v="Dell"/>
    <x v="2"/>
    <s v="Gaming Laptops"/>
    <s v="Each"/>
    <s v="Active"/>
    <x v="0"/>
    <s v="PHC"/>
    <s v="E-02-S2"/>
    <s v="E"/>
    <s v="S2"/>
    <s v="BT-726923"/>
    <s v="LOT-C3959"/>
    <n v="57"/>
    <n v="6"/>
    <n v="51"/>
    <n v="60"/>
    <n v="24"/>
    <n v="240"/>
    <s v="SUP-1010"/>
    <x v="1"/>
    <s v="United Arab Emirates"/>
    <n v="20"/>
    <m/>
    <n v="1085024.1499999999"/>
    <n v="1542731.3"/>
    <n v="61846376.549999997"/>
    <s v="NGN"/>
    <d v="2026-06-01T00:00:00"/>
    <d v="2025-01-29T00:00:00"/>
    <m/>
    <x v="2"/>
    <x v="0"/>
  </r>
  <r>
    <s v="PRD-02704"/>
    <s v="PHI-AUD-0064"/>
    <s v="3236300000000"/>
    <x v="7"/>
    <s v="Philips"/>
    <x v="0"/>
    <s v="Speakers"/>
    <s v="Each"/>
    <s v="Active"/>
    <x v="0"/>
    <s v="PHC"/>
    <s v="B-11-S9"/>
    <s v="B"/>
    <s v="S9"/>
    <s v="BT-415920"/>
    <s v="LOT-C9423"/>
    <n v="251"/>
    <n v="1"/>
    <n v="250"/>
    <n v="50"/>
    <n v="25"/>
    <n v="300"/>
    <s v="SUP-1012"/>
    <x v="11"/>
    <s v="Nigeria"/>
    <n v="7"/>
    <d v="2026-01-20T00:00:00"/>
    <n v="135640.41"/>
    <n v="175451.15"/>
    <n v="34045742.909999996"/>
    <s v="NGN"/>
    <d v="2026-05-07T00:00:00"/>
    <d v="2026-02-04T00:00:00"/>
    <m/>
    <x v="1"/>
    <x v="1"/>
  </r>
  <r>
    <s v="PRD-00402"/>
    <s v="LOG-ACC-0013"/>
    <s v="5573260000000"/>
    <x v="33"/>
    <s v="Logitech"/>
    <x v="10"/>
    <s v="Webcams"/>
    <s v="Each"/>
    <s v="Active"/>
    <x v="2"/>
    <s v="LAG"/>
    <s v="N/A"/>
    <s v="E"/>
    <s v="S1"/>
    <s v="BT-909606"/>
    <s v="LOT-A2114"/>
    <n v="197"/>
    <n v="25"/>
    <n v="172"/>
    <n v="50"/>
    <n v="15"/>
    <n v="250"/>
    <s v="SUP-1008"/>
    <x v="3"/>
    <s v="Nigeria"/>
    <n v="4"/>
    <d v="2025-09-16T00:00:00"/>
    <n v="30733.93"/>
    <n v="39374.370000000003"/>
    <n v="6054584.21"/>
    <s v="NGN"/>
    <d v="2026-05-27T00:00:00"/>
    <d v="2025-09-25T00:00:00"/>
    <m/>
    <x v="1"/>
    <x v="1"/>
  </r>
  <r>
    <s v="PRD-03088"/>
    <s v="HP-CLN-0077"/>
    <m/>
    <x v="1"/>
    <s v="Hp"/>
    <x v="1"/>
    <s v="Vacuum"/>
    <s v="Each"/>
    <s v="Active"/>
    <x v="0"/>
    <s v="PHC"/>
    <s v="D-28-S8"/>
    <s v="D"/>
    <s v="S8"/>
    <s v="BT-876067"/>
    <s v="LOT-C5036"/>
    <n v="12"/>
    <n v="2"/>
    <n v="10"/>
    <n v="20"/>
    <n v="6"/>
    <n v="100"/>
    <s v="SUP-1006"/>
    <x v="4"/>
    <s v="China"/>
    <n v="33"/>
    <d v="2025-01-21T00:00:00"/>
    <n v="100410.99"/>
    <n v="120332.16"/>
    <n v="1204931.8799999999"/>
    <s v="NGN"/>
    <d v="2026-06-19T00:00:00"/>
    <d v="2025-02-03T00:00:00"/>
    <d v="2028-03-26T00:00:00"/>
    <x v="2"/>
    <x v="0"/>
  </r>
  <r>
    <s v="PRD-02005"/>
    <s v="APC-ELC-0093"/>
    <s v="1013250000000"/>
    <x v="38"/>
    <s v="Apc"/>
    <x v="8"/>
    <s v="Surge Protection"/>
    <s v="Each"/>
    <s v="Active"/>
    <x v="1"/>
    <s v="ABJ"/>
    <s v="A-06-S4"/>
    <s v="A"/>
    <s v="S4"/>
    <s v="BT-592458"/>
    <s v="LOT-B7588"/>
    <n v="8"/>
    <n v="2"/>
    <n v="6"/>
    <n v="20"/>
    <n v="6"/>
    <n v="120"/>
    <s v="SUP-1010"/>
    <x v="1"/>
    <s v="United Arab Emirates"/>
    <n v="15"/>
    <d v="2025-08-20T00:00:00"/>
    <n v="61868.87"/>
    <n v="88969.58"/>
    <n v="494950.96"/>
    <s v="NGN"/>
    <d v="2026-06-01T00:00:00"/>
    <d v="2025-08-26T00:00:00"/>
    <m/>
    <x v="2"/>
    <x v="0"/>
  </r>
  <r>
    <s v="PRD-00294"/>
    <s v="MSF-LAP-0004"/>
    <s v="7024380000000"/>
    <x v="46"/>
    <s v="Microsoft"/>
    <x v="2"/>
    <s v="Consumer Laptops"/>
    <s v="Each"/>
    <s v="Active"/>
    <x v="2"/>
    <s v="LAG"/>
    <s v="B-33-S9"/>
    <s v="B"/>
    <s v="S9"/>
    <s v="BT-261177"/>
    <s v="LOT-A7729"/>
    <n v="0"/>
    <n v="0"/>
    <n v="0"/>
    <n v="30"/>
    <n v="12"/>
    <n v="120"/>
    <s v="SUP-1011"/>
    <x v="2"/>
    <s v="United Kingdom"/>
    <n v="27"/>
    <d v="2025-03-25T00:00:00"/>
    <n v="772171.49"/>
    <n v="890734.94"/>
    <n v="0"/>
    <s v="NGN"/>
    <d v="2026-06-17T00:00:00"/>
    <d v="2025-04-02T00:00:00"/>
    <m/>
    <x v="0"/>
    <x v="0"/>
  </r>
  <r>
    <s v="PRD-02137"/>
    <s v="HP-LAP-0042"/>
    <s v="3652100000000"/>
    <x v="83"/>
    <s v="Hp"/>
    <x v="2"/>
    <s v="Gaming Laptops"/>
    <s v="Each"/>
    <s v="Active"/>
    <x v="1"/>
    <s v="ABJ"/>
    <s v="A-11-S3"/>
    <s v="A"/>
    <s v="S3"/>
    <s v="BT-191547"/>
    <s v="LOT-B3231"/>
    <n v="138"/>
    <n v="1"/>
    <n v="137"/>
    <n v="75"/>
    <n v="37"/>
    <n v="300"/>
    <s v="SUP-1007"/>
    <x v="8"/>
    <s v="China"/>
    <n v="31"/>
    <d v="2026-04-08T00:00:00"/>
    <n v="901169.08"/>
    <n v="1374592.98"/>
    <n v="124361333"/>
    <s v="NGN"/>
    <d v="2026-05-08T00:00:00"/>
    <d v="2026-04-23T00:00:00"/>
    <m/>
    <x v="1"/>
    <x v="1"/>
  </r>
  <r>
    <s v="PRD-03369"/>
    <s v="PHI-AUD-0086"/>
    <s v="1982630000000"/>
    <x v="7"/>
    <s v="Philips"/>
    <x v="0"/>
    <s v="Earbuds"/>
    <s v="Each"/>
    <s v="Active"/>
    <x v="0"/>
    <s v="PHC"/>
    <s v="E-08-S4"/>
    <s v="E"/>
    <s v="S4"/>
    <s v="BT-692389"/>
    <s v="LOT-C3551"/>
    <n v="120"/>
    <n v="28"/>
    <n v="92"/>
    <n v="100"/>
    <n v="30"/>
    <n v="600"/>
    <s v="SUP-1010"/>
    <x v="1"/>
    <s v="United Arab Emirates"/>
    <n v="18"/>
    <m/>
    <n v="66691.41"/>
    <n v="87879.39"/>
    <n v="8002969.2000000002"/>
    <s v="NGN"/>
    <d v="2026-05-15T00:00:00"/>
    <d v="2026-03-03T00:00:00"/>
    <m/>
    <x v="1"/>
    <x v="1"/>
  </r>
  <r>
    <s v="PRD-01092"/>
    <s v="PHI-ELC-0062"/>
    <s v="9334650000000"/>
    <x v="37"/>
    <s v="Philips"/>
    <x v="8"/>
    <s v="Surge Protection"/>
    <s v="Each"/>
    <s v="Active"/>
    <x v="2"/>
    <s v="LAG"/>
    <s v="E-33-S9"/>
    <s v="E"/>
    <s v="S9"/>
    <s v="BT-134369"/>
    <s v="LOT-A6178"/>
    <n v="369"/>
    <n v="6"/>
    <n v="363"/>
    <n v="75"/>
    <n v="30"/>
    <n v="450"/>
    <s v="SUP-1002"/>
    <x v="5"/>
    <s v="Nigeria"/>
    <n v="8"/>
    <d v="2026-04-04T00:00:00"/>
    <n v="18770.64"/>
    <n v="22102.98"/>
    <n v="6926366.1600000001"/>
    <s v="NGN"/>
    <d v="2026-05-15T00:00:00"/>
    <d v="2026-04-10T00:00:00"/>
    <m/>
    <x v="1"/>
    <x v="1"/>
  </r>
  <r>
    <s v="PRD-00101"/>
    <s v="UBI-CCT-0003"/>
    <s v="5002920000000"/>
    <x v="16"/>
    <s v="Ubiquiti"/>
    <x v="9"/>
    <s v="IP Cameras"/>
    <s v="Each"/>
    <s v="Active"/>
    <x v="2"/>
    <s v="LAG"/>
    <s v="D-22-S3"/>
    <s v="D"/>
    <s v="S3"/>
    <s v="BT-851763"/>
    <s v="LOT-A3907"/>
    <n v="3"/>
    <n v="0"/>
    <n v="3"/>
    <n v="60"/>
    <n v="30"/>
    <n v="360"/>
    <s v="SUP-1001"/>
    <x v="9"/>
    <s v="Nigeria"/>
    <n v="6"/>
    <d v="2025-02-05T00:00:00"/>
    <n v="489089.13"/>
    <n v="566351.12"/>
    <n v="1467267.39"/>
    <s v="NGN"/>
    <d v="2026-06-08T00:00:00"/>
    <d v="2025-02-06T00:00:00"/>
    <m/>
    <x v="2"/>
    <x v="0"/>
  </r>
  <r>
    <s v="PRD-03367"/>
    <s v="SAM-MOB-0111"/>
    <s v="8103570000000"/>
    <x v="13"/>
    <s v="Samsung"/>
    <x v="5"/>
    <s v="Tablets"/>
    <s v="Each"/>
    <s v="Active"/>
    <x v="0"/>
    <s v="PHC"/>
    <s v="A-07-S4"/>
    <s v="A"/>
    <s v="S4"/>
    <s v="BT-701058"/>
    <s v="LOT-C4371"/>
    <n v="133"/>
    <n v="25"/>
    <n v="108"/>
    <n v="20"/>
    <n v="10"/>
    <n v="160"/>
    <s v="SUP-1001"/>
    <x v="9"/>
    <s v="Nigeria"/>
    <n v="9"/>
    <d v="2025-11-26T00:00:00"/>
    <n v="181632.4"/>
    <n v="281166.7"/>
    <n v="24157109.199999999"/>
    <s v="NGN"/>
    <d v="2026-06-24T00:00:00"/>
    <d v="2025-12-07T00:00:00"/>
    <m/>
    <x v="1"/>
    <x v="1"/>
  </r>
  <r>
    <s v="PRD-00190"/>
    <s v="LEN-MOB-0010"/>
    <s v="1830670000000"/>
    <x v="5"/>
    <s v="Lenovo"/>
    <x v="5"/>
    <s v="Smartphones"/>
    <s v="Each"/>
    <s v="Active"/>
    <x v="2"/>
    <s v="LAG"/>
    <s v="A-32-S9"/>
    <s v="A"/>
    <s v="S9"/>
    <s v="BT-601365"/>
    <s v="LOT-A8144"/>
    <n v="41"/>
    <n v="0"/>
    <n v="41"/>
    <n v="60"/>
    <n v="18"/>
    <n v="480"/>
    <s v="SUP-1001"/>
    <x v="9"/>
    <s v="Nigeria"/>
    <n v="10"/>
    <d v="2025-07-07T00:00:00"/>
    <n v="326956.43"/>
    <n v="395827.51"/>
    <n v="13405213.630000001"/>
    <s v="NGN"/>
    <d v="2026-06-04T00:00:00"/>
    <d v="2025-07-22T00:00:00"/>
    <m/>
    <x v="2"/>
    <x v="0"/>
  </r>
  <r>
    <s v="PRD-01536"/>
    <s v="KNG-STO-0031"/>
    <s v="3873140000000"/>
    <x v="23"/>
    <s v="Kingston"/>
    <x v="3"/>
    <s v="External Storage"/>
    <s v="Each"/>
    <s v="Active"/>
    <x v="1"/>
    <s v="ABJ"/>
    <s v="F-14-S8"/>
    <s v="F"/>
    <s v="S8"/>
    <s v="BT-496451"/>
    <s v="LOT-B8761"/>
    <n v="286"/>
    <n v="100"/>
    <n v="186"/>
    <n v="40"/>
    <n v="16"/>
    <n v="400"/>
    <s v="SUP-1009"/>
    <x v="7"/>
    <s v="Nigeria"/>
    <n v="6"/>
    <d v="2025-04-22T00:00:00"/>
    <n v="86958.22"/>
    <n v="114146.11"/>
    <n v="24870050.920000002"/>
    <s v="NGN"/>
    <d v="2026-06-25T00:00:00"/>
    <d v="2025-04-25T00:00:00"/>
    <m/>
    <x v="1"/>
    <x v="1"/>
  </r>
  <r>
    <s v="PRD-02157"/>
    <s v="CIS-CCT-0054"/>
    <s v="4712010000000"/>
    <x v="17"/>
    <s v="Cisco"/>
    <x v="9"/>
    <s v="IP Cameras"/>
    <s v="Each"/>
    <s v="Active"/>
    <x v="1"/>
    <s v="ABJ"/>
    <s v="A-11-S5"/>
    <s v="A"/>
    <s v="S5"/>
    <s v="BT-713337"/>
    <s v="LOT-B7086"/>
    <n v="102"/>
    <n v="12"/>
    <n v="90"/>
    <n v="30"/>
    <n v="12"/>
    <n v="150"/>
    <s v="SUP-1009"/>
    <x v="7"/>
    <s v="Nigeria"/>
    <n v="9"/>
    <d v="2025-09-04T00:00:00"/>
    <n v="234637.62"/>
    <n v="347862.18"/>
    <n v="23933037.239999998"/>
    <s v="NGN"/>
    <d v="2026-06-27T00:00:00"/>
    <d v="2025-09-12T00:00:00"/>
    <m/>
    <x v="1"/>
    <x v="1"/>
  </r>
  <r>
    <s v="PRD-01861"/>
    <s v="SAM-STO-0047"/>
    <m/>
    <x v="3"/>
    <s v="Samsung"/>
    <x v="3"/>
    <s v="External Storage"/>
    <s v="Each"/>
    <s v="Active"/>
    <x v="1"/>
    <s v="ABJ"/>
    <s v="E-07-S4"/>
    <s v="E"/>
    <s v="S4"/>
    <s v="BT-238441"/>
    <s v="LOT-B4357"/>
    <n v="68"/>
    <n v="17"/>
    <n v="51"/>
    <n v="30"/>
    <n v="12"/>
    <n v="120"/>
    <s v="SUP-1007"/>
    <x v="8"/>
    <s v="China"/>
    <n v="32"/>
    <m/>
    <n v="134051.22"/>
    <n v="180291.87"/>
    <n v="9115482.9600000009"/>
    <s v="NGN"/>
    <d v="2026-05-31T00:00:00"/>
    <d v="2025-07-14T00:00:00"/>
    <m/>
    <x v="1"/>
    <x v="1"/>
  </r>
  <r>
    <s v="PRD-00076"/>
    <s v="BRO-SUP-0002"/>
    <s v="1426270000000"/>
    <x v="6"/>
    <s v="Brother"/>
    <x v="6"/>
    <s v="Toner &amp; Ink"/>
    <s v="Pack"/>
    <s v="Active"/>
    <x v="2"/>
    <s v="LAG"/>
    <s v="G-40-S2"/>
    <s v="G"/>
    <s v="S2"/>
    <s v="BT-409727"/>
    <s v="LOT-A5037"/>
    <n v="156"/>
    <n v="31"/>
    <n v="125"/>
    <n v="40"/>
    <n v="12"/>
    <n v="240"/>
    <s v="SUP-1002"/>
    <x v="5"/>
    <s v="Nigeria"/>
    <n v="5"/>
    <d v="2025-12-01T00:00:00"/>
    <n v="26004.1"/>
    <n v="33809.769999999997"/>
    <n v="4056639.6"/>
    <s v="NGN"/>
    <d v="2026-05-23T00:00:00"/>
    <d v="2025-12-12T00:00:00"/>
    <d v="2028-02-05T00:00:00"/>
    <x v="1"/>
    <x v="1"/>
  </r>
  <r>
    <s v="PRD-01557"/>
    <s v="MSF-FUR-0033"/>
    <s v="7649970000000"/>
    <x v="10"/>
    <s v="Microsoft"/>
    <x v="4"/>
    <s v="Desks"/>
    <s v="Each"/>
    <s v="Discontinued"/>
    <x v="1"/>
    <s v="ABJ"/>
    <s v="C-05-S2"/>
    <s v="C"/>
    <s v="S2"/>
    <s v="BT-321974"/>
    <s v="LOT-B6696"/>
    <n v="316"/>
    <n v="119"/>
    <n v="197"/>
    <n v="50"/>
    <n v="25"/>
    <n v="400"/>
    <s v="SUP-1007"/>
    <x v="8"/>
    <s v="China"/>
    <n v="35"/>
    <d v="2025-03-20T00:00:00"/>
    <n v="88200.42"/>
    <n v="115642.93"/>
    <n v="27871332.719999999"/>
    <s v="NGN"/>
    <d v="2026-05-11T00:00:00"/>
    <d v="2025-03-31T00:00:00"/>
    <m/>
    <x v="1"/>
    <x v="1"/>
  </r>
  <r>
    <s v="PRD-00146"/>
    <s v="LEN-MOB-0007"/>
    <s v="2034720000000"/>
    <x v="5"/>
    <s v="Lenovo"/>
    <x v="4"/>
    <s v="Tablets"/>
    <s v="Each"/>
    <s v="Active"/>
    <x v="2"/>
    <s v="LAG"/>
    <s v="F-20-S8"/>
    <s v="F"/>
    <s v="S8"/>
    <s v="BT-363165"/>
    <s v="LOT-A1781"/>
    <n v="76"/>
    <n v="4"/>
    <n v="72"/>
    <n v="25"/>
    <n v="12"/>
    <n v="200"/>
    <s v="SUP-1011"/>
    <x v="2"/>
    <s v="United Kingdom"/>
    <n v="27"/>
    <d v="2025-04-04T00:00:00"/>
    <n v="370683.12"/>
    <n v="427730.11"/>
    <n v="28171917.120000001"/>
    <s v="NGN"/>
    <d v="2026-06-21T00:00:00"/>
    <d v="2025-04-12T00:00:00"/>
    <m/>
    <x v="1"/>
    <x v="1"/>
  </r>
  <r>
    <s v="PRD-02205"/>
    <s v="SAM-MOB-0071"/>
    <s v="6740720000000"/>
    <x v="11"/>
    <s v="Samsung"/>
    <x v="5"/>
    <s v="Tablets"/>
    <s v="Each"/>
    <s v="Active"/>
    <x v="1"/>
    <s v="ABJ"/>
    <s v="A-28-S5"/>
    <s v="A"/>
    <s v="S5"/>
    <s v="BT-104011"/>
    <s v="LOT-B9477"/>
    <n v="470"/>
    <n v="51"/>
    <n v="419"/>
    <n v="75"/>
    <n v="22"/>
    <n v="450"/>
    <s v="SUP-1007"/>
    <x v="8"/>
    <s v="China"/>
    <n v="34"/>
    <d v="2026-01-12T00:00:00"/>
    <n v="218392.03"/>
    <n v="327886.21000000002"/>
    <n v="102644254.09999999"/>
    <s v="NGN"/>
    <d v="2026-05-15T00:00:00"/>
    <d v="2026-01-22T00:00:00"/>
    <m/>
    <x v="3"/>
    <x v="1"/>
  </r>
  <r>
    <s v="PRD-00458"/>
    <s v="APC-ELC-0026"/>
    <s v="9048240000000"/>
    <x v="82"/>
    <s v="Apc"/>
    <x v="8"/>
    <s v="Lighting"/>
    <s v="Each"/>
    <s v="Active"/>
    <x v="2"/>
    <s v="LAG"/>
    <s v="G-33-S2"/>
    <s v="G"/>
    <s v="S2"/>
    <s v="BT-670421"/>
    <s v="LOT-A1687"/>
    <n v="179"/>
    <n v="20"/>
    <n v="159"/>
    <n v="40"/>
    <n v="20"/>
    <n v="200"/>
    <s v="SUP-1008"/>
    <x v="3"/>
    <s v="Nigeria"/>
    <n v="5"/>
    <d v="2025-04-30T00:00:00"/>
    <n v="312896.38"/>
    <n v="458991.18"/>
    <n v="56008452.020000003"/>
    <s v="NGN"/>
    <d v="2026-05-08T00:00:00"/>
    <d v="2025-05-02T00:00:00"/>
    <m/>
    <x v="1"/>
    <x v="1"/>
  </r>
  <r>
    <s v="PRD-00851"/>
    <s v="MSF-LAP-0011"/>
    <s v="7578980000000"/>
    <x v="18"/>
    <s v="Microsoft"/>
    <x v="2"/>
    <s v="Gaming Laptops"/>
    <s v="Each"/>
    <s v="Active"/>
    <x v="2"/>
    <s v="LAG"/>
    <s v="N/A"/>
    <s v="B"/>
    <s v="S8"/>
    <s v="BT-910210"/>
    <s v="LOT-A7561"/>
    <n v="188"/>
    <n v="16"/>
    <n v="172"/>
    <n v="100"/>
    <n v="30"/>
    <n v="400"/>
    <s v="SUP-1008"/>
    <x v="3"/>
    <s v="Nigeria"/>
    <n v="5"/>
    <d v="2025-11-24T00:00:00"/>
    <n v="644804.1"/>
    <n v="773526.91"/>
    <n v="121223170.8"/>
    <s v="NGN"/>
    <d v="2026-06-24T00:00:00"/>
    <d v="2025-11-25T00:00:00"/>
    <m/>
    <x v="1"/>
    <x v="1"/>
  </r>
  <r>
    <s v="PRD-00741"/>
    <s v="SAM-AUD-0024"/>
    <s v="6622950000000"/>
    <x v="0"/>
    <s v="Samsung"/>
    <x v="0"/>
    <s v="Earbuds"/>
    <s v="Each"/>
    <s v="Active"/>
    <x v="2"/>
    <s v="LAG"/>
    <s v="F-14-S9"/>
    <s v="F"/>
    <s v="S9"/>
    <s v="BT-397159"/>
    <s v="LOT-A5636"/>
    <n v="46"/>
    <n v="17"/>
    <n v="29"/>
    <n v="30"/>
    <n v="12"/>
    <n v="150"/>
    <s v="SUP-1001"/>
    <x v="9"/>
    <s v="Nigeria"/>
    <n v="10"/>
    <d v="2025-05-07T00:00:00"/>
    <n v="106258.05"/>
    <n v="152729.64000000001"/>
    <n v="4887870.3"/>
    <s v="NGN"/>
    <d v="2026-05-20T00:00:00"/>
    <d v="2025-05-13T00:00:00"/>
    <m/>
    <x v="1"/>
    <x v="1"/>
  </r>
  <r>
    <s v="PRD-00470"/>
    <s v="LOG-ACC-0014"/>
    <s v="3339990000000"/>
    <x v="33"/>
    <s v="Logitech"/>
    <x v="10"/>
    <s v="Webcams"/>
    <s v="Each"/>
    <s v="Active"/>
    <x v="2"/>
    <s v="LAG"/>
    <s v="A-08-S1"/>
    <s v="A"/>
    <s v="S1"/>
    <s v="BT-454005"/>
    <s v="LOT-A5541"/>
    <n v="28"/>
    <n v="8"/>
    <n v="20"/>
    <n v="10"/>
    <n v="3"/>
    <n v="40"/>
    <s v="SUP-1004"/>
    <x v="10"/>
    <s v="United Arab Emirates"/>
    <n v="20"/>
    <d v="2025-04-02T00:00:00"/>
    <n v="51816.11"/>
    <n v="78775.990000000005"/>
    <n v="1450851.08"/>
    <s v="NGN"/>
    <d v="2026-06-27T00:00:00"/>
    <d v="2025-04-06T00:00:00"/>
    <m/>
    <x v="1"/>
    <x v="1"/>
  </r>
  <r>
    <s v="PRD-01040"/>
    <s v="SAM-MOB-0034"/>
    <s v="9879210000000"/>
    <x v="13"/>
    <s v="Samsung"/>
    <x v="5"/>
    <s v="Tablets"/>
    <s v="Each"/>
    <s v="Active"/>
    <x v="2"/>
    <s v="LAG"/>
    <s v="D-13-S4"/>
    <s v="D"/>
    <s v="S4"/>
    <s v="BT-162167"/>
    <s v="LOT-A3983"/>
    <n v="0"/>
    <n v="0"/>
    <n v="0"/>
    <n v="15"/>
    <n v="7"/>
    <n v="120"/>
    <s v="SUP-1011"/>
    <x v="2"/>
    <s v="United Kingdom"/>
    <n v="26"/>
    <d v="2026-01-26T00:00:00"/>
    <n v="407282.48"/>
    <n v="614869.05000000005"/>
    <n v="0"/>
    <s v="NGN"/>
    <d v="2026-05-18T00:00:00"/>
    <d v="2026-02-09T00:00:00"/>
    <m/>
    <x v="0"/>
    <x v="0"/>
  </r>
  <r>
    <s v="PRD-02798"/>
    <s v="LOG-ACC-0062"/>
    <s v="8893810000000"/>
    <x v="69"/>
    <s v="Logitech"/>
    <x v="10"/>
    <s v="Input Combos"/>
    <s v="Each"/>
    <s v="Active"/>
    <x v="0"/>
    <s v="PHC"/>
    <s v="E-19-S3"/>
    <s v="E"/>
    <s v="S3"/>
    <s v="BT-113527"/>
    <s v="LOT-C8058"/>
    <n v="55"/>
    <n v="6"/>
    <n v="49"/>
    <n v="15"/>
    <n v="6"/>
    <n v="120"/>
    <s v="SUP-1009"/>
    <x v="7"/>
    <s v="Nigeria"/>
    <n v="11"/>
    <d v="2025-11-18T00:00:00"/>
    <n v="9461.5300000000007"/>
    <n v="11733.15"/>
    <n v="520384.15"/>
    <s v="NGN"/>
    <d v="2026-06-09T00:00:00"/>
    <d v="2025-11-27T00:00:00"/>
    <m/>
    <x v="1"/>
    <x v="1"/>
  </r>
  <r>
    <s v="PRD-00001"/>
    <s v="APC-ELC-0001"/>
    <s v="7940270000000"/>
    <x v="82"/>
    <s v="Apc"/>
    <x v="8"/>
    <s v="Surge Protection"/>
    <s v="Each"/>
    <s v="Active"/>
    <x v="2"/>
    <s v="LAG"/>
    <s v="A-13-S9"/>
    <s v="A"/>
    <s v="S9"/>
    <s v="BT-850800"/>
    <s v="LOT-A9928"/>
    <n v="4"/>
    <n v="0"/>
    <n v="4"/>
    <n v="30"/>
    <n v="9"/>
    <n v="150"/>
    <s v="SUP-1008"/>
    <x v="3"/>
    <s v="Nigeria"/>
    <n v="7"/>
    <d v="2025-10-14T00:00:00"/>
    <n v="17916.2"/>
    <n v="21275.1"/>
    <n v="71664.800000000003"/>
    <s v="NGN"/>
    <d v="2026-05-22T00:00:00"/>
    <d v="2025-10-23T00:00:00"/>
    <m/>
    <x v="2"/>
    <x v="0"/>
  </r>
  <r>
    <s v="PRD-01397"/>
    <s v="LOG-AUD-0033"/>
    <m/>
    <x v="60"/>
    <s v="Logitech"/>
    <x v="0"/>
    <s v="Earbuds"/>
    <s v="Each"/>
    <s v="Discontinued"/>
    <x v="1"/>
    <s v="ABJ"/>
    <s v="D-27-S2"/>
    <s v="D"/>
    <s v="S2"/>
    <s v="BT-930605"/>
    <s v="LOT-B6342"/>
    <n v="22"/>
    <n v="4"/>
    <n v="18"/>
    <n v="10"/>
    <n v="5"/>
    <n v="50"/>
    <s v="SUP-1007"/>
    <x v="8"/>
    <s v="China"/>
    <n v="32"/>
    <d v="2026-02-08T00:00:00"/>
    <n v="169617.81"/>
    <n v="238656.37"/>
    <n v="3731591.82"/>
    <s v="NGN"/>
    <d v="2026-06-14T00:00:00"/>
    <d v="2026-02-19T00:00:00"/>
    <m/>
    <x v="1"/>
    <x v="1"/>
  </r>
  <r>
    <s v="PRD-01488"/>
    <s v="MSF-ACC-0027"/>
    <s v="1450560000000"/>
    <x v="62"/>
    <s v="Microsoft"/>
    <x v="10"/>
    <s v="Mice"/>
    <s v="Each"/>
    <s v="Active"/>
    <x v="1"/>
    <s v="ABJ"/>
    <s v="E-19-S5"/>
    <s v="E"/>
    <s v="S5"/>
    <s v="BT-577229"/>
    <s v="LOT-B1099"/>
    <n v="94"/>
    <n v="15"/>
    <n v="79"/>
    <n v="30"/>
    <n v="12"/>
    <n v="180"/>
    <s v="SUP-1005"/>
    <x v="12"/>
    <s v="United Arab Emirates"/>
    <n v="19"/>
    <d v="2025-09-11T00:00:00"/>
    <n v="41923.949999999997"/>
    <n v="54067.17"/>
    <n v="3940851.3"/>
    <s v="NGN"/>
    <d v="2026-05-20T00:00:00"/>
    <d v="2025-09-22T00:00:00"/>
    <m/>
    <x v="1"/>
    <x v="1"/>
  </r>
  <r>
    <s v="PRD-02958"/>
    <s v="PHI-CLN-0087"/>
    <s v="897365000000"/>
    <x v="20"/>
    <s v="Philips"/>
    <x v="1"/>
    <s v="Vacuum"/>
    <s v="Each"/>
    <s v="Active"/>
    <x v="0"/>
    <s v="PHC"/>
    <s v="G-16-S7"/>
    <s v="G"/>
    <s v="S7"/>
    <s v="BT-625875"/>
    <s v="LOT-C6381"/>
    <n v="403"/>
    <n v="47"/>
    <n v="356"/>
    <n v="75"/>
    <n v="37"/>
    <n v="450"/>
    <s v="SUP-1003"/>
    <x v="0"/>
    <s v="Nigeria"/>
    <n v="8"/>
    <d v="2025-11-01T00:00:00"/>
    <n v="166374.1"/>
    <n v="211954.03"/>
    <n v="67048762.299999997"/>
    <s v="NGN"/>
    <d v="2026-05-30T00:00:00"/>
    <d v="2025-11-14T00:00:00"/>
    <d v="2028-01-16T00:00:00"/>
    <x v="1"/>
    <x v="1"/>
  </r>
  <r>
    <s v="PRD-02916"/>
    <s v="HP-MOB-0104"/>
    <s v="9124870000000"/>
    <x v="25"/>
    <s v="Hp"/>
    <x v="5"/>
    <s v="Smartphones"/>
    <s v="Each"/>
    <s v="Active"/>
    <x v="0"/>
    <s v="PHC"/>
    <s v="C-04-S6"/>
    <s v="C"/>
    <s v="S6"/>
    <s v="BT-871494"/>
    <s v="LOT-C9966"/>
    <n v="0"/>
    <n v="0"/>
    <n v="0"/>
    <n v="20"/>
    <n v="10"/>
    <n v="100"/>
    <s v="SUP-1001"/>
    <x v="9"/>
    <s v="Nigeria"/>
    <n v="5"/>
    <d v="2025-06-04T00:00:00"/>
    <n v="378951.04"/>
    <n v="493851.88"/>
    <n v="0"/>
    <s v="NGN"/>
    <d v="2026-05-06T00:00:00"/>
    <d v="2025-06-06T00:00:00"/>
    <m/>
    <x v="0"/>
    <x v="0"/>
  </r>
  <r>
    <s v="PRD-00575"/>
    <s v="PHI-CCT-0019"/>
    <s v="9864240000000"/>
    <x v="32"/>
    <s v="Philips"/>
    <x v="9"/>
    <s v="Intercoms"/>
    <s v="Each"/>
    <s v="Active"/>
    <x v="2"/>
    <s v="LAG"/>
    <s v="C-25-S5"/>
    <s v="C"/>
    <s v="S5"/>
    <s v="BT-343847"/>
    <s v="LOT-A1596"/>
    <n v="762"/>
    <n v="246"/>
    <n v="516"/>
    <n v="100"/>
    <n v="30"/>
    <n v="600"/>
    <s v="SUP-1008"/>
    <x v="3"/>
    <s v="Nigeria"/>
    <n v="9"/>
    <d v="2025-09-02T00:00:00"/>
    <n v="182013.41"/>
    <n v="244214.04"/>
    <n v="138694218.40000001"/>
    <s v="NGN"/>
    <d v="2026-06-01T00:00:00"/>
    <d v="2025-09-16T00:00:00"/>
    <m/>
    <x v="3"/>
    <x v="1"/>
  </r>
  <r>
    <s v="PRD-01156"/>
    <s v="LEN-MOB-0029"/>
    <s v="5082430000000"/>
    <x v="66"/>
    <s v="Lenovo"/>
    <x v="5"/>
    <s v="Tablets"/>
    <s v="Each"/>
    <s v="Active"/>
    <x v="2"/>
    <s v="LAG"/>
    <s v="G-16-S4"/>
    <s v="G"/>
    <s v="S4"/>
    <s v="BT-730850"/>
    <s v="LOT-A4475"/>
    <n v="10"/>
    <n v="2"/>
    <n v="8"/>
    <n v="30"/>
    <n v="12"/>
    <n v="240"/>
    <s v="SUP-1006"/>
    <x v="4"/>
    <s v="China"/>
    <n v="38"/>
    <d v="2025-05-05T00:00:00"/>
    <n v="216922.27"/>
    <n v="252554.04"/>
    <n v="2169222.7000000002"/>
    <s v="NGN"/>
    <d v="2026-06-02T00:00:00"/>
    <d v="2025-05-11T00:00:00"/>
    <m/>
    <x v="2"/>
    <x v="0"/>
  </r>
  <r>
    <s v="PRD-01581"/>
    <s v="HP-SUP-0043"/>
    <s v="3563430000000"/>
    <x v="34"/>
    <s v="Hp"/>
    <x v="6"/>
    <s v="Paper Products"/>
    <s v="Pack"/>
    <s v="Active"/>
    <x v="1"/>
    <s v="ABJ"/>
    <s v="C-14-S6"/>
    <s v="C"/>
    <s v="S6"/>
    <s v="BT-871801"/>
    <s v="LOT-B6285"/>
    <n v="114"/>
    <n v="35"/>
    <n v="79"/>
    <n v="20"/>
    <n v="10"/>
    <n v="120"/>
    <s v="SUP-1005"/>
    <x v="6"/>
    <s v="United Arab Emirates"/>
    <n v="16"/>
    <d v="2025-12-19T00:00:00"/>
    <n v="24009.96"/>
    <n v="29587.85"/>
    <n v="2737135.44"/>
    <s v="NGN"/>
    <d v="2026-06-23T00:00:00"/>
    <d v="2025-12-27T00:00:00"/>
    <d v="2026-04-24T00:00:00"/>
    <x v="1"/>
    <x v="1"/>
  </r>
  <r>
    <s v="PRD-00963"/>
    <s v="CAN-PRN-0028"/>
    <s v="5523230000000"/>
    <x v="35"/>
    <s v="Canon"/>
    <x v="7"/>
    <s v="Multifunction"/>
    <s v="Each"/>
    <s v="Active"/>
    <x v="2"/>
    <s v="LAG"/>
    <s v="G-13-S2"/>
    <s v="G"/>
    <s v="S2"/>
    <s v="BT-228103"/>
    <s v="LOT-A6405"/>
    <n v="0"/>
    <n v="0"/>
    <n v="0"/>
    <n v="100"/>
    <n v="30"/>
    <n v="600"/>
    <s v="SUP-1004"/>
    <x v="10"/>
    <s v="United Arab Emirates"/>
    <n v="19"/>
    <d v="2025-04-18T00:00:00"/>
    <n v="216443.75"/>
    <n v="250482.42"/>
    <n v="0"/>
    <s v="NGN"/>
    <d v="2026-05-24T00:00:00"/>
    <d v="2025-04-28T00:00:00"/>
    <m/>
    <x v="0"/>
    <x v="0"/>
  </r>
  <r>
    <s v="PRD-00980"/>
    <s v="LOG-AUD-0022"/>
    <s v="566880000000"/>
    <x v="68"/>
    <s v="Logitech"/>
    <x v="0"/>
    <s v="Earbuds"/>
    <s v="Each"/>
    <s v="Active"/>
    <x v="2"/>
    <s v="LAG"/>
    <s v="D-05-S8"/>
    <s v="D"/>
    <s v="S8"/>
    <s v="BT-776828"/>
    <s v="LOT-A9453"/>
    <n v="148"/>
    <n v="45"/>
    <n v="103"/>
    <n v="75"/>
    <n v="22"/>
    <n v="600"/>
    <s v="SUP-1011"/>
    <x v="2"/>
    <s v="United Kingdom"/>
    <n v="32"/>
    <d v="2026-05-13T00:00:00"/>
    <n v="75446.070000000007"/>
    <n v="90370.1"/>
    <n v="11166018.359999999"/>
    <s v="NGN"/>
    <d v="2026-06-08T00:00:00"/>
    <d v="2026-05-14T00:00:00"/>
    <m/>
    <x v="1"/>
    <x v="1"/>
  </r>
  <r>
    <s v="PRD-00641"/>
    <s v="UBI-NET-0019"/>
    <s v="7349900000000"/>
    <x v="52"/>
    <s v="Ubiquiti"/>
    <x v="11"/>
    <s v="Access Points"/>
    <s v="Each"/>
    <s v="Active"/>
    <x v="2"/>
    <s v="LAG"/>
    <s v="C-37-S6"/>
    <s v="C"/>
    <s v="S6"/>
    <s v="BT-969723"/>
    <s v="LOT-A2543"/>
    <n v="279"/>
    <n v="89"/>
    <n v="190"/>
    <n v="60"/>
    <n v="18"/>
    <n v="240"/>
    <s v="SUP-1006"/>
    <x v="4"/>
    <s v="China"/>
    <n v="36"/>
    <d v="2025-04-27T00:00:00"/>
    <n v="403873.13"/>
    <n v="618465.63"/>
    <n v="112680603.3"/>
    <s v="NGN"/>
    <d v="2026-06-05T00:00:00"/>
    <d v="2025-05-06T00:00:00"/>
    <m/>
    <x v="3"/>
    <x v="1"/>
  </r>
  <r>
    <s v="PRD-01939"/>
    <s v="HP-CLN-0048"/>
    <s v="9655450000000"/>
    <x v="1"/>
    <s v="Hp"/>
    <x v="1"/>
    <s v="Cleaning Kits"/>
    <s v="Each"/>
    <s v="Active"/>
    <x v="1"/>
    <s v="ABJ"/>
    <s v="B-21-S9"/>
    <s v="B"/>
    <s v="S9"/>
    <s v="BT-757094"/>
    <s v="LOT-B3964"/>
    <n v="10"/>
    <n v="0"/>
    <n v="10"/>
    <n v="100"/>
    <n v="40"/>
    <n v="400"/>
    <s v="SUP-1003"/>
    <x v="0"/>
    <s v="Nigeria"/>
    <n v="6"/>
    <d v="2026-04-02T00:00:00"/>
    <n v="31648.82"/>
    <n v="43186.7"/>
    <n v="316488.2"/>
    <s v="NGN"/>
    <d v="2026-06-12T00:00:00"/>
    <d v="2026-04-03T00:00:00"/>
    <d v="2026-09-19T00:00:00"/>
    <x v="2"/>
    <x v="0"/>
  </r>
  <r>
    <s v="PRD-00617"/>
    <s v="HP-SUP-0015"/>
    <s v="6876450000000"/>
    <x v="34"/>
    <s v="Hp"/>
    <x v="6"/>
    <s v="Labels"/>
    <s v="Pack"/>
    <s v="Discontinued"/>
    <x v="2"/>
    <s v="LAG"/>
    <s v="H-31-S5"/>
    <s v="H"/>
    <s v="S5"/>
    <s v="BT-107222"/>
    <s v="LOT-A1818"/>
    <n v="10"/>
    <n v="0"/>
    <n v="10"/>
    <n v="15"/>
    <n v="4"/>
    <n v="60"/>
    <s v="SUP-1004"/>
    <x v="10"/>
    <s v="United Arab Emirates"/>
    <n v="25"/>
    <d v="2025-05-18T00:00:00"/>
    <n v="3499.56"/>
    <n v="4513.18"/>
    <n v="34995.599999999999"/>
    <s v="NGN"/>
    <d v="2026-06-11T00:00:00"/>
    <d v="2025-05-23T00:00:00"/>
    <d v="2027-10-28T00:00:00"/>
    <x v="2"/>
    <x v="0"/>
  </r>
  <r>
    <s v="PRD-02843"/>
    <s v="PHI-ELC-0153"/>
    <s v="7293060000000"/>
    <x v="37"/>
    <s v="Philips"/>
    <x v="8"/>
    <s v="UPS"/>
    <s v="Each"/>
    <s v="Active"/>
    <x v="0"/>
    <s v="PHC"/>
    <s v="F-24-S2"/>
    <s v="F"/>
    <s v="S2"/>
    <s v="BT-941180"/>
    <s v="LOT-C8431"/>
    <n v="229"/>
    <n v="57"/>
    <n v="172"/>
    <n v="60"/>
    <n v="18"/>
    <n v="360"/>
    <s v="SUP-1001"/>
    <x v="9"/>
    <s v="Nigeria"/>
    <n v="10"/>
    <d v="2025-03-15T00:00:00"/>
    <n v="150666.69"/>
    <n v="225378.63"/>
    <n v="34502672.009999998"/>
    <s v="NGN"/>
    <d v="2026-05-20T00:00:00"/>
    <d v="2025-03-23T00:00:00"/>
    <m/>
    <x v="1"/>
    <x v="1"/>
  </r>
  <r>
    <s v="PRD-00523"/>
    <s v="PHI-CCT-0012"/>
    <s v="2385950000000"/>
    <x v="32"/>
    <s v="Philips"/>
    <x v="9"/>
    <s v="IP Cameras"/>
    <s v="Each"/>
    <s v="Active"/>
    <x v="2"/>
    <s v="LAG"/>
    <s v="D-36-S1"/>
    <s v="D"/>
    <s v="S1"/>
    <s v="BT-605339"/>
    <s v="LOT-A7978"/>
    <n v="0"/>
    <n v="0"/>
    <n v="0"/>
    <n v="50"/>
    <n v="25"/>
    <n v="300"/>
    <s v="SUP-1008"/>
    <x v="3"/>
    <s v="Nigeria"/>
    <n v="7"/>
    <d v="2026-03-27T00:00:00"/>
    <n v="470258.2"/>
    <n v="605639.41"/>
    <n v="0"/>
    <s v="NGN"/>
    <d v="2026-05-07T00:00:00"/>
    <d v="2026-04-11T00:00:00"/>
    <m/>
    <x v="0"/>
    <x v="0"/>
  </r>
  <r>
    <s v="PRD-01085"/>
    <s v="PHI-CLN-0027"/>
    <s v="2004220000000"/>
    <x v="20"/>
    <s v="Philips"/>
    <x v="1"/>
    <s v="Vacuum"/>
    <s v="Each"/>
    <s v="Active"/>
    <x v="2"/>
    <s v="LAG"/>
    <s v="E-23-S7"/>
    <s v="E"/>
    <s v="S7"/>
    <s v="BT-302252"/>
    <s v="LOT-A5117"/>
    <n v="191"/>
    <n v="33"/>
    <n v="158"/>
    <n v="60"/>
    <n v="30"/>
    <n v="480"/>
    <s v="SUP-1002"/>
    <x v="5"/>
    <s v="Nigeria"/>
    <n v="6"/>
    <d v="2026-05-03T00:00:00"/>
    <n v="165294.99"/>
    <n v="201038.96"/>
    <n v="31571343.09"/>
    <s v="NGN"/>
    <d v="2026-06-03T00:00:00"/>
    <d v="2026-05-09T00:00:00"/>
    <d v="2026-07-18T00:00:00"/>
    <x v="1"/>
    <x v="1"/>
  </r>
  <r>
    <s v="PRD-00357"/>
    <s v="UBI-NET-0008"/>
    <s v="6392840000000"/>
    <x v="43"/>
    <s v="Ubiquiti"/>
    <x v="11"/>
    <s v="Routers"/>
    <s v="Each"/>
    <s v="Active"/>
    <x v="2"/>
    <s v="LAG"/>
    <s v="B-31-S6"/>
    <s v="B"/>
    <s v="S6"/>
    <s v="BT-734617"/>
    <s v="LOT-A4774"/>
    <n v="100"/>
    <n v="15"/>
    <n v="85"/>
    <n v="40"/>
    <n v="12"/>
    <n v="320"/>
    <s v="SUP-1006"/>
    <x v="4"/>
    <s v="China"/>
    <n v="38"/>
    <d v="2026-03-20T00:00:00"/>
    <n v="913331.39"/>
    <n v="1200090.3400000001"/>
    <n v="91333139"/>
    <s v="NGN"/>
    <d v="2026-05-25T00:00:00"/>
    <d v="2026-03-26T00:00:00"/>
    <m/>
    <x v="1"/>
    <x v="1"/>
  </r>
  <r>
    <s v="PRD-00263"/>
    <s v="SAM-STO-0008"/>
    <s v="6668460000000"/>
    <x v="3"/>
    <s v="Samsung"/>
    <x v="3"/>
    <s v="External Storage"/>
    <s v="Each"/>
    <s v="Active"/>
    <x v="2"/>
    <s v="LAG"/>
    <s v="C-01-S5"/>
    <s v="C"/>
    <s v="S5"/>
    <s v="BT-624078"/>
    <s v="LOT-A6810"/>
    <n v="60"/>
    <n v="13"/>
    <n v="47"/>
    <n v="15"/>
    <n v="6"/>
    <n v="75"/>
    <s v="SUP-1002"/>
    <x v="5"/>
    <s v="Nigeria"/>
    <n v="6"/>
    <d v="2025-05-22T00:00:00"/>
    <n v="108894.33"/>
    <n v="149553.16"/>
    <n v="6533659.7999999998"/>
    <s v="NGN"/>
    <d v="2026-05-24T00:00:00"/>
    <d v="2025-05-25T00:00:00"/>
    <m/>
    <x v="1"/>
    <x v="1"/>
  </r>
  <r>
    <s v="PRD-02749"/>
    <s v="HP-ACC-0066"/>
    <s v="6319010000000"/>
    <x v="71"/>
    <s v="Hp"/>
    <x v="10"/>
    <s v="Webcams"/>
    <s v="Each"/>
    <s v="Active"/>
    <x v="0"/>
    <s v="PHC"/>
    <s v="G-32-S2"/>
    <s v="G"/>
    <s v="S2"/>
    <s v="BT-255179"/>
    <s v="LOT-C4897"/>
    <n v="58"/>
    <n v="5"/>
    <n v="53"/>
    <n v="30"/>
    <n v="12"/>
    <n v="150"/>
    <s v="SUP-1001"/>
    <x v="9"/>
    <s v="Nigeria"/>
    <n v="5"/>
    <d v="2025-02-02T00:00:00"/>
    <n v="8569.58"/>
    <n v="12464.33"/>
    <n v="497035.64"/>
    <s v="NGN"/>
    <d v="2026-06-25T00:00:00"/>
    <d v="2025-02-03T00:00:00"/>
    <m/>
    <x v="1"/>
    <x v="1"/>
  </r>
  <r>
    <s v="PRD-00163"/>
    <s v="PHI-CLN-0005"/>
    <s v="9206980000000"/>
    <x v="20"/>
    <s v="Philips"/>
    <x v="1"/>
    <s v="Cleaning Kits"/>
    <s v="Each"/>
    <s v="Active"/>
    <x v="2"/>
    <s v="LAG"/>
    <s v="D-35-S4"/>
    <s v="D"/>
    <s v="S4"/>
    <s v="BT-648684"/>
    <s v="LOT-A5237"/>
    <n v="0"/>
    <n v="0"/>
    <n v="0"/>
    <n v="100"/>
    <n v="30"/>
    <n v="600"/>
    <s v="SUP-1011"/>
    <x v="2"/>
    <s v="United Kingdom"/>
    <n v="32"/>
    <d v="2026-05-17T00:00:00"/>
    <n v="25362.37"/>
    <n v="33732.58"/>
    <n v="0"/>
    <s v="NGN"/>
    <d v="2026-06-16T00:00:00"/>
    <d v="2026-05-23T00:00:00"/>
    <d v="2028-04-26T00:00:00"/>
    <x v="0"/>
    <x v="0"/>
  </r>
  <r>
    <s v="PRD-03083"/>
    <s v="UBI-NET-0110"/>
    <s v="2218980000000"/>
    <x v="51"/>
    <s v="Ubiquiti"/>
    <x v="11"/>
    <s v="Switches"/>
    <s v="Each"/>
    <s v="Active"/>
    <x v="0"/>
    <s v="PHC"/>
    <s v="B-40-S1"/>
    <s v="B"/>
    <s v="S1"/>
    <s v="BT-108208"/>
    <s v="LOT-C8107"/>
    <n v="29"/>
    <n v="3"/>
    <n v="26"/>
    <n v="25"/>
    <n v="12"/>
    <n v="100"/>
    <s v="SUP-1006"/>
    <x v="4"/>
    <s v="China"/>
    <n v="38"/>
    <d v="2026-03-23T00:00:00"/>
    <n v="903644.74"/>
    <n v="1175802.29"/>
    <n v="26205697.460000001"/>
    <s v="NGN"/>
    <d v="2026-06-01T00:00:00"/>
    <d v="2026-03-30T00:00:00"/>
    <m/>
    <x v="1"/>
    <x v="1"/>
  </r>
  <r>
    <s v="PRD-01769"/>
    <s v="PHI-CLN-0045"/>
    <s v="6918620000000"/>
    <x v="20"/>
    <s v="Philips"/>
    <x v="1"/>
    <s v="Cleaning Kits"/>
    <s v="Each"/>
    <s v="Active"/>
    <x v="1"/>
    <s v="ABJ"/>
    <s v="A-38-S5"/>
    <s v="A"/>
    <s v="S5"/>
    <s v="BT-241177"/>
    <s v="LOT-B9218"/>
    <n v="225"/>
    <n v="71"/>
    <n v="154"/>
    <n v="40"/>
    <n v="20"/>
    <n v="320"/>
    <s v="SUP-1003"/>
    <x v="0"/>
    <s v="Nigeria"/>
    <n v="2"/>
    <d v="2025-11-19T00:00:00"/>
    <n v="107817.99"/>
    <n v="137867.97"/>
    <n v="24259047.75"/>
    <s v="NGN"/>
    <d v="2026-06-05T00:00:00"/>
    <d v="2025-12-01T00:00:00"/>
    <d v="2026-10-19T00:00:00"/>
    <x v="1"/>
    <x v="1"/>
  </r>
  <r>
    <s v="PRD-02934"/>
    <s v="SAM-STO-0070"/>
    <s v="5384100000000"/>
    <x v="3"/>
    <s v="Samsung"/>
    <x v="3"/>
    <s v="External Storage"/>
    <s v="Each"/>
    <s v="Active"/>
    <x v="0"/>
    <s v="PHC"/>
    <s v="C-12-S5"/>
    <s v="C"/>
    <s v="S5"/>
    <s v="BT-701910"/>
    <s v="LOT-C6495"/>
    <n v="52"/>
    <n v="3"/>
    <n v="49"/>
    <n v="25"/>
    <n v="12"/>
    <n v="125"/>
    <s v="SUP-1006"/>
    <x v="4"/>
    <s v="China"/>
    <n v="34"/>
    <d v="2026-01-14T00:00:00"/>
    <n v="70836.89"/>
    <n v="106909.36"/>
    <n v="3683518.28"/>
    <s v="NGN"/>
    <d v="2026-06-20T00:00:00"/>
    <d v="2026-01-25T00:00:00"/>
    <m/>
    <x v="1"/>
    <x v="1"/>
  </r>
  <r>
    <s v="PRD-02085"/>
    <s v="CIS-NET-0085"/>
    <s v="9419980000000"/>
    <x v="48"/>
    <s v="Cisco"/>
    <x v="11"/>
    <s v="Access Points"/>
    <s v="Each"/>
    <s v="Active"/>
    <x v="1"/>
    <s v="ABJ"/>
    <s v="F-21-S4"/>
    <s v="F"/>
    <s v="S4"/>
    <s v="BT-981500"/>
    <s v="LOT-B2975"/>
    <n v="93"/>
    <n v="19"/>
    <n v="74"/>
    <n v="10"/>
    <n v="4"/>
    <n v="100"/>
    <s v="SUP-1010"/>
    <x v="1"/>
    <s v="United Arab Emirates"/>
    <n v="20"/>
    <d v="2026-03-11T00:00:00"/>
    <n v="239920.13"/>
    <n v="358706.35"/>
    <n v="22312572.09"/>
    <s v="NGN"/>
    <d v="2026-06-11T00:00:00"/>
    <d v="2026-03-24T00:00:00"/>
    <m/>
    <x v="1"/>
    <x v="1"/>
  </r>
  <r>
    <s v="PRD-02731"/>
    <s v="PHI-CCT-0081"/>
    <s v="1789180000000"/>
    <x v="32"/>
    <s v="Philips"/>
    <x v="9"/>
    <s v="Intercoms"/>
    <s v="Each"/>
    <s v="Active"/>
    <x v="0"/>
    <s v="PHC"/>
    <s v="G-13-S4"/>
    <s v="G"/>
    <s v="S4"/>
    <s v="BT-420850"/>
    <s v="LOT-C7328"/>
    <n v="493"/>
    <n v="32"/>
    <n v="461"/>
    <n v="75"/>
    <n v="30"/>
    <n v="750"/>
    <s v="SUP-1006"/>
    <x v="4"/>
    <s v="China"/>
    <n v="38"/>
    <d v="2025-03-06T00:00:00"/>
    <n v="573813.18999999994"/>
    <n v="791660"/>
    <n v="282889902.69999999"/>
    <s v="NGN"/>
    <d v="2026-05-12T00:00:00"/>
    <d v="2025-03-09T00:00:00"/>
    <m/>
    <x v="1"/>
    <x v="1"/>
  </r>
  <r>
    <s v="PRD-00489"/>
    <s v="HP-MOB-0025"/>
    <s v="3736060000000"/>
    <x v="25"/>
    <s v="Hp"/>
    <x v="5"/>
    <s v="Tablets"/>
    <s v="Each"/>
    <s v="Active"/>
    <x v="2"/>
    <s v="LAG"/>
    <s v="E-17-S7"/>
    <s v="E"/>
    <s v="S7"/>
    <s v="BT-104493"/>
    <s v="LOT-A9695"/>
    <n v="21"/>
    <n v="3"/>
    <n v="18"/>
    <n v="60"/>
    <n v="30"/>
    <n v="600"/>
    <s v="SUP-1006"/>
    <x v="4"/>
    <s v="China"/>
    <n v="35"/>
    <d v="2026-05-01T00:00:00"/>
    <n v="279149.73"/>
    <n v="393830.55"/>
    <n v="5862144.3300000001"/>
    <s v="NGN"/>
    <d v="2026-06-15T00:00:00"/>
    <d v="2026-05-15T00:00:00"/>
    <m/>
    <x v="2"/>
    <x v="0"/>
  </r>
  <r>
    <s v="PRD-01662"/>
    <s v="CIS-NET-0072"/>
    <s v="4587960000000"/>
    <x v="56"/>
    <s v="Cisco"/>
    <x v="6"/>
    <s v="Switches"/>
    <s v="Each"/>
    <s v="Active"/>
    <x v="1"/>
    <s v="ABJ"/>
    <s v="E-40-S8"/>
    <s v="E"/>
    <s v="S8"/>
    <s v="BT-589688"/>
    <s v="LOT-B9617"/>
    <n v="66"/>
    <n v="22"/>
    <n v="44"/>
    <n v="10"/>
    <n v="4"/>
    <n v="80"/>
    <s v="SUP-1005"/>
    <x v="12"/>
    <s v="United Arab Emirates"/>
    <n v="16"/>
    <d v="2025-09-09T00:00:00"/>
    <n v="813802.68"/>
    <n v="1099141.44"/>
    <n v="53710976.880000003"/>
    <s v="NGN"/>
    <d v="2026-05-28T00:00:00"/>
    <d v="2025-09-17T00:00:00"/>
    <m/>
    <x v="1"/>
    <x v="1"/>
  </r>
  <r>
    <s v="PRD-01962"/>
    <s v="SAM-MOB-0064"/>
    <s v="3004560000000"/>
    <x v="11"/>
    <s v="Samsung"/>
    <x v="6"/>
    <s v="Smartphones"/>
    <s v="Each"/>
    <s v="Active"/>
    <x v="1"/>
    <s v="ABJ"/>
    <s v="A-26-S7"/>
    <s v="A"/>
    <s v="S7"/>
    <s v="BT-464125"/>
    <s v="LOT-B3717"/>
    <n v="250"/>
    <n v="10"/>
    <n v="240"/>
    <n v="100"/>
    <n v="50"/>
    <n v="600"/>
    <s v="SUP-1007"/>
    <x v="8"/>
    <s v="China"/>
    <n v="32"/>
    <d v="2026-02-19T00:00:00"/>
    <n v="324909.95"/>
    <n v="436999.99"/>
    <n v="81227487.5"/>
    <s v="NGN"/>
    <d v="2026-06-27T00:00:00"/>
    <d v="2026-02-25T00:00:00"/>
    <m/>
    <x v="1"/>
    <x v="1"/>
  </r>
  <r>
    <s v="PRD-00733"/>
    <s v="HP-MOB-0031"/>
    <s v="1157450000000"/>
    <x v="25"/>
    <s v="Hp"/>
    <x v="5"/>
    <s v="Smartphones"/>
    <s v="Each"/>
    <s v="Active"/>
    <x v="2"/>
    <s v="LAG"/>
    <s v="F-01-S9"/>
    <s v="F"/>
    <s v="S9"/>
    <s v="BT-461038"/>
    <s v="LOT-A6674"/>
    <n v="89"/>
    <n v="22"/>
    <n v="67"/>
    <n v="20"/>
    <n v="10"/>
    <n v="200"/>
    <s v="SUP-1006"/>
    <x v="4"/>
    <s v="China"/>
    <n v="34"/>
    <d v="2026-03-26T00:00:00"/>
    <n v="634948.28"/>
    <n v="739597.76"/>
    <n v="56510396.920000002"/>
    <s v="NGN"/>
    <d v="2026-05-10T00:00:00"/>
    <d v="2026-04-04T00:00:00"/>
    <m/>
    <x v="1"/>
    <x v="1"/>
  </r>
  <r>
    <s v="PRD-01066"/>
    <s v="SAM-MOB-0036"/>
    <s v="3306140000000"/>
    <x v="11"/>
    <s v="Samsung"/>
    <x v="5"/>
    <s v="Smartphones"/>
    <s v="Each"/>
    <s v="Active"/>
    <x v="2"/>
    <s v="LAG"/>
    <s v="H-37-S8"/>
    <s v="H"/>
    <s v="S8"/>
    <s v="BT-764637"/>
    <s v="LOT-A8689"/>
    <n v="197"/>
    <n v="14"/>
    <n v="183"/>
    <n v="60"/>
    <n v="24"/>
    <n v="240"/>
    <s v="SUP-1011"/>
    <x v="2"/>
    <s v="United Kingdom"/>
    <n v="32"/>
    <d v="2025-08-07T00:00:00"/>
    <n v="436051.98"/>
    <n v="521515.5"/>
    <n v="85902240.060000002"/>
    <s v="NGN"/>
    <d v="2026-06-13T00:00:00"/>
    <d v="2025-08-16T00:00:00"/>
    <m/>
    <x v="1"/>
    <x v="1"/>
  </r>
  <r>
    <s v="PRD-03151"/>
    <s v="SAM-AUD-0096"/>
    <s v="5098180000000"/>
    <x v="0"/>
    <s v="Samsung"/>
    <x v="0"/>
    <s v="Earbuds"/>
    <s v="Each"/>
    <s v="Active"/>
    <x v="0"/>
    <s v="PHC"/>
    <s v="C-23-S2"/>
    <s v="C"/>
    <s v="S2"/>
    <s v="BT-718103"/>
    <s v="LOT-C4664"/>
    <n v="174"/>
    <n v="65"/>
    <n v="109"/>
    <n v="25"/>
    <n v="12"/>
    <n v="250"/>
    <s v="SUP-1001"/>
    <x v="9"/>
    <s v="Nigeria"/>
    <n v="10"/>
    <d v="2025-05-02T00:00:00"/>
    <n v="13083.69"/>
    <n v="20117.03"/>
    <n v="2276562.06"/>
    <s v="NGN"/>
    <d v="2026-06-10T00:00:00"/>
    <d v="2025-05-03T00:00:00"/>
    <m/>
    <x v="1"/>
    <x v="1"/>
  </r>
  <r>
    <s v="PRD-01505"/>
    <s v="BRO-SUP-0047"/>
    <s v="4846750000000"/>
    <x v="6"/>
    <s v="Brother"/>
    <x v="6"/>
    <s v="Paper Products"/>
    <s v="Pack"/>
    <s v="Active"/>
    <x v="1"/>
    <s v="ABJ"/>
    <s v="E-05-S7"/>
    <s v="E"/>
    <s v="S7"/>
    <s v="BT-684636"/>
    <s v="LOT-B8139"/>
    <n v="41"/>
    <n v="4"/>
    <n v="37"/>
    <n v="10"/>
    <n v="5"/>
    <n v="50"/>
    <s v="SUP-1003"/>
    <x v="0"/>
    <s v="Nigeria"/>
    <n v="3"/>
    <d v="2026-05-26T00:00:00"/>
    <n v="33994.949999999997"/>
    <n v="48353.15"/>
    <n v="1393792.95"/>
    <s v="NGN"/>
    <d v="2026-05-30T00:00:00"/>
    <d v="2026-05-27T00:00:00"/>
    <d v="2026-04-04T00:00:00"/>
    <x v="1"/>
    <x v="1"/>
  </r>
  <r>
    <s v="PRD-00400"/>
    <s v="PHI-ELC-0019"/>
    <s v="6527400000000"/>
    <x v="37"/>
    <s v="Philips"/>
    <x v="8"/>
    <s v="Surge Protection"/>
    <s v="Each"/>
    <s v="Discontinued"/>
    <x v="2"/>
    <s v="LAG"/>
    <s v="G-27-S7"/>
    <s v="G"/>
    <s v="S7"/>
    <s v="BT-105948"/>
    <s v="LOT-A7620"/>
    <n v="239"/>
    <n v="47"/>
    <n v="192"/>
    <n v="25"/>
    <n v="10"/>
    <n v="200"/>
    <s v="SUP-1002"/>
    <x v="5"/>
    <s v="Nigeria"/>
    <n v="5"/>
    <d v="2025-07-22T00:00:00"/>
    <n v="112121.32"/>
    <n v="144812.92000000001"/>
    <n v="26796995.48"/>
    <s v="NGN"/>
    <d v="2026-06-10T00:00:00"/>
    <d v="2025-07-30T00:00:00"/>
    <m/>
    <x v="3"/>
    <x v="1"/>
  </r>
  <r>
    <s v="PRD-02855"/>
    <s v="LEN-MOB-0087"/>
    <s v="2751420000000"/>
    <x v="66"/>
    <s v="Lenovo"/>
    <x v="5"/>
    <s v="Tablets"/>
    <s v="Each"/>
    <s v="Active"/>
    <x v="0"/>
    <s v="PHC"/>
    <s v="A-39-S4"/>
    <s v="A"/>
    <s v="S4"/>
    <s v="BT-990401"/>
    <s v="LOT-C4776"/>
    <n v="43"/>
    <n v="12"/>
    <n v="31"/>
    <n v="50"/>
    <n v="25"/>
    <n v="300"/>
    <s v="SUP-1012"/>
    <x v="11"/>
    <s v="Nigeria"/>
    <n v="4"/>
    <d v="2025-01-21T00:00:00"/>
    <n v="633324.81999999995"/>
    <n v="890066.83"/>
    <n v="27232967.260000002"/>
    <s v="NGN"/>
    <d v="2026-06-13T00:00:00"/>
    <d v="2025-01-28T00:00:00"/>
    <m/>
    <x v="2"/>
    <x v="0"/>
  </r>
  <r>
    <s v="PRD-01869"/>
    <s v="HP-LAP-0034"/>
    <s v="5644290000000"/>
    <x v="63"/>
    <s v="Hp"/>
    <x v="2"/>
    <s v="Business Laptops"/>
    <s v="Each"/>
    <s v="Active"/>
    <x v="1"/>
    <s v="ABJ"/>
    <s v="D-25-S8"/>
    <s v="D"/>
    <s v="S8"/>
    <s v="BT-647954"/>
    <s v="LOT-B6761"/>
    <n v="-2"/>
    <n v="23"/>
    <n v="128"/>
    <n v="50"/>
    <n v="25"/>
    <n v="300"/>
    <s v="SUP-1005"/>
    <x v="12"/>
    <s v="United Arab Emirates"/>
    <n v="20"/>
    <d v="2025-06-15T00:00:00"/>
    <n v="1054195.67"/>
    <n v="1277892.77"/>
    <n v="159183546.19999999"/>
    <s v="NGN"/>
    <d v="2026-05-06T00:00:00"/>
    <d v="2025-06-18T00:00:00"/>
    <m/>
    <x v="1"/>
    <x v="1"/>
  </r>
  <r>
    <s v="PRD-01506"/>
    <s v="HP-PRN-0002"/>
    <s v="556241000000"/>
    <x v="28"/>
    <s v="Logitech"/>
    <x v="1"/>
    <s v="Vacuum"/>
    <s v="Each"/>
    <s v="Active"/>
    <x v="1"/>
    <s v="ABJ"/>
    <s v="B-17-S6"/>
    <s v="B"/>
    <s v="S6"/>
    <s v="BT-756304"/>
    <s v="LOT-B2692"/>
    <n v="236"/>
    <n v="73"/>
    <n v="163"/>
    <n v="40"/>
    <n v="12"/>
    <n v="400"/>
    <s v="SUP-1003"/>
    <x v="0"/>
    <s v="Nigeria"/>
    <n v="7"/>
    <d v="2026-06-09T00:00:00"/>
    <n v="151878.16"/>
    <n v="202488.49"/>
    <n v="35843245.759999998"/>
    <s v="NGN"/>
    <d v="2026-06-18T00:00:00"/>
    <d v="2026-06-21T00:00:00"/>
    <d v="2027-03-06T00:00:00"/>
    <x v="1"/>
    <x v="1"/>
  </r>
  <r>
    <s v="PRD-03045"/>
    <s v="KNG-STO-0063"/>
    <s v="1947260000000"/>
    <x v="79"/>
    <s v="Kingston"/>
    <x v="3"/>
    <s v="Hard Disk Drives"/>
    <s v="Each"/>
    <s v="Active"/>
    <x v="0"/>
    <s v="PHC"/>
    <s v="F-25-S7"/>
    <s v="F"/>
    <s v="S7"/>
    <s v="BT-630892"/>
    <s v="LOT-C1407"/>
    <n v="56"/>
    <n v="1"/>
    <n v="55"/>
    <n v="10"/>
    <n v="4"/>
    <n v="60"/>
    <s v="SUP-1001"/>
    <x v="9"/>
    <s v="Nigeria"/>
    <n v="6"/>
    <d v="2025-05-30T00:00:00"/>
    <n v="74150.03"/>
    <n v="89813.17"/>
    <n v="4152401.68"/>
    <s v="NGN"/>
    <d v="2026-05-06T00:00:00"/>
    <d v="2025-06-10T00:00:00"/>
    <m/>
    <x v="1"/>
    <x v="1"/>
  </r>
  <r>
    <s v="PRD-03271"/>
    <s v="HP-CLN-0083"/>
    <s v="657022000000"/>
    <x v="1"/>
    <s v="Hp"/>
    <x v="1"/>
    <s v="Cleaning Kits"/>
    <s v="Each"/>
    <s v="Active"/>
    <x v="0"/>
    <s v="PHC"/>
    <s v="B-34-S2"/>
    <s v="B"/>
    <s v="S2"/>
    <s v="BT-555222"/>
    <s v="LOT-C6415"/>
    <n v="204"/>
    <n v="69"/>
    <n v="135"/>
    <n v="50"/>
    <n v="25"/>
    <n v="400"/>
    <s v="SUP-1012"/>
    <x v="11"/>
    <s v="Nigeria"/>
    <n v="5"/>
    <d v="2025-07-05T00:00:00"/>
    <n v="84081.11"/>
    <n v="129399.23"/>
    <n v="17152546.440000001"/>
    <s v="NGN"/>
    <d v="2026-06-04T00:00:00"/>
    <d v="2025-07-14T00:00:00"/>
    <d v="2028-04-17T00:00:00"/>
    <x v="1"/>
    <x v="1"/>
  </r>
  <r>
    <s v="PRD-02635"/>
    <s v="SAM-STO-0063"/>
    <s v="4221330000000"/>
    <x v="42"/>
    <s v="Samsung"/>
    <x v="3"/>
    <s v="Hard Disk Drives"/>
    <s v="Each"/>
    <s v="Active"/>
    <x v="0"/>
    <s v="PHC"/>
    <s v="D-10-S3"/>
    <s v="D"/>
    <s v="S3"/>
    <s v="BT-360828"/>
    <s v="LOT-C6336"/>
    <n v="330"/>
    <n v="70"/>
    <n v="260"/>
    <n v="30"/>
    <n v="9"/>
    <n v="300"/>
    <s v="SUP-1003"/>
    <x v="0"/>
    <s v="Nigeria"/>
    <n v="7"/>
    <d v="2025-03-18T00:00:00"/>
    <n v="128530.59"/>
    <n v="150882.62"/>
    <n v="42415094.700000003"/>
    <s v="NGN"/>
    <d v="2026-05-28T00:00:00"/>
    <d v="2025-03-27T00:00:00"/>
    <m/>
    <x v="3"/>
    <x v="1"/>
  </r>
  <r>
    <s v="PRD-02389"/>
    <s v="LOG-ACC-0051"/>
    <s v="3514900000000"/>
    <x v="33"/>
    <s v="Logitech"/>
    <x v="10"/>
    <s v="Input Combos"/>
    <s v="Each"/>
    <s v="Active"/>
    <x v="0"/>
    <s v="PHC"/>
    <s v="E-27-S5"/>
    <s v="E"/>
    <s v="S5"/>
    <s v="BT-551978"/>
    <s v="LOT-C1190"/>
    <n v="10"/>
    <n v="2"/>
    <n v="8"/>
    <n v="15"/>
    <n v="6"/>
    <n v="150"/>
    <s v="SUP-1003"/>
    <x v="0"/>
    <s v="Nigeria"/>
    <n v="6"/>
    <d v="2025-01-30T00:00:00"/>
    <n v="21791.919999999998"/>
    <n v="25190.78"/>
    <n v="217919.2"/>
    <s v="NGN"/>
    <d v="2026-05-16T00:00:00"/>
    <d v="2025-02-01T00:00:00"/>
    <m/>
    <x v="2"/>
    <x v="0"/>
  </r>
  <r>
    <s v="PRD-00241"/>
    <s v="LOG-CLN-0008"/>
    <s v="2008940000000"/>
    <x v="28"/>
    <s v="Logitech"/>
    <x v="3"/>
    <s v="Cleaning Kits"/>
    <s v="Each"/>
    <s v="Active"/>
    <x v="2"/>
    <s v="LAG"/>
    <s v="D-33-S2"/>
    <s v="D"/>
    <s v="S2"/>
    <s v="BT-678589"/>
    <s v="LOT-A6115"/>
    <n v="0"/>
    <n v="0"/>
    <n v="0"/>
    <n v="25"/>
    <n v="10"/>
    <n v="100"/>
    <s v="SUP-1004"/>
    <x v="10"/>
    <s v="United Arab Emirates"/>
    <n v="22"/>
    <d v="2026-01-31T00:00:00"/>
    <n v="132167.17000000001"/>
    <n v="191116.49"/>
    <n v="0"/>
    <s v="NGN"/>
    <d v="2026-05-26T00:00:00"/>
    <d v="2026-02-09T00:00:00"/>
    <d v="2027-01-15T00:00:00"/>
    <x v="0"/>
    <x v="0"/>
  </r>
  <r>
    <s v="PRD-01972"/>
    <s v="HP-MOB-0070"/>
    <s v="2091430000000"/>
    <x v="25"/>
    <s v="Hp"/>
    <x v="5"/>
    <s v="Smartphones"/>
    <s v="Each"/>
    <s v="Active"/>
    <x v="1"/>
    <s v="ABJ"/>
    <s v="A-35-S1"/>
    <s v="A"/>
    <s v="S1"/>
    <s v="BT-316507"/>
    <s v="LOT-B1217"/>
    <n v="8"/>
    <n v="0"/>
    <n v="8"/>
    <n v="15"/>
    <n v="6"/>
    <n v="120"/>
    <s v="SUP-1003"/>
    <x v="0"/>
    <s v="Nigeria"/>
    <n v="3"/>
    <d v="2025-12-22T00:00:00"/>
    <n v="507224.61"/>
    <n v="599389.55000000005"/>
    <n v="4057796.88"/>
    <s v="NGN"/>
    <d v="2026-06-19T00:00:00"/>
    <d v="2025-12-29T00:00:00"/>
    <m/>
    <x v="2"/>
    <x v="0"/>
  </r>
  <r>
    <s v="PRD-03304"/>
    <s v="CIS-CCT-0082"/>
    <s v="1778650000000"/>
    <x v="17"/>
    <s v="Cisco"/>
    <x v="9"/>
    <s v="Intercoms"/>
    <s v="Each"/>
    <s v="Active"/>
    <x v="0"/>
    <s v="PHC"/>
    <s v="B-05-S3"/>
    <s v="B"/>
    <s v="S3"/>
    <s v="BT-559544"/>
    <s v="LOT-C1053"/>
    <n v="470"/>
    <n v="1"/>
    <n v="469"/>
    <n v="40"/>
    <n v="12"/>
    <n v="400"/>
    <s v="SUP-1009"/>
    <x v="7"/>
    <s v="Nigeria"/>
    <n v="6"/>
    <d v="2025-04-03T00:00:00"/>
    <n v="414841.56"/>
    <n v="632172.96"/>
    <n v="194975533.19999999"/>
    <s v="NGN"/>
    <d v="2026-06-06T00:00:00"/>
    <d v="2025-04-15T00:00:00"/>
    <m/>
    <x v="3"/>
    <x v="1"/>
  </r>
  <r>
    <s v="PRD-00726"/>
    <s v="MSF-ACC-0017"/>
    <s v="7996240000000"/>
    <x v="62"/>
    <s v="Microsoft"/>
    <x v="10"/>
    <s v="Keyboards"/>
    <s v="Each"/>
    <s v="Active"/>
    <x v="2"/>
    <s v="LAG"/>
    <s v="C-25-S1"/>
    <s v="C"/>
    <s v="S1"/>
    <s v="BT-537206"/>
    <s v="LOT-A7523"/>
    <n v="7"/>
    <n v="1"/>
    <n v="6"/>
    <n v="100"/>
    <n v="40"/>
    <n v="500"/>
    <s v="SUP-1002"/>
    <x v="6"/>
    <s v="Nigeria"/>
    <n v="7"/>
    <d v="2025-04-15T00:00:00"/>
    <n v="35990.53"/>
    <n v="44045.48"/>
    <n v="251933.71"/>
    <s v="NGN"/>
    <d v="2026-05-21T00:00:00"/>
    <d v="2025-04-25T00:00:00"/>
    <m/>
    <x v="2"/>
    <x v="0"/>
  </r>
  <r>
    <s v="PRD-00656"/>
    <s v="KNG-STO-0012"/>
    <s v="6011940000000"/>
    <x v="59"/>
    <s v="Kingston"/>
    <x v="3"/>
    <s v="External Storage"/>
    <s v="Each"/>
    <s v="Active"/>
    <x v="2"/>
    <s v="LAG"/>
    <s v="A-01-S8"/>
    <s v="A"/>
    <s v="S8"/>
    <s v="BT-906147"/>
    <s v="LOT-A6216"/>
    <n v="257"/>
    <n v="74"/>
    <n v="183"/>
    <n v="40"/>
    <n v="12"/>
    <n v="400"/>
    <s v="SUP-1002"/>
    <x v="5"/>
    <s v="Nigeria"/>
    <n v="4"/>
    <d v="2025-07-24T00:00:00"/>
    <n v="184268.75"/>
    <n v="239451.26"/>
    <n v="47357068.75"/>
    <s v="NGN"/>
    <d v="2026-05-28T00:00:00"/>
    <d v="2025-08-05T00:00:00"/>
    <m/>
    <x v="1"/>
    <x v="1"/>
  </r>
  <r>
    <s v="PRD-02097"/>
    <s v="PHI-ELC-0120"/>
    <s v="5035820000000"/>
    <x v="31"/>
    <s v="Philips"/>
    <x v="8"/>
    <s v="UPS"/>
    <s v="Each"/>
    <s v="Active"/>
    <x v="1"/>
    <s v="ABJ"/>
    <s v="F-24-S1"/>
    <s v="F"/>
    <s v="S1"/>
    <s v="BT-325149"/>
    <s v="LOT-B5632"/>
    <n v="16"/>
    <n v="3"/>
    <n v="13"/>
    <n v="60"/>
    <n v="30"/>
    <n v="300"/>
    <s v="SUP-1010"/>
    <x v="1"/>
    <s v="United Arab Emirates"/>
    <n v="14"/>
    <d v="2025-03-31T00:00:00"/>
    <n v="44120.98"/>
    <n v="67603.600000000006"/>
    <n v="705935.68"/>
    <s v="NGN"/>
    <d v="2026-06-05T00:00:00"/>
    <d v="2025-04-08T00:00:00"/>
    <m/>
    <x v="2"/>
    <x v="0"/>
  </r>
  <r>
    <s v="PRD-00746"/>
    <s v="SAM-STO-0023"/>
    <s v="3284420000000"/>
    <x v="42"/>
    <s v="Samsung"/>
    <x v="3"/>
    <s v="Hard Disk Drives"/>
    <s v="Each"/>
    <s v="Active"/>
    <x v="2"/>
    <s v="LAG"/>
    <s v="B-01-S5"/>
    <s v="B"/>
    <s v="S5"/>
    <s v="BT-168428"/>
    <s v="LOT-A7935"/>
    <n v="69"/>
    <n v="27"/>
    <n v="42"/>
    <n v="100"/>
    <n v="50"/>
    <n v="500"/>
    <s v="SUP-1004"/>
    <x v="10"/>
    <s v="United Arab Emirates"/>
    <n v="24"/>
    <d v="2025-12-05T00:00:00"/>
    <n v="46419.65"/>
    <n v="55920.09"/>
    <n v="3202955.85"/>
    <s v="NGN"/>
    <d v="2026-05-24T00:00:00"/>
    <d v="2025-12-06T00:00:00"/>
    <m/>
    <x v="2"/>
    <x v="0"/>
  </r>
  <r>
    <s v="PRD-01458"/>
    <s v="BRO-SUP-0044"/>
    <s v="951889000000"/>
    <x v="6"/>
    <s v="Brother"/>
    <x v="6"/>
    <s v="Labels"/>
    <s v="Pack"/>
    <s v="Active"/>
    <x v="1"/>
    <s v="ABJ"/>
    <s v="B-39-S4"/>
    <s v="B"/>
    <s v="S4"/>
    <s v="BT-708647"/>
    <s v="LOT-B5739"/>
    <n v="299"/>
    <n v="38"/>
    <n v="261"/>
    <n v="40"/>
    <n v="20"/>
    <n v="320"/>
    <s v="SUP-1009"/>
    <x v="7"/>
    <s v="Nigeria"/>
    <n v="9"/>
    <d v="2025-03-13T00:00:00"/>
    <n v="18287.37"/>
    <n v="26857.99"/>
    <n v="5467923.6299999999"/>
    <s v="NGN"/>
    <d v="2026-05-16T00:00:00"/>
    <d v="2025-03-22T00:00:00"/>
    <d v="2026-11-10T00:00:00"/>
    <x v="1"/>
    <x v="1"/>
  </r>
  <r>
    <s v="PRD-00264"/>
    <s v="CAN-PRN-0008"/>
    <s v="1643350000000"/>
    <x v="15"/>
    <s v="Canon"/>
    <x v="7"/>
    <s v="Laser Printers"/>
    <s v="Each"/>
    <s v="Active"/>
    <x v="2"/>
    <s v="LAG"/>
    <s v="C-39-S1"/>
    <s v="C"/>
    <s v="S1"/>
    <s v="BT-612348"/>
    <s v="LOT-A1439"/>
    <n v="2"/>
    <n v="0"/>
    <n v="2"/>
    <m/>
    <n v="7"/>
    <n v="120"/>
    <s v="SUP-1008"/>
    <x v="3"/>
    <s v="Nigeria"/>
    <n v="7"/>
    <d v="2025-12-16T00:00:00"/>
    <n v="359356.47"/>
    <n v="457050.47"/>
    <n v="718712.94"/>
    <s v="NGN"/>
    <d v="2026-05-17T00:00:00"/>
    <d v="2025-12-18T00:00:00"/>
    <m/>
    <x v="2"/>
    <x v="0"/>
  </r>
  <r>
    <s v="PRD-03254"/>
    <s v="DEL-ACC-0062"/>
    <s v="5774480000000"/>
    <x v="36"/>
    <s v="Dell"/>
    <x v="10"/>
    <s v="Input Combos"/>
    <s v="Each"/>
    <s v="Active"/>
    <x v="0"/>
    <s v="PHC"/>
    <s v="F-34-S7"/>
    <s v="F"/>
    <s v="S7"/>
    <s v="BT-222654"/>
    <s v="LOT-C2175"/>
    <n v="163"/>
    <n v="63"/>
    <n v="100"/>
    <n v="60"/>
    <n v="18"/>
    <n v="300"/>
    <s v="SUP-1003"/>
    <x v="0"/>
    <s v="Nigeria"/>
    <n v="3"/>
    <d v="2026-06-03T00:00:00"/>
    <n v="13740.4"/>
    <n v="20467.939999999999"/>
    <n v="2239685.2000000002"/>
    <s v="NGN"/>
    <d v="2026-06-08T00:00:00"/>
    <d v="2026-06-11T00:00:00"/>
    <m/>
    <x v="1"/>
    <x v="1"/>
  </r>
  <r>
    <s v="PRD-02551"/>
    <s v="DEL-ACC-0048"/>
    <s v="520307000000"/>
    <x v="58"/>
    <s v="Dell"/>
    <x v="10"/>
    <s v="Webcams"/>
    <s v="Each"/>
    <s v="Active"/>
    <x v="0"/>
    <s v="PHC"/>
    <s v="D-39-S3"/>
    <s v="D"/>
    <s v="S3"/>
    <s v="BT-893751"/>
    <s v="LOT-C5985"/>
    <n v="15"/>
    <n v="4"/>
    <n v="11"/>
    <n v="15"/>
    <n v="7"/>
    <n v="75"/>
    <s v="SUP-1010"/>
    <x v="1"/>
    <s v="United Arab Emirates"/>
    <n v="16"/>
    <d v="2026-04-18T00:00:00"/>
    <n v="9389.4699999999993"/>
    <n v="14094.78"/>
    <n v="140842.04999999999"/>
    <s v="NGN"/>
    <d v="2026-05-08T00:00:00"/>
    <d v="2026-05-02T00:00:00"/>
    <m/>
    <x v="2"/>
    <x v="0"/>
  </r>
  <r>
    <s v="PRD-02159"/>
    <s v="EPS-PRN-0038"/>
    <s v="8106370000000"/>
    <x v="29"/>
    <s v="Epson"/>
    <x v="7"/>
    <s v="Multifunction"/>
    <s v="Each"/>
    <s v="Active"/>
    <x v="1"/>
    <s v="ABJ"/>
    <s v="D-35-S4"/>
    <s v="D"/>
    <s v="S4"/>
    <s v="BT-932045"/>
    <s v="LOT-B5346"/>
    <n v="75"/>
    <n v="23"/>
    <n v="52"/>
    <n v="15"/>
    <n v="4"/>
    <n v="150"/>
    <s v="SUP-1005"/>
    <x v="12"/>
    <s v="United Arab Emirates"/>
    <n v="19"/>
    <d v="2025-04-03T00:00:00"/>
    <n v="276063.73"/>
    <n v="395011.6"/>
    <n v="20704779.75"/>
    <s v="NGN"/>
    <d v="2026-05-12T00:00:00"/>
    <d v="2025-04-05T00:00:00"/>
    <m/>
    <x v="1"/>
    <x v="1"/>
  </r>
  <r>
    <s v="PRD-00167"/>
    <s v="HP-ACC-0003"/>
    <s v="5267720000000"/>
    <x v="72"/>
    <s v="Hp"/>
    <x v="10"/>
    <s v="Input Combos"/>
    <s v="Each"/>
    <s v="Active"/>
    <x v="2"/>
    <s v="LAG"/>
    <s v="H-33-S3"/>
    <s v="H"/>
    <s v="S3"/>
    <s v="BT-987240"/>
    <s v="LOT-A8680"/>
    <n v="414"/>
    <n v="59"/>
    <n v="355"/>
    <n v="100"/>
    <n v="50"/>
    <n v="600"/>
    <s v="SUP-1008"/>
    <x v="3"/>
    <s v="Nigeria"/>
    <n v="5"/>
    <d v="2026-03-20T00:00:00"/>
    <n v="18085.66"/>
    <n v="20987.21"/>
    <n v="7487463.2400000002"/>
    <s v="NGN"/>
    <d v="2026-05-11T00:00:00"/>
    <d v="2026-04-01T00:00:00"/>
    <m/>
    <x v="1"/>
    <x v="1"/>
  </r>
  <r>
    <s v="PRD-01065"/>
    <s v="BRO-SUP-0034"/>
    <s v="3997420000000"/>
    <x v="24"/>
    <s v="Brother"/>
    <x v="6"/>
    <s v="Paper Products"/>
    <s v="Pack"/>
    <s v="Active"/>
    <x v="2"/>
    <s v="LAG"/>
    <s v="A-14-S4"/>
    <s v="A"/>
    <s v="S4"/>
    <s v="BT-992091"/>
    <s v="LOT-A3236"/>
    <n v="282"/>
    <n v="37"/>
    <n v="245"/>
    <n v="75"/>
    <n v="30"/>
    <n v="750"/>
    <s v="SUP-1006"/>
    <x v="4"/>
    <s v="China"/>
    <n v="36"/>
    <d v="2025-05-02T00:00:00"/>
    <n v="14448.14"/>
    <n v="19083.34"/>
    <n v="4074375.48"/>
    <s v="NGN"/>
    <d v="2026-06-02T00:00:00"/>
    <d v="2025-05-16T00:00:00"/>
    <d v="2028-05-02T00:00:00"/>
    <x v="1"/>
    <x v="1"/>
  </r>
  <r>
    <s v="PRD-02182"/>
    <s v="HP-ACC-0053"/>
    <m/>
    <x v="57"/>
    <s v="Hp"/>
    <x v="10"/>
    <s v="Mice"/>
    <s v="Each"/>
    <s v="Active"/>
    <x v="1"/>
    <s v="ABJ"/>
    <s v="F-22-S4"/>
    <s v="F"/>
    <s v="S4"/>
    <s v="BT-755879"/>
    <s v="LOT-B8779"/>
    <n v="121"/>
    <n v="1"/>
    <n v="120"/>
    <n v="60"/>
    <n v="24"/>
    <n v="600"/>
    <s v="SUP-1002"/>
    <x v="5"/>
    <s v="Nigeria"/>
    <n v="7"/>
    <d v="2025-06-20T00:00:00"/>
    <n v="36312.71"/>
    <n v="45697.2"/>
    <n v="4393837.91"/>
    <s v="NGN"/>
    <d v="2026-06-03T00:00:00"/>
    <d v="2025-06-21T00:00:00"/>
    <m/>
    <x v="1"/>
    <x v="1"/>
  </r>
  <r>
    <s v="PRD-00775"/>
    <s v="HP-MOB-0032"/>
    <s v="8308580000000"/>
    <x v="25"/>
    <s v="Hp"/>
    <x v="5"/>
    <s v="Tablets"/>
    <s v="Each"/>
    <s v="Active"/>
    <x v="2"/>
    <s v="LAG"/>
    <s v="E-29-S4"/>
    <s v="E"/>
    <s v="S4"/>
    <s v="BT-619618"/>
    <s v="LOT-A8134"/>
    <n v="400"/>
    <n v="54"/>
    <n v="346"/>
    <n v="75"/>
    <n v="37"/>
    <n v="600"/>
    <s v="SUP-1001"/>
    <x v="9"/>
    <s v="Nigeria"/>
    <n v="6"/>
    <d v="2026-05-26T00:00:00"/>
    <n v="583669.74"/>
    <n v="673105.97"/>
    <n v="233467896"/>
    <s v="NGN"/>
    <d v="2026-06-09T00:00:00"/>
    <d v="2026-06-05T00:00:00"/>
    <m/>
    <x v="1"/>
    <x v="1"/>
  </r>
  <r>
    <s v="PRD-00658"/>
    <s v="SAM-MOB-0023"/>
    <s v="3156640000000"/>
    <x v="22"/>
    <s v="Samsung"/>
    <x v="5"/>
    <s v="Smartphones"/>
    <s v="Each"/>
    <s v="Active"/>
    <x v="2"/>
    <s v="LAG"/>
    <s v="F-06-S7"/>
    <s v="F"/>
    <s v="S7"/>
    <s v="BT-484531"/>
    <s v="LOT-A5782"/>
    <n v="327"/>
    <n v="53"/>
    <n v="274"/>
    <n v="75"/>
    <n v="37"/>
    <n v="750"/>
    <s v="SUP-1004"/>
    <x v="10"/>
    <s v="United Arab Emirates"/>
    <n v="20"/>
    <d v="2026-06-02T00:00:00"/>
    <n v="543193.94999999995"/>
    <n v="637786.54"/>
    <n v="177624421.69999999"/>
    <s v="NGN"/>
    <d v="2026-06-08T00:00:00"/>
    <d v="2026-06-13T00:00:00"/>
    <m/>
    <x v="1"/>
    <x v="1"/>
  </r>
  <r>
    <s v="PRD-01308"/>
    <s v="CIS-CCT-0032"/>
    <s v="9640100000000"/>
    <x v="17"/>
    <s v="Cisco"/>
    <x v="9"/>
    <s v="IP Cameras"/>
    <s v="Each"/>
    <s v="Active"/>
    <x v="1"/>
    <s v="ABJ"/>
    <s v="B-16-S4"/>
    <s v="B"/>
    <s v="S4"/>
    <s v="BT-215334"/>
    <s v="LOT-B7140"/>
    <n v="50"/>
    <n v="20"/>
    <n v="30"/>
    <n v="25"/>
    <n v="7"/>
    <n v="200"/>
    <s v="SUP-1002"/>
    <x v="5"/>
    <s v="Nigeria"/>
    <n v="9"/>
    <d v="2025-01-13T00:00:00"/>
    <n v="243698.95"/>
    <n v="315596.94"/>
    <n v="12184947.5"/>
    <s v="NGN"/>
    <d v="2026-06-11T00:00:00"/>
    <d v="2025-01-14T00:00:00"/>
    <m/>
    <x v="1"/>
    <x v="1"/>
  </r>
  <r>
    <s v="PRD-01449"/>
    <s v="SAM-STO-0038"/>
    <s v="1771860000000"/>
    <x v="42"/>
    <s v="Samsung"/>
    <x v="3"/>
    <s v="External Storage"/>
    <s v="Each"/>
    <s v="Active"/>
    <x v="1"/>
    <s v="ABJ"/>
    <s v="D-20-S8"/>
    <s v="D"/>
    <s v="S8"/>
    <s v="BT-910756"/>
    <s v="LOT-B7462"/>
    <n v="37"/>
    <n v="10"/>
    <n v="27"/>
    <n v="60"/>
    <n v="24"/>
    <n v="240"/>
    <s v="SUP-1010"/>
    <x v="1"/>
    <s v="United Arab Emirates"/>
    <n v="18"/>
    <d v="2025-12-14T00:00:00"/>
    <n v="61529.5"/>
    <n v="90513.919999999998"/>
    <n v="2276591.5"/>
    <s v="NGN"/>
    <d v="2026-06-04T00:00:00"/>
    <d v="2025-12-20T00:00:00"/>
    <m/>
    <x v="2"/>
    <x v="0"/>
  </r>
  <r>
    <s v="PRD-00994"/>
    <s v="KNG-STO-0017"/>
    <s v="5272880000000"/>
    <x v="79"/>
    <s v="Kingston"/>
    <x v="3"/>
    <s v="External Storage"/>
    <s v="Each"/>
    <s v="Active"/>
    <x v="2"/>
    <s v="LAG"/>
    <s v="H-25-S9"/>
    <s v="H"/>
    <s v="S9"/>
    <s v="BT-242799"/>
    <s v="LOT-A8003"/>
    <n v="47"/>
    <n v="13"/>
    <n v="34"/>
    <n v="20"/>
    <n v="6"/>
    <n v="100"/>
    <s v="SUP-1006"/>
    <x v="4"/>
    <s v="China"/>
    <n v="37"/>
    <d v="2025-03-13T00:00:00"/>
    <n v="106168.72"/>
    <n v="134536.15"/>
    <n v="4989929.84"/>
    <s v="NGN"/>
    <d v="2026-05-05T00:00:00"/>
    <d v="2025-03-28T00:00:00"/>
    <m/>
    <x v="1"/>
    <x v="1"/>
  </r>
  <r>
    <s v="PRD-00506"/>
    <s v="DEL-ACC-0012"/>
    <s v="1876920000000"/>
    <x v="36"/>
    <s v="Dell"/>
    <x v="10"/>
    <s v="Mice"/>
    <s v="Each"/>
    <s v="Active"/>
    <x v="2"/>
    <s v="LAG"/>
    <s v="B-04-S3"/>
    <s v="B"/>
    <s v="S3"/>
    <s v="BT-340897"/>
    <s v="LOT-A9741"/>
    <n v="2"/>
    <n v="0"/>
    <n v="2"/>
    <n v="40"/>
    <n v="16"/>
    <n v="400"/>
    <s v="SUP-1006"/>
    <x v="4"/>
    <s v="China"/>
    <n v="35"/>
    <d v="2026-03-08T00:00:00"/>
    <n v="26907.09"/>
    <n v="36706.089999999997"/>
    <n v="53814.18"/>
    <s v="NGN"/>
    <d v="2026-05-23T00:00:00"/>
    <d v="2026-03-22T00:00:00"/>
    <m/>
    <x v="2"/>
    <x v="0"/>
  </r>
  <r>
    <s v="PRD-00365"/>
    <s v="SAM-STO-0013"/>
    <s v="8358330000000"/>
    <x v="42"/>
    <s v="Samsung"/>
    <x v="3"/>
    <s v="External Storage"/>
    <s v="Each"/>
    <s v="Active"/>
    <x v="2"/>
    <s v="LAG"/>
    <s v="G-22-S2"/>
    <s v="G"/>
    <s v="S2"/>
    <s v="BT-469833"/>
    <s v="LOT-A2039"/>
    <n v="81"/>
    <n v="7"/>
    <n v="74"/>
    <n v="100"/>
    <n v="30"/>
    <n v="1000"/>
    <s v="SUP-1008"/>
    <x v="3"/>
    <s v="Nigeria"/>
    <n v="8"/>
    <d v="2026-05-20T00:00:00"/>
    <n v="84596.2"/>
    <n v="117756.6"/>
    <n v="6852292.2000000002"/>
    <s v="NGN"/>
    <d v="2026-06-28T00:00:00"/>
    <d v="2026-06-01T00:00:00"/>
    <m/>
    <x v="2"/>
    <x v="0"/>
  </r>
  <r>
    <s v="PRD-03197"/>
    <s v="HP-FUR-0081"/>
    <s v="6251470000000"/>
    <x v="27"/>
    <s v="Hp"/>
    <x v="4"/>
    <s v="Seating"/>
    <s v="Each"/>
    <s v="Active"/>
    <x v="0"/>
    <s v="PHC"/>
    <s v="E-05-S8"/>
    <s v="E"/>
    <s v="S8"/>
    <s v="BT-111751"/>
    <s v="LOT-C7747"/>
    <n v="4"/>
    <n v="0"/>
    <n v="4"/>
    <n v="30"/>
    <n v="9"/>
    <n v="300"/>
    <s v="SUP-1006"/>
    <x v="4"/>
    <s v="China"/>
    <n v="34"/>
    <d v="2026-03-03T00:00:00"/>
    <n v="271097.7"/>
    <n v="373970.38"/>
    <n v="1084390.8"/>
    <s v="NGN"/>
    <d v="2026-05-25T00:00:00"/>
    <d v="2026-03-08T00:00:00"/>
    <m/>
    <x v="2"/>
    <x v="0"/>
  </r>
  <r>
    <s v="PRD-02408"/>
    <s v="HP-SUP-0035"/>
    <s v="6905450000000"/>
    <x v="79"/>
    <s v="Kingston"/>
    <x v="3"/>
    <s v="External Storage"/>
    <s v="Each"/>
    <s v="Active"/>
    <x v="0"/>
    <s v="PHC"/>
    <s v="C-27-S4"/>
    <s v="C"/>
    <s v="S4"/>
    <s v="BT-362984"/>
    <s v="LOT-C8040"/>
    <n v="54"/>
    <n v="19"/>
    <n v="35"/>
    <n v="15"/>
    <n v="7"/>
    <n v="75"/>
    <s v="SUP-1010"/>
    <x v="1"/>
    <s v="United Arab Emirates"/>
    <n v="20"/>
    <d v="2025-06-27T00:00:00"/>
    <n v="177270.04"/>
    <n v="232687.6"/>
    <n v="9572582.1600000001"/>
    <s v="NGN"/>
    <d v="2026-06-25T00:00:00"/>
    <d v="2025-07-12T00:00:00"/>
    <m/>
    <x v="1"/>
    <x v="1"/>
  </r>
  <r>
    <s v="PRD-01202"/>
    <s v="PHI-AUD-0028"/>
    <s v="9367250000000"/>
    <x v="7"/>
    <s v="Philips"/>
    <x v="0"/>
    <s v="Headsets"/>
    <s v="Each"/>
    <s v="Active"/>
    <x v="1"/>
    <s v="ABJ"/>
    <s v="F-25-S5"/>
    <s v="F"/>
    <s v="S5"/>
    <s v="BT-573355"/>
    <s v="LOT-B1712"/>
    <n v="95"/>
    <n v="37"/>
    <n v="58"/>
    <n v="30"/>
    <n v="12"/>
    <n v="120"/>
    <s v="SUP-1007"/>
    <x v="8"/>
    <s v="China"/>
    <n v="36"/>
    <d v="2026-04-24T00:00:00"/>
    <n v="93995.39"/>
    <n v="133943.18"/>
    <n v="8929562.0500000007"/>
    <s v="NGN"/>
    <d v="2026-05-03T00:00:00"/>
    <d v="2026-04-26T00:00:00"/>
    <m/>
    <x v="1"/>
    <x v="1"/>
  </r>
  <r>
    <s v="PRD-00141"/>
    <s v="PHI-ELC-0005"/>
    <s v="6566940000000"/>
    <x v="37"/>
    <s v="Philips"/>
    <x v="8"/>
    <s v="Lighting"/>
    <s v="Each"/>
    <s v="Active"/>
    <x v="2"/>
    <s v="LAG"/>
    <s v="F-01-S4"/>
    <s v="F"/>
    <s v="S4"/>
    <s v="BT-265092"/>
    <s v="LOT-A2422"/>
    <n v="15"/>
    <n v="6"/>
    <n v="9"/>
    <n v="10"/>
    <n v="3"/>
    <n v="100"/>
    <s v="SUP-1008"/>
    <x v="3"/>
    <s v="Nigeria"/>
    <n v="8"/>
    <d v="2025-12-18T00:00:00"/>
    <n v="168933.85"/>
    <n v="209928.76"/>
    <n v="2534007.75"/>
    <s v="NGN"/>
    <d v="2026-06-27T00:00:00"/>
    <d v="2025-12-29T00:00:00"/>
    <m/>
    <x v="1"/>
    <x v="1"/>
  </r>
  <r>
    <s v="PRD-02608"/>
    <s v="HP-PRN-0048"/>
    <s v="4752280000000"/>
    <x v="64"/>
    <s v="Hp"/>
    <x v="7"/>
    <s v="Multifunction"/>
    <s v="Each"/>
    <s v="Active"/>
    <x v="0"/>
    <s v="PHC"/>
    <s v="G-18-S8"/>
    <s v="G"/>
    <s v="S8"/>
    <s v="BT-731309"/>
    <s v="LOT-C8367"/>
    <n v="42"/>
    <n v="16"/>
    <n v="26"/>
    <n v="10"/>
    <n v="5"/>
    <n v="50"/>
    <s v="SUP-1003"/>
    <x v="0"/>
    <s v="Nigeria"/>
    <n v="3"/>
    <d v="2025-10-09T00:00:00"/>
    <n v="188457.11"/>
    <n v="217899.99"/>
    <n v="7915198.6200000001"/>
    <s v="NGN"/>
    <d v="2026-06-21T00:00:00"/>
    <d v="2025-10-14T00:00:00"/>
    <m/>
    <x v="1"/>
    <x v="1"/>
  </r>
  <r>
    <s v="PRD-00185"/>
    <s v="LOG-CLN-0004"/>
    <s v="2814430000000"/>
    <x v="28"/>
    <s v="Logitech"/>
    <x v="1"/>
    <s v="Vacuum"/>
    <s v="Each"/>
    <s v="Active"/>
    <x v="2"/>
    <s v="LAG"/>
    <s v="A-40-S5"/>
    <s v="A"/>
    <s v="S5"/>
    <s v="BT-128624"/>
    <s v="LOT-A5699"/>
    <n v="39"/>
    <n v="9"/>
    <n v="30"/>
    <n v="40"/>
    <n v="16"/>
    <n v="240"/>
    <s v="SUP-1011"/>
    <x v="2"/>
    <s v="United Kingdom"/>
    <n v="32"/>
    <d v="2025-02-10T00:00:00"/>
    <n v="104084.89"/>
    <n v="122254.69"/>
    <n v="4059310.71"/>
    <s v="NGN"/>
    <d v="2026-06-19T00:00:00"/>
    <d v="2025-02-20T00:00:00"/>
    <d v="2027-11-07T00:00:00"/>
    <x v="2"/>
    <x v="0"/>
  </r>
  <r>
    <s v="PRD-02853"/>
    <s v="LOG-AUD-0071"/>
    <s v="9919080000000"/>
    <x v="60"/>
    <s v="Logitech"/>
    <x v="0"/>
    <s v="Earbuds"/>
    <s v="Each"/>
    <s v="Discontinued"/>
    <x v="0"/>
    <s v="PHC"/>
    <s v="C-21-S2"/>
    <s v="C"/>
    <s v="S2"/>
    <s v="BT-476793"/>
    <s v="LOT-C8497"/>
    <n v="172"/>
    <n v="42"/>
    <n v="130"/>
    <n v="50"/>
    <n v="25"/>
    <n v="300"/>
    <s v="SUP-1006"/>
    <x v="4"/>
    <s v="China"/>
    <n v="35"/>
    <d v="2025-03-19T00:00:00"/>
    <n v="165791.47"/>
    <n v="215817.36"/>
    <n v="28516132.84"/>
    <s v="NGN"/>
    <d v="2026-06-04T00:00:00"/>
    <d v="2025-03-26T00:00:00"/>
    <m/>
    <x v="1"/>
    <x v="1"/>
  </r>
  <r>
    <s v="PRD-02442"/>
    <s v="LEN-MOB-0074"/>
    <s v="8058310000000"/>
    <x v="66"/>
    <s v="Lenovo"/>
    <x v="5"/>
    <s v="Smartphones"/>
    <s v="Each"/>
    <s v="Active"/>
    <x v="0"/>
    <s v="PHC"/>
    <s v="E-28-S9"/>
    <s v="E"/>
    <s v="S9"/>
    <s v="BT-523128"/>
    <s v="LOT-C4867"/>
    <n v="249"/>
    <n v="33"/>
    <n v="216"/>
    <n v="50"/>
    <n v="20"/>
    <n v="500"/>
    <s v="SUP-1003"/>
    <x v="0"/>
    <s v="Nigeria"/>
    <n v="7"/>
    <d v="2026-04-06T00:00:00"/>
    <n v="391330.19"/>
    <n v="573669.81999999995"/>
    <n v="97441217.310000002"/>
    <s v="NGN"/>
    <d v="2026-05-21T00:00:00"/>
    <d v="2026-04-09T00:00:00"/>
    <m/>
    <x v="1"/>
    <x v="1"/>
  </r>
  <r>
    <s v="PRD-00235"/>
    <s v="DEL-ACC-0008"/>
    <s v="6679980000000"/>
    <x v="36"/>
    <s v="Dell"/>
    <x v="10"/>
    <s v="Input Combos"/>
    <s v="Each"/>
    <s v="Active"/>
    <x v="2"/>
    <s v="LAG"/>
    <s v="G-22-S1"/>
    <s v="G"/>
    <s v="S1"/>
    <s v="BT-108256"/>
    <s v="LOT-A2682"/>
    <n v="39"/>
    <n v="15"/>
    <n v="24"/>
    <n v="10"/>
    <n v="3"/>
    <n v="50"/>
    <s v="SUP-1006"/>
    <x v="4"/>
    <s v="China"/>
    <n v="33"/>
    <d v="2025-11-15T00:00:00"/>
    <n v="56447.58"/>
    <n v="78128.56"/>
    <n v="2201455.62"/>
    <s v="NGN"/>
    <d v="2026-05-24T00:00:00"/>
    <d v="2025-11-20T00:00:00"/>
    <m/>
    <x v="1"/>
    <x v="1"/>
  </r>
  <r>
    <s v="PRD-00219"/>
    <s v="CAN-PRN-0007"/>
    <s v="9737490000000"/>
    <x v="15"/>
    <s v="Canon"/>
    <x v="7"/>
    <s v="Inkjet Printers"/>
    <s v="Each"/>
    <s v="Active"/>
    <x v="2"/>
    <s v="LAG"/>
    <s v="H-12-S9"/>
    <s v="H"/>
    <s v="S9"/>
    <s v="BT-119506"/>
    <s v="LOT-A9457"/>
    <n v="54"/>
    <n v="13"/>
    <n v="41"/>
    <n v="15"/>
    <n v="7"/>
    <n v="90"/>
    <s v="SUP-1011"/>
    <x v="2"/>
    <s v="United Kingdom"/>
    <n v="30"/>
    <d v="2025-09-25T00:00:00"/>
    <n v="214442.07"/>
    <n v="282146.94"/>
    <n v="11579871.779999999"/>
    <s v="NGN"/>
    <d v="2026-05-28T00:00:00"/>
    <d v="2025-10-05T00:00:00"/>
    <m/>
    <x v="1"/>
    <x v="1"/>
  </r>
  <r>
    <s v="PRD-03388"/>
    <s v="LEN-MOB-0105"/>
    <s v="3272220000000"/>
    <x v="66"/>
    <s v="Lenovo"/>
    <x v="5"/>
    <s v="Tablets"/>
    <s v="Each"/>
    <s v="Active"/>
    <x v="0"/>
    <s v="PHC"/>
    <s v="A-15-S8"/>
    <s v="A"/>
    <s v="S8"/>
    <s v="BT-370887"/>
    <s v="LOT-C4240"/>
    <n v="33"/>
    <n v="5"/>
    <n v="28"/>
    <n v="100"/>
    <n v="40"/>
    <n v="600"/>
    <s v="SUP-1010"/>
    <x v="1"/>
    <s v="United Arab Emirates"/>
    <n v="18"/>
    <d v="2025-03-15T00:00:00"/>
    <n v="479523.3"/>
    <n v="579056.74"/>
    <n v="15824268.9"/>
    <s v="NGN"/>
    <d v="2026-05-17T00:00:00"/>
    <d v="2025-03-27T00:00:00"/>
    <m/>
    <x v="2"/>
    <x v="0"/>
  </r>
  <r>
    <s v="PRD-01963"/>
    <s v="HP-ACC-0046"/>
    <s v="4206870000000"/>
    <x v="57"/>
    <s v="Hp"/>
    <x v="10"/>
    <s v="Input Combos"/>
    <s v="Each"/>
    <s v="Active"/>
    <x v="1"/>
    <s v="ABJ"/>
    <s v="A-33-S2"/>
    <s v="A"/>
    <s v="S2"/>
    <s v="BT-790263"/>
    <s v="LOT-B1041"/>
    <n v="92"/>
    <n v="30"/>
    <n v="62"/>
    <n v="10"/>
    <n v="3"/>
    <n v="80"/>
    <s v="SUP-1010"/>
    <x v="1"/>
    <s v="United Arab Emirates"/>
    <n v="17"/>
    <d v="2025-09-04T00:00:00"/>
    <n v="22653.26"/>
    <n v="27096.39"/>
    <n v="2084099.92"/>
    <s v="NGN"/>
    <d v="2026-05-20T00:00:00"/>
    <d v="2025-09-07T00:00:00"/>
    <m/>
    <x v="3"/>
    <x v="1"/>
  </r>
  <r>
    <s v="PRD-00553"/>
    <s v="LOG-CLN-0016"/>
    <s v="1507140000000"/>
    <x v="28"/>
    <s v="Logitech"/>
    <x v="1"/>
    <s v="Cleaning Kits"/>
    <s v="Each"/>
    <s v="Active"/>
    <x v="2"/>
    <s v="LAG"/>
    <s v="F-07-S8"/>
    <s v="F"/>
    <s v="S8"/>
    <s v="BT-255327"/>
    <s v="LOT-A1499"/>
    <n v="27"/>
    <n v="7"/>
    <n v="20"/>
    <n v="15"/>
    <n v="6"/>
    <n v="120"/>
    <s v="SUP-1002"/>
    <x v="5"/>
    <s v="Nigeria"/>
    <n v="6"/>
    <d v="2026-03-02T00:00:00"/>
    <n v="95832.71"/>
    <n v="131075.1"/>
    <n v="2587483.17"/>
    <s v="NGN"/>
    <d v="2026-05-14T00:00:00"/>
    <d v="2026-03-15T00:00:00"/>
    <d v="2028-02-15T00:00:00"/>
    <x v="1"/>
    <x v="1"/>
  </r>
  <r>
    <s v="PRD-02862"/>
    <s v="UBI-CCT-0069"/>
    <s v="2643770000000"/>
    <x v="40"/>
    <s v="Ubiquiti"/>
    <x v="9"/>
    <s v="NVR"/>
    <s v="Each"/>
    <s v="Active"/>
    <x v="0"/>
    <s v="PHC"/>
    <s v="N/A"/>
    <s v="C"/>
    <s v="S6"/>
    <s v="BT-276496"/>
    <s v="LOT-C4835"/>
    <n v="138"/>
    <n v="11"/>
    <n v="127"/>
    <n v="30"/>
    <n v="9"/>
    <n v="300"/>
    <s v="SUP-1001"/>
    <x v="9"/>
    <s v="Nigeria"/>
    <n v="9"/>
    <d v="2025-09-29T00:00:00"/>
    <n v="460230.69"/>
    <n v="635540.46"/>
    <n v="63511835.219999999"/>
    <s v="NGN"/>
    <d v="2026-05-12T00:00:00"/>
    <d v="2025-10-06T00:00:00"/>
    <m/>
    <x v="1"/>
    <x v="1"/>
  </r>
  <r>
    <s v="PRD-01652"/>
    <s v="CIS-NET-0071"/>
    <s v="3325340000000"/>
    <x v="48"/>
    <s v="Cisco"/>
    <x v="11"/>
    <s v="Access Points"/>
    <s v="Each"/>
    <s v="Active"/>
    <x v="1"/>
    <s v="ABJ"/>
    <s v="F-07-S6"/>
    <s v="F"/>
    <s v="S6"/>
    <s v="BT-625783"/>
    <s v="LOT-B4440"/>
    <n v="291"/>
    <n v="94"/>
    <n v="197"/>
    <n v="60"/>
    <n v="30"/>
    <n v="360"/>
    <s v="SUP-1007"/>
    <x v="6"/>
    <s v="China"/>
    <n v="33"/>
    <d v="2025-08-13T00:00:00"/>
    <n v="881042.5"/>
    <n v="1055878.67"/>
    <n v="256383367.5"/>
    <s v="NGN"/>
    <d v="2026-06-03T00:00:00"/>
    <d v="2025-08-28T00:00:00"/>
    <m/>
    <x v="1"/>
    <x v="1"/>
  </r>
  <r>
    <s v="PRD-00297"/>
    <s v="HP-ACC-0009"/>
    <s v="6708600000000"/>
    <x v="57"/>
    <s v="Hp"/>
    <x v="8"/>
    <s v="Keyboards"/>
    <s v="Each"/>
    <s v="Active"/>
    <x v="2"/>
    <s v="LAG"/>
    <s v="G-34-S7"/>
    <s v="G"/>
    <s v="S7"/>
    <s v="BT-555222"/>
    <s v="LOT-A4791"/>
    <n v="2"/>
    <n v="0"/>
    <n v="2"/>
    <n v="20"/>
    <n v="6"/>
    <n v="80"/>
    <s v="SUP-1002"/>
    <x v="5"/>
    <s v="Nigeria"/>
    <n v="4"/>
    <d v="2026-03-08T00:00:00"/>
    <n v="30004.48"/>
    <n v="41903.870000000003"/>
    <n v="60008.959999999999"/>
    <s v="NGN"/>
    <d v="2026-06-26T00:00:00"/>
    <d v="2026-03-22T00:00:00"/>
    <m/>
    <x v="2"/>
    <x v="0"/>
  </r>
  <r>
    <s v="PRD-03359"/>
    <s v="KNG-STO-0065"/>
    <s v="7670310000000"/>
    <x v="23"/>
    <s v="Kingston"/>
    <x v="3"/>
    <s v="External Storage"/>
    <s v="Each"/>
    <s v="Active"/>
    <x v="0"/>
    <s v="PHC"/>
    <s v="C-20-S8"/>
    <s v="C"/>
    <s v="S8"/>
    <s v="BT-597109"/>
    <s v="LOT-C1669"/>
    <n v="20"/>
    <n v="0"/>
    <n v="20"/>
    <n v="40"/>
    <n v="16"/>
    <n v="200"/>
    <s v="SUP-1009"/>
    <x v="7"/>
    <s v="Nigeria"/>
    <n v="11"/>
    <d v="2025-11-10T00:00:00"/>
    <n v="184173.55"/>
    <n v="249625.24"/>
    <n v="3683471"/>
    <s v="NGN"/>
    <d v="2026-06-29T00:00:00"/>
    <d v="2025-11-17T00:00:00"/>
    <m/>
    <x v="2"/>
    <x v="0"/>
  </r>
  <r>
    <s v="PRD-00261"/>
    <s v="WD-STO-0005"/>
    <s v="1514890000000"/>
    <x v="61"/>
    <s v="Western Digital"/>
    <x v="7"/>
    <s v="Flash Drives"/>
    <s v="Each"/>
    <s v="Active"/>
    <x v="2"/>
    <s v="LAG"/>
    <s v="G-12-S1"/>
    <s v="G"/>
    <s v="S1"/>
    <s v="BT-563143"/>
    <s v="LOT-A4830"/>
    <n v="445"/>
    <n v="109"/>
    <n v="336"/>
    <n v="100"/>
    <n v="30"/>
    <n v="800"/>
    <s v="SUP-1006"/>
    <x v="4"/>
    <s v="China"/>
    <n v="36"/>
    <d v="2025-01-16T00:00:00"/>
    <n v="105366.14"/>
    <n v="136660.39000000001"/>
    <n v="46887932.299999997"/>
    <s v="NGN"/>
    <d v="2026-06-12T00:00:00"/>
    <d v="2025-01-22T00:00:00"/>
    <m/>
    <x v="1"/>
    <x v="1"/>
  </r>
  <r>
    <s v="PRD-01012"/>
    <s v="HP-PRN-0019"/>
    <s v="8368440000000"/>
    <x v="76"/>
    <s v="Hp"/>
    <x v="7"/>
    <s v="Multifunction"/>
    <s v="Each"/>
    <s v="Active"/>
    <x v="2"/>
    <s v="LAG"/>
    <s v="E-23-S7"/>
    <s v="E"/>
    <s v="S7"/>
    <s v="BT-370746"/>
    <s v="LOT-A3874"/>
    <n v="93"/>
    <n v="25"/>
    <n v="68"/>
    <n v="50"/>
    <n v="15"/>
    <n v="200"/>
    <s v="SUP-1011"/>
    <x v="2"/>
    <s v="United Kingdom"/>
    <n v="31"/>
    <d v="2025-06-27T00:00:00"/>
    <n v="84850.2"/>
    <n v="108874.6"/>
    <n v="7891068.5999999996"/>
    <s v="NGN"/>
    <d v="2026-05-20T00:00:00"/>
    <d v="2025-07-09T00:00:00"/>
    <m/>
    <x v="1"/>
    <x v="1"/>
  </r>
  <r>
    <s v="PRD-02792"/>
    <s v="PHI-ELC-0149"/>
    <s v="2559170000000"/>
    <x v="31"/>
    <s v="Philips"/>
    <x v="8"/>
    <s v="UPS"/>
    <s v="Each"/>
    <s v="Active"/>
    <x v="0"/>
    <s v="PHC"/>
    <s v="F-10-S3"/>
    <s v="F"/>
    <s v="S3"/>
    <s v="BT-582181"/>
    <s v="LOT-C4375"/>
    <n v="724"/>
    <n v="234"/>
    <n v="490"/>
    <m/>
    <n v="22"/>
    <n v="600"/>
    <s v="SUP-1001"/>
    <x v="9"/>
    <s v="Nigeria"/>
    <n v="9"/>
    <d v="2025-07-22T00:00:00"/>
    <n v="171404.46"/>
    <n v="220473.65"/>
    <n v="124096829"/>
    <s v="NGN"/>
    <d v="2026-05-15T00:00:00"/>
    <d v="2025-07-31T00:00:00"/>
    <m/>
    <x v="3"/>
    <x v="1"/>
  </r>
  <r>
    <s v="PRD-01607"/>
    <s v="EPS-PRN-0028"/>
    <s v="7707960000000"/>
    <x v="80"/>
    <s v="Epson"/>
    <x v="7"/>
    <s v="Laser Printers"/>
    <s v="Each"/>
    <s v="Active"/>
    <x v="1"/>
    <s v="ABJ"/>
    <s v="E-37-S1"/>
    <s v="E"/>
    <s v="S1"/>
    <s v="BT-315022"/>
    <s v="LOT-B8503"/>
    <n v="279"/>
    <n v="41"/>
    <n v="238"/>
    <n v="100"/>
    <n v="30"/>
    <n v="800"/>
    <s v="SUP-1005"/>
    <x v="12"/>
    <s v="United Arab Emirates"/>
    <n v="16"/>
    <d v="2025-07-02T00:00:00"/>
    <n v="389210.92"/>
    <n v="495984.28"/>
    <n v="108589846.7"/>
    <s v="NGN"/>
    <d v="2026-06-22T00:00:00"/>
    <d v="2025-07-17T00:00:00"/>
    <m/>
    <x v="1"/>
    <x v="1"/>
  </r>
  <r>
    <s v="PRD-02732"/>
    <s v="EPS-PRN-0045"/>
    <s v="4698720000000"/>
    <x v="41"/>
    <s v="Epson"/>
    <x v="7"/>
    <s v="Laser Printers"/>
    <s v="Each"/>
    <s v="Active"/>
    <x v="0"/>
    <s v="PHC"/>
    <s v="E-35-S8"/>
    <s v="E"/>
    <s v="S8"/>
    <s v="BT-532918"/>
    <s v="LOT-C5058"/>
    <n v="131"/>
    <n v="17"/>
    <n v="114"/>
    <n v="15"/>
    <n v="7"/>
    <n v="150"/>
    <s v="SUP-1009"/>
    <x v="7"/>
    <s v="Nigeria"/>
    <n v="6"/>
    <d v="2025-04-23T00:00:00"/>
    <n v="278686.51"/>
    <n v="384222.83"/>
    <n v="36507932.810000002"/>
    <s v="NGN"/>
    <d v="2026-06-13T00:00:00"/>
    <d v="2025-05-02T00:00:00"/>
    <m/>
    <x v="1"/>
    <x v="1"/>
  </r>
  <r>
    <s v="PRD-01386"/>
    <s v="PHI-CLN-0077"/>
    <s v="4544200000000"/>
    <x v="59"/>
    <s v="Kingston"/>
    <x v="3"/>
    <s v="Hard Disk Drives"/>
    <s v="Each"/>
    <s v="Active"/>
    <x v="1"/>
    <s v="ABJ"/>
    <s v="E-13-S7"/>
    <s v="E"/>
    <s v="S7"/>
    <s v="BT-555222"/>
    <s v="LOT-B2783"/>
    <n v="340"/>
    <n v="127"/>
    <n v="213"/>
    <n v="75"/>
    <n v="37"/>
    <n v="375"/>
    <s v="SUP-1007"/>
    <x v="8"/>
    <s v="China"/>
    <n v="35"/>
    <d v="2025-11-26T00:00:00"/>
    <n v="84419.95"/>
    <n v="120732.98"/>
    <n v="28702783"/>
    <s v="NGN"/>
    <d v="2026-05-23T00:00:00"/>
    <d v="2025-12-06T00:00:00"/>
    <m/>
    <x v="1"/>
    <x v="1"/>
  </r>
  <r>
    <s v="PRD-00140"/>
    <s v="CAN-PRN-0003"/>
    <s v="4351910000000"/>
    <x v="35"/>
    <s v="Canon"/>
    <x v="7"/>
    <s v="Laser Printers"/>
    <s v="Each"/>
    <s v="Active"/>
    <x v="2"/>
    <s v="LAG"/>
    <s v="A-10-S2"/>
    <s v="A"/>
    <s v="S2"/>
    <s v="BT-594580"/>
    <s v="LOT-A8133"/>
    <n v="17"/>
    <n v="3"/>
    <n v="14"/>
    <n v="25"/>
    <n v="10"/>
    <n v="125"/>
    <s v="SUP-1004"/>
    <x v="10"/>
    <s v="United Arab Emirates"/>
    <n v="25"/>
    <d v="2026-04-17T00:00:00"/>
    <n v="320006.42"/>
    <n v="457232.52"/>
    <n v="5440109.1399999997"/>
    <s v="NGN"/>
    <d v="2026-06-05T00:00:00"/>
    <d v="2026-04-20T00:00:00"/>
    <m/>
    <x v="2"/>
    <x v="0"/>
  </r>
  <r>
    <s v="PRD-00522"/>
    <s v="HP-MOB-0027"/>
    <s v="4056130000000"/>
    <x v="25"/>
    <s v="Hp"/>
    <x v="5"/>
    <s v="Tablets"/>
    <s v="Each"/>
    <s v="Active"/>
    <x v="2"/>
    <s v="LAG"/>
    <s v="F-34-S4"/>
    <s v="F"/>
    <s v="S4"/>
    <s v="BT-245251"/>
    <s v="LOT-A1286"/>
    <n v="4"/>
    <n v="1"/>
    <n v="3"/>
    <n v="10"/>
    <n v="5"/>
    <n v="80"/>
    <s v="SUP-1008"/>
    <x v="3"/>
    <s v="Nigeria"/>
    <n v="9"/>
    <d v="2025-07-11T00:00:00"/>
    <n v="240898.49"/>
    <n v="335497.5"/>
    <n v="963593.96"/>
    <s v="NGN"/>
    <d v="2026-05-18T00:00:00"/>
    <d v="2025-07-22T00:00:00"/>
    <m/>
    <x v="2"/>
    <x v="0"/>
  </r>
  <r>
    <s v="PRD-02427"/>
    <s v="UBI-NET-0082"/>
    <s v="15447512457"/>
    <x v="52"/>
    <s v="Ubiquiti"/>
    <x v="11"/>
    <s v="Switches"/>
    <s v="Each"/>
    <s v="Active"/>
    <x v="0"/>
    <s v="PHC"/>
    <s v="E-21-S2"/>
    <s v="E"/>
    <s v="S2"/>
    <s v="BT-579441"/>
    <s v="LOT-C6226"/>
    <n v="61"/>
    <n v="4"/>
    <n v="57"/>
    <n v="20"/>
    <n v="6"/>
    <n v="100"/>
    <s v="SUP-1012"/>
    <x v="11"/>
    <s v="Nigeria"/>
    <n v="6"/>
    <d v="2025-02-26T00:00:00"/>
    <n v="113832.42"/>
    <n v="162244.03"/>
    <n v="6943777.6200000001"/>
    <s v="NGN"/>
    <d v="2026-06-11T00:00:00"/>
    <d v="2025-03-08T00:00:00"/>
    <m/>
    <x v="1"/>
    <x v="1"/>
  </r>
  <r>
    <s v="PRD-02534"/>
    <s v="HP-FUR-0066"/>
    <s v="2058330000000"/>
    <x v="27"/>
    <s v="Hp"/>
    <x v="4"/>
    <s v="Desks"/>
    <s v="Each"/>
    <s v="Active"/>
    <x v="0"/>
    <s v="PHC"/>
    <s v="D-21-S2"/>
    <s v="D"/>
    <s v="S2"/>
    <s v="BT-795094"/>
    <s v="LOT-C5957"/>
    <n v="203"/>
    <n v="45"/>
    <n v="158"/>
    <n v="50"/>
    <n v="15"/>
    <n v="300"/>
    <s v="SUP-1012"/>
    <x v="11"/>
    <s v="Nigeria"/>
    <n v="5"/>
    <d v="2025-02-01T00:00:00"/>
    <n v="131550.32999999999"/>
    <n v="162968.20000000001"/>
    <n v="26704716.989999998"/>
    <s v="NGN"/>
    <d v="2026-05-24T00:00:00"/>
    <d v="2025-02-02T00:00:00"/>
    <m/>
    <x v="1"/>
    <x v="1"/>
  </r>
  <r>
    <s v="PRD-01903"/>
    <s v="PHI-ELC-0110"/>
    <s v="8441330000000"/>
    <x v="31"/>
    <s v="Philips"/>
    <x v="4"/>
    <s v="UPS"/>
    <s v="Each"/>
    <s v="Active"/>
    <x v="1"/>
    <s v="ABJ"/>
    <s v="D-09-S6"/>
    <s v="D"/>
    <s v="S6"/>
    <s v="BT-505313"/>
    <s v="LOT-B4675"/>
    <n v="93"/>
    <n v="3"/>
    <n v="90"/>
    <n v="60"/>
    <n v="30"/>
    <n v="240"/>
    <s v="SUP-1005"/>
    <x v="12"/>
    <s v="United Arab Emirates"/>
    <n v="19"/>
    <d v="2025-03-16T00:00:00"/>
    <n v="73733.850000000006"/>
    <n v="85438.57"/>
    <n v="6857248.0499999998"/>
    <s v="NGN"/>
    <d v="2026-05-26T00:00:00"/>
    <d v="2025-03-25T00:00:00"/>
    <m/>
    <x v="1"/>
    <x v="1"/>
  </r>
  <r>
    <s v="PRD-00476"/>
    <s v="LOG-AUD-0006"/>
    <s v="9016200000000"/>
    <x v="60"/>
    <s v="Logitech"/>
    <x v="0"/>
    <s v="Earbuds"/>
    <s v="Each"/>
    <s v="Active"/>
    <x v="2"/>
    <s v="LAG"/>
    <s v="H-08-S3"/>
    <s v="H"/>
    <s v="S3"/>
    <s v="BT-555111"/>
    <s v="LOT-A5066"/>
    <n v="75"/>
    <n v="4"/>
    <n v="71"/>
    <n v="20"/>
    <n v="6"/>
    <n v="80"/>
    <s v="SUP-1002"/>
    <x v="5"/>
    <s v="Nigeria"/>
    <n v="9"/>
    <d v="2025-08-28T00:00:00"/>
    <n v="114306.81"/>
    <n v="148241.79999999999"/>
    <n v="8573010.75"/>
    <s v="NGN"/>
    <d v="2026-06-14T00:00:00"/>
    <d v="2025-09-05T00:00:00"/>
    <m/>
    <x v="1"/>
    <x v="1"/>
  </r>
  <r>
    <s v="PRD-00110"/>
    <s v="BRO-SUP-0004"/>
    <s v="1406030000000"/>
    <x v="24"/>
    <s v="Brother"/>
    <x v="6"/>
    <s v="Labels"/>
    <s v="Pack"/>
    <s v="Active"/>
    <x v="2"/>
    <s v="LAG"/>
    <s v="F-11-S6"/>
    <s v="F"/>
    <s v="S6"/>
    <s v="BT-978343"/>
    <s v="LOT-A5237"/>
    <n v="193"/>
    <n v="15"/>
    <n v="178"/>
    <n v="30"/>
    <n v="12"/>
    <n v="240"/>
    <s v="SUP-1011"/>
    <x v="2"/>
    <s v="United Kingdom"/>
    <n v="26"/>
    <d v="2025-03-10T00:00:00"/>
    <n v="12782.37"/>
    <n v="17198.87"/>
    <n v="2466997.41"/>
    <s v="NGN"/>
    <d v="2026-05-05T00:00:00"/>
    <d v="2025-03-13T00:00:00"/>
    <d v="2027-07-29T00:00:00"/>
    <x v="1"/>
    <x v="1"/>
  </r>
  <r>
    <s v="PRD-03059"/>
    <s v="HP-SUP-0079"/>
    <s v="4880720000000"/>
    <x v="34"/>
    <s v="Hp"/>
    <x v="6"/>
    <s v="Paper Products"/>
    <s v="Pack"/>
    <s v="Active"/>
    <x v="0"/>
    <s v="PHC"/>
    <s v="G-16-S3"/>
    <s v="G"/>
    <s v="S3"/>
    <s v="BT-955258"/>
    <s v="LOT-C6447"/>
    <n v="0"/>
    <n v="0"/>
    <n v="0"/>
    <m/>
    <n v="50"/>
    <n v="800"/>
    <s v="SUP-1010"/>
    <x v="1"/>
    <s v="United Arab Emirates"/>
    <n v="18"/>
    <d v="2025-09-16T00:00:00"/>
    <n v="12154.4"/>
    <n v="14584.67"/>
    <n v="0"/>
    <s v="NGN"/>
    <d v="2026-05-05T00:00:00"/>
    <d v="2025-09-24T00:00:00"/>
    <d v="2028-01-28T00:00:00"/>
    <x v="0"/>
    <x v="0"/>
  </r>
  <r>
    <s v="PRD-03291"/>
    <s v="MSF-FUR-0091"/>
    <s v="2350290000000"/>
    <x v="10"/>
    <s v="Microsoft"/>
    <x v="4"/>
    <s v="Desk Accessories"/>
    <s v="Each"/>
    <s v="Active"/>
    <x v="0"/>
    <s v="PHC"/>
    <s v="F-40-S1"/>
    <s v="F"/>
    <s v="S1"/>
    <s v="BT-616678"/>
    <s v="LOT-C5670"/>
    <n v="255"/>
    <n v="76"/>
    <n v="179"/>
    <n v="60"/>
    <n v="24"/>
    <n v="600"/>
    <s v="SUP-1009"/>
    <x v="7"/>
    <s v="Nigeria"/>
    <n v="6"/>
    <d v="2025-01-29T00:00:00"/>
    <n v="245971.07"/>
    <n v="322666.21999999997"/>
    <n v="62722622.850000001"/>
    <s v="NGN"/>
    <d v="2026-05-10T00:00:00"/>
    <d v="2025-02-08T00:00:00"/>
    <m/>
    <x v="1"/>
    <x v="1"/>
  </r>
  <r>
    <s v="PRD-03014"/>
    <s v="LOG-ACC-0069"/>
    <s v="986682000000"/>
    <x v="33"/>
    <s v="Logitech"/>
    <x v="10"/>
    <s v="Webcams"/>
    <s v="Each"/>
    <s v="Active"/>
    <x v="0"/>
    <s v="PHC"/>
    <s v="G-15-S6"/>
    <s v="G"/>
    <s v="S6"/>
    <s v="BT-598007"/>
    <s v="LOT-C9734"/>
    <n v="45"/>
    <n v="1"/>
    <n v="44"/>
    <n v="10"/>
    <n v="3"/>
    <n v="60"/>
    <s v="SUP-1003"/>
    <x v="0"/>
    <s v="Nigeria"/>
    <n v="6"/>
    <d v="2025-11-22T00:00:00"/>
    <n v="50992.66"/>
    <n v="63989.43"/>
    <n v="2294669.7000000002"/>
    <s v="NGN"/>
    <d v="2026-06-28T00:00:00"/>
    <d v="2025-12-07T00:00:00"/>
    <m/>
    <x v="1"/>
    <x v="1"/>
  </r>
  <r>
    <s v="PRD-00524"/>
    <s v="PHI-CCT-0013"/>
    <s v="1139500000000"/>
    <x v="32"/>
    <s v="Philips"/>
    <x v="9"/>
    <s v="IP Cameras"/>
    <s v="Each"/>
    <s v="Active"/>
    <x v="2"/>
    <s v="LAG"/>
    <s v="G-04-S2"/>
    <s v="G"/>
    <s v="S2"/>
    <s v="BT-222456"/>
    <s v="LOT-A7343"/>
    <n v="25"/>
    <n v="0"/>
    <n v="25"/>
    <n v="10"/>
    <n v="3"/>
    <n v="50"/>
    <s v="SUP-1001"/>
    <x v="9"/>
    <s v="Nigeria"/>
    <n v="10"/>
    <d v="2025-05-05T00:00:00"/>
    <n v="653196.07999999996"/>
    <n v="864635.17"/>
    <n v="16329902"/>
    <s v="NGN"/>
    <d v="2026-05-04T00:00:00"/>
    <d v="2025-05-20T00:00:00"/>
    <m/>
    <x v="1"/>
    <x v="1"/>
  </r>
  <r>
    <s v="PRD-00577"/>
    <s v="HP-LAP-0011"/>
    <s v="746824000000"/>
    <x v="63"/>
    <s v="Hp"/>
    <x v="2"/>
    <s v="Business Laptops"/>
    <s v="Each"/>
    <s v="Active"/>
    <x v="2"/>
    <s v="LAG"/>
    <s v="E-16-S6"/>
    <s v="E"/>
    <s v="S6"/>
    <s v="BT-772297"/>
    <s v="LOT-A2393"/>
    <n v="126"/>
    <n v="12"/>
    <n v="114"/>
    <n v="50"/>
    <n v="15"/>
    <n v="200"/>
    <s v="SUP-1004"/>
    <x v="10"/>
    <s v="United Arab Emirates"/>
    <n v="22"/>
    <d v="2025-10-12T00:00:00"/>
    <n v="1186702.56"/>
    <n v="1501778.68"/>
    <n v="149524522.59999999"/>
    <s v="NGN"/>
    <d v="2026-05-25T00:00:00"/>
    <d v="2025-10-27T00:00:00"/>
    <m/>
    <x v="1"/>
    <x v="1"/>
  </r>
  <r>
    <s v="PRD-02019"/>
    <s v="PHI-CLN-0055"/>
    <s v="4109240000000"/>
    <x v="20"/>
    <s v="Philips"/>
    <x v="1"/>
    <s v="Wipes"/>
    <s v="Each"/>
    <s v="Active"/>
    <x v="1"/>
    <s v="ABJ"/>
    <s v="A-04-S3"/>
    <s v="A"/>
    <s v="S3"/>
    <s v="BT-498123"/>
    <s v="LOT-B4193"/>
    <n v="838"/>
    <n v="83"/>
    <n v="755"/>
    <n v="100"/>
    <n v="40"/>
    <n v="1000"/>
    <s v="SUP-1007"/>
    <x v="8"/>
    <s v="China"/>
    <n v="35"/>
    <d v="2025-09-05T00:00:00"/>
    <n v="37519.96"/>
    <n v="48800.7"/>
    <n v="31441726.48"/>
    <s v="NGN"/>
    <d v="2026-06-18T00:00:00"/>
    <d v="2025-09-13T00:00:00"/>
    <d v="2028-04-17T00:00:00"/>
    <x v="1"/>
    <x v="1"/>
  </r>
  <r>
    <s v="PRD-00010"/>
    <s v="MSF-ACC-0001"/>
    <s v="2449350000000"/>
    <x v="26"/>
    <s v="Microsoft"/>
    <x v="10"/>
    <s v="Input Combos"/>
    <s v="Each"/>
    <s v="Active"/>
    <x v="2"/>
    <s v="LAG"/>
    <s v="B-17-S3"/>
    <s v="B"/>
    <s v="S3"/>
    <s v="BT-221035"/>
    <s v="LOT-A2753"/>
    <n v="18"/>
    <n v="4"/>
    <n v="14"/>
    <n v="25"/>
    <n v="10"/>
    <n v="150"/>
    <s v="SUP-1008"/>
    <x v="3"/>
    <s v="Nigeria"/>
    <n v="10"/>
    <d v="2025-08-07T00:00:00"/>
    <n v="43892.56"/>
    <n v="50613.79"/>
    <n v="790066.08"/>
    <s v="NGN"/>
    <d v="2026-05-18T00:00:00"/>
    <d v="2025-08-22T00:00:00"/>
    <m/>
    <x v="2"/>
    <x v="0"/>
  </r>
  <r>
    <s v="PRD-00674"/>
    <s v="LOG-FUR-0018"/>
    <s v="1519850000000"/>
    <x v="4"/>
    <s v="Logitech"/>
    <x v="4"/>
    <s v="Seating"/>
    <s v="Each"/>
    <s v="Active"/>
    <x v="2"/>
    <s v="LAG"/>
    <s v="B-29-S4"/>
    <s v="B"/>
    <s v="S4"/>
    <s v="BT-186488"/>
    <s v="LOT-A2574"/>
    <n v="67"/>
    <n v="26"/>
    <n v="41"/>
    <n v="10"/>
    <n v="3"/>
    <n v="40"/>
    <s v="SUP-1008"/>
    <x v="3"/>
    <s v="Nigeria"/>
    <n v="8"/>
    <d v="2025-03-22T00:00:00"/>
    <n v="110172.56"/>
    <n v="136354.76"/>
    <n v="7381561.5199999996"/>
    <s v="NGN"/>
    <d v="2026-05-04T00:00:00"/>
    <d v="2025-03-24T00:00:00"/>
    <m/>
    <x v="3"/>
    <x v="1"/>
  </r>
  <r>
    <s v="PRD-01336"/>
    <s v="LEN-MOB-0037"/>
    <s v="737676000000"/>
    <x v="5"/>
    <s v="Lenovo"/>
    <x v="5"/>
    <s v="Smartphones"/>
    <s v="Each"/>
    <s v="Active"/>
    <x v="1"/>
    <s v="ABJ"/>
    <s v="B-19-S3"/>
    <s v="B"/>
    <s v="S3"/>
    <s v="BT-687569"/>
    <s v="LOT-B9243"/>
    <n v="303"/>
    <n v="113"/>
    <n v="190"/>
    <n v="30"/>
    <n v="15"/>
    <n v="300"/>
    <s v="SUP-1002"/>
    <x v="5"/>
    <s v="Nigeria"/>
    <n v="7"/>
    <m/>
    <n v="470091.27"/>
    <n v="612902.93000000005"/>
    <n v="142437654.80000001"/>
    <s v="NGN"/>
    <d v="2026-06-04T00:00:00"/>
    <d v="2025-10-06T00:00:00"/>
    <m/>
    <x v="3"/>
    <x v="1"/>
  </r>
  <r>
    <s v="PRD-00184"/>
    <s v="HP-LAP-0004"/>
    <s v="1894910000000"/>
    <x v="63"/>
    <s v="Hp"/>
    <x v="2"/>
    <s v="Gaming Laptops"/>
    <s v="Each"/>
    <s v="Active"/>
    <x v="2"/>
    <s v="LAG"/>
    <s v="B-40-S9"/>
    <s v="B"/>
    <s v="S9"/>
    <s v="BT-192742"/>
    <s v="LOT-A5017"/>
    <n v="394"/>
    <n v="20"/>
    <n v="374"/>
    <n v="40"/>
    <n v="12"/>
    <n v="400"/>
    <s v="SUP-1002"/>
    <x v="5"/>
    <s v="Nigeria"/>
    <n v="8"/>
    <d v="2025-08-27T00:00:00"/>
    <n v="1117857.8400000001"/>
    <n v="1725337.16"/>
    <n v="440435989"/>
    <s v="NGN"/>
    <d v="2026-05-27T00:00:00"/>
    <d v="2025-09-04T00:00:00"/>
    <m/>
    <x v="1"/>
    <x v="1"/>
  </r>
  <r>
    <s v="PRD-00563"/>
    <s v="LOG-AUD-0012"/>
    <s v="9236130000000"/>
    <x v="68"/>
    <s v="Logitech"/>
    <x v="0"/>
    <s v="Speakers"/>
    <s v="Each"/>
    <s v="Active"/>
    <x v="2"/>
    <s v="LAG"/>
    <s v="B-08-S4"/>
    <s v="B"/>
    <s v="S4"/>
    <s v="BT-714987"/>
    <s v="LOT-A5067"/>
    <n v="89"/>
    <n v="33"/>
    <n v="56"/>
    <n v="50"/>
    <n v="15"/>
    <n v="300"/>
    <s v="SUP-1006"/>
    <x v="4"/>
    <s v="China"/>
    <n v="37"/>
    <d v="2026-04-06T00:00:00"/>
    <n v="108726.04"/>
    <n v="143514.65"/>
    <n v="9676617.5600000005"/>
    <s v="NGN"/>
    <d v="2026-06-10T00:00:00"/>
    <d v="2026-04-08T00:00:00"/>
    <m/>
    <x v="1"/>
    <x v="1"/>
  </r>
  <r>
    <s v="PRD-00479"/>
    <s v="HP-MOB-0023"/>
    <s v="7595450000000"/>
    <x v="25"/>
    <s v="Hp"/>
    <x v="5"/>
    <s v="Smartphones"/>
    <s v="Each"/>
    <s v="Active"/>
    <x v="2"/>
    <s v="LAG"/>
    <s v="F-29-S1"/>
    <s v="F"/>
    <s v="S1"/>
    <s v="BT-523008"/>
    <s v="LOT-A6472"/>
    <n v="4"/>
    <n v="0"/>
    <n v="4"/>
    <n v="25"/>
    <n v="10"/>
    <n v="250"/>
    <s v="SUP-1011"/>
    <x v="6"/>
    <s v="United Kingdom"/>
    <n v="31"/>
    <d v="2025-10-29T00:00:00"/>
    <n v="417642.76"/>
    <n v="490293.72"/>
    <n v="1670571.04"/>
    <s v="NGN"/>
    <d v="2026-05-27T00:00:00"/>
    <d v="2025-11-09T00:00:00"/>
    <m/>
    <x v="2"/>
    <x v="0"/>
  </r>
  <r>
    <s v="PRD-01539"/>
    <s v="LEN-MOB-0043"/>
    <s v="4538340000000"/>
    <x v="5"/>
    <s v="Lenovo"/>
    <x v="5"/>
    <s v="Tablets"/>
    <s v="Each"/>
    <s v="Active"/>
    <x v="1"/>
    <s v="ABJ"/>
    <s v="A-07-S4"/>
    <s v="A"/>
    <s v="S4"/>
    <s v="BT-555222"/>
    <s v="LOT-B7409"/>
    <n v="16"/>
    <n v="3"/>
    <n v="13"/>
    <n v="15"/>
    <n v="6"/>
    <n v="60"/>
    <s v="SUP-1002"/>
    <x v="5"/>
    <s v="Nigeria"/>
    <n v="6"/>
    <d v="2025-11-19T00:00:00"/>
    <n v="361791.6"/>
    <n v="510583.33"/>
    <n v="5788665.5999999996"/>
    <s v="NGN"/>
    <d v="2026-05-05T00:00:00"/>
    <d v="2025-12-03T00:00:00"/>
    <m/>
    <x v="1"/>
    <x v="1"/>
  </r>
  <r>
    <s v="PRD-00609"/>
    <s v="HP-FUR-0016"/>
    <s v="929735000000"/>
    <x v="27"/>
    <s v="Hp"/>
    <x v="4"/>
    <s v="Seating"/>
    <s v="Each"/>
    <s v="Active"/>
    <x v="2"/>
    <s v="LAG"/>
    <s v="F-10-S6"/>
    <s v="F"/>
    <s v="S6"/>
    <s v="BT-643264"/>
    <s v="LOT-A7402"/>
    <n v="203"/>
    <n v="11"/>
    <n v="192"/>
    <n v="25"/>
    <n v="10"/>
    <n v="250"/>
    <s v="SUP-1006"/>
    <x v="4"/>
    <s v="China"/>
    <n v="34"/>
    <d v="2025-11-19T00:00:00"/>
    <n v="258481.78"/>
    <n v="317773.31"/>
    <n v="52471801.340000004"/>
    <s v="NGN"/>
    <d v="2026-05-21T00:00:00"/>
    <d v="2025-11-26T00:00:00"/>
    <m/>
    <x v="1"/>
    <x v="1"/>
  </r>
  <r>
    <s v="PRD-01378"/>
    <s v="CAN-SUP-0068"/>
    <s v="6656910000000"/>
    <x v="37"/>
    <s v="Philips"/>
    <x v="8"/>
    <s v="Surge Protection"/>
    <s v="Each"/>
    <s v="Active"/>
    <x v="1"/>
    <s v="ABJ"/>
    <s v="B-32-S1"/>
    <s v="B"/>
    <s v="S1"/>
    <s v="BT-911313"/>
    <s v="LOT-B4248"/>
    <n v="5"/>
    <n v="1"/>
    <n v="4"/>
    <n v="20"/>
    <n v="6"/>
    <n v="120"/>
    <s v="SUP-1010"/>
    <x v="1"/>
    <s v="United Arab Emirates"/>
    <n v="19"/>
    <d v="2025-02-26T00:00:00"/>
    <n v="179576.02"/>
    <n v="242890.7"/>
    <n v="897880.1"/>
    <s v="NGN"/>
    <d v="2026-05-01T00:00:00"/>
    <d v="2025-03-09T00:00:00"/>
    <m/>
    <x v="2"/>
    <x v="0"/>
  </r>
  <r>
    <s v="PRD-00377"/>
    <s v="DEL-LAP-0008"/>
    <m/>
    <x v="65"/>
    <s v="Dell"/>
    <x v="2"/>
    <s v="Business Laptops"/>
    <s v="Each"/>
    <s v="Active"/>
    <x v="2"/>
    <s v="LAG"/>
    <s v="C-04-S5"/>
    <s v="C"/>
    <s v="S5"/>
    <s v="BT-497735"/>
    <s v="LOT-A5703"/>
    <n v="138"/>
    <n v="46"/>
    <n v="92"/>
    <n v="25"/>
    <n v="12"/>
    <n v="150"/>
    <s v="SUP-1002"/>
    <x v="5"/>
    <s v="Nigeria"/>
    <n v="5"/>
    <d v="2025-11-26T00:00:00"/>
    <n v="1229173.74"/>
    <n v="1729357.67"/>
    <n v="169625976.09999999"/>
    <s v="NGN"/>
    <d v="2026-05-12T00:00:00"/>
    <d v="2025-12-08T00:00:00"/>
    <m/>
    <x v="1"/>
    <x v="1"/>
  </r>
  <r>
    <s v="PRD-01891"/>
    <s v="HP-SUP-0053"/>
    <s v="8700960000000"/>
    <x v="45"/>
    <s v="Hp"/>
    <x v="6"/>
    <s v="Toner &amp; Ink"/>
    <s v="Pack"/>
    <s v="Active"/>
    <x v="1"/>
    <s v="ABJ"/>
    <s v="B-18-S9"/>
    <s v="B"/>
    <s v="S9"/>
    <s v="BT-621662"/>
    <s v="LOT-B7123"/>
    <n v="45"/>
    <n v="7"/>
    <n v="38"/>
    <n v="30"/>
    <n v="15"/>
    <n v="150"/>
    <s v="SUP-1009"/>
    <x v="7"/>
    <s v="Nigeria"/>
    <n v="12"/>
    <d v="2025-07-16T00:00:00"/>
    <n v="40084.26"/>
    <n v="53700.55"/>
    <n v="1803791.7"/>
    <s v="NGN"/>
    <d v="2026-06-23T00:00:00"/>
    <d v="2025-07-24T00:00:00"/>
    <d v="2027-06-16T00:00:00"/>
    <x v="1"/>
    <x v="1"/>
  </r>
  <r>
    <s v="PRD-03013"/>
    <s v="LOG-ACC-0068"/>
    <s v="6660450000000"/>
    <x v="33"/>
    <s v="Logitech"/>
    <x v="10"/>
    <s v="Keyboards"/>
    <s v="Each"/>
    <s v="Discontinued"/>
    <x v="0"/>
    <s v="PHC"/>
    <s v="B-15-S5"/>
    <s v="B"/>
    <s v="S5"/>
    <s v="BT-986043"/>
    <s v="LOT-C4872"/>
    <n v="350"/>
    <n v="8"/>
    <n v="342"/>
    <n v="60"/>
    <n v="18"/>
    <n v="360"/>
    <s v="SUP-1010"/>
    <x v="1"/>
    <s v="United Arab Emirates"/>
    <n v="14"/>
    <d v="2025-02-28T00:00:00"/>
    <n v="19638.310000000001"/>
    <n v="27165.97"/>
    <n v="6873408.5"/>
    <s v="NGN"/>
    <d v="2026-06-06T00:00:00"/>
    <d v="2025-03-10T00:00:00"/>
    <m/>
    <x v="1"/>
    <x v="1"/>
  </r>
  <r>
    <s v="PRD-00731"/>
    <s v="UBI-NET-0024"/>
    <s v="2026000000000"/>
    <x v="51"/>
    <s v="Ubiquiti"/>
    <x v="11"/>
    <s v="Switches"/>
    <s v="Each"/>
    <s v="Active"/>
    <x v="2"/>
    <s v="LAG"/>
    <s v="F-15-S1"/>
    <s v="F"/>
    <s v="S1"/>
    <s v="BT-539399"/>
    <s v="LOT-A2411"/>
    <n v="0"/>
    <n v="0"/>
    <n v="0"/>
    <n v="100"/>
    <n v="40"/>
    <n v="800"/>
    <s v="SUP-1001"/>
    <x v="9"/>
    <s v="Nigeria"/>
    <n v="8"/>
    <d v="2025-12-18T00:00:00"/>
    <n v="509016.07"/>
    <n v="625366.81999999995"/>
    <n v="0"/>
    <s v="NGN"/>
    <d v="2026-05-29T00:00:00"/>
    <d v="2025-12-20T00:00:00"/>
    <m/>
    <x v="0"/>
    <x v="0"/>
  </r>
  <r>
    <s v="PRD-03335"/>
    <s v="UBI-CCT-0084"/>
    <s v="3578260000000"/>
    <x v="40"/>
    <s v="Ubiquiti"/>
    <x v="9"/>
    <s v="IP Cameras"/>
    <s v="Each"/>
    <s v="Active"/>
    <x v="0"/>
    <s v="PHC"/>
    <s v="F-39-S8"/>
    <s v="F"/>
    <s v="S8"/>
    <s v="BT-493879"/>
    <s v="LOT-C2550"/>
    <n v="639"/>
    <n v="203"/>
    <n v="436"/>
    <n v="60"/>
    <n v="18"/>
    <n v="600"/>
    <s v="SUP-1006"/>
    <x v="4"/>
    <s v="China"/>
    <n v="33"/>
    <d v="2026-01-08T00:00:00"/>
    <n v="342422.08"/>
    <n v="499203.04"/>
    <n v="218807709.09999999"/>
    <s v="NGN"/>
    <d v="2026-06-17T00:00:00"/>
    <d v="2026-01-23T00:00:00"/>
    <m/>
    <x v="3"/>
    <x v="1"/>
  </r>
  <r>
    <s v="PRD-01470"/>
    <s v="LEN-MOB-0038"/>
    <s v="3384160000000"/>
    <x v="5"/>
    <s v="Lenovo"/>
    <x v="5"/>
    <s v="Smartphones"/>
    <s v="Each"/>
    <s v="Active"/>
    <x v="1"/>
    <s v="ABJ"/>
    <s v="A-39-S6"/>
    <s v="A"/>
    <s v="S6"/>
    <s v="BT-839400"/>
    <s v="LOT-B6645"/>
    <n v="0"/>
    <n v="0"/>
    <n v="0"/>
    <n v="25"/>
    <n v="7"/>
    <n v="125"/>
    <s v="SUP-1005"/>
    <x v="12"/>
    <s v="United Arab Emirates"/>
    <n v="19"/>
    <d v="2025-04-07T00:00:00"/>
    <n v="602769.9"/>
    <n v="729579.96"/>
    <n v="0"/>
    <s v="NGN"/>
    <d v="2026-05-16T00:00:00"/>
    <d v="2025-04-09T00:00:00"/>
    <m/>
    <x v="0"/>
    <x v="0"/>
  </r>
  <r>
    <s v="PRD-01593"/>
    <s v="UBI-NET-0054"/>
    <s v="4490360000000"/>
    <x v="51"/>
    <s v="Ubiquiti"/>
    <x v="11"/>
    <s v="Switches"/>
    <s v="Each"/>
    <s v="Active"/>
    <x v="1"/>
    <s v="ABJ"/>
    <s v="N/A"/>
    <s v="B"/>
    <s v="S1"/>
    <s v="BT-542749"/>
    <s v="LOT-B1803"/>
    <n v="61"/>
    <n v="6"/>
    <n v="55"/>
    <n v="50"/>
    <n v="20"/>
    <n v="200"/>
    <s v="SUP-1010"/>
    <x v="1"/>
    <s v="United Arab Emirates"/>
    <n v="16"/>
    <d v="2026-01-19T00:00:00"/>
    <n v="570657.43999999994"/>
    <n v="837036.45"/>
    <n v="34810103.840000004"/>
    <s v="NGN"/>
    <d v="2026-06-24T00:00:00"/>
    <d v="2026-01-24T00:00:00"/>
    <m/>
    <x v="1"/>
    <x v="1"/>
  </r>
  <r>
    <s v="PRD-00771"/>
    <s v="BRO-SUP-0023"/>
    <s v="5634200000000"/>
    <x v="24"/>
    <s v="Brother"/>
    <x v="6"/>
    <s v="Labels"/>
    <s v="Pack"/>
    <s v="Discontinued"/>
    <x v="2"/>
    <s v="LAG"/>
    <s v="G-27-S7"/>
    <s v="G"/>
    <s v="S7"/>
    <s v="BT-556662"/>
    <s v="LOT-A2277"/>
    <n v="939"/>
    <n v="95"/>
    <n v="844"/>
    <n v="100"/>
    <n v="50"/>
    <n v="1000"/>
    <s v="SUP-1001"/>
    <x v="9"/>
    <s v="Nigeria"/>
    <n v="9"/>
    <d v="2025-03-03T00:00:00"/>
    <n v="40354.400000000001"/>
    <n v="53116.34"/>
    <n v="37892781.600000001"/>
    <s v="NGN"/>
    <d v="2026-06-22T00:00:00"/>
    <d v="2025-03-11T00:00:00"/>
    <d v="2027-12-05T00:00:00"/>
    <x v="1"/>
    <x v="1"/>
  </r>
  <r>
    <s v="PRD-00644"/>
    <s v="DEL-ACC-0018"/>
    <m/>
    <x v="58"/>
    <s v="Dell"/>
    <x v="10"/>
    <s v="Webcams"/>
    <s v="Each"/>
    <s v="Active"/>
    <x v="2"/>
    <s v="LAG"/>
    <s v="B-01-S4"/>
    <s v="B"/>
    <s v="S4"/>
    <s v="BT-683303"/>
    <s v="LOT-A9841"/>
    <n v="281"/>
    <n v="7"/>
    <n v="274"/>
    <n v="50"/>
    <n v="20"/>
    <n v="300"/>
    <s v="SUP-1001"/>
    <x v="9"/>
    <s v="Nigeria"/>
    <n v="11"/>
    <d v="2025-09-24T00:00:00"/>
    <n v="37206.22"/>
    <n v="46813.75"/>
    <n v="10454947.82"/>
    <s v="NGN"/>
    <d v="2026-05-27T00:00:00"/>
    <d v="2025-09-30T00:00:00"/>
    <m/>
    <x v="1"/>
    <x v="1"/>
  </r>
  <r>
    <s v="PRD-01515"/>
    <s v="LOG-CLN-0036"/>
    <s v="6777980000000"/>
    <x v="28"/>
    <s v="Logitech"/>
    <x v="1"/>
    <s v="Cleaning Kits"/>
    <s v="Each"/>
    <s v="Active"/>
    <x v="1"/>
    <s v="ABJ"/>
    <s v="B-10-S8"/>
    <s v="B"/>
    <s v="S8"/>
    <s v="BT-958986"/>
    <s v="LOT-B5441"/>
    <n v="0"/>
    <n v="0"/>
    <n v="0"/>
    <n v="50"/>
    <n v="20"/>
    <n v="500"/>
    <s v="SUP-1002"/>
    <x v="5"/>
    <s v="Nigeria"/>
    <n v="3"/>
    <d v="2025-12-16T00:00:00"/>
    <n v="64163.8"/>
    <n v="98226.94"/>
    <n v="0"/>
    <s v="NGN"/>
    <d v="2026-05-20T00:00:00"/>
    <d v="2025-12-26T00:00:00"/>
    <d v="2028-04-16T00:00:00"/>
    <x v="0"/>
    <x v="0"/>
  </r>
  <r>
    <s v="PRD-02722"/>
    <s v="HP-CLN-0071"/>
    <s v="9874270000000"/>
    <x v="1"/>
    <s v="Hp"/>
    <x v="1"/>
    <s v="Wipes"/>
    <s v="Each"/>
    <s v="Active"/>
    <x v="0"/>
    <s v="PHC"/>
    <s v="B-07-S6"/>
    <s v="B"/>
    <s v="S6"/>
    <s v="BT-494820"/>
    <s v="LOT-C6095"/>
    <n v="131"/>
    <n v="19"/>
    <n v="112"/>
    <n v="100"/>
    <n v="40"/>
    <n v="500"/>
    <s v="SUP-1009"/>
    <x v="7"/>
    <s v="Nigeria"/>
    <n v="9"/>
    <d v="2025-08-11T00:00:00"/>
    <n v="83185.52"/>
    <n v="109511.22"/>
    <n v="10897303.119999999"/>
    <s v="NGN"/>
    <d v="2026-05-02T00:00:00"/>
    <d v="2025-08-21T00:00:00"/>
    <d v="2026-12-11T00:00:00"/>
    <x v="1"/>
    <x v="1"/>
  </r>
  <r>
    <s v="PRD-02476"/>
    <s v="CAN-PRN-0061"/>
    <s v="6354170000000"/>
    <x v="35"/>
    <s v="Canon"/>
    <x v="7"/>
    <s v="Inkjet Printers"/>
    <s v="Each"/>
    <s v="Discontinued"/>
    <x v="0"/>
    <s v="PHC"/>
    <s v="A-09-S6"/>
    <s v="A"/>
    <s v="S6"/>
    <s v="BT-750641"/>
    <s v="LOT-C6702"/>
    <n v="196"/>
    <n v="36"/>
    <n v="160"/>
    <n v="50"/>
    <n v="15"/>
    <n v="200"/>
    <s v="SUP-1001"/>
    <x v="9"/>
    <s v="Nigeria"/>
    <n v="10"/>
    <d v="2025-02-19T00:00:00"/>
    <n v="261048.51"/>
    <n v="371118.27"/>
    <n v="51165507.960000001"/>
    <s v="NGN"/>
    <d v="2026-05-13T00:00:00"/>
    <d v="2025-02-20T00:00:00"/>
    <m/>
    <x v="1"/>
    <x v="1"/>
  </r>
  <r>
    <s v="PRD-02317"/>
    <s v="PHI-CCT-0063"/>
    <s v="9614100000000"/>
    <x v="32"/>
    <s v="Philips"/>
    <x v="9"/>
    <s v="IP Cameras"/>
    <s v="Each"/>
    <s v="Active"/>
    <x v="0"/>
    <s v="PHC"/>
    <s v="F-22-S5"/>
    <s v="F"/>
    <s v="S5"/>
    <s v="BT-752978"/>
    <s v="LOT-C6960"/>
    <n v="62"/>
    <n v="21"/>
    <n v="41"/>
    <n v="15"/>
    <n v="6"/>
    <n v="90"/>
    <s v="SUP-1012"/>
    <x v="11"/>
    <s v="Nigeria"/>
    <n v="7"/>
    <d v="2026-03-24T00:00:00"/>
    <n v="470660.82"/>
    <n v="627560.61"/>
    <n v="29180970.84"/>
    <s v="NGN"/>
    <d v="2026-06-13T00:00:00"/>
    <d v="2026-04-03T00:00:00"/>
    <m/>
    <x v="1"/>
    <x v="1"/>
  </r>
  <r>
    <s v="PRD-02716"/>
    <s v="HP-MOB-0096"/>
    <s v="3069070000000"/>
    <x v="25"/>
    <s v="Hp"/>
    <x v="5"/>
    <s v="Tablets"/>
    <s v="Each"/>
    <s v="Active"/>
    <x v="0"/>
    <s v="PHC"/>
    <s v="G-07-S8"/>
    <s v="G"/>
    <s v="S8"/>
    <s v="BT-189326"/>
    <s v="LOT-C9919"/>
    <n v="143"/>
    <n v="6"/>
    <n v="137"/>
    <n v="40"/>
    <n v="12"/>
    <n v="240"/>
    <s v="SUP-1009"/>
    <x v="7"/>
    <s v="Nigeria"/>
    <n v="6"/>
    <d v="2026-02-14T00:00:00"/>
    <n v="234279.71"/>
    <n v="315538.28999999998"/>
    <n v="33501998.530000001"/>
    <s v="NGN"/>
    <d v="2026-06-12T00:00:00"/>
    <d v="2026-03-01T00:00:00"/>
    <m/>
    <x v="1"/>
    <x v="1"/>
  </r>
  <r>
    <s v="PRD-03282"/>
    <s v="HP-CLN-0085"/>
    <s v="8232470000000"/>
    <x v="1"/>
    <s v="Hp"/>
    <x v="1"/>
    <s v="Vacuum"/>
    <s v="Each"/>
    <s v="Active"/>
    <x v="0"/>
    <s v="PHC"/>
    <s v="F-39-S6"/>
    <s v="F"/>
    <s v="S6"/>
    <s v="BT-996030"/>
    <s v="LOT-C8920"/>
    <n v="134"/>
    <n v="34"/>
    <n v="100"/>
    <n v="50"/>
    <n v="20"/>
    <n v="200"/>
    <s v="SUP-1001"/>
    <x v="9"/>
    <s v="Nigeria"/>
    <n v="10"/>
    <d v="2025-09-09T00:00:00"/>
    <n v="115735.74"/>
    <n v="150839.67999999999"/>
    <n v="15508589.16"/>
    <s v="NGN"/>
    <d v="2026-05-02T00:00:00"/>
    <d v="2025-09-13T00:00:00"/>
    <d v="2027-01-31T00:00:00"/>
    <x v="1"/>
    <x v="1"/>
  </r>
  <r>
    <s v="PRD-02483"/>
    <s v="EPS-PRN-0042"/>
    <s v="5305870000000"/>
    <x v="29"/>
    <s v="Epson"/>
    <x v="7"/>
    <s v="Laser Printers"/>
    <s v="Each"/>
    <s v="Active"/>
    <x v="0"/>
    <s v="PHC"/>
    <s v="A-37-S9"/>
    <s v="A"/>
    <s v="S9"/>
    <s v="BT-982628"/>
    <s v="LOT-C4883"/>
    <n v="0"/>
    <n v="0"/>
    <n v="0"/>
    <n v="100"/>
    <n v="50"/>
    <n v="500"/>
    <s v="SUP-1003"/>
    <x v="0"/>
    <s v="Nigeria"/>
    <n v="2"/>
    <d v="2025-06-21T00:00:00"/>
    <n v="339641.44"/>
    <n v="471338.35"/>
    <n v="0"/>
    <s v="NGN"/>
    <d v="2026-06-19T00:00:00"/>
    <d v="2025-06-25T00:00:00"/>
    <m/>
    <x v="0"/>
    <x v="0"/>
  </r>
  <r>
    <s v="PRD-00112"/>
    <s v="HP-MOB-0005"/>
    <s v="4466610000000"/>
    <x v="25"/>
    <s v="Hp"/>
    <x v="5"/>
    <s v="Tablets"/>
    <s v="Each"/>
    <s v="Active"/>
    <x v="2"/>
    <s v="LAG"/>
    <s v="G-09-S6"/>
    <s v="G"/>
    <s v="S6"/>
    <s v="BT-856320"/>
    <s v="LOT-A1417"/>
    <n v="107"/>
    <n v="41"/>
    <n v="66"/>
    <n v="40"/>
    <n v="16"/>
    <n v="240"/>
    <s v="SUP-1011"/>
    <x v="2"/>
    <s v="United Kingdom"/>
    <n v="31"/>
    <d v="2025-10-06T00:00:00"/>
    <n v="278359.28999999998"/>
    <n v="336806.87"/>
    <n v="29784444.030000001"/>
    <s v="NGN"/>
    <d v="2026-06-26T00:00:00"/>
    <d v="2025-10-21T00:00:00"/>
    <m/>
    <x v="1"/>
    <x v="1"/>
  </r>
  <r>
    <s v="PRD-00802"/>
    <s v="UBI-CCT-0020"/>
    <s v="7190000000000"/>
    <x v="16"/>
    <s v="Ubiquiti"/>
    <x v="9"/>
    <s v="IP Cameras"/>
    <s v="Each"/>
    <s v="Active"/>
    <x v="2"/>
    <s v="LAG"/>
    <s v="D-14-S4"/>
    <s v="D"/>
    <s v="S4"/>
    <s v="BT-491823"/>
    <s v="LOT-A4697"/>
    <n v="0"/>
    <n v="0"/>
    <n v="0"/>
    <n v="30"/>
    <n v="15"/>
    <n v="180"/>
    <s v="SUP-1002"/>
    <x v="5"/>
    <s v="Nigeria"/>
    <n v="3"/>
    <d v="2026-04-21T00:00:00"/>
    <n v="368781.39"/>
    <n v="523142.13"/>
    <n v="0"/>
    <s v="NGN"/>
    <d v="2026-05-24T00:00:00"/>
    <d v="2026-04-23T00:00:00"/>
    <m/>
    <x v="0"/>
    <x v="0"/>
  </r>
  <r>
    <s v="PRD-01499"/>
    <s v="LEN-MOB-0040"/>
    <s v="8614020000000"/>
    <x v="66"/>
    <s v="Lenovo"/>
    <x v="5"/>
    <s v="Smartphones"/>
    <s v="Each"/>
    <s v="Active"/>
    <x v="1"/>
    <s v="ABJ"/>
    <s v="E-07-S7"/>
    <s v="E"/>
    <s v="S7"/>
    <s v="BT-240065"/>
    <s v="LOT-B3366"/>
    <n v="246"/>
    <n v="85"/>
    <n v="161"/>
    <n v="50"/>
    <n v="15"/>
    <n v="300"/>
    <s v="SUP-1002"/>
    <x v="5"/>
    <s v="Nigeria"/>
    <n v="9"/>
    <d v="2026-04-20T00:00:00"/>
    <n v="279647.58"/>
    <n v="401992.33"/>
    <n v="68793304.680000007"/>
    <s v="NGN"/>
    <d v="2026-06-20T00:00:00"/>
    <d v="2026-05-04T00:00:00"/>
    <m/>
    <x v="1"/>
    <x v="1"/>
  </r>
  <r>
    <s v="PRD-01837"/>
    <s v="MSF-ACC-0034"/>
    <m/>
    <x v="26"/>
    <s v="Microsoft"/>
    <x v="10"/>
    <s v="Webcams"/>
    <s v="Each"/>
    <s v="Active"/>
    <x v="1"/>
    <s v="ABJ"/>
    <s v="D-04-S3"/>
    <s v="D"/>
    <s v="S3"/>
    <s v="BT-182701"/>
    <s v="LOT-B8797"/>
    <n v="34"/>
    <n v="10"/>
    <n v="24"/>
    <n v="100"/>
    <n v="50"/>
    <n v="600"/>
    <s v="SUP-1003"/>
    <x v="6"/>
    <s v="Nigeria"/>
    <n v="8"/>
    <d v="2025-03-06T00:00:00"/>
    <n v="31727.47"/>
    <n v="41901.74"/>
    <n v="1078733.98"/>
    <s v="NGN"/>
    <d v="2026-06-14T00:00:00"/>
    <d v="2025-03-18T00:00:00"/>
    <m/>
    <x v="2"/>
    <x v="0"/>
  </r>
  <r>
    <s v="PRD-01960"/>
    <s v="BRO-PRN-0010"/>
    <s v="916270000000"/>
    <x v="32"/>
    <s v="Philips"/>
    <x v="9"/>
    <s v="Intercoms"/>
    <s v="Each"/>
    <s v="Active"/>
    <x v="1"/>
    <s v="ABJ"/>
    <s v="C-04-S5"/>
    <s v="C"/>
    <s v="S5"/>
    <s v="BT-532488"/>
    <s v="LOT-B1816"/>
    <n v="746"/>
    <n v="176"/>
    <n v="570"/>
    <n v="100"/>
    <n v="50"/>
    <n v="1000"/>
    <s v="SUP-1002"/>
    <x v="5"/>
    <s v="Nigeria"/>
    <n v="3"/>
    <d v="2025-10-29T00:00:00"/>
    <n v="621222.92000000004"/>
    <n v="792945.37"/>
    <n v="463432298.30000001"/>
    <s v="NGN"/>
    <d v="2026-05-09T00:00:00"/>
    <d v="2025-11-12T00:00:00"/>
    <m/>
    <x v="1"/>
    <x v="1"/>
  </r>
  <r>
    <s v="PRD-00472"/>
    <s v="SEA-STO-0014"/>
    <s v="789679000000"/>
    <x v="55"/>
    <s v="Seagate"/>
    <x v="3"/>
    <s v="Hard Disk Drives"/>
    <s v="Each"/>
    <s v="Active"/>
    <x v="2"/>
    <s v="LAG"/>
    <s v="E-32-S4"/>
    <s v="E"/>
    <s v="S4"/>
    <s v="BT-557861"/>
    <s v="LOT-A9584"/>
    <n v="72"/>
    <n v="4"/>
    <n v="68"/>
    <n v="15"/>
    <n v="4"/>
    <n v="120"/>
    <s v="SUP-1011"/>
    <x v="2"/>
    <s v="United Kingdom"/>
    <n v="29"/>
    <d v="2026-05-17T00:00:00"/>
    <n v="189818.45"/>
    <n v="275289.46000000002"/>
    <n v="13666928.4"/>
    <s v="NGN"/>
    <d v="2026-05-12T00:00:00"/>
    <d v="2026-05-26T00:00:00"/>
    <m/>
    <x v="1"/>
    <x v="1"/>
  </r>
  <r>
    <s v="PRD-00285"/>
    <s v="APC-ELC-0014"/>
    <s v="4926180000000"/>
    <x v="82"/>
    <s v="Apc"/>
    <x v="8"/>
    <s v="UPS"/>
    <s v="Each"/>
    <s v="Active"/>
    <x v="2"/>
    <s v="LAG"/>
    <s v="G-03-S4"/>
    <s v="G"/>
    <s v="S4"/>
    <s v="BT-224573"/>
    <s v="LOT-A4946"/>
    <n v="1"/>
    <n v="0"/>
    <n v="1"/>
    <n v="15"/>
    <n v="6"/>
    <n v="120"/>
    <s v="SUP-1008"/>
    <x v="3"/>
    <s v="Nigeria"/>
    <n v="9"/>
    <d v="2026-01-08T00:00:00"/>
    <n v="113607.58"/>
    <n v="150362.88"/>
    <n v="113607.58"/>
    <s v="NGN"/>
    <d v="2026-05-14T00:00:00"/>
    <d v="2026-01-19T00:00:00"/>
    <m/>
    <x v="2"/>
    <x v="0"/>
  </r>
  <r>
    <s v="PRD-03280"/>
    <s v="CIS-CCT-0081"/>
    <s v="9654040000000"/>
    <x v="17"/>
    <s v="Cisco"/>
    <x v="9"/>
    <s v="IP Cameras"/>
    <s v="Each"/>
    <s v="Active"/>
    <x v="0"/>
    <s v="PHC"/>
    <s v="D-30-S2"/>
    <s v="D"/>
    <s v="S2"/>
    <s v="BT-337621"/>
    <s v="LOT-C7662"/>
    <n v="74"/>
    <n v="12"/>
    <n v="62"/>
    <n v="25"/>
    <n v="7"/>
    <n v="150"/>
    <s v="SUP-1010"/>
    <x v="1"/>
    <s v="United Arab Emirates"/>
    <n v="18"/>
    <d v="2026-03-27T00:00:00"/>
    <n v="616853.18999999994"/>
    <n v="831250.79"/>
    <n v="45647136.060000002"/>
    <s v="NGN"/>
    <d v="2026-06-16T00:00:00"/>
    <d v="2026-04-10T00:00:00"/>
    <m/>
    <x v="1"/>
    <x v="1"/>
  </r>
  <r>
    <s v="PRD-00389"/>
    <s v="CAN-SUP-0014"/>
    <s v="1163320000000"/>
    <x v="39"/>
    <s v="Canon"/>
    <x v="6"/>
    <s v="Toner &amp; Ink"/>
    <s v="Pack"/>
    <s v="Active"/>
    <x v="2"/>
    <s v="LAG"/>
    <s v="D-35-S7"/>
    <s v="D"/>
    <s v="S7"/>
    <s v="BT-555111"/>
    <s v="LOT-A7200"/>
    <n v="90"/>
    <n v="22"/>
    <n v="68"/>
    <n v="10"/>
    <n v="3"/>
    <n v="100"/>
    <s v="SUP-1008"/>
    <x v="3"/>
    <s v="Nigeria"/>
    <n v="7"/>
    <d v="2025-08-23T00:00:00"/>
    <n v="20154.2"/>
    <n v="29344.03"/>
    <n v="1813878"/>
    <s v="NGN"/>
    <d v="2026-05-13T00:00:00"/>
    <d v="2025-09-01T00:00:00"/>
    <d v="2027-08-15T00:00:00"/>
    <x v="1"/>
    <x v="1"/>
  </r>
  <r>
    <s v="PRD-03147"/>
    <s v="KNG-STO-0064"/>
    <s v="634471000000"/>
    <x v="79"/>
    <s v="Kingston"/>
    <x v="3"/>
    <s v="Flash Drives"/>
    <s v="Each"/>
    <s v="Active"/>
    <x v="0"/>
    <s v="PHC"/>
    <s v="C-25-S8"/>
    <s v="C"/>
    <s v="S8"/>
    <s v="BT-555222"/>
    <s v="LOT-C6130"/>
    <n v="15"/>
    <n v="4"/>
    <n v="11"/>
    <n v="60"/>
    <n v="30"/>
    <n v="300"/>
    <s v="SUP-1006"/>
    <x v="4"/>
    <s v="China"/>
    <n v="35"/>
    <d v="2025-04-14T00:00:00"/>
    <n v="77929.25"/>
    <n v="116198.42"/>
    <n v="1168938.75"/>
    <s v="NGN"/>
    <d v="2026-05-28T00:00:00"/>
    <d v="2025-04-25T00:00:00"/>
    <m/>
    <x v="2"/>
    <x v="0"/>
  </r>
  <r>
    <s v="PRD-00419"/>
    <s v="HP-SUP-0009"/>
    <s v="2585630000000"/>
    <x v="34"/>
    <s v="Hp"/>
    <x v="6"/>
    <s v="Paper Products"/>
    <s v="Pack"/>
    <s v="Active"/>
    <x v="2"/>
    <s v="LAG"/>
    <s v="D-06-S2"/>
    <s v="D"/>
    <s v="S2"/>
    <s v="BT-846235"/>
    <s v="LOT-A7629"/>
    <n v="115"/>
    <n v="41"/>
    <n v="74"/>
    <n v="25"/>
    <n v="12"/>
    <n v="150"/>
    <s v="SUP-1008"/>
    <x v="3"/>
    <s v="Nigeria"/>
    <n v="6"/>
    <d v="2025-04-28T00:00:00"/>
    <n v="34662.75"/>
    <n v="47325.11"/>
    <n v="3986216.25"/>
    <s v="NGN"/>
    <d v="2026-05-16T00:00:00"/>
    <d v="2025-05-08T00:00:00"/>
    <d v="2026-06-16T00:00:00"/>
    <x v="1"/>
    <x v="1"/>
  </r>
  <r>
    <s v="PRD-03000"/>
    <s v="APC-ELC-0127"/>
    <s v="9071700000000"/>
    <x v="14"/>
    <s v="Apc"/>
    <x v="8"/>
    <s v="UPS"/>
    <s v="Each"/>
    <s v="Active"/>
    <x v="0"/>
    <s v="PHC"/>
    <s v="E-34-S8"/>
    <s v="E"/>
    <s v="S8"/>
    <s v="BT-337055"/>
    <s v="LOT-C1420"/>
    <n v="68"/>
    <n v="20"/>
    <n v="48"/>
    <n v="25"/>
    <n v="10"/>
    <n v="100"/>
    <s v="SUP-1003"/>
    <x v="0"/>
    <s v="Nigeria"/>
    <n v="4"/>
    <d v="2026-04-03T00:00:00"/>
    <n v="172764.56"/>
    <n v="208334.51"/>
    <n v="11747990.08"/>
    <s v="NGN"/>
    <d v="2026-05-25T00:00:00"/>
    <d v="2026-04-08T00:00:00"/>
    <m/>
    <x v="1"/>
    <x v="1"/>
  </r>
  <r>
    <s v="PRD-00293"/>
    <s v="HP-ACC-0008"/>
    <s v="4309630000000"/>
    <x v="72"/>
    <s v="Hp"/>
    <x v="10"/>
    <s v="Webcams"/>
    <s v="Each"/>
    <s v="Active"/>
    <x v="2"/>
    <s v="LAG"/>
    <s v="D-08-S9"/>
    <s v="D"/>
    <s v="S9"/>
    <s v="BT-404154"/>
    <s v="LOT-A5901"/>
    <n v="19"/>
    <n v="6"/>
    <n v="13"/>
    <n v="15"/>
    <n v="6"/>
    <n v="75"/>
    <s v="SUP-1006"/>
    <x v="4"/>
    <s v="China"/>
    <n v="36"/>
    <d v="2025-06-28T00:00:00"/>
    <n v="14399.52"/>
    <n v="22144.9"/>
    <n v="273590.88"/>
    <s v="NGN"/>
    <d v="2026-05-17T00:00:00"/>
    <d v="2025-07-13T00:00:00"/>
    <m/>
    <x v="1"/>
    <x v="1"/>
  </r>
  <r>
    <s v="PRD-00937"/>
    <s v="CAN-SUP-0030"/>
    <s v="4616300000000"/>
    <x v="39"/>
    <s v="Canon"/>
    <x v="6"/>
    <s v="Paper Products"/>
    <s v="Pack"/>
    <s v="Active"/>
    <x v="2"/>
    <s v="LAG"/>
    <s v="G-16-S8"/>
    <s v="G"/>
    <s v="S8"/>
    <s v="BT-645708"/>
    <s v="LOT-A9355"/>
    <n v="198"/>
    <n v="75"/>
    <n v="123"/>
    <m/>
    <n v="12"/>
    <n v="160"/>
    <s v="SUP-1001"/>
    <x v="9"/>
    <s v="Nigeria"/>
    <n v="9"/>
    <d v="2025-11-08T00:00:00"/>
    <n v="44724.93"/>
    <n v="64313.04"/>
    <n v="8855536.1400000006"/>
    <s v="NGN"/>
    <d v="2026-05-06T00:00:00"/>
    <d v="2025-11-18T00:00:00"/>
    <d v="2027-08-20T00:00:00"/>
    <x v="3"/>
    <x v="1"/>
  </r>
  <r>
    <s v="PRD-01006"/>
    <s v="LEN-MOB-0024"/>
    <s v="7148770000000"/>
    <x v="66"/>
    <s v="Lenovo"/>
    <x v="5"/>
    <s v="Tablets"/>
    <s v="Each"/>
    <s v="Active"/>
    <x v="2"/>
    <s v="LAG"/>
    <s v="D-17-S5"/>
    <s v="D"/>
    <s v="S5"/>
    <s v="BT-721211"/>
    <s v="LOT-A7027"/>
    <n v="0"/>
    <n v="0"/>
    <n v="0"/>
    <n v="75"/>
    <n v="30"/>
    <n v="450"/>
    <s v="SUP-1001"/>
    <x v="9"/>
    <s v="Nigeria"/>
    <n v="5"/>
    <d v="2025-12-29T00:00:00"/>
    <n v="246764.21"/>
    <n v="304106.71000000002"/>
    <n v="0"/>
    <s v="NGN"/>
    <d v="2026-05-12T00:00:00"/>
    <d v="2025-12-30T00:00:00"/>
    <m/>
    <x v="0"/>
    <x v="0"/>
  </r>
  <r>
    <s v="PRD-01508"/>
    <s v="HP-SUP-0035"/>
    <s v="6497480000000"/>
    <x v="27"/>
    <s v="Hp"/>
    <x v="4"/>
    <s v="Desks"/>
    <s v="Each"/>
    <s v="Active"/>
    <x v="1"/>
    <s v="ABJ"/>
    <s v="A-11-S3"/>
    <s v="A"/>
    <s v="S3"/>
    <s v="BT-481105"/>
    <s v="LOT-B3677"/>
    <n v="37"/>
    <n v="14"/>
    <n v="23"/>
    <n v="10"/>
    <n v="5"/>
    <n v="40"/>
    <s v="SUP-1007"/>
    <x v="8"/>
    <s v="China"/>
    <n v="34"/>
    <d v="2025-06-01T00:00:00"/>
    <n v="103152.72"/>
    <n v="156187.68"/>
    <n v="3816650.64"/>
    <s v="NGN"/>
    <d v="2026-05-14T00:00:00"/>
    <d v="2025-06-05T00:00:00"/>
    <m/>
    <x v="1"/>
    <x v="1"/>
  </r>
  <r>
    <s v="PRD-00474"/>
    <s v="HP-ACC-0012"/>
    <s v="8472430000000"/>
    <x v="72"/>
    <s v="Hp"/>
    <x v="10"/>
    <s v="Mice"/>
    <s v="Each"/>
    <s v="Active"/>
    <x v="2"/>
    <s v="LAG"/>
    <s v="C-40-S2"/>
    <s v="C"/>
    <s v="S2"/>
    <s v="BT-829088"/>
    <s v="LOT-A1820"/>
    <n v="930"/>
    <n v="100"/>
    <n v="830"/>
    <n v="100"/>
    <n v="50"/>
    <n v="1000"/>
    <s v="SUP-1001"/>
    <x v="9"/>
    <s v="Nigeria"/>
    <n v="8"/>
    <d v="2026-03-09T00:00:00"/>
    <n v="26238.880000000001"/>
    <n v="38158.79"/>
    <n v="24402158.399999999"/>
    <s v="NGN"/>
    <d v="2026-05-02T00:00:00"/>
    <d v="2026-03-21T00:00:00"/>
    <m/>
    <x v="1"/>
    <x v="1"/>
  </r>
  <r>
    <s v="PRD-01420"/>
    <s v="PHI-CCT-0043"/>
    <s v="814647000000"/>
    <x v="32"/>
    <s v="Philips"/>
    <x v="9"/>
    <s v="NVR"/>
    <s v="Each"/>
    <s v="Active"/>
    <x v="1"/>
    <s v="ABJ"/>
    <s v="A-37-S1"/>
    <s v="A"/>
    <s v="S1"/>
    <s v="BT-646001"/>
    <s v="LOT-B3613"/>
    <n v="191"/>
    <n v="17"/>
    <n v="174"/>
    <n v="60"/>
    <n v="18"/>
    <n v="360"/>
    <s v="SUP-1007"/>
    <x v="8"/>
    <s v="China"/>
    <n v="35"/>
    <d v="2025-04-13T00:00:00"/>
    <n v="186043.75"/>
    <n v="232867.7"/>
    <n v="35534356.25"/>
    <s v="NGN"/>
    <d v="2026-06-24T00:00:00"/>
    <d v="2025-04-24T00:00:00"/>
    <m/>
    <x v="1"/>
    <x v="1"/>
  </r>
  <r>
    <s v="PRD-02834"/>
    <s v="HP-LAP-0061"/>
    <s v="4329430000000"/>
    <x v="67"/>
    <s v="Hp"/>
    <x v="2"/>
    <s v="Consumer Laptops"/>
    <s v="Each"/>
    <s v="Active"/>
    <x v="0"/>
    <s v="PHC"/>
    <s v="A-24-S7"/>
    <s v="A"/>
    <s v="S7"/>
    <s v="BT-188674"/>
    <s v="LOT-C5245"/>
    <n v="115"/>
    <n v="9"/>
    <n v="106"/>
    <n v="15"/>
    <n v="6"/>
    <n v="150"/>
    <s v="SUP-1001"/>
    <x v="9"/>
    <s v="Nigeria"/>
    <n v="10"/>
    <d v="2025-12-11T00:00:00"/>
    <n v="1191875.51"/>
    <n v="1468163.19"/>
    <n v="137065683.69999999"/>
    <s v="NGN"/>
    <d v="2026-05-26T00:00:00"/>
    <d v="2025-12-15T00:00:00"/>
    <m/>
    <x v="1"/>
    <x v="1"/>
  </r>
  <r>
    <s v="PRD-02329"/>
    <s v="LOG-FUR-0061"/>
    <s v="4767000000000"/>
    <x v="4"/>
    <s v="Logitech"/>
    <x v="4"/>
    <s v="Seating"/>
    <s v="Each"/>
    <s v="Active"/>
    <x v="0"/>
    <s v="PHC"/>
    <s v="F-01-S5"/>
    <s v="F"/>
    <s v="S5"/>
    <s v="BT-113504"/>
    <s v="LOT-C2630"/>
    <n v="123"/>
    <n v="1"/>
    <n v="122"/>
    <n v="60"/>
    <n v="18"/>
    <n v="300"/>
    <s v="SUP-1012"/>
    <x v="11"/>
    <s v="Nigeria"/>
    <n v="6"/>
    <d v="2025-05-12T00:00:00"/>
    <n v="137675.51"/>
    <n v="195274.12"/>
    <n v="16934087.73"/>
    <s v="NGN"/>
    <d v="2026-05-06T00:00:00"/>
    <d v="2025-05-20T00:00:00"/>
    <m/>
    <x v="1"/>
    <x v="1"/>
  </r>
  <r>
    <s v="PRD-00250"/>
    <s v="PHI-ELC-0010"/>
    <s v="7681180000000"/>
    <x v="37"/>
    <s v="Philips"/>
    <x v="8"/>
    <s v="Surge Protection"/>
    <s v="Each"/>
    <s v="Active"/>
    <x v="2"/>
    <s v="LAG"/>
    <s v="A-01-S8"/>
    <s v="A"/>
    <s v="S8"/>
    <s v="BT-110043"/>
    <s v="LOT-A3843"/>
    <n v="143"/>
    <n v="21"/>
    <n v="122"/>
    <n v="60"/>
    <n v="24"/>
    <n v="300"/>
    <s v="SUP-1002"/>
    <x v="5"/>
    <s v="Nigeria"/>
    <n v="6"/>
    <d v="2026-01-24T00:00:00"/>
    <n v="307205.71999999997"/>
    <n v="393648.16"/>
    <n v="43930417.960000001"/>
    <s v="NGN"/>
    <d v="2026-05-01T00:00:00"/>
    <d v="2026-02-04T00:00:00"/>
    <m/>
    <x v="1"/>
    <x v="1"/>
  </r>
  <r>
    <s v="PRD-00686"/>
    <s v="HP-ACC-0016"/>
    <m/>
    <x v="57"/>
    <s v="Hp"/>
    <x v="10"/>
    <s v="Keyboards"/>
    <s v="Each"/>
    <s v="Active"/>
    <x v="2"/>
    <s v="LAG"/>
    <s v="G-07-S9"/>
    <s v="G"/>
    <s v="S9"/>
    <s v="BT-107312"/>
    <s v="LOT-A3982"/>
    <n v="603"/>
    <n v="198"/>
    <n v="405"/>
    <n v="100"/>
    <n v="50"/>
    <n v="800"/>
    <s v="SUP-1001"/>
    <x v="9"/>
    <s v="Nigeria"/>
    <n v="9"/>
    <d v="2025-10-20T00:00:00"/>
    <n v="16075.89"/>
    <n v="20666.189999999999"/>
    <n v="9693761.6699999999"/>
    <s v="NGN"/>
    <d v="2026-06-01T00:00:00"/>
    <d v="2025-10-21T00:00:00"/>
    <m/>
    <x v="1"/>
    <x v="1"/>
  </r>
  <r>
    <s v="PRD-01462"/>
    <s v="PHI-ELC-0085"/>
    <s v="161832000000"/>
    <x v="37"/>
    <s v="Philips"/>
    <x v="8"/>
    <s v="Surge Protection"/>
    <s v="Each"/>
    <s v="Discontinued"/>
    <x v="1"/>
    <s v="ABJ"/>
    <s v="A-16-S9"/>
    <s v="A"/>
    <s v="S9"/>
    <s v="BT-211565"/>
    <s v="LOT-B4158"/>
    <n v="207"/>
    <n v="28"/>
    <n v="179"/>
    <n v="60"/>
    <n v="18"/>
    <n v="240"/>
    <s v="SUP-1005"/>
    <x v="12"/>
    <s v="United Arab Emirates"/>
    <n v="17"/>
    <d v="2026-01-22T00:00:00"/>
    <n v="146205.89000000001"/>
    <n v="192716.91"/>
    <n v="30264619.23"/>
    <s v="NGN"/>
    <d v="2026-05-15T00:00:00"/>
    <d v="2026-02-03T00:00:00"/>
    <m/>
    <x v="1"/>
    <x v="1"/>
  </r>
  <r>
    <s v="PRD-03332"/>
    <s v="MSF-FUR-0093"/>
    <s v="5785890000000"/>
    <x v="10"/>
    <s v="Microsoft"/>
    <x v="4"/>
    <s v="Desks"/>
    <s v="Each"/>
    <s v="Active"/>
    <x v="0"/>
    <s v="PHC"/>
    <s v="B-36-S2"/>
    <s v="B"/>
    <s v="S2"/>
    <s v="BT-198884"/>
    <s v="LOT-C3931"/>
    <n v="149"/>
    <n v="37"/>
    <n v="112"/>
    <n v="60"/>
    <n v="18"/>
    <n v="240"/>
    <s v="SUP-1003"/>
    <x v="0"/>
    <s v="Nigeria"/>
    <n v="2"/>
    <d v="2025-04-15T00:00:00"/>
    <n v="189139.26"/>
    <n v="292002.64"/>
    <n v="28181749.739999998"/>
    <s v="NGN"/>
    <d v="2026-05-20T00:00:00"/>
    <d v="2025-04-16T00:00:00"/>
    <m/>
    <x v="1"/>
    <x v="1"/>
  </r>
  <r>
    <s v="PRD-00502"/>
    <s v="HP-SUP-0011"/>
    <s v="8723340000000"/>
    <x v="45"/>
    <s v="Hp"/>
    <x v="6"/>
    <s v="Paper Products"/>
    <s v="Pack"/>
    <s v="Active"/>
    <x v="2"/>
    <s v="LAG"/>
    <s v="D-27-S8"/>
    <s v="D"/>
    <s v="S8"/>
    <s v="BT-660967"/>
    <s v="LOT-A2189"/>
    <n v="167"/>
    <n v="29"/>
    <n v="138"/>
    <n v="40"/>
    <n v="16"/>
    <n v="200"/>
    <s v="SUP-1006"/>
    <x v="4"/>
    <s v="China"/>
    <n v="37"/>
    <d v="2026-01-20T00:00:00"/>
    <n v="3198.33"/>
    <n v="3775.65"/>
    <n v="534121.11"/>
    <s v="NGN"/>
    <d v="2026-06-03T00:00:00"/>
    <d v="2026-01-24T00:00:00"/>
    <d v="2026-05-14T00:00:00"/>
    <x v="1"/>
    <x v="1"/>
  </r>
  <r>
    <s v="PRD-01364"/>
    <s v="MSF-LAP-0018"/>
    <s v="6899470000000"/>
    <x v="46"/>
    <s v="Microsoft"/>
    <x v="2"/>
    <s v="Business Laptops"/>
    <s v="Each"/>
    <s v="Active"/>
    <x v="1"/>
    <s v="ABJ"/>
    <s v="B-27-S8"/>
    <s v="B"/>
    <s v="S8"/>
    <s v="BT-834168"/>
    <s v="LOT-B3382"/>
    <n v="0"/>
    <n v="0"/>
    <n v="0"/>
    <n v="10"/>
    <n v="4"/>
    <n v="60"/>
    <s v="SUP-1007"/>
    <x v="8"/>
    <s v="China"/>
    <n v="34"/>
    <d v="2025-10-31T00:00:00"/>
    <n v="983892.69"/>
    <n v="1461221.78"/>
    <n v="0"/>
    <s v="NGN"/>
    <d v="2026-05-11T00:00:00"/>
    <d v="2025-11-13T00:00:00"/>
    <m/>
    <x v="0"/>
    <x v="0"/>
  </r>
  <r>
    <s v="PRD-00557"/>
    <s v="SAM-MOB-0019"/>
    <s v="4332560000000"/>
    <x v="21"/>
    <s v="Samsung"/>
    <x v="5"/>
    <s v="Smartphones"/>
    <s v="Each"/>
    <s v="Active"/>
    <x v="2"/>
    <s v="LAG"/>
    <s v="D-19-S8"/>
    <s v="D"/>
    <s v="S8"/>
    <s v="BT-151489"/>
    <s v="LOT-A8946"/>
    <n v="296"/>
    <n v="77"/>
    <n v="219"/>
    <n v="100"/>
    <n v="40"/>
    <n v="400"/>
    <s v="SUP-1008"/>
    <x v="3"/>
    <s v="Nigeria"/>
    <n v="9"/>
    <d v="2025-05-14T00:00:00"/>
    <n v="275086.49"/>
    <n v="361561.27"/>
    <n v="81425601.040000007"/>
    <s v="NGN"/>
    <d v="2026-06-20T00:00:00"/>
    <d v="2025-05-16T00:00:00"/>
    <m/>
    <x v="1"/>
    <x v="1"/>
  </r>
  <r>
    <s v="PRD-01666"/>
    <s v="CIS-NET-0073"/>
    <s v="4170360000000"/>
    <x v="56"/>
    <s v="Cisco"/>
    <x v="11"/>
    <s v="Switches"/>
    <s v="Each"/>
    <s v="Active"/>
    <x v="1"/>
    <s v="ABJ"/>
    <s v="C-20-S1"/>
    <s v="C"/>
    <s v="S1"/>
    <s v="BT-150051"/>
    <s v="LOT-B1483"/>
    <n v="216"/>
    <n v="31"/>
    <n v="185"/>
    <n v="30"/>
    <n v="15"/>
    <n v="300"/>
    <s v="SUP-1002"/>
    <x v="6"/>
    <s v="Nigeria"/>
    <n v="4"/>
    <d v="2026-05-08T00:00:00"/>
    <n v="837673.74"/>
    <n v="1268992.45"/>
    <n v="180937527.80000001"/>
    <s v="NGN"/>
    <d v="2026-05-11T00:00:00"/>
    <d v="2026-05-17T00:00:00"/>
    <m/>
    <x v="1"/>
    <x v="1"/>
  </r>
  <r>
    <s v="PRD-02034"/>
    <s v="LOG-AUD-0045"/>
    <s v="3823920000000"/>
    <x v="68"/>
    <s v="Logitech"/>
    <x v="0"/>
    <s v="Headsets"/>
    <s v="Each"/>
    <s v="Active"/>
    <x v="1"/>
    <s v="ABJ"/>
    <s v="B-02-S7"/>
    <s v="B"/>
    <s v="S7"/>
    <s v="BT-511066"/>
    <s v="LOT-B3375"/>
    <n v="210"/>
    <n v="41"/>
    <n v="169"/>
    <n v="30"/>
    <n v="15"/>
    <n v="180"/>
    <s v="SUP-1002"/>
    <x v="5"/>
    <s v="Nigeria"/>
    <n v="6"/>
    <d v="2025-09-29T00:00:00"/>
    <n v="103778.57"/>
    <n v="132308.23000000001"/>
    <n v="21793499.699999999"/>
    <s v="NGN"/>
    <d v="2026-05-09T00:00:00"/>
    <d v="2025-10-09T00:00:00"/>
    <m/>
    <x v="3"/>
    <x v="1"/>
  </r>
  <r>
    <s v="PRD-00055"/>
    <s v="HP-ACC-0001"/>
    <s v="9959000000000"/>
    <x v="71"/>
    <s v="Hp"/>
    <x v="10"/>
    <s v="Mice"/>
    <s v="Each"/>
    <s v="Active"/>
    <x v="2"/>
    <s v="LAG"/>
    <s v="B-11-S9"/>
    <s v="B"/>
    <s v="S9"/>
    <s v="BT-720556"/>
    <s v="LOT-A3526"/>
    <n v="242"/>
    <n v="10"/>
    <n v="232"/>
    <n v="25"/>
    <n v="10"/>
    <n v="250"/>
    <s v="SUP-1004"/>
    <x v="10"/>
    <s v="United Arab Emirates"/>
    <n v="20"/>
    <d v="2026-02-01T00:00:00"/>
    <n v="42738.48"/>
    <n v="58566.1"/>
    <n v="10342712.16"/>
    <s v="NGN"/>
    <d v="2026-06-10T00:00:00"/>
    <d v="2026-02-12T00:00:00"/>
    <m/>
    <x v="1"/>
    <x v="1"/>
  </r>
  <r>
    <s v="PRD-03010"/>
    <s v="DEL-LAP-0074"/>
    <s v="248399000000"/>
    <x v="2"/>
    <s v="Dell"/>
    <x v="2"/>
    <s v="Consumer Laptops"/>
    <s v="Each"/>
    <s v="Active"/>
    <x v="0"/>
    <s v="PHC"/>
    <s v="D-31-S2"/>
    <s v="D"/>
    <s v="S2"/>
    <s v="BT-785493"/>
    <s v="LOT-C9171"/>
    <n v="65"/>
    <n v="18"/>
    <n v="47"/>
    <n v="20"/>
    <n v="10"/>
    <n v="100"/>
    <s v="SUP-1009"/>
    <x v="7"/>
    <s v="Nigeria"/>
    <n v="7"/>
    <d v="2025-04-29T00:00:00"/>
    <n v="512437.64"/>
    <n v="730197.19"/>
    <n v="33308446.600000001"/>
    <s v="NGN"/>
    <d v="2026-05-06T00:00:00"/>
    <d v="2025-05-08T00:00:00"/>
    <m/>
    <x v="1"/>
    <x v="1"/>
  </r>
  <r>
    <s v="PRD-01321"/>
    <s v="HP-ACC-0030"/>
    <m/>
    <x v="72"/>
    <s v="Hp"/>
    <x v="10"/>
    <s v="Keyboards"/>
    <s v="Each"/>
    <s v="Active"/>
    <x v="1"/>
    <s v="ABJ"/>
    <s v="C-08-S7"/>
    <s v="C"/>
    <s v="S7"/>
    <s v="BT-545244"/>
    <s v="LOT-B3864"/>
    <n v="88"/>
    <n v="31"/>
    <n v="57"/>
    <n v="25"/>
    <n v="7"/>
    <n v="125"/>
    <s v="SUP-1003"/>
    <x v="0"/>
    <s v="Nigeria"/>
    <n v="4"/>
    <d v="2025-11-02T00:00:00"/>
    <n v="4140.8599999999997"/>
    <n v="5905.08"/>
    <n v="364395.68"/>
    <s v="NGN"/>
    <d v="2026-05-06T00:00:00"/>
    <d v="2025-11-11T00:00:00"/>
    <m/>
    <x v="1"/>
    <x v="1"/>
  </r>
  <r>
    <s v="PRD-00822"/>
    <s v="BRO-SUP-0026"/>
    <s v="8664320000000"/>
    <x v="6"/>
    <s v="Brother"/>
    <x v="6"/>
    <s v="Toner &amp; Ink"/>
    <s v="Pack"/>
    <s v="Active"/>
    <x v="2"/>
    <s v="LAG"/>
    <s v="G-37-S8"/>
    <s v="G"/>
    <s v="S8"/>
    <s v="BT-195724"/>
    <s v="LOT-A5131"/>
    <n v="335"/>
    <n v="128"/>
    <n v="207"/>
    <n v="75"/>
    <n v="22"/>
    <n v="375"/>
    <s v="SUP-1011"/>
    <x v="2"/>
    <s v="United Kingdom"/>
    <n v="27"/>
    <d v="2025-11-30T00:00:00"/>
    <n v="17721.66"/>
    <n v="26720.23"/>
    <n v="5936756.0999999996"/>
    <s v="NGN"/>
    <d v="2026-06-11T00:00:00"/>
    <d v="2025-12-02T00:00:00"/>
    <d v="2027-11-05T00:00:00"/>
    <x v="1"/>
    <x v="1"/>
  </r>
  <r>
    <s v="PRD-03231"/>
    <s v="HP-FUR-0082"/>
    <s v="2634960000000"/>
    <x v="27"/>
    <s v="Hp"/>
    <x v="4"/>
    <s v="Desks"/>
    <s v="Each"/>
    <s v="Discontinued"/>
    <x v="0"/>
    <s v="PHC"/>
    <s v="C-17-S4"/>
    <s v="C"/>
    <s v="S4"/>
    <s v="BT-931970"/>
    <s v="LOT-C3850"/>
    <n v="33"/>
    <n v="7"/>
    <n v="26"/>
    <n v="10"/>
    <n v="4"/>
    <n v="100"/>
    <s v="SUP-1003"/>
    <x v="0"/>
    <s v="Nigeria"/>
    <n v="2"/>
    <d v="2026-05-02T00:00:00"/>
    <n v="153420.01"/>
    <n v="185752.14"/>
    <n v="5062860.33"/>
    <s v="NGN"/>
    <d v="2026-06-28T00:00:00"/>
    <d v="2026-05-10T00:00:00"/>
    <m/>
    <x v="1"/>
    <x v="1"/>
  </r>
  <r>
    <s v="PRD-00237"/>
    <s v="HP-ACC-0007"/>
    <s v="5228020000000"/>
    <x v="71"/>
    <s v="Hp"/>
    <x v="10"/>
    <s v="Keyboards"/>
    <s v="Each"/>
    <s v="Active"/>
    <x v="2"/>
    <s v="LAG"/>
    <s v="D-04-S9"/>
    <s v="D"/>
    <s v="S9"/>
    <s v="BT-555222"/>
    <s v="LOT-A6878"/>
    <n v="4"/>
    <n v="0"/>
    <n v="4"/>
    <n v="15"/>
    <n v="7"/>
    <n v="120"/>
    <s v="SUP-1008"/>
    <x v="3"/>
    <s v="Nigeria"/>
    <n v="7"/>
    <d v="2025-01-20T00:00:00"/>
    <n v="10155.129999999999"/>
    <n v="13368.15"/>
    <n v="40620.519999999997"/>
    <s v="NGN"/>
    <d v="2026-06-14T00:00:00"/>
    <d v="2025-01-25T00:00:00"/>
    <m/>
    <x v="2"/>
    <x v="0"/>
  </r>
  <r>
    <s v="PRD-02662"/>
    <s v="HP-MOB-0092"/>
    <s v="1698710000000"/>
    <x v="25"/>
    <s v="Hp"/>
    <x v="5"/>
    <s v="Tablets"/>
    <s v="Each"/>
    <s v="Discontinued"/>
    <x v="0"/>
    <s v="PHC"/>
    <s v="E-25-S7"/>
    <s v="E"/>
    <s v="S7"/>
    <s v="BT-303880"/>
    <s v="LOT-C8926"/>
    <n v="117"/>
    <n v="16"/>
    <n v="101"/>
    <n v="40"/>
    <n v="16"/>
    <n v="160"/>
    <s v="SUP-1010"/>
    <x v="1"/>
    <s v="United Arab Emirates"/>
    <n v="14"/>
    <d v="2026-01-27T00:00:00"/>
    <n v="211164.1"/>
    <n v="247048.51"/>
    <n v="24706199.699999999"/>
    <s v="NGN"/>
    <d v="2026-05-04T00:00:00"/>
    <d v="2026-02-02T00:00:00"/>
    <m/>
    <x v="1"/>
    <x v="1"/>
  </r>
  <r>
    <s v="PRD-03267"/>
    <s v="APC-ELC-0137"/>
    <s v="5590620000000"/>
    <x v="82"/>
    <s v="Apc"/>
    <x v="8"/>
    <s v="Lighting"/>
    <s v="Each"/>
    <s v="Active"/>
    <x v="0"/>
    <s v="PHC"/>
    <s v="B-40-S5"/>
    <s v="B"/>
    <s v="S5"/>
    <s v="BT-154352"/>
    <s v="LOT-C4068"/>
    <n v="49"/>
    <n v="9"/>
    <n v="40"/>
    <n v="15"/>
    <n v="7"/>
    <n v="75"/>
    <s v="SUP-1012"/>
    <x v="11"/>
    <s v="Nigeria"/>
    <n v="5"/>
    <m/>
    <n v="25991.48"/>
    <n v="37062.01"/>
    <n v="1273582.52"/>
    <s v="NGN"/>
    <d v="2026-06-26T00:00:00"/>
    <d v="2026-04-16T00:00:00"/>
    <m/>
    <x v="1"/>
    <x v="1"/>
  </r>
  <r>
    <s v="PRD-02590"/>
    <s v="CAN-PRN-0065"/>
    <s v="6834510000000"/>
    <x v="35"/>
    <s v="Canon"/>
    <x v="7"/>
    <s v="Inkjet Printers"/>
    <s v="Each"/>
    <s v="Active"/>
    <x v="0"/>
    <s v="PHC"/>
    <s v="B-12-S4"/>
    <s v="B"/>
    <s v="S4"/>
    <s v="BT-659426"/>
    <s v="LOT-C6445"/>
    <n v="55"/>
    <n v="22"/>
    <n v="33"/>
    <n v="15"/>
    <n v="6"/>
    <n v="150"/>
    <s v="SUP-1001"/>
    <x v="9"/>
    <s v="Nigeria"/>
    <n v="10"/>
    <d v="2025-12-10T00:00:00"/>
    <n v="93206.12"/>
    <n v="119736.58"/>
    <n v="5126336.5999999996"/>
    <s v="NGN"/>
    <d v="2026-05-25T00:00:00"/>
    <d v="2025-12-18T00:00:00"/>
    <m/>
    <x v="1"/>
    <x v="1"/>
  </r>
  <r>
    <s v="PRD-02802"/>
    <s v="LEN-MOB-0086"/>
    <s v="8407670000000"/>
    <x v="5"/>
    <s v="Lenovo"/>
    <x v="4"/>
    <s v="Tablets"/>
    <s v="Each"/>
    <s v="Active"/>
    <x v="0"/>
    <s v="PHC"/>
    <s v="C-10-S2"/>
    <s v="C"/>
    <s v="S2"/>
    <s v="BT-661720"/>
    <s v="LOT-C2920"/>
    <n v="265"/>
    <n v="6"/>
    <n v="259"/>
    <m/>
    <n v="20"/>
    <n v="240"/>
    <s v="SUP-1012"/>
    <x v="11"/>
    <s v="Nigeria"/>
    <n v="4"/>
    <d v="2025-04-02T00:00:00"/>
    <n v="406183.42"/>
    <n v="477140.78"/>
    <n v="107638606.3"/>
    <s v="NGN"/>
    <d v="2026-05-16T00:00:00"/>
    <d v="2025-04-08T00:00:00"/>
    <m/>
    <x v="3"/>
    <x v="1"/>
  </r>
  <r>
    <s v="PRD-02805"/>
    <s v="HP-ACC-0067"/>
    <m/>
    <x v="71"/>
    <s v="Hp"/>
    <x v="10"/>
    <s v="Input Combos"/>
    <s v="Each"/>
    <s v="Active"/>
    <x v="0"/>
    <s v="PHC"/>
    <s v="B-21-S4"/>
    <s v="B"/>
    <s v="S4"/>
    <s v="BT-105025"/>
    <s v="LOT-C3988"/>
    <n v="22"/>
    <n v="0"/>
    <n v="22"/>
    <n v="15"/>
    <n v="6"/>
    <n v="60"/>
    <s v="SUP-1003"/>
    <x v="0"/>
    <s v="Nigeria"/>
    <n v="4"/>
    <d v="2025-07-16T00:00:00"/>
    <n v="5037.03"/>
    <n v="7368.81"/>
    <n v="110814.66"/>
    <s v="NGN"/>
    <d v="2026-06-01T00:00:00"/>
    <d v="2025-07-20T00:00:00"/>
    <m/>
    <x v="1"/>
    <x v="1"/>
  </r>
  <r>
    <s v="PRD-00128"/>
    <s v="UBI-NET-0004"/>
    <s v="8588770000000"/>
    <x v="51"/>
    <s v="Ubiquiti"/>
    <x v="11"/>
    <s v="Switches"/>
    <s v="Each"/>
    <s v="Discontinued"/>
    <x v="2"/>
    <s v="LAG"/>
    <s v="B-17-S7"/>
    <s v="B"/>
    <s v="S7"/>
    <s v="BT-666479"/>
    <s v="LOT-A5633"/>
    <n v="52"/>
    <n v="19"/>
    <n v="33"/>
    <n v="10"/>
    <n v="3"/>
    <n v="60"/>
    <s v="SUP-1008"/>
    <x v="3"/>
    <s v="Nigeria"/>
    <n v="5"/>
    <d v="2025-07-16T00:00:00"/>
    <n v="914445.75"/>
    <n v="1301275.0900000001"/>
    <n v="47551179"/>
    <s v="NGN"/>
    <d v="2026-05-02T00:00:00"/>
    <d v="2025-07-23T00:00:00"/>
    <m/>
    <x v="1"/>
    <x v="1"/>
  </r>
  <r>
    <s v="PRD-02698"/>
    <s v="HP-SUP-0073"/>
    <s v="8114170000000"/>
    <x v="45"/>
    <s v="Hp"/>
    <x v="6"/>
    <s v="Paper Products"/>
    <s v="Pack"/>
    <s v="Active"/>
    <x v="0"/>
    <s v="PHC"/>
    <s v="G-30-S3"/>
    <s v="G"/>
    <s v="S3"/>
    <s v="BT-271695"/>
    <s v="LOT-C6358"/>
    <n v="595"/>
    <n v="33"/>
    <n v="562"/>
    <n v="75"/>
    <n v="30"/>
    <n v="750"/>
    <s v="SUP-1006"/>
    <x v="4"/>
    <s v="China"/>
    <n v="37"/>
    <d v="2025-12-02T00:00:00"/>
    <n v="38420.089999999997"/>
    <n v="54968.52"/>
    <n v="22859953.550000001"/>
    <s v="NGN"/>
    <d v="2026-05-13T00:00:00"/>
    <d v="2025-12-15T00:00:00"/>
    <d v="2026-05-28T00:00:00"/>
    <x v="1"/>
    <x v="1"/>
  </r>
  <r>
    <s v="PRD-01761"/>
    <s v="DEL-LAP-0041"/>
    <s v="7101480000000"/>
    <x v="75"/>
    <s v="Dell"/>
    <x v="2"/>
    <s v="Gaming Laptops"/>
    <s v="Each"/>
    <s v="Active"/>
    <x v="1"/>
    <s v="ABJ"/>
    <s v="E-02-S9"/>
    <s v="E"/>
    <s v="S9"/>
    <s v="BT-405624"/>
    <s v="LOT-B7957"/>
    <n v="6"/>
    <n v="0"/>
    <n v="6"/>
    <n v="20"/>
    <n v="6"/>
    <n v="120"/>
    <s v="SUP-1009"/>
    <x v="7"/>
    <s v="Nigeria"/>
    <n v="10"/>
    <d v="2025-05-13T00:00:00"/>
    <n v="596788.67000000004"/>
    <n v="857824.86"/>
    <n v="3580732.02"/>
    <s v="NGN"/>
    <d v="2026-06-26T00:00:00"/>
    <d v="2025-05-26T00:00:00"/>
    <m/>
    <x v="2"/>
    <x v="0"/>
  </r>
  <r>
    <s v="PRD-01524"/>
    <s v="HP-CLN-0033"/>
    <s v="8761440000000"/>
    <x v="1"/>
    <s v="Hp"/>
    <x v="1"/>
    <s v="Wipes"/>
    <s v="Each"/>
    <s v="Active"/>
    <x v="1"/>
    <s v="ABJ"/>
    <s v="A-03-S9"/>
    <s v="A"/>
    <s v="S9"/>
    <s v="BT-284785"/>
    <s v="LOT-B4822"/>
    <n v="179"/>
    <n v="27"/>
    <n v="152"/>
    <n v="50"/>
    <n v="25"/>
    <n v="500"/>
    <s v="SUP-1003"/>
    <x v="0"/>
    <s v="Nigeria"/>
    <n v="7"/>
    <d v="2025-06-14T00:00:00"/>
    <n v="107788.4"/>
    <n v="166176.53"/>
    <n v="19294123.600000001"/>
    <s v="NGN"/>
    <d v="2026-05-04T00:00:00"/>
    <d v="2025-06-18T00:00:00"/>
    <d v="2027-12-12T00:00:00"/>
    <x v="1"/>
    <x v="1"/>
  </r>
  <r>
    <s v="PRD-00610"/>
    <s v="HP-ACC-0014"/>
    <s v="1850760000000"/>
    <x v="57"/>
    <s v="Hp"/>
    <x v="10"/>
    <s v="Input Combos"/>
    <s v="Each"/>
    <s v="Active"/>
    <x v="2"/>
    <s v="LAG"/>
    <s v="D-15-S6"/>
    <s v="D"/>
    <s v="S6"/>
    <s v="BT-235478"/>
    <s v="LOT-A4713"/>
    <n v="34"/>
    <n v="9"/>
    <n v="25"/>
    <n v="60"/>
    <n v="18"/>
    <n v="600"/>
    <s v="SUP-1008"/>
    <x v="3"/>
    <s v="Nigeria"/>
    <n v="5"/>
    <d v="2025-02-09T00:00:00"/>
    <n v="4086.87"/>
    <n v="5294.28"/>
    <n v="138953.57999999999"/>
    <s v="NGN"/>
    <d v="2026-05-16T00:00:00"/>
    <d v="2025-02-21T00:00:00"/>
    <m/>
    <x v="2"/>
    <x v="0"/>
  </r>
  <r>
    <s v="PRD-00013"/>
    <s v="HP-LAP-0001"/>
    <s v="1484660000000"/>
    <x v="63"/>
    <s v="Hp"/>
    <x v="2"/>
    <s v="Gaming Laptops"/>
    <s v="Each"/>
    <s v="Active"/>
    <x v="2"/>
    <s v="LAG"/>
    <s v="D-28-S6"/>
    <s v="D"/>
    <s v="S6"/>
    <s v="BT-173372"/>
    <s v="LOT-A6409"/>
    <n v="171"/>
    <n v="14"/>
    <n v="157"/>
    <n v="40"/>
    <n v="20"/>
    <n v="240"/>
    <s v="SUP-1006"/>
    <x v="6"/>
    <s v="China"/>
    <n v="37"/>
    <d v="2025-03-20T00:00:00"/>
    <n v="549582.71"/>
    <n v="641777.75"/>
    <n v="93978643.409999996"/>
    <s v="NGN"/>
    <d v="2026-05-27T00:00:00"/>
    <d v="2025-03-21T00:00:00"/>
    <m/>
    <x v="1"/>
    <x v="1"/>
  </r>
  <r>
    <s v="PRD-00671"/>
    <s v="LOG-ACC-0021"/>
    <s v="7082140000000"/>
    <x v="84"/>
    <s v="Logitech"/>
    <x v="10"/>
    <s v="Keyboards"/>
    <s v="Each"/>
    <s v="Active"/>
    <x v="2"/>
    <s v="LAG"/>
    <s v="D-35-S5"/>
    <s v="D"/>
    <s v="S5"/>
    <s v="BT-382083"/>
    <s v="LOT-A9353"/>
    <n v="98"/>
    <n v="12"/>
    <n v="86"/>
    <n v="30"/>
    <n v="9"/>
    <n v="120"/>
    <s v="SUP-1006"/>
    <x v="4"/>
    <s v="China"/>
    <n v="37"/>
    <m/>
    <n v="62678.81"/>
    <n v="87758.54"/>
    <n v="6142523.3799999999"/>
    <s v="NGN"/>
    <d v="2026-06-09T00:00:00"/>
    <d v="2025-12-02T00:00:00"/>
    <m/>
    <x v="1"/>
    <x v="1"/>
  </r>
  <r>
    <s v="PRD-02081"/>
    <s v="PHI-CCT-0057"/>
    <s v="8056020000000"/>
    <x v="32"/>
    <s v="Philips"/>
    <x v="9"/>
    <s v="Intercoms"/>
    <s v="Each"/>
    <s v="Active"/>
    <x v="1"/>
    <s v="ABJ"/>
    <s v="A-09-S8"/>
    <s v="A"/>
    <s v="S8"/>
    <s v="BT-190044"/>
    <s v="LOT-B6204"/>
    <n v="405"/>
    <n v="59"/>
    <n v="346"/>
    <n v="60"/>
    <n v="18"/>
    <n v="600"/>
    <s v="SUP-1010"/>
    <x v="1"/>
    <s v="United Arab Emirates"/>
    <n v="17"/>
    <d v="2025-12-11T00:00:00"/>
    <n v="301218.36"/>
    <n v="459621.46"/>
    <n v="121993435.8"/>
    <s v="NGN"/>
    <d v="2026-06-20T00:00:00"/>
    <d v="2025-12-26T00:00:00"/>
    <m/>
    <x v="1"/>
    <x v="1"/>
  </r>
  <r>
    <s v="PRD-00034"/>
    <s v="PHI-ELC-0002"/>
    <s v="4317140000000"/>
    <x v="31"/>
    <s v="Philips"/>
    <x v="8"/>
    <s v="UPS"/>
    <s v="Each"/>
    <s v="Active"/>
    <x v="2"/>
    <s v="LAG"/>
    <s v="F-24-S2"/>
    <s v="F"/>
    <s v="S2"/>
    <s v="BT-670913"/>
    <s v="LOT-A6876"/>
    <n v="155"/>
    <n v="60"/>
    <n v="95"/>
    <n v="50"/>
    <n v="25"/>
    <n v="200"/>
    <s v="SUP-1004"/>
    <x v="10"/>
    <s v="United Arab Emirates"/>
    <n v="19"/>
    <d v="2025-03-11T00:00:00"/>
    <n v="223367.57"/>
    <n v="276285.11"/>
    <n v="34621973.350000001"/>
    <s v="NGN"/>
    <d v="2026-05-06T00:00:00"/>
    <d v="2025-03-15T00:00:00"/>
    <m/>
    <x v="1"/>
    <x v="1"/>
  </r>
  <r>
    <s v="PRD-03392"/>
    <s v="EPS-PRN-0057"/>
    <s v="1657190000000"/>
    <x v="80"/>
    <s v="Epson"/>
    <x v="7"/>
    <s v="Laser Printers"/>
    <s v="Each"/>
    <s v="Active"/>
    <x v="0"/>
    <s v="PHC"/>
    <s v="G-08-S5"/>
    <s v="G"/>
    <s v="S5"/>
    <s v="BT-532279"/>
    <s v="LOT-C5697"/>
    <n v="456"/>
    <n v="125"/>
    <n v="331"/>
    <n v="50"/>
    <n v="15"/>
    <n v="500"/>
    <s v="SUP-1012"/>
    <x v="11"/>
    <s v="Nigeria"/>
    <n v="6"/>
    <d v="2026-03-29T00:00:00"/>
    <n v="273598.15000000002"/>
    <n v="336372.45"/>
    <n v="124760756.40000001"/>
    <s v="NGN"/>
    <d v="2026-06-15T00:00:00"/>
    <d v="2026-04-09T00:00:00"/>
    <m/>
    <x v="1"/>
    <x v="1"/>
  </r>
  <r>
    <s v="PRD-02066"/>
    <s v="HP-FUR-0052"/>
    <s v="7902450000000"/>
    <x v="27"/>
    <s v="Hp"/>
    <x v="4"/>
    <s v="Desk Accessories"/>
    <s v="Each"/>
    <s v="Active"/>
    <x v="1"/>
    <s v="ABJ"/>
    <s v="E-33-S7"/>
    <s v="E"/>
    <s v="S7"/>
    <s v="BT-137959"/>
    <s v="LOT-B8492"/>
    <n v="318"/>
    <n v="63"/>
    <n v="255"/>
    <n v="40"/>
    <n v="20"/>
    <n v="400"/>
    <s v="SUP-1005"/>
    <x v="12"/>
    <s v="United Arab Emirates"/>
    <n v="20"/>
    <d v="2025-03-04T00:00:00"/>
    <n v="213690.22"/>
    <n v="246459.1"/>
    <n v="67953489.959999993"/>
    <s v="NGN"/>
    <d v="2026-05-18T00:00:00"/>
    <d v="2025-03-12T00:00:00"/>
    <m/>
    <x v="1"/>
    <x v="1"/>
  </r>
  <r>
    <s v="PRD-00020"/>
    <s v="MSF-ACC-0003"/>
    <s v="3545490000000"/>
    <x v="62"/>
    <s v="Microsoft"/>
    <x v="10"/>
    <s v="Input Combos"/>
    <s v="Each"/>
    <s v="Active"/>
    <x v="2"/>
    <s v="LAG"/>
    <s v="G-02-S6"/>
    <s v="G"/>
    <s v="S6"/>
    <s v="BT-618317"/>
    <s v="LOT-A6325"/>
    <n v="312"/>
    <n v="106"/>
    <n v="206"/>
    <n v="60"/>
    <n v="24"/>
    <n v="600"/>
    <s v="SUP-1001"/>
    <x v="9"/>
    <s v="Nigeria"/>
    <n v="7"/>
    <d v="2025-02-19T00:00:00"/>
    <n v="57779.5"/>
    <n v="72082.55"/>
    <n v="18027204"/>
    <s v="NGN"/>
    <d v="2026-05-21T00:00:00"/>
    <d v="2025-03-01T00:00:00"/>
    <m/>
    <x v="1"/>
    <x v="1"/>
  </r>
  <r>
    <s v="PRD-01523"/>
    <s v="UBI-CCT-0037"/>
    <s v="4026030000000"/>
    <x v="40"/>
    <s v="Ubiquiti"/>
    <x v="9"/>
    <s v="IP Cameras"/>
    <s v="Each"/>
    <s v="Discontinued"/>
    <x v="1"/>
    <s v="ABJ"/>
    <s v="D-09-S8"/>
    <s v="D"/>
    <s v="S8"/>
    <s v="BT-552489"/>
    <s v="LOT-B2714"/>
    <n v="116"/>
    <n v="25"/>
    <n v="91"/>
    <n v="25"/>
    <n v="12"/>
    <n v="150"/>
    <s v="SUP-1010"/>
    <x v="1"/>
    <s v="United Arab Emirates"/>
    <n v="14"/>
    <d v="2026-02-01T00:00:00"/>
    <n v="379381.52"/>
    <n v="534450.82999999996"/>
    <n v="44008256.32"/>
    <s v="NGN"/>
    <d v="2026-06-19T00:00:00"/>
    <d v="2026-02-13T00:00:00"/>
    <m/>
    <x v="1"/>
    <x v="1"/>
  </r>
  <r>
    <s v="PRD-01765"/>
    <s v="CAN-SUP-0057"/>
    <s v="3489140000000"/>
    <x v="39"/>
    <s v="Canon"/>
    <x v="6"/>
    <s v="Toner &amp; Ink"/>
    <s v="Pack"/>
    <s v="Active"/>
    <x v="1"/>
    <s v="ABJ"/>
    <s v="B-32-S5"/>
    <s v="B"/>
    <s v="S5"/>
    <s v="BT-737943"/>
    <s v="LOT-B4911"/>
    <n v="63"/>
    <n v="1"/>
    <n v="62"/>
    <n v="50"/>
    <n v="15"/>
    <n v="200"/>
    <s v="SUP-1002"/>
    <x v="5"/>
    <s v="Nigeria"/>
    <n v="5"/>
    <d v="2026-02-04T00:00:00"/>
    <n v="27934.400000000001"/>
    <n v="41649.64"/>
    <n v="1759867.2"/>
    <s v="NGN"/>
    <d v="2026-05-03T00:00:00"/>
    <d v="2026-02-13T00:00:00"/>
    <d v="2027-04-25T00:00:00"/>
    <x v="1"/>
    <x v="1"/>
  </r>
  <r>
    <s v="PRD-00515"/>
    <s v="HP-SUP-0012"/>
    <s v="915618000000"/>
    <x v="34"/>
    <s v="Hp"/>
    <x v="6"/>
    <s v="Toner &amp; Ink"/>
    <s v="Pack"/>
    <s v="Active"/>
    <x v="2"/>
    <s v="LAG"/>
    <s v="A-12-S1"/>
    <s v="A"/>
    <s v="S1"/>
    <s v="BT-318841"/>
    <s v="LOT-A1435"/>
    <n v="330"/>
    <n v="127"/>
    <n v="203"/>
    <n v="50"/>
    <n v="15"/>
    <n v="200"/>
    <s v="SUP-1004"/>
    <x v="10"/>
    <s v="United Arab Emirates"/>
    <n v="22"/>
    <d v="2025-04-19T00:00:00"/>
    <n v="6550.58"/>
    <n v="10050.530000000001"/>
    <n v="2161691.4"/>
    <s v="NGN"/>
    <d v="2026-05-25T00:00:00"/>
    <d v="2025-05-02T00:00:00"/>
    <d v="2028-04-06T00:00:00"/>
    <x v="3"/>
    <x v="1"/>
  </r>
  <r>
    <s v="PRD-03328"/>
    <s v="UBI-CCT-0083"/>
    <s v="4869660000000"/>
    <x v="40"/>
    <s v="Ubiquiti"/>
    <x v="9"/>
    <s v="IP Cameras"/>
    <s v="Each"/>
    <s v="Active"/>
    <x v="0"/>
    <s v="PHC"/>
    <s v="C-27-S3"/>
    <s v="C"/>
    <s v="S3"/>
    <s v="BT-829735"/>
    <s v="LOT-C1131"/>
    <n v="48"/>
    <n v="6"/>
    <n v="42"/>
    <n v="15"/>
    <n v="6"/>
    <n v="120"/>
    <s v="SUP-1001"/>
    <x v="9"/>
    <s v="Nigeria"/>
    <n v="8"/>
    <d v="2026-05-08T00:00:00"/>
    <n v="336231.38"/>
    <n v="416876.6"/>
    <n v="16139106.24"/>
    <s v="NGN"/>
    <d v="2026-05-14T00:00:00"/>
    <d v="2026-05-12T00:00:00"/>
    <m/>
    <x v="1"/>
    <x v="1"/>
  </r>
  <r>
    <s v="PRD-02031"/>
    <s v="HP-FUR-0051"/>
    <s v="6123590000000"/>
    <x v="27"/>
    <s v="Hp"/>
    <x v="4"/>
    <s v="Seating"/>
    <s v="Each"/>
    <s v="Active"/>
    <x v="1"/>
    <s v="ABJ"/>
    <s v="C-16-S9"/>
    <s v="C"/>
    <s v="S9"/>
    <s v="BT-630857"/>
    <s v="LOT-B7976"/>
    <n v="0"/>
    <n v="0"/>
    <n v="0"/>
    <n v="40"/>
    <n v="12"/>
    <n v="400"/>
    <s v="SUP-1002"/>
    <x v="5"/>
    <s v="Nigeria"/>
    <n v="6"/>
    <d v="2026-01-15T00:00:00"/>
    <n v="200850.02"/>
    <n v="262030.7"/>
    <n v="0"/>
    <s v="NGN"/>
    <d v="2026-06-09T00:00:00"/>
    <d v="2026-01-21T00:00:00"/>
    <m/>
    <x v="0"/>
    <x v="0"/>
  </r>
  <r>
    <s v="PRD-02592"/>
    <s v="HP-MOB-0090"/>
    <s v="5458060000000"/>
    <x v="25"/>
    <s v="Hp"/>
    <x v="5"/>
    <s v="Tablets"/>
    <s v="Each"/>
    <s v="Active"/>
    <x v="0"/>
    <s v="PHC"/>
    <s v="N/A"/>
    <s v="E"/>
    <s v="S1"/>
    <s v="BT-511315"/>
    <s v="LOT-C7870"/>
    <n v="364"/>
    <n v="119"/>
    <n v="245"/>
    <n v="100"/>
    <n v="40"/>
    <n v="400"/>
    <s v="SUP-1001"/>
    <x v="9"/>
    <s v="Nigeria"/>
    <n v="9"/>
    <d v="2026-03-19T00:00:00"/>
    <n v="401423.53"/>
    <n v="483735.41"/>
    <n v="146118164.90000001"/>
    <s v="NGN"/>
    <d v="2026-05-31T00:00:00"/>
    <d v="2026-03-30T00:00:00"/>
    <m/>
    <x v="1"/>
    <x v="1"/>
  </r>
  <r>
    <s v="PRD-00592"/>
    <s v="LOG-AUD-0013"/>
    <s v="5300680000000"/>
    <x v="68"/>
    <s v="Logitech"/>
    <x v="0"/>
    <s v="Speakers"/>
    <s v="Each"/>
    <s v="Active"/>
    <x v="2"/>
    <s v="LAG"/>
    <s v="D-37-S4"/>
    <s v="D"/>
    <s v="S4"/>
    <s v="BT-989484"/>
    <s v="LOT-A5734"/>
    <n v="121"/>
    <n v="44"/>
    <n v="77"/>
    <n v="75"/>
    <n v="30"/>
    <n v="600"/>
    <s v="SUP-1002"/>
    <x v="5"/>
    <s v="Nigeria"/>
    <n v="6"/>
    <d v="2026-02-01T00:00:00"/>
    <n v="96160.25"/>
    <n v="137293.29999999999"/>
    <n v="11635390.25"/>
    <s v="NGN"/>
    <d v="2026-05-04T00:00:00"/>
    <d v="2026-02-13T00:00:00"/>
    <m/>
    <x v="1"/>
    <x v="1"/>
  </r>
  <r>
    <s v="PRD-01801"/>
    <s v="BRO-SUP-0056"/>
    <s v="8632020000000"/>
    <x v="6"/>
    <s v="Brother"/>
    <x v="6"/>
    <s v="Paper Products"/>
    <s v="Pack"/>
    <s v="Active"/>
    <x v="1"/>
    <s v="ABJ"/>
    <s v="E-08-S9"/>
    <s v="E"/>
    <s v="S9"/>
    <s v="BT-107576"/>
    <s v="LOT-B8683"/>
    <n v="195"/>
    <n v="31"/>
    <n v="164"/>
    <n v="50"/>
    <n v="25"/>
    <n v="300"/>
    <s v="SUP-1005"/>
    <x v="12"/>
    <s v="United Arab Emirates"/>
    <n v="19"/>
    <d v="2026-01-09T00:00:00"/>
    <n v="43107"/>
    <n v="51400.7"/>
    <n v="8405865"/>
    <s v="NGN"/>
    <d v="2026-06-03T00:00:00"/>
    <d v="2026-01-22T00:00:00"/>
    <d v="2027-09-11T00:00:00"/>
    <x v="1"/>
    <x v="1"/>
  </r>
  <r>
    <s v="PRD-01839"/>
    <s v="HP-MOB-0067"/>
    <s v="9504890000000"/>
    <x v="25"/>
    <s v="Hp"/>
    <x v="5"/>
    <s v="Tablets"/>
    <s v="Each"/>
    <s v="Active"/>
    <x v="1"/>
    <s v="ABJ"/>
    <s v="N/A"/>
    <s v="A"/>
    <s v="S4"/>
    <s v="BT-871392"/>
    <s v="LOT-B4605"/>
    <n v="18"/>
    <n v="3"/>
    <n v="15"/>
    <n v="10"/>
    <n v="3"/>
    <n v="100"/>
    <s v="SUP-1009"/>
    <x v="7"/>
    <s v="Nigeria"/>
    <n v="12"/>
    <d v="2025-05-27T00:00:00"/>
    <n v="616066.09"/>
    <n v="755389.18"/>
    <n v="11089189.619999999"/>
    <s v="NGN"/>
    <d v="2026-06-16T00:00:00"/>
    <d v="2025-06-01T00:00:00"/>
    <m/>
    <x v="1"/>
    <x v="1"/>
  </r>
  <r>
    <s v="PRD-01733"/>
    <s v="HP-ACC-0039"/>
    <s v="9160490000000"/>
    <x v="71"/>
    <s v="Hp"/>
    <x v="10"/>
    <s v="Mice"/>
    <s v="Each"/>
    <s v="Active"/>
    <x v="1"/>
    <s v="ABJ"/>
    <s v="D-26-S4"/>
    <s v="D"/>
    <s v="S4"/>
    <s v="BT-260135"/>
    <s v="LOT-B1419"/>
    <n v="87"/>
    <n v="9"/>
    <n v="78"/>
    <n v="30"/>
    <n v="12"/>
    <n v="120"/>
    <s v="SUP-1005"/>
    <x v="12"/>
    <s v="United Arab Emirates"/>
    <n v="19"/>
    <d v="2025-10-25T00:00:00"/>
    <n v="50118.19"/>
    <n v="61066.6"/>
    <n v="4360282.53"/>
    <s v="NGN"/>
    <d v="2026-05-24T00:00:00"/>
    <d v="2025-11-07T00:00:00"/>
    <m/>
    <x v="1"/>
    <x v="1"/>
  </r>
  <r>
    <s v="PRD-01757"/>
    <s v="HP-ACC-0040"/>
    <s v="1257070000000"/>
    <x v="71"/>
    <s v="Hp"/>
    <x v="10"/>
    <s v="Webcams"/>
    <s v="Each"/>
    <s v="Active"/>
    <x v="1"/>
    <s v="ABJ"/>
    <s v="B-02-S4"/>
    <s v="B"/>
    <s v="S4"/>
    <s v="BT-600365"/>
    <s v="LOT-B9903"/>
    <n v="36"/>
    <n v="2"/>
    <n v="34"/>
    <n v="25"/>
    <n v="7"/>
    <n v="125"/>
    <s v="SUP-1005"/>
    <x v="12"/>
    <s v="United Arab Emirates"/>
    <n v="18"/>
    <d v="2025-11-21T00:00:00"/>
    <n v="61465.52"/>
    <n v="83023.199999999997"/>
    <n v="2212758.7200000002"/>
    <s v="NGN"/>
    <d v="2026-05-21T00:00:00"/>
    <d v="2025-12-03T00:00:00"/>
    <m/>
    <x v="1"/>
    <x v="1"/>
  </r>
  <r>
    <s v="PRD-00805"/>
    <s v="APC-ELC-0038"/>
    <s v="3718590000000"/>
    <x v="82"/>
    <s v="Apc"/>
    <x v="8"/>
    <s v="Surge Protection"/>
    <s v="Each"/>
    <s v="Active"/>
    <x v="2"/>
    <s v="LAG"/>
    <s v="H-14-S7"/>
    <s v="H"/>
    <s v="S7"/>
    <s v="BT-451587"/>
    <s v="LOT-A5031"/>
    <n v="0"/>
    <n v="0"/>
    <n v="0"/>
    <n v="20"/>
    <n v="6"/>
    <n v="100"/>
    <s v="SUP-1001"/>
    <x v="9"/>
    <s v="Nigeria"/>
    <n v="8"/>
    <d v="2025-03-14T00:00:00"/>
    <n v="157279.65"/>
    <n v="215290.33"/>
    <n v="0"/>
    <s v="NGN"/>
    <d v="2026-06-05T00:00:00"/>
    <d v="2025-03-15T00:00:00"/>
    <m/>
    <x v="0"/>
    <x v="0"/>
  </r>
  <r>
    <s v="PRD-03008"/>
    <s v="MSF-LAP-0060"/>
    <s v="7984740000000"/>
    <x v="46"/>
    <s v="Microsoft"/>
    <x v="2"/>
    <s v="Business Laptops"/>
    <s v="Each"/>
    <s v="Active"/>
    <x v="0"/>
    <s v="PHC"/>
    <s v="E-08-S5"/>
    <s v="E"/>
    <s v="S5"/>
    <s v="BT-494602"/>
    <s v="LOT-C5693"/>
    <n v="6"/>
    <n v="2"/>
    <n v="4"/>
    <n v="20"/>
    <n v="6"/>
    <n v="100"/>
    <s v="SUP-1006"/>
    <x v="4"/>
    <s v="China"/>
    <n v="39"/>
    <d v="2026-02-01T00:00:00"/>
    <n v="915178.44"/>
    <n v="1187427.19"/>
    <n v="5491070.6399999997"/>
    <s v="NGN"/>
    <d v="2026-06-15T00:00:00"/>
    <d v="2026-02-12T00:00:00"/>
    <m/>
    <x v="2"/>
    <x v="0"/>
  </r>
  <r>
    <s v="PRD-02863"/>
    <s v="PHI-CLN-0084"/>
    <s v="9476930000000"/>
    <x v="20"/>
    <s v="Philips"/>
    <x v="1"/>
    <s v="Cleaning Kits"/>
    <s v="Each"/>
    <s v="Active"/>
    <x v="0"/>
    <s v="PHC"/>
    <s v="A-20-S5"/>
    <s v="A"/>
    <s v="S5"/>
    <s v="BT-686739"/>
    <s v="LOT-C8367"/>
    <n v="144"/>
    <n v="47"/>
    <n v="97"/>
    <n v="75"/>
    <n v="30"/>
    <n v="375"/>
    <s v="SUP-1001"/>
    <x v="9"/>
    <s v="Nigeria"/>
    <n v="8"/>
    <d v="2025-11-10T00:00:00"/>
    <n v="93739.1"/>
    <n v="142670.29"/>
    <n v="13498430.4"/>
    <s v="NGN"/>
    <d v="2026-04-30T00:00:00"/>
    <d v="2025-11-21T00:00:00"/>
    <d v="2028-04-29T00:00:00"/>
    <x v="1"/>
    <x v="1"/>
  </r>
  <r>
    <s v="PRD-00645"/>
    <s v="CAN-PRN-0019"/>
    <m/>
    <x v="35"/>
    <s v="Canon"/>
    <x v="7"/>
    <s v="Multifunction"/>
    <s v="Each"/>
    <s v="Active"/>
    <x v="2"/>
    <s v="LAG"/>
    <s v="F-02-S4"/>
    <s v="F"/>
    <s v="S4"/>
    <s v="BT-474799"/>
    <s v="LOT-A7347"/>
    <n v="27"/>
    <n v="0"/>
    <n v="27"/>
    <n v="20"/>
    <n v="8"/>
    <n v="120"/>
    <s v="SUP-1002"/>
    <x v="5"/>
    <s v="Nigeria"/>
    <n v="3"/>
    <d v="2025-04-23T00:00:00"/>
    <n v="377447.38"/>
    <n v="542800.11"/>
    <n v="10191079.26"/>
    <s v="NGN"/>
    <d v="2026-05-23T00:00:00"/>
    <d v="2025-04-25T00:00:00"/>
    <m/>
    <x v="1"/>
    <x v="1"/>
  </r>
  <r>
    <s v="PRD-02108"/>
    <s v="MSF-LAP-0039"/>
    <s v="816904000000"/>
    <x v="18"/>
    <s v="Microsoft"/>
    <x v="2"/>
    <s v="Consumer Laptops"/>
    <s v="Each"/>
    <s v="Active"/>
    <x v="1"/>
    <s v="ABJ"/>
    <s v="N/A"/>
    <s v="D"/>
    <s v="S9"/>
    <s v="BT-562604"/>
    <s v="LOT-B4748"/>
    <n v="32"/>
    <n v="2"/>
    <n v="30"/>
    <n v="10"/>
    <n v="5"/>
    <n v="40"/>
    <s v="SUP-1003"/>
    <x v="0"/>
    <s v="Nigeria"/>
    <n v="2"/>
    <d v="2025-04-27T00:00:00"/>
    <n v="538810.16"/>
    <n v="624272.63"/>
    <n v="17241925.120000001"/>
    <s v="NGN"/>
    <d v="2026-06-19T00:00:00"/>
    <d v="2025-05-05T00:00:00"/>
    <m/>
    <x v="1"/>
    <x v="1"/>
  </r>
  <r>
    <s v="PRD-01201"/>
    <s v="CIS-CCT-0028"/>
    <s v="2390040000000"/>
    <x v="17"/>
    <s v="Cisco"/>
    <x v="9"/>
    <s v="NVR"/>
    <s v="Each"/>
    <s v="Active"/>
    <x v="1"/>
    <s v="ABJ"/>
    <s v="D-20-S5"/>
    <s v="D"/>
    <s v="S5"/>
    <s v="BT-553570"/>
    <s v="LOT-B5119"/>
    <n v="271"/>
    <n v="79"/>
    <n v="192"/>
    <n v="100"/>
    <n v="40"/>
    <n v="400"/>
    <s v="SUP-1009"/>
    <x v="7"/>
    <s v="Nigeria"/>
    <n v="6"/>
    <d v="2025-08-31T00:00:00"/>
    <n v="585686.76"/>
    <n v="837623.65"/>
    <n v="158721112"/>
    <s v="NGN"/>
    <d v="2026-05-07T00:00:00"/>
    <d v="2025-09-06T00:00:00"/>
    <m/>
    <x v="1"/>
    <x v="1"/>
  </r>
  <r>
    <s v="PRD-01114"/>
    <s v="HP-PRN-0021"/>
    <s v="3534710000000"/>
    <x v="54"/>
    <s v="Hp"/>
    <x v="7"/>
    <s v="Laser Printers"/>
    <s v="Each"/>
    <s v="Active"/>
    <x v="2"/>
    <s v="LAG"/>
    <s v="B-28-S2"/>
    <s v="B"/>
    <s v="S2"/>
    <s v="BT-814806"/>
    <s v="LOT-A4065"/>
    <n v="25"/>
    <n v="5"/>
    <n v="20"/>
    <n v="10"/>
    <n v="4"/>
    <n v="50"/>
    <s v="SUP-1006"/>
    <x v="4"/>
    <s v="China"/>
    <n v="39"/>
    <d v="2025-05-29T00:00:00"/>
    <n v="364445.24"/>
    <n v="430639.17"/>
    <n v="9111131"/>
    <s v="NGN"/>
    <d v="2026-06-14T00:00:00"/>
    <d v="2025-06-08T00:00:00"/>
    <m/>
    <x v="1"/>
    <x v="1"/>
  </r>
  <r>
    <s v="PRD-00006"/>
    <s v="LOG-CLN-0001"/>
    <s v="3473830000000"/>
    <x v="28"/>
    <s v="Logitech"/>
    <x v="1"/>
    <s v="Vacuum"/>
    <s v="Each"/>
    <s v="Active"/>
    <x v="2"/>
    <s v="LAG"/>
    <s v="A-05-S4"/>
    <s v="A"/>
    <s v="S4"/>
    <s v="BT-132938"/>
    <s v="LOT-A6413"/>
    <n v="167"/>
    <n v="28"/>
    <n v="139"/>
    <n v="40"/>
    <n v="16"/>
    <n v="400"/>
    <s v="SUP-1001"/>
    <x v="9"/>
    <s v="Nigeria"/>
    <n v="7"/>
    <d v="2025-10-27T00:00:00"/>
    <n v="9659.9599999999991"/>
    <n v="13249.3"/>
    <n v="1613213.32"/>
    <s v="NGN"/>
    <d v="2026-06-25T00:00:00"/>
    <d v="2025-10-28T00:00:00"/>
    <d v="2028-03-24T00:00:00"/>
    <x v="1"/>
    <x v="1"/>
  </r>
  <r>
    <s v="PRD-02221"/>
    <s v="LEN-LAP-0041"/>
    <s v="8112230000000"/>
    <x v="73"/>
    <s v="Lenovo"/>
    <x v="2"/>
    <s v="Consumer Laptops"/>
    <s v="Each"/>
    <s v="Active"/>
    <x v="1"/>
    <s v="ABJ"/>
    <s v="D-07-S5"/>
    <s v="D"/>
    <s v="S5"/>
    <s v="BT-311751"/>
    <s v="LOT-B8966"/>
    <n v="77"/>
    <n v="3"/>
    <n v="74"/>
    <n v="20"/>
    <n v="8"/>
    <n v="80"/>
    <s v="SUP-1010"/>
    <x v="1"/>
    <s v="United Arab Emirates"/>
    <n v="19"/>
    <d v="2025-08-13T00:00:00"/>
    <n v="877009.75"/>
    <n v="1138014.33"/>
    <n v="67529750.75"/>
    <s v="NGN"/>
    <d v="2026-05-13T00:00:00"/>
    <d v="2025-08-25T00:00:00"/>
    <m/>
    <x v="1"/>
    <x v="1"/>
  </r>
  <r>
    <s v="PRD-01191"/>
    <s v="APC-ELC-0060"/>
    <s v="6028590000000"/>
    <x v="14"/>
    <s v="Apc"/>
    <x v="8"/>
    <s v="UPS"/>
    <s v="Each"/>
    <s v="Active"/>
    <x v="2"/>
    <s v="LAG"/>
    <s v="E-37-S4"/>
    <s v="E"/>
    <s v="S4"/>
    <s v="BT-158379"/>
    <s v="LOT-A4872"/>
    <n v="221"/>
    <n v="12"/>
    <n v="209"/>
    <n v="60"/>
    <n v="24"/>
    <n v="240"/>
    <s v="SUP-1001"/>
    <x v="9"/>
    <s v="Nigeria"/>
    <n v="7"/>
    <d v="2026-02-24T00:00:00"/>
    <n v="191028.58"/>
    <n v="265930.44"/>
    <n v="42217316.18"/>
    <s v="NGN"/>
    <d v="2026-06-29T00:00:00"/>
    <d v="2026-03-02T00:00:00"/>
    <m/>
    <x v="1"/>
    <x v="1"/>
  </r>
  <r>
    <s v="PRD-02006"/>
    <s v="HP-MOB-0074"/>
    <s v="6548770000000"/>
    <x v="25"/>
    <s v="Hp"/>
    <x v="5"/>
    <s v="Tablets"/>
    <s v="Each"/>
    <s v="Discontinued"/>
    <x v="1"/>
    <s v="ABJ"/>
    <s v="A-15-S8"/>
    <s v="A"/>
    <s v="S8"/>
    <s v="BT-894479"/>
    <s v="LOT-B4174"/>
    <n v="61"/>
    <n v="22"/>
    <n v="39"/>
    <n v="25"/>
    <n v="10"/>
    <n v="150"/>
    <s v="SUP-1005"/>
    <x v="6"/>
    <s v="United Arab Emirates"/>
    <n v="21"/>
    <d v="2025-05-22T00:00:00"/>
    <n v="265158.03000000003"/>
    <n v="393072.65"/>
    <n v="16174639.83"/>
    <s v="NGN"/>
    <d v="2026-05-19T00:00:00"/>
    <d v="2025-06-05T00:00:00"/>
    <m/>
    <x v="1"/>
    <x v="1"/>
  </r>
  <r>
    <s v="PRD-00070"/>
    <s v="LOG-FUR-0002"/>
    <s v="1751830000000"/>
    <x v="4"/>
    <s v="Logitech"/>
    <x v="4"/>
    <s v="Seating"/>
    <s v="Each"/>
    <s v="Active"/>
    <x v="2"/>
    <s v="LAG"/>
    <s v="C-16-S7"/>
    <s v="C"/>
    <s v="S7"/>
    <s v="BT-367382"/>
    <s v="LOT-A4331"/>
    <n v="229"/>
    <n v="90"/>
    <n v="139"/>
    <n v="75"/>
    <n v="30"/>
    <n v="375"/>
    <s v="SUP-1002"/>
    <x v="5"/>
    <s v="Nigeria"/>
    <n v="9"/>
    <d v="2025-04-13T00:00:00"/>
    <n v="153810.91"/>
    <n v="180427.82"/>
    <n v="35222698.390000001"/>
    <s v="NGN"/>
    <d v="2026-05-25T00:00:00"/>
    <d v="2025-04-20T00:00:00"/>
    <m/>
    <x v="1"/>
    <x v="1"/>
  </r>
  <r>
    <s v="PRD-02506"/>
    <s v="PHI-ELC-0137"/>
    <s v="7308800000000"/>
    <x v="31"/>
    <s v="Philips"/>
    <x v="8"/>
    <s v="UPS"/>
    <s v="Each"/>
    <s v="Active"/>
    <x v="0"/>
    <s v="PHC"/>
    <s v="A-38-S1"/>
    <s v="A"/>
    <s v="S1"/>
    <s v="BT-356977"/>
    <s v="LOT-C5134"/>
    <n v="58"/>
    <n v="20"/>
    <n v="38"/>
    <n v="15"/>
    <n v="6"/>
    <n v="150"/>
    <s v="SUP-1003"/>
    <x v="0"/>
    <s v="Nigeria"/>
    <n v="6"/>
    <d v="2026-02-06T00:00:00"/>
    <n v="228753.59"/>
    <n v="295760.59000000003"/>
    <n v="13267708.220000001"/>
    <s v="NGN"/>
    <d v="2026-06-07T00:00:00"/>
    <d v="2026-02-17T00:00:00"/>
    <m/>
    <x v="1"/>
    <x v="1"/>
  </r>
  <r>
    <s v="PRD-03081"/>
    <s v="LOG-AUD-0079"/>
    <s v="397886000000"/>
    <x v="60"/>
    <s v="Logitech"/>
    <x v="0"/>
    <s v="Speakers"/>
    <s v="Each"/>
    <s v="Active"/>
    <x v="0"/>
    <s v="PHC"/>
    <s v="B-38-S4"/>
    <s v="B"/>
    <s v="S4"/>
    <s v="BT-833509"/>
    <s v="LOT-C6610"/>
    <n v="569"/>
    <n v="51"/>
    <n v="518"/>
    <n v="60"/>
    <n v="24"/>
    <n v="600"/>
    <s v="SUP-1001"/>
    <x v="9"/>
    <s v="Nigeria"/>
    <n v="6"/>
    <d v="2025-06-18T00:00:00"/>
    <n v="64961.760000000002"/>
    <n v="75053.960000000006"/>
    <n v="36963241.439999998"/>
    <s v="NGN"/>
    <d v="2026-06-13T00:00:00"/>
    <d v="2025-06-26T00:00:00"/>
    <m/>
    <x v="1"/>
    <x v="1"/>
  </r>
  <r>
    <s v="PRD-00713"/>
    <s v="MSF-FUR-0015"/>
    <s v="5574220000000"/>
    <x v="10"/>
    <s v="Microsoft"/>
    <x v="4"/>
    <s v="Seating"/>
    <s v="Each"/>
    <s v="Active"/>
    <x v="2"/>
    <s v="LAG"/>
    <s v="E-01-S2"/>
    <s v="E"/>
    <s v="S2"/>
    <s v="BT-103368"/>
    <s v="LOT-A6552"/>
    <n v="98"/>
    <n v="2"/>
    <n v="96"/>
    <n v="25"/>
    <n v="10"/>
    <n v="125"/>
    <s v="SUP-1004"/>
    <x v="10"/>
    <s v="United Arab Emirates"/>
    <n v="24"/>
    <d v="2025-03-22T00:00:00"/>
    <n v="154888.46"/>
    <n v="190380.22"/>
    <n v="15179069.08"/>
    <s v="NGN"/>
    <d v="2026-05-15T00:00:00"/>
    <d v="2025-04-03T00:00:00"/>
    <m/>
    <x v="1"/>
    <x v="1"/>
  </r>
  <r>
    <s v="PRD-01794"/>
    <s v="HP-MOB-0071"/>
    <s v="8343300000000"/>
    <x v="59"/>
    <s v="Kingston"/>
    <x v="3"/>
    <s v="Hard Disk Drives"/>
    <s v="Each"/>
    <s v="Active"/>
    <x v="1"/>
    <s v="ABJ"/>
    <s v="N/A"/>
    <s v="B"/>
    <s v="S6"/>
    <s v="BT-703778"/>
    <s v="LOT-B7980"/>
    <n v="357"/>
    <n v="125"/>
    <n v="232"/>
    <n v="100"/>
    <n v="30"/>
    <n v="500"/>
    <s v="SUP-1003"/>
    <x v="0"/>
    <s v="Nigeria"/>
    <n v="5"/>
    <m/>
    <n v="43418.05"/>
    <n v="55903.6"/>
    <n v="15500243.85"/>
    <s v="NGN"/>
    <d v="2026-06-23T00:00:00"/>
    <d v="2026-06-01T00:00:00"/>
    <m/>
    <x v="1"/>
    <x v="1"/>
  </r>
  <r>
    <s v="PRD-00919"/>
    <s v="LOG-FUR-0021"/>
    <s v="3680600000000"/>
    <x v="4"/>
    <s v="Logitech"/>
    <x v="4"/>
    <s v="Seating"/>
    <s v="Each"/>
    <s v="Active"/>
    <x v="2"/>
    <s v="LAG"/>
    <s v="F-32-S9"/>
    <s v="F"/>
    <s v="S9"/>
    <s v="BT-248644"/>
    <s v="LOT-A4897"/>
    <n v="0"/>
    <n v="0"/>
    <n v="0"/>
    <n v="10"/>
    <n v="3"/>
    <n v="80"/>
    <s v="SUP-1008"/>
    <x v="3"/>
    <s v="Nigeria"/>
    <n v="10"/>
    <d v="2025-11-28T00:00:00"/>
    <n v="125288.78"/>
    <n v="180914.22"/>
    <n v="0"/>
    <s v="NGN"/>
    <d v="2026-06-29T00:00:00"/>
    <d v="2025-12-02T00:00:00"/>
    <m/>
    <x v="0"/>
    <x v="0"/>
  </r>
  <r>
    <s v="PRD-00168"/>
    <s v="CIS-NET-0006"/>
    <m/>
    <x v="48"/>
    <s v="Cisco"/>
    <x v="11"/>
    <s v="Routers"/>
    <s v="Each"/>
    <s v="Active"/>
    <x v="2"/>
    <s v="LAG"/>
    <s v="G-34-S9"/>
    <s v="G"/>
    <s v="S9"/>
    <s v="BT-772550"/>
    <s v="LOT-A1630"/>
    <n v="78"/>
    <n v="20"/>
    <n v="58"/>
    <n v="15"/>
    <n v="4"/>
    <n v="120"/>
    <s v="SUP-1006"/>
    <x v="4"/>
    <s v="China"/>
    <n v="34"/>
    <d v="2025-05-16T00:00:00"/>
    <n v="454835.67"/>
    <n v="664281.07999999996"/>
    <n v="35477182.259999998"/>
    <s v="NGN"/>
    <d v="2026-06-09T00:00:00"/>
    <d v="2025-05-28T00:00:00"/>
    <m/>
    <x v="1"/>
    <x v="1"/>
  </r>
  <r>
    <s v="PRD-00730"/>
    <s v="PHI-ELC-0041"/>
    <s v="2404350000000"/>
    <x v="37"/>
    <s v="Philips"/>
    <x v="8"/>
    <s v="Lighting"/>
    <s v="Each"/>
    <s v="Active"/>
    <x v="2"/>
    <s v="LAG"/>
    <s v="G-34-S2"/>
    <s v="G"/>
    <s v="S2"/>
    <s v="BT-551530"/>
    <s v="LOT-A6459"/>
    <n v="0"/>
    <n v="0"/>
    <n v="0"/>
    <n v="75"/>
    <n v="22"/>
    <n v="300"/>
    <s v="SUP-1011"/>
    <x v="2"/>
    <s v="United Kingdom"/>
    <n v="28"/>
    <d v="2025-03-07T00:00:00"/>
    <n v="84753.53"/>
    <n v="129172.61"/>
    <n v="0"/>
    <s v="NGN"/>
    <d v="2026-06-03T00:00:00"/>
    <d v="2025-03-17T00:00:00"/>
    <m/>
    <x v="0"/>
    <x v="0"/>
  </r>
  <r>
    <s v="PRD-01205"/>
    <s v="HP-SUP-0035"/>
    <s v="2697490000000"/>
    <x v="45"/>
    <s v="Hp"/>
    <x v="6"/>
    <s v="Labels"/>
    <s v="Pack"/>
    <s v="Active"/>
    <x v="1"/>
    <s v="ABJ"/>
    <s v="D-05-S7"/>
    <s v="D"/>
    <s v="S7"/>
    <s v="BT-722286"/>
    <s v="LOT-B3107"/>
    <n v="6"/>
    <n v="1"/>
    <n v="5"/>
    <n v="15"/>
    <n v="4"/>
    <n v="75"/>
    <s v="SUP-1003"/>
    <x v="0"/>
    <s v="Nigeria"/>
    <n v="3"/>
    <d v="2026-03-25T00:00:00"/>
    <n v="8097.2"/>
    <n v="12247.17"/>
    <n v="48583.199999999997"/>
    <s v="NGN"/>
    <d v="2026-06-20T00:00:00"/>
    <d v="2026-04-03T00:00:00"/>
    <d v="2027-04-17T00:00:00"/>
    <x v="2"/>
    <x v="0"/>
  </r>
  <r>
    <s v="PRD-02920"/>
    <s v="HP-ACC-0070"/>
    <s v="9769970000000"/>
    <x v="57"/>
    <s v="Hp"/>
    <x v="10"/>
    <s v="Input Combos"/>
    <s v="Each"/>
    <s v="Active"/>
    <x v="0"/>
    <s v="PHC"/>
    <s v="A-22-S3"/>
    <s v="A"/>
    <s v="S3"/>
    <s v="BT-517433"/>
    <s v="LOT-C9620"/>
    <n v="468"/>
    <n v="63"/>
    <n v="405"/>
    <n v="100"/>
    <n v="40"/>
    <n v="600"/>
    <s v="SUP-1010"/>
    <x v="1"/>
    <s v="United Arab Emirates"/>
    <n v="20"/>
    <d v="2025-04-01T00:00:00"/>
    <n v="44515.85"/>
    <n v="58390.29"/>
    <n v="20833417.800000001"/>
    <s v="NGN"/>
    <d v="2026-06-25T00:00:00"/>
    <d v="2025-04-02T00:00:00"/>
    <m/>
    <x v="1"/>
    <x v="1"/>
  </r>
  <r>
    <s v="PRD-01495"/>
    <s v="APC-ELC-0073"/>
    <s v="3547220000000"/>
    <x v="70"/>
    <s v="Apc"/>
    <x v="8"/>
    <s v="UPS"/>
    <s v="Each"/>
    <s v="Active"/>
    <x v="1"/>
    <s v="ABJ"/>
    <s v="B-04-S7"/>
    <s v="B"/>
    <s v="S7"/>
    <s v="BT-764273"/>
    <s v="LOT-B3321"/>
    <n v="58"/>
    <n v="12"/>
    <n v="46"/>
    <n v="15"/>
    <n v="6"/>
    <n v="75"/>
    <s v="SUP-1009"/>
    <x v="7"/>
    <s v="Nigeria"/>
    <n v="8"/>
    <d v="2025-07-25T00:00:00"/>
    <n v="21589.74"/>
    <n v="31134.32"/>
    <n v="1252204.92"/>
    <s v="NGN"/>
    <d v="2026-06-06T00:00:00"/>
    <d v="2025-08-03T00:00:00"/>
    <m/>
    <x v="1"/>
    <x v="1"/>
  </r>
  <r>
    <s v="PRD-02165"/>
    <s v="CIS-CCT-0055"/>
    <s v="3785140000000"/>
    <x v="17"/>
    <s v="Cisco"/>
    <x v="9"/>
    <s v="IP Cameras"/>
    <s v="Each"/>
    <s v="Active"/>
    <x v="1"/>
    <s v="ABJ"/>
    <s v="F-24-S6"/>
    <s v="F"/>
    <s v="S6"/>
    <s v="BT-823158"/>
    <s v="LOT-B8330"/>
    <n v="50"/>
    <n v="5"/>
    <n v="45"/>
    <n v="25"/>
    <n v="10"/>
    <n v="125"/>
    <s v="SUP-1003"/>
    <x v="0"/>
    <s v="Nigeria"/>
    <n v="3"/>
    <d v="2025-11-03T00:00:00"/>
    <n v="733537.22"/>
    <n v="918016.94"/>
    <n v="36676861"/>
    <s v="NGN"/>
    <d v="2026-05-29T00:00:00"/>
    <d v="2025-11-07T00:00:00"/>
    <m/>
    <x v="1"/>
    <x v="1"/>
  </r>
  <r>
    <s v="PRD-00296"/>
    <s v="LOG-AUD-0004"/>
    <s v="2823410000000"/>
    <x v="75"/>
    <s v="Dell"/>
    <x v="2"/>
    <s v="Gaming Laptops"/>
    <s v="Each"/>
    <s v="Active"/>
    <x v="2"/>
    <s v="LAG"/>
    <s v="E-32-S5"/>
    <s v="E"/>
    <s v="S5"/>
    <s v="BT-186627"/>
    <s v="LOT-A8027"/>
    <n v="71"/>
    <n v="1"/>
    <n v="70"/>
    <n v="40"/>
    <n v="20"/>
    <n v="160"/>
    <s v="SUP-1011"/>
    <x v="2"/>
    <s v="United Kingdom"/>
    <n v="32"/>
    <d v="2026-06-01T00:00:00"/>
    <n v="709248.05"/>
    <n v="1092650.1100000001"/>
    <n v="50356611.549999997"/>
    <s v="NGN"/>
    <d v="2026-05-30T00:00:00"/>
    <d v="2026-06-08T00:00:00"/>
    <m/>
    <x v="1"/>
    <x v="1"/>
  </r>
  <r>
    <s v="PRD-03287"/>
    <s v="SAM-STO-0079"/>
    <s v="4018920000000"/>
    <x v="3"/>
    <s v="Samsung"/>
    <x v="3"/>
    <s v="External Storage"/>
    <s v="Each"/>
    <s v="Active"/>
    <x v="0"/>
    <s v="PHC"/>
    <s v="G-17-S6"/>
    <s v="G"/>
    <s v="S6"/>
    <s v="BT-587511"/>
    <s v="LOT-C3317"/>
    <n v="30"/>
    <n v="6"/>
    <n v="24"/>
    <n v="40"/>
    <n v="16"/>
    <n v="320"/>
    <s v="SUP-1003"/>
    <x v="0"/>
    <s v="Nigeria"/>
    <n v="7"/>
    <d v="2025-11-22T00:00:00"/>
    <n v="191206.48"/>
    <n v="254382.25"/>
    <n v="5736194.4000000004"/>
    <s v="NGN"/>
    <d v="2026-05-09T00:00:00"/>
    <d v="2025-12-06T00:00:00"/>
    <m/>
    <x v="2"/>
    <x v="0"/>
  </r>
  <r>
    <s v="PRD-00962"/>
    <s v="BRO-PRN-0022"/>
    <s v="8445800000000"/>
    <x v="12"/>
    <s v="Brother"/>
    <x v="7"/>
    <s v="Multifunction"/>
    <s v="Each"/>
    <s v="Discontinued"/>
    <x v="2"/>
    <s v="LAG"/>
    <s v="G-17-S7"/>
    <s v="G"/>
    <s v="S7"/>
    <s v="BT-708472"/>
    <s v="LOT-A8607"/>
    <n v="1"/>
    <n v="0"/>
    <n v="1"/>
    <n v="30"/>
    <n v="9"/>
    <n v="150"/>
    <s v="SUP-1004"/>
    <x v="10"/>
    <s v="United Arab Emirates"/>
    <n v="21"/>
    <d v="2026-05-21T00:00:00"/>
    <n v="479897.32"/>
    <n v="564220.57999999996"/>
    <n v="479897.32"/>
    <s v="NGN"/>
    <d v="2026-06-23T00:00:00"/>
    <d v="2026-05-28T00:00:00"/>
    <m/>
    <x v="2"/>
    <x v="0"/>
  </r>
  <r>
    <s v="PRD-02372"/>
    <s v="HP-MOB-0085"/>
    <s v="6953520000000"/>
    <x v="25"/>
    <s v="Hp"/>
    <x v="5"/>
    <s v="Smartphones"/>
    <s v="Each"/>
    <s v="Active"/>
    <x v="0"/>
    <s v="PHC"/>
    <s v="C-37-S8"/>
    <s v="C"/>
    <s v="S8"/>
    <s v="BT-636341"/>
    <s v="LOT-C2926"/>
    <n v="56"/>
    <n v="14"/>
    <n v="42"/>
    <n v="60"/>
    <n v="30"/>
    <n v="360"/>
    <s v="SUP-1009"/>
    <x v="7"/>
    <s v="Nigeria"/>
    <n v="6"/>
    <d v="2025-11-19T00:00:00"/>
    <n v="171962.87"/>
    <n v="233643.25"/>
    <n v="9629920.7200000007"/>
    <s v="NGN"/>
    <d v="2026-05-11T00:00:00"/>
    <d v="2025-11-22T00:00:00"/>
    <m/>
    <x v="2"/>
    <x v="0"/>
  </r>
  <r>
    <s v="PRD-03219"/>
    <s v="LEN-MOB-0099"/>
    <s v="9770040000000"/>
    <x v="66"/>
    <s v="Lenovo"/>
    <x v="5"/>
    <s v="Tablets"/>
    <s v="Each"/>
    <s v="Active"/>
    <x v="0"/>
    <s v="PHC"/>
    <s v="G-17-S9"/>
    <s v="G"/>
    <s v="S9"/>
    <s v="BT-604069"/>
    <s v="LOT-C1908"/>
    <n v="44"/>
    <n v="16"/>
    <n v="28"/>
    <n v="15"/>
    <n v="6"/>
    <n v="90"/>
    <s v="SUP-1003"/>
    <x v="0"/>
    <s v="Nigeria"/>
    <n v="5"/>
    <d v="2025-02-10T00:00:00"/>
    <n v="428683.42"/>
    <n v="579248.30000000005"/>
    <n v="18862070.48"/>
    <s v="NGN"/>
    <d v="2026-06-28T00:00:00"/>
    <d v="2025-02-21T00:00:00"/>
    <m/>
    <x v="1"/>
    <x v="1"/>
  </r>
  <r>
    <s v="PRD-00353"/>
    <s v="LEN-LAP-0011"/>
    <s v="7836090000000"/>
    <x v="73"/>
    <s v="Lenovo"/>
    <x v="2"/>
    <s v="Business Laptops"/>
    <s v="Each"/>
    <s v="Active"/>
    <x v="2"/>
    <s v="LAG"/>
    <s v="A-01-S8"/>
    <s v="A"/>
    <s v="S8"/>
    <s v="BT-589097"/>
    <s v="LOT-A1606"/>
    <n v="34"/>
    <n v="1"/>
    <n v="33"/>
    <n v="30"/>
    <n v="15"/>
    <n v="180"/>
    <s v="SUP-1004"/>
    <x v="10"/>
    <s v="United Arab Emirates"/>
    <n v="23"/>
    <d v="2025-12-08T00:00:00"/>
    <n v="1043815.3"/>
    <n v="1549439.35"/>
    <n v="35489720.200000003"/>
    <s v="NGN"/>
    <d v="2026-05-31T00:00:00"/>
    <d v="2025-12-16T00:00:00"/>
    <m/>
    <x v="1"/>
    <x v="1"/>
  </r>
  <r>
    <s v="PRD-02717"/>
    <s v="LOG-FUR-0074"/>
    <s v="3090660000000"/>
    <x v="4"/>
    <s v="Logitech"/>
    <x v="4"/>
    <s v="Desk Accessories"/>
    <s v="Each"/>
    <s v="Active"/>
    <x v="0"/>
    <s v="PHC"/>
    <s v="A-26-S3"/>
    <s v="A"/>
    <s v="S3"/>
    <s v="BT-314443"/>
    <s v="LOT-C4370"/>
    <n v="49"/>
    <n v="2"/>
    <n v="47"/>
    <n v="75"/>
    <n v="22"/>
    <n v="450"/>
    <s v="SUP-1003"/>
    <x v="0"/>
    <s v="Nigeria"/>
    <n v="7"/>
    <d v="2025-03-29T00:00:00"/>
    <n v="222196.03"/>
    <n v="272433.67"/>
    <n v="10887605.470000001"/>
    <s v="NGN"/>
    <d v="2026-06-22T00:00:00"/>
    <d v="2025-04-10T00:00:00"/>
    <m/>
    <x v="2"/>
    <x v="0"/>
  </r>
  <r>
    <s v="PRD-01080"/>
    <s v="CIS-NET-0039"/>
    <s v="388782000000"/>
    <x v="48"/>
    <s v="Cisco"/>
    <x v="11"/>
    <s v="Routers"/>
    <s v="Each"/>
    <s v="Active"/>
    <x v="2"/>
    <s v="LAG"/>
    <s v="G-32-S4"/>
    <s v="G"/>
    <s v="S4"/>
    <s v="BT-715970"/>
    <s v="LOT-A1697"/>
    <n v="0"/>
    <n v="0"/>
    <n v="0"/>
    <n v="20"/>
    <n v="8"/>
    <n v="120"/>
    <s v="SUP-1008"/>
    <x v="3"/>
    <s v="Nigeria"/>
    <n v="9"/>
    <d v="2025-10-09T00:00:00"/>
    <n v="249228.38"/>
    <n v="354190"/>
    <n v="0"/>
    <s v="NGN"/>
    <d v="2026-06-16T00:00:00"/>
    <d v="2025-10-21T00:00:00"/>
    <m/>
    <x v="0"/>
    <x v="0"/>
  </r>
  <r>
    <s v="PRD-01260"/>
    <s v="LOG-CLN-0029"/>
    <s v="8192070000000"/>
    <x v="28"/>
    <s v="Logitech"/>
    <x v="1"/>
    <s v="Cleaning Kits"/>
    <s v="Each"/>
    <s v="Active"/>
    <x v="1"/>
    <s v="ABJ"/>
    <s v="F-33-S8"/>
    <s v="F"/>
    <s v="S8"/>
    <s v="BT-656165"/>
    <s v="LOT-B6781"/>
    <n v="119"/>
    <n v="33"/>
    <n v="86"/>
    <n v="100"/>
    <n v="30"/>
    <n v="600"/>
    <s v="SUP-1003"/>
    <x v="0"/>
    <s v="Nigeria"/>
    <n v="4"/>
    <d v="2025-08-28T00:00:00"/>
    <n v="53205.37"/>
    <n v="78543.45"/>
    <n v="6331439.0300000003"/>
    <s v="NGN"/>
    <d v="2026-06-20T00:00:00"/>
    <d v="2025-09-11T00:00:00"/>
    <d v="2028-02-20T00:00:00"/>
    <x v="1"/>
    <x v="1"/>
  </r>
  <r>
    <s v="PRD-02438"/>
    <s v="HP-SUP-0064"/>
    <s v="6022960000000"/>
    <x v="34"/>
    <s v="Hp"/>
    <x v="6"/>
    <s v="Toner &amp; Ink"/>
    <s v="Pack"/>
    <s v="Active"/>
    <x v="0"/>
    <s v="PHC"/>
    <s v="B-40-S7"/>
    <s v="B"/>
    <s v="S7"/>
    <s v="BT-824252"/>
    <s v="LOT-C1363"/>
    <n v="0"/>
    <n v="0"/>
    <n v="0"/>
    <n v="50"/>
    <n v="20"/>
    <n v="500"/>
    <s v="SUP-1012"/>
    <x v="11"/>
    <s v="Nigeria"/>
    <n v="7"/>
    <d v="2025-02-25T00:00:00"/>
    <n v="10233.92"/>
    <n v="13565.86"/>
    <n v="0"/>
    <s v="NGN"/>
    <d v="2026-06-18T00:00:00"/>
    <d v="2025-03-11T00:00:00"/>
    <d v="2026-07-24T00:00:00"/>
    <x v="0"/>
    <x v="0"/>
  </r>
  <r>
    <s v="PRD-02200"/>
    <s v="HP-LAP-0043"/>
    <s v="6539790000000"/>
    <x v="67"/>
    <s v="Hp"/>
    <x v="2"/>
    <s v="Gaming Laptops"/>
    <s v="Each"/>
    <s v="Active"/>
    <x v="1"/>
    <s v="ABJ"/>
    <s v="A-24-S3"/>
    <s v="A"/>
    <s v="S3"/>
    <s v="BT-466686"/>
    <s v="LOT-B3153"/>
    <n v="278"/>
    <n v="39"/>
    <n v="239"/>
    <n v="50"/>
    <n v="20"/>
    <n v="500"/>
    <s v="SUP-1003"/>
    <x v="0"/>
    <s v="Nigeria"/>
    <n v="5"/>
    <d v="2025-09-03T00:00:00"/>
    <n v="685055.9"/>
    <n v="1043988.86"/>
    <n v="190445540.19999999"/>
    <s v="NGN"/>
    <d v="2026-05-22T00:00:00"/>
    <d v="2025-09-12T00:00:00"/>
    <m/>
    <x v="1"/>
    <x v="1"/>
  </r>
  <r>
    <s v="PRD-03109"/>
    <s v="SAM-STO-0074"/>
    <s v="4789310000000"/>
    <x v="3"/>
    <s v="Samsung"/>
    <x v="3"/>
    <s v="Flash Drives"/>
    <s v="Each"/>
    <s v="Active"/>
    <x v="0"/>
    <s v="PHC"/>
    <s v="A-36-S9"/>
    <s v="A"/>
    <s v="S9"/>
    <s v="BT-392322"/>
    <s v="LOT-C3355"/>
    <n v="14"/>
    <n v="3"/>
    <n v="11"/>
    <n v="15"/>
    <n v="4"/>
    <n v="60"/>
    <s v="SUP-1012"/>
    <x v="11"/>
    <s v="Nigeria"/>
    <n v="3"/>
    <d v="2025-03-16T00:00:00"/>
    <n v="39434.559999999998"/>
    <n v="50370.09"/>
    <n v="552083.84"/>
    <s v="NGN"/>
    <d v="2026-06-17T00:00:00"/>
    <d v="2025-03-24T00:00:00"/>
    <m/>
    <x v="2"/>
    <x v="0"/>
  </r>
  <r>
    <s v="PRD-02764"/>
    <s v="LEN-MOB-0085"/>
    <s v="4467510000000"/>
    <x v="5"/>
    <s v="Lenovo"/>
    <x v="5"/>
    <s v="Smartphones"/>
    <s v="Each"/>
    <s v="Active"/>
    <x v="0"/>
    <s v="PHC"/>
    <s v="E-09-S3"/>
    <s v="E"/>
    <s v="S3"/>
    <s v="BT-821345"/>
    <s v="LOT-C1238"/>
    <n v="15"/>
    <n v="6"/>
    <n v="9"/>
    <n v="15"/>
    <n v="7"/>
    <n v="120"/>
    <s v="SUP-1001"/>
    <x v="9"/>
    <s v="Nigeria"/>
    <n v="5"/>
    <d v="2025-12-02T00:00:00"/>
    <n v="158325.44"/>
    <n v="190779.65"/>
    <n v="2374881.6"/>
    <s v="NGN"/>
    <d v="2026-06-22T00:00:00"/>
    <d v="2025-12-10T00:00:00"/>
    <m/>
    <x v="2"/>
    <x v="0"/>
  </r>
  <r>
    <s v="PRD-01474"/>
    <s v="CAN-PRN-0037"/>
    <s v="7458080000000"/>
    <x v="35"/>
    <s v="Canon"/>
    <x v="7"/>
    <s v="Laser Printers"/>
    <s v="Each"/>
    <s v="Active"/>
    <x v="1"/>
    <s v="ABJ"/>
    <s v="D-21-S1"/>
    <s v="D"/>
    <s v="S1"/>
    <s v="BT-107450"/>
    <s v="LOT-B1376"/>
    <n v="124"/>
    <n v="23"/>
    <n v="101"/>
    <n v="60"/>
    <n v="24"/>
    <n v="240"/>
    <s v="SUP-1010"/>
    <x v="1"/>
    <s v="United Arab Emirates"/>
    <n v="19"/>
    <d v="2025-07-09T00:00:00"/>
    <n v="138894.31"/>
    <n v="190472.65"/>
    <n v="17222894.440000001"/>
    <s v="NGN"/>
    <d v="2026-05-19T00:00:00"/>
    <d v="2025-07-14T00:00:00"/>
    <m/>
    <x v="1"/>
    <x v="1"/>
  </r>
  <r>
    <s v="PRD-03334"/>
    <s v="UBI-NET-0122"/>
    <s v="1260250000000"/>
    <x v="52"/>
    <s v="Ubiquiti"/>
    <x v="11"/>
    <s v="Access Points"/>
    <s v="Each"/>
    <s v="Active"/>
    <x v="0"/>
    <s v="PHC"/>
    <s v="G-22-S9"/>
    <s v="G"/>
    <s v="S9"/>
    <s v="BT-717811"/>
    <s v="LOT-C1169"/>
    <n v="165"/>
    <n v="66"/>
    <n v="99"/>
    <n v="75"/>
    <n v="30"/>
    <n v="600"/>
    <s v="SUP-1003"/>
    <x v="0"/>
    <s v="Nigeria"/>
    <n v="8"/>
    <d v="2026-01-06T00:00:00"/>
    <n v="149858.59"/>
    <n v="212869.84"/>
    <n v="24726667.350000001"/>
    <s v="NGN"/>
    <d v="2026-05-29T00:00:00"/>
    <d v="2026-01-08T00:00:00"/>
    <m/>
    <x v="1"/>
    <x v="1"/>
  </r>
  <r>
    <s v="PRD-00030"/>
    <s v="LEN-LAP-0002"/>
    <s v="4740750000000"/>
    <x v="8"/>
    <s v="Lenovo"/>
    <x v="2"/>
    <s v="Gaming Laptops"/>
    <s v="Each"/>
    <s v="Active"/>
    <x v="2"/>
    <s v="LAG"/>
    <s v="G-32-S4"/>
    <s v="G"/>
    <s v="S4"/>
    <s v="BT-711484"/>
    <s v="LOT-A3344"/>
    <n v="93"/>
    <n v="33"/>
    <n v="60"/>
    <n v="30"/>
    <n v="12"/>
    <n v="180"/>
    <s v="SUP-1006"/>
    <x v="4"/>
    <s v="China"/>
    <n v="37"/>
    <d v="2025-12-12T00:00:00"/>
    <n v="1065890.3899999999"/>
    <n v="1302542.31"/>
    <n v="99127806.269999996"/>
    <s v="NGN"/>
    <d v="2026-05-21T00:00:00"/>
    <d v="2025-12-14T00:00:00"/>
    <m/>
    <x v="1"/>
    <x v="1"/>
  </r>
  <r>
    <s v="PRD-03131"/>
    <s v="EPS-PRN-0053"/>
    <s v="3283110000000"/>
    <x v="41"/>
    <s v="Epson"/>
    <x v="7"/>
    <s v="Laser Printers"/>
    <s v="Each"/>
    <s v="Discontinued"/>
    <x v="0"/>
    <s v="PHC"/>
    <s v="B-01-S3"/>
    <s v="B"/>
    <s v="S3"/>
    <s v="BT-555222"/>
    <s v="LOT-C2431"/>
    <n v="6"/>
    <n v="0"/>
    <n v="6"/>
    <n v="100"/>
    <n v="30"/>
    <n v="800"/>
    <s v="SUP-1001"/>
    <x v="9"/>
    <s v="Nigeria"/>
    <n v="8"/>
    <d v="2026-03-29T00:00:00"/>
    <n v="162427.68"/>
    <n v="222129.62"/>
    <n v="974566.08"/>
    <s v="NGN"/>
    <d v="2026-05-29T00:00:00"/>
    <d v="2026-04-06T00:00:00"/>
    <m/>
    <x v="2"/>
    <x v="0"/>
  </r>
  <r>
    <s v="PRD-02326"/>
    <s v="HP-ACC-0058"/>
    <s v="5802020000000"/>
    <x v="57"/>
    <s v="Hp"/>
    <x v="10"/>
    <s v="Input Combos"/>
    <s v="Each"/>
    <s v="Active"/>
    <x v="0"/>
    <s v="PHC"/>
    <s v="B-21-S7"/>
    <s v="B"/>
    <s v="S7"/>
    <s v="BT-812234"/>
    <s v="LOT-C2697"/>
    <n v="43"/>
    <n v="8"/>
    <n v="35"/>
    <n v="50"/>
    <n v="25"/>
    <n v="400"/>
    <s v="SUP-1012"/>
    <x v="11"/>
    <s v="Nigeria"/>
    <n v="3"/>
    <d v="2025-09-20T00:00:00"/>
    <n v="54999.45"/>
    <n v="77655.06"/>
    <n v="2364976.35"/>
    <s v="NGN"/>
    <d v="2026-05-24T00:00:00"/>
    <d v="2025-10-04T00:00:00"/>
    <m/>
    <x v="2"/>
    <x v="0"/>
  </r>
  <r>
    <s v="PRD-01696"/>
    <s v="MSF-FUR-0039"/>
    <s v="1808440000000"/>
    <x v="10"/>
    <s v="Microsoft"/>
    <x v="4"/>
    <s v="Seating"/>
    <s v="Each"/>
    <s v="Active"/>
    <x v="1"/>
    <s v="ABJ"/>
    <s v="A-12-S8"/>
    <s v="A"/>
    <s v="S8"/>
    <s v="BT-723658"/>
    <s v="LOT-B7456"/>
    <n v="107"/>
    <n v="20"/>
    <n v="87"/>
    <m/>
    <n v="6"/>
    <n v="150"/>
    <s v="SUP-1009"/>
    <x v="7"/>
    <s v="Nigeria"/>
    <n v="12"/>
    <d v="2025-11-04T00:00:00"/>
    <n v="89514.71"/>
    <n v="120355.62"/>
    <n v="9578073.9700000007"/>
    <s v="NGN"/>
    <d v="2026-05-25T00:00:00"/>
    <d v="2025-11-11T00:00:00"/>
    <m/>
    <x v="1"/>
    <x v="1"/>
  </r>
  <r>
    <s v="PRD-02831"/>
    <s v="MSF-LAP-0054"/>
    <s v="7476930000000"/>
    <x v="46"/>
    <s v="Microsoft"/>
    <x v="2"/>
    <s v="Gaming Laptops"/>
    <s v="Each"/>
    <s v="Active"/>
    <x v="0"/>
    <s v="PHC"/>
    <s v="A-33-S9"/>
    <s v="A"/>
    <s v="S9"/>
    <s v="BT-902372"/>
    <s v="LOT-C6447"/>
    <n v="33"/>
    <n v="12"/>
    <n v="21"/>
    <n v="20"/>
    <n v="6"/>
    <n v="160"/>
    <s v="SUP-1003"/>
    <x v="0"/>
    <s v="Nigeria"/>
    <n v="6"/>
    <d v="2025-10-22T00:00:00"/>
    <n v="1348887.57"/>
    <n v="1926988.23"/>
    <n v="44513289.810000002"/>
    <s v="NGN"/>
    <d v="2026-05-26T00:00:00"/>
    <d v="2025-11-01T00:00:00"/>
    <m/>
    <x v="1"/>
    <x v="1"/>
  </r>
  <r>
    <s v="PRD-00323"/>
    <s v="HP-MOB-0016"/>
    <s v="2990160000000"/>
    <x v="25"/>
    <s v="Hp"/>
    <x v="5"/>
    <s v="Tablets"/>
    <s v="Each"/>
    <s v="Discontinued"/>
    <x v="2"/>
    <s v="LAG"/>
    <s v="F-11-S8"/>
    <s v="F"/>
    <s v="S8"/>
    <s v="BT-288540"/>
    <s v="LOT-A5894"/>
    <n v="28"/>
    <n v="6"/>
    <n v="22"/>
    <n v="25"/>
    <n v="10"/>
    <n v="100"/>
    <s v="SUP-1001"/>
    <x v="9"/>
    <s v="Nigeria"/>
    <n v="8"/>
    <d v="2025-04-06T00:00:00"/>
    <n v="628385.1"/>
    <n v="741824.37"/>
    <n v="17594782.800000001"/>
    <s v="NGN"/>
    <d v="2026-05-04T00:00:00"/>
    <d v="2025-04-13T00:00:00"/>
    <m/>
    <x v="1"/>
    <x v="1"/>
  </r>
  <r>
    <s v="PRD-01393"/>
    <s v="PHI-CCT-0041"/>
    <s v="4289080000000"/>
    <x v="32"/>
    <s v="Philips"/>
    <x v="9"/>
    <s v="Intercoms"/>
    <s v="Each"/>
    <s v="Active"/>
    <x v="1"/>
    <s v="ABJ"/>
    <s v="D-01-S4"/>
    <s v="D"/>
    <s v="S4"/>
    <s v="BT-437618"/>
    <s v="LOT-B4339"/>
    <n v="102"/>
    <n v="1"/>
    <n v="101"/>
    <n v="20"/>
    <n v="6"/>
    <n v="120"/>
    <s v="SUP-1007"/>
    <x v="8"/>
    <s v="China"/>
    <n v="36"/>
    <d v="2025-07-02T00:00:00"/>
    <n v="158978.85"/>
    <n v="206685.69"/>
    <n v="16215842.699999999"/>
    <s v="NGN"/>
    <d v="2026-05-06T00:00:00"/>
    <d v="2025-07-06T00:00:00"/>
    <m/>
    <x v="1"/>
    <x v="1"/>
  </r>
  <r>
    <s v="PRD-00735"/>
    <s v="BRO-SUP-0022"/>
    <s v="5623040000000"/>
    <x v="6"/>
    <s v="Brother"/>
    <x v="6"/>
    <s v="Paper Products"/>
    <s v="Pack"/>
    <s v="Active"/>
    <x v="2"/>
    <s v="LAG"/>
    <s v="E-39-S7"/>
    <s v="E"/>
    <s v="S7"/>
    <s v="BT-316684"/>
    <s v="LOT-A4337"/>
    <n v="99"/>
    <n v="34"/>
    <n v="65"/>
    <n v="30"/>
    <n v="15"/>
    <n v="120"/>
    <s v="SUP-1001"/>
    <x v="9"/>
    <s v="Nigeria"/>
    <n v="6"/>
    <d v="2025-06-28T00:00:00"/>
    <n v="19149.04"/>
    <n v="23227.39"/>
    <n v="1895754.96"/>
    <s v="NGN"/>
    <d v="2026-05-03T00:00:00"/>
    <d v="2025-06-30T00:00:00"/>
    <d v="2027-04-26T00:00:00"/>
    <x v="1"/>
    <x v="1"/>
  </r>
  <r>
    <s v="PRD-00758"/>
    <s v="HP-FUR-0021"/>
    <s v="7774870000000"/>
    <x v="27"/>
    <s v="Hp"/>
    <x v="4"/>
    <s v="Desk Accessories"/>
    <s v="Each"/>
    <s v="Active"/>
    <x v="2"/>
    <s v="LAG"/>
    <s v="E-03-S3"/>
    <s v="E"/>
    <s v="S3"/>
    <s v="BT-338401"/>
    <s v="LOT-A2578"/>
    <n v="102"/>
    <n v="8"/>
    <n v="94"/>
    <n v="25"/>
    <n v="7"/>
    <n v="150"/>
    <s v="SUP-1004"/>
    <x v="10"/>
    <s v="United Arab Emirates"/>
    <n v="23"/>
    <d v="2026-05-23T00:00:00"/>
    <n v="110886.17"/>
    <n v="164844.79"/>
    <n v="11310389.34"/>
    <s v="NGN"/>
    <d v="2026-06-17T00:00:00"/>
    <d v="2026-05-31T00:00:00"/>
    <m/>
    <x v="1"/>
    <x v="1"/>
  </r>
  <r>
    <s v="PRD-02535"/>
    <s v="LOG-FUR-0069"/>
    <s v="4310160000000"/>
    <x v="4"/>
    <s v="Logitech"/>
    <x v="4"/>
    <s v="Desks"/>
    <s v="Each"/>
    <s v="Discontinued"/>
    <x v="0"/>
    <s v="PHC"/>
    <s v="B-02-S3"/>
    <s v="B"/>
    <s v="S3"/>
    <s v="BT-978180"/>
    <s v="LOT-C1376"/>
    <n v="63"/>
    <n v="12"/>
    <n v="51"/>
    <n v="25"/>
    <n v="7"/>
    <n v="150"/>
    <s v="SUP-1009"/>
    <x v="7"/>
    <s v="Nigeria"/>
    <n v="6"/>
    <d v="2025-09-20T00:00:00"/>
    <n v="118334.91"/>
    <n v="144670.26999999999"/>
    <n v="7455099.3300000001"/>
    <s v="NGN"/>
    <d v="2026-06-12T00:00:00"/>
    <d v="2025-09-29T00:00:00"/>
    <m/>
    <x v="1"/>
    <x v="1"/>
  </r>
  <r>
    <s v="PRD-01824"/>
    <s v="PHI-AUD-0044"/>
    <s v="8877950000000"/>
    <x v="49"/>
    <s v="Philips"/>
    <x v="0"/>
    <s v="Earbuds"/>
    <s v="Each"/>
    <s v="Active"/>
    <x v="1"/>
    <s v="ABJ"/>
    <s v="C-20-S2"/>
    <s v="C"/>
    <s v="S2"/>
    <s v="BT-623695"/>
    <s v="LOT-B2711"/>
    <n v="151"/>
    <n v="16"/>
    <n v="135"/>
    <n v="40"/>
    <n v="20"/>
    <n v="160"/>
    <s v="SUP-1003"/>
    <x v="0"/>
    <s v="Nigeria"/>
    <n v="8"/>
    <d v="2025-08-24T00:00:00"/>
    <n v="61713.45"/>
    <n v="89660.22"/>
    <n v="9318730.9499999993"/>
    <s v="NGN"/>
    <d v="2026-06-27T00:00:00"/>
    <d v="2025-09-04T00:00:00"/>
    <m/>
    <x v="1"/>
    <x v="1"/>
  </r>
  <r>
    <s v="PRD-02927"/>
    <s v="LOG-ACC-0065"/>
    <s v="7707440000000"/>
    <x v="84"/>
    <s v="Logitech"/>
    <x v="10"/>
    <s v="Keyboards"/>
    <s v="Each"/>
    <s v="Active"/>
    <x v="0"/>
    <s v="PHC"/>
    <s v="A-08-S1"/>
    <s v="A"/>
    <s v="S1"/>
    <s v="BT-492402"/>
    <s v="LOT-C2870"/>
    <n v="0"/>
    <n v="0"/>
    <n v="0"/>
    <n v="100"/>
    <n v="50"/>
    <n v="1000"/>
    <s v="SUP-1006"/>
    <x v="4"/>
    <s v="China"/>
    <n v="37"/>
    <d v="2026-04-02T00:00:00"/>
    <n v="57001.86"/>
    <n v="87415.27"/>
    <n v="0"/>
    <s v="NGN"/>
    <d v="2026-05-08T00:00:00"/>
    <d v="2026-04-10T00:00:00"/>
    <m/>
    <x v="0"/>
    <x v="0"/>
  </r>
  <r>
    <s v="PRD-00267"/>
    <s v="HP-SUP-0005"/>
    <s v="2577710000000"/>
    <x v="34"/>
    <s v="Hp"/>
    <x v="6"/>
    <s v="Paper Products"/>
    <s v="Pack"/>
    <s v="Active"/>
    <x v="2"/>
    <s v="LAG"/>
    <s v="G-26-S4"/>
    <s v="G"/>
    <s v="S4"/>
    <s v="BT-139609"/>
    <s v="LOT-A1175"/>
    <n v="334"/>
    <n v="53"/>
    <n v="281"/>
    <n v="75"/>
    <n v="30"/>
    <n v="600"/>
    <s v="SUP-1008"/>
    <x v="3"/>
    <s v="Nigeria"/>
    <n v="4"/>
    <d v="2025-02-22T00:00:00"/>
    <n v="22142.12"/>
    <n v="26111.72"/>
    <n v="7395468.0800000001"/>
    <s v="NGN"/>
    <d v="2026-06-08T00:00:00"/>
    <d v="2025-03-01T00:00:00"/>
    <d v="2028-05-02T00:00:00"/>
    <x v="1"/>
    <x v="1"/>
  </r>
  <r>
    <s v="PRD-03325"/>
    <s v="APC-ELC-0139"/>
    <s v="2436040000000"/>
    <x v="70"/>
    <s v="Apc"/>
    <x v="8"/>
    <s v="Lighting"/>
    <s v="Each"/>
    <s v="Active"/>
    <x v="0"/>
    <s v="PHC"/>
    <s v="N/A"/>
    <s v="C"/>
    <s v="S6"/>
    <s v="BT-884454"/>
    <s v="LOT-C1386"/>
    <n v="72"/>
    <n v="0"/>
    <n v="72"/>
    <n v="15"/>
    <n v="4"/>
    <n v="75"/>
    <s v="SUP-1006"/>
    <x v="4"/>
    <s v="China"/>
    <n v="34"/>
    <d v="2025-04-22T00:00:00"/>
    <n v="273736.01"/>
    <n v="338907.03"/>
    <n v="19708992.719999999"/>
    <s v="NGN"/>
    <d v="2026-05-28T00:00:00"/>
    <d v="2025-04-28T00:00:00"/>
    <m/>
    <x v="1"/>
    <x v="1"/>
  </r>
  <r>
    <s v="PRD-01409"/>
    <s v="SAM-MOB-0045"/>
    <s v="9236040000000"/>
    <x v="11"/>
    <s v="Samsung"/>
    <x v="5"/>
    <s v="Tablets"/>
    <s v="Each"/>
    <s v="Active"/>
    <x v="1"/>
    <s v="ABJ"/>
    <s v="N/A"/>
    <s v="E"/>
    <s v="S2"/>
    <s v="BT-103801"/>
    <s v="LOT-B8543"/>
    <n v="355"/>
    <n v="0"/>
    <n v="355"/>
    <n v="40"/>
    <n v="12"/>
    <n v="400"/>
    <s v="SUP-1010"/>
    <x v="1"/>
    <s v="United Arab Emirates"/>
    <n v="18"/>
    <d v="2025-05-13T00:00:00"/>
    <n v="591479.17000000004"/>
    <n v="859938.72"/>
    <n v="209975105.40000001"/>
    <s v="NGN"/>
    <d v="2026-06-28T00:00:00"/>
    <d v="2025-05-26T00:00:00"/>
    <m/>
    <x v="1"/>
    <x v="1"/>
  </r>
  <r>
    <s v="PRD-00399"/>
    <s v="HP-MOB-0020"/>
    <s v="3925240000000"/>
    <x v="25"/>
    <s v="Hp"/>
    <x v="5"/>
    <s v="Tablets"/>
    <s v="Each"/>
    <s v="Active"/>
    <x v="2"/>
    <s v="LAG"/>
    <s v="N/A"/>
    <s v="F"/>
    <s v="S9"/>
    <s v="BT-207916"/>
    <s v="LOT-A5916"/>
    <n v="84"/>
    <n v="11"/>
    <n v="73"/>
    <n v="15"/>
    <n v="6"/>
    <n v="90"/>
    <s v="SUP-1002"/>
    <x v="5"/>
    <s v="Nigeria"/>
    <n v="9"/>
    <d v="2025-07-30T00:00:00"/>
    <n v="177617.2"/>
    <n v="220728.65"/>
    <n v="14919844.800000001"/>
    <s v="NGN"/>
    <d v="2026-06-10T00:00:00"/>
    <d v="2025-08-08T00:00:00"/>
    <m/>
    <x v="1"/>
    <x v="1"/>
  </r>
  <r>
    <s v="PRD-00613"/>
    <s v="BRO-PRN-0013"/>
    <s v="8463980000000"/>
    <x v="12"/>
    <s v="Brother"/>
    <x v="7"/>
    <s v="Inkjet Printers"/>
    <s v="Each"/>
    <s v="Active"/>
    <x v="2"/>
    <s v="LAG"/>
    <s v="B-25-S4"/>
    <s v="B"/>
    <s v="S4"/>
    <s v="BT-282992"/>
    <s v="LOT-A7574"/>
    <n v="36"/>
    <n v="3"/>
    <n v="33"/>
    <n v="15"/>
    <n v="4"/>
    <n v="60"/>
    <s v="SUP-1008"/>
    <x v="3"/>
    <s v="Nigeria"/>
    <n v="6"/>
    <d v="2025-07-13T00:00:00"/>
    <n v="418615.74"/>
    <n v="590784.22"/>
    <n v="15070166.640000001"/>
    <s v="NGN"/>
    <d v="2026-06-29T00:00:00"/>
    <d v="2025-07-16T00:00:00"/>
    <m/>
    <x v="1"/>
    <x v="1"/>
  </r>
  <r>
    <s v="PRD-01277"/>
    <s v="PHI-CLN-0031"/>
    <s v="3101850000000"/>
    <x v="20"/>
    <s v="Philips"/>
    <x v="1"/>
    <s v="Cleaning Kits"/>
    <s v="Each"/>
    <s v="Active"/>
    <x v="1"/>
    <s v="ABJ"/>
    <s v="C-03-S6"/>
    <s v="C"/>
    <s v="S6"/>
    <s v="BT-576948"/>
    <s v="LOT-B3472"/>
    <n v="261"/>
    <n v="52"/>
    <n v="209"/>
    <n v="100"/>
    <n v="50"/>
    <n v="800"/>
    <s v="SUP-1009"/>
    <x v="7"/>
    <s v="Nigeria"/>
    <n v="11"/>
    <d v="2025-09-10T00:00:00"/>
    <n v="59905.69"/>
    <n v="86564.19"/>
    <n v="15635385.09"/>
    <s v="NGN"/>
    <d v="2026-06-12T00:00:00"/>
    <d v="2025-09-17T00:00:00"/>
    <d v="2028-02-21T00:00:00"/>
    <x v="1"/>
    <x v="1"/>
  </r>
  <r>
    <s v="PRD-02208"/>
    <s v="LOG-AUD-0050"/>
    <s v="9709630000000"/>
    <x v="60"/>
    <s v="Logitech"/>
    <x v="0"/>
    <s v="Earbuds"/>
    <s v="Each"/>
    <s v="Active"/>
    <x v="1"/>
    <s v="ABJ"/>
    <s v="D-09-S2"/>
    <s v="D"/>
    <s v="S2"/>
    <s v="BT-189334"/>
    <s v="LOT-B6805"/>
    <n v="0"/>
    <n v="0"/>
    <n v="0"/>
    <n v="40"/>
    <n v="20"/>
    <n v="320"/>
    <s v="SUP-1007"/>
    <x v="8"/>
    <s v="China"/>
    <n v="31"/>
    <d v="2026-02-16T00:00:00"/>
    <n v="168555.61"/>
    <n v="260555.22"/>
    <n v="0"/>
    <s v="NGN"/>
    <d v="2026-06-21T00:00:00"/>
    <d v="2026-03-01T00:00:00"/>
    <m/>
    <x v="0"/>
    <x v="0"/>
  </r>
  <r>
    <s v="PRD-00278"/>
    <s v="APC-ELC-0013"/>
    <s v="8069850000000"/>
    <x v="38"/>
    <s v="Apc"/>
    <x v="8"/>
    <s v="Lighting"/>
    <s v="Each"/>
    <s v="Active"/>
    <x v="2"/>
    <s v="LAG"/>
    <s v="E-38-S1"/>
    <s v="E"/>
    <s v="S1"/>
    <s v="BT-927543"/>
    <s v="LOT-A1685"/>
    <n v="33"/>
    <n v="1"/>
    <n v="32"/>
    <n v="15"/>
    <n v="6"/>
    <n v="60"/>
    <s v="SUP-1004"/>
    <x v="10"/>
    <s v="United Arab Emirates"/>
    <n v="19"/>
    <d v="2026-02-26T00:00:00"/>
    <n v="190721.68"/>
    <n v="255788.07"/>
    <n v="6293815.4400000004"/>
    <s v="NGN"/>
    <d v="2026-06-26T00:00:00"/>
    <d v="2026-02-27T00:00:00"/>
    <m/>
    <x v="1"/>
    <x v="1"/>
  </r>
  <r>
    <s v="PRD-02554"/>
    <s v="UBI-CCT-0063"/>
    <s v="1868400000000"/>
    <x v="40"/>
    <s v="Ubiquiti"/>
    <x v="9"/>
    <s v="IP Cameras"/>
    <s v="Each"/>
    <s v="Active"/>
    <x v="0"/>
    <s v="PHC"/>
    <s v="G-38-S1"/>
    <s v="G"/>
    <s v="S1"/>
    <s v="BT-107666"/>
    <s v="LOT-C4279"/>
    <n v="47"/>
    <n v="1"/>
    <n v="46"/>
    <n v="10"/>
    <n v="3"/>
    <n v="100"/>
    <s v="SUP-1009"/>
    <x v="7"/>
    <s v="Nigeria"/>
    <n v="7"/>
    <d v="2025-10-30T00:00:00"/>
    <n v="251891.75"/>
    <n v="385183.19"/>
    <n v="11838912.25"/>
    <s v="NGN"/>
    <d v="2026-06-22T00:00:00"/>
    <d v="2025-11-05T00:00:00"/>
    <m/>
    <x v="1"/>
    <x v="1"/>
  </r>
  <r>
    <s v="PRD-01031"/>
    <s v="UBI-CCT-0027"/>
    <s v="7893790000000"/>
    <x v="40"/>
    <s v="Ubiquiti"/>
    <x v="9"/>
    <s v="IP Cameras"/>
    <s v="Each"/>
    <s v="Active"/>
    <x v="2"/>
    <s v="LAG"/>
    <s v="D-27-S3"/>
    <s v="D"/>
    <s v="S3"/>
    <s v="BT-424578"/>
    <s v="LOT-A5984"/>
    <n v="59"/>
    <n v="19"/>
    <n v="40"/>
    <n v="50"/>
    <n v="15"/>
    <n v="200"/>
    <s v="SUP-1001"/>
    <x v="9"/>
    <s v="Nigeria"/>
    <n v="7"/>
    <d v="2026-05-17T00:00:00"/>
    <n v="454408.67"/>
    <n v="600872.11"/>
    <n v="26810111.530000001"/>
    <s v="NGN"/>
    <d v="2026-06-01T00:00:00"/>
    <d v="2026-05-29T00:00:00"/>
    <m/>
    <x v="1"/>
    <x v="1"/>
  </r>
  <r>
    <s v="PRD-03281"/>
    <s v="HP-ACC-0080"/>
    <s v="9225660000000"/>
    <x v="72"/>
    <s v="Hp"/>
    <x v="10"/>
    <s v="Webcams"/>
    <s v="Each"/>
    <s v="Active"/>
    <x v="0"/>
    <s v="PHC"/>
    <s v="G-24-S6"/>
    <s v="G"/>
    <s v="S6"/>
    <s v="BT-146135"/>
    <s v="LOT-C1580"/>
    <n v="0"/>
    <n v="0"/>
    <n v="0"/>
    <n v="30"/>
    <n v="9"/>
    <n v="120"/>
    <s v="SUP-1012"/>
    <x v="11"/>
    <s v="Nigeria"/>
    <n v="4"/>
    <d v="2026-01-11T00:00:00"/>
    <n v="6006.4"/>
    <n v="9261.2800000000007"/>
    <n v="0"/>
    <s v="NGN"/>
    <d v="2026-06-25T00:00:00"/>
    <d v="2026-01-24T00:00:00"/>
    <m/>
    <x v="0"/>
    <x v="0"/>
  </r>
  <r>
    <s v="PRD-02033"/>
    <s v="LOG-CLN-0059"/>
    <s v="7447710000000"/>
    <x v="28"/>
    <s v="Logitech"/>
    <x v="1"/>
    <s v="Cleaning Kits"/>
    <s v="Each"/>
    <s v="Active"/>
    <x v="1"/>
    <s v="ABJ"/>
    <s v="C-01-S7"/>
    <s v="C"/>
    <s v="S7"/>
    <s v="BT-408149"/>
    <s v="LOT-B1880"/>
    <n v="556"/>
    <n v="43"/>
    <n v="513"/>
    <n v="100"/>
    <n v="30"/>
    <n v="1000"/>
    <s v="SUP-1009"/>
    <x v="7"/>
    <s v="Nigeria"/>
    <n v="12"/>
    <d v="2026-02-06T00:00:00"/>
    <n v="135682.4"/>
    <n v="164126.54999999999"/>
    <n v="75439414.400000006"/>
    <s v="NGN"/>
    <d v="2026-06-07T00:00:00"/>
    <d v="2026-02-19T00:00:00"/>
    <d v="2027-05-31T00:00:00"/>
    <x v="1"/>
    <x v="1"/>
  </r>
  <r>
    <s v="PRD-00664"/>
    <s v="UBI-CCT-0014"/>
    <s v="3810980000000"/>
    <x v="40"/>
    <s v="Ubiquiti"/>
    <x v="9"/>
    <s v="NVR"/>
    <s v="Each"/>
    <s v="Active"/>
    <x v="2"/>
    <s v="LAG"/>
    <s v="E-37-S2"/>
    <s v="E"/>
    <s v="S2"/>
    <s v="BT-325539"/>
    <s v="LOT-A3614"/>
    <n v="0"/>
    <n v="0"/>
    <n v="0"/>
    <n v="60"/>
    <n v="24"/>
    <n v="300"/>
    <s v="SUP-1004"/>
    <x v="10"/>
    <s v="United Arab Emirates"/>
    <n v="19"/>
    <d v="2025-01-19T00:00:00"/>
    <n v="107890.57"/>
    <n v="154597.51999999999"/>
    <n v="0"/>
    <s v="NGN"/>
    <d v="2026-05-23T00:00:00"/>
    <d v="2025-01-31T00:00:00"/>
    <m/>
    <x v="0"/>
    <x v="0"/>
  </r>
  <r>
    <s v="PRD-01096"/>
    <s v="PHI-CLN-0028"/>
    <s v="919491000000"/>
    <x v="20"/>
    <s v="Philips"/>
    <x v="1"/>
    <s v="Vacuum"/>
    <s v="Each"/>
    <s v="Active"/>
    <x v="2"/>
    <s v="LAG"/>
    <s v="A-02-S2"/>
    <s v="A"/>
    <s v="S2"/>
    <s v="BT-735818"/>
    <s v="LOT-A4609"/>
    <n v="64"/>
    <n v="4"/>
    <n v="60"/>
    <n v="15"/>
    <n v="7"/>
    <n v="75"/>
    <s v="SUP-1011"/>
    <x v="2"/>
    <s v="United Kingdom"/>
    <n v="31"/>
    <d v="2026-04-04T00:00:00"/>
    <n v="72646.350000000006"/>
    <n v="105035.49"/>
    <n v="4649366.4000000004"/>
    <s v="NGN"/>
    <d v="2026-05-25T00:00:00"/>
    <d v="2026-04-06T00:00:00"/>
    <d v="2027-06-20T00:00:00"/>
    <x v="1"/>
    <x v="1"/>
  </r>
  <r>
    <s v="PRD-00499"/>
    <s v="EPS-PRN-0010"/>
    <s v="4260780000000"/>
    <x v="41"/>
    <s v="Epson"/>
    <x v="7"/>
    <s v="Laser Printers"/>
    <s v="Each"/>
    <s v="Active"/>
    <x v="2"/>
    <s v="LAG"/>
    <s v="E-27-S4"/>
    <s v="E"/>
    <s v="S4"/>
    <s v="BT-215780"/>
    <s v="LOT-A5705"/>
    <n v="256"/>
    <n v="6"/>
    <n v="250"/>
    <n v="25"/>
    <n v="10"/>
    <n v="200"/>
    <s v="SUP-1004"/>
    <x v="10"/>
    <s v="United Arab Emirates"/>
    <n v="19"/>
    <d v="2026-04-09T00:00:00"/>
    <n v="267815.56"/>
    <n v="324978.65999999997"/>
    <n v="68560783.359999999"/>
    <s v="NGN"/>
    <d v="2026-05-31T00:00:00"/>
    <d v="2026-04-21T00:00:00"/>
    <m/>
    <x v="3"/>
    <x v="1"/>
  </r>
  <r>
    <s v="PRD-02790"/>
    <s v="PHI-ELC-0148"/>
    <s v="8556190000000"/>
    <x v="31"/>
    <s v="Philips"/>
    <x v="8"/>
    <s v="Lighting"/>
    <s v="Each"/>
    <s v="Active"/>
    <x v="0"/>
    <s v="PHC"/>
    <s v="G-29-S8"/>
    <s v="G"/>
    <s v="S8"/>
    <s v="BT-306083"/>
    <s v="LOT-C1290"/>
    <n v="51"/>
    <n v="19"/>
    <n v="32"/>
    <n v="15"/>
    <n v="7"/>
    <n v="90"/>
    <s v="SUP-1012"/>
    <x v="11"/>
    <s v="Nigeria"/>
    <n v="4"/>
    <d v="2025-01-27T00:00:00"/>
    <n v="95088.56"/>
    <n v="117822.27"/>
    <n v="4849516.5599999996"/>
    <s v="NGN"/>
    <d v="2026-06-09T00:00:00"/>
    <d v="2025-01-30T00:00:00"/>
    <m/>
    <x v="1"/>
    <x v="1"/>
  </r>
  <r>
    <s v="PRD-03113"/>
    <s v="PHI-ELC-0166"/>
    <s v="922666000000"/>
    <x v="31"/>
    <s v="Philips"/>
    <x v="8"/>
    <s v="Surge Protection"/>
    <s v="Each"/>
    <s v="Active"/>
    <x v="0"/>
    <s v="PHC"/>
    <s v="B-35-S6"/>
    <s v="B"/>
    <s v="S6"/>
    <s v="BT-758842"/>
    <s v="LOT-C6185"/>
    <n v="0"/>
    <n v="0"/>
    <n v="0"/>
    <n v="25"/>
    <n v="10"/>
    <n v="100"/>
    <s v="SUP-1006"/>
    <x v="4"/>
    <s v="China"/>
    <n v="39"/>
    <d v="2025-02-01T00:00:00"/>
    <n v="54164.58"/>
    <n v="64203.14"/>
    <n v="0"/>
    <s v="NGN"/>
    <d v="2026-05-22T00:00:00"/>
    <d v="2025-02-09T00:00:00"/>
    <m/>
    <x v="0"/>
    <x v="0"/>
  </r>
  <r>
    <s v="PRD-02728"/>
    <s v="MSF-FUR-0071"/>
    <s v="7108670000000"/>
    <x v="10"/>
    <s v="Microsoft"/>
    <x v="4"/>
    <s v="Seating"/>
    <s v="Each"/>
    <s v="Active"/>
    <x v="0"/>
    <s v="PHC"/>
    <s v="F-28-S2"/>
    <s v="F"/>
    <s v="S2"/>
    <s v="BT-854961"/>
    <s v="LOT-C8853"/>
    <n v="-7"/>
    <n v="1"/>
    <n v="8"/>
    <n v="10"/>
    <n v="4"/>
    <n v="40"/>
    <s v="SUP-1009"/>
    <x v="7"/>
    <s v="Nigeria"/>
    <n v="12"/>
    <d v="2025-12-13T00:00:00"/>
    <n v="100458.29"/>
    <n v="138784.54"/>
    <n v="904124.61"/>
    <s v="NGN"/>
    <d v="2026-05-22T00:00:00"/>
    <d v="2025-12-15T00:00:00"/>
    <m/>
    <x v="2"/>
    <x v="0"/>
  </r>
  <r>
    <s v="PRD-02056"/>
    <s v="KNG-STO-0045"/>
    <m/>
    <x v="23"/>
    <s v="Kingston"/>
    <x v="3"/>
    <s v="Solid State Drives"/>
    <s v="Each"/>
    <s v="Discontinued"/>
    <x v="1"/>
    <s v="ABJ"/>
    <s v="F-02-S7"/>
    <s v="F"/>
    <s v="S7"/>
    <s v="BT-493117"/>
    <s v="LOT-B9202"/>
    <n v="12"/>
    <n v="2"/>
    <n v="10"/>
    <m/>
    <n v="3"/>
    <n v="50"/>
    <s v="SUP-1007"/>
    <x v="8"/>
    <s v="China"/>
    <n v="32"/>
    <d v="2026-04-30T00:00:00"/>
    <n v="179164.27"/>
    <n v="214407.01"/>
    <n v="2149971.2400000002"/>
    <s v="NGN"/>
    <d v="2026-05-09T00:00:00"/>
    <d v="2026-05-07T00:00:00"/>
    <m/>
    <x v="1"/>
    <x v="1"/>
  </r>
  <r>
    <s v="PRD-01179"/>
    <s v="HP-SUP-0033"/>
    <s v="1240790000000"/>
    <x v="34"/>
    <s v="Hp"/>
    <x v="6"/>
    <s v="Labels"/>
    <s v="Pack"/>
    <s v="Active"/>
    <x v="2"/>
    <s v="LAG"/>
    <s v="H-33-S7"/>
    <s v="H"/>
    <s v="S7"/>
    <s v="BT-683166"/>
    <s v="LOT-A7644"/>
    <n v="304"/>
    <n v="102"/>
    <n v="202"/>
    <n v="60"/>
    <n v="30"/>
    <n v="360"/>
    <s v="SUP-1001"/>
    <x v="9"/>
    <s v="Nigeria"/>
    <n v="10"/>
    <d v="2025-05-03T00:00:00"/>
    <n v="6270.41"/>
    <n v="7333.93"/>
    <n v="1906204.64"/>
    <s v="NGN"/>
    <d v="2026-05-26T00:00:00"/>
    <d v="2025-05-08T00:00:00"/>
    <d v="2027-03-26T00:00:00"/>
    <x v="1"/>
    <x v="1"/>
  </r>
  <r>
    <s v="PRD-01782"/>
    <s v="LEN-MOB-0051"/>
    <s v="5244860000000"/>
    <x v="66"/>
    <s v="Lenovo"/>
    <x v="5"/>
    <s v="Smartphones"/>
    <s v="Each"/>
    <s v="Active"/>
    <x v="1"/>
    <s v="ABJ"/>
    <s v="F-14-S2"/>
    <s v="F"/>
    <s v="S2"/>
    <s v="BT-377602"/>
    <s v="LOT-B2056"/>
    <n v="169"/>
    <n v="2"/>
    <n v="167"/>
    <n v="50"/>
    <n v="20"/>
    <n v="250"/>
    <s v="SUP-1007"/>
    <x v="8"/>
    <s v="China"/>
    <n v="35"/>
    <d v="2025-02-03T00:00:00"/>
    <n v="350635.25"/>
    <n v="463119.46"/>
    <n v="59257357.25"/>
    <s v="NGN"/>
    <d v="2026-05-28T00:00:00"/>
    <d v="2025-02-11T00:00:00"/>
    <m/>
    <x v="1"/>
    <x v="1"/>
  </r>
  <r>
    <s v="PRD-01974"/>
    <s v="PHI-CCT-0055"/>
    <s v="1317450000000"/>
    <x v="32"/>
    <s v="Philips"/>
    <x v="9"/>
    <s v="IP Cameras"/>
    <s v="Each"/>
    <s v="Active"/>
    <x v="1"/>
    <s v="ABJ"/>
    <s v="E-13-S2"/>
    <s v="E"/>
    <s v="S2"/>
    <s v="BT-648898"/>
    <s v="LOT-B6286"/>
    <n v="29"/>
    <n v="9"/>
    <n v="20"/>
    <n v="20"/>
    <n v="10"/>
    <n v="160"/>
    <s v="SUP-1007"/>
    <x v="8"/>
    <s v="China"/>
    <n v="34"/>
    <d v="2025-10-01T00:00:00"/>
    <n v="607823.9"/>
    <n v="735267.53"/>
    <n v="17626893.100000001"/>
    <s v="NGN"/>
    <d v="2026-05-11T00:00:00"/>
    <d v="2025-10-15T00:00:00"/>
    <m/>
    <x v="1"/>
    <x v="1"/>
  </r>
  <r>
    <s v="PRD-03170"/>
    <s v="HP-PRN-0055"/>
    <s v="753595000000"/>
    <x v="54"/>
    <s v="Hp"/>
    <x v="7"/>
    <s v="Laser Printers"/>
    <s v="Each"/>
    <s v="Active"/>
    <x v="0"/>
    <s v="PHC"/>
    <s v="B-39-S3"/>
    <s v="B"/>
    <s v="S3"/>
    <s v="BT-567015"/>
    <s v="LOT-C9478"/>
    <n v="26"/>
    <n v="5"/>
    <n v="21"/>
    <n v="10"/>
    <n v="3"/>
    <n v="50"/>
    <s v="SUP-1003"/>
    <x v="0"/>
    <s v="Nigeria"/>
    <n v="2"/>
    <d v="2025-03-24T00:00:00"/>
    <n v="75809.119999999995"/>
    <n v="95001.33"/>
    <n v="1971037.12"/>
    <s v="NGN"/>
    <d v="2026-05-17T00:00:00"/>
    <d v="2025-03-30T00:00:00"/>
    <m/>
    <x v="1"/>
    <x v="1"/>
  </r>
  <r>
    <s v="PRD-00722"/>
    <s v="PHI-ELC-0040"/>
    <s v="6919610000000"/>
    <x v="37"/>
    <s v="Philips"/>
    <x v="8"/>
    <s v="UPS"/>
    <s v="Each"/>
    <s v="Active"/>
    <x v="2"/>
    <s v="LAG"/>
    <s v="H-06-S5"/>
    <s v="H"/>
    <s v="S5"/>
    <s v="BT-178917"/>
    <s v="LOT-A7864"/>
    <n v="80"/>
    <n v="29"/>
    <n v="51"/>
    <n v="75"/>
    <n v="30"/>
    <n v="300"/>
    <s v="SUP-1002"/>
    <x v="5"/>
    <s v="Nigeria"/>
    <n v="7"/>
    <d v="2025-06-27T00:00:00"/>
    <n v="166384.42000000001"/>
    <n v="229906.91"/>
    <n v="13310753.6"/>
    <s v="NGN"/>
    <d v="2026-06-18T00:00:00"/>
    <d v="2025-07-07T00:00:00"/>
    <m/>
    <x v="1"/>
    <x v="1"/>
  </r>
  <r>
    <s v="PRD-02781"/>
    <s v="DEL-ACC-0054"/>
    <s v="8379090000000"/>
    <x v="36"/>
    <s v="Dell"/>
    <x v="10"/>
    <s v="Input Combos"/>
    <s v="Each"/>
    <s v="Discontinued"/>
    <x v="0"/>
    <s v="PHC"/>
    <s v="C-31-S3"/>
    <s v="C"/>
    <s v="S3"/>
    <s v="BT-187278"/>
    <s v="LOT-C2101"/>
    <n v="62"/>
    <n v="10"/>
    <n v="52"/>
    <n v="15"/>
    <n v="6"/>
    <n v="75"/>
    <s v="SUP-1006"/>
    <x v="4"/>
    <s v="China"/>
    <n v="36"/>
    <d v="2025-09-05T00:00:00"/>
    <n v="51924.98"/>
    <n v="79108.350000000006"/>
    <n v="3219348.76"/>
    <s v="NGN"/>
    <d v="2026-06-11T00:00:00"/>
    <d v="2025-09-06T00:00:00"/>
    <m/>
    <x v="1"/>
    <x v="1"/>
  </r>
  <r>
    <s v="PRD-01675"/>
    <s v="EPS-PRN-0029"/>
    <s v="1076780000000"/>
    <x v="29"/>
    <s v="Epson"/>
    <x v="7"/>
    <s v="Laser Printers"/>
    <s v="Each"/>
    <s v="Active"/>
    <x v="1"/>
    <s v="ABJ"/>
    <s v="D-10-S3"/>
    <s v="D"/>
    <s v="S3"/>
    <s v="BT-528160"/>
    <s v="LOT-B8109"/>
    <n v="325"/>
    <n v="45"/>
    <n v="280"/>
    <n v="50"/>
    <n v="15"/>
    <n v="250"/>
    <s v="SUP-1009"/>
    <x v="7"/>
    <s v="Nigeria"/>
    <n v="12"/>
    <d v="2026-04-12T00:00:00"/>
    <n v="422093.79"/>
    <n v="607764.28"/>
    <n v="137180481.80000001"/>
    <s v="NGN"/>
    <d v="2026-06-04T00:00:00"/>
    <d v="2026-04-21T00:00:00"/>
    <m/>
    <x v="3"/>
    <x v="1"/>
  </r>
  <r>
    <s v="PRD-03017"/>
    <s v="CIS-NET-0116"/>
    <s v="7830060000000"/>
    <x v="48"/>
    <s v="Cisco"/>
    <x v="11"/>
    <s v="Switches"/>
    <s v="Each"/>
    <s v="Active"/>
    <x v="0"/>
    <s v="PHC"/>
    <s v="F-17-S8"/>
    <s v="F"/>
    <s v="S8"/>
    <s v="BT-295948"/>
    <s v="LOT-C2236"/>
    <n v="0"/>
    <n v="0"/>
    <n v="0"/>
    <n v="40"/>
    <n v="20"/>
    <n v="200"/>
    <s v="SUP-1009"/>
    <x v="7"/>
    <s v="Nigeria"/>
    <n v="8"/>
    <d v="2025-06-28T00:00:00"/>
    <n v="678977.93"/>
    <n v="979846.04"/>
    <n v="0"/>
    <s v="NGN"/>
    <d v="2026-06-29T00:00:00"/>
    <d v="2025-07-10T00:00:00"/>
    <m/>
    <x v="0"/>
    <x v="0"/>
  </r>
  <r>
    <s v="PRD-02091"/>
    <s v="CAN-SUP-0065"/>
    <s v="3950440000000"/>
    <x v="39"/>
    <s v="Canon"/>
    <x v="6"/>
    <s v="Toner &amp; Ink"/>
    <s v="Pack"/>
    <s v="Active"/>
    <x v="1"/>
    <s v="ABJ"/>
    <s v="E-06-S6"/>
    <s v="E"/>
    <s v="S6"/>
    <s v="BT-712294"/>
    <s v="LOT-B8713"/>
    <n v="0"/>
    <n v="0"/>
    <n v="0"/>
    <n v="40"/>
    <n v="20"/>
    <n v="400"/>
    <s v="SUP-1003"/>
    <x v="0"/>
    <s v="Nigeria"/>
    <n v="4"/>
    <d v="2025-06-08T00:00:00"/>
    <n v="13356.75"/>
    <n v="17180.5"/>
    <n v="0"/>
    <s v="NGN"/>
    <d v="2026-06-07T00:00:00"/>
    <d v="2025-06-15T00:00:00"/>
    <d v="2028-04-20T00:00:00"/>
    <x v="0"/>
    <x v="0"/>
  </r>
  <r>
    <s v="PRD-01532"/>
    <s v="PHI-ELC-0091"/>
    <s v="2656530000000"/>
    <x v="37"/>
    <s v="Philips"/>
    <x v="8"/>
    <s v="Surge Protection"/>
    <s v="Each"/>
    <s v="Active"/>
    <x v="1"/>
    <s v="ABJ"/>
    <s v="D-01-S5"/>
    <s v="D"/>
    <s v="S5"/>
    <s v="BT-917423"/>
    <s v="LOT-B3092"/>
    <n v="129"/>
    <n v="14"/>
    <n v="115"/>
    <n v="60"/>
    <n v="24"/>
    <n v="360"/>
    <s v="SUP-1005"/>
    <x v="12"/>
    <s v="United Arab Emirates"/>
    <n v="19"/>
    <d v="2026-02-12T00:00:00"/>
    <n v="245714.89"/>
    <n v="310398.84000000003"/>
    <n v="31697220.809999999"/>
    <s v="NGN"/>
    <d v="2026-06-17T00:00:00"/>
    <d v="2026-02-27T00:00:00"/>
    <m/>
    <x v="1"/>
    <x v="1"/>
  </r>
  <r>
    <s v="PRD-01142"/>
    <s v="HP-MOB-0043"/>
    <s v="1420440000000"/>
    <x v="25"/>
    <s v="Hp"/>
    <x v="5"/>
    <s v="Smartphones"/>
    <s v="Each"/>
    <s v="Active"/>
    <x v="2"/>
    <s v="LAG"/>
    <s v="C-28-S9"/>
    <s v="C"/>
    <s v="S9"/>
    <s v="BT-455589"/>
    <s v="LOT-A2710"/>
    <n v="67"/>
    <n v="5"/>
    <n v="62"/>
    <n v="10"/>
    <n v="4"/>
    <n v="100"/>
    <s v="SUP-1002"/>
    <x v="5"/>
    <s v="Nigeria"/>
    <n v="6"/>
    <d v="2025-05-03T00:00:00"/>
    <n v="338519.79"/>
    <n v="428737.71"/>
    <n v="22680825.93"/>
    <s v="NGN"/>
    <d v="2026-06-01T00:00:00"/>
    <d v="2025-05-06T00:00:00"/>
    <m/>
    <x v="1"/>
    <x v="1"/>
  </r>
  <r>
    <s v="PRD-00198"/>
    <s v="WD-STO-0003"/>
    <s v="7177320000000"/>
    <x v="61"/>
    <s v="Western Digital"/>
    <x v="3"/>
    <s v="Hard Disk Drives"/>
    <s v="Each"/>
    <s v="Active"/>
    <x v="2"/>
    <s v="LAG"/>
    <s v="A-33-S8"/>
    <s v="A"/>
    <s v="S8"/>
    <s v="BT-135253"/>
    <s v="LOT-A7974"/>
    <n v="28"/>
    <n v="9"/>
    <n v="19"/>
    <n v="50"/>
    <n v="25"/>
    <n v="250"/>
    <s v="SUP-1002"/>
    <x v="5"/>
    <s v="Nigeria"/>
    <n v="7"/>
    <d v="2026-06-04T00:00:00"/>
    <n v="209142.98"/>
    <n v="316956.58"/>
    <n v="5856003.4400000004"/>
    <s v="NGN"/>
    <d v="2026-06-27T00:00:00"/>
    <d v="2026-06-11T00:00:00"/>
    <m/>
    <x v="2"/>
    <x v="0"/>
  </r>
  <r>
    <s v="PRD-02567"/>
    <s v="LEN-LAP-0049"/>
    <s v="6094930000000"/>
    <x v="73"/>
    <s v="Lenovo"/>
    <x v="2"/>
    <s v="Gaming Laptops"/>
    <s v="Each"/>
    <s v="Active"/>
    <x v="0"/>
    <s v="PHC"/>
    <s v="B-08-S1"/>
    <s v="B"/>
    <s v="S1"/>
    <s v="BT-566079"/>
    <s v="LOT-C9101"/>
    <n v="60"/>
    <n v="23"/>
    <n v="37"/>
    <n v="25"/>
    <n v="7"/>
    <n v="250"/>
    <s v="SUP-1009"/>
    <x v="7"/>
    <s v="Nigeria"/>
    <n v="9"/>
    <d v="2025-04-15T00:00:00"/>
    <n v="1385945.03"/>
    <n v="1900258.34"/>
    <n v="83156701.799999997"/>
    <s v="NGN"/>
    <d v="2026-05-04T00:00:00"/>
    <d v="2025-04-24T00:00:00"/>
    <m/>
    <x v="1"/>
    <x v="1"/>
  </r>
  <r>
    <s v="PRD-01533"/>
    <s v="CAN-SUP-0047"/>
    <s v="2209470000000"/>
    <x v="39"/>
    <s v="Canon"/>
    <x v="6"/>
    <s v="Labels"/>
    <s v="Pack"/>
    <s v="Active"/>
    <x v="1"/>
    <s v="ABJ"/>
    <s v="C-26-S4"/>
    <s v="C"/>
    <s v="S4"/>
    <s v="BT-788602"/>
    <s v="LOT-B5888"/>
    <n v="105"/>
    <n v="40"/>
    <n v="65"/>
    <n v="30"/>
    <n v="9"/>
    <n v="150"/>
    <s v="SUP-1009"/>
    <x v="7"/>
    <s v="Nigeria"/>
    <n v="12"/>
    <d v="2025-03-07T00:00:00"/>
    <n v="44459.62"/>
    <n v="61308.33"/>
    <n v="4668260.0999999996"/>
    <s v="NGN"/>
    <d v="2026-05-21T00:00:00"/>
    <d v="2025-03-13T00:00:00"/>
    <d v="2027-04-01T00:00:00"/>
    <x v="1"/>
    <x v="1"/>
  </r>
  <r>
    <s v="PRD-01272"/>
    <s v="HP-ACC-0028"/>
    <s v="9627560000000"/>
    <x v="57"/>
    <s v="Hp"/>
    <x v="10"/>
    <s v="Mice"/>
    <s v="Each"/>
    <s v="Active"/>
    <x v="1"/>
    <s v="ABJ"/>
    <s v="E-26-S4"/>
    <s v="E"/>
    <s v="S4"/>
    <s v="BT-802733"/>
    <s v="LOT-B4875"/>
    <n v="375"/>
    <n v="106"/>
    <n v="269"/>
    <n v="100"/>
    <n v="40"/>
    <n v="800"/>
    <s v="SUP-1010"/>
    <x v="1"/>
    <s v="United Arab Emirates"/>
    <n v="19"/>
    <d v="2025-05-18T00:00:00"/>
    <n v="62873.25"/>
    <n v="74114.39"/>
    <n v="23577468.75"/>
    <s v="NGN"/>
    <d v="2026-06-13T00:00:00"/>
    <d v="2025-05-20T00:00:00"/>
    <m/>
    <x v="1"/>
    <x v="1"/>
  </r>
  <r>
    <s v="PRD-00820"/>
    <s v="BRO-SUP-0025"/>
    <s v="4265380000000"/>
    <x v="6"/>
    <s v="Brother"/>
    <x v="6"/>
    <s v="Toner &amp; Ink"/>
    <s v="Pack"/>
    <s v="Active"/>
    <x v="2"/>
    <s v="LAG"/>
    <s v="E-02-S1"/>
    <s v="E"/>
    <s v="S1"/>
    <s v="BT-744867"/>
    <s v="LOT-A7007"/>
    <n v="249"/>
    <n v="37"/>
    <n v="212"/>
    <n v="40"/>
    <n v="16"/>
    <n v="320"/>
    <s v="SUP-1001"/>
    <x v="9"/>
    <s v="Nigeria"/>
    <n v="9"/>
    <d v="2025-10-12T00:00:00"/>
    <n v="28399.5"/>
    <n v="40398.42"/>
    <n v="7071475.5"/>
    <s v="NGN"/>
    <d v="2026-06-11T00:00:00"/>
    <d v="2025-10-16T00:00:00"/>
    <d v="2028-06-05T00:00:00"/>
    <x v="1"/>
    <x v="1"/>
  </r>
  <r>
    <s v="PRD-01681"/>
    <s v="APC-ELC-0078"/>
    <s v="7699330000000"/>
    <x v="38"/>
    <s v="Apc"/>
    <x v="8"/>
    <s v="Surge Protection"/>
    <s v="Each"/>
    <s v="Active"/>
    <x v="1"/>
    <s v="ABJ"/>
    <s v="A-40-S4"/>
    <s v="A"/>
    <s v="S4"/>
    <s v="BT-940639"/>
    <s v="LOT-B7121"/>
    <n v="142"/>
    <n v="21"/>
    <n v="121"/>
    <n v="30"/>
    <n v="12"/>
    <n v="180"/>
    <s v="SUP-1003"/>
    <x v="0"/>
    <s v="Nigeria"/>
    <n v="3"/>
    <d v="2025-07-28T00:00:00"/>
    <n v="64627.25"/>
    <n v="76800.87"/>
    <n v="9177069.5"/>
    <s v="NGN"/>
    <d v="2026-05-11T00:00:00"/>
    <d v="2025-08-02T00:00:00"/>
    <m/>
    <x v="1"/>
    <x v="1"/>
  </r>
  <r>
    <s v="PRD-02178"/>
    <s v="UBI-CCT-0053"/>
    <s v="3447820000000"/>
    <x v="40"/>
    <s v="Ubiquiti"/>
    <x v="9"/>
    <s v="IP Cameras"/>
    <s v="Each"/>
    <s v="Active"/>
    <x v="1"/>
    <s v="ABJ"/>
    <s v="B-19-S6"/>
    <s v="B"/>
    <s v="S6"/>
    <s v="BT-942434"/>
    <s v="LOT-B6135"/>
    <n v="11"/>
    <n v="3"/>
    <n v="8"/>
    <n v="40"/>
    <n v="20"/>
    <n v="160"/>
    <s v="SUP-1007"/>
    <x v="8"/>
    <s v="China"/>
    <n v="35"/>
    <d v="2025-08-29T00:00:00"/>
    <n v="289810.18"/>
    <n v="404519.32"/>
    <n v="3187911.98"/>
    <s v="NGN"/>
    <d v="2026-05-26T00:00:00"/>
    <d v="2025-09-10T00:00:00"/>
    <m/>
    <x v="2"/>
    <x v="0"/>
  </r>
  <r>
    <s v="PRD-03338"/>
    <s v="SEA-STO-0068"/>
    <s v="2467020000000"/>
    <x v="47"/>
    <s v="Seagate"/>
    <x v="3"/>
    <s v="Hard Disk Drives"/>
    <s v="Each"/>
    <s v="Active"/>
    <x v="0"/>
    <s v="PHC"/>
    <s v="C-22-S9"/>
    <s v="C"/>
    <s v="S9"/>
    <s v="BT-348687"/>
    <s v="LOT-C2744"/>
    <n v="70"/>
    <n v="18"/>
    <n v="52"/>
    <n v="15"/>
    <n v="7"/>
    <n v="75"/>
    <s v="SUP-1012"/>
    <x v="11"/>
    <s v="Nigeria"/>
    <n v="7"/>
    <d v="2025-09-25T00:00:00"/>
    <n v="34992.080000000002"/>
    <n v="40394.11"/>
    <n v="2449445.6"/>
    <s v="NGN"/>
    <d v="2026-05-20T00:00:00"/>
    <d v="2025-10-03T00:00:00"/>
    <m/>
    <x v="1"/>
    <x v="1"/>
  </r>
  <r>
    <s v="PRD-02677"/>
    <s v="LOG-FUR-0073"/>
    <s v="5294490000000"/>
    <x v="4"/>
    <s v="Logitech"/>
    <x v="4"/>
    <s v="Seating"/>
    <s v="Each"/>
    <s v="Active"/>
    <x v="0"/>
    <s v="PHC"/>
    <s v="E-03-S1"/>
    <s v="E"/>
    <s v="S1"/>
    <s v="BT-474941"/>
    <s v="LOT-C8671"/>
    <n v="8"/>
    <n v="2"/>
    <n v="6"/>
    <n v="10"/>
    <n v="4"/>
    <n v="40"/>
    <s v="SUP-1012"/>
    <x v="11"/>
    <s v="Nigeria"/>
    <n v="7"/>
    <d v="2025-06-29T00:00:00"/>
    <n v="171631.19"/>
    <n v="201212.16"/>
    <n v="1373049.52"/>
    <s v="NGN"/>
    <d v="2026-05-10T00:00:00"/>
    <d v="2025-07-04T00:00:00"/>
    <m/>
    <x v="2"/>
    <x v="0"/>
  </r>
  <r>
    <s v="PRD-03336"/>
    <s v="LEN-MOB-0102"/>
    <s v="4050920000000"/>
    <x v="5"/>
    <s v="Lenovo"/>
    <x v="5"/>
    <s v="Smartphones"/>
    <s v="Each"/>
    <s v="Active"/>
    <x v="0"/>
    <s v="PHC"/>
    <s v="G-05-S6"/>
    <s v="G"/>
    <s v="S6"/>
    <s v="BT-553074"/>
    <s v="LOT-C9353"/>
    <n v="803"/>
    <n v="313"/>
    <n v="490"/>
    <n v="75"/>
    <n v="30"/>
    <n v="600"/>
    <s v="SUP-1010"/>
    <x v="1"/>
    <s v="United Arab Emirates"/>
    <n v="19"/>
    <d v="2026-05-14T00:00:00"/>
    <n v="440867.32"/>
    <n v="681123.04"/>
    <n v="354016458"/>
    <s v="NGN"/>
    <d v="2026-06-10T00:00:00"/>
    <d v="2026-05-24T00:00:00"/>
    <m/>
    <x v="3"/>
    <x v="1"/>
  </r>
  <r>
    <s v="PRD-00859"/>
    <s v="HP-FUR-0027"/>
    <s v="2611040000000"/>
    <x v="27"/>
    <s v="Hp"/>
    <x v="4"/>
    <s v="Desk Accessories"/>
    <s v="Each"/>
    <s v="Active"/>
    <x v="2"/>
    <s v="LAG"/>
    <s v="C-21-S5"/>
    <s v="C"/>
    <s v="S5"/>
    <s v="BT-197872"/>
    <s v="LOT-A1914"/>
    <n v="95"/>
    <n v="34"/>
    <n v="61"/>
    <n v="15"/>
    <n v="6"/>
    <n v="120"/>
    <s v="SUP-1008"/>
    <x v="3"/>
    <s v="Nigeria"/>
    <n v="9"/>
    <d v="2026-05-01T00:00:00"/>
    <n v="60264.1"/>
    <n v="73944.539999999994"/>
    <n v="5725089.5"/>
    <s v="NGN"/>
    <d v="2026-06-10T00:00:00"/>
    <d v="2026-05-07T00:00:00"/>
    <m/>
    <x v="1"/>
    <x v="1"/>
  </r>
  <r>
    <s v="PRD-01433"/>
    <s v="KNG-STO-0029"/>
    <s v="4881050000000"/>
    <x v="59"/>
    <s v="Kingston"/>
    <x v="3"/>
    <s v="Solid State Drives"/>
    <s v="Each"/>
    <s v="Active"/>
    <x v="1"/>
    <s v="ABJ"/>
    <s v="D-39-S5"/>
    <s v="D"/>
    <s v="S5"/>
    <s v="BT-115069"/>
    <s v="LOT-B8734"/>
    <n v="5"/>
    <n v="0"/>
    <n v="5"/>
    <n v="10"/>
    <n v="5"/>
    <n v="50"/>
    <s v="SUP-1010"/>
    <x v="1"/>
    <s v="United Arab Emirates"/>
    <n v="17"/>
    <d v="2026-05-27T00:00:00"/>
    <n v="171363.68"/>
    <n v="228261.68"/>
    <n v="856818.4"/>
    <s v="NGN"/>
    <d v="2026-05-28T00:00:00"/>
    <d v="2026-05-30T00:00:00"/>
    <m/>
    <x v="2"/>
    <x v="0"/>
  </r>
  <r>
    <s v="PRD-02158"/>
    <s v="CAN-PRN-0052"/>
    <s v="5990590000000"/>
    <x v="15"/>
    <s v="Canon"/>
    <x v="7"/>
    <s v="Inkjet Printers"/>
    <s v="Each"/>
    <s v="Active"/>
    <x v="1"/>
    <s v="ABJ"/>
    <s v="E-15-S9"/>
    <s v="E"/>
    <s v="S9"/>
    <s v="BT-705588"/>
    <s v="LOT-B2656"/>
    <n v="142"/>
    <n v="40"/>
    <n v="102"/>
    <n v="20"/>
    <n v="6"/>
    <n v="200"/>
    <s v="SUP-1007"/>
    <x v="8"/>
    <s v="China"/>
    <n v="33"/>
    <d v="2025-11-19T00:00:00"/>
    <n v="383599.2"/>
    <n v="589616.23"/>
    <n v="54471086.399999999"/>
    <s v="NGN"/>
    <d v="2026-04-30T00:00:00"/>
    <d v="2025-11-22T00:00:00"/>
    <m/>
    <x v="1"/>
    <x v="1"/>
  </r>
  <r>
    <s v="PRD-01018"/>
    <s v="KNG-STO-0018"/>
    <s v="1146450000000"/>
    <x v="23"/>
    <s v="Kingston"/>
    <x v="3"/>
    <s v="External Storage"/>
    <s v="Each"/>
    <s v="Active"/>
    <x v="2"/>
    <s v="LAG"/>
    <s v="A-37-S8"/>
    <s v="A"/>
    <s v="S8"/>
    <s v="BT-226690"/>
    <s v="LOT-A2900"/>
    <n v="5"/>
    <n v="2"/>
    <n v="3"/>
    <n v="40"/>
    <n v="20"/>
    <n v="400"/>
    <s v="SUP-1006"/>
    <x v="4"/>
    <s v="China"/>
    <n v="33"/>
    <d v="2025-08-29T00:00:00"/>
    <n v="154377.43"/>
    <n v="209752.03"/>
    <n v="771887.15"/>
    <s v="NGN"/>
    <d v="2026-05-01T00:00:00"/>
    <d v="2025-08-31T00:00:00"/>
    <m/>
    <x v="2"/>
    <x v="0"/>
  </r>
  <r>
    <s v="PRD-00991"/>
    <s v="PHI-ELC-0056"/>
    <s v="2718620000000"/>
    <x v="37"/>
    <s v="Philips"/>
    <x v="8"/>
    <s v="UPS"/>
    <s v="Each"/>
    <s v="Active"/>
    <x v="2"/>
    <s v="LAG"/>
    <s v="E-16-S4"/>
    <s v="E"/>
    <s v="S4"/>
    <s v="BT-155425"/>
    <s v="LOT-A4492"/>
    <n v="0"/>
    <n v="0"/>
    <n v="0"/>
    <n v="100"/>
    <n v="40"/>
    <n v="1000"/>
    <s v="SUP-1004"/>
    <x v="10"/>
    <s v="United Arab Emirates"/>
    <n v="20"/>
    <d v="2026-01-27T00:00:00"/>
    <n v="39867.089999999997"/>
    <n v="46407.26"/>
    <n v="0"/>
    <s v="NGN"/>
    <d v="2026-05-20T00:00:00"/>
    <d v="2026-02-04T00:00:00"/>
    <m/>
    <x v="0"/>
    <x v="0"/>
  </r>
  <r>
    <s v="PRD-02350"/>
    <s v="PHI-CCT-0065"/>
    <s v="4013990000000"/>
    <x v="32"/>
    <s v="Philips"/>
    <x v="8"/>
    <s v="IP Cameras"/>
    <s v="Each"/>
    <s v="Active"/>
    <x v="0"/>
    <s v="PHC"/>
    <s v="D-05-S5"/>
    <s v="D"/>
    <s v="S5"/>
    <s v="BT-933850"/>
    <s v="LOT-C6067"/>
    <n v="298"/>
    <n v="74"/>
    <n v="224"/>
    <n v="60"/>
    <n v="24"/>
    <n v="600"/>
    <s v="SUP-1001"/>
    <x v="9"/>
    <s v="Nigeria"/>
    <n v="7"/>
    <d v="2025-01-15T00:00:00"/>
    <n v="190806.87"/>
    <n v="220027.64"/>
    <n v="56860447.259999998"/>
    <s v="NGN"/>
    <d v="2026-05-11T00:00:00"/>
    <d v="2025-01-21T00:00:00"/>
    <m/>
    <x v="1"/>
    <x v="1"/>
  </r>
  <r>
    <s v="PRD-02573"/>
    <s v="HP-PRN-0047"/>
    <s v="4893700000000"/>
    <x v="76"/>
    <s v="Hp"/>
    <x v="7"/>
    <s v="Laser Printers"/>
    <s v="Each"/>
    <s v="Active"/>
    <x v="0"/>
    <s v="PHC"/>
    <s v="B-30-S9"/>
    <s v="B"/>
    <s v="S9"/>
    <s v="BT-951584"/>
    <s v="LOT-C6102"/>
    <n v="2"/>
    <n v="0"/>
    <n v="2"/>
    <n v="10"/>
    <n v="5"/>
    <n v="40"/>
    <s v="SUP-1006"/>
    <x v="4"/>
    <s v="China"/>
    <n v="37"/>
    <d v="2025-01-23T00:00:00"/>
    <n v="512249.06"/>
    <n v="749576.24"/>
    <n v="1024498.12"/>
    <s v="NGN"/>
    <d v="2026-06-20T00:00:00"/>
    <d v="2025-02-05T00:00:00"/>
    <m/>
    <x v="2"/>
    <x v="0"/>
  </r>
  <r>
    <s v="PRD-00552"/>
    <s v="PHI-ELC-0032"/>
    <s v="4760110000000"/>
    <x v="37"/>
    <s v="Philips"/>
    <x v="8"/>
    <s v="UPS"/>
    <s v="Each"/>
    <s v="Active"/>
    <x v="2"/>
    <s v="LAG"/>
    <s v="C-17-S4"/>
    <s v="C"/>
    <s v="S4"/>
    <s v="BT-602867"/>
    <s v="LOT-A2743"/>
    <n v="0"/>
    <n v="0"/>
    <n v="0"/>
    <n v="50"/>
    <n v="20"/>
    <n v="500"/>
    <s v="SUP-1006"/>
    <x v="4"/>
    <s v="China"/>
    <n v="37"/>
    <d v="2025-05-25T00:00:00"/>
    <n v="219245.36"/>
    <n v="339658.38"/>
    <n v="0"/>
    <s v="NGN"/>
    <d v="2026-06-02T00:00:00"/>
    <d v="2025-05-30T00:00:00"/>
    <m/>
    <x v="0"/>
    <x v="0"/>
  </r>
  <r>
    <s v="PRD-02533"/>
    <s v="HP-LAP-0050"/>
    <s v="8781510000000"/>
    <x v="83"/>
    <s v="Hp"/>
    <x v="2"/>
    <s v="Consumer Laptops"/>
    <s v="Each"/>
    <s v="Active"/>
    <x v="0"/>
    <s v="PHC"/>
    <s v="B-01-S2"/>
    <s v="B"/>
    <s v="S2"/>
    <s v="BT-306884"/>
    <s v="LOT-C9910"/>
    <n v="0"/>
    <n v="0"/>
    <n v="0"/>
    <n v="10"/>
    <n v="3"/>
    <n v="100"/>
    <s v="SUP-1001"/>
    <x v="9"/>
    <s v="Nigeria"/>
    <n v="5"/>
    <d v="2025-12-14T00:00:00"/>
    <n v="414123.33"/>
    <n v="484353.94"/>
    <n v="0"/>
    <s v="NGN"/>
    <d v="2026-05-25T00:00:00"/>
    <d v="2025-12-28T00:00:00"/>
    <m/>
    <x v="0"/>
    <x v="0"/>
  </r>
  <r>
    <s v="PRD-02217"/>
    <s v="SAM-AUD-0064"/>
    <s v="6875740000000"/>
    <x v="0"/>
    <s v="Samsung"/>
    <x v="0"/>
    <s v="Speakers"/>
    <s v="Each"/>
    <s v="Active"/>
    <x v="1"/>
    <s v="ABJ"/>
    <s v="B-05-S2"/>
    <s v="B"/>
    <s v="S2"/>
    <s v="BT-988883"/>
    <s v="LOT-B4642"/>
    <n v="80"/>
    <n v="23"/>
    <n v="57"/>
    <n v="30"/>
    <n v="15"/>
    <n v="120"/>
    <s v="SUP-1010"/>
    <x v="1"/>
    <s v="United Arab Emirates"/>
    <n v="19"/>
    <d v="2025-08-08T00:00:00"/>
    <n v="167725.75"/>
    <n v="218510.81"/>
    <n v="13418060"/>
    <s v="NGN"/>
    <d v="2026-05-21T00:00:00"/>
    <d v="2025-08-15T00:00:00"/>
    <m/>
    <x v="1"/>
    <x v="1"/>
  </r>
  <r>
    <s v="PRD-01651"/>
    <s v="LOG-ACC-0036"/>
    <s v="3073990000000"/>
    <x v="69"/>
    <s v="Logitech"/>
    <x v="10"/>
    <s v="Webcams"/>
    <s v="Each"/>
    <s v="Active"/>
    <x v="1"/>
    <s v="ABJ"/>
    <s v="B-28-S2"/>
    <s v="B"/>
    <s v="S2"/>
    <s v="BT-958943"/>
    <s v="LOT-B6801"/>
    <n v="155"/>
    <n v="15"/>
    <n v="140"/>
    <m/>
    <n v="25"/>
    <n v="200"/>
    <s v="SUP-1003"/>
    <x v="0"/>
    <s v="Nigeria"/>
    <n v="3"/>
    <d v="2025-07-11T00:00:00"/>
    <n v="45769.22"/>
    <n v="66176.86"/>
    <n v="7094229.0999999996"/>
    <s v="NGN"/>
    <d v="2026-06-19T00:00:00"/>
    <d v="2025-07-25T00:00:00"/>
    <m/>
    <x v="1"/>
    <x v="1"/>
  </r>
  <r>
    <s v="PRD-02433"/>
    <s v="HP-FUR-0062"/>
    <s v="1303220000000"/>
    <x v="27"/>
    <s v="Hp"/>
    <x v="4"/>
    <s v="Desk Accessories"/>
    <s v="Each"/>
    <s v="Active"/>
    <x v="0"/>
    <s v="PHC"/>
    <s v="G-03-S2"/>
    <s v="G"/>
    <s v="S2"/>
    <s v="BT-508057"/>
    <s v="LOT-C1361"/>
    <n v="391"/>
    <n v="125"/>
    <n v="266"/>
    <n v="100"/>
    <n v="30"/>
    <n v="500"/>
    <s v="SUP-1003"/>
    <x v="0"/>
    <s v="Nigeria"/>
    <n v="6"/>
    <d v="2026-04-22T00:00:00"/>
    <n v="236664.42"/>
    <n v="316071.42"/>
    <n v="92535788.219999999"/>
    <s v="NGN"/>
    <d v="2026-05-09T00:00:00"/>
    <d v="2026-04-30T00:00:00"/>
    <m/>
    <x v="1"/>
    <x v="1"/>
  </r>
  <r>
    <s v="PRD-03121"/>
    <s v="LOG-CLN-0077"/>
    <s v="5070190000000"/>
    <x v="28"/>
    <s v="Logitech"/>
    <x v="1"/>
    <s v="Cleaning Kits"/>
    <s v="Each"/>
    <s v="Active"/>
    <x v="0"/>
    <s v="PHC"/>
    <s v="G-13-S8"/>
    <s v="G"/>
    <s v="S8"/>
    <s v="BT-519426"/>
    <s v="LOT-C5760"/>
    <n v="98"/>
    <n v="7"/>
    <n v="91"/>
    <n v="60"/>
    <n v="30"/>
    <n v="360"/>
    <s v="SUP-1006"/>
    <x v="4"/>
    <s v="China"/>
    <n v="39"/>
    <d v="2026-02-02T00:00:00"/>
    <n v="68445.429999999993"/>
    <n v="95748.58"/>
    <n v="6707652.1399999997"/>
    <s v="NGN"/>
    <d v="2026-05-24T00:00:00"/>
    <d v="2026-02-08T00:00:00"/>
    <d v="2027-12-30T00:00:00"/>
    <x v="1"/>
    <x v="1"/>
  </r>
  <r>
    <s v="PRD-01242"/>
    <s v="CAN-SUP-0039"/>
    <s v="417569000000"/>
    <x v="39"/>
    <s v="Canon"/>
    <x v="6"/>
    <s v="Labels"/>
    <s v="Pack"/>
    <s v="Active"/>
    <x v="1"/>
    <s v="ABJ"/>
    <s v="D-38-S9"/>
    <s v="D"/>
    <s v="S9"/>
    <s v="BT-201262"/>
    <s v="LOT-B1838"/>
    <n v="50"/>
    <n v="3"/>
    <n v="47"/>
    <n v="100"/>
    <n v="40"/>
    <n v="800"/>
    <s v="SUP-1002"/>
    <x v="5"/>
    <s v="Nigeria"/>
    <n v="8"/>
    <d v="2026-05-19T00:00:00"/>
    <n v="11024.25"/>
    <n v="15708.09"/>
    <n v="551212.5"/>
    <s v="NGN"/>
    <d v="2026-05-30T00:00:00"/>
    <d v="2026-05-25T00:00:00"/>
    <d v="2026-10-27T00:00:00"/>
    <x v="2"/>
    <x v="0"/>
  </r>
  <r>
    <s v="PRD-00381"/>
    <s v="APC-ELC-0019"/>
    <s v="8637670000000"/>
    <x v="38"/>
    <s v="Apc"/>
    <x v="8"/>
    <s v="Surge Protection"/>
    <s v="Each"/>
    <s v="Active"/>
    <x v="2"/>
    <s v="LAG"/>
    <s v="F-31-S1"/>
    <s v="F"/>
    <s v="S1"/>
    <s v="BT-267069"/>
    <s v="LOT-A6647"/>
    <n v="0"/>
    <n v="0"/>
    <n v="0"/>
    <n v="20"/>
    <n v="8"/>
    <n v="120"/>
    <s v="SUP-1002"/>
    <x v="5"/>
    <s v="Nigeria"/>
    <n v="9"/>
    <d v="2025-10-02T00:00:00"/>
    <n v="71436.460000000006"/>
    <n v="84728.41"/>
    <n v="0"/>
    <s v="NGN"/>
    <d v="2026-05-17T00:00:00"/>
    <d v="2025-10-05T00:00:00"/>
    <m/>
    <x v="0"/>
    <x v="0"/>
  </r>
  <r>
    <s v="PRD-02242"/>
    <s v="HP-ACC-0057"/>
    <s v="8777460000000"/>
    <x v="57"/>
    <s v="Hp"/>
    <x v="10"/>
    <s v="Input Combos"/>
    <s v="Each"/>
    <s v="Active"/>
    <x v="1"/>
    <s v="ABJ"/>
    <s v="F-26-S4"/>
    <s v="F"/>
    <s v="S4"/>
    <s v="BT-427609"/>
    <s v="LOT-B6061"/>
    <n v="138"/>
    <n v="34"/>
    <n v="104"/>
    <n v="100"/>
    <n v="40"/>
    <n v="1000"/>
    <s v="SUP-1003"/>
    <x v="0"/>
    <s v="Nigeria"/>
    <n v="4"/>
    <d v="2026-01-16T00:00:00"/>
    <n v="6972.3"/>
    <n v="8441.35"/>
    <n v="962177.4"/>
    <s v="NGN"/>
    <d v="2026-06-06T00:00:00"/>
    <d v="2026-01-26T00:00:00"/>
    <m/>
    <x v="1"/>
    <x v="1"/>
  </r>
  <r>
    <s v="PRD-01687"/>
    <s v="APC-ELC-0079"/>
    <s v="3098310000000"/>
    <x v="38"/>
    <s v="Apc"/>
    <x v="8"/>
    <s v="UPS"/>
    <s v="Each"/>
    <s v="Active"/>
    <x v="1"/>
    <s v="ABJ"/>
    <s v="D-36-S4"/>
    <s v="D"/>
    <s v="S4"/>
    <s v="BT-214365"/>
    <s v="LOT-B4591"/>
    <n v="53"/>
    <n v="1"/>
    <n v="52"/>
    <n v="15"/>
    <n v="4"/>
    <n v="60"/>
    <s v="SUP-1003"/>
    <x v="0"/>
    <s v="Nigeria"/>
    <n v="5"/>
    <d v="2026-01-24T00:00:00"/>
    <n v="210186.88"/>
    <n v="305772.67"/>
    <n v="11139904.640000001"/>
    <s v="NGN"/>
    <d v="2026-05-29T00:00:00"/>
    <d v="2026-01-28T00:00:00"/>
    <m/>
    <x v="1"/>
    <x v="1"/>
  </r>
  <r>
    <s v="PRD-03273"/>
    <s v="PHI-CLN-0097"/>
    <s v="4241660000000"/>
    <x v="20"/>
    <s v="Philips"/>
    <x v="1"/>
    <s v="Cleaning Kits"/>
    <s v="Each"/>
    <s v="Active"/>
    <x v="0"/>
    <s v="PHC"/>
    <s v="A-10-S3"/>
    <s v="A"/>
    <s v="S3"/>
    <s v="BT-920099"/>
    <s v="LOT-C1814"/>
    <n v="0"/>
    <n v="0"/>
    <n v="0"/>
    <n v="10"/>
    <n v="3"/>
    <n v="50"/>
    <s v="SUP-1009"/>
    <x v="7"/>
    <s v="Nigeria"/>
    <n v="7"/>
    <d v="2025-02-08T00:00:00"/>
    <n v="19185.77"/>
    <n v="28278.82"/>
    <n v="0"/>
    <s v="NGN"/>
    <d v="2026-05-17T00:00:00"/>
    <d v="2025-02-21T00:00:00"/>
    <d v="2027-07-21T00:00:00"/>
    <x v="0"/>
    <x v="0"/>
  </r>
  <r>
    <s v="PRD-01073"/>
    <s v="BRO-SUP-0035"/>
    <s v="5576880000000"/>
    <x v="6"/>
    <s v="Brother"/>
    <x v="6"/>
    <s v="Labels"/>
    <s v="Pack"/>
    <s v="Active"/>
    <x v="2"/>
    <s v="LAG"/>
    <s v="C-07-S6"/>
    <s v="C"/>
    <s v="S6"/>
    <s v="BT-628947"/>
    <s v="LOT-A6624"/>
    <n v="36"/>
    <n v="8"/>
    <n v="28"/>
    <n v="25"/>
    <n v="12"/>
    <n v="100"/>
    <s v="SUP-1002"/>
    <x v="5"/>
    <s v="Nigeria"/>
    <n v="6"/>
    <d v="2026-01-19T00:00:00"/>
    <n v="8676.94"/>
    <n v="12333.37"/>
    <n v="312369.84000000003"/>
    <s v="NGN"/>
    <d v="2026-05-01T00:00:00"/>
    <d v="2026-01-26T00:00:00"/>
    <d v="2027-01-06T00:00:00"/>
    <x v="1"/>
    <x v="1"/>
  </r>
  <r>
    <s v="PRD-01994"/>
    <s v="DEL-LAP-0046"/>
    <s v="6534930000000"/>
    <x v="75"/>
    <s v="Dell"/>
    <x v="2"/>
    <s v="Gaming Laptops"/>
    <s v="Each"/>
    <s v="Active"/>
    <x v="1"/>
    <s v="ABJ"/>
    <s v="E-03-S9"/>
    <s v="E"/>
    <s v="S9"/>
    <s v="BT-758566"/>
    <s v="LOT-B5713"/>
    <n v="108"/>
    <n v="19"/>
    <n v="89"/>
    <n v="50"/>
    <n v="25"/>
    <n v="250"/>
    <s v="SUP-1002"/>
    <x v="5"/>
    <s v="Nigeria"/>
    <n v="4"/>
    <d v="2025-09-07T00:00:00"/>
    <n v="1270132.94"/>
    <n v="1523256.65"/>
    <n v="137174357.5"/>
    <s v="NGN"/>
    <d v="2026-06-10T00:00:00"/>
    <d v="2025-09-13T00:00:00"/>
    <m/>
    <x v="1"/>
    <x v="1"/>
  </r>
  <r>
    <s v="PRD-03046"/>
    <s v="EPS-PRN-0051"/>
    <s v="6445920000000"/>
    <x v="41"/>
    <s v="Epson"/>
    <x v="7"/>
    <s v="Multifunction"/>
    <s v="Each"/>
    <s v="Active"/>
    <x v="0"/>
    <s v="PHC"/>
    <s v="D-24-S1"/>
    <s v="D"/>
    <s v="S1"/>
    <s v="BT-189142"/>
    <s v="LOT-C8283"/>
    <n v="16"/>
    <n v="0"/>
    <n v="16"/>
    <n v="15"/>
    <n v="6"/>
    <n v="60"/>
    <s v="SUP-1003"/>
    <x v="0"/>
    <s v="Nigeria"/>
    <n v="3"/>
    <d v="2025-03-28T00:00:00"/>
    <n v="432894.68"/>
    <n v="640953.92000000004"/>
    <n v="6926314.8799999999"/>
    <s v="NGN"/>
    <d v="2026-06-16T00:00:00"/>
    <d v="2025-04-05T00:00:00"/>
    <m/>
    <x v="1"/>
    <x v="1"/>
  </r>
  <r>
    <s v="PRD-01929"/>
    <s v="SAM-STO-0049"/>
    <s v="9412460000000"/>
    <x v="3"/>
    <s v="Samsung"/>
    <x v="3"/>
    <s v="Flash Drives"/>
    <s v="Each"/>
    <s v="Active"/>
    <x v="1"/>
    <s v="ABJ"/>
    <s v="B-22-S4"/>
    <s v="B"/>
    <s v="S4"/>
    <s v="BT-435098"/>
    <s v="LOT-B3960"/>
    <n v="1"/>
    <n v="0"/>
    <n v="1"/>
    <n v="10"/>
    <n v="3"/>
    <n v="50"/>
    <s v="SUP-1010"/>
    <x v="1"/>
    <s v="United Arab Emirates"/>
    <n v="19"/>
    <d v="2025-10-30T00:00:00"/>
    <n v="104878.41"/>
    <n v="153037.41"/>
    <n v="104878.41"/>
    <s v="NGN"/>
    <d v="2026-06-19T00:00:00"/>
    <d v="2025-11-08T00:00:00"/>
    <m/>
    <x v="2"/>
    <x v="0"/>
  </r>
  <r>
    <s v="PRD-00315"/>
    <s v="SAM-MOB-0008"/>
    <s v="9737150000000"/>
    <x v="21"/>
    <s v="Samsung"/>
    <x v="5"/>
    <s v="Tablets"/>
    <s v="Each"/>
    <s v="Active"/>
    <x v="2"/>
    <s v="LAG"/>
    <s v="D-22-S7"/>
    <s v="D"/>
    <s v="S7"/>
    <s v="BT-167603"/>
    <s v="LOT-A6198"/>
    <n v="180"/>
    <n v="68"/>
    <n v="112"/>
    <n v="60"/>
    <n v="30"/>
    <n v="240"/>
    <s v="SUP-1006"/>
    <x v="4"/>
    <s v="China"/>
    <n v="33"/>
    <d v="2025-04-29T00:00:00"/>
    <n v="165485.95000000001"/>
    <n v="238748.44"/>
    <n v="29787471"/>
    <s v="NGN"/>
    <d v="2026-06-02T00:00:00"/>
    <d v="2025-05-12T00:00:00"/>
    <m/>
    <x v="1"/>
    <x v="1"/>
  </r>
  <r>
    <s v="PRD-03181"/>
    <s v="APC-ELC-0132"/>
    <s v="3429860000000"/>
    <x v="82"/>
    <s v="Apc"/>
    <x v="8"/>
    <s v="Lighting"/>
    <s v="Each"/>
    <s v="Active"/>
    <x v="0"/>
    <s v="PHC"/>
    <s v="F-28-S7"/>
    <s v="F"/>
    <s v="S7"/>
    <s v="BT-778138"/>
    <s v="LOT-C8386"/>
    <n v="21"/>
    <n v="4"/>
    <n v="17"/>
    <n v="30"/>
    <n v="15"/>
    <n v="240"/>
    <s v="SUP-1012"/>
    <x v="11"/>
    <s v="Nigeria"/>
    <n v="3"/>
    <d v="2026-03-24T00:00:00"/>
    <n v="212201.87"/>
    <n v="308085.08"/>
    <n v="4456239.2699999996"/>
    <s v="NGN"/>
    <d v="2026-06-13T00:00:00"/>
    <d v="2026-03-31T00:00:00"/>
    <m/>
    <x v="2"/>
    <x v="0"/>
  </r>
  <r>
    <s v="PRD-02235"/>
    <s v="PHI-ELC-0129"/>
    <s v="5588600000000"/>
    <x v="37"/>
    <s v="Philips"/>
    <x v="8"/>
    <s v="Surge Protection"/>
    <s v="Each"/>
    <s v="Active"/>
    <x v="1"/>
    <s v="ABJ"/>
    <s v="A-22-S6"/>
    <s v="A"/>
    <s v="S6"/>
    <s v="BT-339894"/>
    <s v="LOT-B9245"/>
    <n v="46"/>
    <n v="11"/>
    <n v="35"/>
    <n v="15"/>
    <n v="6"/>
    <n v="90"/>
    <s v="SUP-1002"/>
    <x v="5"/>
    <s v="Nigeria"/>
    <n v="5"/>
    <d v="2025-04-21T00:00:00"/>
    <n v="120122.85"/>
    <n v="151910.04"/>
    <n v="5525651.0999999996"/>
    <s v="NGN"/>
    <d v="2026-06-05T00:00:00"/>
    <d v="2025-04-24T00:00:00"/>
    <m/>
    <x v="1"/>
    <x v="1"/>
  </r>
  <r>
    <s v="PRD-00547"/>
    <s v="HP-CLN-0012"/>
    <s v="1260220000000"/>
    <x v="1"/>
    <s v="Hp"/>
    <x v="1"/>
    <s v="Wipes"/>
    <s v="Each"/>
    <s v="Active"/>
    <x v="2"/>
    <s v="LAG"/>
    <s v="G-06-S8"/>
    <s v="G"/>
    <s v="S8"/>
    <s v="BT-320638"/>
    <s v="LOT-A9189"/>
    <n v="5"/>
    <n v="2"/>
    <n v="3"/>
    <n v="10"/>
    <n v="3"/>
    <n v="60"/>
    <s v="SUP-1011"/>
    <x v="2"/>
    <s v="United Kingdom"/>
    <n v="30"/>
    <d v="2025-11-20T00:00:00"/>
    <n v="39556.120000000003"/>
    <n v="55174.14"/>
    <n v="197780.6"/>
    <s v="NGN"/>
    <d v="2026-06-29T00:00:00"/>
    <d v="2025-12-05T00:00:00"/>
    <d v="2027-11-11T00:00:00"/>
    <x v="2"/>
    <x v="0"/>
  </r>
  <r>
    <s v="PRD-02525"/>
    <s v="CAN-SUP-0079"/>
    <s v="6486710000000"/>
    <x v="39"/>
    <s v="Canon"/>
    <x v="6"/>
    <s v="Toner &amp; Ink"/>
    <s v="Pack"/>
    <s v="Active"/>
    <x v="0"/>
    <s v="PHC"/>
    <s v="A-05-S8"/>
    <s v="A"/>
    <s v="S8"/>
    <s v="BT-301468"/>
    <s v="LOT-C8194"/>
    <n v="152"/>
    <n v="17"/>
    <n v="135"/>
    <n v="20"/>
    <n v="8"/>
    <n v="100"/>
    <s v="SUP-1003"/>
    <x v="0"/>
    <s v="Nigeria"/>
    <n v="2"/>
    <d v="2025-08-11T00:00:00"/>
    <n v="42297.62"/>
    <n v="59645.96"/>
    <n v="6429238.2400000002"/>
    <s v="NGN"/>
    <d v="2026-05-20T00:00:00"/>
    <d v="2025-08-14T00:00:00"/>
    <d v="2027-07-17T00:00:00"/>
    <x v="3"/>
    <x v="1"/>
  </r>
  <r>
    <s v="PRD-00169"/>
    <s v="SAM-STO-0005"/>
    <s v="6570280000000"/>
    <x v="3"/>
    <s v="Samsung"/>
    <x v="3"/>
    <s v="Solid State Drives"/>
    <s v="Each"/>
    <s v="Active"/>
    <x v="2"/>
    <s v="LAG"/>
    <s v="B-38-S3"/>
    <s v="B"/>
    <s v="S3"/>
    <s v="BT-829928"/>
    <s v="LOT-A9952"/>
    <n v="109"/>
    <n v="3"/>
    <n v="106"/>
    <n v="30"/>
    <n v="12"/>
    <n v="150"/>
    <s v="SUP-1011"/>
    <x v="2"/>
    <s v="United Kingdom"/>
    <n v="30"/>
    <d v="2025-03-04T00:00:00"/>
    <n v="200542.48"/>
    <n v="267810.76"/>
    <n v="21859130.32"/>
    <s v="NGN"/>
    <d v="2026-05-14T00:00:00"/>
    <d v="2025-03-06T00:00:00"/>
    <m/>
    <x v="1"/>
    <x v="1"/>
  </r>
  <r>
    <s v="PRD-03101"/>
    <s v="CIS-NET-0122"/>
    <m/>
    <x v="53"/>
    <s v="Cisco"/>
    <x v="11"/>
    <s v="Switches"/>
    <s v="Each"/>
    <s v="Active"/>
    <x v="0"/>
    <s v="PHC"/>
    <s v="E-32-S7"/>
    <s v="E"/>
    <s v="S7"/>
    <s v="BT-429777"/>
    <s v="LOT-C9026"/>
    <n v="84"/>
    <n v="23"/>
    <n v="61"/>
    <n v="40"/>
    <n v="16"/>
    <n v="320"/>
    <s v="SUP-1003"/>
    <x v="0"/>
    <s v="Nigeria"/>
    <n v="3"/>
    <d v="2025-07-14T00:00:00"/>
    <n v="697226.98"/>
    <n v="906105.01"/>
    <n v="58567066.32"/>
    <s v="NGN"/>
    <d v="2026-05-06T00:00:00"/>
    <d v="2025-07-16T00:00:00"/>
    <m/>
    <x v="1"/>
    <x v="1"/>
  </r>
  <r>
    <s v="PRD-02906"/>
    <s v="MSF-LAP-0056"/>
    <s v="9197700000000"/>
    <x v="18"/>
    <s v="Microsoft"/>
    <x v="2"/>
    <s v="Consumer Laptops"/>
    <s v="Each"/>
    <s v="Active"/>
    <x v="0"/>
    <s v="PHC"/>
    <s v="G-40-S4"/>
    <s v="G"/>
    <s v="S4"/>
    <s v="BT-829643"/>
    <s v="LOT-C3227"/>
    <n v="516"/>
    <n v="40"/>
    <n v="476"/>
    <n v="60"/>
    <n v="24"/>
    <n v="480"/>
    <s v="SUP-1003"/>
    <x v="0"/>
    <s v="Nigeria"/>
    <n v="3"/>
    <d v="2025-09-30T00:00:00"/>
    <n v="693668"/>
    <n v="881317.27"/>
    <n v="357932688"/>
    <s v="NGN"/>
    <d v="2026-06-04T00:00:00"/>
    <d v="2025-10-10T00:00:00"/>
    <m/>
    <x v="3"/>
    <x v="1"/>
  </r>
  <r>
    <s v="PRD-00298"/>
    <s v="HP-SUP-0007"/>
    <s v="8255600000000"/>
    <x v="34"/>
    <s v="Hp"/>
    <x v="6"/>
    <s v="Toner &amp; Ink"/>
    <s v="Pack"/>
    <s v="Active"/>
    <x v="2"/>
    <s v="LAG"/>
    <s v="F-20-S6"/>
    <s v="F"/>
    <s v="S6"/>
    <s v="BT-216946"/>
    <s v="LOT-A2587"/>
    <n v="21"/>
    <n v="3"/>
    <n v="18"/>
    <n v="10"/>
    <n v="3"/>
    <n v="40"/>
    <s v="SUP-1004"/>
    <x v="10"/>
    <s v="United Arab Emirates"/>
    <n v="22"/>
    <d v="2025-03-25T00:00:00"/>
    <n v="14406.77"/>
    <n v="20062.990000000002"/>
    <n v="302542.17"/>
    <s v="NGN"/>
    <d v="2026-06-13T00:00:00"/>
    <d v="2025-03-28T00:00:00"/>
    <d v="2027-08-16T00:00:00"/>
    <x v="1"/>
    <x v="1"/>
  </r>
  <r>
    <s v="PRD-01672"/>
    <s v="LEN-LAP-0036"/>
    <s v="2662250000000"/>
    <x v="8"/>
    <s v="Lenovo"/>
    <x v="2"/>
    <s v="Gaming Laptops"/>
    <s v="Each"/>
    <s v="Active"/>
    <x v="1"/>
    <s v="ABJ"/>
    <s v="F-15-S8"/>
    <s v="F"/>
    <s v="S8"/>
    <s v="BT-202807"/>
    <s v="LOT-B5693"/>
    <n v="82"/>
    <n v="23"/>
    <n v="59"/>
    <n v="20"/>
    <n v="6"/>
    <n v="160"/>
    <s v="SUP-1010"/>
    <x v="1"/>
    <s v="United Arab Emirates"/>
    <n v="20"/>
    <d v="2025-07-22T00:00:00"/>
    <n v="353174.56"/>
    <n v="445882.24"/>
    <n v="28960313.920000002"/>
    <s v="NGN"/>
    <d v="2026-05-13T00:00:00"/>
    <d v="2025-07-28T00:00:00"/>
    <m/>
    <x v="1"/>
    <x v="1"/>
  </r>
  <r>
    <s v="PRD-02588"/>
    <s v="PHI-ELC-0139"/>
    <s v="5735150000000"/>
    <x v="37"/>
    <s v="Philips"/>
    <x v="8"/>
    <s v="Surge Protection"/>
    <s v="Each"/>
    <s v="Active"/>
    <x v="0"/>
    <s v="PHC"/>
    <s v="E-09-S2"/>
    <s v="E"/>
    <s v="S2"/>
    <s v="BT-935106"/>
    <s v="LOT-C2823"/>
    <n v="25"/>
    <n v="3"/>
    <n v="22"/>
    <n v="10"/>
    <n v="3"/>
    <n v="60"/>
    <s v="SUP-1010"/>
    <x v="1"/>
    <s v="United Arab Emirates"/>
    <n v="16"/>
    <d v="2025-12-27T00:00:00"/>
    <n v="308973.84999999998"/>
    <n v="386456.25"/>
    <n v="7724346.25"/>
    <s v="NGN"/>
    <d v="2026-05-31T00:00:00"/>
    <d v="2026-01-07T00:00:00"/>
    <m/>
    <x v="1"/>
    <x v="1"/>
  </r>
  <r>
    <s v="PRD-02552"/>
    <s v="PHI-CLN-0073"/>
    <s v="4827190000000"/>
    <x v="20"/>
    <s v="Philips"/>
    <x v="1"/>
    <s v="Wipes"/>
    <s v="Each"/>
    <s v="Active"/>
    <x v="0"/>
    <s v="PHC"/>
    <s v="D-09-S5"/>
    <s v="D"/>
    <s v="S5"/>
    <s v="BT-225923"/>
    <s v="LOT-C5529"/>
    <n v="102"/>
    <n v="1"/>
    <n v="101"/>
    <n v="30"/>
    <n v="15"/>
    <n v="120"/>
    <s v="SUP-1001"/>
    <x v="9"/>
    <s v="Nigeria"/>
    <n v="6"/>
    <d v="2025-07-29T00:00:00"/>
    <n v="178530.57"/>
    <n v="262449.64"/>
    <n v="18210118.140000001"/>
    <s v="NGN"/>
    <d v="2026-05-24T00:00:00"/>
    <d v="2025-08-12T00:00:00"/>
    <d v="2027-01-26T00:00:00"/>
    <x v="1"/>
    <x v="1"/>
  </r>
  <r>
    <s v="PRD-00425"/>
    <s v="HP-ACC-0011"/>
    <s v="814415000000"/>
    <x v="57"/>
    <s v="Hp"/>
    <x v="10"/>
    <s v="Keyboards"/>
    <s v="Each"/>
    <s v="Discontinued"/>
    <x v="2"/>
    <s v="LAG"/>
    <s v="C-10-S9"/>
    <s v="C"/>
    <s v="S9"/>
    <s v="BT-953919"/>
    <s v="LOT-A8292"/>
    <n v="277"/>
    <n v="12"/>
    <n v="265"/>
    <n v="100"/>
    <n v="40"/>
    <n v="500"/>
    <s v="SUP-1011"/>
    <x v="2"/>
    <s v="United Kingdom"/>
    <n v="27"/>
    <d v="2025-03-15T00:00:00"/>
    <n v="40582.82"/>
    <n v="55987.82"/>
    <n v="11241441.140000001"/>
    <s v="NGN"/>
    <d v="2026-05-06T00:00:00"/>
    <d v="2025-03-27T00:00:00"/>
    <m/>
    <x v="1"/>
    <x v="1"/>
  </r>
  <r>
    <s v="PRD-01943"/>
    <s v="PHI-CLN-0051"/>
    <s v="4607370000000"/>
    <x v="20"/>
    <s v="Philips"/>
    <x v="1"/>
    <s v="Vacuum"/>
    <s v="Each"/>
    <s v="Active"/>
    <x v="1"/>
    <s v="ABJ"/>
    <s v="D-01-S4"/>
    <s v="D"/>
    <s v="S4"/>
    <s v="BT-749943"/>
    <s v="LOT-B6486"/>
    <n v="0"/>
    <n v="0"/>
    <n v="0"/>
    <n v="15"/>
    <n v="6"/>
    <n v="150"/>
    <s v="SUP-1002"/>
    <x v="5"/>
    <s v="Nigeria"/>
    <n v="6"/>
    <d v="2025-01-29T00:00:00"/>
    <n v="23798.35"/>
    <n v="35840.54"/>
    <n v="0"/>
    <s v="NGN"/>
    <d v="2026-05-23T00:00:00"/>
    <d v="2025-02-09T00:00:00"/>
    <d v="2028-04-30T00:00:00"/>
    <x v="0"/>
    <x v="0"/>
  </r>
  <r>
    <s v="PRD-02073"/>
    <s v="LEN-MOB-0065"/>
    <s v="4620540000000"/>
    <x v="66"/>
    <s v="Lenovo"/>
    <x v="5"/>
    <s v="Smartphones"/>
    <s v="Each"/>
    <s v="Active"/>
    <x v="1"/>
    <s v="ABJ"/>
    <s v="E-31-S6"/>
    <s v="E"/>
    <s v="S6"/>
    <s v="BT-596758"/>
    <s v="LOT-B9426"/>
    <n v="54"/>
    <n v="12"/>
    <n v="42"/>
    <n v="15"/>
    <n v="6"/>
    <n v="150"/>
    <s v="SUP-1003"/>
    <x v="0"/>
    <s v="Nigeria"/>
    <n v="3"/>
    <d v="2025-03-11T00:00:00"/>
    <n v="230256.69"/>
    <n v="272508.26"/>
    <n v="12433861.26"/>
    <s v="NGN"/>
    <d v="2026-05-10T00:00:00"/>
    <d v="2025-03-23T00:00:00"/>
    <m/>
    <x v="1"/>
    <x v="1"/>
  </r>
  <r>
    <s v="PRD-00903"/>
    <s v="UBI-NET-0028"/>
    <s v="7618380000000"/>
    <x v="52"/>
    <s v="Ubiquiti"/>
    <x v="11"/>
    <s v="Access Points"/>
    <s v="Each"/>
    <s v="Active"/>
    <x v="2"/>
    <s v="LAG"/>
    <s v="H-03-S8"/>
    <s v="H"/>
    <s v="S8"/>
    <s v="BT-867887"/>
    <s v="LOT-A1173"/>
    <n v="3"/>
    <n v="0"/>
    <n v="3"/>
    <n v="10"/>
    <n v="3"/>
    <n v="40"/>
    <s v="SUP-1006"/>
    <x v="4"/>
    <s v="China"/>
    <n v="33"/>
    <d v="2025-05-01T00:00:00"/>
    <n v="254189.74"/>
    <n v="343985.64"/>
    <n v="762569.22"/>
    <s v="NGN"/>
    <d v="2026-06-11T00:00:00"/>
    <d v="2025-05-16T00:00:00"/>
    <m/>
    <x v="2"/>
    <x v="0"/>
  </r>
  <r>
    <s v="PRD-01441"/>
    <s v="MSF-LAP-0021"/>
    <s v="6161530000000"/>
    <x v="18"/>
    <s v="Microsoft"/>
    <x v="2"/>
    <s v="Consumer Laptops"/>
    <s v="Each"/>
    <s v="Active"/>
    <x v="1"/>
    <s v="ABJ"/>
    <s v="E-01-S7"/>
    <s v="E"/>
    <s v="S7"/>
    <s v="BT-916642"/>
    <s v="LOT-B1469"/>
    <n v="84"/>
    <n v="20"/>
    <n v="64"/>
    <n v="40"/>
    <n v="16"/>
    <n v="160"/>
    <s v="SUP-1007"/>
    <x v="8"/>
    <s v="China"/>
    <n v="31"/>
    <d v="2025-08-23T00:00:00"/>
    <n v="899539.47"/>
    <n v="1259553.92"/>
    <n v="75561315.480000004"/>
    <s v="NGN"/>
    <d v="2026-06-26T00:00:00"/>
    <d v="2025-08-25T00:00:00"/>
    <m/>
    <x v="1"/>
    <x v="1"/>
  </r>
  <r>
    <s v="PRD-02481"/>
    <s v="LEN-LAP-0047"/>
    <s v="8241980000000"/>
    <x v="19"/>
    <s v="Lenovo"/>
    <x v="2"/>
    <s v="Gaming Laptops"/>
    <s v="Each"/>
    <s v="Active"/>
    <x v="0"/>
    <s v="PHC"/>
    <s v="D-33-S7"/>
    <s v="D"/>
    <s v="S7"/>
    <s v="BT-266939"/>
    <s v="LOT-C8148"/>
    <n v="0"/>
    <n v="0"/>
    <n v="0"/>
    <n v="20"/>
    <n v="10"/>
    <n v="160"/>
    <s v="SUP-1010"/>
    <x v="1"/>
    <s v="United Arab Emirates"/>
    <n v="18"/>
    <d v="2026-06-03T00:00:00"/>
    <n v="481675.02"/>
    <n v="582304.27"/>
    <n v="0"/>
    <s v="NGN"/>
    <d v="2026-06-08T00:00:00"/>
    <d v="2026-06-10T00:00:00"/>
    <m/>
    <x v="0"/>
    <x v="0"/>
  </r>
  <r>
    <s v="PRD-00430"/>
    <s v="APC-ELC-0022"/>
    <s v="4116320000000"/>
    <x v="82"/>
    <s v="Apc"/>
    <x v="8"/>
    <s v="Surge Protection"/>
    <s v="Each"/>
    <s v="Active"/>
    <x v="2"/>
    <s v="LAG"/>
    <s v="G-35-S5"/>
    <s v="G"/>
    <s v="S5"/>
    <s v="BT-400353"/>
    <s v="LOT-A5664"/>
    <n v="47"/>
    <n v="2"/>
    <n v="45"/>
    <n v="15"/>
    <n v="4"/>
    <n v="75"/>
    <s v="SUP-1002"/>
    <x v="5"/>
    <s v="Nigeria"/>
    <n v="7"/>
    <d v="2025-09-20T00:00:00"/>
    <n v="110142.11"/>
    <n v="168231.2"/>
    <n v="5176679.17"/>
    <s v="NGN"/>
    <d v="2026-05-15T00:00:00"/>
    <d v="2025-10-01T00:00:00"/>
    <m/>
    <x v="1"/>
    <x v="1"/>
  </r>
  <r>
    <s v="PRD-02298"/>
    <s v="PHI-ELC-0133"/>
    <s v="917926000000"/>
    <x v="31"/>
    <s v="Philips"/>
    <x v="8"/>
    <s v="Surge Protection"/>
    <s v="Each"/>
    <s v="Active"/>
    <x v="1"/>
    <s v="ABJ"/>
    <s v="D-03-S8"/>
    <s v="D"/>
    <s v="S8"/>
    <s v="BT-517279"/>
    <s v="LOT-B3379"/>
    <n v="23"/>
    <n v="7"/>
    <n v="16"/>
    <n v="75"/>
    <n v="22"/>
    <n v="450"/>
    <s v="SUP-1003"/>
    <x v="0"/>
    <s v="Nigeria"/>
    <n v="7"/>
    <d v="2025-04-30T00:00:00"/>
    <n v="293341.07"/>
    <n v="358488.69"/>
    <n v="6746844.6100000003"/>
    <s v="NGN"/>
    <d v="2026-06-28T00:00:00"/>
    <d v="2025-05-14T00:00:00"/>
    <m/>
    <x v="2"/>
    <x v="0"/>
  </r>
  <r>
    <s v="PRD-00776"/>
    <s v="HP-PRN-0001"/>
    <s v="6856430000000"/>
    <x v="53"/>
    <s v="Cisco"/>
    <x v="11"/>
    <s v="Routers"/>
    <s v="Each"/>
    <s v="Active"/>
    <x v="2"/>
    <s v="LAG"/>
    <s v="B-30-S9"/>
    <s v="B"/>
    <s v="S9"/>
    <s v="BT-202045"/>
    <s v="LOT-A1742"/>
    <n v="8"/>
    <n v="3"/>
    <n v="5"/>
    <n v="15"/>
    <n v="4"/>
    <n v="90"/>
    <s v="SUP-1002"/>
    <x v="5"/>
    <s v="Nigeria"/>
    <n v="8"/>
    <d v="2025-01-28T00:00:00"/>
    <n v="174860.27"/>
    <n v="257057.73"/>
    <n v="1398882.16"/>
    <s v="NGN"/>
    <d v="2026-05-25T00:00:00"/>
    <d v="2025-02-10T00:00:00"/>
    <m/>
    <x v="2"/>
    <x v="0"/>
  </r>
  <r>
    <s v="PRD-02585"/>
    <s v="CAN-SUP-0081"/>
    <s v="5340520000000"/>
    <x v="50"/>
    <s v="Canon"/>
    <x v="6"/>
    <s v="Toner &amp; Ink"/>
    <s v="Pack"/>
    <s v="Active"/>
    <x v="0"/>
    <s v="PHC"/>
    <s v="A-25-S7"/>
    <s v="A"/>
    <s v="S7"/>
    <s v="BT-725125"/>
    <s v="LOT-C2535"/>
    <n v="289"/>
    <n v="69"/>
    <n v="220"/>
    <n v="40"/>
    <n v="16"/>
    <n v="320"/>
    <s v="SUP-1009"/>
    <x v="7"/>
    <s v="Nigeria"/>
    <n v="10"/>
    <d v="2025-08-06T00:00:00"/>
    <n v="30559.599999999999"/>
    <n v="35176.480000000003"/>
    <n v="8831724.4000000004"/>
    <s v="NGN"/>
    <d v="2026-05-04T00:00:00"/>
    <d v="2025-08-21T00:00:00"/>
    <d v="2026-08-03T00:00:00"/>
    <x v="1"/>
    <x v="1"/>
  </r>
  <r>
    <s v="PRD-02813"/>
    <s v="SAM-AUD-0081"/>
    <s v="8081810000000"/>
    <x v="0"/>
    <s v="Samsung"/>
    <x v="0"/>
    <s v="Headsets"/>
    <s v="Each"/>
    <s v="Active"/>
    <x v="0"/>
    <s v="PHC"/>
    <s v="A-37-S5"/>
    <s v="A"/>
    <s v="S5"/>
    <s v="BT-190588"/>
    <s v="LOT-C2628"/>
    <n v="71"/>
    <n v="1"/>
    <n v="70"/>
    <n v="20"/>
    <n v="8"/>
    <n v="80"/>
    <s v="SUP-1003"/>
    <x v="0"/>
    <s v="Nigeria"/>
    <n v="4"/>
    <d v="2026-06-03T00:00:00"/>
    <n v="176069.76000000001"/>
    <n v="213381.75"/>
    <n v="12500952.960000001"/>
    <s v="NGN"/>
    <d v="2026-06-08T00:00:00"/>
    <d v="2026-06-18T00:00:00"/>
    <m/>
    <x v="1"/>
    <x v="1"/>
  </r>
  <r>
    <s v="PRD-02257"/>
    <s v="HP-LAP-0045"/>
    <s v="2818860000000"/>
    <x v="63"/>
    <s v="Hp"/>
    <x v="2"/>
    <s v="Business Laptops"/>
    <s v="Each"/>
    <s v="Active"/>
    <x v="1"/>
    <s v="ABJ"/>
    <s v="B-13-S1"/>
    <s v="B"/>
    <s v="S1"/>
    <s v="BT-208158"/>
    <s v="LOT-B7352"/>
    <n v="49"/>
    <n v="9"/>
    <n v="40"/>
    <n v="25"/>
    <n v="12"/>
    <n v="125"/>
    <s v="SUP-1007"/>
    <x v="8"/>
    <s v="China"/>
    <n v="30"/>
    <d v="2025-04-27T00:00:00"/>
    <n v="709394.77"/>
    <n v="861890.39"/>
    <n v="34760343.729999997"/>
    <s v="NGN"/>
    <d v="2026-05-30T00:00:00"/>
    <d v="2025-05-10T00:00:00"/>
    <m/>
    <x v="1"/>
    <x v="1"/>
  </r>
  <r>
    <s v="PRD-01729"/>
    <s v="LOG-AUD-0042"/>
    <s v="9278880000000"/>
    <x v="68"/>
    <s v="Logitech"/>
    <x v="0"/>
    <s v="Earbuds"/>
    <s v="Each"/>
    <s v="Active"/>
    <x v="1"/>
    <s v="ABJ"/>
    <s v="D-10-S1"/>
    <s v="D"/>
    <s v="S1"/>
    <s v="BT-574993"/>
    <s v="LOT-B2557"/>
    <n v="24"/>
    <n v="3"/>
    <n v="21"/>
    <n v="15"/>
    <n v="6"/>
    <n v="60"/>
    <s v="SUP-1005"/>
    <x v="12"/>
    <s v="United Arab Emirates"/>
    <n v="19"/>
    <d v="2025-01-18T00:00:00"/>
    <n v="50271.39"/>
    <n v="59452.56"/>
    <n v="1206513.3600000001"/>
    <s v="NGN"/>
    <d v="2026-06-05T00:00:00"/>
    <d v="2025-02-01T00:00:00"/>
    <m/>
    <x v="1"/>
    <x v="1"/>
  </r>
  <r>
    <s v="PRD-01344"/>
    <s v="HP-MOB-0055"/>
    <s v="6942390000000"/>
    <x v="25"/>
    <s v="Hp"/>
    <x v="5"/>
    <s v="Smartphones"/>
    <s v="Each"/>
    <s v="Active"/>
    <x v="1"/>
    <s v="ABJ"/>
    <s v="F-24-S1"/>
    <s v="F"/>
    <s v="S1"/>
    <s v="BT-732016"/>
    <s v="LOT-B7304"/>
    <n v="0"/>
    <n v="0"/>
    <n v="0"/>
    <n v="40"/>
    <n v="20"/>
    <n v="240"/>
    <s v="SUP-1002"/>
    <x v="5"/>
    <s v="Nigeria"/>
    <n v="8"/>
    <d v="2025-10-16T00:00:00"/>
    <n v="196895.16"/>
    <n v="290201.46000000002"/>
    <n v="0"/>
    <s v="NGN"/>
    <d v="2026-05-08T00:00:00"/>
    <d v="2025-10-26T00:00:00"/>
    <m/>
    <x v="0"/>
    <x v="0"/>
  </r>
  <r>
    <s v="PRD-00941"/>
    <s v="PHI-AUD-0019"/>
    <s v="1419400000000"/>
    <x v="49"/>
    <s v="Philips"/>
    <x v="0"/>
    <s v="Speakers"/>
    <s v="Each"/>
    <s v="Active"/>
    <x v="2"/>
    <s v="LAG"/>
    <s v="A-25-S3"/>
    <s v="A"/>
    <s v="S3"/>
    <s v="BT-812025"/>
    <s v="LOT-A7236"/>
    <n v="2"/>
    <n v="0"/>
    <n v="2"/>
    <n v="15"/>
    <n v="4"/>
    <n v="120"/>
    <s v="SUP-1004"/>
    <x v="10"/>
    <s v="United Arab Emirates"/>
    <n v="19"/>
    <d v="2026-02-17T00:00:00"/>
    <n v="50029.11"/>
    <n v="59007.8"/>
    <n v="100058.22"/>
    <s v="NGN"/>
    <d v="2026-05-26T00:00:00"/>
    <d v="2026-03-04T00:00:00"/>
    <m/>
    <x v="2"/>
    <x v="0"/>
  </r>
  <r>
    <s v="PRD-01036"/>
    <s v="CAN-SUP-0034"/>
    <s v="3855000000000"/>
    <x v="39"/>
    <s v="Canon"/>
    <x v="6"/>
    <s v="Paper Products"/>
    <s v="Pack"/>
    <s v="Discontinued"/>
    <x v="2"/>
    <s v="LAG"/>
    <s v="C-27-S9"/>
    <s v="C"/>
    <s v="S9"/>
    <s v="BT-849363"/>
    <s v="LOT-A7571"/>
    <n v="239"/>
    <n v="5"/>
    <n v="234"/>
    <n v="75"/>
    <n v="37"/>
    <n v="300"/>
    <s v="SUP-1001"/>
    <x v="9"/>
    <s v="Nigeria"/>
    <n v="11"/>
    <d v="2025-10-26T00:00:00"/>
    <n v="37713.279999999999"/>
    <n v="45220.08"/>
    <n v="9013473.9199999999"/>
    <s v="NGN"/>
    <d v="2026-06-16T00:00:00"/>
    <d v="2025-10-30T00:00:00"/>
    <d v="2027-04-16T00:00:00"/>
    <x v="1"/>
    <x v="1"/>
  </r>
  <r>
    <s v="PRD-00960"/>
    <s v="APC-ELC-0047"/>
    <s v="1948420000000"/>
    <x v="14"/>
    <s v="Apc"/>
    <x v="8"/>
    <s v="Surge Protection"/>
    <s v="Each"/>
    <s v="Discontinued"/>
    <x v="2"/>
    <s v="LAG"/>
    <s v="B-02-S1"/>
    <s v="B"/>
    <s v="S1"/>
    <s v="BT-481086"/>
    <s v="LOT-A2323"/>
    <n v="315"/>
    <n v="80"/>
    <n v="235"/>
    <n v="100"/>
    <n v="50"/>
    <n v="800"/>
    <s v="SUP-1006"/>
    <x v="4"/>
    <s v="China"/>
    <n v="35"/>
    <d v="2025-07-09T00:00:00"/>
    <n v="28661.39"/>
    <n v="40122.57"/>
    <n v="9028337.8499999996"/>
    <s v="NGN"/>
    <d v="2026-06-08T00:00:00"/>
    <d v="2025-07-15T00:00:00"/>
    <m/>
    <x v="1"/>
    <x v="1"/>
  </r>
  <r>
    <s v="PRD-00933"/>
    <s v="LOG-AUD-0019"/>
    <s v="6728010000000"/>
    <x v="60"/>
    <s v="Logitech"/>
    <x v="0"/>
    <s v="Earbuds"/>
    <s v="Each"/>
    <s v="Active"/>
    <x v="2"/>
    <s v="LAG"/>
    <s v="G-26-S6"/>
    <s v="G"/>
    <s v="S6"/>
    <s v="BT-555000"/>
    <s v="LOT-A9786"/>
    <n v="166"/>
    <n v="45"/>
    <n v="121"/>
    <n v="75"/>
    <n v="30"/>
    <n v="750"/>
    <s v="SUP-1006"/>
    <x v="4"/>
    <s v="China"/>
    <n v="37"/>
    <d v="2026-05-04T00:00:00"/>
    <n v="19685.32"/>
    <n v="25398.14"/>
    <n v="3267763.12"/>
    <s v="NGN"/>
    <d v="2026-05-23T00:00:00"/>
    <d v="2026-05-15T00:00:00"/>
    <m/>
    <x v="1"/>
    <x v="1"/>
  </r>
  <r>
    <s v="PRD-00932"/>
    <s v="HP-PRN-0018"/>
    <s v="8881890000000"/>
    <x v="64"/>
    <s v="Hp"/>
    <x v="7"/>
    <s v="Multifunction"/>
    <s v="Each"/>
    <s v="Active"/>
    <x v="2"/>
    <s v="LAG"/>
    <s v="A-39-S4"/>
    <s v="A"/>
    <s v="S4"/>
    <s v="BT-256027"/>
    <s v="LOT-A8955"/>
    <n v="0"/>
    <n v="0"/>
    <n v="0"/>
    <n v="10"/>
    <n v="5"/>
    <n v="100"/>
    <s v="SUP-1001"/>
    <x v="9"/>
    <s v="Nigeria"/>
    <n v="5"/>
    <d v="2025-04-08T00:00:00"/>
    <n v="482824.99"/>
    <n v="703049.29"/>
    <n v="0"/>
    <s v="NGN"/>
    <d v="2026-06-23T00:00:00"/>
    <d v="2025-04-20T00:00:00"/>
    <m/>
    <x v="0"/>
    <x v="0"/>
  </r>
  <r>
    <s v="PRD-01520"/>
    <s v="CIS-CCT-0041"/>
    <s v="2295080000000"/>
    <x v="17"/>
    <s v="Cisco"/>
    <x v="9"/>
    <s v="IP Cameras"/>
    <s v="Each"/>
    <s v="Active"/>
    <x v="1"/>
    <s v="ABJ"/>
    <s v="B-22-S2"/>
    <s v="B"/>
    <s v="S2"/>
    <s v="BT-555111"/>
    <s v="LOT-B8303"/>
    <n v="63"/>
    <n v="0"/>
    <n v="63"/>
    <n v="15"/>
    <n v="6"/>
    <n v="120"/>
    <s v="SUP-1010"/>
    <x v="1"/>
    <s v="United Arab Emirates"/>
    <n v="19"/>
    <d v="2025-01-20T00:00:00"/>
    <n v="612588.38"/>
    <n v="772860.27"/>
    <n v="38593067.939999998"/>
    <s v="NGN"/>
    <d v="2026-05-19T00:00:00"/>
    <d v="2025-01-26T00:00:00"/>
    <m/>
    <x v="1"/>
    <x v="1"/>
  </r>
  <r>
    <s v="PRD-02173"/>
    <s v="HP-SUP-0059"/>
    <s v="2332750000000"/>
    <x v="34"/>
    <s v="Hp"/>
    <x v="6"/>
    <s v="Paper Products"/>
    <s v="Pack"/>
    <s v="Active"/>
    <x v="1"/>
    <s v="ABJ"/>
    <s v="F-23-S3"/>
    <s v="F"/>
    <s v="S3"/>
    <s v="BT-113591"/>
    <s v="LOT-B8894"/>
    <n v="28"/>
    <n v="6"/>
    <n v="22"/>
    <n v="100"/>
    <n v="50"/>
    <n v="600"/>
    <s v="SUP-1005"/>
    <x v="12"/>
    <s v="United Arab Emirates"/>
    <n v="21"/>
    <d v="2026-03-20T00:00:00"/>
    <n v="36857.33"/>
    <n v="44810.16"/>
    <n v="1032005.24"/>
    <s v="NGN"/>
    <d v="2026-05-04T00:00:00"/>
    <d v="2026-03-25T00:00:00"/>
    <d v="2027-08-06T00:00:00"/>
    <x v="2"/>
    <x v="0"/>
  </r>
  <r>
    <s v="PRD-00798"/>
    <s v="CAN-SUP-0027"/>
    <s v="9929640000000"/>
    <x v="50"/>
    <s v="Canon"/>
    <x v="4"/>
    <s v="Labels"/>
    <s v="Pack"/>
    <s v="Active"/>
    <x v="2"/>
    <s v="LAG"/>
    <s v="A-18-S9"/>
    <s v="A"/>
    <s v="S9"/>
    <s v="BT-303896"/>
    <s v="LOT-A8846"/>
    <n v="7"/>
    <n v="0"/>
    <n v="7"/>
    <n v="15"/>
    <n v="6"/>
    <n v="90"/>
    <s v="SUP-1002"/>
    <x v="5"/>
    <s v="Nigeria"/>
    <n v="6"/>
    <d v="2026-04-11T00:00:00"/>
    <n v="30714.99"/>
    <n v="36171.35"/>
    <n v="215004.93"/>
    <s v="NGN"/>
    <d v="2026-06-07T00:00:00"/>
    <d v="2026-04-14T00:00:00"/>
    <d v="2026-11-11T00:00:00"/>
    <x v="2"/>
    <x v="0"/>
  </r>
  <r>
    <s v="PRD-00114"/>
    <s v="HP-MOB-0006"/>
    <s v="74329271296"/>
    <x v="25"/>
    <s v="Hp"/>
    <x v="5"/>
    <s v="Tablets"/>
    <s v="Each"/>
    <s v="Active"/>
    <x v="2"/>
    <s v="LAG"/>
    <s v="C-32-S2"/>
    <s v="C"/>
    <s v="S2"/>
    <s v="BT-448787"/>
    <s v="LOT-A3897"/>
    <n v="499"/>
    <n v="13"/>
    <n v="486"/>
    <n v="75"/>
    <n v="22"/>
    <n v="600"/>
    <s v="SUP-1002"/>
    <x v="5"/>
    <s v="Nigeria"/>
    <n v="4"/>
    <d v="2025-02-26T00:00:00"/>
    <n v="645944.36"/>
    <n v="831374.29"/>
    <n v="322326235.60000002"/>
    <s v="NGN"/>
    <d v="2026-06-09T00:00:00"/>
    <d v="2025-03-01T00:00:00"/>
    <m/>
    <x v="1"/>
    <x v="1"/>
  </r>
  <r>
    <s v="PRD-03235"/>
    <s v="BRO-SUP-0099"/>
    <s v="9886470000000"/>
    <x v="6"/>
    <s v="Brother"/>
    <x v="6"/>
    <s v="Toner &amp; Ink"/>
    <s v="Pack"/>
    <s v="Active"/>
    <x v="0"/>
    <s v="PHC"/>
    <s v="E-40-S3"/>
    <s v="E"/>
    <s v="S3"/>
    <s v="BT-606456"/>
    <s v="LOT-C6483"/>
    <n v="174"/>
    <n v="27"/>
    <n v="147"/>
    <n v="25"/>
    <n v="10"/>
    <n v="250"/>
    <s v="SUP-1012"/>
    <x v="11"/>
    <s v="Nigeria"/>
    <n v="3"/>
    <d v="2025-11-27T00:00:00"/>
    <n v="37633.29"/>
    <n v="57054.46"/>
    <n v="6548192.46"/>
    <s v="NGN"/>
    <d v="2026-06-02T00:00:00"/>
    <d v="2025-12-12T00:00:00"/>
    <d v="2027-09-01T00:00:00"/>
    <x v="1"/>
    <x v="1"/>
  </r>
  <r>
    <s v="PRD-00915"/>
    <s v="MSF-FUR-0023"/>
    <s v="5376430000000"/>
    <x v="10"/>
    <s v="Microsoft"/>
    <x v="4"/>
    <s v="Desk Accessories"/>
    <s v="Each"/>
    <s v="Active"/>
    <x v="2"/>
    <s v="LAG"/>
    <s v="N/A"/>
    <s v="F"/>
    <s v="S6"/>
    <s v="BT-250127"/>
    <s v="LOT-A9673"/>
    <n v="118"/>
    <n v="15"/>
    <n v="103"/>
    <n v="30"/>
    <n v="15"/>
    <n v="240"/>
    <s v="SUP-1001"/>
    <x v="9"/>
    <s v="Nigeria"/>
    <n v="5"/>
    <d v="2026-05-30T00:00:00"/>
    <n v="271033.94"/>
    <n v="380179.44"/>
    <n v="31982004.920000002"/>
    <s v="NGN"/>
    <d v="2026-06-19T00:00:00"/>
    <d v="2026-06-04T00:00:00"/>
    <m/>
    <x v="1"/>
    <x v="1"/>
  </r>
  <r>
    <s v="PRD-02815"/>
    <s v="BRO-SUP-0087"/>
    <s v="7422440000000"/>
    <x v="24"/>
    <s v="Brother"/>
    <x v="6"/>
    <s v="Toner &amp; Ink"/>
    <s v="Pack"/>
    <s v="Active"/>
    <x v="0"/>
    <s v="PHC"/>
    <s v="E-28-S7"/>
    <s v="E"/>
    <s v="S7"/>
    <s v="BT-415295"/>
    <s v="LOT-C3816"/>
    <n v="167"/>
    <n v="57"/>
    <n v="110"/>
    <n v="40"/>
    <n v="20"/>
    <n v="240"/>
    <s v="SUP-1012"/>
    <x v="11"/>
    <s v="Nigeria"/>
    <n v="8"/>
    <d v="2025-10-04T00:00:00"/>
    <n v="33521.269999999997"/>
    <n v="46390.41"/>
    <n v="5598052.0899999999"/>
    <s v="NGN"/>
    <d v="2026-05-03T00:00:00"/>
    <d v="2025-10-07T00:00:00"/>
    <d v="2026-11-26T00:00:00"/>
    <x v="1"/>
    <x v="1"/>
  </r>
  <r>
    <s v="PRD-00782"/>
    <s v="PHI-CLN-0021"/>
    <s v="4685860000000"/>
    <x v="20"/>
    <s v="Philips"/>
    <x v="1"/>
    <s v="Vacuum"/>
    <s v="Each"/>
    <s v="Active"/>
    <x v="2"/>
    <s v="LAG"/>
    <s v="G-36-S4"/>
    <s v="G"/>
    <s v="S4"/>
    <s v="BT-335515"/>
    <s v="LOT-A6308"/>
    <n v="182"/>
    <n v="19"/>
    <n v="163"/>
    <n v="30"/>
    <n v="9"/>
    <n v="240"/>
    <s v="SUP-1004"/>
    <x v="10"/>
    <s v="United Arab Emirates"/>
    <n v="19"/>
    <d v="2025-02-26T00:00:00"/>
    <n v="64943.33"/>
    <n v="76809.679999999993"/>
    <n v="11819686.060000001"/>
    <s v="NGN"/>
    <d v="2026-05-19T00:00:00"/>
    <d v="2025-03-12T00:00:00"/>
    <d v="2028-03-14T00:00:00"/>
    <x v="1"/>
    <x v="1"/>
  </r>
  <r>
    <s v="PRD-01892"/>
    <s v="LOG-AUD-0043"/>
    <s v="3930360000000"/>
    <x v="60"/>
    <s v="Logitech"/>
    <x v="5"/>
    <s v="Earbuds"/>
    <s v="Each"/>
    <s v="Active"/>
    <x v="1"/>
    <s v="ABJ"/>
    <s v="C-09-S4"/>
    <s v="C"/>
    <s v="S4"/>
    <s v="BT-421820"/>
    <s v="LOT-B8381"/>
    <n v="28"/>
    <n v="8"/>
    <n v="20"/>
    <n v="50"/>
    <n v="25"/>
    <n v="200"/>
    <s v="SUP-1005"/>
    <x v="12"/>
    <s v="United Arab Emirates"/>
    <n v="20"/>
    <d v="2025-03-16T00:00:00"/>
    <n v="166223.22"/>
    <n v="218660.61"/>
    <n v="4654250.16"/>
    <s v="NGN"/>
    <d v="2026-05-22T00:00:00"/>
    <d v="2025-03-25T00:00:00"/>
    <m/>
    <x v="2"/>
    <x v="0"/>
  </r>
  <r>
    <s v="PRD-00453"/>
    <s v="KNG-STO-0007"/>
    <s v="394380000000"/>
    <x v="59"/>
    <s v="Kingston"/>
    <x v="3"/>
    <s v="External Storage"/>
    <s v="Each"/>
    <s v="Active"/>
    <x v="2"/>
    <s v="LAG"/>
    <s v="E-38-S4"/>
    <s v="E"/>
    <s v="S4"/>
    <s v="BT-957588"/>
    <s v="LOT-A5970"/>
    <n v="310"/>
    <n v="23"/>
    <n v="287"/>
    <n v="100"/>
    <n v="50"/>
    <n v="1000"/>
    <s v="SUP-1001"/>
    <x v="9"/>
    <s v="Nigeria"/>
    <n v="5"/>
    <d v="2025-11-11T00:00:00"/>
    <n v="96265.32"/>
    <n v="114814.86"/>
    <n v="29842249.199999999"/>
    <s v="NGN"/>
    <d v="2026-05-12T00:00:00"/>
    <d v="2025-11-15T00:00:00"/>
    <m/>
    <x v="1"/>
    <x v="1"/>
  </r>
  <r>
    <s v="PRD-00437"/>
    <s v="HP-MOB-0021"/>
    <s v="2261900000000"/>
    <x v="25"/>
    <s v="Hp"/>
    <x v="5"/>
    <s v="Smartphones"/>
    <s v="Each"/>
    <s v="Active"/>
    <x v="2"/>
    <s v="LAG"/>
    <s v="C-20-S5"/>
    <s v="C"/>
    <s v="S5"/>
    <s v="BT-206429"/>
    <s v="LOT-A3618"/>
    <n v="165"/>
    <n v="8"/>
    <n v="157"/>
    <n v="25"/>
    <n v="12"/>
    <n v="125"/>
    <s v="SUP-1004"/>
    <x v="10"/>
    <s v="United Arab Emirates"/>
    <n v="23"/>
    <d v="2025-03-09T00:00:00"/>
    <n v="601900.17000000004"/>
    <n v="832656.3"/>
    <n v="99313528.049999997"/>
    <s v="NGN"/>
    <d v="2026-06-08T00:00:00"/>
    <d v="2025-03-17T00:00:00"/>
    <m/>
    <x v="3"/>
    <x v="1"/>
  </r>
  <r>
    <s v="PRD-00151"/>
    <s v="CAN-PRN-0004"/>
    <s v="4179750000000"/>
    <x v="35"/>
    <s v="Canon"/>
    <x v="7"/>
    <s v="Multifunction"/>
    <s v="Each"/>
    <s v="Active"/>
    <x v="2"/>
    <s v="LAG"/>
    <s v="E-13-S7"/>
    <s v="E"/>
    <s v="S7"/>
    <s v="BT-994940"/>
    <s v="LOT-A2121"/>
    <n v="159"/>
    <n v="30"/>
    <n v="129"/>
    <n v="50"/>
    <n v="20"/>
    <n v="250"/>
    <s v="SUP-1008"/>
    <x v="3"/>
    <s v="Nigeria"/>
    <n v="10"/>
    <d v="2025-09-04T00:00:00"/>
    <n v="430981.79"/>
    <n v="601343.06999999995"/>
    <n v="68526104.609999999"/>
    <s v="NGN"/>
    <d v="2026-05-19T00:00:00"/>
    <d v="2025-09-09T00:00:00"/>
    <m/>
    <x v="1"/>
    <x v="1"/>
  </r>
  <r>
    <s v="PRD-01920"/>
    <s v="DEL-LAP-0045"/>
    <s v="2154260000000"/>
    <x v="2"/>
    <s v="Dell"/>
    <x v="10"/>
    <s v="Gaming Laptops"/>
    <s v="Each"/>
    <s v="Active"/>
    <x v="1"/>
    <s v="ABJ"/>
    <s v="E-24-S4"/>
    <s v="E"/>
    <s v="S4"/>
    <s v="BT-329622"/>
    <s v="LOT-B6504"/>
    <n v="27"/>
    <n v="10"/>
    <n v="17"/>
    <n v="30"/>
    <n v="9"/>
    <n v="300"/>
    <s v="SUP-1009"/>
    <x v="7"/>
    <s v="Nigeria"/>
    <n v="7"/>
    <d v="2025-05-05T00:00:00"/>
    <n v="629848.04"/>
    <n v="962576.95"/>
    <n v="17005897.079999998"/>
    <s v="NGN"/>
    <d v="2026-05-30T00:00:00"/>
    <d v="2025-05-10T00:00:00"/>
    <m/>
    <x v="2"/>
    <x v="0"/>
  </r>
  <r>
    <s v="PRD-02510"/>
    <s v="APC-ELC-0109"/>
    <s v="1027040000000"/>
    <x v="38"/>
    <s v="Apc"/>
    <x v="8"/>
    <s v="Lighting"/>
    <s v="Each"/>
    <s v="Active"/>
    <x v="0"/>
    <s v="PHC"/>
    <s v="F-02-S6"/>
    <s v="F"/>
    <s v="S6"/>
    <s v="BT-211023"/>
    <s v="LOT-C6011"/>
    <n v="280"/>
    <n v="13"/>
    <n v="267"/>
    <m/>
    <n v="18"/>
    <n v="360"/>
    <s v="SUP-1009"/>
    <x v="7"/>
    <s v="Nigeria"/>
    <n v="11"/>
    <d v="2025-11-16T00:00:00"/>
    <n v="174914.3"/>
    <n v="267210.51"/>
    <n v="48976004"/>
    <s v="NGN"/>
    <d v="2026-05-29T00:00:00"/>
    <d v="2025-11-30T00:00:00"/>
    <m/>
    <x v="1"/>
    <x v="1"/>
  </r>
  <r>
    <s v="PRD-00081"/>
    <s v="CIS-CCT-0003"/>
    <s v="7514010000000"/>
    <x v="17"/>
    <s v="Cisco"/>
    <x v="9"/>
    <s v="Intercoms"/>
    <s v="Each"/>
    <s v="Active"/>
    <x v="2"/>
    <s v="LAG"/>
    <s v="D-31-S9"/>
    <s v="D"/>
    <s v="S9"/>
    <s v="BT-465219"/>
    <s v="LOT-A8801"/>
    <n v="27"/>
    <n v="1"/>
    <n v="26"/>
    <n v="40"/>
    <n v="12"/>
    <n v="320"/>
    <s v="SUP-1001"/>
    <x v="9"/>
    <s v="Nigeria"/>
    <n v="11"/>
    <d v="2025-07-25T00:00:00"/>
    <n v="711142.88"/>
    <n v="858114.83"/>
    <n v="19200857.760000002"/>
    <s v="NGN"/>
    <d v="2026-05-31T00:00:00"/>
    <d v="2025-07-31T00:00:00"/>
    <m/>
    <x v="2"/>
    <x v="0"/>
  </r>
  <r>
    <s v="PRD-02223"/>
    <s v="HP-MOB-0079"/>
    <s v="374921000000"/>
    <x v="25"/>
    <s v="Hp"/>
    <x v="5"/>
    <s v="Tablets"/>
    <s v="Each"/>
    <s v="Discontinued"/>
    <x v="1"/>
    <s v="ABJ"/>
    <s v="D-21-S2"/>
    <s v="D"/>
    <s v="S2"/>
    <s v="BT-931463"/>
    <s v="LOT-B2675"/>
    <n v="227"/>
    <n v="72"/>
    <n v="155"/>
    <n v="100"/>
    <n v="40"/>
    <n v="500"/>
    <s v="SUP-1010"/>
    <x v="1"/>
    <s v="United Arab Emirates"/>
    <n v="16"/>
    <d v="2025-03-22T00:00:00"/>
    <n v="505843.95"/>
    <n v="760648.64"/>
    <n v="114826576.7"/>
    <s v="NGN"/>
    <d v="2026-06-17T00:00:00"/>
    <d v="2025-03-24T00:00:00"/>
    <m/>
    <x v="1"/>
    <x v="1"/>
  </r>
  <r>
    <s v="PRD-01385"/>
    <s v="PHI-ELC-0077"/>
    <s v="4326570000000"/>
    <x v="31"/>
    <s v="Philips"/>
    <x v="8"/>
    <s v="Lighting"/>
    <s v="Each"/>
    <s v="Active"/>
    <x v="1"/>
    <s v="ABJ"/>
    <s v="D-12-S4"/>
    <s v="D"/>
    <s v="S4"/>
    <s v="BT-565342"/>
    <s v="LOT-B7630"/>
    <n v="288"/>
    <n v="3"/>
    <n v="285"/>
    <n v="60"/>
    <n v="18"/>
    <n v="360"/>
    <s v="SUP-1009"/>
    <x v="7"/>
    <s v="Nigeria"/>
    <n v="8"/>
    <d v="2025-04-24T00:00:00"/>
    <n v="303464.61"/>
    <n v="436568.21"/>
    <n v="87397807.680000007"/>
    <s v="NGN"/>
    <d v="2026-06-21T00:00:00"/>
    <d v="2025-05-09T00:00:00"/>
    <m/>
    <x v="1"/>
    <x v="1"/>
  </r>
  <r>
    <s v="PRD-02377"/>
    <s v="WD-STO-0060"/>
    <s v="2558780000000"/>
    <x v="78"/>
    <s v="Western Digital"/>
    <x v="3"/>
    <s v="Hard Disk Drives"/>
    <s v="Each"/>
    <s v="Active"/>
    <x v="0"/>
    <s v="PHC"/>
    <s v="E-19-S5"/>
    <s v="E"/>
    <s v="S5"/>
    <s v="BT-152627"/>
    <s v="LOT-C1370"/>
    <n v="146"/>
    <n v="34"/>
    <n v="112"/>
    <n v="75"/>
    <n v="22"/>
    <n v="300"/>
    <s v="SUP-1009"/>
    <x v="7"/>
    <s v="Nigeria"/>
    <n v="10"/>
    <d v="2026-01-07T00:00:00"/>
    <n v="135124.73000000001"/>
    <n v="156305.07999999999"/>
    <n v="19728210.579999998"/>
    <s v="NGN"/>
    <d v="2026-06-23T00:00:00"/>
    <d v="2026-01-17T00:00:00"/>
    <m/>
    <x v="1"/>
    <x v="1"/>
  </r>
  <r>
    <s v="PRD-01185"/>
    <s v="PHI-CCT-0033"/>
    <s v="6479250000000"/>
    <x v="32"/>
    <s v="Philips"/>
    <x v="9"/>
    <s v="IP Cameras"/>
    <s v="Each"/>
    <s v="Active"/>
    <x v="2"/>
    <s v="LAG"/>
    <s v="F-11-S2"/>
    <s v="F"/>
    <s v="S2"/>
    <s v="BT-754353"/>
    <s v="LOT-A2822"/>
    <n v="99"/>
    <n v="19"/>
    <n v="80"/>
    <n v="30"/>
    <n v="9"/>
    <n v="120"/>
    <s v="SUP-1002"/>
    <x v="5"/>
    <s v="Nigeria"/>
    <n v="9"/>
    <d v="2025-10-09T00:00:00"/>
    <n v="504676.26"/>
    <n v="640990.29"/>
    <n v="49962949.740000002"/>
    <s v="NGN"/>
    <d v="2026-06-22T00:00:00"/>
    <d v="2025-10-18T00:00:00"/>
    <m/>
    <x v="1"/>
    <x v="1"/>
  </r>
  <r>
    <s v="PRD-01207"/>
    <s v="CAN-SUP-0068"/>
    <s v="6735780000000"/>
    <x v="66"/>
    <s v="Lenovo"/>
    <x v="5"/>
    <s v="Tablets"/>
    <s v="Each"/>
    <s v="Active"/>
    <x v="1"/>
    <s v="ABJ"/>
    <s v="B-13-S3"/>
    <s v="B"/>
    <s v="S3"/>
    <s v="BT-112657"/>
    <s v="LOT-B7770"/>
    <n v="88"/>
    <n v="1"/>
    <n v="87"/>
    <n v="100"/>
    <n v="50"/>
    <n v="800"/>
    <s v="SUP-1009"/>
    <x v="7"/>
    <s v="Nigeria"/>
    <n v="8"/>
    <d v="2025-05-08T00:00:00"/>
    <n v="473699.19"/>
    <n v="587618.57999999996"/>
    <n v="41685528.719999999"/>
    <s v="NGN"/>
    <d v="2026-06-03T00:00:00"/>
    <d v="2025-05-09T00:00:00"/>
    <m/>
    <x v="2"/>
    <x v="0"/>
  </r>
  <r>
    <s v="PRD-01332"/>
    <s v="EPS-PRN-0020"/>
    <s v="8752560000000"/>
    <x v="80"/>
    <s v="Epson"/>
    <x v="7"/>
    <s v="Inkjet Printers"/>
    <s v="Each"/>
    <s v="Active"/>
    <x v="1"/>
    <s v="ABJ"/>
    <s v="N/A"/>
    <s v="C"/>
    <s v="S8"/>
    <s v="BT-654091"/>
    <s v="LOT-B4457"/>
    <n v="304"/>
    <n v="5"/>
    <n v="299"/>
    <n v="75"/>
    <n v="30"/>
    <n v="300"/>
    <s v="SUP-1005"/>
    <x v="12"/>
    <s v="United Arab Emirates"/>
    <n v="16"/>
    <d v="2025-09-22T00:00:00"/>
    <n v="85011.87"/>
    <n v="122016.19"/>
    <n v="25843608.48"/>
    <s v="NGN"/>
    <d v="2026-06-07T00:00:00"/>
    <d v="2025-10-06T00:00:00"/>
    <m/>
    <x v="3"/>
    <x v="1"/>
  </r>
  <r>
    <s v="PRD-01392"/>
    <s v="SAM-MOB-0044"/>
    <s v="4105070000000"/>
    <x v="11"/>
    <s v="Samsung"/>
    <x v="5"/>
    <s v="Smartphones"/>
    <s v="Each"/>
    <s v="Active"/>
    <x v="1"/>
    <s v="ABJ"/>
    <s v="D-09-S4"/>
    <s v="D"/>
    <s v="S4"/>
    <s v="BT-716509"/>
    <s v="LOT-B8808"/>
    <n v="147"/>
    <n v="44"/>
    <n v="103"/>
    <n v="50"/>
    <n v="25"/>
    <n v="300"/>
    <s v="SUP-1005"/>
    <x v="12"/>
    <s v="United Arab Emirates"/>
    <n v="19"/>
    <d v="2025-05-01T00:00:00"/>
    <n v="316175.27"/>
    <n v="470362.22"/>
    <n v="46477764.689999998"/>
    <s v="NGN"/>
    <d v="2026-05-13T00:00:00"/>
    <d v="2025-05-07T00:00:00"/>
    <m/>
    <x v="1"/>
    <x v="1"/>
  </r>
  <r>
    <s v="PRD-00087"/>
    <s v="APC-ELC-0003"/>
    <s v="3745460000000"/>
    <x v="14"/>
    <s v="Apc"/>
    <x v="8"/>
    <s v="UPS"/>
    <s v="Each"/>
    <s v="Active"/>
    <x v="2"/>
    <s v="LAG"/>
    <s v="F-35-S2"/>
    <s v="F"/>
    <s v="S2"/>
    <s v="BT-517035"/>
    <s v="LOT-A4568"/>
    <n v="264"/>
    <n v="58"/>
    <n v="206"/>
    <n v="75"/>
    <n v="37"/>
    <n v="450"/>
    <s v="SUP-1006"/>
    <x v="4"/>
    <s v="China"/>
    <n v="35"/>
    <d v="2026-03-06T00:00:00"/>
    <n v="189570.13"/>
    <n v="283893.23"/>
    <n v="50046514.32"/>
    <s v="NGN"/>
    <d v="2026-05-31T00:00:00"/>
    <d v="2026-03-18T00:00:00"/>
    <m/>
    <x v="1"/>
    <x v="1"/>
  </r>
  <r>
    <s v="PRD-02778"/>
    <s v="HP-FUR-0069"/>
    <s v="7269950000000"/>
    <x v="27"/>
    <s v="Hp"/>
    <x v="9"/>
    <s v="Desk Accessories"/>
    <s v="Each"/>
    <s v="Active"/>
    <x v="0"/>
    <s v="PHC"/>
    <s v="B-17-S4"/>
    <s v="B"/>
    <s v="S4"/>
    <s v="BT-691591"/>
    <s v="LOT-C4207"/>
    <n v="40"/>
    <n v="12"/>
    <n v="28"/>
    <n v="15"/>
    <n v="7"/>
    <n v="90"/>
    <s v="SUP-1001"/>
    <x v="9"/>
    <s v="Nigeria"/>
    <n v="9"/>
    <d v="2025-11-27T00:00:00"/>
    <n v="184162.11"/>
    <n v="247816.17"/>
    <n v="7366484.4000000004"/>
    <s v="NGN"/>
    <d v="2026-06-09T00:00:00"/>
    <d v="2025-11-29T00:00:00"/>
    <m/>
    <x v="1"/>
    <x v="1"/>
  </r>
  <r>
    <s v="PRD-03283"/>
    <s v="HP-LAP-0070"/>
    <s v="963588000000"/>
    <x v="63"/>
    <s v="Hp"/>
    <x v="2"/>
    <s v="Gaming Laptops"/>
    <s v="Each"/>
    <s v="Active"/>
    <x v="0"/>
    <s v="PHC"/>
    <s v="E-25-S2"/>
    <s v="E"/>
    <s v="S2"/>
    <s v="BT-389374"/>
    <s v="LOT-C3003"/>
    <n v="428"/>
    <n v="94"/>
    <n v="334"/>
    <n v="100"/>
    <n v="40"/>
    <n v="1000"/>
    <s v="SUP-1003"/>
    <x v="0"/>
    <s v="Nigeria"/>
    <n v="6"/>
    <d v="2025-04-30T00:00:00"/>
    <n v="432438.26"/>
    <n v="565631.68999999994"/>
    <n v="185083575.30000001"/>
    <s v="NGN"/>
    <d v="2026-06-18T00:00:00"/>
    <d v="2025-05-02T00:00:00"/>
    <m/>
    <x v="1"/>
    <x v="1"/>
  </r>
  <r>
    <s v="PRD-00856"/>
    <s v="SAM-MOB-0028"/>
    <s v="9872410000000"/>
    <x v="22"/>
    <s v="Samsung"/>
    <x v="5"/>
    <s v="Smartphones"/>
    <s v="Each"/>
    <s v="Active"/>
    <x v="2"/>
    <s v="LAG"/>
    <s v="F-38-S1"/>
    <s v="F"/>
    <s v="S1"/>
    <s v="BT-549471"/>
    <s v="LOT-A6011"/>
    <n v="68"/>
    <n v="24"/>
    <n v="44"/>
    <n v="40"/>
    <n v="12"/>
    <n v="160"/>
    <s v="SUP-1001"/>
    <x v="9"/>
    <s v="Nigeria"/>
    <n v="9"/>
    <d v="2025-02-13T00:00:00"/>
    <n v="248451.56"/>
    <n v="374640.73"/>
    <n v="16894706.079999998"/>
    <s v="NGN"/>
    <d v="2026-06-04T00:00:00"/>
    <d v="2025-02-23T00:00:00"/>
    <m/>
    <x v="1"/>
    <x v="1"/>
  </r>
  <r>
    <s v="PRD-02664"/>
    <s v="DEL-LAP-0060"/>
    <s v="3231750000000"/>
    <x v="65"/>
    <s v="Dell"/>
    <x v="2"/>
    <s v="Business Laptops"/>
    <s v="Each"/>
    <s v="Active"/>
    <x v="0"/>
    <s v="PHC"/>
    <s v="D-35-S9"/>
    <s v="D"/>
    <s v="S9"/>
    <s v="BT-264685"/>
    <s v="LOT-C5193"/>
    <n v="140"/>
    <n v="25"/>
    <n v="115"/>
    <n v="100"/>
    <n v="30"/>
    <n v="500"/>
    <s v="SUP-1012"/>
    <x v="11"/>
    <s v="Nigeria"/>
    <n v="5"/>
    <d v="2025-02-28T00:00:00"/>
    <n v="1389510.01"/>
    <n v="2141858.27"/>
    <n v="194531401.40000001"/>
    <s v="NGN"/>
    <d v="2026-04-30T00:00:00"/>
    <d v="2025-03-10T00:00:00"/>
    <m/>
    <x v="1"/>
    <x v="1"/>
  </r>
  <r>
    <s v="PRD-01614"/>
    <s v="SAM-MOB-0068"/>
    <s v="3629210000000"/>
    <x v="79"/>
    <s v="Kingston"/>
    <x v="3"/>
    <s v="Flash Drives"/>
    <s v="Each"/>
    <s v="Active"/>
    <x v="1"/>
    <s v="ABJ"/>
    <s v="F-28-S7"/>
    <s v="F"/>
    <s v="S7"/>
    <s v="BT-398297"/>
    <s v="LOT-B6535"/>
    <n v="0"/>
    <n v="0"/>
    <n v="0"/>
    <n v="10"/>
    <n v="4"/>
    <n v="50"/>
    <s v="SUP-1003"/>
    <x v="0"/>
    <s v="Nigeria"/>
    <n v="2"/>
    <d v="2025-02-26T00:00:00"/>
    <n v="184336.23"/>
    <n v="231734.83"/>
    <n v="0"/>
    <s v="NGN"/>
    <d v="2026-05-11T00:00:00"/>
    <d v="2025-03-12T00:00:00"/>
    <m/>
    <x v="0"/>
    <x v="0"/>
  </r>
  <r>
    <s v="PRD-00702"/>
    <s v="CAN-PRN-0021"/>
    <s v="9992010000000"/>
    <x v="35"/>
    <s v="Canon"/>
    <x v="7"/>
    <s v="Inkjet Printers"/>
    <s v="Each"/>
    <s v="Active"/>
    <x v="2"/>
    <s v="LAG"/>
    <s v="A-22-S8"/>
    <s v="A"/>
    <s v="S8"/>
    <s v="BT-887854"/>
    <s v="LOT-A7435"/>
    <n v="351"/>
    <n v="59"/>
    <n v="292"/>
    <n v="75"/>
    <n v="22"/>
    <n v="450"/>
    <s v="SUP-1001"/>
    <x v="9"/>
    <s v="Nigeria"/>
    <n v="6"/>
    <d v="2025-09-06T00:00:00"/>
    <n v="445085.71"/>
    <n v="652257.11"/>
    <n v="156225084.19999999"/>
    <s v="NGN"/>
    <d v="2026-06-19T00:00:00"/>
    <d v="2025-09-08T00:00:00"/>
    <m/>
    <x v="1"/>
    <x v="1"/>
  </r>
  <r>
    <s v="PRD-01431"/>
    <s v="HP-PRN-0027"/>
    <s v="450308000000"/>
    <x v="64"/>
    <s v="Hp"/>
    <x v="7"/>
    <s v="Inkjet Printers"/>
    <s v="Each"/>
    <s v="Active"/>
    <x v="1"/>
    <s v="ABJ"/>
    <s v="B-38-S3"/>
    <s v="B"/>
    <s v="S3"/>
    <s v="BT-873990"/>
    <s v="LOT-B4300"/>
    <n v="101"/>
    <n v="16"/>
    <n v="85"/>
    <n v="60"/>
    <n v="18"/>
    <n v="480"/>
    <s v="SUP-1009"/>
    <x v="7"/>
    <s v="Nigeria"/>
    <n v="7"/>
    <d v="2025-11-27T00:00:00"/>
    <n v="381848.61"/>
    <n v="517982.13"/>
    <n v="38566709.609999999"/>
    <s v="NGN"/>
    <d v="2026-05-02T00:00:00"/>
    <d v="2025-12-05T00:00:00"/>
    <m/>
    <x v="1"/>
    <x v="1"/>
  </r>
  <r>
    <s v="PRD-02131"/>
    <s v="MSF-LAP-0040"/>
    <s v="1059930000000"/>
    <x v="46"/>
    <s v="Microsoft"/>
    <x v="2"/>
    <s v="Consumer Laptops"/>
    <s v="Each"/>
    <s v="Active"/>
    <x v="1"/>
    <s v="ABJ"/>
    <s v="B-25-S8"/>
    <s v="B"/>
    <s v="S8"/>
    <s v="BT-738161"/>
    <s v="LOT-B3070"/>
    <n v="66"/>
    <n v="8"/>
    <n v="58"/>
    <n v="10"/>
    <n v="3"/>
    <n v="50"/>
    <s v="SUP-1009"/>
    <x v="7"/>
    <s v="Nigeria"/>
    <n v="10"/>
    <d v="2026-01-27T00:00:00"/>
    <n v="761616.34"/>
    <n v="1028107.68"/>
    <n v="50266678.439999998"/>
    <s v="NGN"/>
    <d v="2026-05-07T00:00:00"/>
    <d v="2026-02-03T00:00:00"/>
    <m/>
    <x v="3"/>
    <x v="1"/>
  </r>
  <r>
    <s v="PRD-01937"/>
    <s v="MSF-LAP-0033"/>
    <s v="2855870000000"/>
    <x v="18"/>
    <s v="Microsoft"/>
    <x v="2"/>
    <s v="Consumer Laptops"/>
    <s v="Each"/>
    <s v="Active"/>
    <x v="1"/>
    <s v="ABJ"/>
    <s v="E-08-S6"/>
    <s v="E"/>
    <s v="S6"/>
    <s v="BT-555222"/>
    <s v="LOT-B8235"/>
    <n v="0"/>
    <n v="0"/>
    <n v="0"/>
    <n v="100"/>
    <n v="40"/>
    <n v="500"/>
    <s v="SUP-1003"/>
    <x v="0"/>
    <s v="Nigeria"/>
    <n v="6"/>
    <d v="2025-07-01T00:00:00"/>
    <n v="830343.83"/>
    <n v="1211153.5"/>
    <n v="0"/>
    <s v="NGN"/>
    <d v="2026-06-21T00:00:00"/>
    <d v="2025-07-03T00:00:00"/>
    <m/>
    <x v="0"/>
    <x v="0"/>
  </r>
  <r>
    <s v="PRD-00649"/>
    <s v="BRO-SUP-0020"/>
    <s v="508055000000"/>
    <x v="6"/>
    <s v="Brother"/>
    <x v="6"/>
    <s v="Toner &amp; Ink"/>
    <s v="Pack"/>
    <s v="Active"/>
    <x v="2"/>
    <s v="LAG"/>
    <s v="F-24-S8"/>
    <s v="F"/>
    <s v="S8"/>
    <s v="BT-744819"/>
    <s v="LOT-A2376"/>
    <n v="38"/>
    <n v="9"/>
    <n v="29"/>
    <n v="40"/>
    <n v="20"/>
    <n v="240"/>
    <s v="SUP-1002"/>
    <x v="5"/>
    <s v="Nigeria"/>
    <n v="8"/>
    <d v="2025-07-24T00:00:00"/>
    <n v="38272.17"/>
    <n v="46155.37"/>
    <n v="1454342.46"/>
    <s v="NGN"/>
    <d v="2026-06-04T00:00:00"/>
    <d v="2025-07-26T00:00:00"/>
    <d v="2026-07-27T00:00:00"/>
    <x v="2"/>
    <x v="0"/>
  </r>
  <r>
    <s v="PRD-00542"/>
    <s v="DEL-ACC-0014"/>
    <s v="529188000000"/>
    <x v="36"/>
    <s v="Dell"/>
    <x v="10"/>
    <s v="Keyboards"/>
    <s v="Each"/>
    <s v="Active"/>
    <x v="2"/>
    <s v="LAG"/>
    <s v="E-09-S8"/>
    <s v="E"/>
    <s v="S8"/>
    <s v="BT-497315"/>
    <s v="LOT-A3535"/>
    <n v="121"/>
    <n v="11"/>
    <n v="110"/>
    <n v="75"/>
    <n v="37"/>
    <n v="300"/>
    <s v="SUP-1004"/>
    <x v="10"/>
    <s v="United Arab Emirates"/>
    <n v="22"/>
    <d v="2025-06-03T00:00:00"/>
    <n v="32319.95"/>
    <n v="40533.620000000003"/>
    <n v="3910713.95"/>
    <s v="NGN"/>
    <d v="2026-05-20T00:00:00"/>
    <d v="2025-06-12T00:00:00"/>
    <m/>
    <x v="1"/>
    <x v="1"/>
  </r>
  <r>
    <s v="PRD-01826"/>
    <s v="BRO-PRN-0039"/>
    <s v="6111690000000"/>
    <x v="12"/>
    <s v="Brother"/>
    <x v="7"/>
    <s v="Laser Printers"/>
    <s v="Each"/>
    <s v="Active"/>
    <x v="1"/>
    <s v="ABJ"/>
    <s v="D-29-S4"/>
    <s v="D"/>
    <s v="S4"/>
    <s v="BT-206251"/>
    <s v="LOT-B7191"/>
    <n v="230"/>
    <n v="56"/>
    <n v="174"/>
    <n v="30"/>
    <n v="9"/>
    <n v="240"/>
    <s v="SUP-1005"/>
    <x v="12"/>
    <s v="United Arab Emirates"/>
    <n v="19"/>
    <d v="2025-03-15T00:00:00"/>
    <n v="402068.35"/>
    <n v="585141.49"/>
    <n v="92475720.5"/>
    <s v="NGN"/>
    <d v="2026-06-08T00:00:00"/>
    <d v="2025-03-24T00:00:00"/>
    <m/>
    <x v="1"/>
    <x v="1"/>
  </r>
  <r>
    <s v="PRD-01913"/>
    <s v="CAN-PRN-0042"/>
    <s v="8881610000000"/>
    <x v="15"/>
    <s v="Canon"/>
    <x v="7"/>
    <s v="Laser Printers"/>
    <s v="Each"/>
    <s v="Active"/>
    <x v="1"/>
    <s v="ABJ"/>
    <s v="C-33-S1"/>
    <s v="C"/>
    <s v="S1"/>
    <s v="BT-255003"/>
    <s v="LOT-B4755"/>
    <n v="-11"/>
    <n v="2"/>
    <n v="6"/>
    <n v="75"/>
    <n v="30"/>
    <n v="450"/>
    <s v="SUP-1003"/>
    <x v="0"/>
    <s v="Nigeria"/>
    <n v="4"/>
    <d v="2025-04-02T00:00:00"/>
    <n v="487322.97"/>
    <n v="741952.76"/>
    <n v="3898583.76"/>
    <s v="NGN"/>
    <d v="2026-05-03T00:00:00"/>
    <d v="2025-02-10T00:00:00"/>
    <m/>
    <x v="2"/>
    <x v="0"/>
  </r>
  <r>
    <s v="PRD-00891"/>
    <s v="CIS-CCT-0022"/>
    <s v="5821260000000"/>
    <x v="17"/>
    <s v="Cisco"/>
    <x v="9"/>
    <s v="NVR"/>
    <s v="Each"/>
    <s v="Active"/>
    <x v="2"/>
    <s v="LAG"/>
    <s v="D-16-S9"/>
    <s v="D"/>
    <s v="S9"/>
    <s v="BT-120562"/>
    <s v="LOT-A9144"/>
    <n v="233"/>
    <n v="64"/>
    <n v="169"/>
    <n v="75"/>
    <n v="30"/>
    <n v="600"/>
    <s v="SUP-1004"/>
    <x v="10"/>
    <s v="United Arab Emirates"/>
    <n v="24"/>
    <d v="2025-06-09T00:00:00"/>
    <n v="122885.8"/>
    <n v="189544.72"/>
    <n v="28632391.399999999"/>
    <s v="NGN"/>
    <d v="2026-05-14T00:00:00"/>
    <d v="2025-06-15T00:00:00"/>
    <m/>
    <x v="1"/>
    <x v="1"/>
  </r>
  <r>
    <s v="PRD-01285"/>
    <s v="APC-ELC-0065"/>
    <s v="2962900000000"/>
    <x v="14"/>
    <s v="Apc"/>
    <x v="8"/>
    <s v="Surge Protection"/>
    <s v="Each"/>
    <s v="Active"/>
    <x v="1"/>
    <s v="ABJ"/>
    <s v="A-18-S5"/>
    <s v="A"/>
    <s v="S5"/>
    <s v="BT-481471"/>
    <s v="LOT-B1759"/>
    <n v="196"/>
    <n v="63"/>
    <n v="133"/>
    <n v="50"/>
    <n v="20"/>
    <n v="200"/>
    <s v="SUP-1009"/>
    <x v="7"/>
    <s v="Nigeria"/>
    <n v="12"/>
    <d v="2026-05-29T00:00:00"/>
    <n v="109681.81"/>
    <n v="140830.42000000001"/>
    <n v="21497634.760000002"/>
    <s v="NGN"/>
    <d v="2026-05-04T00:00:00"/>
    <d v="2026-06-11T00:00:00"/>
    <m/>
    <x v="1"/>
    <x v="1"/>
  </r>
  <r>
    <s v="PRD-01578"/>
    <s v="UBI-NET-0052"/>
    <s v="7239190000000"/>
    <x v="52"/>
    <s v="Ubiquiti"/>
    <x v="11"/>
    <s v="Routers"/>
    <s v="Each"/>
    <s v="Active"/>
    <x v="1"/>
    <s v="ABJ"/>
    <s v="A-06-S9"/>
    <s v="A"/>
    <s v="S9"/>
    <s v="BT-322504"/>
    <s v="LOT-B3205"/>
    <n v="31"/>
    <n v="2"/>
    <n v="29"/>
    <n v="10"/>
    <n v="5"/>
    <n v="60"/>
    <s v="SUP-1010"/>
    <x v="1"/>
    <s v="United Arab Emirates"/>
    <n v="18"/>
    <d v="2025-02-04T00:00:00"/>
    <n v="436280.19"/>
    <n v="631536.67000000004"/>
    <n v="13524685.890000001"/>
    <s v="NGN"/>
    <d v="2026-05-17T00:00:00"/>
    <d v="2025-02-06T00:00:00"/>
    <m/>
    <x v="1"/>
    <x v="1"/>
  </r>
  <r>
    <s v="PRD-01721"/>
    <s v="DEL-ACC-0034"/>
    <s v="7890890000000"/>
    <x v="36"/>
    <s v="Dell"/>
    <x v="10"/>
    <s v="Keyboards"/>
    <s v="Each"/>
    <s v="Active"/>
    <x v="1"/>
    <s v="ABJ"/>
    <s v="E-11-S4"/>
    <s v="E"/>
    <s v="S4"/>
    <s v="BT-867261"/>
    <s v="LOT-B6527"/>
    <n v="243"/>
    <n v="1"/>
    <n v="242"/>
    <n v="50"/>
    <n v="15"/>
    <n v="300"/>
    <s v="SUP-1009"/>
    <x v="7"/>
    <s v="Nigeria"/>
    <n v="9"/>
    <d v="2025-05-28T00:00:00"/>
    <n v="27334.71"/>
    <n v="38787.019999999997"/>
    <n v="6642334.5300000003"/>
    <s v="NGN"/>
    <d v="2026-06-19T00:00:00"/>
    <d v="2025-06-07T00:00:00"/>
    <m/>
    <x v="1"/>
    <x v="1"/>
  </r>
  <r>
    <s v="PRD-02829"/>
    <s v="HP-PRN-0050"/>
    <s v="8580210000000"/>
    <x v="76"/>
    <s v="Hp"/>
    <x v="7"/>
    <s v="Laser Printers"/>
    <s v="Each"/>
    <s v="Active"/>
    <x v="0"/>
    <s v="PHC"/>
    <s v="D-14-S2"/>
    <s v="D"/>
    <s v="S2"/>
    <s v="BT-194063"/>
    <s v="LOT-C8561"/>
    <n v="45"/>
    <n v="4"/>
    <n v="41"/>
    <n v="10"/>
    <n v="5"/>
    <n v="60"/>
    <s v="SUP-1009"/>
    <x v="7"/>
    <s v="Nigeria"/>
    <n v="6"/>
    <d v="2026-05-01T00:00:00"/>
    <n v="415002.19"/>
    <n v="576357.43000000005"/>
    <n v="18675098.550000001"/>
    <s v="NGN"/>
    <d v="2026-05-25T00:00:00"/>
    <d v="2026-05-16T00:00:00"/>
    <m/>
    <x v="1"/>
    <x v="1"/>
  </r>
  <r>
    <s v="PRD-01238"/>
    <s v="UBI-NET-0043"/>
    <s v="3660470000000"/>
    <x v="52"/>
    <s v="Ubiquiti"/>
    <x v="11"/>
    <s v="Switches"/>
    <s v="Each"/>
    <s v="Active"/>
    <x v="1"/>
    <s v="ABJ"/>
    <s v="C-26-S7"/>
    <s v="C"/>
    <s v="S7"/>
    <s v="BT-495352"/>
    <s v="LOT-B1080"/>
    <n v="322"/>
    <n v="101"/>
    <n v="221"/>
    <n v="50"/>
    <n v="25"/>
    <n v="500"/>
    <s v="SUP-1005"/>
    <x v="12"/>
    <s v="United Arab Emirates"/>
    <n v="21"/>
    <d v="2025-02-04T00:00:00"/>
    <n v="892418.17"/>
    <n v="1295545.6100000001"/>
    <n v="287358650.69999999"/>
    <s v="NGN"/>
    <d v="2026-05-11T00:00:00"/>
    <d v="2025-02-09T00:00:00"/>
    <m/>
    <x v="1"/>
    <x v="1"/>
  </r>
  <r>
    <s v="PRD-00759"/>
    <s v="EPS-PRN-0014"/>
    <s v="3260590000000"/>
    <x v="29"/>
    <s v="Epson"/>
    <x v="7"/>
    <s v="Inkjet Printers"/>
    <s v="Each"/>
    <s v="Active"/>
    <x v="2"/>
    <s v="LAG"/>
    <s v="E-37-S2"/>
    <s v="E"/>
    <s v="S2"/>
    <s v="BT-540700"/>
    <s v="LOT-A3607"/>
    <n v="65"/>
    <n v="16"/>
    <n v="49"/>
    <n v="75"/>
    <n v="37"/>
    <n v="375"/>
    <s v="SUP-1011"/>
    <x v="2"/>
    <s v="United Kingdom"/>
    <n v="27"/>
    <d v="2025-04-30T00:00:00"/>
    <n v="448399.08"/>
    <n v="573054.03"/>
    <n v="29145940.199999999"/>
    <s v="NGN"/>
    <d v="2026-05-28T00:00:00"/>
    <d v="2025-05-12T00:00:00"/>
    <m/>
    <x v="2"/>
    <x v="0"/>
  </r>
  <r>
    <s v="PRD-01817"/>
    <s v="CAN-SUP-0059"/>
    <s v="6272440000000"/>
    <x v="50"/>
    <s v="Canon"/>
    <x v="6"/>
    <s v="Paper Products"/>
    <s v="Pack"/>
    <s v="Active"/>
    <x v="1"/>
    <s v="ABJ"/>
    <s v="F-11-S7"/>
    <s v="F"/>
    <s v="S7"/>
    <s v="BT-174866"/>
    <s v="LOT-B8691"/>
    <n v="218"/>
    <n v="12"/>
    <n v="206"/>
    <n v="40"/>
    <n v="12"/>
    <n v="320"/>
    <s v="SUP-1010"/>
    <x v="1"/>
    <s v="United Arab Emirates"/>
    <n v="14"/>
    <d v="2025-01-11T00:00:00"/>
    <n v="13767.69"/>
    <n v="16565.900000000001"/>
    <n v="3001356.42"/>
    <s v="NGN"/>
    <d v="2026-06-04T00:00:00"/>
    <d v="2025-01-17T00:00:00"/>
    <d v="2028-05-27T00:00:00"/>
    <x v="1"/>
    <x v="1"/>
  </r>
  <r>
    <s v="PRD-00118"/>
    <s v="SEA-STO-0003"/>
    <s v="3744700000000"/>
    <x v="81"/>
    <s v="Seagate"/>
    <x v="3"/>
    <s v="Solid State Drives"/>
    <s v="Each"/>
    <s v="Active"/>
    <x v="2"/>
    <s v="LAG"/>
    <s v="B-05-S9"/>
    <s v="B"/>
    <s v="S9"/>
    <s v="BT-858711"/>
    <s v="LOT-A2659"/>
    <n v="0"/>
    <n v="0"/>
    <n v="0"/>
    <n v="60"/>
    <n v="24"/>
    <n v="300"/>
    <s v="SUP-1011"/>
    <x v="2"/>
    <s v="United Kingdom"/>
    <n v="26"/>
    <d v="2025-01-20T00:00:00"/>
    <n v="201189.77"/>
    <n v="298584.3"/>
    <n v="0"/>
    <s v="NGN"/>
    <d v="2026-04-30T00:00:00"/>
    <d v="2025-01-23T00:00:00"/>
    <m/>
    <x v="0"/>
    <x v="0"/>
  </r>
  <r>
    <s v="PRD-03347"/>
    <s v="EPS-PRN-0056"/>
    <s v="3527560000000"/>
    <x v="41"/>
    <s v="Epson"/>
    <x v="7"/>
    <s v="Multifunction"/>
    <s v="Each"/>
    <s v="Active"/>
    <x v="0"/>
    <s v="PHC"/>
    <s v="B-02-S5"/>
    <s v="B"/>
    <s v="S5"/>
    <s v="BT-703520"/>
    <s v="LOT-C4704"/>
    <n v="35"/>
    <n v="11"/>
    <n v="24"/>
    <n v="10"/>
    <n v="3"/>
    <n v="40"/>
    <s v="SUP-1003"/>
    <x v="0"/>
    <s v="Nigeria"/>
    <n v="4"/>
    <d v="2026-01-08T00:00:00"/>
    <n v="266209.25"/>
    <n v="379532.72"/>
    <n v="9317323.75"/>
    <s v="NGN"/>
    <d v="2026-06-08T00:00:00"/>
    <d v="2026-01-10T00:00:00"/>
    <m/>
    <x v="1"/>
    <x v="1"/>
  </r>
  <r>
    <s v="PRD-03380"/>
    <s v="PHI-AUD-0088"/>
    <s v="8944210000000"/>
    <x v="7"/>
    <s v="Philips"/>
    <x v="0"/>
    <s v="Earbuds"/>
    <s v="Each"/>
    <s v="Active"/>
    <x v="0"/>
    <s v="PHC"/>
    <s v="G-04-S7"/>
    <s v="G"/>
    <s v="S7"/>
    <s v="BT-733624"/>
    <s v="LOT-C2723"/>
    <n v="274"/>
    <n v="63"/>
    <n v="211"/>
    <n v="100"/>
    <n v="50"/>
    <n v="1000"/>
    <s v="SUP-1010"/>
    <x v="1"/>
    <s v="United Arab Emirates"/>
    <n v="15"/>
    <d v="2026-02-25T00:00:00"/>
    <n v="56338.34"/>
    <n v="79327.820000000007"/>
    <n v="15436705.16"/>
    <s v="NGN"/>
    <d v="2026-06-06T00:00:00"/>
    <d v="2026-03-06T00:00:00"/>
    <m/>
    <x v="1"/>
    <x v="1"/>
  </r>
  <r>
    <s v="PRD-03374"/>
    <s v="UBI-CCT-0086"/>
    <s v="1663870000000"/>
    <x v="16"/>
    <s v="Ubiquiti"/>
    <x v="9"/>
    <s v="NVR"/>
    <s v="Each"/>
    <s v="Active"/>
    <x v="0"/>
    <s v="PHC"/>
    <s v="C-23-S3"/>
    <s v="C"/>
    <s v="S3"/>
    <s v="BT-239645"/>
    <s v="LOT-C5163"/>
    <n v="252"/>
    <n v="48"/>
    <n v="204"/>
    <n v="60"/>
    <n v="30"/>
    <n v="600"/>
    <s v="SUP-1006"/>
    <x v="4"/>
    <s v="China"/>
    <n v="37"/>
    <d v="2025-05-29T00:00:00"/>
    <n v="182452.7"/>
    <n v="256902.47"/>
    <n v="45978080.399999999"/>
    <s v="NGN"/>
    <d v="2026-06-13T00:00:00"/>
    <d v="2025-06-09T00:00:00"/>
    <m/>
    <x v="1"/>
    <x v="1"/>
  </r>
  <r>
    <s v="PRD-02145"/>
    <s v="SEA-STO-0048"/>
    <m/>
    <x v="47"/>
    <s v="Seagate"/>
    <x v="3"/>
    <s v="Flash Drives"/>
    <s v="Each"/>
    <s v="Active"/>
    <x v="1"/>
    <s v="ABJ"/>
    <s v="D-01-S7"/>
    <s v="D"/>
    <s v="S7"/>
    <s v="BT-450516"/>
    <s v="LOT-B1030"/>
    <n v="89"/>
    <n v="0"/>
    <n v="89"/>
    <n v="75"/>
    <n v="30"/>
    <n v="300"/>
    <s v="SUP-1007"/>
    <x v="8"/>
    <s v="China"/>
    <n v="31"/>
    <d v="2025-09-04T00:00:00"/>
    <n v="145945.89000000001"/>
    <n v="169352.75"/>
    <n v="12989184.210000001"/>
    <s v="NGN"/>
    <d v="2026-05-15T00:00:00"/>
    <d v="2025-09-11T00:00:00"/>
    <m/>
    <x v="1"/>
    <x v="1"/>
  </r>
  <r>
    <s v="PRD-03107"/>
    <s v="APC-ELC-0130"/>
    <s v="3640310000000"/>
    <x v="38"/>
    <s v="Apc"/>
    <x v="8"/>
    <s v="Lighting"/>
    <s v="Each"/>
    <s v="Active"/>
    <x v="0"/>
    <s v="PHC"/>
    <s v="F-28-S9"/>
    <s v="F"/>
    <s v="S9"/>
    <s v="BT-926957"/>
    <s v="LOT-C6167"/>
    <n v="228"/>
    <n v="89"/>
    <n v="139"/>
    <n v="40"/>
    <n v="12"/>
    <n v="320"/>
    <s v="SUP-1003"/>
    <x v="0"/>
    <s v="Nigeria"/>
    <n v="2"/>
    <d v="2025-09-17T00:00:00"/>
    <n v="209298.56"/>
    <n v="252063.05"/>
    <n v="47720071.68"/>
    <s v="NGN"/>
    <d v="2026-05-16T00:00:00"/>
    <d v="2025-09-19T00:00:00"/>
    <m/>
    <x v="1"/>
    <x v="1"/>
  </r>
  <r>
    <s v="PRD-00970"/>
    <s v="BRO-SUP-0031"/>
    <s v="8167840000000"/>
    <x v="24"/>
    <s v="Brother"/>
    <x v="6"/>
    <s v="Labels"/>
    <s v="Pack"/>
    <s v="Active"/>
    <x v="2"/>
    <s v="LAG"/>
    <s v="H-15-S9"/>
    <s v="H"/>
    <s v="S9"/>
    <s v="BT-555111"/>
    <s v="LOT-A9140"/>
    <n v="891"/>
    <n v="27"/>
    <n v="864"/>
    <n v="100"/>
    <n v="50"/>
    <n v="600"/>
    <s v="SUP-1006"/>
    <x v="4"/>
    <s v="China"/>
    <n v="39"/>
    <d v="2025-03-27T00:00:00"/>
    <n v="28253.73"/>
    <n v="41338.78"/>
    <n v="25174073.43"/>
    <s v="NGN"/>
    <d v="2026-05-28T00:00:00"/>
    <d v="2025-04-02T00:00:00"/>
    <d v="2027-02-15T00:00:00"/>
    <x v="3"/>
    <x v="1"/>
  </r>
  <r>
    <s v="PRD-02291"/>
    <s v="PHI-AUD-0056"/>
    <s v="1986650000000"/>
    <x v="49"/>
    <s v="Philips"/>
    <x v="0"/>
    <s v="Speakers"/>
    <s v="Each"/>
    <s v="Active"/>
    <x v="1"/>
    <s v="ABJ"/>
    <s v="D-27-S7"/>
    <s v="D"/>
    <s v="S7"/>
    <s v="BT-605254"/>
    <s v="LOT-B9566"/>
    <n v="0"/>
    <n v="0"/>
    <n v="0"/>
    <n v="10"/>
    <n v="5"/>
    <n v="40"/>
    <s v="SUP-1002"/>
    <x v="5"/>
    <s v="Nigeria"/>
    <n v="5"/>
    <d v="2025-09-12T00:00:00"/>
    <n v="154414.28"/>
    <n v="183201.75"/>
    <n v="0"/>
    <s v="NGN"/>
    <d v="2026-05-18T00:00:00"/>
    <d v="2025-09-13T00:00:00"/>
    <m/>
    <x v="0"/>
    <x v="0"/>
  </r>
  <r>
    <s v="PRD-01679"/>
    <s v="MSF-FUR-0037"/>
    <s v="3002700000000"/>
    <x v="10"/>
    <s v="Microsoft"/>
    <x v="4"/>
    <s v="Desks"/>
    <s v="Each"/>
    <s v="Active"/>
    <x v="1"/>
    <s v="ABJ"/>
    <s v="C-06-S7"/>
    <s v="C"/>
    <s v="S7"/>
    <s v="BT-892935"/>
    <s v="LOT-B6304"/>
    <n v="52"/>
    <n v="19"/>
    <n v="33"/>
    <n v="15"/>
    <n v="7"/>
    <n v="60"/>
    <s v="SUP-1010"/>
    <x v="1"/>
    <s v="United Arab Emirates"/>
    <n v="17"/>
    <d v="2026-01-16T00:00:00"/>
    <n v="152283.28"/>
    <n v="184232.24"/>
    <n v="7918730.5599999996"/>
    <s v="NGN"/>
    <d v="2026-06-02T00:00:00"/>
    <d v="2026-01-28T00:00:00"/>
    <m/>
    <x v="1"/>
    <x v="1"/>
  </r>
  <r>
    <s v="PRD-02602"/>
    <s v="LOG-CLN-0068"/>
    <s v="7322040000000"/>
    <x v="28"/>
    <s v="Logitech"/>
    <x v="1"/>
    <s v="Cleaning Kits"/>
    <s v="Each"/>
    <s v="Active"/>
    <x v="0"/>
    <s v="PHC"/>
    <s v="G-05-S3"/>
    <s v="G"/>
    <s v="S3"/>
    <s v="BT-305972"/>
    <s v="LOT-C1130"/>
    <n v="225"/>
    <n v="30"/>
    <n v="195"/>
    <n v="50"/>
    <n v="20"/>
    <n v="300"/>
    <s v="SUP-1006"/>
    <x v="4"/>
    <s v="China"/>
    <n v="35"/>
    <d v="2025-12-26T00:00:00"/>
    <n v="39001.129999999997"/>
    <n v="56671.59"/>
    <n v="8775254.25"/>
    <s v="NGN"/>
    <d v="2026-06-17T00:00:00"/>
    <d v="2026-01-04T00:00:00"/>
    <d v="2027-06-30T00:00:00"/>
    <x v="1"/>
    <x v="1"/>
  </r>
  <r>
    <s v="PRD-01857"/>
    <s v="LOG-CLN-0052"/>
    <s v="5463160000000"/>
    <x v="28"/>
    <s v="Logitech"/>
    <x v="1"/>
    <s v="Vacuum"/>
    <s v="Each"/>
    <s v="Discontinued"/>
    <x v="1"/>
    <s v="ABJ"/>
    <s v="B-38-S8"/>
    <s v="B"/>
    <s v="S8"/>
    <s v="BT-256735"/>
    <s v="LOT-B1434"/>
    <n v="84"/>
    <n v="22"/>
    <n v="62"/>
    <n v="40"/>
    <n v="12"/>
    <n v="320"/>
    <s v="SUP-1007"/>
    <x v="8"/>
    <s v="China"/>
    <n v="31"/>
    <d v="2026-03-18T00:00:00"/>
    <n v="73815.149999999994"/>
    <n v="111099.08"/>
    <n v="6200472.5999999996"/>
    <s v="NGN"/>
    <d v="2026-06-26T00:00:00"/>
    <d v="2026-03-27T00:00:00"/>
    <d v="2027-04-11T00:00:00"/>
    <x v="1"/>
    <x v="1"/>
  </r>
  <r>
    <s v="PRD-01693"/>
    <s v="PHI-AUD-0042"/>
    <s v="8344250000000"/>
    <x v="7"/>
    <s v="Philips"/>
    <x v="0"/>
    <s v="Headsets"/>
    <s v="Each"/>
    <s v="Active"/>
    <x v="1"/>
    <s v="ABJ"/>
    <s v="C-32-S8"/>
    <s v="C"/>
    <s v="S8"/>
    <s v="BT-718419"/>
    <s v="LOT-B1910"/>
    <n v="110"/>
    <n v="39"/>
    <n v="71"/>
    <n v="60"/>
    <n v="24"/>
    <n v="240"/>
    <s v="SUP-1007"/>
    <x v="8"/>
    <s v="China"/>
    <n v="31"/>
    <d v="2025-01-27T00:00:00"/>
    <n v="108550.65"/>
    <n v="143064.14000000001"/>
    <n v="11940571.5"/>
    <s v="NGN"/>
    <d v="2026-06-03T00:00:00"/>
    <d v="2025-02-02T00:00:00"/>
    <m/>
    <x v="1"/>
    <x v="1"/>
  </r>
  <r>
    <s v="PRD-01126"/>
    <s v="PHI-AUD-0022"/>
    <s v="332570000000"/>
    <x v="7"/>
    <s v="Philips"/>
    <x v="0"/>
    <s v="Speakers"/>
    <s v="Each"/>
    <s v="Active"/>
    <x v="2"/>
    <s v="LAG"/>
    <s v="B-08-S1"/>
    <s v="B"/>
    <s v="S1"/>
    <s v="BT-626469"/>
    <s v="LOT-A8588"/>
    <n v="10"/>
    <n v="2"/>
    <n v="8"/>
    <n v="30"/>
    <n v="9"/>
    <n v="240"/>
    <s v="SUP-1006"/>
    <x v="4"/>
    <s v="China"/>
    <n v="33"/>
    <d v="2025-04-11T00:00:00"/>
    <n v="128878.29"/>
    <n v="177230.9"/>
    <n v="1288782.8999999999"/>
    <s v="NGN"/>
    <d v="2026-06-24T00:00:00"/>
    <d v="2025-04-19T00:00:00"/>
    <m/>
    <x v="2"/>
    <x v="0"/>
  </r>
  <r>
    <s v="PRD-02589"/>
    <s v="LOG-CLN-0065"/>
    <s v="9800580000000"/>
    <x v="28"/>
    <s v="Logitech"/>
    <x v="1"/>
    <s v="Vacuum"/>
    <s v="Each"/>
    <s v="Active"/>
    <x v="0"/>
    <s v="PHC"/>
    <s v="C-22-S8"/>
    <s v="C"/>
    <s v="S8"/>
    <s v="BT-212411"/>
    <s v="LOT-C6382"/>
    <n v="7"/>
    <n v="1"/>
    <n v="6"/>
    <n v="30"/>
    <n v="12"/>
    <n v="120"/>
    <s v="SUP-1012"/>
    <x v="11"/>
    <s v="Nigeria"/>
    <n v="8"/>
    <d v="2025-10-27T00:00:00"/>
    <n v="76451.55"/>
    <n v="112966.9"/>
    <n v="535160.85"/>
    <s v="NGN"/>
    <d v="2026-05-27T00:00:00"/>
    <d v="2025-11-01T00:00:00"/>
    <d v="2027-02-28T00:00:00"/>
    <x v="2"/>
    <x v="0"/>
  </r>
  <r>
    <s v="PRD-00083"/>
    <s v="PHI-CCT-0003"/>
    <s v="2866930000000"/>
    <x v="32"/>
    <s v="Philips"/>
    <x v="9"/>
    <s v="Intercoms"/>
    <s v="Each"/>
    <s v="Active"/>
    <x v="2"/>
    <s v="LAG"/>
    <s v="F-16-S2"/>
    <s v="F"/>
    <s v="S2"/>
    <s v="BT-420214"/>
    <s v="LOT-A2916"/>
    <n v="335"/>
    <n v="44"/>
    <n v="291"/>
    <n v="100"/>
    <n v="30"/>
    <n v="600"/>
    <s v="SUP-1011"/>
    <x v="2"/>
    <s v="United Kingdom"/>
    <n v="31"/>
    <d v="2026-03-15T00:00:00"/>
    <n v="619401.77"/>
    <n v="939925.48"/>
    <n v="207499593"/>
    <s v="NGN"/>
    <d v="2026-06-21T00:00:00"/>
    <d v="2026-03-26T00:00:00"/>
    <m/>
    <x v="1"/>
    <x v="1"/>
  </r>
  <r>
    <s v="PRD-02280"/>
    <s v="SAM-MOB-0075"/>
    <s v="2178570000000"/>
    <x v="21"/>
    <s v="Samsung"/>
    <x v="5"/>
    <s v="Smartphones"/>
    <s v="Each"/>
    <s v="Active"/>
    <x v="1"/>
    <s v="ABJ"/>
    <s v="F-31-S8"/>
    <s v="F"/>
    <s v="S8"/>
    <s v="BT-315527"/>
    <s v="LOT-B7604"/>
    <n v="759"/>
    <n v="236"/>
    <n v="523"/>
    <n v="100"/>
    <n v="50"/>
    <n v="800"/>
    <s v="SUP-1005"/>
    <x v="12"/>
    <s v="United Arab Emirates"/>
    <n v="17"/>
    <d v="2025-03-05T00:00:00"/>
    <n v="593693.47"/>
    <n v="740270.85"/>
    <n v="450613343.69999999"/>
    <s v="NGN"/>
    <d v="2026-05-18T00:00:00"/>
    <d v="2025-05-07T00:00:00"/>
    <m/>
    <x v="1"/>
    <x v="1"/>
  </r>
  <r>
    <s v="PRD-02379"/>
    <s v="DEL-LAP-0055"/>
    <s v="1917800000000"/>
    <x v="65"/>
    <s v="Dell"/>
    <x v="2"/>
    <s v="Gaming Laptops"/>
    <s v="Each"/>
    <s v="Active"/>
    <x v="0"/>
    <s v="PHC"/>
    <s v="D-23-S2"/>
    <s v="D"/>
    <s v="S2"/>
    <s v="BT-278880"/>
    <s v="LOT-C6185"/>
    <n v="57"/>
    <n v="18"/>
    <n v="39"/>
    <n v="30"/>
    <n v="12"/>
    <n v="180"/>
    <s v="SUP-1012"/>
    <x v="11"/>
    <s v="Nigeria"/>
    <n v="4"/>
    <d v="2026-05-18T00:00:00"/>
    <n v="532072.30000000005"/>
    <n v="784209.75"/>
    <n v="30328121.100000001"/>
    <s v="NGN"/>
    <d v="2026-05-09T00:00:00"/>
    <d v="2026-05-31T00:00:00"/>
    <m/>
    <x v="1"/>
    <x v="1"/>
  </r>
  <r>
    <s v="PRD-02911"/>
    <s v="MSF-LAP-0057"/>
    <s v="7258870000000"/>
    <x v="18"/>
    <s v="Microsoft"/>
    <x v="2"/>
    <s v="Consumer Laptops"/>
    <s v="Each"/>
    <s v="Active"/>
    <x v="0"/>
    <s v="PHC"/>
    <s v="F-02-S6"/>
    <s v="F"/>
    <s v="S6"/>
    <s v="BT-603988"/>
    <s v="LOT-C2148"/>
    <n v="46"/>
    <n v="18"/>
    <n v="28"/>
    <n v="15"/>
    <n v="4"/>
    <n v="120"/>
    <s v="SUP-1010"/>
    <x v="1"/>
    <s v="United Arab Emirates"/>
    <n v="17"/>
    <d v="2026-01-18T00:00:00"/>
    <n v="384219.51"/>
    <n v="513823.79"/>
    <n v="17674097.460000001"/>
    <s v="NGN"/>
    <d v="2026-05-31T00:00:00"/>
    <d v="2026-01-23T00:00:00"/>
    <m/>
    <x v="1"/>
    <x v="1"/>
  </r>
  <r>
    <s v="PRD-02890"/>
    <s v="LEN-MOB-0089"/>
    <s v="6400720000000"/>
    <x v="66"/>
    <s v="Lenovo"/>
    <x v="5"/>
    <s v="Tablets"/>
    <s v="Each"/>
    <s v="Active"/>
    <x v="0"/>
    <s v="PHC"/>
    <s v="E-29-S2"/>
    <s v="E"/>
    <s v="S2"/>
    <s v="BT-978032"/>
    <s v="LOT-C8807"/>
    <n v="171"/>
    <n v="36"/>
    <n v="135"/>
    <n v="60"/>
    <n v="24"/>
    <n v="600"/>
    <s v="SUP-1009"/>
    <x v="7"/>
    <s v="Nigeria"/>
    <n v="7"/>
    <d v="2025-06-23T00:00:00"/>
    <n v="552209.14"/>
    <n v="769304.37"/>
    <n v="94427762.939999998"/>
    <s v="NGN"/>
    <d v="2026-05-12T00:00:00"/>
    <d v="2025-07-04T00:00:00"/>
    <m/>
    <x v="1"/>
    <x v="1"/>
  </r>
  <r>
    <s v="PRD-00284"/>
    <s v="BRO-PRN-0009"/>
    <s v="7742330000000"/>
    <x v="12"/>
    <s v="Brother"/>
    <x v="7"/>
    <s v="Inkjet Printers"/>
    <s v="Each"/>
    <s v="Active"/>
    <x v="2"/>
    <s v="LAG"/>
    <s v="A-30-S5"/>
    <s v="A"/>
    <s v="S5"/>
    <s v="BT-786433"/>
    <s v="LOT-A3681"/>
    <n v="123"/>
    <n v="18"/>
    <n v="105"/>
    <n v="50"/>
    <n v="20"/>
    <n v="200"/>
    <s v="SUP-1011"/>
    <x v="2"/>
    <s v="United Kingdom"/>
    <n v="27"/>
    <d v="2026-03-02T00:00:00"/>
    <n v="386993.36"/>
    <n v="529872.86"/>
    <n v="47600183.280000001"/>
    <s v="NGN"/>
    <d v="2026-06-09T00:00:00"/>
    <d v="2026-03-05T00:00:00"/>
    <m/>
    <x v="1"/>
    <x v="1"/>
  </r>
  <r>
    <s v="PRD-01873"/>
    <s v="MSF-LAP-0029"/>
    <s v="7297010000000"/>
    <x v="46"/>
    <s v="Microsoft"/>
    <x v="2"/>
    <s v="Business Laptops"/>
    <s v="Each"/>
    <s v="Active"/>
    <x v="1"/>
    <s v="ABJ"/>
    <s v="E-05-S1"/>
    <s v="E"/>
    <s v="S1"/>
    <s v="BT-611703"/>
    <s v="LOT-B2178"/>
    <n v="67"/>
    <n v="12"/>
    <n v="55"/>
    <n v="100"/>
    <n v="50"/>
    <n v="1000"/>
    <s v="SUP-1009"/>
    <x v="7"/>
    <s v="Nigeria"/>
    <n v="12"/>
    <d v="2025-05-24T00:00:00"/>
    <n v="750187.17"/>
    <n v="894043.3"/>
    <n v="50262540.390000001"/>
    <s v="NGN"/>
    <d v="2026-05-27T00:00:00"/>
    <d v="2025-06-02T00:00:00"/>
    <m/>
    <x v="2"/>
    <x v="0"/>
  </r>
  <r>
    <s v="PRD-02395"/>
    <s v="UBI-NET-0080"/>
    <s v="5118740000000"/>
    <x v="43"/>
    <s v="Ubiquiti"/>
    <x v="11"/>
    <s v="Switches"/>
    <s v="Each"/>
    <s v="Active"/>
    <x v="0"/>
    <s v="PHC"/>
    <s v="D-23-S2"/>
    <s v="D"/>
    <s v="S2"/>
    <s v="BT-679868"/>
    <s v="LOT-C5169"/>
    <n v="4"/>
    <n v="0"/>
    <n v="4"/>
    <n v="10"/>
    <n v="5"/>
    <n v="60"/>
    <s v="SUP-1012"/>
    <x v="11"/>
    <s v="Nigeria"/>
    <n v="9"/>
    <d v="2025-03-16T00:00:00"/>
    <n v="244582.5"/>
    <n v="295508.59000000003"/>
    <n v="978330"/>
    <s v="NGN"/>
    <d v="2026-04-30T00:00:00"/>
    <d v="2025-03-28T00:00:00"/>
    <m/>
    <x v="2"/>
    <x v="0"/>
  </r>
  <r>
    <s v="PRD-01112"/>
    <s v="SAM-STO-0033"/>
    <s v="2107520000000"/>
    <x v="3"/>
    <s v="Samsung"/>
    <x v="3"/>
    <s v="Solid State Drives"/>
    <s v="Each"/>
    <s v="Active"/>
    <x v="2"/>
    <s v="LAG"/>
    <s v="H-04-S5"/>
    <s v="H"/>
    <s v="S5"/>
    <s v="BT-665267"/>
    <s v="LOT-A9179"/>
    <n v="23"/>
    <n v="9"/>
    <n v="14"/>
    <m/>
    <n v="4"/>
    <n v="50"/>
    <s v="SUP-1008"/>
    <x v="3"/>
    <s v="Nigeria"/>
    <n v="7"/>
    <d v="2025-03-30T00:00:00"/>
    <n v="147237.93"/>
    <n v="222914.03"/>
    <n v="3386472.39"/>
    <s v="NGN"/>
    <d v="2026-06-04T00:00:00"/>
    <d v="2025-04-11T00:00:00"/>
    <m/>
    <x v="1"/>
    <x v="1"/>
  </r>
  <r>
    <s v="PRD-02538"/>
    <s v="PHI-ELC-0138"/>
    <s v="6321830000000"/>
    <x v="31"/>
    <s v="Philips"/>
    <x v="8"/>
    <s v="Surge Protection"/>
    <s v="Each"/>
    <s v="Active"/>
    <x v="0"/>
    <s v="PHC"/>
    <s v="C-22-S1"/>
    <s v="C"/>
    <s v="S1"/>
    <s v="BT-863739"/>
    <s v="LOT-C6240"/>
    <n v="902"/>
    <n v="359"/>
    <n v="543"/>
    <n v="100"/>
    <n v="30"/>
    <n v="800"/>
    <s v="SUP-1010"/>
    <x v="1"/>
    <s v="United Arab Emirates"/>
    <n v="16"/>
    <d v="2025-06-05T00:00:00"/>
    <n v="184247.58"/>
    <n v="223078.47"/>
    <n v="166191317.19999999"/>
    <s v="NGN"/>
    <d v="2026-06-10T00:00:00"/>
    <d v="2025-06-20T00:00:00"/>
    <m/>
    <x v="3"/>
    <x v="1"/>
  </r>
  <r>
    <s v="PRD-00583"/>
    <s v="MSF-LAP-0007"/>
    <s v="4731260000000"/>
    <x v="18"/>
    <s v="Microsoft"/>
    <x v="2"/>
    <s v="Business Laptops"/>
    <s v="Each"/>
    <s v="Active"/>
    <x v="2"/>
    <s v="LAG"/>
    <s v="B-34-S8"/>
    <s v="B"/>
    <s v="S8"/>
    <s v="BT-783618"/>
    <s v="LOT-A9465"/>
    <n v="86"/>
    <n v="11"/>
    <n v="75"/>
    <n v="25"/>
    <n v="7"/>
    <n v="150"/>
    <s v="SUP-1008"/>
    <x v="3"/>
    <s v="Nigeria"/>
    <n v="5"/>
    <d v="2025-08-27T00:00:00"/>
    <n v="1315519.5"/>
    <n v="1834374.36"/>
    <n v="113134677"/>
    <s v="NGN"/>
    <d v="2026-06-26T00:00:00"/>
    <d v="2025-08-28T00:00:00"/>
    <m/>
    <x v="1"/>
    <x v="1"/>
  </r>
  <r>
    <s v="PRD-03340"/>
    <s v="PHI-ELC-0179"/>
    <s v="7927910000000"/>
    <x v="31"/>
    <s v="Philips"/>
    <x v="8"/>
    <s v="Lighting"/>
    <s v="Each"/>
    <s v="Active"/>
    <x v="0"/>
    <s v="PHC"/>
    <s v="B-09-S7"/>
    <s v="B"/>
    <s v="S7"/>
    <s v="BT-254453"/>
    <s v="LOT-C8210"/>
    <n v="421"/>
    <n v="43"/>
    <n v="378"/>
    <n v="100"/>
    <n v="50"/>
    <n v="600"/>
    <s v="SUP-1006"/>
    <x v="4"/>
    <s v="China"/>
    <n v="35"/>
    <d v="2026-01-17T00:00:00"/>
    <n v="124848.77"/>
    <n v="169806.03"/>
    <n v="52561332.170000002"/>
    <s v="NGN"/>
    <d v="2026-06-23T00:00:00"/>
    <d v="2026-01-26T00:00:00"/>
    <m/>
    <x v="1"/>
    <x v="1"/>
  </r>
  <r>
    <s v="PRD-00861"/>
    <s v="APC-ELC-0042"/>
    <s v="8654240000000"/>
    <x v="38"/>
    <s v="Apc"/>
    <x v="8"/>
    <s v="Surge Protection"/>
    <s v="Each"/>
    <s v="Active"/>
    <x v="2"/>
    <s v="LAG"/>
    <s v="B-25-S9"/>
    <s v="B"/>
    <s v="S9"/>
    <s v="BT-557367"/>
    <s v="LOT-A5168"/>
    <n v="10"/>
    <n v="4"/>
    <n v="6"/>
    <n v="30"/>
    <n v="12"/>
    <n v="150"/>
    <s v="SUP-1008"/>
    <x v="3"/>
    <s v="Nigeria"/>
    <n v="8"/>
    <d v="2025-08-11T00:00:00"/>
    <n v="79782.509999999995"/>
    <n v="99349.33"/>
    <n v="797825.1"/>
    <s v="NGN"/>
    <d v="2026-06-06T00:00:00"/>
    <d v="2025-11-16T00:00:00"/>
    <m/>
    <x v="2"/>
    <x v="0"/>
  </r>
  <r>
    <s v="PRD-03187"/>
    <s v="SAM-MOB-0102"/>
    <s v="1442140000000"/>
    <x v="11"/>
    <s v="Samsung"/>
    <x v="5"/>
    <s v="Smartphones"/>
    <s v="Each"/>
    <s v="Active"/>
    <x v="0"/>
    <s v="PHC"/>
    <s v="E-07-S5"/>
    <s v="E"/>
    <s v="S5"/>
    <s v="BT-568707"/>
    <s v="LOT-C4800"/>
    <n v="46"/>
    <n v="5"/>
    <n v="41"/>
    <n v="30"/>
    <n v="9"/>
    <n v="120"/>
    <s v="SUP-1006"/>
    <x v="4"/>
    <s v="China"/>
    <n v="38"/>
    <d v="2025-04-25T00:00:00"/>
    <n v="244833.03"/>
    <n v="295026.65000000002"/>
    <n v="11262319.380000001"/>
    <s v="NGN"/>
    <d v="2026-06-22T00:00:00"/>
    <d v="2025-05-06T00:00:00"/>
    <m/>
    <x v="1"/>
    <x v="1"/>
  </r>
  <r>
    <s v="PRD-01077"/>
    <s v="BRO-PRN-0024"/>
    <s v="7005460000000"/>
    <x v="12"/>
    <s v="Brother"/>
    <x v="7"/>
    <s v="Inkjet Printers"/>
    <s v="Each"/>
    <s v="Active"/>
    <x v="2"/>
    <s v="LAG"/>
    <s v="B-24-S5"/>
    <s v="B"/>
    <s v="S5"/>
    <s v="BT-218673"/>
    <s v="LOT-A4308"/>
    <n v="164"/>
    <n v="19"/>
    <n v="145"/>
    <n v="100"/>
    <n v="50"/>
    <n v="400"/>
    <s v="SUP-1002"/>
    <x v="5"/>
    <s v="Nigeria"/>
    <n v="6"/>
    <d v="2025-06-05T00:00:00"/>
    <n v="140648.76"/>
    <n v="188901.16"/>
    <n v="23066396.640000001"/>
    <s v="NGN"/>
    <d v="2026-05-09T00:00:00"/>
    <d v="2025-06-09T00:00:00"/>
    <m/>
    <x v="1"/>
    <x v="1"/>
  </r>
  <r>
    <s v="PRD-01303"/>
    <s v="HP-ACC-0029"/>
    <s v="8261350000000"/>
    <x v="57"/>
    <s v="Hp"/>
    <x v="10"/>
    <s v="Mice"/>
    <s v="Each"/>
    <s v="Active"/>
    <x v="1"/>
    <s v="ABJ"/>
    <s v="E-10-S3"/>
    <s v="E"/>
    <s v="S3"/>
    <s v="BT-453255"/>
    <s v="LOT-B2716"/>
    <n v="60"/>
    <n v="4"/>
    <n v="56"/>
    <n v="50"/>
    <n v="20"/>
    <n v="200"/>
    <s v="SUP-1007"/>
    <x v="8"/>
    <s v="China"/>
    <n v="35"/>
    <d v="2025-01-19T00:00:00"/>
    <n v="14649.94"/>
    <n v="17688.64"/>
    <n v="878996.4"/>
    <s v="NGN"/>
    <d v="2026-05-20T00:00:00"/>
    <d v="2025-01-28T00:00:00"/>
    <m/>
    <x v="1"/>
    <x v="1"/>
  </r>
  <r>
    <s v="PRD-01438"/>
    <s v="HP-PRN-0028"/>
    <s v="6702180000000"/>
    <x v="64"/>
    <s v="Hp"/>
    <x v="7"/>
    <s v="Laser Printers"/>
    <s v="Each"/>
    <s v="Active"/>
    <x v="1"/>
    <s v="ABJ"/>
    <s v="B-18-S5"/>
    <s v="B"/>
    <s v="S5"/>
    <s v="BT-440152"/>
    <s v="LOT-B1071"/>
    <n v="235"/>
    <n v="69"/>
    <n v="166"/>
    <n v="75"/>
    <n v="37"/>
    <n v="375"/>
    <s v="SUP-1009"/>
    <x v="7"/>
    <s v="Nigeria"/>
    <n v="7"/>
    <d v="2025-05-19T00:00:00"/>
    <n v="159598.54"/>
    <n v="223084.81"/>
    <n v="37505656.899999999"/>
    <s v="NGN"/>
    <d v="2026-06-11T00:00:00"/>
    <d v="2025-05-20T00:00:00"/>
    <m/>
    <x v="1"/>
    <x v="1"/>
  </r>
  <r>
    <s v="PRD-03157"/>
    <s v="CAN-PRN-0073"/>
    <s v="40839366666"/>
    <x v="35"/>
    <s v="Canon"/>
    <x v="7"/>
    <s v="Laser Printers"/>
    <s v="Each"/>
    <s v="Active"/>
    <x v="0"/>
    <s v="PHC"/>
    <s v="D-05-S7"/>
    <s v="D"/>
    <s v="S7"/>
    <s v="BT-810256"/>
    <s v="LOT-C8256"/>
    <n v="55"/>
    <n v="3"/>
    <n v="52"/>
    <n v="25"/>
    <n v="7"/>
    <n v="200"/>
    <s v="SUP-1009"/>
    <x v="7"/>
    <s v="Nigeria"/>
    <n v="7"/>
    <d v="2025-08-28T00:00:00"/>
    <n v="380985.35"/>
    <n v="549792.57999999996"/>
    <n v="20954194.25"/>
    <s v="NGN"/>
    <d v="2026-06-25T00:00:00"/>
    <d v="2025-08-31T00:00:00"/>
    <m/>
    <x v="1"/>
    <x v="1"/>
  </r>
  <r>
    <s v="PRD-03339"/>
    <s v="LOG-ACC-0075"/>
    <s v="2013580000000"/>
    <x v="69"/>
    <s v="Logitech"/>
    <x v="10"/>
    <s v="Input Combos"/>
    <s v="Each"/>
    <s v="Active"/>
    <x v="0"/>
    <s v="PHC"/>
    <s v="D-37-S7"/>
    <s v="D"/>
    <s v="S7"/>
    <s v="BT-912075"/>
    <s v="LOT-C2140"/>
    <n v="2"/>
    <n v="0"/>
    <n v="2"/>
    <n v="20"/>
    <n v="8"/>
    <n v="120"/>
    <s v="SUP-1010"/>
    <x v="1"/>
    <s v="United Arab Emirates"/>
    <n v="16"/>
    <d v="2025-06-05T00:00:00"/>
    <n v="28920.16"/>
    <n v="43199.18"/>
    <n v="57840.32"/>
    <s v="NGN"/>
    <d v="2026-05-20T00:00:00"/>
    <d v="2025-06-16T00:00:00"/>
    <m/>
    <x v="2"/>
    <x v="0"/>
  </r>
  <r>
    <s v="PRD-00042"/>
    <s v="HP-SUP-0002"/>
    <m/>
    <x v="34"/>
    <s v="Hp"/>
    <x v="6"/>
    <s v="Paper Products"/>
    <s v="Pack"/>
    <s v="Active"/>
    <x v="2"/>
    <s v="LAG"/>
    <s v="E-12-S4"/>
    <s v="E"/>
    <s v="S4"/>
    <s v="BT-731661"/>
    <s v="LOT-A3504"/>
    <n v="125"/>
    <n v="49"/>
    <n v="76"/>
    <n v="75"/>
    <n v="37"/>
    <n v="300"/>
    <s v="SUP-1004"/>
    <x v="10"/>
    <s v="United Arab Emirates"/>
    <n v="21"/>
    <d v="2026-01-09T00:00:00"/>
    <n v="33413.61"/>
    <n v="49371.26"/>
    <n v="4176701.25"/>
    <s v="NGN"/>
    <d v="2026-06-23T00:00:00"/>
    <d v="2026-01-13T00:00:00"/>
    <d v="2026-08-27T00:00:00"/>
    <x v="1"/>
    <x v="1"/>
  </r>
  <r>
    <s v="PRD-01605"/>
    <s v="PHI-ELC-0096"/>
    <s v="4963360000000"/>
    <x v="31"/>
    <s v="Philips"/>
    <x v="8"/>
    <s v="Lighting"/>
    <s v="Each"/>
    <s v="Active"/>
    <x v="1"/>
    <s v="ABJ"/>
    <s v="C-16-S8"/>
    <s v="C"/>
    <s v="S8"/>
    <s v="BT-903362"/>
    <s v="LOT-B2036"/>
    <n v="103"/>
    <n v="5"/>
    <n v="98"/>
    <n v="20"/>
    <n v="10"/>
    <n v="160"/>
    <s v="SUP-1003"/>
    <x v="0"/>
    <s v="Nigeria"/>
    <n v="2"/>
    <d v="2026-03-10T00:00:00"/>
    <n v="186258.7"/>
    <n v="217487.71"/>
    <n v="19184646.100000001"/>
    <s v="NGN"/>
    <d v="2026-05-18T00:00:00"/>
    <d v="2026-03-18T00:00:00"/>
    <m/>
    <x v="1"/>
    <x v="1"/>
  </r>
  <r>
    <s v="PRD-01152"/>
    <s v="APC-ELC-0057"/>
    <s v="3933010000000"/>
    <x v="14"/>
    <s v="Apc"/>
    <x v="8"/>
    <s v="Surge Protection"/>
    <s v="Each"/>
    <s v="Active"/>
    <x v="2"/>
    <s v="LAG"/>
    <s v="B-16-S5"/>
    <s v="B"/>
    <s v="S5"/>
    <s v="BT-158311"/>
    <s v="LOT-A4178"/>
    <n v="92"/>
    <n v="8"/>
    <n v="84"/>
    <n v="30"/>
    <n v="9"/>
    <n v="120"/>
    <s v="SUP-1004"/>
    <x v="10"/>
    <s v="United Arab Emirates"/>
    <n v="22"/>
    <d v="2026-05-02T00:00:00"/>
    <n v="276582.19"/>
    <n v="365839.94"/>
    <n v="25445561.48"/>
    <s v="NGN"/>
    <d v="2026-06-19T00:00:00"/>
    <d v="2026-05-06T00:00:00"/>
    <m/>
    <x v="1"/>
    <x v="1"/>
  </r>
  <r>
    <s v="PRD-03386"/>
    <s v="PHI-ELC-0181"/>
    <s v="4891730000000"/>
    <x v="31"/>
    <s v="Philips"/>
    <x v="8"/>
    <s v="Lighting"/>
    <s v="Each"/>
    <s v="Active"/>
    <x v="0"/>
    <s v="PHC"/>
    <s v="F-33-S7"/>
    <s v="F"/>
    <s v="S7"/>
    <s v="BT-441072"/>
    <s v="LOT-C9520"/>
    <n v="89"/>
    <n v="10"/>
    <n v="79"/>
    <n v="75"/>
    <n v="30"/>
    <n v="450"/>
    <s v="SUP-1009"/>
    <x v="7"/>
    <s v="Nigeria"/>
    <n v="11"/>
    <d v="2026-02-12T00:00:00"/>
    <n v="244839.03"/>
    <n v="360025.82"/>
    <n v="21790673.670000002"/>
    <s v="NGN"/>
    <d v="2026-05-05T00:00:00"/>
    <d v="2026-02-27T00:00:00"/>
    <m/>
    <x v="1"/>
    <x v="1"/>
  </r>
  <r>
    <s v="PRD-01512"/>
    <s v="SAM-MOB-0050"/>
    <s v="7255310000000"/>
    <x v="21"/>
    <s v="Samsung"/>
    <x v="5"/>
    <s v="Smartphones"/>
    <s v="Each"/>
    <s v="Active"/>
    <x v="1"/>
    <s v="ABJ"/>
    <s v="D-01-S6"/>
    <s v="D"/>
    <s v="S6"/>
    <s v="BT-762494"/>
    <s v="LOT-B5173"/>
    <n v="86"/>
    <n v="13"/>
    <n v="73"/>
    <n v="20"/>
    <n v="10"/>
    <n v="160"/>
    <s v="SUP-1005"/>
    <x v="12"/>
    <s v="United Arab Emirates"/>
    <n v="20"/>
    <d v="2025-05-03T00:00:00"/>
    <n v="222188.28"/>
    <n v="265458.32"/>
    <n v="19108192.079999998"/>
    <s v="NGN"/>
    <d v="2026-05-19T00:00:00"/>
    <d v="2025-05-05T00:00:00"/>
    <m/>
    <x v="1"/>
    <x v="1"/>
  </r>
  <r>
    <s v="PRD-00745"/>
    <s v="LEN-MOB-0020"/>
    <s v="2825330000000"/>
    <x v="66"/>
    <s v="Lenovo"/>
    <x v="5"/>
    <s v="Smartphones"/>
    <s v="Each"/>
    <s v="Active"/>
    <x v="2"/>
    <s v="LAG"/>
    <s v="C-37-S4"/>
    <s v="C"/>
    <s v="S4"/>
    <s v="BT-524539"/>
    <s v="LOT-A5736"/>
    <n v="146"/>
    <n v="15"/>
    <n v="131"/>
    <n v="20"/>
    <n v="6"/>
    <n v="200"/>
    <s v="SUP-1002"/>
    <x v="5"/>
    <s v="Nigeria"/>
    <n v="4"/>
    <d v="2025-02-04T00:00:00"/>
    <n v="570663.69999999995"/>
    <n v="689055.07"/>
    <n v="83316900.200000003"/>
    <s v="NGN"/>
    <d v="2026-05-10T00:00:00"/>
    <d v="2025-02-08T00:00:00"/>
    <m/>
    <x v="1"/>
    <x v="1"/>
  </r>
  <r>
    <s v="PRD-00510"/>
    <s v="BRO-PRN-0012"/>
    <s v="633700000000"/>
    <x v="44"/>
    <s v="Brother"/>
    <x v="7"/>
    <s v="Multifunction"/>
    <s v="Each"/>
    <s v="Active"/>
    <x v="2"/>
    <s v="LAG"/>
    <s v="G-36-S1"/>
    <s v="G"/>
    <s v="S1"/>
    <s v="BT-848985"/>
    <s v="LOT-A1645"/>
    <n v="91"/>
    <n v="14"/>
    <n v="77"/>
    <n v="25"/>
    <n v="10"/>
    <n v="125"/>
    <s v="SUP-1004"/>
    <x v="10"/>
    <s v="United Arab Emirates"/>
    <n v="21"/>
    <d v="2025-12-17T00:00:00"/>
    <n v="369289.14"/>
    <n v="478777.56"/>
    <n v="33605311.740000002"/>
    <s v="NGN"/>
    <d v="2026-05-24T00:00:00"/>
    <d v="2025-12-30T00:00:00"/>
    <m/>
    <x v="1"/>
    <x v="1"/>
  </r>
  <r>
    <s v="PRD-01150"/>
    <s v="PHI-ELC-0066"/>
    <s v="7657670000000"/>
    <x v="31"/>
    <s v="Philips"/>
    <x v="8"/>
    <s v="UPS"/>
    <s v="Each"/>
    <s v="Active"/>
    <x v="2"/>
    <s v="LAG"/>
    <s v="G-24-S5"/>
    <s v="G"/>
    <s v="S5"/>
    <s v="BT-561552"/>
    <s v="LOT-A7564"/>
    <n v="212"/>
    <n v="40"/>
    <n v="172"/>
    <n v="60"/>
    <n v="30"/>
    <n v="480"/>
    <s v="SUP-1006"/>
    <x v="4"/>
    <s v="China"/>
    <n v="37"/>
    <d v="2026-03-15T00:00:00"/>
    <n v="191798.11"/>
    <n v="238264.9"/>
    <n v="40661199.32"/>
    <s v="NGN"/>
    <d v="2026-06-23T00:00:00"/>
    <d v="2026-03-30T00:00:00"/>
    <m/>
    <x v="1"/>
    <x v="1"/>
  </r>
  <r>
    <s v="PRD-00387"/>
    <s v="SAM-AUD-0016"/>
    <s v="6244800000000"/>
    <x v="0"/>
    <s v="Samsung"/>
    <x v="0"/>
    <s v="Speakers"/>
    <s v="Each"/>
    <s v="Active"/>
    <x v="2"/>
    <s v="LAG"/>
    <s v="C-18-S5"/>
    <s v="C"/>
    <s v="S5"/>
    <s v="BT-105296"/>
    <s v="LOT-A7671"/>
    <n v="66"/>
    <n v="8"/>
    <n v="58"/>
    <n v="10"/>
    <n v="4"/>
    <n v="100"/>
    <s v="SUP-1011"/>
    <x v="2"/>
    <s v="United Kingdom"/>
    <n v="31"/>
    <d v="2026-04-24T00:00:00"/>
    <n v="142755.91"/>
    <n v="179978.3"/>
    <n v="9421890.0600000005"/>
    <s v="NGN"/>
    <d v="2026-06-04T00:00:00"/>
    <d v="2026-05-04T00:00:00"/>
    <m/>
    <x v="1"/>
    <x v="1"/>
  </r>
  <r>
    <s v="PRD-00642"/>
    <s v="HP-PRN-0008"/>
    <s v="8089750000000"/>
    <x v="54"/>
    <s v="Hp"/>
    <x v="7"/>
    <s v="Inkjet Printers"/>
    <s v="Each"/>
    <s v="Active"/>
    <x v="2"/>
    <s v="LAG"/>
    <s v="E-29-S2"/>
    <s v="E"/>
    <s v="S2"/>
    <s v="BT-701981"/>
    <s v="LOT-A7493"/>
    <n v="42"/>
    <n v="14"/>
    <n v="28"/>
    <n v="30"/>
    <n v="9"/>
    <n v="300"/>
    <s v="SUP-1004"/>
    <x v="10"/>
    <s v="United Arab Emirates"/>
    <n v="24"/>
    <d v="2025-04-14T00:00:00"/>
    <n v="286454.88"/>
    <n v="417059.08"/>
    <n v="12031104.960000001"/>
    <s v="NGN"/>
    <d v="2026-05-23T00:00:00"/>
    <d v="2025-04-21T00:00:00"/>
    <m/>
    <x v="1"/>
    <x v="1"/>
  </r>
  <r>
    <s v="PRD-02090"/>
    <s v="APC-ELC-0095"/>
    <m/>
    <x v="14"/>
    <s v="Apc"/>
    <x v="8"/>
    <s v="Lighting"/>
    <s v="Each"/>
    <s v="Active"/>
    <x v="1"/>
    <s v="ABJ"/>
    <s v="E-14-S5"/>
    <s v="E"/>
    <s v="S5"/>
    <s v="BT-121933"/>
    <s v="LOT-B3266"/>
    <n v="19"/>
    <n v="1"/>
    <n v="18"/>
    <n v="20"/>
    <n v="10"/>
    <n v="80"/>
    <s v="SUP-1005"/>
    <x v="12"/>
    <s v="United Arab Emirates"/>
    <n v="22"/>
    <d v="2025-06-07T00:00:00"/>
    <n v="84073.81"/>
    <n v="105785.64"/>
    <n v="1597402.39"/>
    <s v="NGN"/>
    <d v="2026-06-17T00:00:00"/>
    <d v="2025-06-11T00:00:00"/>
    <m/>
    <x v="2"/>
    <x v="0"/>
  </r>
  <r>
    <s v="PRD-03038"/>
    <s v="LOG-CLN-0073"/>
    <s v="2040780000000"/>
    <x v="28"/>
    <s v="Logitech"/>
    <x v="1"/>
    <s v="Vacuum"/>
    <s v="Each"/>
    <s v="Active"/>
    <x v="0"/>
    <s v="PHC"/>
    <s v="A-22-S4"/>
    <s v="A"/>
    <s v="S4"/>
    <s v="BT-249317"/>
    <s v="LOT-C7698"/>
    <n v="228"/>
    <n v="78"/>
    <n v="150"/>
    <n v="60"/>
    <n v="24"/>
    <n v="480"/>
    <s v="SUP-1009"/>
    <x v="7"/>
    <s v="Nigeria"/>
    <n v="9"/>
    <d v="2025-07-11T00:00:00"/>
    <n v="104557.49"/>
    <n v="130701.98"/>
    <n v="23839107.719999999"/>
    <s v="NGN"/>
    <d v="2026-05-02T00:00:00"/>
    <d v="2025-07-20T00:00:00"/>
    <d v="2027-01-05T00:00:00"/>
    <x v="1"/>
    <x v="1"/>
  </r>
  <r>
    <s v="PRD-01305"/>
    <s v="UBI-NET-0046"/>
    <s v="702475000000"/>
    <x v="43"/>
    <s v="Ubiquiti"/>
    <x v="11"/>
    <s v="Access Points"/>
    <s v="Each"/>
    <s v="Active"/>
    <x v="1"/>
    <s v="ABJ"/>
    <s v="B-04-S1"/>
    <s v="B"/>
    <s v="S1"/>
    <s v="BT-457867"/>
    <s v="LOT-B7408"/>
    <n v="0"/>
    <n v="0"/>
    <n v="0"/>
    <n v="10"/>
    <n v="5"/>
    <n v="80"/>
    <s v="SUP-1005"/>
    <x v="12"/>
    <s v="United Arab Emirates"/>
    <n v="22"/>
    <m/>
    <n v="255995.94"/>
    <n v="296227.27"/>
    <n v="0"/>
    <s v="NGN"/>
    <d v="2026-05-03T00:00:00"/>
    <d v="2026-06-09T00:00:00"/>
    <m/>
    <x v="0"/>
    <x v="0"/>
  </r>
  <r>
    <s v="PRD-00385"/>
    <s v="WD-STO-0009"/>
    <s v="9150860000000"/>
    <x v="61"/>
    <s v="Western Digital"/>
    <x v="3"/>
    <s v="External Storage"/>
    <s v="Each"/>
    <s v="Active"/>
    <x v="2"/>
    <s v="LAG"/>
    <s v="G-29-S1"/>
    <s v="G"/>
    <s v="S1"/>
    <s v="BT-440401"/>
    <s v="LOT-A5877"/>
    <n v="273"/>
    <n v="86"/>
    <n v="187"/>
    <n v="100"/>
    <n v="50"/>
    <n v="600"/>
    <s v="SUP-1004"/>
    <x v="10"/>
    <s v="United Arab Emirates"/>
    <n v="25"/>
    <d v="2025-12-08T00:00:00"/>
    <n v="183472.21"/>
    <n v="250824.75"/>
    <n v="50087913.329999998"/>
    <s v="NGN"/>
    <d v="2026-06-07T00:00:00"/>
    <d v="2025-12-13T00:00:00"/>
    <m/>
    <x v="1"/>
    <x v="1"/>
  </r>
  <r>
    <s v="PRD-00992"/>
    <s v="LOG-ACC-0027"/>
    <s v="6635650000000"/>
    <x v="30"/>
    <s v="Logitech"/>
    <x v="10"/>
    <s v="Keyboards"/>
    <s v="Each"/>
    <s v="Active"/>
    <x v="2"/>
    <s v="LAG"/>
    <s v="F-23-S5"/>
    <s v="F"/>
    <s v="S5"/>
    <s v="BT-752825"/>
    <s v="LOT-A9366"/>
    <n v="292"/>
    <n v="23"/>
    <n v="269"/>
    <n v="75"/>
    <n v="37"/>
    <n v="300"/>
    <s v="SUP-1008"/>
    <x v="3"/>
    <s v="Nigeria"/>
    <n v="7"/>
    <d v="2025-05-01T00:00:00"/>
    <n v="36914.76"/>
    <n v="54234.37"/>
    <n v="10779109.92"/>
    <s v="NGN"/>
    <d v="2026-06-25T00:00:00"/>
    <d v="2025-05-08T00:00:00"/>
    <m/>
    <x v="1"/>
    <x v="1"/>
  </r>
  <r>
    <s v="PRD-02978"/>
    <s v="CAN-PRN-0070"/>
    <s v="9452880000000"/>
    <x v="35"/>
    <s v="Canon"/>
    <x v="7"/>
    <s v="Inkjet Printers"/>
    <s v="Each"/>
    <s v="Active"/>
    <x v="0"/>
    <s v="PHC"/>
    <s v="G-33-S7"/>
    <s v="G"/>
    <s v="S7"/>
    <s v="BT-888750"/>
    <s v="LOT-C7085"/>
    <n v="268"/>
    <n v="59"/>
    <n v="209"/>
    <n v="50"/>
    <n v="20"/>
    <n v="500"/>
    <s v="SUP-1012"/>
    <x v="11"/>
    <s v="Nigeria"/>
    <n v="7"/>
    <d v="2025-08-28T00:00:00"/>
    <n v="330118.63"/>
    <n v="442804.66"/>
    <n v="88471792.840000004"/>
    <s v="NGN"/>
    <d v="2026-05-18T00:00:00"/>
    <d v="2025-09-09T00:00:00"/>
    <m/>
    <x v="1"/>
    <x v="1"/>
  </r>
  <r>
    <s v="PRD-03201"/>
    <s v="CIS-NET-0126"/>
    <s v="4915750000000"/>
    <x v="48"/>
    <s v="Cisco"/>
    <x v="11"/>
    <s v="Access Points"/>
    <s v="Each"/>
    <s v="Active"/>
    <x v="0"/>
    <s v="PHC"/>
    <s v="B-37-S8"/>
    <s v="B"/>
    <s v="S8"/>
    <s v="BT-618398"/>
    <s v="LOT-C1172"/>
    <n v="6"/>
    <n v="1"/>
    <n v="5"/>
    <n v="10"/>
    <n v="5"/>
    <n v="50"/>
    <s v="SUP-1001"/>
    <x v="9"/>
    <s v="Nigeria"/>
    <n v="6"/>
    <d v="2025-06-11T00:00:00"/>
    <n v="574883.03"/>
    <n v="707295.14"/>
    <n v="3449298.18"/>
    <s v="NGN"/>
    <d v="2026-05-05T00:00:00"/>
    <d v="2025-06-12T00:00:00"/>
    <m/>
    <x v="2"/>
    <x v="0"/>
  </r>
  <r>
    <s v="PRD-02436"/>
    <s v="UBI-NET-0083"/>
    <s v="1577990000000"/>
    <x v="43"/>
    <s v="Ubiquiti"/>
    <x v="11"/>
    <s v="Access Points"/>
    <s v="Each"/>
    <s v="Active"/>
    <x v="0"/>
    <s v="PHC"/>
    <s v="G-17-S7"/>
    <s v="G"/>
    <s v="S7"/>
    <s v="BT-977212"/>
    <s v="LOT-C9637"/>
    <n v="115"/>
    <n v="0"/>
    <n v="115"/>
    <n v="30"/>
    <n v="9"/>
    <n v="180"/>
    <s v="SUP-1012"/>
    <x v="11"/>
    <s v="Nigeria"/>
    <n v="3"/>
    <d v="2026-05-26T00:00:00"/>
    <n v="361142.98"/>
    <n v="554847.05000000005"/>
    <n v="41531442.700000003"/>
    <s v="NGN"/>
    <d v="2026-05-14T00:00:00"/>
    <d v="2026-05-27T00:00:00"/>
    <m/>
    <x v="1"/>
    <x v="1"/>
  </r>
  <r>
    <s v="PRD-03202"/>
    <s v="UBI-NET-0117"/>
    <s v="7164030000000"/>
    <x v="52"/>
    <s v="Ubiquiti"/>
    <x v="11"/>
    <s v="Switches"/>
    <s v="Each"/>
    <s v="Active"/>
    <x v="0"/>
    <s v="PHC"/>
    <s v="G-06-S3"/>
    <s v="G"/>
    <s v="S3"/>
    <s v="BT-247755"/>
    <s v="LOT-C7233"/>
    <n v="26"/>
    <n v="7"/>
    <n v="19"/>
    <n v="10"/>
    <n v="5"/>
    <n v="40"/>
    <s v="SUP-1003"/>
    <x v="0"/>
    <s v="Nigeria"/>
    <n v="3"/>
    <d v="2025-06-22T00:00:00"/>
    <n v="90080.58"/>
    <n v="118105.13"/>
    <n v="2342095.08"/>
    <s v="NGN"/>
    <d v="2026-05-02T00:00:00"/>
    <d v="2025-06-29T00:00:00"/>
    <m/>
    <x v="1"/>
    <x v="1"/>
  </r>
  <r>
    <s v="PRD-00785"/>
    <s v="HP-CLN-0017"/>
    <s v="683354000000"/>
    <x v="1"/>
    <s v="Hp"/>
    <x v="1"/>
    <s v="Vacuum"/>
    <s v="Each"/>
    <s v="Active"/>
    <x v="2"/>
    <s v="LAG"/>
    <s v="E-06-S8"/>
    <s v="E"/>
    <s v="S8"/>
    <s v="BT-750559"/>
    <s v="LOT-A7717"/>
    <n v="44"/>
    <n v="16"/>
    <n v="28"/>
    <n v="10"/>
    <n v="3"/>
    <n v="80"/>
    <s v="SUP-1011"/>
    <x v="2"/>
    <s v="United Kingdom"/>
    <n v="26"/>
    <d v="2025-04-12T00:00:00"/>
    <n v="178864.8"/>
    <n v="213552.93"/>
    <n v="7870051.2000000002"/>
    <s v="NGN"/>
    <d v="2026-05-02T00:00:00"/>
    <d v="2025-04-24T00:00:00"/>
    <d v="2027-04-27T00:00:00"/>
    <x v="1"/>
    <x v="1"/>
  </r>
  <r>
    <s v="PRD-02247"/>
    <s v="CIS-NET-0091"/>
    <s v="3167290000000"/>
    <x v="53"/>
    <s v="Cisco"/>
    <x v="11"/>
    <s v="Switches"/>
    <s v="Each"/>
    <s v="Active"/>
    <x v="1"/>
    <s v="ABJ"/>
    <s v="B-16-S4"/>
    <s v="B"/>
    <s v="S4"/>
    <s v="BT-316328"/>
    <s v="LOT-B9714"/>
    <n v="27"/>
    <n v="4"/>
    <n v="23"/>
    <n v="20"/>
    <n v="8"/>
    <n v="80"/>
    <s v="SUP-1010"/>
    <x v="1"/>
    <s v="United Arab Emirates"/>
    <n v="14"/>
    <d v="2025-06-03T00:00:00"/>
    <n v="536339.11"/>
    <n v="780135.16"/>
    <n v="14481155.970000001"/>
    <s v="NGN"/>
    <d v="2026-05-06T00:00:00"/>
    <d v="2025-06-10T00:00:00"/>
    <m/>
    <x v="1"/>
    <x v="1"/>
  </r>
  <r>
    <s v="PRD-00683"/>
    <s v="CAN-SUP-0021"/>
    <s v="320320000000"/>
    <x v="50"/>
    <s v="Canon"/>
    <x v="6"/>
    <s v="Paper Products"/>
    <s v="Pack"/>
    <s v="Active"/>
    <x v="2"/>
    <s v="LAG"/>
    <s v="H-07-S3"/>
    <s v="H"/>
    <s v="S3"/>
    <s v="BT-848190"/>
    <s v="LOT-A9277"/>
    <n v="1"/>
    <n v="0"/>
    <n v="1"/>
    <m/>
    <n v="9"/>
    <n v="150"/>
    <s v="SUP-1011"/>
    <x v="2"/>
    <s v="United Kingdom"/>
    <n v="29"/>
    <d v="2025-04-01T00:00:00"/>
    <n v="4665.7"/>
    <n v="6506.41"/>
    <n v="4665.7"/>
    <s v="NGN"/>
    <d v="2026-05-08T00:00:00"/>
    <d v="2025-04-02T00:00:00"/>
    <d v="2026-12-01T00:00:00"/>
    <x v="2"/>
    <x v="0"/>
  </r>
  <r>
    <s v="PRD-00392"/>
    <s v="DEL-ACC-0010"/>
    <s v="9807700000000"/>
    <x v="58"/>
    <s v="Dell"/>
    <x v="10"/>
    <s v="Input Combos"/>
    <s v="Each"/>
    <s v="Active"/>
    <x v="2"/>
    <s v="LAG"/>
    <s v="B-17-S7"/>
    <s v="B"/>
    <s v="S7"/>
    <s v="BT-850755"/>
    <s v="LOT-A9803"/>
    <n v="93"/>
    <n v="4"/>
    <n v="89"/>
    <n v="100"/>
    <n v="40"/>
    <n v="500"/>
    <s v="SUP-1001"/>
    <x v="9"/>
    <s v="Nigeria"/>
    <n v="10"/>
    <d v="2025-02-13T00:00:00"/>
    <n v="5971.68"/>
    <n v="8484.26"/>
    <n v="555366.24"/>
    <s v="NGN"/>
    <d v="2026-06-05T00:00:00"/>
    <d v="2025-02-27T00:00:00"/>
    <m/>
    <x v="2"/>
    <x v="0"/>
  </r>
  <r>
    <s v="PRD-03210"/>
    <s v="HP-ACC-0077"/>
    <s v="6057240000000"/>
    <x v="72"/>
    <s v="Hp"/>
    <x v="10"/>
    <s v="Keyboards"/>
    <s v="Each"/>
    <s v="Discontinued"/>
    <x v="0"/>
    <s v="PHC"/>
    <s v="D-25-S8"/>
    <s v="D"/>
    <s v="S8"/>
    <s v="BT-482279"/>
    <s v="LOT-C6564"/>
    <n v="0"/>
    <n v="0"/>
    <n v="0"/>
    <n v="50"/>
    <n v="20"/>
    <n v="400"/>
    <s v="SUP-1006"/>
    <x v="4"/>
    <s v="China"/>
    <n v="35"/>
    <d v="2026-05-26T00:00:00"/>
    <n v="45646.879999999997"/>
    <n v="59751.95"/>
    <n v="0"/>
    <s v="NGN"/>
    <d v="2026-05-18T00:00:00"/>
    <d v="2026-05-31T00:00:00"/>
    <m/>
    <x v="0"/>
    <x v="0"/>
  </r>
  <r>
    <s v="PRD-01634"/>
    <s v="UBI-NET-0056"/>
    <s v="118169000000"/>
    <x v="43"/>
    <s v="Ubiquiti"/>
    <x v="11"/>
    <s v="Routers"/>
    <s v="Each"/>
    <s v="Active"/>
    <x v="1"/>
    <s v="ABJ"/>
    <s v="E-40-S4"/>
    <s v="E"/>
    <s v="S4"/>
    <s v="BT-143869"/>
    <s v="LOT-B6220"/>
    <n v="14"/>
    <n v="0"/>
    <n v="14"/>
    <n v="10"/>
    <n v="4"/>
    <n v="40"/>
    <s v="SUP-1003"/>
    <x v="0"/>
    <s v="Nigeria"/>
    <n v="8"/>
    <d v="2025-12-18T00:00:00"/>
    <n v="206504.6"/>
    <n v="297358.49"/>
    <n v="2891064.4"/>
    <s v="NGN"/>
    <d v="2026-06-04T00:00:00"/>
    <d v="2025-12-30T00:00:00"/>
    <m/>
    <x v="1"/>
    <x v="1"/>
  </r>
  <r>
    <s v="PRD-00954"/>
    <s v="UBI-CCT-0026"/>
    <s v="3252830000000"/>
    <x v="40"/>
    <s v="Ubiquiti"/>
    <x v="9"/>
    <s v="NVR"/>
    <s v="Each"/>
    <s v="Active"/>
    <x v="2"/>
    <s v="LAG"/>
    <s v="N/A"/>
    <s v="C"/>
    <s v="S4"/>
    <s v="BT-798797"/>
    <s v="LOT-A2109"/>
    <n v="388"/>
    <n v="151"/>
    <n v="237"/>
    <n v="75"/>
    <n v="22"/>
    <n v="450"/>
    <s v="SUP-1001"/>
    <x v="6"/>
    <s v="Nigeria"/>
    <n v="8"/>
    <d v="2026-05-25T00:00:00"/>
    <n v="650188.93999999994"/>
    <n v="860731.93"/>
    <n v="252273308.69999999"/>
    <s v="NGN"/>
    <d v="2026-06-14T00:00:00"/>
    <d v="2026-06-08T00:00:00"/>
    <m/>
    <x v="1"/>
    <x v="1"/>
  </r>
  <r>
    <s v="PRD-02164"/>
    <s v="PHI-CCT-0060"/>
    <s v="7851460000000"/>
    <x v="32"/>
    <s v="Philips"/>
    <x v="9"/>
    <s v="IP Cameras"/>
    <s v="Each"/>
    <s v="Active"/>
    <x v="1"/>
    <s v="ABJ"/>
    <s v="A-39-S1"/>
    <s v="A"/>
    <s v="S1"/>
    <s v="BT-284763"/>
    <s v="LOT-B4776"/>
    <n v="79"/>
    <n v="9"/>
    <n v="70"/>
    <n v="20"/>
    <n v="6"/>
    <n v="200"/>
    <s v="SUP-1002"/>
    <x v="5"/>
    <s v="Nigeria"/>
    <n v="9"/>
    <d v="2025-09-14T00:00:00"/>
    <n v="500829.26"/>
    <n v="693884.22"/>
    <n v="39565511.539999999"/>
    <s v="NGN"/>
    <d v="2026-05-25T00:00:00"/>
    <d v="2025-09-24T00:00:00"/>
    <m/>
    <x v="1"/>
    <x v="1"/>
  </r>
  <r>
    <s v="PRD-01250"/>
    <s v="UBI-CCT-0032"/>
    <s v="667665000000"/>
    <x v="40"/>
    <s v="Ubiquiti"/>
    <x v="9"/>
    <s v="IP Cameras"/>
    <s v="Each"/>
    <s v="Active"/>
    <x v="1"/>
    <s v="ABJ"/>
    <s v="D-06-S4"/>
    <s v="D"/>
    <s v="S4"/>
    <s v="BT-241627"/>
    <s v="LOT-B3535"/>
    <n v="0"/>
    <n v="0"/>
    <n v="0"/>
    <n v="15"/>
    <n v="6"/>
    <n v="90"/>
    <s v="SUP-1003"/>
    <x v="0"/>
    <s v="Nigeria"/>
    <n v="5"/>
    <d v="2026-05-10T00:00:00"/>
    <n v="691237.55"/>
    <n v="860606.83"/>
    <n v="0"/>
    <s v="NGN"/>
    <d v="2026-05-21T00:00:00"/>
    <d v="2026-05-22T00:00:00"/>
    <m/>
    <x v="0"/>
    <x v="0"/>
  </r>
  <r>
    <s v="PRD-00205"/>
    <s v="APC-ELC-0009"/>
    <s v="6565050000000"/>
    <x v="38"/>
    <s v="Apc"/>
    <x v="8"/>
    <s v="Lighting"/>
    <s v="Each"/>
    <s v="Active"/>
    <x v="2"/>
    <s v="LAG"/>
    <s v="F-04-S9"/>
    <s v="F"/>
    <s v="S9"/>
    <s v="BT-799155"/>
    <s v="LOT-A6915"/>
    <n v="0"/>
    <n v="0"/>
    <n v="0"/>
    <n v="30"/>
    <n v="9"/>
    <n v="120"/>
    <s v="SUP-1006"/>
    <x v="4"/>
    <s v="China"/>
    <n v="38"/>
    <d v="2025-05-02T00:00:00"/>
    <n v="217526.03"/>
    <n v="257757.64"/>
    <n v="0"/>
    <s v="NGN"/>
    <d v="2026-05-29T00:00:00"/>
    <d v="2025-05-06T00:00:00"/>
    <m/>
    <x v="0"/>
    <x v="0"/>
  </r>
  <r>
    <s v="PRD-03015"/>
    <s v="PHI-ELC-0160"/>
    <s v="3573740000000"/>
    <x v="37"/>
    <s v="Philips"/>
    <x v="8"/>
    <s v="UPS"/>
    <s v="Each"/>
    <s v="Active"/>
    <x v="0"/>
    <s v="PHC"/>
    <s v="B-01-S8"/>
    <s v="B"/>
    <s v="S8"/>
    <s v="BT-223355"/>
    <s v="LOT-C2642"/>
    <n v="104"/>
    <n v="33"/>
    <n v="71"/>
    <n v="40"/>
    <n v="20"/>
    <n v="200"/>
    <s v="SUP-1006"/>
    <x v="4"/>
    <s v="China"/>
    <n v="36"/>
    <d v="2026-02-04T00:00:00"/>
    <n v="230900.73"/>
    <n v="346301.1"/>
    <n v="24013675.920000002"/>
    <s v="NGN"/>
    <d v="2026-06-20T00:00:00"/>
    <d v="2026-02-15T00:00:00"/>
    <m/>
    <x v="1"/>
    <x v="1"/>
  </r>
  <r>
    <s v="PRD-00555"/>
    <s v="APC-ELC-0031"/>
    <s v="6145900000000"/>
    <x v="14"/>
    <s v="Apc"/>
    <x v="8"/>
    <s v="UPS"/>
    <s v="Each"/>
    <s v="Active"/>
    <x v="2"/>
    <s v="LAG"/>
    <s v="H-03-S1"/>
    <s v="H"/>
    <s v="S1"/>
    <s v="BT-160377"/>
    <s v="LOT-A5358"/>
    <n v="71"/>
    <n v="13"/>
    <n v="58"/>
    <n v="20"/>
    <n v="8"/>
    <n v="120"/>
    <s v="SUP-1002"/>
    <x v="5"/>
    <s v="Nigeria"/>
    <n v="3"/>
    <d v="2025-10-06T00:00:00"/>
    <n v="118208.93"/>
    <n v="138969.94"/>
    <n v="8392834.0299999993"/>
    <s v="NGN"/>
    <d v="2026-06-21T00:00:00"/>
    <d v="2025-10-20T00:00:00"/>
    <m/>
    <x v="1"/>
    <x v="1"/>
  </r>
  <r>
    <s v="PRD-01802"/>
    <s v="SAM-STO-0044"/>
    <s v="8078440000000"/>
    <x v="42"/>
    <s v="Samsung"/>
    <x v="3"/>
    <s v="Flash Drives"/>
    <s v="Each"/>
    <s v="Active"/>
    <x v="1"/>
    <s v="ABJ"/>
    <s v="D-27-S8"/>
    <s v="D"/>
    <s v="S8"/>
    <s v="BT-203285"/>
    <s v="LOT-B6940"/>
    <n v="93"/>
    <n v="34"/>
    <n v="59"/>
    <n v="25"/>
    <n v="12"/>
    <n v="125"/>
    <s v="SUP-1002"/>
    <x v="5"/>
    <s v="Nigeria"/>
    <n v="3"/>
    <d v="2026-02-10T00:00:00"/>
    <n v="148658.32"/>
    <n v="213576.43"/>
    <n v="13825223.76"/>
    <s v="NGN"/>
    <d v="2026-05-13T00:00:00"/>
    <d v="2026-02-13T00:00:00"/>
    <m/>
    <x v="1"/>
    <x v="1"/>
  </r>
  <r>
    <s v="PRD-00414"/>
    <s v="SAM-MOB-0015"/>
    <s v="9237250000000"/>
    <x v="21"/>
    <s v="Samsung"/>
    <x v="5"/>
    <s v="Tablets"/>
    <s v="Each"/>
    <s v="Active"/>
    <x v="2"/>
    <s v="LAG"/>
    <s v="N/A"/>
    <s v="B"/>
    <s v="S4"/>
    <s v="BT-247262"/>
    <s v="LOT-A7577"/>
    <n v="83"/>
    <n v="25"/>
    <n v="58"/>
    <n v="20"/>
    <n v="6"/>
    <n v="160"/>
    <s v="SUP-1002"/>
    <x v="5"/>
    <s v="Nigeria"/>
    <n v="8"/>
    <d v="2025-09-28T00:00:00"/>
    <n v="342074.92"/>
    <n v="474309.65"/>
    <n v="28392218.359999999"/>
    <s v="NGN"/>
    <d v="2026-06-07T00:00:00"/>
    <d v="2025-10-12T00:00:00"/>
    <m/>
    <x v="1"/>
    <x v="1"/>
  </r>
  <r>
    <s v="PRD-01049"/>
    <s v="LOG-FUR-0024"/>
    <s v="8287200000000"/>
    <x v="4"/>
    <s v="Logitech"/>
    <x v="4"/>
    <s v="Desk Accessories"/>
    <s v="Each"/>
    <s v="Active"/>
    <x v="2"/>
    <s v="LAG"/>
    <s v="D-22-S5"/>
    <s v="D"/>
    <s v="S5"/>
    <s v="BT-483279"/>
    <s v="LOT-A4774"/>
    <n v="4"/>
    <n v="0"/>
    <n v="4"/>
    <n v="20"/>
    <n v="10"/>
    <n v="120"/>
    <s v="SUP-1006"/>
    <x v="4"/>
    <s v="China"/>
    <n v="37"/>
    <d v="2026-05-15T00:00:00"/>
    <n v="204697.38"/>
    <n v="297402.94"/>
    <n v="818789.52"/>
    <s v="NGN"/>
    <d v="2026-06-27T00:00:00"/>
    <d v="2026-05-21T00:00:00"/>
    <m/>
    <x v="2"/>
    <x v="0"/>
  </r>
  <r>
    <s v="PRD-00221"/>
    <s v="MSF-FUR-0004"/>
    <s v="8189850000000"/>
    <x v="10"/>
    <s v="Microsoft"/>
    <x v="4"/>
    <s v="Desk Accessories"/>
    <s v="Each"/>
    <s v="Active"/>
    <x v="2"/>
    <s v="LAG"/>
    <s v="B-09-S7"/>
    <s v="B"/>
    <s v="S7"/>
    <s v="BT-347507"/>
    <s v="LOT-A2833"/>
    <n v="18"/>
    <n v="1"/>
    <n v="17"/>
    <n v="10"/>
    <n v="5"/>
    <n v="80"/>
    <s v="SUP-1004"/>
    <x v="10"/>
    <s v="United Arab Emirates"/>
    <n v="23"/>
    <d v="2025-04-19T00:00:00"/>
    <n v="115025.11"/>
    <n v="135204.26999999999"/>
    <n v="2070451.98"/>
    <s v="NGN"/>
    <d v="2026-06-06T00:00:00"/>
    <d v="2025-05-04T00:00:00"/>
    <m/>
    <x v="1"/>
    <x v="1"/>
  </r>
  <r>
    <s v="PRD-02088"/>
    <s v="CIS-NET-0086"/>
    <s v="2285400000000"/>
    <x v="56"/>
    <s v="Cisco"/>
    <x v="11"/>
    <s v="Access Points"/>
    <s v="Each"/>
    <s v="Active"/>
    <x v="1"/>
    <s v="ABJ"/>
    <s v="D-37-S2"/>
    <s v="D"/>
    <s v="S2"/>
    <s v="BT-291816"/>
    <s v="LOT-B1995"/>
    <n v="32"/>
    <n v="7"/>
    <n v="25"/>
    <n v="20"/>
    <n v="8"/>
    <n v="200"/>
    <s v="SUP-1010"/>
    <x v="1"/>
    <s v="United Arab Emirates"/>
    <n v="15"/>
    <d v="2025-02-11T00:00:00"/>
    <n v="99138.9"/>
    <n v="136064.07"/>
    <n v="3172444.8"/>
    <s v="NGN"/>
    <d v="2026-05-07T00:00:00"/>
    <d v="2025-02-20T00:00:00"/>
    <m/>
    <x v="1"/>
    <x v="1"/>
  </r>
  <r>
    <s v="PRD-02519"/>
    <s v="BRO-PRN-0050"/>
    <s v="5082200000000"/>
    <x v="44"/>
    <s v="Brother"/>
    <x v="7"/>
    <s v="Inkjet Printers"/>
    <s v="Each"/>
    <s v="Active"/>
    <x v="0"/>
    <s v="PHC"/>
    <s v="F-29-S2"/>
    <s v="F"/>
    <s v="S2"/>
    <s v="BT-461600"/>
    <s v="LOT-C7192"/>
    <n v="0"/>
    <n v="0"/>
    <n v="0"/>
    <n v="100"/>
    <n v="30"/>
    <n v="1000"/>
    <s v="SUP-1009"/>
    <x v="7"/>
    <s v="Nigeria"/>
    <n v="8"/>
    <d v="2025-11-07T00:00:00"/>
    <n v="104927.07"/>
    <n v="127335.2"/>
    <n v="0"/>
    <s v="NGN"/>
    <d v="2026-05-23T00:00:00"/>
    <d v="2025-11-19T00:00:00"/>
    <m/>
    <x v="0"/>
    <x v="0"/>
  </r>
  <r>
    <s v="PRD-01116"/>
    <s v="SAM-MOB-0037"/>
    <s v="1363660000000"/>
    <x v="11"/>
    <s v="Samsung"/>
    <x v="5"/>
    <s v="Smartphones"/>
    <s v="Each"/>
    <s v="Active"/>
    <x v="2"/>
    <s v="LAG"/>
    <s v="B-39-S1"/>
    <s v="B"/>
    <s v="S1"/>
    <s v="BT-530672"/>
    <s v="LOT-A9157"/>
    <n v="33"/>
    <n v="4"/>
    <n v="29"/>
    <n v="10"/>
    <n v="5"/>
    <n v="60"/>
    <s v="SUP-1001"/>
    <x v="9"/>
    <s v="Nigeria"/>
    <n v="9"/>
    <d v="2025-06-12T00:00:00"/>
    <n v="339139.38"/>
    <n v="479468.09"/>
    <n v="11191599.539999999"/>
    <s v="NGN"/>
    <d v="2026-05-02T00:00:00"/>
    <d v="2025-06-14T00:00:00"/>
    <m/>
    <x v="1"/>
    <x v="1"/>
  </r>
  <r>
    <s v="PRD-00096"/>
    <s v="UBI-NET-0003"/>
    <s v="6557430000000"/>
    <x v="51"/>
    <s v="Ubiquiti"/>
    <x v="11"/>
    <s v="Switches"/>
    <s v="Each"/>
    <s v="Active"/>
    <x v="2"/>
    <s v="LAG"/>
    <s v="C-19-S4"/>
    <s v="C"/>
    <s v="S4"/>
    <s v="BT-373668"/>
    <s v="LOT-A6161"/>
    <n v="105"/>
    <n v="8"/>
    <n v="97"/>
    <n v="40"/>
    <n v="16"/>
    <n v="160"/>
    <s v="SUP-1011"/>
    <x v="2"/>
    <s v="United Kingdom"/>
    <n v="32"/>
    <d v="2026-04-07T00:00:00"/>
    <n v="426113.87"/>
    <n v="590916.94999999995"/>
    <n v="44741956.350000001"/>
    <s v="NGN"/>
    <d v="2026-05-18T00:00:00"/>
    <d v="2026-04-14T00:00:00"/>
    <m/>
    <x v="1"/>
    <x v="1"/>
  </r>
  <r>
    <s v="PRD-01847"/>
    <s v="LOG-ACC-0040"/>
    <s v="1933560000000"/>
    <x v="30"/>
    <s v="Logitech"/>
    <x v="10"/>
    <s v="Keyboards"/>
    <s v="Each"/>
    <s v="Active"/>
    <x v="1"/>
    <s v="ABJ"/>
    <s v="D-11-S3"/>
    <s v="D"/>
    <s v="S3"/>
    <s v="BT-843841"/>
    <s v="LOT-B6318"/>
    <n v="13"/>
    <n v="5"/>
    <n v="8"/>
    <n v="15"/>
    <n v="4"/>
    <n v="120"/>
    <s v="SUP-1009"/>
    <x v="7"/>
    <s v="Nigeria"/>
    <n v="6"/>
    <d v="2026-05-06T00:00:00"/>
    <n v="26285.759999999998"/>
    <n v="35257.15"/>
    <n v="341714.88"/>
    <s v="NGN"/>
    <d v="2026-05-03T00:00:00"/>
    <d v="2026-05-09T00:00:00"/>
    <m/>
    <x v="2"/>
    <x v="0"/>
  </r>
  <r>
    <s v="PRD-00217"/>
    <s v="DEL-LAP-0003"/>
    <s v="4079060000000"/>
    <x v="75"/>
    <s v="Dell"/>
    <x v="2"/>
    <s v="Business Laptops"/>
    <s v="Each"/>
    <s v="Active"/>
    <x v="2"/>
    <s v="LAG"/>
    <s v="A-28-S8"/>
    <s v="A"/>
    <s v="S8"/>
    <s v="BT-695642"/>
    <s v="LOT-A9433"/>
    <n v="142"/>
    <n v="44"/>
    <n v="98"/>
    <n v="25"/>
    <n v="12"/>
    <n v="150"/>
    <s v="SUP-1001"/>
    <x v="9"/>
    <s v="Nigeria"/>
    <n v="11"/>
    <d v="2026-05-20T00:00:00"/>
    <n v="670158.07999999996"/>
    <n v="861178.4"/>
    <n v="95162447.359999999"/>
    <s v="NGN"/>
    <d v="2026-06-09T00:00:00"/>
    <d v="2026-05-29T00:00:00"/>
    <m/>
    <x v="1"/>
    <x v="1"/>
  </r>
  <r>
    <s v="PRD-00075"/>
    <s v="HP-CLN-0004"/>
    <s v="9685620000000"/>
    <x v="1"/>
    <s v="Hp"/>
    <x v="1"/>
    <s v="Vacuum"/>
    <s v="Each"/>
    <s v="Active"/>
    <x v="2"/>
    <s v="LAG"/>
    <s v="C-05-S7"/>
    <s v="C"/>
    <s v="S7"/>
    <s v="BT-555111"/>
    <s v="LOT-A3661"/>
    <n v="66"/>
    <n v="17"/>
    <n v="49"/>
    <n v="30"/>
    <n v="9"/>
    <n v="120"/>
    <s v="SUP-1008"/>
    <x v="3"/>
    <s v="Nigeria"/>
    <n v="9"/>
    <d v="2025-07-22T00:00:00"/>
    <n v="11724.91"/>
    <n v="17839.53"/>
    <n v="773844.06"/>
    <s v="NGN"/>
    <d v="2026-06-16T00:00:00"/>
    <d v="2025-07-23T00:00:00"/>
    <d v="2027-11-22T00:00:00"/>
    <x v="1"/>
    <x v="1"/>
  </r>
  <r>
    <s v="PRD-00327"/>
    <s v="PHI-ELC-0012"/>
    <s v="4090740000000"/>
    <x v="37"/>
    <s v="Philips"/>
    <x v="8"/>
    <s v="Lighting"/>
    <s v="Each"/>
    <s v="Active"/>
    <x v="2"/>
    <s v="LAG"/>
    <s v="C-38-S6"/>
    <s v="C"/>
    <s v="S6"/>
    <s v="BT-501455"/>
    <s v="LOT-A4873"/>
    <n v="0"/>
    <n v="0"/>
    <n v="0"/>
    <n v="40"/>
    <n v="12"/>
    <n v="200"/>
    <s v="SUP-1006"/>
    <x v="4"/>
    <s v="China"/>
    <n v="36"/>
    <d v="2026-02-07T00:00:00"/>
    <n v="22599.06"/>
    <n v="28469.53"/>
    <n v="0"/>
    <s v="NGN"/>
    <d v="2026-06-01T00:00:00"/>
    <d v="2026-02-09T00:00:00"/>
    <m/>
    <x v="0"/>
    <x v="0"/>
  </r>
  <r>
    <s v="PRD-01345"/>
    <s v="SAM-AUD-0047"/>
    <s v="1793160000000"/>
    <x v="0"/>
    <s v="Samsung"/>
    <x v="0"/>
    <s v="Headsets"/>
    <s v="Each"/>
    <s v="Active"/>
    <x v="1"/>
    <s v="ABJ"/>
    <s v="F-29-S3"/>
    <s v="F"/>
    <s v="S3"/>
    <s v="BT-597966"/>
    <s v="LOT-B3238"/>
    <n v="174"/>
    <n v="39"/>
    <n v="135"/>
    <n v="50"/>
    <n v="15"/>
    <n v="400"/>
    <s v="SUP-1010"/>
    <x v="1"/>
    <s v="United Arab Emirates"/>
    <n v="18"/>
    <d v="2025-10-03T00:00:00"/>
    <n v="117826.1"/>
    <n v="150794.01"/>
    <n v="20501741.399999999"/>
    <s v="NGN"/>
    <d v="2026-05-08T00:00:00"/>
    <d v="2025-10-04T00:00:00"/>
    <m/>
    <x v="1"/>
    <x v="1"/>
  </r>
  <r>
    <s v="PRD-00279"/>
    <s v="CAN-SUP-0010"/>
    <s v="9786310000000"/>
    <x v="50"/>
    <s v="Canon"/>
    <x v="6"/>
    <s v="Labels"/>
    <s v="Pack"/>
    <s v="Active"/>
    <x v="2"/>
    <s v="LAG"/>
    <s v="A-34-S2"/>
    <s v="A"/>
    <s v="S2"/>
    <s v="BT-393042"/>
    <s v="LOT-A5072"/>
    <n v="70"/>
    <n v="11"/>
    <n v="59"/>
    <n v="40"/>
    <n v="20"/>
    <n v="320"/>
    <s v="SUP-1004"/>
    <x v="10"/>
    <s v="United Arab Emirates"/>
    <n v="25"/>
    <d v="2025-04-24T00:00:00"/>
    <n v="6757.54"/>
    <n v="9006.23"/>
    <n v="473027.8"/>
    <s v="NGN"/>
    <d v="2026-05-07T00:00:00"/>
    <d v="2025-05-06T00:00:00"/>
    <d v="2026-08-20T00:00:00"/>
    <x v="1"/>
    <x v="1"/>
  </r>
  <r>
    <s v="PRD-01208"/>
    <s v="SAM-MOB-0040"/>
    <s v="3561190000000"/>
    <x v="22"/>
    <s v="Samsung"/>
    <x v="5"/>
    <s v="Tablets"/>
    <s v="Each"/>
    <s v="Active"/>
    <x v="1"/>
    <s v="ABJ"/>
    <s v="C-14-S7"/>
    <s v="C"/>
    <s v="S7"/>
    <s v="BT-884491"/>
    <s v="LOT-B6322"/>
    <n v="3"/>
    <n v="1"/>
    <n v="2"/>
    <n v="10"/>
    <n v="5"/>
    <n v="40"/>
    <s v="SUP-1003"/>
    <x v="0"/>
    <s v="Nigeria"/>
    <n v="2"/>
    <d v="2025-12-13T00:00:00"/>
    <n v="235540.84"/>
    <n v="282880.87"/>
    <n v="706622.52"/>
    <s v="NGN"/>
    <d v="2026-06-01T00:00:00"/>
    <d v="2025-12-25T00:00:00"/>
    <m/>
    <x v="2"/>
    <x v="0"/>
  </r>
  <r>
    <s v="PRD-00913"/>
    <s v="SEA-STO-0019"/>
    <s v="2432330000000"/>
    <x v="81"/>
    <s v="Seagate"/>
    <x v="3"/>
    <s v="Flash Drives"/>
    <s v="Each"/>
    <s v="Active"/>
    <x v="2"/>
    <s v="LAG"/>
    <s v="G-12-S3"/>
    <s v="G"/>
    <s v="S3"/>
    <s v="BT-792782"/>
    <s v="LOT-A1532"/>
    <n v="0"/>
    <n v="0"/>
    <n v="0"/>
    <n v="60"/>
    <n v="18"/>
    <n v="240"/>
    <s v="SUP-1006"/>
    <x v="4"/>
    <s v="China"/>
    <n v="39"/>
    <d v="2026-01-27T00:00:00"/>
    <n v="66149.3"/>
    <n v="85533.440000000002"/>
    <n v="0"/>
    <s v="NGN"/>
    <d v="2026-05-22T00:00:00"/>
    <d v="2026-02-05T00:00:00"/>
    <m/>
    <x v="0"/>
    <x v="0"/>
  </r>
  <r>
    <s v="PRD-00586"/>
    <s v="SAM-MOB-0020"/>
    <s v="2680650000000"/>
    <x v="22"/>
    <s v="Samsung"/>
    <x v="5"/>
    <s v="Smartphones"/>
    <s v="Each"/>
    <s v="Active"/>
    <x v="2"/>
    <s v="LAG"/>
    <s v="F-17-S8"/>
    <s v="F"/>
    <s v="S8"/>
    <s v="BT-649472"/>
    <s v="LOT-A4964"/>
    <n v="184"/>
    <n v="51"/>
    <n v="133"/>
    <n v="40"/>
    <n v="12"/>
    <n v="200"/>
    <s v="SUP-1002"/>
    <x v="5"/>
    <s v="Nigeria"/>
    <n v="8"/>
    <d v="2025-08-10T00:00:00"/>
    <n v="217083.22"/>
    <n v="290307.31"/>
    <n v="39943312.479999997"/>
    <s v="NGN"/>
    <d v="2026-05-04T00:00:00"/>
    <d v="2025-08-14T00:00:00"/>
    <m/>
    <x v="1"/>
    <x v="1"/>
  </r>
  <r>
    <s v="PRD-02360"/>
    <s v="SAM-MOB-0081"/>
    <s v="2706080000000"/>
    <x v="11"/>
    <s v="Samsung"/>
    <x v="5"/>
    <s v="Smartphones"/>
    <s v="Each"/>
    <s v="Active"/>
    <x v="0"/>
    <s v="PHC"/>
    <s v="C-34-S3"/>
    <s v="C"/>
    <s v="S3"/>
    <s v="BT-358909"/>
    <s v="LOT-C6776"/>
    <n v="69"/>
    <n v="24"/>
    <n v="45"/>
    <n v="30"/>
    <n v="15"/>
    <n v="120"/>
    <s v="SUP-1010"/>
    <x v="1"/>
    <s v="United Arab Emirates"/>
    <n v="20"/>
    <d v="2025-11-29T00:00:00"/>
    <n v="537822.88"/>
    <n v="782372.61"/>
    <n v="37109778.719999999"/>
    <s v="NGN"/>
    <d v="2026-05-23T00:00:00"/>
    <d v="2025-12-04T00:00:00"/>
    <m/>
    <x v="1"/>
    <x v="1"/>
  </r>
  <r>
    <s v="PRD-00491"/>
    <s v="HP-MOB-0026"/>
    <s v="8878180000000"/>
    <x v="25"/>
    <s v="Hp"/>
    <x v="5"/>
    <s v="Tablets"/>
    <s v="Each"/>
    <s v="Active"/>
    <x v="2"/>
    <s v="LAG"/>
    <s v="E-08-S3"/>
    <s v="E"/>
    <s v="S3"/>
    <s v="BT-902056"/>
    <s v="LOT-A8393"/>
    <n v="154"/>
    <n v="9"/>
    <n v="145"/>
    <n v="75"/>
    <n v="37"/>
    <n v="750"/>
    <s v="SUP-1001"/>
    <x v="9"/>
    <s v="Nigeria"/>
    <n v="11"/>
    <d v="2026-04-03T00:00:00"/>
    <n v="616664.49"/>
    <n v="944381.1"/>
    <n v="94966331.459999993"/>
    <s v="NGN"/>
    <d v="2026-05-11T00:00:00"/>
    <d v="2026-04-16T00:00:00"/>
    <m/>
    <x v="1"/>
    <x v="1"/>
  </r>
  <r>
    <s v="PRD-02428"/>
    <s v="WD-STO-0063"/>
    <s v="3225090000000"/>
    <x v="78"/>
    <s v="Western Digital"/>
    <x v="3"/>
    <s v="Hard Disk Drives"/>
    <s v="Each"/>
    <s v="Active"/>
    <x v="0"/>
    <s v="PHC"/>
    <s v="E-05-S7"/>
    <s v="E"/>
    <s v="S7"/>
    <s v="BT-601892"/>
    <s v="LOT-C9628"/>
    <n v="1"/>
    <n v="0"/>
    <n v="1"/>
    <n v="10"/>
    <n v="5"/>
    <n v="40"/>
    <s v="SUP-1003"/>
    <x v="0"/>
    <s v="Nigeria"/>
    <n v="8"/>
    <d v="2026-04-18T00:00:00"/>
    <n v="215069.36"/>
    <n v="289842.67"/>
    <n v="215069.36"/>
    <s v="NGN"/>
    <d v="2026-04-30T00:00:00"/>
    <d v="2026-04-26T00:00:00"/>
    <m/>
    <x v="2"/>
    <x v="0"/>
  </r>
  <r>
    <s v="PRD-01298"/>
    <s v="HP-SUP-0038"/>
    <s v="954253000000"/>
    <x v="45"/>
    <s v="Hp"/>
    <x v="6"/>
    <s v="Labels"/>
    <s v="Pack"/>
    <s v="Active"/>
    <x v="1"/>
    <s v="ABJ"/>
    <s v="E-08-S5"/>
    <s v="E"/>
    <s v="S5"/>
    <s v="BT-821347"/>
    <s v="LOT-B6899"/>
    <n v="32"/>
    <n v="8"/>
    <n v="24"/>
    <n v="20"/>
    <n v="8"/>
    <n v="120"/>
    <s v="SUP-1003"/>
    <x v="0"/>
    <s v="Nigeria"/>
    <n v="3"/>
    <d v="2026-01-04T00:00:00"/>
    <n v="37233.339999999997"/>
    <n v="49226.09"/>
    <n v="1191466.8799999999"/>
    <s v="NGN"/>
    <d v="2026-06-24T00:00:00"/>
    <d v="2026-01-18T00:00:00"/>
    <d v="2026-10-29T00:00:00"/>
    <x v="1"/>
    <x v="1"/>
  </r>
  <r>
    <s v="PRD-02188"/>
    <s v="MSF-FUR-0052"/>
    <s v="261423000000"/>
    <x v="10"/>
    <s v="Microsoft"/>
    <x v="4"/>
    <s v="Desks"/>
    <s v="Each"/>
    <s v="Active"/>
    <x v="1"/>
    <s v="ABJ"/>
    <s v="C-28-S2"/>
    <s v="C"/>
    <s v="S2"/>
    <s v="BT-930536"/>
    <s v="LOT-B3219"/>
    <n v="19"/>
    <n v="2"/>
    <n v="17"/>
    <n v="10"/>
    <n v="3"/>
    <n v="80"/>
    <s v="SUP-1005"/>
    <x v="12"/>
    <s v="United Arab Emirates"/>
    <n v="19"/>
    <d v="2025-06-19T00:00:00"/>
    <n v="141755.82"/>
    <n v="181857.9"/>
    <n v="2693360.58"/>
    <s v="NGN"/>
    <d v="2026-06-20T00:00:00"/>
    <d v="2025-06-21T00:00:00"/>
    <m/>
    <x v="1"/>
    <x v="1"/>
  </r>
  <r>
    <s v="PRD-01752"/>
    <s v="CIS-NET-0076"/>
    <m/>
    <x v="56"/>
    <s v="Cisco"/>
    <x v="11"/>
    <s v="Routers"/>
    <s v="Each"/>
    <s v="Active"/>
    <x v="1"/>
    <s v="ABJ"/>
    <s v="D-32-S9"/>
    <s v="D"/>
    <s v="S9"/>
    <s v="BT-316336"/>
    <s v="LOT-B3264"/>
    <n v="53"/>
    <n v="8"/>
    <n v="45"/>
    <n v="15"/>
    <n v="7"/>
    <n v="75"/>
    <s v="SUP-1009"/>
    <x v="7"/>
    <s v="Nigeria"/>
    <n v="10"/>
    <d v="2026-05-30T00:00:00"/>
    <n v="300355.65999999997"/>
    <n v="416007.23"/>
    <n v="15918849.98"/>
    <s v="NGN"/>
    <d v="2026-06-12T00:00:00"/>
    <d v="2026-06-08T00:00:00"/>
    <m/>
    <x v="1"/>
    <x v="1"/>
  </r>
  <r>
    <s v="PRD-02064"/>
    <s v="BRO-SUP-0067"/>
    <s v="6790820000000"/>
    <x v="6"/>
    <s v="Brother"/>
    <x v="6"/>
    <s v="Paper Products"/>
    <s v="Pack"/>
    <s v="Active"/>
    <x v="1"/>
    <s v="ABJ"/>
    <s v="F-32-S4"/>
    <s v="F"/>
    <s v="S4"/>
    <s v="BT-246464"/>
    <s v="LOT-B4385"/>
    <n v="75"/>
    <n v="20"/>
    <n v="55"/>
    <n v="15"/>
    <n v="4"/>
    <n v="75"/>
    <s v="SUP-1003"/>
    <x v="0"/>
    <s v="Nigeria"/>
    <n v="2"/>
    <d v="2025-10-20T00:00:00"/>
    <n v="17280.939999999999"/>
    <n v="20561.14"/>
    <n v="1296070.5"/>
    <s v="NGN"/>
    <d v="2026-06-25T00:00:00"/>
    <d v="2025-10-22T00:00:00"/>
    <d v="2026-08-04T00:00:00"/>
    <x v="1"/>
    <x v="1"/>
  </r>
  <r>
    <s v="PRD-00115"/>
    <s v="SAM-MOB-0068"/>
    <s v="8942100000000"/>
    <x v="12"/>
    <s v="Brother"/>
    <x v="7"/>
    <s v="Inkjet Printers"/>
    <s v="Each"/>
    <s v="Active"/>
    <x v="2"/>
    <s v="LAG"/>
    <s v="D-23-S4"/>
    <s v="D"/>
    <s v="S4"/>
    <s v="BT-427252"/>
    <s v="LOT-A3112"/>
    <n v="146"/>
    <n v="0"/>
    <n v="146"/>
    <n v="50"/>
    <n v="15"/>
    <n v="200"/>
    <s v="SUP-1004"/>
    <x v="10"/>
    <s v="United Arab Emirates"/>
    <n v="25"/>
    <d v="2026-06-05T00:00:00"/>
    <n v="445786.76"/>
    <n v="546637.4"/>
    <n v="65084866.960000001"/>
    <s v="NGN"/>
    <d v="2026-05-14T00:00:00"/>
    <d v="2026-06-16T00:00:00"/>
    <m/>
    <x v="1"/>
    <x v="1"/>
  </r>
  <r>
    <s v="PRD-00463"/>
    <s v="BRO-SUP-0013"/>
    <s v="1670470000000"/>
    <x v="6"/>
    <s v="Brother"/>
    <x v="6"/>
    <s v="Toner &amp; Ink"/>
    <s v="Pack"/>
    <s v="Active"/>
    <x v="2"/>
    <s v="LAG"/>
    <s v="G-34-S1"/>
    <s v="G"/>
    <s v="S1"/>
    <s v="BT-827514"/>
    <s v="LOT-A7034"/>
    <n v="55"/>
    <n v="3"/>
    <n v="52"/>
    <n v="25"/>
    <n v="12"/>
    <n v="200"/>
    <s v="SUP-1002"/>
    <x v="5"/>
    <s v="Nigeria"/>
    <n v="4"/>
    <d v="2026-05-16T00:00:00"/>
    <n v="8109.96"/>
    <n v="12501.66"/>
    <n v="446047.8"/>
    <s v="NGN"/>
    <d v="2026-05-29T00:00:00"/>
    <d v="2026-05-24T00:00:00"/>
    <d v="2027-04-10T00:00:00"/>
    <x v="1"/>
    <x v="1"/>
  </r>
  <r>
    <s v="PRD-00451"/>
    <s v="BRO-PRN-0010"/>
    <s v="2285570000000"/>
    <x v="44"/>
    <s v="Brother"/>
    <x v="7"/>
    <s v="Multifunction"/>
    <s v="Each"/>
    <s v="Active"/>
    <x v="2"/>
    <s v="LAG"/>
    <s v="D-03-S8"/>
    <s v="D"/>
    <s v="S8"/>
    <s v="BT-144224"/>
    <s v="LOT-A4588"/>
    <n v="135"/>
    <n v="48"/>
    <n v="87"/>
    <n v="75"/>
    <n v="22"/>
    <n v="375"/>
    <s v="SUP-1004"/>
    <x v="10"/>
    <s v="United Arab Emirates"/>
    <n v="20"/>
    <d v="2026-05-16T00:00:00"/>
    <n v="181473.09"/>
    <n v="255496.59"/>
    <n v="24498867.149999999"/>
    <s v="NGN"/>
    <d v="2026-05-19T00:00:00"/>
    <d v="2026-05-17T00:00:00"/>
    <m/>
    <x v="1"/>
    <x v="1"/>
  </r>
  <r>
    <s v="PRD-02063"/>
    <s v="BRO-SUP-0066"/>
    <s v="9422850000000"/>
    <x v="6"/>
    <s v="Brother"/>
    <x v="6"/>
    <s v="Toner &amp; Ink"/>
    <s v="Pack"/>
    <s v="Active"/>
    <x v="1"/>
    <s v="ABJ"/>
    <s v="B-24-S3"/>
    <s v="B"/>
    <s v="S3"/>
    <s v="BT-439457"/>
    <s v="LOT-B5757"/>
    <n v="49"/>
    <n v="2"/>
    <n v="47"/>
    <n v="10"/>
    <n v="3"/>
    <n v="80"/>
    <s v="SUP-1003"/>
    <x v="0"/>
    <s v="Nigeria"/>
    <n v="3"/>
    <d v="2025-09-22T00:00:00"/>
    <n v="42485.96"/>
    <n v="64741.919999999998"/>
    <n v="2081812.04"/>
    <s v="NGN"/>
    <d v="2026-06-09T00:00:00"/>
    <d v="2025-10-04T00:00:00"/>
    <d v="2027-04-04T00:00:00"/>
    <x v="1"/>
    <x v="1"/>
  </r>
  <r>
    <s v="PRD-01537"/>
    <s v="PHI-CLN-0041"/>
    <s v="8670720000000"/>
    <x v="20"/>
    <s v="Philips"/>
    <x v="1"/>
    <s v="Cleaning Kits"/>
    <s v="Each"/>
    <s v="Active"/>
    <x v="1"/>
    <s v="ABJ"/>
    <s v="D-09-S3"/>
    <s v="D"/>
    <s v="S3"/>
    <s v="BT-370148"/>
    <s v="LOT-B9094"/>
    <n v="160"/>
    <n v="55"/>
    <n v="105"/>
    <n v="20"/>
    <n v="8"/>
    <n v="160"/>
    <s v="SUP-1007"/>
    <x v="8"/>
    <s v="China"/>
    <n v="33"/>
    <d v="2025-01-11T00:00:00"/>
    <n v="35978.93"/>
    <n v="51975.89"/>
    <n v="5756628.7999999998"/>
    <s v="NGN"/>
    <d v="2026-06-18T00:00:00"/>
    <d v="2025-01-14T00:00:00"/>
    <d v="2027-02-13T00:00:00"/>
    <x v="1"/>
    <x v="1"/>
  </r>
  <r>
    <s v="PRD-01872"/>
    <s v="BRO-SUP-0058"/>
    <s v="1907510000000"/>
    <x v="6"/>
    <s v="Brother"/>
    <x v="6"/>
    <s v="Paper Products"/>
    <s v="Pack"/>
    <s v="Active"/>
    <x v="1"/>
    <s v="ABJ"/>
    <s v="E-13-S9"/>
    <s v="E"/>
    <s v="S9"/>
    <s v="BT-528064"/>
    <s v="LOT-B9718"/>
    <n v="88"/>
    <n v="32"/>
    <n v="56"/>
    <n v="25"/>
    <n v="12"/>
    <n v="100"/>
    <s v="SUP-1005"/>
    <x v="12"/>
    <s v="United Arab Emirates"/>
    <n v="20"/>
    <d v="2025-07-25T00:00:00"/>
    <n v="42064.67"/>
    <n v="63849.54"/>
    <n v="3701690.96"/>
    <s v="NGN"/>
    <d v="2026-05-05T00:00:00"/>
    <d v="2025-08-05T00:00:00"/>
    <d v="2026-08-07T00:00:00"/>
    <x v="1"/>
    <x v="1"/>
  </r>
  <r>
    <s v="PRD-00058"/>
    <s v="CIS-CCT-0001"/>
    <s v="7849910000000"/>
    <x v="17"/>
    <s v="Cisco"/>
    <x v="9"/>
    <s v="IP Cameras"/>
    <s v="Each"/>
    <s v="Active"/>
    <x v="2"/>
    <s v="LAG"/>
    <s v="D-36-S6"/>
    <s v="D"/>
    <s v="S6"/>
    <s v="BT-402620"/>
    <s v="LOT-A2204"/>
    <n v="86"/>
    <n v="8"/>
    <n v="78"/>
    <n v="30"/>
    <n v="15"/>
    <n v="120"/>
    <s v="SUP-1004"/>
    <x v="10"/>
    <s v="United Arab Emirates"/>
    <n v="24"/>
    <d v="2026-04-24T00:00:00"/>
    <n v="334584.34999999998"/>
    <n v="438741"/>
    <n v="28774254.100000001"/>
    <s v="NGN"/>
    <d v="2026-06-26T00:00:00"/>
    <d v="2026-05-01T00:00:00"/>
    <m/>
    <x v="1"/>
    <x v="1"/>
  </r>
  <r>
    <s v="PRD-02954"/>
    <s v="DEL-LAP-0070"/>
    <s v="556298000000"/>
    <x v="9"/>
    <s v="Dell"/>
    <x v="0"/>
    <s v="Consumer Laptops"/>
    <s v="Each"/>
    <s v="Active"/>
    <x v="0"/>
    <s v="PHC"/>
    <s v="A-28-S7"/>
    <s v="A"/>
    <s v="S7"/>
    <s v="BT-755191"/>
    <s v="LOT-C5215"/>
    <n v="94"/>
    <n v="11"/>
    <n v="83"/>
    <n v="50"/>
    <n v="15"/>
    <n v="200"/>
    <s v="SUP-1009"/>
    <x v="7"/>
    <s v="Nigeria"/>
    <n v="12"/>
    <d v="2026-03-20T00:00:00"/>
    <n v="1037282.17"/>
    <n v="1325867.99"/>
    <n v="97504523.980000004"/>
    <s v="NGN"/>
    <d v="2026-06-11T00:00:00"/>
    <d v="2026-03-30T00:00:00"/>
    <m/>
    <x v="1"/>
    <x v="1"/>
  </r>
  <r>
    <s v="PRD-00370"/>
    <s v="DEL-ACC-0009"/>
    <s v="3522870000000"/>
    <x v="36"/>
    <s v="Dell"/>
    <x v="10"/>
    <s v="Mice"/>
    <s v="Each"/>
    <s v="Active"/>
    <x v="2"/>
    <s v="LAG"/>
    <s v="D-34-S6"/>
    <s v="D"/>
    <s v="S6"/>
    <s v="BT-733882"/>
    <s v="LOT-A5116"/>
    <n v="20"/>
    <n v="4"/>
    <n v="16"/>
    <n v="10"/>
    <n v="4"/>
    <n v="40"/>
    <s v="SUP-1008"/>
    <x v="3"/>
    <s v="Nigeria"/>
    <n v="6"/>
    <d v="2025-12-22T00:00:00"/>
    <n v="41521.129999999997"/>
    <n v="53921.53"/>
    <n v="830422.6"/>
    <s v="NGN"/>
    <d v="2026-06-11T00:00:00"/>
    <d v="2025-12-25T00:00:00"/>
    <m/>
    <x v="1"/>
    <x v="1"/>
  </r>
  <r>
    <s v="PRD-01398"/>
    <s v="UBI-CCT-0035"/>
    <s v="8151940000000"/>
    <x v="40"/>
    <s v="Ubiquiti"/>
    <x v="9"/>
    <s v="Intercoms"/>
    <s v="Each"/>
    <s v="Active"/>
    <x v="1"/>
    <s v="ABJ"/>
    <s v="C-39-S5"/>
    <s v="C"/>
    <s v="S5"/>
    <s v="BT-374432"/>
    <s v="LOT-B1982"/>
    <n v="40"/>
    <n v="0"/>
    <n v="40"/>
    <n v="15"/>
    <n v="7"/>
    <n v="60"/>
    <s v="SUP-1002"/>
    <x v="5"/>
    <s v="Nigeria"/>
    <n v="5"/>
    <d v="2025-08-02T00:00:00"/>
    <n v="686271.28"/>
    <n v="952308.84"/>
    <n v="27450851.199999999"/>
    <s v="NGN"/>
    <d v="2026-05-14T00:00:00"/>
    <d v="2025-08-09T00:00:00"/>
    <m/>
    <x v="1"/>
    <x v="1"/>
  </r>
  <r>
    <s v="PRD-02988"/>
    <s v="LOG-AUD-0075"/>
    <s v="2314890000000"/>
    <x v="68"/>
    <s v="Logitech"/>
    <x v="0"/>
    <s v="Earbuds"/>
    <s v="Each"/>
    <s v="Active"/>
    <x v="0"/>
    <s v="PHC"/>
    <s v="B-22-S6"/>
    <s v="B"/>
    <s v="S6"/>
    <s v="BT-253256"/>
    <s v="LOT-C2126"/>
    <n v="202"/>
    <n v="45"/>
    <n v="157"/>
    <n v="20"/>
    <n v="8"/>
    <n v="160"/>
    <s v="SUP-1003"/>
    <x v="0"/>
    <s v="Nigeria"/>
    <n v="7"/>
    <d v="2026-01-03T00:00:00"/>
    <n v="12567.69"/>
    <n v="18079.29"/>
    <n v="2538673.38"/>
    <s v="NGN"/>
    <d v="2026-05-08T00:00:00"/>
    <d v="2026-01-15T00:00:00"/>
    <m/>
    <x v="3"/>
    <x v="1"/>
  </r>
  <r>
    <s v="PRD-00858"/>
    <s v="HP-ACC-0067"/>
    <s v="5094770000000"/>
    <x v="56"/>
    <s v="Cisco"/>
    <x v="11"/>
    <s v="Routers"/>
    <s v="Each"/>
    <s v="Active"/>
    <x v="2"/>
    <s v="LAG"/>
    <s v="E-02-S3"/>
    <s v="E"/>
    <s v="S3"/>
    <s v="BT-264984"/>
    <s v="LOT-A5579"/>
    <n v="27"/>
    <n v="1"/>
    <n v="26"/>
    <n v="25"/>
    <n v="10"/>
    <n v="150"/>
    <s v="SUP-1008"/>
    <x v="3"/>
    <s v="Nigeria"/>
    <n v="4"/>
    <d v="2025-09-08T00:00:00"/>
    <n v="646223.68999999994"/>
    <n v="823289.99"/>
    <n v="17448039.629999999"/>
    <s v="NGN"/>
    <d v="2026-06-11T00:00:00"/>
    <d v="2025-09-11T00:00:00"/>
    <m/>
    <x v="1"/>
    <x v="1"/>
  </r>
  <r>
    <s v="PRD-00343"/>
    <s v="APC-ELC-0017"/>
    <s v="9959960000000"/>
    <x v="70"/>
    <s v="Apc"/>
    <x v="8"/>
    <s v="Surge Protection"/>
    <s v="Each"/>
    <s v="Active"/>
    <x v="2"/>
    <s v="LAG"/>
    <s v="C-34-S9"/>
    <s v="C"/>
    <s v="S9"/>
    <s v="BT-371818"/>
    <s v="LOT-A3120"/>
    <n v="244"/>
    <n v="35"/>
    <n v="209"/>
    <n v="100"/>
    <n v="40"/>
    <n v="800"/>
    <s v="SUP-1011"/>
    <x v="2"/>
    <s v="United Kingdom"/>
    <n v="28"/>
    <d v="2025-01-30T00:00:00"/>
    <n v="296124.79999999999"/>
    <n v="348623"/>
    <n v="72254451.200000003"/>
    <s v="NGN"/>
    <d v="2026-05-30T00:00:00"/>
    <d v="2025-02-06T00:00:00"/>
    <m/>
    <x v="1"/>
    <x v="1"/>
  </r>
  <r>
    <s v="PRD-00764"/>
    <s v="SAM-MOB-0026"/>
    <s v="5067580000000"/>
    <x v="21"/>
    <s v="Samsung"/>
    <x v="5"/>
    <s v="Tablets"/>
    <s v="Each"/>
    <s v="Active"/>
    <x v="2"/>
    <s v="LAG"/>
    <s v="G-39-S5"/>
    <s v="G"/>
    <s v="S5"/>
    <s v="BT-576180"/>
    <s v="LOT-A1757"/>
    <n v="176"/>
    <n v="18"/>
    <n v="158"/>
    <n v="100"/>
    <n v="30"/>
    <n v="500"/>
    <s v="SUP-1006"/>
    <x v="4"/>
    <s v="China"/>
    <n v="37"/>
    <d v="2025-09-01T00:00:00"/>
    <n v="441548.55"/>
    <n v="548574.23"/>
    <n v="77712544.799999997"/>
    <s v="NGN"/>
    <d v="2026-05-15T00:00:00"/>
    <d v="2025-09-16T00:00:00"/>
    <m/>
    <x v="1"/>
    <x v="1"/>
  </r>
  <r>
    <s v="PRD-02736"/>
    <s v="APC-ELC-0115"/>
    <s v="1871630000000"/>
    <x v="70"/>
    <s v="Apc"/>
    <x v="8"/>
    <s v="Lighting"/>
    <s v="Each"/>
    <s v="Active"/>
    <x v="0"/>
    <s v="PHC"/>
    <s v="G-29-S8"/>
    <s v="G"/>
    <s v="S8"/>
    <s v="BT-908246"/>
    <s v="LOT-C3128"/>
    <n v="0"/>
    <n v="0"/>
    <n v="0"/>
    <n v="20"/>
    <n v="8"/>
    <n v="160"/>
    <s v="SUP-1006"/>
    <x v="4"/>
    <s v="China"/>
    <n v="39"/>
    <d v="2026-04-25T00:00:00"/>
    <n v="79377.47"/>
    <n v="122031.72"/>
    <n v="0"/>
    <s v="NGN"/>
    <d v="2026-05-04T00:00:00"/>
    <d v="2026-05-07T00:00:00"/>
    <m/>
    <x v="0"/>
    <x v="0"/>
  </r>
  <r>
    <s v="PRD-02676"/>
    <s v="LEN-MOB-0083"/>
    <s v="3025300000000"/>
    <x v="66"/>
    <s v="Lenovo"/>
    <x v="5"/>
    <s v="Tablets"/>
    <s v="Each"/>
    <s v="Active"/>
    <x v="0"/>
    <s v="PHC"/>
    <s v="A-08-S8"/>
    <s v="A"/>
    <s v="S8"/>
    <s v="BT-282793"/>
    <s v="LOT-C3376"/>
    <n v="9"/>
    <n v="1"/>
    <n v="8"/>
    <n v="25"/>
    <n v="12"/>
    <n v="200"/>
    <s v="SUP-1010"/>
    <x v="1"/>
    <s v="United Arab Emirates"/>
    <n v="15"/>
    <d v="2026-01-15T00:00:00"/>
    <n v="224191.27"/>
    <n v="284105.90999999997"/>
    <n v="2017721.43"/>
    <s v="NGN"/>
    <d v="2026-05-17T00:00:00"/>
    <d v="2026-01-25T00:00:00"/>
    <m/>
    <x v="2"/>
    <x v="0"/>
  </r>
  <r>
    <s v="PRD-02915"/>
    <s v="HP-MOB-0103"/>
    <s v="7257520000000"/>
    <x v="25"/>
    <s v="Hp"/>
    <x v="5"/>
    <s v="Smartphones"/>
    <s v="Each"/>
    <s v="Discontinued"/>
    <x v="0"/>
    <s v="PHC"/>
    <s v="G-14-S2"/>
    <s v="G"/>
    <s v="S2"/>
    <s v="BT-822447"/>
    <s v="LOT-C3995"/>
    <n v="3"/>
    <n v="1"/>
    <n v="2"/>
    <n v="15"/>
    <n v="6"/>
    <n v="75"/>
    <s v="SUP-1010"/>
    <x v="1"/>
    <s v="United Arab Emirates"/>
    <n v="15"/>
    <d v="2025-01-11T00:00:00"/>
    <n v="599562.01"/>
    <n v="826849.12"/>
    <n v="1798686.03"/>
    <s v="NGN"/>
    <d v="2026-05-01T00:00:00"/>
    <d v="2025-01-24T00:00:00"/>
    <m/>
    <x v="2"/>
    <x v="0"/>
  </r>
  <r>
    <s v="PRD-01851"/>
    <s v="PHI-CLN-0049"/>
    <s v="6772400000000"/>
    <x v="20"/>
    <s v="Philips"/>
    <x v="1"/>
    <s v="Cleaning Kits"/>
    <s v="Each"/>
    <s v="Active"/>
    <x v="1"/>
    <s v="ABJ"/>
    <s v="D-35-S6"/>
    <s v="D"/>
    <s v="S6"/>
    <s v="BT-238949"/>
    <s v="LOT-B6411"/>
    <n v="57"/>
    <n v="21"/>
    <n v="36"/>
    <n v="20"/>
    <n v="8"/>
    <n v="100"/>
    <s v="SUP-1009"/>
    <x v="7"/>
    <s v="Nigeria"/>
    <n v="12"/>
    <d v="2026-05-28T00:00:00"/>
    <n v="69636.600000000006"/>
    <n v="88852.12"/>
    <n v="3969286.2"/>
    <s v="NGN"/>
    <d v="2026-05-17T00:00:00"/>
    <d v="2026-06-01T00:00:00"/>
    <d v="2026-04-13T00:00:00"/>
    <x v="1"/>
    <x v="1"/>
  </r>
  <r>
    <s v="PRD-00757"/>
    <s v="SAM-MOB-0025"/>
    <s v="3940600000000"/>
    <x v="22"/>
    <s v="Samsung"/>
    <x v="5"/>
    <s v="Tablets"/>
    <s v="Each"/>
    <s v="Active"/>
    <x v="2"/>
    <s v="LAG"/>
    <s v="H-33-S5"/>
    <s v="H"/>
    <s v="S5"/>
    <s v="BT-114848"/>
    <s v="LOT-A6273"/>
    <n v="127"/>
    <n v="20"/>
    <n v="107"/>
    <n v="50"/>
    <n v="25"/>
    <n v="300"/>
    <s v="SUP-1001"/>
    <x v="9"/>
    <s v="Nigeria"/>
    <n v="8"/>
    <d v="2025-05-19T00:00:00"/>
    <n v="228461.3"/>
    <n v="331589.74"/>
    <n v="29014585.100000001"/>
    <s v="NGN"/>
    <d v="2026-05-16T00:00:00"/>
    <d v="2025-06-01T00:00:00"/>
    <m/>
    <x v="1"/>
    <x v="1"/>
  </r>
  <r>
    <s v="PRD-02382"/>
    <s v="HP-PRN-0041"/>
    <s v="3939190000000"/>
    <x v="76"/>
    <s v="Hp"/>
    <x v="7"/>
    <s v="Multifunction"/>
    <s v="Each"/>
    <s v="Active"/>
    <x v="0"/>
    <s v="PHC"/>
    <s v="F-09-S1"/>
    <s v="F"/>
    <s v="S1"/>
    <s v="BT-755813"/>
    <s v="LOT-C8461"/>
    <n v="272"/>
    <n v="69"/>
    <n v="203"/>
    <n v="60"/>
    <n v="18"/>
    <n v="300"/>
    <s v="SUP-1012"/>
    <x v="11"/>
    <s v="Nigeria"/>
    <n v="5"/>
    <d v="2025-10-22T00:00:00"/>
    <n v="344522.27"/>
    <n v="467982.42"/>
    <n v="93710057.439999998"/>
    <s v="NGN"/>
    <d v="2026-06-09T00:00:00"/>
    <d v="2025-10-24T00:00:00"/>
    <m/>
    <x v="1"/>
    <x v="1"/>
  </r>
  <r>
    <s v="PRD-01391"/>
    <s v="APC-ELC-0069"/>
    <s v="1966760000000"/>
    <x v="38"/>
    <s v="Apc"/>
    <x v="8"/>
    <s v="UPS"/>
    <s v="Each"/>
    <s v="Active"/>
    <x v="1"/>
    <s v="ABJ"/>
    <s v="E-18-S2"/>
    <s v="E"/>
    <s v="S2"/>
    <s v="BT-391318"/>
    <s v="LOT-B7115"/>
    <n v="65"/>
    <n v="2"/>
    <n v="63"/>
    <n v="40"/>
    <n v="12"/>
    <n v="160"/>
    <s v="SUP-1010"/>
    <x v="1"/>
    <s v="United Arab Emirates"/>
    <n v="18"/>
    <d v="2026-05-21T00:00:00"/>
    <n v="143583.51999999999"/>
    <n v="172620.71"/>
    <n v="9332928.8000000007"/>
    <s v="NGN"/>
    <d v="2026-06-07T00:00:00"/>
    <d v="2026-05-29T00:00:00"/>
    <m/>
    <x v="1"/>
    <x v="1"/>
  </r>
  <r>
    <s v="PRD-02399"/>
    <s v="MSF-ACC-0045"/>
    <s v="8884440000000"/>
    <x v="26"/>
    <s v="Microsoft"/>
    <x v="10"/>
    <s v="Input Combos"/>
    <s v="Each"/>
    <s v="Active"/>
    <x v="0"/>
    <s v="PHC"/>
    <s v="D-04-S7"/>
    <s v="D"/>
    <s v="S7"/>
    <s v="BT-524797"/>
    <s v="LOT-C5366"/>
    <n v="7"/>
    <n v="2"/>
    <n v="5"/>
    <n v="10"/>
    <n v="4"/>
    <n v="80"/>
    <s v="SUP-1009"/>
    <x v="7"/>
    <s v="Nigeria"/>
    <n v="9"/>
    <d v="2025-09-20T00:00:00"/>
    <n v="33899.410000000003"/>
    <n v="49119.05"/>
    <n v="237295.87"/>
    <s v="NGN"/>
    <d v="2026-05-17T00:00:00"/>
    <d v="2025-09-22T00:00:00"/>
    <m/>
    <x v="2"/>
    <x v="0"/>
  </r>
  <r>
    <s v="PRD-01592"/>
    <s v="LEN-MOB-0046"/>
    <s v="7574570000000"/>
    <x v="66"/>
    <s v="Lenovo"/>
    <x v="5"/>
    <s v="Smartphones"/>
    <s v="Each"/>
    <s v="Active"/>
    <x v="1"/>
    <s v="ABJ"/>
    <s v="B-33-S8"/>
    <s v="B"/>
    <s v="S8"/>
    <s v="BT-296911"/>
    <s v="LOT-B1457"/>
    <n v="145"/>
    <n v="11"/>
    <n v="134"/>
    <n v="30"/>
    <n v="12"/>
    <n v="180"/>
    <s v="SUP-1009"/>
    <x v="7"/>
    <s v="Nigeria"/>
    <n v="10"/>
    <d v="2025-05-26T00:00:00"/>
    <n v="149051.46"/>
    <n v="192123.47"/>
    <n v="21612461.699999999"/>
    <s v="NGN"/>
    <d v="2026-06-21T00:00:00"/>
    <d v="2025-06-01T00:00:00"/>
    <m/>
    <x v="1"/>
    <x v="1"/>
  </r>
  <r>
    <s v="PRD-02627"/>
    <s v="BRO-SUP-0079"/>
    <s v="4301120000000"/>
    <x v="24"/>
    <s v="Brother"/>
    <x v="6"/>
    <s v="Paper Products"/>
    <s v="Pack"/>
    <s v="Active"/>
    <x v="0"/>
    <s v="PHC"/>
    <s v="C-03-S6"/>
    <s v="C"/>
    <s v="S6"/>
    <s v="BT-211687"/>
    <s v="LOT-C5870"/>
    <n v="17"/>
    <n v="6"/>
    <n v="11"/>
    <n v="10"/>
    <n v="3"/>
    <n v="80"/>
    <s v="SUP-1006"/>
    <x v="4"/>
    <s v="China"/>
    <n v="39"/>
    <d v="2025-01-24T00:00:00"/>
    <n v="44915.27"/>
    <n v="65189.11"/>
    <n v="763559.59"/>
    <s v="NGN"/>
    <d v="2026-05-06T00:00:00"/>
    <d v="2025-02-02T00:00:00"/>
    <d v="2026-05-04T00:00:00"/>
    <x v="1"/>
    <x v="1"/>
  </r>
  <r>
    <s v="PRD-03025"/>
    <s v="PHI-ELC-0161"/>
    <s v="8918640000000"/>
    <x v="37"/>
    <s v="Philips"/>
    <x v="8"/>
    <s v="Surge Protection"/>
    <s v="Each"/>
    <s v="Active"/>
    <x v="0"/>
    <s v="PHC"/>
    <s v="B-27-S9"/>
    <s v="B"/>
    <s v="S9"/>
    <s v="BT-833292"/>
    <s v="LOT-C2593"/>
    <n v="131"/>
    <n v="14"/>
    <n v="117"/>
    <n v="60"/>
    <n v="30"/>
    <n v="300"/>
    <s v="SUP-1009"/>
    <x v="7"/>
    <s v="Nigeria"/>
    <n v="8"/>
    <d v="2025-04-23T00:00:00"/>
    <n v="166650.88"/>
    <n v="252412.81"/>
    <n v="21831265.280000001"/>
    <s v="NGN"/>
    <d v="2026-06-16T00:00:00"/>
    <d v="2025-04-26T00:00:00"/>
    <m/>
    <x v="1"/>
    <x v="1"/>
  </r>
  <r>
    <s v="PRD-00014"/>
    <s v="PHI-CLN-0001"/>
    <s v="9513430000000"/>
    <x v="20"/>
    <s v="Philips"/>
    <x v="4"/>
    <s v="Vacuum"/>
    <s v="Each"/>
    <s v="Active"/>
    <x v="2"/>
    <s v="LAG"/>
    <s v="H-06-S3"/>
    <s v="H"/>
    <s v="S3"/>
    <s v="BT-397571"/>
    <s v="LOT-A9445"/>
    <n v="104"/>
    <n v="27"/>
    <n v="77"/>
    <n v="50"/>
    <n v="25"/>
    <n v="200"/>
    <s v="SUP-1008"/>
    <x v="3"/>
    <s v="Nigeria"/>
    <n v="8"/>
    <d v="2025-03-14T00:00:00"/>
    <n v="119918.78"/>
    <n v="160210.92000000001"/>
    <n v="12471553.119999999"/>
    <s v="NGN"/>
    <d v="2026-06-16T00:00:00"/>
    <d v="2025-03-25T00:00:00"/>
    <d v="2027-09-05T00:00:00"/>
    <x v="1"/>
    <x v="1"/>
  </r>
  <r>
    <s v="PRD-02238"/>
    <s v="LOG-AUD-0052"/>
    <s v="6954950000000"/>
    <x v="68"/>
    <s v="Logitech"/>
    <x v="0"/>
    <s v="Earbuds"/>
    <s v="Each"/>
    <s v="Active"/>
    <x v="1"/>
    <s v="ABJ"/>
    <s v="B-40-S4"/>
    <s v="B"/>
    <s v="S4"/>
    <s v="BT-321070"/>
    <s v="LOT-B7307"/>
    <n v="155"/>
    <n v="20"/>
    <n v="135"/>
    <n v="75"/>
    <n v="30"/>
    <n v="600"/>
    <s v="SUP-1003"/>
    <x v="0"/>
    <s v="Nigeria"/>
    <n v="6"/>
    <d v="2026-01-01T00:00:00"/>
    <n v="53685.59"/>
    <n v="82849.8"/>
    <n v="8321266.4500000002"/>
    <s v="NGN"/>
    <d v="2026-05-04T00:00:00"/>
    <d v="2026-01-04T00:00:00"/>
    <m/>
    <x v="1"/>
    <x v="1"/>
  </r>
  <r>
    <s v="PRD-00292"/>
    <s v="LEN-MOB-0012"/>
    <s v="6093070000000"/>
    <x v="66"/>
    <s v="Lenovo"/>
    <x v="5"/>
    <s v="Tablets"/>
    <s v="Each"/>
    <s v="Active"/>
    <x v="2"/>
    <s v="LAG"/>
    <s v="C-32-S8"/>
    <s v="C"/>
    <s v="S8"/>
    <s v="BT-640028"/>
    <s v="LOT-A9722"/>
    <n v="0"/>
    <n v="0"/>
    <n v="0"/>
    <n v="15"/>
    <n v="4"/>
    <n v="150"/>
    <s v="SUP-1011"/>
    <x v="2"/>
    <s v="United Kingdom"/>
    <n v="28"/>
    <d v="2026-05-30T00:00:00"/>
    <n v="413704.68"/>
    <n v="557318.21"/>
    <n v="0"/>
    <s v="NGN"/>
    <d v="2026-05-17T00:00:00"/>
    <d v="2026-06-06T00:00:00"/>
    <m/>
    <x v="0"/>
    <x v="0"/>
  </r>
  <r>
    <s v="PRD-01137"/>
    <s v="PHI-CLN-0029"/>
    <s v="5433730000000"/>
    <x v="20"/>
    <s v="Philips"/>
    <x v="1"/>
    <s v="Vacuum"/>
    <s v="Each"/>
    <s v="Active"/>
    <x v="2"/>
    <s v="LAG"/>
    <s v="H-18-S8"/>
    <s v="H"/>
    <s v="S8"/>
    <s v="BT-291428"/>
    <s v="LOT-A4379"/>
    <n v="32"/>
    <n v="9"/>
    <n v="23"/>
    <n v="10"/>
    <n v="4"/>
    <n v="60"/>
    <s v="SUP-1004"/>
    <x v="10"/>
    <s v="United Arab Emirates"/>
    <n v="20"/>
    <d v="2026-01-22T00:00:00"/>
    <n v="144006.64000000001"/>
    <n v="219296.77"/>
    <n v="4608212.4800000004"/>
    <s v="NGN"/>
    <d v="2026-05-11T00:00:00"/>
    <d v="2026-01-30T00:00:00"/>
    <d v="2027-06-04T00:00:00"/>
    <x v="1"/>
    <x v="1"/>
  </r>
  <r>
    <s v="PRD-02003"/>
    <s v="HP-MOB-0073"/>
    <s v="8527050000000"/>
    <x v="25"/>
    <s v="Hp"/>
    <x v="5"/>
    <s v="Smartphones"/>
    <s v="Each"/>
    <s v="Active"/>
    <x v="1"/>
    <s v="ABJ"/>
    <s v="E-18-S3"/>
    <s v="E"/>
    <s v="S3"/>
    <s v="BT-982019"/>
    <s v="LOT-B3784"/>
    <n v="149"/>
    <n v="12"/>
    <n v="137"/>
    <n v="40"/>
    <n v="12"/>
    <n v="400"/>
    <s v="SUP-1002"/>
    <x v="5"/>
    <s v="Nigeria"/>
    <n v="7"/>
    <d v="2025-10-25T00:00:00"/>
    <n v="608833.1"/>
    <n v="816224.89"/>
    <n v="90716131.900000006"/>
    <s v="NGN"/>
    <d v="2026-05-02T00:00:00"/>
    <d v="2025-11-08T00:00:00"/>
    <m/>
    <x v="1"/>
    <x v="1"/>
  </r>
  <r>
    <s v="PRD-02767"/>
    <s v="UBI-NET-0092"/>
    <s v="9235960000000"/>
    <x v="51"/>
    <s v="Ubiquiti"/>
    <x v="11"/>
    <s v="Access Points"/>
    <s v="Each"/>
    <s v="Discontinued"/>
    <x v="0"/>
    <s v="PHC"/>
    <s v="G-18-S5"/>
    <s v="G"/>
    <s v="S5"/>
    <s v="BT-591043"/>
    <s v="LOT-C2844"/>
    <n v="4"/>
    <n v="1"/>
    <n v="3"/>
    <n v="40"/>
    <n v="20"/>
    <n v="400"/>
    <s v="SUP-1001"/>
    <x v="9"/>
    <s v="Nigeria"/>
    <n v="9"/>
    <d v="2025-09-17T00:00:00"/>
    <n v="261555.16"/>
    <n v="382689.79"/>
    <n v="1046220.64"/>
    <s v="NGN"/>
    <d v="2026-06-02T00:00:00"/>
    <d v="2025-09-27T00:00:00"/>
    <m/>
    <x v="2"/>
    <x v="0"/>
  </r>
  <r>
    <s v="PRD-00625"/>
    <s v="CIS-NET-0020"/>
    <s v="2332830000000"/>
    <x v="53"/>
    <s v="Cisco"/>
    <x v="11"/>
    <s v="Routers"/>
    <s v="Each"/>
    <s v="Active"/>
    <x v="2"/>
    <s v="LAG"/>
    <s v="F-29-S3"/>
    <s v="F"/>
    <s v="S3"/>
    <s v="BT-888116"/>
    <s v="LOT-A6517"/>
    <n v="18"/>
    <n v="5"/>
    <n v="13"/>
    <n v="25"/>
    <n v="10"/>
    <n v="100"/>
    <s v="SUP-1001"/>
    <x v="9"/>
    <s v="Nigeria"/>
    <n v="6"/>
    <d v="2025-08-26T00:00:00"/>
    <n v="225118.79"/>
    <n v="309230.78000000003"/>
    <n v="4052138.22"/>
    <s v="NGN"/>
    <d v="2026-06-04T00:00:00"/>
    <d v="2025-09-02T00:00:00"/>
    <m/>
    <x v="2"/>
    <x v="0"/>
  </r>
  <r>
    <s v="PRD-03243"/>
    <s v="HP-PRN-0002"/>
    <s v="5003000000000"/>
    <x v="53"/>
    <s v="Cisco"/>
    <x v="11"/>
    <s v="Switches"/>
    <s v="Each"/>
    <s v="Active"/>
    <x v="0"/>
    <s v="PHC"/>
    <s v="N/A"/>
    <s v="A"/>
    <s v="S6"/>
    <s v="BT-913665"/>
    <s v="LOT-C9730"/>
    <n v="13"/>
    <n v="2"/>
    <n v="11"/>
    <n v="25"/>
    <n v="7"/>
    <n v="150"/>
    <s v="SUP-1012"/>
    <x v="11"/>
    <s v="Nigeria"/>
    <n v="9"/>
    <d v="2025-04-17T00:00:00"/>
    <n v="521722.02"/>
    <n v="638974.22"/>
    <n v="6782386.2599999998"/>
    <s v="NGN"/>
    <d v="2026-05-26T00:00:00"/>
    <d v="2025-04-26T00:00:00"/>
    <m/>
    <x v="2"/>
    <x v="0"/>
  </r>
  <r>
    <s v="PRD-01064"/>
    <s v="UBI-NET-0036"/>
    <s v="4150630000000"/>
    <x v="52"/>
    <s v="Ubiquiti"/>
    <x v="11"/>
    <s v="Routers"/>
    <s v="Each"/>
    <s v="Active"/>
    <x v="2"/>
    <s v="LAG"/>
    <s v="E-31-S1"/>
    <s v="E"/>
    <s v="S1"/>
    <s v="BT-332166"/>
    <s v="LOT-A8513"/>
    <n v="162"/>
    <n v="31"/>
    <n v="131"/>
    <n v="100"/>
    <n v="30"/>
    <n v="500"/>
    <s v="SUP-1006"/>
    <x v="4"/>
    <s v="China"/>
    <n v="37"/>
    <d v="2026-04-27T00:00:00"/>
    <n v="413505.26"/>
    <n v="636966.46"/>
    <n v="66987852.119999997"/>
    <s v="NGN"/>
    <d v="2026-05-02T00:00:00"/>
    <d v="2026-05-09T00:00:00"/>
    <m/>
    <x v="1"/>
    <x v="1"/>
  </r>
  <r>
    <s v="PRD-00857"/>
    <s v="BRO-SUP-0027"/>
    <s v="242224000000"/>
    <x v="24"/>
    <s v="Brother"/>
    <x v="6"/>
    <s v="Labels"/>
    <s v="Pack"/>
    <s v="Active"/>
    <x v="2"/>
    <s v="LAG"/>
    <s v="C-31-S2"/>
    <s v="C"/>
    <s v="S2"/>
    <s v="BT-788770"/>
    <s v="LOT-A4708"/>
    <n v="0"/>
    <n v="0"/>
    <n v="0"/>
    <n v="50"/>
    <n v="20"/>
    <n v="500"/>
    <s v="SUP-1002"/>
    <x v="5"/>
    <s v="Nigeria"/>
    <n v="4"/>
    <d v="2025-03-27T00:00:00"/>
    <n v="43427.12"/>
    <n v="58113.63"/>
    <n v="0"/>
    <s v="NGN"/>
    <d v="2026-06-28T00:00:00"/>
    <d v="2025-04-04T00:00:00"/>
    <d v="2027-08-02T00:00:00"/>
    <x v="0"/>
    <x v="0"/>
  </r>
  <r>
    <s v="PRD-02046"/>
    <s v="HP-SUP-0056"/>
    <s v="8926580000000"/>
    <x v="34"/>
    <s v="Hp"/>
    <x v="6"/>
    <s v="Labels"/>
    <s v="Pack"/>
    <s v="Active"/>
    <x v="1"/>
    <s v="ABJ"/>
    <s v="A-36-S5"/>
    <s v="A"/>
    <s v="S5"/>
    <s v="BT-963648"/>
    <s v="LOT-B2703"/>
    <n v="171"/>
    <n v="13"/>
    <n v="158"/>
    <n v="60"/>
    <n v="18"/>
    <n v="300"/>
    <s v="SUP-1005"/>
    <x v="12"/>
    <s v="United Arab Emirates"/>
    <n v="21"/>
    <d v="2026-03-19T00:00:00"/>
    <n v="17728.009999999998"/>
    <n v="21486.97"/>
    <n v="3031489.71"/>
    <s v="NGN"/>
    <d v="2026-06-14T00:00:00"/>
    <d v="2026-03-21T00:00:00"/>
    <d v="2026-12-22T00:00:00"/>
    <x v="1"/>
    <x v="1"/>
  </r>
  <r>
    <s v="PRD-00009"/>
    <s v="LOG-ACC-0001"/>
    <s v="4751080000000"/>
    <x v="69"/>
    <s v="Logitech"/>
    <x v="10"/>
    <s v="Webcams"/>
    <s v="Each"/>
    <s v="Active"/>
    <x v="2"/>
    <s v="LAG"/>
    <s v="D-16-S6"/>
    <s v="D"/>
    <s v="S6"/>
    <s v="BT-378517"/>
    <s v="LOT-A7484"/>
    <n v="173"/>
    <n v="31"/>
    <n v="142"/>
    <n v="25"/>
    <n v="10"/>
    <n v="100"/>
    <s v="SUP-1008"/>
    <x v="3"/>
    <s v="Nigeria"/>
    <n v="8"/>
    <d v="2025-07-21T00:00:00"/>
    <n v="6424.24"/>
    <n v="7598.55"/>
    <n v="1111393.52"/>
    <s v="NGN"/>
    <d v="2026-06-13T00:00:00"/>
    <d v="2025-08-05T00:00:00"/>
    <m/>
    <x v="3"/>
    <x v="1"/>
  </r>
  <r>
    <s v="PRD-03310"/>
    <s v="UBI-NET-0119"/>
    <s v="4718830000000"/>
    <x v="43"/>
    <s v="Ubiquiti"/>
    <x v="11"/>
    <s v="Routers"/>
    <s v="Each"/>
    <s v="Active"/>
    <x v="0"/>
    <s v="PHC"/>
    <s v="G-05-S5"/>
    <s v="G"/>
    <s v="S5"/>
    <s v="BT-985740"/>
    <s v="LOT-C9620"/>
    <n v="132"/>
    <n v="13"/>
    <n v="119"/>
    <m/>
    <n v="20"/>
    <n v="200"/>
    <s v="SUP-1006"/>
    <x v="4"/>
    <s v="China"/>
    <n v="36"/>
    <d v="2025-12-10T00:00:00"/>
    <n v="282219.87"/>
    <n v="352020.64"/>
    <n v="37253022.840000004"/>
    <s v="NGN"/>
    <d v="2026-06-23T00:00:00"/>
    <d v="2025-12-21T00:00:00"/>
    <m/>
    <x v="1"/>
    <x v="1"/>
  </r>
  <r>
    <s v="PRD-00961"/>
    <s v="MSF-LAP-0013"/>
    <s v="9169280000000"/>
    <x v="18"/>
    <s v="Microsoft"/>
    <x v="2"/>
    <s v="Consumer Laptops"/>
    <s v="Each"/>
    <s v="Active"/>
    <x v="2"/>
    <s v="LAG"/>
    <s v="C-13-S5"/>
    <s v="C"/>
    <s v="S5"/>
    <s v="BT-579090"/>
    <s v="LOT-A6421"/>
    <n v="0"/>
    <n v="0"/>
    <n v="0"/>
    <n v="20"/>
    <n v="6"/>
    <n v="120"/>
    <s v="SUP-1011"/>
    <x v="2"/>
    <s v="United Kingdom"/>
    <n v="31"/>
    <d v="2025-11-27T00:00:00"/>
    <n v="905394.46"/>
    <n v="1042225.12"/>
    <n v="0"/>
    <s v="NGN"/>
    <d v="2026-06-12T00:00:00"/>
    <d v="2025-12-08T00:00:00"/>
    <m/>
    <x v="0"/>
    <x v="0"/>
  </r>
  <r>
    <s v="PRD-01635"/>
    <s v="BRO-PRN-0035"/>
    <s v="9586170000000"/>
    <x v="44"/>
    <s v="Brother"/>
    <x v="7"/>
    <s v="Inkjet Printers"/>
    <s v="Each"/>
    <s v="Active"/>
    <x v="1"/>
    <s v="ABJ"/>
    <s v="E-17-S7"/>
    <s v="E"/>
    <s v="S7"/>
    <s v="BT-910559"/>
    <s v="LOT-B3213"/>
    <n v="16"/>
    <n v="0"/>
    <n v="16"/>
    <n v="10"/>
    <n v="3"/>
    <n v="60"/>
    <s v="SUP-1007"/>
    <x v="8"/>
    <s v="China"/>
    <n v="31"/>
    <d v="2026-01-05T00:00:00"/>
    <n v="446995.82"/>
    <n v="613929.57999999996"/>
    <n v="7151933.1200000001"/>
    <s v="NGN"/>
    <d v="2026-06-22T00:00:00"/>
    <d v="2026-01-11T00:00:00"/>
    <m/>
    <x v="1"/>
    <x v="1"/>
  </r>
  <r>
    <s v="PRD-02262"/>
    <s v="MSF-FUR-0054"/>
    <s v="3839540000000"/>
    <x v="10"/>
    <s v="Microsoft"/>
    <x v="4"/>
    <s v="Desks"/>
    <s v="Each"/>
    <s v="Active"/>
    <x v="1"/>
    <s v="ABJ"/>
    <s v="A-35-S2"/>
    <s v="A"/>
    <s v="S2"/>
    <s v="BT-552119"/>
    <s v="LOT-B9555"/>
    <n v="27"/>
    <n v="1"/>
    <n v="26"/>
    <n v="25"/>
    <n v="12"/>
    <n v="125"/>
    <s v="SUP-1010"/>
    <x v="1"/>
    <s v="United Arab Emirates"/>
    <n v="17"/>
    <d v="2025-01-27T00:00:00"/>
    <n v="59689.48"/>
    <n v="78110.37"/>
    <n v="1611615.96"/>
    <s v="NGN"/>
    <d v="2026-04-30T00:00:00"/>
    <d v="2025-02-05T00:00:00"/>
    <m/>
    <x v="1"/>
    <x v="1"/>
  </r>
  <r>
    <s v="PRD-03307"/>
    <s v="DEL-ACC-0064"/>
    <s v="7932000000000"/>
    <x v="58"/>
    <s v="Dell"/>
    <x v="10"/>
    <s v="Keyboards"/>
    <s v="Each"/>
    <s v="Discontinued"/>
    <x v="0"/>
    <s v="PHC"/>
    <s v="A-34-S3"/>
    <s v="A"/>
    <s v="S3"/>
    <s v="BT-949529"/>
    <s v="LOT-C8714"/>
    <n v="189"/>
    <n v="50"/>
    <n v="139"/>
    <n v="30"/>
    <n v="12"/>
    <n v="240"/>
    <s v="SUP-1001"/>
    <x v="9"/>
    <s v="Nigeria"/>
    <n v="6"/>
    <d v="2026-03-25T00:00:00"/>
    <n v="46575.59"/>
    <n v="67961.02"/>
    <n v="8802786.5099999998"/>
    <s v="NGN"/>
    <d v="2026-05-25T00:00:00"/>
    <d v="2026-03-31T00:00:00"/>
    <m/>
    <x v="1"/>
    <x v="1"/>
  </r>
  <r>
    <s v="PRD-03022"/>
    <s v="APC-ELC-0128"/>
    <s v="2261670000000"/>
    <x v="82"/>
    <s v="Apc"/>
    <x v="8"/>
    <s v="Lighting"/>
    <s v="Each"/>
    <s v="Active"/>
    <x v="0"/>
    <s v="PHC"/>
    <s v="B-07-S7"/>
    <s v="B"/>
    <s v="S7"/>
    <s v="BT-897792"/>
    <s v="LOT-C3387"/>
    <n v="93"/>
    <n v="17"/>
    <n v="76"/>
    <n v="50"/>
    <n v="20"/>
    <n v="300"/>
    <s v="SUP-1006"/>
    <x v="4"/>
    <s v="China"/>
    <n v="39"/>
    <d v="2025-03-03T00:00:00"/>
    <n v="310538.48"/>
    <n v="422907.57"/>
    <n v="28880078.640000001"/>
    <s v="NGN"/>
    <d v="2026-05-05T00:00:00"/>
    <d v="2025-03-06T00:00:00"/>
    <m/>
    <x v="1"/>
    <x v="1"/>
  </r>
  <r>
    <s v="PRD-03293"/>
    <s v="MSF-FUR-0092"/>
    <s v="5705950000000"/>
    <x v="10"/>
    <s v="Microsoft"/>
    <x v="4"/>
    <s v="Desks"/>
    <s v="Each"/>
    <s v="Active"/>
    <x v="0"/>
    <s v="PHC"/>
    <s v="N/A"/>
    <s v="C"/>
    <s v="S2"/>
    <s v="BT-210580"/>
    <s v="LOT-C4175"/>
    <n v="320"/>
    <n v="84"/>
    <n v="236"/>
    <n v="100"/>
    <n v="30"/>
    <n v="500"/>
    <s v="SUP-1012"/>
    <x v="11"/>
    <s v="Nigeria"/>
    <n v="7"/>
    <d v="2026-02-28T00:00:00"/>
    <n v="86923.41"/>
    <n v="106234.2"/>
    <n v="27815491.199999999"/>
    <s v="NGN"/>
    <d v="2026-06-15T00:00:00"/>
    <d v="2026-03-15T00:00:00"/>
    <m/>
    <x v="1"/>
    <x v="1"/>
  </r>
  <r>
    <s v="PRD-00964"/>
    <s v="WD-STO-0021"/>
    <s v="5255860000000"/>
    <x v="61"/>
    <s v="Western Digital"/>
    <x v="3"/>
    <s v="External Storage"/>
    <s v="Each"/>
    <s v="Active"/>
    <x v="2"/>
    <s v="LAG"/>
    <s v="D-03-S6"/>
    <s v="D"/>
    <s v="S6"/>
    <s v="BT-909068"/>
    <s v="LOT-A2745"/>
    <n v="269"/>
    <n v="91"/>
    <n v="178"/>
    <n v="40"/>
    <n v="16"/>
    <n v="160"/>
    <s v="SUP-1004"/>
    <x v="10"/>
    <s v="United Arab Emirates"/>
    <n v="22"/>
    <d v="2025-06-26T00:00:00"/>
    <n v="219001.81"/>
    <n v="267125.86"/>
    <n v="58911486.890000001"/>
    <s v="NGN"/>
    <d v="2026-05-05T00:00:00"/>
    <d v="2025-07-08T00:00:00"/>
    <m/>
    <x v="3"/>
    <x v="1"/>
  </r>
  <r>
    <s v="PRD-02564"/>
    <s v="PHI-CCT-0074"/>
    <s v="1369930000000"/>
    <x v="32"/>
    <s v="Philips"/>
    <x v="9"/>
    <s v="Intercoms"/>
    <s v="Each"/>
    <s v="Active"/>
    <x v="0"/>
    <s v="PHC"/>
    <s v="B-22-S4"/>
    <s v="B"/>
    <s v="S4"/>
    <s v="BT-290812"/>
    <s v="LOT-C9814"/>
    <n v="187"/>
    <n v="65"/>
    <n v="122"/>
    <n v="25"/>
    <n v="12"/>
    <n v="125"/>
    <s v="SUP-1012"/>
    <x v="11"/>
    <s v="Nigeria"/>
    <n v="7"/>
    <d v="2026-03-20T00:00:00"/>
    <n v="512712.61"/>
    <n v="716971.56"/>
    <n v="95877258.069999993"/>
    <s v="NGN"/>
    <d v="2026-06-01T00:00:00"/>
    <d v="2026-03-31T00:00:00"/>
    <m/>
    <x v="3"/>
    <x v="1"/>
  </r>
  <r>
    <s v="PRD-00732"/>
    <s v="KNG-STO-0013"/>
    <s v="2351080000000"/>
    <x v="23"/>
    <s v="Kingston"/>
    <x v="3"/>
    <s v="Flash Drives"/>
    <s v="Each"/>
    <s v="Active"/>
    <x v="2"/>
    <s v="LAG"/>
    <s v="H-02-S7"/>
    <s v="H"/>
    <s v="S7"/>
    <s v="BT-565495"/>
    <s v="LOT-A9757"/>
    <n v="140"/>
    <n v="19"/>
    <n v="121"/>
    <n v="30"/>
    <n v="15"/>
    <n v="150"/>
    <s v="SUP-1004"/>
    <x v="10"/>
    <s v="United Arab Emirates"/>
    <n v="25"/>
    <d v="2026-06-09T00:00:00"/>
    <n v="108607.9"/>
    <n v="148790.66"/>
    <n v="15205106"/>
    <s v="NGN"/>
    <d v="2026-06-12T00:00:00"/>
    <d v="2026-06-22T00:00:00"/>
    <m/>
    <x v="1"/>
    <x v="1"/>
  </r>
  <r>
    <s v="PRD-01334"/>
    <s v="HP-MOB-0054"/>
    <s v="1976700000000"/>
    <x v="25"/>
    <s v="Hp"/>
    <x v="5"/>
    <s v="Tablets"/>
    <s v="Each"/>
    <s v="Active"/>
    <x v="1"/>
    <s v="ABJ"/>
    <s v="N/A"/>
    <s v="A"/>
    <s v="S1"/>
    <s v="BT-914631"/>
    <s v="LOT-B3560"/>
    <n v="384"/>
    <n v="110"/>
    <n v="274"/>
    <n v="60"/>
    <n v="18"/>
    <n v="480"/>
    <s v="SUP-1010"/>
    <x v="1"/>
    <s v="United Arab Emirates"/>
    <n v="16"/>
    <d v="2025-05-09T00:00:00"/>
    <n v="374944.4"/>
    <n v="551761.16"/>
    <n v="143978649.59999999"/>
    <s v="NGN"/>
    <d v="2026-06-17T00:00:00"/>
    <d v="2025-05-24T00:00:00"/>
    <m/>
    <x v="1"/>
    <x v="1"/>
  </r>
  <r>
    <s v="PRD-00484"/>
    <s v="PHI-AUD-0012"/>
    <s v="910903000000"/>
    <x v="7"/>
    <s v="Philips"/>
    <x v="0"/>
    <s v="Headsets"/>
    <s v="Each"/>
    <s v="Active"/>
    <x v="2"/>
    <s v="LAG"/>
    <s v="F-03-S2"/>
    <s v="F"/>
    <s v="S2"/>
    <s v="BT-273247"/>
    <s v="LOT-A6075"/>
    <n v="76"/>
    <n v="15"/>
    <n v="61"/>
    <n v="15"/>
    <n v="7"/>
    <n v="75"/>
    <s v="SUP-1002"/>
    <x v="5"/>
    <s v="Nigeria"/>
    <n v="3"/>
    <d v="2025-05-30T00:00:00"/>
    <n v="34425.19"/>
    <n v="53134.61"/>
    <n v="2616314.44"/>
    <s v="NGN"/>
    <d v="2026-05-17T00:00:00"/>
    <d v="2025-06-10T00:00:00"/>
    <m/>
    <x v="3"/>
    <x v="1"/>
  </r>
  <r>
    <s v="PRD-03138"/>
    <s v="PHI-ELC-0170"/>
    <s v="1283702562"/>
    <x v="31"/>
    <s v="Philips"/>
    <x v="8"/>
    <s v="UPS"/>
    <s v="Each"/>
    <s v="Active"/>
    <x v="0"/>
    <s v="PHC"/>
    <s v="A-21-S8"/>
    <s v="A"/>
    <s v="S8"/>
    <s v="BT-691273"/>
    <s v="LOT-C2916"/>
    <n v="53"/>
    <n v="19"/>
    <n v="34"/>
    <n v="15"/>
    <n v="6"/>
    <n v="120"/>
    <s v="SUP-1006"/>
    <x v="4"/>
    <s v="China"/>
    <n v="33"/>
    <d v="2026-03-14T00:00:00"/>
    <n v="46257.68"/>
    <n v="57643.6"/>
    <n v="2451657.04"/>
    <s v="NGN"/>
    <d v="2026-05-07T00:00:00"/>
    <d v="2026-03-21T00:00:00"/>
    <m/>
    <x v="1"/>
    <x v="1"/>
  </r>
  <r>
    <s v="PRD-01430"/>
    <s v="LOG-AUD-0036"/>
    <s v="2446290000000"/>
    <x v="68"/>
    <s v="Logitech"/>
    <x v="0"/>
    <s v="Earbuds"/>
    <s v="Each"/>
    <s v="Active"/>
    <x v="1"/>
    <s v="ABJ"/>
    <s v="A-05-S5"/>
    <s v="A"/>
    <s v="S5"/>
    <s v="BT-632944"/>
    <s v="LOT-B1618"/>
    <n v="137"/>
    <n v="32"/>
    <n v="105"/>
    <n v="15"/>
    <n v="6"/>
    <n v="150"/>
    <s v="SUP-1010"/>
    <x v="1"/>
    <s v="United Arab Emirates"/>
    <n v="14"/>
    <d v="2026-05-30T00:00:00"/>
    <n v="79972.95"/>
    <n v="120822.29"/>
    <n v="10956294.15"/>
    <s v="NGN"/>
    <d v="2026-05-27T00:00:00"/>
    <d v="2026-06-08T00:00:00"/>
    <m/>
    <x v="1"/>
    <x v="1"/>
  </r>
  <r>
    <s v="PRD-01883"/>
    <s v="LEN-MOB-0054"/>
    <s v="7705490000000"/>
    <x v="5"/>
    <s v="Lenovo"/>
    <x v="5"/>
    <s v="Tablets"/>
    <s v="Each"/>
    <s v="Active"/>
    <x v="1"/>
    <s v="ABJ"/>
    <s v="C-25-S2"/>
    <s v="C"/>
    <s v="S2"/>
    <s v="BT-635453"/>
    <s v="LOT-B3821"/>
    <n v="47"/>
    <n v="9"/>
    <n v="38"/>
    <n v="15"/>
    <n v="6"/>
    <n v="120"/>
    <s v="SUP-1003"/>
    <x v="0"/>
    <s v="Nigeria"/>
    <n v="8"/>
    <d v="2026-03-18T00:00:00"/>
    <n v="391438.82"/>
    <n v="455585.88"/>
    <n v="18397624.539999999"/>
    <s v="NGN"/>
    <d v="2026-06-08T00:00:00"/>
    <d v="2026-03-20T00:00:00"/>
    <m/>
    <x v="1"/>
    <x v="1"/>
  </r>
  <r>
    <s v="PRD-03230"/>
    <s v="SAM-MOB-0104"/>
    <s v="5569550000000"/>
    <x v="11"/>
    <s v="Samsung"/>
    <x v="5"/>
    <s v="Smartphones"/>
    <s v="Each"/>
    <s v="Active"/>
    <x v="0"/>
    <s v="PHC"/>
    <s v="F-16-S8"/>
    <s v="F"/>
    <s v="S8"/>
    <s v="BT-886992"/>
    <s v="LOT-C9868"/>
    <n v="29"/>
    <n v="9"/>
    <n v="20"/>
    <n v="20"/>
    <n v="8"/>
    <n v="120"/>
    <s v="SUP-1010"/>
    <x v="1"/>
    <s v="United Arab Emirates"/>
    <n v="17"/>
    <d v="2026-02-24T00:00:00"/>
    <n v="272524.15999999997"/>
    <n v="356979.9"/>
    <n v="7903200.6399999997"/>
    <s v="NGN"/>
    <d v="2026-06-21T00:00:00"/>
    <d v="2026-03-02T00:00:00"/>
    <m/>
    <x v="1"/>
    <x v="1"/>
  </r>
  <r>
    <s v="PRD-01454"/>
    <s v="HP-ACC-0034"/>
    <s v="1989290000000"/>
    <x v="71"/>
    <s v="Hp"/>
    <x v="10"/>
    <s v="Webcams"/>
    <s v="Each"/>
    <s v="Active"/>
    <x v="1"/>
    <s v="ABJ"/>
    <s v="D-28-S3"/>
    <s v="D"/>
    <s v="S3"/>
    <s v="BT-372953"/>
    <s v="LOT-B5959"/>
    <n v="242"/>
    <n v="8"/>
    <n v="234"/>
    <m/>
    <n v="20"/>
    <n v="300"/>
    <s v="SUP-1003"/>
    <x v="0"/>
    <s v="Nigeria"/>
    <n v="8"/>
    <d v="2025-08-26T00:00:00"/>
    <n v="44204.49"/>
    <n v="51923.57"/>
    <n v="10697486.58"/>
    <s v="NGN"/>
    <d v="2026-06-03T00:00:00"/>
    <d v="2025-09-07T00:00:00"/>
    <m/>
    <x v="1"/>
    <x v="1"/>
  </r>
  <r>
    <s v="PRD-03350"/>
    <s v="PHI-ELC-0180"/>
    <s v="5059210000000"/>
    <x v="37"/>
    <s v="Philips"/>
    <x v="8"/>
    <s v="Lighting"/>
    <s v="Each"/>
    <s v="Active"/>
    <x v="0"/>
    <s v="PHC"/>
    <s v="E-35-S9"/>
    <s v="E"/>
    <s v="S9"/>
    <s v="BT-835384"/>
    <s v="LOT-C6939"/>
    <n v="83"/>
    <n v="12"/>
    <n v="71"/>
    <n v="25"/>
    <n v="12"/>
    <n v="125"/>
    <s v="SUP-1009"/>
    <x v="7"/>
    <s v="Nigeria"/>
    <n v="8"/>
    <d v="2025-01-07T00:00:00"/>
    <n v="66100.92"/>
    <n v="98375.3"/>
    <n v="5486376.3600000003"/>
    <s v="NGN"/>
    <d v="2026-05-03T00:00:00"/>
    <d v="2025-01-17T00:00:00"/>
    <m/>
    <x v="1"/>
    <x v="1"/>
  </r>
  <r>
    <s v="PRD-01037"/>
    <s v="HP-LAP-0023"/>
    <s v="6505520000000"/>
    <x v="67"/>
    <s v="Hp"/>
    <x v="2"/>
    <s v="Consumer Laptops"/>
    <s v="Each"/>
    <s v="Active"/>
    <x v="2"/>
    <s v="LAG"/>
    <s v="B-39-S5"/>
    <s v="B"/>
    <s v="S5"/>
    <s v="BT-695805"/>
    <s v="LOT-A2899"/>
    <n v="0"/>
    <n v="0"/>
    <n v="0"/>
    <n v="30"/>
    <n v="12"/>
    <n v="240"/>
    <s v="SUP-1008"/>
    <x v="3"/>
    <s v="Nigeria"/>
    <n v="4"/>
    <d v="2025-05-11T00:00:00"/>
    <n v="1306781.68"/>
    <n v="1794962.16"/>
    <n v="0"/>
    <s v="NGN"/>
    <d v="2026-05-02T00:00:00"/>
    <d v="2025-05-23T00:00:00"/>
    <m/>
    <x v="0"/>
    <x v="0"/>
  </r>
  <r>
    <s v="PRD-00329"/>
    <s v="BRO-SUP-0009"/>
    <s v="9671880000000"/>
    <x v="24"/>
    <s v="Brother"/>
    <x v="6"/>
    <s v="Paper Products"/>
    <s v="Pack"/>
    <s v="Active"/>
    <x v="2"/>
    <s v="LAG"/>
    <s v="C-08-S8"/>
    <s v="C"/>
    <s v="S8"/>
    <s v="BT-555000"/>
    <s v="LOT-A6231"/>
    <n v="5"/>
    <n v="0"/>
    <n v="5"/>
    <n v="10"/>
    <n v="4"/>
    <n v="40"/>
    <s v="SUP-1004"/>
    <x v="10"/>
    <s v="United Arab Emirates"/>
    <n v="21"/>
    <d v="2025-05-17T00:00:00"/>
    <n v="31736.67"/>
    <n v="46546.62"/>
    <n v="158683.35"/>
    <s v="NGN"/>
    <d v="2026-05-16T00:00:00"/>
    <d v="2025-05-22T00:00:00"/>
    <d v="2026-09-21T00:00:00"/>
    <x v="2"/>
    <x v="0"/>
  </r>
  <r>
    <s v="PRD-00340"/>
    <s v="MSF-FUR-0006"/>
    <s v="2440790000000"/>
    <x v="10"/>
    <s v="Microsoft"/>
    <x v="4"/>
    <s v="Desk Accessories"/>
    <s v="Each"/>
    <s v="Active"/>
    <x v="2"/>
    <s v="LAG"/>
    <s v="C-32-S9"/>
    <s v="C"/>
    <s v="S9"/>
    <s v="BT-243028"/>
    <s v="LOT-A4662"/>
    <n v="113"/>
    <n v="30"/>
    <n v="83"/>
    <n v="40"/>
    <n v="20"/>
    <n v="160"/>
    <s v="SUP-1011"/>
    <x v="2"/>
    <s v="United Kingdom"/>
    <n v="28"/>
    <d v="2026-04-16T00:00:00"/>
    <n v="248113.82"/>
    <n v="297383.53999999998"/>
    <n v="28036861.66"/>
    <s v="NGN"/>
    <d v="2026-06-16T00:00:00"/>
    <d v="2026-04-28T00:00:00"/>
    <m/>
    <x v="1"/>
    <x v="1"/>
  </r>
  <r>
    <s v="PRD-00623"/>
    <s v="HP-PRN-0007"/>
    <s v="3423620000000"/>
    <x v="64"/>
    <s v="Hp"/>
    <x v="7"/>
    <s v="Laser Printers"/>
    <s v="Each"/>
    <s v="Discontinued"/>
    <x v="2"/>
    <s v="LAG"/>
    <s v="B-35-S4"/>
    <s v="B"/>
    <s v="S4"/>
    <s v="BT-555111"/>
    <s v="LOT-A7078"/>
    <n v="285"/>
    <n v="70"/>
    <n v="215"/>
    <n v="100"/>
    <n v="30"/>
    <n v="400"/>
    <s v="SUP-1004"/>
    <x v="10"/>
    <s v="United Arab Emirates"/>
    <n v="20"/>
    <d v="2025-05-08T00:00:00"/>
    <n v="190421.83"/>
    <n v="243911.79"/>
    <n v="54270221.549999997"/>
    <s v="NGN"/>
    <d v="2026-06-24T00:00:00"/>
    <d v="2025-05-12T00:00:00"/>
    <m/>
    <x v="1"/>
    <x v="1"/>
  </r>
  <r>
    <s v="PRD-02936"/>
    <s v="HP-ACC-0071"/>
    <s v="6749990000000"/>
    <x v="72"/>
    <s v="Hp"/>
    <x v="10"/>
    <s v="Input Combos"/>
    <s v="Each"/>
    <s v="Active"/>
    <x v="0"/>
    <s v="PHC"/>
    <s v="B-28-S5"/>
    <s v="B"/>
    <s v="S5"/>
    <s v="BT-804538"/>
    <s v="LOT-C6183"/>
    <n v="179"/>
    <n v="17"/>
    <n v="162"/>
    <n v="40"/>
    <n v="12"/>
    <n v="240"/>
    <s v="SUP-1009"/>
    <x v="7"/>
    <s v="Nigeria"/>
    <n v="9"/>
    <d v="2025-02-20T00:00:00"/>
    <n v="15959.13"/>
    <n v="23084.639999999999"/>
    <n v="2856684.27"/>
    <s v="NGN"/>
    <d v="2026-05-06T00:00:00"/>
    <d v="2025-03-04T00:00:00"/>
    <m/>
    <x v="1"/>
    <x v="1"/>
  </r>
  <r>
    <s v="PRD-02788"/>
    <s v="UBI-NET-0094"/>
    <s v="3487180000000"/>
    <x v="51"/>
    <s v="Ubiquiti"/>
    <x v="11"/>
    <s v="Access Points"/>
    <s v="Each"/>
    <s v="Active"/>
    <x v="0"/>
    <s v="PHC"/>
    <s v="C-19-S6"/>
    <s v="C"/>
    <s v="S6"/>
    <s v="BT-960909"/>
    <s v="LOT-C5348"/>
    <n v="133"/>
    <n v="49"/>
    <n v="84"/>
    <n v="50"/>
    <n v="20"/>
    <n v="300"/>
    <s v="SUP-1003"/>
    <x v="0"/>
    <s v="Nigeria"/>
    <n v="8"/>
    <d v="2026-05-31T00:00:00"/>
    <n v="143313.97"/>
    <n v="195186.92"/>
    <n v="19060758.010000002"/>
    <s v="NGN"/>
    <d v="2026-05-15T00:00:00"/>
    <d v="2026-06-09T00:00:00"/>
    <m/>
    <x v="1"/>
    <x v="1"/>
  </r>
  <r>
    <s v="PRD-00121"/>
    <s v="HP-MOB-0007"/>
    <s v="1701660000000"/>
    <x v="25"/>
    <s v="Hp"/>
    <x v="5"/>
    <s v="Tablets"/>
    <s v="Each"/>
    <s v="Active"/>
    <x v="2"/>
    <s v="LAG"/>
    <s v="H-06-S8"/>
    <s v="H"/>
    <s v="S8"/>
    <s v="BT-998198"/>
    <s v="LOT-A9166"/>
    <n v="0"/>
    <n v="0"/>
    <n v="0"/>
    <m/>
    <n v="10"/>
    <n v="150"/>
    <s v="SUP-1002"/>
    <x v="5"/>
    <s v="Nigeria"/>
    <n v="7"/>
    <d v="2025-10-12T00:00:00"/>
    <n v="460958.18"/>
    <n v="604459.43999999994"/>
    <n v="0"/>
    <s v="NGN"/>
    <d v="2026-05-31T00:00:00"/>
    <d v="2025-10-14T00:00:00"/>
    <m/>
    <x v="0"/>
    <x v="0"/>
  </r>
  <r>
    <s v="PRD-01200"/>
    <s v="DEL-ACC-0025"/>
    <s v="3771260000000"/>
    <x v="36"/>
    <s v="Dell"/>
    <x v="10"/>
    <s v="Mice"/>
    <s v="Each"/>
    <s v="Active"/>
    <x v="2"/>
    <s v="LAG"/>
    <s v="A-15-S3"/>
    <s v="A"/>
    <s v="S3"/>
    <s v="BT-876498"/>
    <s v="LOT-A6918"/>
    <n v="32"/>
    <n v="6"/>
    <n v="26"/>
    <n v="25"/>
    <n v="7"/>
    <n v="125"/>
    <s v="SUP-1008"/>
    <x v="3"/>
    <s v="Nigeria"/>
    <n v="6"/>
    <d v="2025-06-21T00:00:00"/>
    <n v="54328.23"/>
    <n v="82431.72"/>
    <n v="1738503.36"/>
    <s v="NGN"/>
    <d v="2026-05-18T00:00:00"/>
    <d v="2025-06-24T00:00:00"/>
    <m/>
    <x v="1"/>
    <x v="1"/>
  </r>
  <r>
    <s v="PRD-02842"/>
    <s v="UBI-NET-0096"/>
    <s v="9786520000000"/>
    <x v="52"/>
    <s v="Ubiquiti"/>
    <x v="11"/>
    <s v="Switches"/>
    <s v="Each"/>
    <s v="Active"/>
    <x v="0"/>
    <s v="PHC"/>
    <s v="D-36-S5"/>
    <s v="D"/>
    <s v="S5"/>
    <s v="BT-603364"/>
    <s v="LOT-C8757"/>
    <n v="108"/>
    <n v="7"/>
    <n v="101"/>
    <n v="15"/>
    <n v="4"/>
    <n v="90"/>
    <s v="SUP-1010"/>
    <x v="1"/>
    <s v="United Arab Emirates"/>
    <n v="18"/>
    <d v="2026-02-14T00:00:00"/>
    <n v="895777.49"/>
    <n v="1036618.02"/>
    <n v="96743968.920000002"/>
    <s v="NGN"/>
    <d v="2026-05-15T00:00:00"/>
    <d v="2026-02-25T00:00:00"/>
    <m/>
    <x v="3"/>
    <x v="1"/>
  </r>
  <r>
    <s v="PRD-01686"/>
    <s v="CAN-SUP-0052"/>
    <s v="910276000000"/>
    <x v="50"/>
    <s v="Canon"/>
    <x v="6"/>
    <s v="Labels"/>
    <s v="Pack"/>
    <s v="Active"/>
    <x v="1"/>
    <s v="ABJ"/>
    <s v="B-37-S2"/>
    <s v="B"/>
    <s v="S2"/>
    <s v="BT-867481"/>
    <s v="LOT-B7350"/>
    <n v="298"/>
    <n v="77"/>
    <n v="221"/>
    <n v="60"/>
    <n v="30"/>
    <n v="300"/>
    <s v="SUP-1005"/>
    <x v="12"/>
    <s v="United Arab Emirates"/>
    <n v="19"/>
    <d v="2026-04-28T00:00:00"/>
    <n v="13828.48"/>
    <n v="18456.43"/>
    <n v="4120887.04"/>
    <s v="NGN"/>
    <d v="2026-06-17T00:00:00"/>
    <d v="2026-05-10T00:00:00"/>
    <d v="2027-02-27T00:00:00"/>
    <x v="1"/>
    <x v="1"/>
  </r>
  <r>
    <s v="PRD-00107"/>
    <s v="HP-MOB-0004"/>
    <s v="8548710000000"/>
    <x v="25"/>
    <s v="Hp"/>
    <x v="5"/>
    <s v="Smartphones"/>
    <s v="Each"/>
    <s v="Active"/>
    <x v="2"/>
    <s v="LAG"/>
    <s v="E-05-S6"/>
    <s v="E"/>
    <s v="S6"/>
    <s v="BT-191254"/>
    <s v="LOT-A7358"/>
    <n v="-3"/>
    <n v="0"/>
    <n v="14"/>
    <n v="20"/>
    <n v="6"/>
    <n v="100"/>
    <s v="SUP-1011"/>
    <x v="2"/>
    <s v="United Kingdom"/>
    <n v="29"/>
    <d v="2026-01-09T00:00:00"/>
    <n v="227017.22"/>
    <n v="335764.28"/>
    <n v="3178241.08"/>
    <s v="NGN"/>
    <d v="2026-05-22T00:00:00"/>
    <d v="2026-01-23T00:00:00"/>
    <m/>
    <x v="2"/>
    <x v="0"/>
  </r>
  <r>
    <s v="PRD-01751"/>
    <s v="LOG-ACC-0038"/>
    <s v="5557730000000"/>
    <x v="30"/>
    <s v="Logitech"/>
    <x v="10"/>
    <s v="Mice"/>
    <s v="Each"/>
    <s v="Active"/>
    <x v="1"/>
    <s v="ABJ"/>
    <s v="E-04-S9"/>
    <s v="E"/>
    <s v="S9"/>
    <s v="BT-133423"/>
    <s v="LOT-B9742"/>
    <n v="0"/>
    <n v="0"/>
    <n v="0"/>
    <n v="20"/>
    <n v="8"/>
    <n v="80"/>
    <s v="SUP-1010"/>
    <x v="6"/>
    <s v="United Arab Emirates"/>
    <n v="14"/>
    <d v="2026-03-17T00:00:00"/>
    <n v="34529.68"/>
    <n v="40535.97"/>
    <n v="0"/>
    <s v="NGN"/>
    <d v="2026-06-12T00:00:00"/>
    <d v="2026-03-29T00:00:00"/>
    <m/>
    <x v="0"/>
    <x v="0"/>
  </r>
  <r>
    <s v="PRD-02435"/>
    <s v="CIS-CCT-0059"/>
    <s v="5359850000000"/>
    <x v="17"/>
    <s v="Cisco"/>
    <x v="9"/>
    <s v="Intercoms"/>
    <s v="Each"/>
    <s v="Active"/>
    <x v="0"/>
    <s v="PHC"/>
    <s v="G-34-S1"/>
    <s v="G"/>
    <s v="S1"/>
    <s v="BT-968003"/>
    <s v="LOT-C2268"/>
    <n v="2"/>
    <n v="0"/>
    <n v="2"/>
    <n v="10"/>
    <n v="4"/>
    <n v="100"/>
    <s v="SUP-1006"/>
    <x v="4"/>
    <s v="China"/>
    <n v="33"/>
    <d v="2025-02-24T00:00:00"/>
    <n v="326344.39"/>
    <n v="379322.97"/>
    <n v="652688.78"/>
    <s v="NGN"/>
    <d v="2026-05-20T00:00:00"/>
    <d v="2025-02-26T00:00:00"/>
    <m/>
    <x v="2"/>
    <x v="0"/>
  </r>
  <r>
    <s v="PRD-03048"/>
    <s v="LEN-MOB-0093"/>
    <s v="891410000000"/>
    <x v="5"/>
    <s v="Lenovo"/>
    <x v="5"/>
    <s v="Tablets"/>
    <s v="Each"/>
    <s v="Active"/>
    <x v="0"/>
    <s v="PHC"/>
    <s v="B-02-S1"/>
    <s v="B"/>
    <s v="S1"/>
    <s v="BT-873978"/>
    <s v="LOT-C3653"/>
    <n v="93"/>
    <n v="21"/>
    <n v="72"/>
    <n v="75"/>
    <n v="30"/>
    <n v="300"/>
    <s v="SUP-1012"/>
    <x v="11"/>
    <s v="Nigeria"/>
    <n v="3"/>
    <d v="2025-02-04T00:00:00"/>
    <n v="265960.82"/>
    <n v="344270.67"/>
    <n v="24734356.260000002"/>
    <s v="NGN"/>
    <d v="2026-05-06T00:00:00"/>
    <d v="2025-02-09T00:00:00"/>
    <m/>
    <x v="1"/>
    <x v="1"/>
  </r>
  <r>
    <s v="PRD-02373"/>
    <s v="BRO-SUP-0074"/>
    <s v="4574340000000"/>
    <x v="24"/>
    <s v="Brother"/>
    <x v="6"/>
    <s v="Labels"/>
    <s v="Pack"/>
    <s v="Active"/>
    <x v="0"/>
    <s v="PHC"/>
    <s v="F-16-S5"/>
    <s v="F"/>
    <s v="S5"/>
    <s v="BT-849942"/>
    <s v="LOT-C4054"/>
    <n v="0"/>
    <n v="0"/>
    <n v="0"/>
    <n v="30"/>
    <n v="15"/>
    <n v="120"/>
    <s v="SUP-1003"/>
    <x v="0"/>
    <s v="Nigeria"/>
    <n v="6"/>
    <d v="2026-03-20T00:00:00"/>
    <n v="36290.410000000003"/>
    <n v="52284.42"/>
    <n v="0"/>
    <s v="NGN"/>
    <d v="2026-05-13T00:00:00"/>
    <d v="2026-04-01T00:00:00"/>
    <d v="2027-09-03T00:00:00"/>
    <x v="0"/>
    <x v="0"/>
  </r>
  <r>
    <s v="PRD-03372"/>
    <s v="BRO-SUP-0105"/>
    <s v="6492720000000"/>
    <x v="24"/>
    <s v="Brother"/>
    <x v="6"/>
    <s v="Paper Products"/>
    <s v="Pack"/>
    <s v="Discontinued"/>
    <x v="0"/>
    <s v="PHC"/>
    <s v="D-02-S3"/>
    <s v="D"/>
    <s v="S3"/>
    <s v="BT-841422"/>
    <s v="LOT-C9245"/>
    <n v="8"/>
    <n v="3"/>
    <n v="5"/>
    <n v="10"/>
    <n v="5"/>
    <n v="60"/>
    <s v="SUP-1012"/>
    <x v="11"/>
    <s v="Nigeria"/>
    <n v="3"/>
    <d v="2026-02-23T00:00:00"/>
    <n v="12180"/>
    <n v="17587.77"/>
    <n v="97440"/>
    <s v="NGN"/>
    <d v="2026-06-02T00:00:00"/>
    <d v="2026-03-09T00:00:00"/>
    <d v="2027-06-23T00:00:00"/>
    <x v="2"/>
    <x v="0"/>
  </r>
  <r>
    <s v="PRD-02705"/>
    <s v="HP-MOB-0093"/>
    <s v="2011160000000"/>
    <x v="25"/>
    <s v="Hp"/>
    <x v="5"/>
    <s v="Tablets"/>
    <s v="Each"/>
    <s v="Active"/>
    <x v="0"/>
    <s v="PHC"/>
    <s v="G-37-S2"/>
    <s v="G"/>
    <s v="S2"/>
    <s v="BT-739892"/>
    <s v="LOT-C2154"/>
    <n v="64"/>
    <n v="0"/>
    <n v="64"/>
    <n v="50"/>
    <n v="25"/>
    <n v="300"/>
    <s v="SUP-1012"/>
    <x v="11"/>
    <s v="Nigeria"/>
    <n v="3"/>
    <d v="2025-02-16T00:00:00"/>
    <n v="326928.46000000002"/>
    <n v="454095.7"/>
    <n v="20923421.440000001"/>
    <s v="NGN"/>
    <d v="2026-05-01T00:00:00"/>
    <d v="2025-02-28T00:00:00"/>
    <m/>
    <x v="1"/>
    <x v="1"/>
  </r>
  <r>
    <s v="PRD-01323"/>
    <s v="HP-CLN-0029"/>
    <s v="1113300000000"/>
    <x v="1"/>
    <s v="Hp"/>
    <x v="1"/>
    <s v="Vacuum"/>
    <s v="Each"/>
    <s v="Active"/>
    <x v="1"/>
    <s v="ABJ"/>
    <s v="A-38-S3"/>
    <s v="A"/>
    <s v="S3"/>
    <s v="BT-255805"/>
    <s v="LOT-B2393"/>
    <n v="168"/>
    <n v="44"/>
    <n v="124"/>
    <n v="50"/>
    <n v="20"/>
    <n v="250"/>
    <s v="SUP-1007"/>
    <x v="8"/>
    <s v="China"/>
    <n v="31"/>
    <d v="2026-02-28T00:00:00"/>
    <n v="44719.7"/>
    <n v="64336.63"/>
    <n v="7512909.5999999996"/>
    <s v="NGN"/>
    <d v="2026-05-17T00:00:00"/>
    <d v="2026-03-07T00:00:00"/>
    <d v="2028-06-11T00:00:00"/>
    <x v="1"/>
    <x v="1"/>
  </r>
  <r>
    <s v="PRD-01840"/>
    <s v="CIS-NET-0078"/>
    <s v="6204680000000"/>
    <x v="56"/>
    <s v="Cisco"/>
    <x v="11"/>
    <s v="Routers"/>
    <s v="Each"/>
    <s v="Active"/>
    <x v="1"/>
    <s v="ABJ"/>
    <s v="F-26-S9"/>
    <s v="F"/>
    <s v="S9"/>
    <s v="BT-320897"/>
    <s v="LOT-B2542"/>
    <n v="16"/>
    <n v="4"/>
    <n v="12"/>
    <n v="20"/>
    <n v="10"/>
    <n v="200"/>
    <s v="SUP-1002"/>
    <x v="5"/>
    <s v="Nigeria"/>
    <n v="7"/>
    <d v="2025-10-12T00:00:00"/>
    <n v="595727.68000000005"/>
    <n v="901264.15"/>
    <n v="9531642.8800000008"/>
    <s v="NGN"/>
    <d v="2026-05-09T00:00:00"/>
    <d v="2025-10-27T00:00:00"/>
    <m/>
    <x v="2"/>
    <x v="0"/>
  </r>
  <r>
    <s v="PRD-02727"/>
    <s v="DEL-ACC-0052"/>
    <s v="9064370000000"/>
    <x v="36"/>
    <s v="Dell"/>
    <x v="10"/>
    <s v="Input Combos"/>
    <s v="Each"/>
    <s v="Active"/>
    <x v="0"/>
    <s v="PHC"/>
    <s v="F-12-S1"/>
    <s v="F"/>
    <s v="S1"/>
    <s v="BT-964349"/>
    <s v="LOT-C2385"/>
    <n v="59"/>
    <n v="15"/>
    <n v="44"/>
    <n v="15"/>
    <n v="4"/>
    <n v="90"/>
    <s v="SUP-1010"/>
    <x v="1"/>
    <s v="United Arab Emirates"/>
    <n v="18"/>
    <d v="2026-01-27T00:00:00"/>
    <n v="12487.01"/>
    <n v="16226.11"/>
    <n v="736733.59"/>
    <s v="NGN"/>
    <d v="2026-06-13T00:00:00"/>
    <d v="2026-01-31T00:00:00"/>
    <m/>
    <x v="1"/>
    <x v="1"/>
  </r>
  <r>
    <s v="PRD-01944"/>
    <s v="LOG-FUR-0049"/>
    <s v="9043130000000"/>
    <x v="4"/>
    <s v="Logitech"/>
    <x v="4"/>
    <s v="Desks"/>
    <s v="Each"/>
    <s v="Active"/>
    <x v="1"/>
    <s v="ABJ"/>
    <s v="A-22-S5"/>
    <s v="A"/>
    <s v="S5"/>
    <s v="BT-482363"/>
    <s v="LOT-B1534"/>
    <n v="37"/>
    <n v="6"/>
    <n v="31"/>
    <n v="15"/>
    <n v="4"/>
    <n v="60"/>
    <s v="SUP-1010"/>
    <x v="1"/>
    <s v="United Arab Emirates"/>
    <n v="19"/>
    <d v="2025-07-27T00:00:00"/>
    <n v="252807.41"/>
    <n v="311482.78000000003"/>
    <n v="9353874.1699999999"/>
    <s v="NGN"/>
    <d v="2026-06-04T00:00:00"/>
    <d v="2025-07-31T00:00:00"/>
    <m/>
    <x v="1"/>
    <x v="1"/>
  </r>
  <r>
    <s v="PRD-00974"/>
    <s v="SAM-STO-0030"/>
    <s v="5950260000000"/>
    <x v="42"/>
    <s v="Samsung"/>
    <x v="3"/>
    <s v="Flash Drives"/>
    <s v="Each"/>
    <s v="Active"/>
    <x v="2"/>
    <s v="LAG"/>
    <s v="F-01-S4"/>
    <s v="F"/>
    <s v="S4"/>
    <s v="BT-369137"/>
    <s v="LOT-A7078"/>
    <n v="90"/>
    <n v="15"/>
    <n v="75"/>
    <n v="20"/>
    <n v="6"/>
    <n v="100"/>
    <s v="SUP-1011"/>
    <x v="2"/>
    <s v="United Kingdom"/>
    <n v="31"/>
    <d v="2025-08-10T00:00:00"/>
    <n v="145728.72"/>
    <n v="188845.64"/>
    <n v="13115584.800000001"/>
    <s v="NGN"/>
    <d v="2026-06-03T00:00:00"/>
    <d v="2025-08-15T00:00:00"/>
    <m/>
    <x v="1"/>
    <x v="1"/>
  </r>
  <r>
    <s v="PRD-01770"/>
    <s v="PHI-ELC-0105"/>
    <s v="3449110000000"/>
    <x v="37"/>
    <s v="Philips"/>
    <x v="8"/>
    <s v="UPS"/>
    <s v="Each"/>
    <s v="Active"/>
    <x v="1"/>
    <s v="ABJ"/>
    <s v="B-35-S6"/>
    <s v="B"/>
    <s v="S6"/>
    <s v="BT-161930"/>
    <s v="LOT-B8536"/>
    <n v="14"/>
    <n v="4"/>
    <n v="10"/>
    <n v="30"/>
    <n v="15"/>
    <n v="150"/>
    <s v="SUP-1009"/>
    <x v="7"/>
    <s v="Nigeria"/>
    <n v="11"/>
    <d v="2025-10-06T00:00:00"/>
    <n v="55789.47"/>
    <n v="81424.91"/>
    <n v="781052.58"/>
    <s v="NGN"/>
    <d v="2026-06-29T00:00:00"/>
    <d v="2025-10-07T00:00:00"/>
    <m/>
    <x v="2"/>
    <x v="0"/>
  </r>
  <r>
    <s v="PRD-02369"/>
    <s v="SAM-AUD-0071"/>
    <s v="5018870000000"/>
    <x v="0"/>
    <s v="Samsung"/>
    <x v="0"/>
    <s v="Headsets"/>
    <s v="Each"/>
    <s v="Active"/>
    <x v="0"/>
    <s v="PHC"/>
    <s v="F-22-S1"/>
    <s v="F"/>
    <s v="S1"/>
    <s v="BT-741923"/>
    <s v="LOT-C3163"/>
    <n v="42"/>
    <n v="5"/>
    <n v="37"/>
    <n v="20"/>
    <n v="10"/>
    <n v="100"/>
    <s v="SUP-1003"/>
    <x v="0"/>
    <s v="Nigeria"/>
    <n v="4"/>
    <d v="2025-01-17T00:00:00"/>
    <n v="47598.8"/>
    <n v="60770.62"/>
    <n v="1999149.6"/>
    <s v="NGN"/>
    <d v="2026-05-31T00:00:00"/>
    <d v="2025-01-20T00:00:00"/>
    <m/>
    <x v="1"/>
    <x v="1"/>
  </r>
  <r>
    <s v="PRD-03185"/>
    <s v="HP-SUP-0083"/>
    <s v="3767040000000"/>
    <x v="45"/>
    <s v="Hp"/>
    <x v="6"/>
    <s v="Labels"/>
    <s v="Pack"/>
    <s v="Active"/>
    <x v="0"/>
    <s v="PHC"/>
    <s v="E-17-S7"/>
    <s v="E"/>
    <s v="S7"/>
    <s v="BT-778240"/>
    <s v="LOT-C1839"/>
    <n v="320"/>
    <n v="126"/>
    <n v="194"/>
    <n v="75"/>
    <n v="22"/>
    <n v="450"/>
    <s v="SUP-1009"/>
    <x v="7"/>
    <s v="Nigeria"/>
    <n v="9"/>
    <d v="2025-03-20T00:00:00"/>
    <n v="10727.26"/>
    <n v="12791.64"/>
    <n v="3432723.2"/>
    <s v="NGN"/>
    <d v="2026-05-18T00:00:00"/>
    <d v="2025-03-22T00:00:00"/>
    <d v="2027-12-14T00:00:00"/>
    <x v="1"/>
    <x v="1"/>
  </r>
  <r>
    <s v="PRD-02712"/>
    <s v="CIS-CCT-0063"/>
    <s v="9799120000000"/>
    <x v="17"/>
    <s v="Cisco"/>
    <x v="9"/>
    <s v="NVR"/>
    <s v="Each"/>
    <s v="Active"/>
    <x v="0"/>
    <s v="PHC"/>
    <s v="B-07-S4"/>
    <s v="B"/>
    <s v="S4"/>
    <s v="BT-927431"/>
    <s v="LOT-C4128"/>
    <n v="28"/>
    <n v="2"/>
    <n v="26"/>
    <n v="20"/>
    <n v="10"/>
    <n v="160"/>
    <s v="SUP-1010"/>
    <x v="1"/>
    <s v="United Arab Emirates"/>
    <n v="17"/>
    <d v="2025-12-14T00:00:00"/>
    <n v="261796.26"/>
    <n v="396784.82"/>
    <n v="7330295.2800000003"/>
    <s v="NGN"/>
    <d v="2026-05-15T00:00:00"/>
    <d v="2025-12-23T00:00:00"/>
    <m/>
    <x v="1"/>
    <x v="1"/>
  </r>
  <r>
    <s v="PRD-00988"/>
    <s v="HP-CLN-0025"/>
    <s v="7214620000000"/>
    <x v="1"/>
    <s v="Hp"/>
    <x v="1"/>
    <s v="Cleaning Kits"/>
    <s v="Each"/>
    <s v="Active"/>
    <x v="2"/>
    <s v="LAG"/>
    <s v="D-07-S8"/>
    <s v="D"/>
    <s v="S8"/>
    <s v="BT-605181"/>
    <s v="LOT-A9972"/>
    <n v="137"/>
    <n v="38"/>
    <n v="99"/>
    <n v="15"/>
    <n v="6"/>
    <n v="120"/>
    <s v="SUP-1011"/>
    <x v="2"/>
    <s v="United Kingdom"/>
    <n v="30"/>
    <d v="2026-06-04T00:00:00"/>
    <n v="54727.11"/>
    <n v="69613.91"/>
    <n v="7497614.0700000003"/>
    <s v="NGN"/>
    <d v="2026-06-18T00:00:00"/>
    <d v="2026-06-09T00:00:00"/>
    <d v="2027-11-18T00:00:00"/>
    <x v="3"/>
    <x v="1"/>
  </r>
  <r>
    <s v="PRD-02361"/>
    <s v="UBI-NET-0078"/>
    <s v="524596000000"/>
    <x v="51"/>
    <s v="Ubiquiti"/>
    <x v="11"/>
    <s v="Switches"/>
    <s v="Each"/>
    <s v="Active"/>
    <x v="0"/>
    <s v="PHC"/>
    <s v="N/A"/>
    <s v="E"/>
    <s v="S3"/>
    <s v="BT-808383"/>
    <s v="LOT-C2724"/>
    <n v="14"/>
    <n v="1"/>
    <n v="13"/>
    <n v="15"/>
    <n v="6"/>
    <n v="60"/>
    <s v="SUP-1006"/>
    <x v="4"/>
    <s v="China"/>
    <n v="34"/>
    <d v="2025-02-24T00:00:00"/>
    <n v="242592.93"/>
    <n v="306402.03999999998"/>
    <n v="3396301.02"/>
    <s v="NGN"/>
    <d v="2026-05-31T00:00:00"/>
    <d v="2025-03-07T00:00:00"/>
    <m/>
    <x v="2"/>
    <x v="0"/>
  </r>
  <r>
    <s v="PRD-01044"/>
    <s v="WD-STO-0026"/>
    <s v="349825000000"/>
    <x v="78"/>
    <s v="Western Digital"/>
    <x v="3"/>
    <s v="Solid State Drives"/>
    <s v="Each"/>
    <s v="Active"/>
    <x v="2"/>
    <s v="LAG"/>
    <s v="G-09-S7"/>
    <s v="G"/>
    <s v="S7"/>
    <s v="BT-906069"/>
    <s v="LOT-A9849"/>
    <n v="-15"/>
    <n v="4"/>
    <n v="50"/>
    <n v="50"/>
    <n v="25"/>
    <n v="300"/>
    <s v="SUP-1011"/>
    <x v="2"/>
    <s v="United Kingdom"/>
    <n v="29"/>
    <d v="2025-05-08T00:00:00"/>
    <n v="44154.400000000001"/>
    <n v="65024.21"/>
    <n v="2384337.6"/>
    <s v="NGN"/>
    <d v="2026-06-22T00:00:00"/>
    <d v="2025-05-10T00:00:00"/>
    <m/>
    <x v="1"/>
    <x v="1"/>
  </r>
  <r>
    <s v="PRD-03161"/>
    <s v="CAN-SUP-0092"/>
    <m/>
    <x v="50"/>
    <s v="Canon"/>
    <x v="6"/>
    <s v="Paper Products"/>
    <s v="Pack"/>
    <s v="Active"/>
    <x v="0"/>
    <s v="PHC"/>
    <s v="G-34-S9"/>
    <s v="G"/>
    <s v="S9"/>
    <s v="BT-100889"/>
    <s v="LOT-C7614"/>
    <n v="43"/>
    <n v="0"/>
    <n v="43"/>
    <n v="10"/>
    <n v="3"/>
    <n v="50"/>
    <s v="SUP-1001"/>
    <x v="9"/>
    <s v="Nigeria"/>
    <n v="7"/>
    <d v="2025-12-14T00:00:00"/>
    <n v="12682.96"/>
    <n v="15202.29"/>
    <n v="545367.28"/>
    <s v="NGN"/>
    <d v="2026-06-07T00:00:00"/>
    <d v="2025-12-19T00:00:00"/>
    <d v="2026-10-09T00:00:00"/>
    <x v="1"/>
    <x v="1"/>
  </r>
  <r>
    <s v="PRD-02963"/>
    <s v="DEL-LAP-0072"/>
    <m/>
    <x v="75"/>
    <s v="Dell"/>
    <x v="2"/>
    <s v="Consumer Laptops"/>
    <s v="Each"/>
    <s v="Active"/>
    <x v="0"/>
    <s v="PHC"/>
    <s v="D-36-S3"/>
    <s v="D"/>
    <s v="S3"/>
    <s v="BT-709790"/>
    <s v="LOT-C2947"/>
    <n v="109"/>
    <n v="25"/>
    <n v="84"/>
    <n v="30"/>
    <n v="15"/>
    <n v="150"/>
    <s v="SUP-1001"/>
    <x v="9"/>
    <s v="Nigeria"/>
    <n v="9"/>
    <d v="2025-10-16T00:00:00"/>
    <n v="1365887.09"/>
    <n v="2024328.28"/>
    <n v="148881692.80000001"/>
    <s v="NGN"/>
    <d v="2026-05-28T00:00:00"/>
    <d v="2025-10-30T00:00:00"/>
    <m/>
    <x v="1"/>
    <x v="1"/>
  </r>
  <r>
    <s v="PRD-02908"/>
    <s v="HP-SUP-0077"/>
    <s v="9572280000000"/>
    <x v="45"/>
    <s v="Hp"/>
    <x v="6"/>
    <s v="Toner &amp; Ink"/>
    <s v="Pack"/>
    <s v="Active"/>
    <x v="0"/>
    <s v="PHC"/>
    <s v="E-37-S6"/>
    <s v="E"/>
    <s v="S6"/>
    <s v="BT-456467"/>
    <s v="LOT-C6227"/>
    <n v="24"/>
    <n v="5"/>
    <n v="19"/>
    <n v="30"/>
    <n v="9"/>
    <n v="150"/>
    <s v="SUP-1012"/>
    <x v="6"/>
    <s v="Nigeria"/>
    <n v="6"/>
    <d v="2025-08-25T00:00:00"/>
    <n v="31475.32"/>
    <n v="41580.379999999997"/>
    <n v="755407.68"/>
    <s v="NGN"/>
    <d v="2026-05-19T00:00:00"/>
    <d v="2025-09-05T00:00:00"/>
    <d v="2026-05-18T00:00:00"/>
    <x v="2"/>
    <x v="0"/>
  </r>
  <r>
    <s v="PRD-03208"/>
    <s v="HP-CLN-0080"/>
    <s v="6163280000000"/>
    <x v="1"/>
    <s v="Hp"/>
    <x v="1"/>
    <s v="Vacuum"/>
    <s v="Each"/>
    <s v="Active"/>
    <x v="0"/>
    <s v="PHC"/>
    <s v="C-12-S7"/>
    <s v="C"/>
    <s v="S7"/>
    <s v="BT-685343"/>
    <s v="LOT-C5931"/>
    <n v="81"/>
    <n v="7"/>
    <n v="74"/>
    <n v="60"/>
    <n v="18"/>
    <n v="240"/>
    <s v="SUP-1009"/>
    <x v="7"/>
    <s v="Nigeria"/>
    <n v="11"/>
    <d v="2025-02-07T00:00:00"/>
    <n v="60927.71"/>
    <n v="89441.26"/>
    <n v="4935144.51"/>
    <s v="NGN"/>
    <d v="2026-05-03T00:00:00"/>
    <d v="2025-02-15T00:00:00"/>
    <d v="2027-03-02T00:00:00"/>
    <x v="1"/>
    <x v="1"/>
  </r>
  <r>
    <s v="PRD-02531"/>
    <s v="HP-SUP-0068"/>
    <s v="526739000000"/>
    <x v="34"/>
    <s v="Hp"/>
    <x v="6"/>
    <s v="Paper Products"/>
    <s v="Pack"/>
    <s v="Active"/>
    <x v="0"/>
    <s v="PHC"/>
    <s v="B-17-S1"/>
    <s v="B"/>
    <s v="S1"/>
    <s v="BT-472906"/>
    <s v="LOT-C3421"/>
    <n v="0"/>
    <n v="0"/>
    <n v="0"/>
    <n v="10"/>
    <n v="5"/>
    <n v="100"/>
    <s v="SUP-1012"/>
    <x v="11"/>
    <s v="Nigeria"/>
    <n v="6"/>
    <d v="2025-09-14T00:00:00"/>
    <n v="11739.57"/>
    <n v="17011.89"/>
    <n v="0"/>
    <s v="NGN"/>
    <d v="2026-06-10T00:00:00"/>
    <d v="2025-09-24T00:00:00"/>
    <d v="2027-03-07T00:00:00"/>
    <x v="0"/>
    <x v="0"/>
  </r>
  <r>
    <s v="PRD-00544"/>
    <s v="PHI-ELC-0031"/>
    <s v="4979130000000"/>
    <x v="31"/>
    <s v="Philips"/>
    <x v="8"/>
    <s v="UPS"/>
    <s v="Each"/>
    <s v="Active"/>
    <x v="2"/>
    <s v="LAG"/>
    <s v="G-16-S5"/>
    <s v="G"/>
    <s v="S5"/>
    <s v="BT-555222"/>
    <s v="LOT-A6449"/>
    <n v="258"/>
    <n v="34"/>
    <n v="224"/>
    <n v="100"/>
    <n v="50"/>
    <n v="500"/>
    <s v="SUP-1006"/>
    <x v="4"/>
    <s v="China"/>
    <n v="33"/>
    <d v="2025-01-21T00:00:00"/>
    <n v="160600.21"/>
    <n v="226099.82"/>
    <n v="41434854.18"/>
    <s v="NGN"/>
    <d v="2026-06-19T00:00:00"/>
    <d v="2025-01-25T00:00:00"/>
    <m/>
    <x v="1"/>
    <x v="1"/>
  </r>
  <r>
    <s v="PRD-03084"/>
    <s v="CIS-NET-0120"/>
    <s v="5538370000000"/>
    <x v="56"/>
    <s v="Cisco"/>
    <x v="11"/>
    <s v="Access Points"/>
    <s v="Each"/>
    <s v="Active"/>
    <x v="0"/>
    <s v="PHC"/>
    <s v="F-12-S3"/>
    <s v="F"/>
    <s v="S3"/>
    <s v="BT-521117"/>
    <s v="LOT-C7886"/>
    <n v="405"/>
    <n v="96"/>
    <n v="309"/>
    <n v="50"/>
    <n v="15"/>
    <n v="500"/>
    <s v="SUP-1012"/>
    <x v="11"/>
    <s v="Nigeria"/>
    <n v="6"/>
    <d v="2026-02-09T00:00:00"/>
    <n v="233349.39"/>
    <n v="282232.76"/>
    <n v="94506502.950000003"/>
    <s v="NGN"/>
    <d v="2026-06-23T00:00:00"/>
    <d v="2026-02-19T00:00:00"/>
    <m/>
    <x v="1"/>
    <x v="1"/>
  </r>
  <r>
    <s v="PRD-00744"/>
    <s v="PHI-ELC-0043"/>
    <s v="570238000000"/>
    <x v="37"/>
    <s v="Philips"/>
    <x v="8"/>
    <s v="Lighting"/>
    <s v="Each"/>
    <s v="Active"/>
    <x v="2"/>
    <s v="LAG"/>
    <s v="H-36-S5"/>
    <s v="H"/>
    <s v="S5"/>
    <s v="BT-582351"/>
    <s v="LOT-A7487"/>
    <n v="140"/>
    <n v="21"/>
    <n v="119"/>
    <n v="30"/>
    <n v="15"/>
    <n v="240"/>
    <s v="SUP-1006"/>
    <x v="4"/>
    <s v="China"/>
    <n v="33"/>
    <d v="2025-07-14T00:00:00"/>
    <n v="180763.44"/>
    <n v="221963.64"/>
    <n v="25306881.600000001"/>
    <s v="NGN"/>
    <d v="2026-05-22T00:00:00"/>
    <d v="2025-07-26T00:00:00"/>
    <m/>
    <x v="1"/>
    <x v="1"/>
  </r>
  <r>
    <s v="PRD-03135"/>
    <s v="LEN-LAP-0061"/>
    <s v="336769000000"/>
    <x v="73"/>
    <s v="Lenovo"/>
    <x v="2"/>
    <s v="Business Laptops"/>
    <s v="Each"/>
    <s v="Active"/>
    <x v="0"/>
    <s v="PHC"/>
    <s v="A-27-S1"/>
    <s v="A"/>
    <s v="S1"/>
    <s v="BT-113499"/>
    <s v="LOT-C2945"/>
    <n v="6"/>
    <n v="1"/>
    <n v="5"/>
    <n v="30"/>
    <n v="15"/>
    <n v="120"/>
    <s v="SUP-1003"/>
    <x v="0"/>
    <s v="Nigeria"/>
    <n v="6"/>
    <d v="2025-09-22T00:00:00"/>
    <n v="1295689.8700000001"/>
    <n v="1662705.76"/>
    <n v="7774139.2199999997"/>
    <s v="NGN"/>
    <d v="2026-05-01T00:00:00"/>
    <d v="2025-09-29T00:00:00"/>
    <m/>
    <x v="2"/>
    <x v="0"/>
  </r>
  <r>
    <s v="PRD-01517"/>
    <s v="LEN-MOB-0042"/>
    <s v="9092770000000"/>
    <x v="66"/>
    <s v="Lenovo"/>
    <x v="5"/>
    <s v="Smartphones"/>
    <s v="Each"/>
    <s v="Active"/>
    <x v="1"/>
    <s v="ABJ"/>
    <s v="A-36-S1"/>
    <s v="A"/>
    <s v="S1"/>
    <s v="BT-384026"/>
    <s v="LOT-B1026"/>
    <n v="0"/>
    <n v="0"/>
    <n v="0"/>
    <n v="50"/>
    <n v="25"/>
    <n v="400"/>
    <s v="SUP-1010"/>
    <x v="1"/>
    <s v="United Arab Emirates"/>
    <n v="18"/>
    <d v="2025-02-04T00:00:00"/>
    <n v="605601.12"/>
    <n v="797812.83"/>
    <n v="0"/>
    <s v="NGN"/>
    <d v="2026-06-22T00:00:00"/>
    <d v="2025-04-15T00:00:00"/>
    <m/>
    <x v="0"/>
    <x v="0"/>
  </r>
  <r>
    <s v="PRD-00288"/>
    <s v="PHI-AUD-0006"/>
    <s v="9839540000000"/>
    <x v="49"/>
    <s v="Philips"/>
    <x v="0"/>
    <s v="Headsets"/>
    <s v="Each"/>
    <s v="Active"/>
    <x v="2"/>
    <s v="LAG"/>
    <s v="D-20-S3"/>
    <s v="D"/>
    <s v="S3"/>
    <s v="BT-997670"/>
    <s v="LOT-A4526"/>
    <n v="281"/>
    <n v="77"/>
    <n v="204"/>
    <n v="100"/>
    <n v="40"/>
    <n v="600"/>
    <s v="SUP-1008"/>
    <x v="3"/>
    <s v="Nigeria"/>
    <n v="8"/>
    <d v="2026-04-25T00:00:00"/>
    <n v="47253.04"/>
    <n v="56212.39"/>
    <n v="13278104.24"/>
    <s v="NGN"/>
    <d v="2026-06-27T00:00:00"/>
    <d v="2026-04-29T00:00:00"/>
    <m/>
    <x v="1"/>
    <x v="1"/>
  </r>
  <r>
    <s v="PRD-01253"/>
    <s v="CAN-PRN-0031"/>
    <s v="4953130000000"/>
    <x v="15"/>
    <s v="Canon"/>
    <x v="7"/>
    <s v="Multifunction"/>
    <s v="Each"/>
    <s v="Active"/>
    <x v="1"/>
    <s v="ABJ"/>
    <s v="C-38-S2"/>
    <s v="C"/>
    <s v="S2"/>
    <s v="BT-310508"/>
    <s v="LOT-B8776"/>
    <n v="98"/>
    <n v="21"/>
    <n v="77"/>
    <n v="50"/>
    <n v="15"/>
    <n v="200"/>
    <s v="SUP-1010"/>
    <x v="1"/>
    <s v="United Arab Emirates"/>
    <n v="16"/>
    <d v="2025-03-09T00:00:00"/>
    <n v="102994.33"/>
    <n v="122043.85"/>
    <n v="10093444.34"/>
    <s v="NGN"/>
    <d v="2026-04-30T00:00:00"/>
    <d v="2025-03-21T00:00:00"/>
    <m/>
    <x v="1"/>
    <x v="1"/>
  </r>
  <r>
    <s v="PRD-01756"/>
    <s v="LOG-FUR-0044"/>
    <s v="5858220000000"/>
    <x v="4"/>
    <s v="Logitech"/>
    <x v="4"/>
    <s v="Desk Accessories"/>
    <s v="Each"/>
    <s v="Discontinued"/>
    <x v="1"/>
    <s v="ABJ"/>
    <s v="B-28-S8"/>
    <s v="B"/>
    <s v="S8"/>
    <s v="BT-604474"/>
    <s v="LOT-B4868"/>
    <n v="52"/>
    <n v="4"/>
    <n v="48"/>
    <n v="25"/>
    <n v="7"/>
    <n v="100"/>
    <s v="SUP-1003"/>
    <x v="0"/>
    <s v="Nigeria"/>
    <n v="3"/>
    <d v="2025-06-12T00:00:00"/>
    <n v="173018.33"/>
    <n v="244925.49"/>
    <n v="8996953.1600000001"/>
    <s v="NGN"/>
    <d v="2026-06-13T00:00:00"/>
    <d v="2025-06-25T00:00:00"/>
    <m/>
    <x v="1"/>
    <x v="1"/>
  </r>
  <r>
    <s v="PRD-01724"/>
    <s v="PHI-CCT-0048"/>
    <m/>
    <x v="32"/>
    <s v="Philips"/>
    <x v="9"/>
    <s v="IP Cameras"/>
    <s v="Each"/>
    <s v="Active"/>
    <x v="1"/>
    <s v="ABJ"/>
    <s v="A-34-S7"/>
    <s v="A"/>
    <s v="S7"/>
    <s v="BT-167723"/>
    <s v="LOT-B6069"/>
    <n v="107"/>
    <n v="32"/>
    <n v="75"/>
    <n v="40"/>
    <n v="12"/>
    <n v="240"/>
    <s v="SUP-1007"/>
    <x v="8"/>
    <s v="China"/>
    <n v="32"/>
    <d v="2025-04-23T00:00:00"/>
    <n v="395978.54"/>
    <n v="486729.5"/>
    <n v="42369703.780000001"/>
    <s v="NGN"/>
    <d v="2026-05-08T00:00:00"/>
    <d v="2025-04-26T00:00:00"/>
    <m/>
    <x v="1"/>
    <x v="1"/>
  </r>
  <r>
    <s v="PRD-01709"/>
    <s v="BRO-PRN-0036"/>
    <s v="9473970000000"/>
    <x v="12"/>
    <s v="Brother"/>
    <x v="7"/>
    <s v="Inkjet Printers"/>
    <s v="Each"/>
    <s v="Active"/>
    <x v="1"/>
    <s v="ABJ"/>
    <s v="A-23-S7"/>
    <s v="A"/>
    <s v="S7"/>
    <s v="BT-555111"/>
    <s v="LOT-B2380"/>
    <n v="628"/>
    <n v="213"/>
    <n v="415"/>
    <n v="75"/>
    <n v="30"/>
    <n v="750"/>
    <s v="SUP-1010"/>
    <x v="1"/>
    <s v="United Arab Emirates"/>
    <n v="16"/>
    <d v="2025-12-26T00:00:00"/>
    <n v="169576.04"/>
    <n v="201042.15"/>
    <n v="106493753.09999999"/>
    <s v="NGN"/>
    <d v="2026-06-25T00:00:00"/>
    <d v="2026-01-10T00:00:00"/>
    <m/>
    <x v="1"/>
    <x v="1"/>
  </r>
  <r>
    <s v="PRD-02678"/>
    <s v="PHI-CLN-0078"/>
    <s v="6098080000000"/>
    <x v="20"/>
    <s v="Philips"/>
    <x v="1"/>
    <s v="Cleaning Kits"/>
    <s v="Each"/>
    <s v="Active"/>
    <x v="0"/>
    <s v="PHC"/>
    <s v="G-11-S7"/>
    <s v="G"/>
    <s v="S7"/>
    <s v="BT-514942"/>
    <s v="LOT-C5696"/>
    <n v="87"/>
    <n v="13"/>
    <n v="74"/>
    <n v="40"/>
    <n v="12"/>
    <n v="200"/>
    <s v="SUP-1003"/>
    <x v="0"/>
    <s v="Nigeria"/>
    <n v="3"/>
    <d v="2025-04-10T00:00:00"/>
    <n v="142049.81"/>
    <n v="168154.79"/>
    <n v="12358333.470000001"/>
    <s v="NGN"/>
    <d v="2026-06-23T00:00:00"/>
    <d v="2025-04-22T00:00:00"/>
    <d v="2028-05-11T00:00:00"/>
    <x v="1"/>
    <x v="1"/>
  </r>
  <r>
    <s v="PRD-02989"/>
    <s v="HP-FUR-0076"/>
    <s v="2835290000000"/>
    <x v="27"/>
    <s v="Hp"/>
    <x v="4"/>
    <s v="Seating"/>
    <s v="Each"/>
    <s v="Discontinued"/>
    <x v="0"/>
    <s v="PHC"/>
    <s v="F-26-S6"/>
    <s v="F"/>
    <s v="S6"/>
    <s v="BT-731671"/>
    <s v="LOT-C3089"/>
    <n v="510"/>
    <n v="140"/>
    <n v="370"/>
    <n v="75"/>
    <n v="37"/>
    <n v="375"/>
    <s v="SUP-1010"/>
    <x v="1"/>
    <s v="United Arab Emirates"/>
    <n v="17"/>
    <d v="2026-05-25T00:00:00"/>
    <n v="123865.59"/>
    <n v="187116.79999999999"/>
    <n v="63171450.899999999"/>
    <s v="NGN"/>
    <d v="2026-05-25T00:00:00"/>
    <d v="2026-06-09T00:00:00"/>
    <m/>
    <x v="3"/>
    <x v="1"/>
  </r>
  <r>
    <s v="PRD-00712"/>
    <s v="HP-SUP-0018"/>
    <s v="4565390000000"/>
    <x v="45"/>
    <s v="Hp"/>
    <x v="6"/>
    <s v="Toner &amp; Ink"/>
    <s v="Pack"/>
    <s v="Active"/>
    <x v="2"/>
    <s v="LAG"/>
    <s v="E-18-S5"/>
    <s v="E"/>
    <s v="S5"/>
    <s v="BT-181547"/>
    <s v="LOT-A9129"/>
    <n v="35"/>
    <n v="2"/>
    <n v="33"/>
    <n v="10"/>
    <n v="3"/>
    <n v="80"/>
    <s v="SUP-1004"/>
    <x v="10"/>
    <s v="United Arab Emirates"/>
    <n v="24"/>
    <d v="2025-08-20T00:00:00"/>
    <n v="10266.969999999999"/>
    <n v="15430.04"/>
    <n v="359343.95"/>
    <s v="NGN"/>
    <d v="2026-06-15T00:00:00"/>
    <d v="2025-08-29T00:00:00"/>
    <d v="2027-06-29T00:00:00"/>
    <x v="1"/>
    <x v="1"/>
  </r>
  <r>
    <s v="PRD-00045"/>
    <s v="EPS-PRN-0002"/>
    <s v="8805930000000"/>
    <x v="41"/>
    <s v="Epson"/>
    <x v="7"/>
    <s v="Multifunction"/>
    <s v="Each"/>
    <s v="Active"/>
    <x v="2"/>
    <s v="LAG"/>
    <s v="C-05-S3"/>
    <s v="C"/>
    <s v="S3"/>
    <s v="BT-410160"/>
    <s v="LOT-A2657"/>
    <n v="94"/>
    <n v="23"/>
    <n v="71"/>
    <n v="75"/>
    <n v="22"/>
    <n v="600"/>
    <s v="SUP-1004"/>
    <x v="10"/>
    <s v="United Arab Emirates"/>
    <n v="20"/>
    <d v="2025-01-28T00:00:00"/>
    <n v="498270.34"/>
    <n v="641120.93000000005"/>
    <n v="46837411.960000001"/>
    <s v="NGN"/>
    <d v="2026-06-15T00:00:00"/>
    <d v="2025-02-01T00:00:00"/>
    <m/>
    <x v="1"/>
    <x v="1"/>
  </r>
  <r>
    <s v="PRD-02103"/>
    <s v="APC-ELC-0096"/>
    <m/>
    <x v="70"/>
    <s v="Apc"/>
    <x v="8"/>
    <s v="Lighting"/>
    <s v="Each"/>
    <s v="Active"/>
    <x v="1"/>
    <s v="ABJ"/>
    <s v="F-04-S5"/>
    <s v="F"/>
    <s v="S5"/>
    <s v="BT-277484"/>
    <s v="LOT-B5916"/>
    <n v="82"/>
    <n v="20"/>
    <n v="62"/>
    <n v="75"/>
    <n v="22"/>
    <n v="750"/>
    <s v="SUP-1010"/>
    <x v="1"/>
    <s v="United Arab Emirates"/>
    <n v="17"/>
    <d v="2025-01-29T00:00:00"/>
    <n v="287171.98"/>
    <n v="444597.07"/>
    <n v="23548102.359999999"/>
    <s v="NGN"/>
    <d v="2026-05-27T00:00:00"/>
    <d v="2025-02-04T00:00:00"/>
    <m/>
    <x v="1"/>
    <x v="1"/>
  </r>
  <r>
    <s v="PRD-00616"/>
    <s v="UBI-CCT-0012"/>
    <s v="9431920000000"/>
    <x v="16"/>
    <s v="Ubiquiti"/>
    <x v="9"/>
    <s v="Intercoms"/>
    <s v="Each"/>
    <s v="Active"/>
    <x v="2"/>
    <s v="LAG"/>
    <s v="G-16-S6"/>
    <s v="G"/>
    <s v="S6"/>
    <s v="BT-981495"/>
    <s v="LOT-A4407"/>
    <n v="75"/>
    <n v="14"/>
    <n v="61"/>
    <n v="60"/>
    <n v="30"/>
    <n v="480"/>
    <s v="SUP-1004"/>
    <x v="10"/>
    <s v="United Arab Emirates"/>
    <n v="24"/>
    <d v="2025-02-08T00:00:00"/>
    <n v="472788.03"/>
    <n v="644016.32999999996"/>
    <n v="35459102.25"/>
    <s v="NGN"/>
    <d v="2026-05-26T00:00:00"/>
    <d v="2025-02-19T00:00:00"/>
    <m/>
    <x v="1"/>
    <x v="1"/>
  </r>
  <r>
    <s v="PRD-01234"/>
    <s v="KNG-STO-0024"/>
    <s v="9220290000000"/>
    <x v="59"/>
    <s v="Kingston"/>
    <x v="3"/>
    <s v="Flash Drives"/>
    <s v="Each"/>
    <s v="Active"/>
    <x v="1"/>
    <s v="ABJ"/>
    <s v="F-11-S2"/>
    <s v="F"/>
    <s v="S2"/>
    <s v="BT-690250"/>
    <s v="LOT-B3717"/>
    <n v="544"/>
    <n v="50"/>
    <n v="494"/>
    <n v="75"/>
    <n v="30"/>
    <n v="375"/>
    <s v="SUP-1002"/>
    <x v="5"/>
    <s v="Nigeria"/>
    <n v="6"/>
    <d v="2025-07-20T00:00:00"/>
    <n v="172319.79"/>
    <n v="215725.38"/>
    <n v="93741965.760000005"/>
    <s v="NGN"/>
    <d v="2026-06-13T00:00:00"/>
    <d v="2025-07-26T00:00:00"/>
    <m/>
    <x v="3"/>
    <x v="1"/>
  </r>
  <r>
    <s v="PRD-02768"/>
    <s v="LOG-CLN-0070"/>
    <s v="2803110000000"/>
    <x v="28"/>
    <s v="Logitech"/>
    <x v="1"/>
    <s v="Vacuum"/>
    <s v="Each"/>
    <s v="Active"/>
    <x v="0"/>
    <s v="PHC"/>
    <s v="E-37-S9"/>
    <s v="E"/>
    <s v="S9"/>
    <s v="BT-716164"/>
    <s v="LOT-C4070"/>
    <n v="34"/>
    <n v="11"/>
    <n v="23"/>
    <n v="10"/>
    <n v="3"/>
    <n v="80"/>
    <s v="SUP-1012"/>
    <x v="11"/>
    <s v="Nigeria"/>
    <n v="7"/>
    <m/>
    <n v="31250.03"/>
    <n v="37349.54"/>
    <n v="1062501.02"/>
    <s v="NGN"/>
    <d v="2026-06-21T00:00:00"/>
    <d v="2025-03-07T00:00:00"/>
    <d v="2026-09-09T00:00:00"/>
    <x v="1"/>
    <x v="1"/>
  </r>
  <r>
    <s v="PRD-03292"/>
    <s v="LOG-ACC-0073"/>
    <s v="9195640000000"/>
    <x v="33"/>
    <s v="Logitech"/>
    <x v="10"/>
    <s v="Mice"/>
    <s v="Each"/>
    <s v="Active"/>
    <x v="0"/>
    <s v="PHC"/>
    <s v="C-35-S5"/>
    <s v="C"/>
    <s v="S5"/>
    <s v="BT-135270"/>
    <s v="LOT-C6253"/>
    <n v="28"/>
    <n v="1"/>
    <n v="27"/>
    <n v="100"/>
    <n v="40"/>
    <n v="800"/>
    <s v="SUP-1001"/>
    <x v="9"/>
    <s v="Nigeria"/>
    <n v="8"/>
    <d v="2025-04-29T00:00:00"/>
    <n v="5365.52"/>
    <n v="7935.28"/>
    <n v="150234.56"/>
    <s v="NGN"/>
    <d v="2026-06-24T00:00:00"/>
    <d v="2025-05-02T00:00:00"/>
    <m/>
    <x v="2"/>
    <x v="0"/>
  </r>
  <r>
    <s v="PRD-00202"/>
    <s v="LOG-AUD-0003"/>
    <s v="7749240000000"/>
    <x v="60"/>
    <s v="Logitech"/>
    <x v="0"/>
    <s v="Speakers"/>
    <s v="Each"/>
    <s v="Active"/>
    <x v="2"/>
    <s v="LAG"/>
    <s v="F-32-S6"/>
    <s v="F"/>
    <s v="S6"/>
    <s v="BT-722180"/>
    <s v="LOT-A9686"/>
    <n v="51"/>
    <n v="9"/>
    <n v="42"/>
    <n v="40"/>
    <n v="16"/>
    <n v="320"/>
    <s v="SUP-1002"/>
    <x v="5"/>
    <s v="Nigeria"/>
    <n v="3"/>
    <d v="2025-07-01T00:00:00"/>
    <n v="15702.15"/>
    <n v="23094.65"/>
    <n v="800809.65"/>
    <s v="NGN"/>
    <d v="2026-05-23T00:00:00"/>
    <d v="2025-07-08T00:00:00"/>
    <m/>
    <x v="1"/>
    <x v="1"/>
  </r>
  <r>
    <s v="PRD-00643"/>
    <s v="HP-FUR-0017"/>
    <s v="4509290000000"/>
    <x v="27"/>
    <s v="Hp"/>
    <x v="4"/>
    <s v="Desks"/>
    <s v="Each"/>
    <s v="Discontinued"/>
    <x v="2"/>
    <s v="LAG"/>
    <s v="B-19-S7"/>
    <s v="B"/>
    <s v="S7"/>
    <s v="BT-914120"/>
    <s v="LOT-A9744"/>
    <n v="60"/>
    <n v="7"/>
    <n v="53"/>
    <n v="100"/>
    <n v="50"/>
    <n v="600"/>
    <s v="SUP-1004"/>
    <x v="10"/>
    <s v="United Arab Emirates"/>
    <n v="25"/>
    <d v="2025-06-23T00:00:00"/>
    <n v="152708.85"/>
    <n v="233261.17"/>
    <n v="9162531"/>
    <s v="NGN"/>
    <d v="2026-06-04T00:00:00"/>
    <d v="2025-06-27T00:00:00"/>
    <m/>
    <x v="2"/>
    <x v="0"/>
  </r>
  <r>
    <s v="PRD-03164"/>
    <s v="PHI-AUD-0080"/>
    <s v="476330000000"/>
    <x v="49"/>
    <s v="Philips"/>
    <x v="0"/>
    <s v="Headsets"/>
    <s v="Each"/>
    <s v="Active"/>
    <x v="0"/>
    <s v="PHC"/>
    <s v="A-10-S7"/>
    <s v="A"/>
    <s v="S7"/>
    <s v="BT-888609"/>
    <s v="LOT-C5874"/>
    <n v="62"/>
    <n v="5"/>
    <n v="57"/>
    <n v="100"/>
    <n v="30"/>
    <n v="1000"/>
    <s v="SUP-1010"/>
    <x v="1"/>
    <s v="United Arab Emirates"/>
    <n v="17"/>
    <d v="2025-10-18T00:00:00"/>
    <n v="62472.36"/>
    <n v="88785.94"/>
    <n v="3873286.32"/>
    <s v="NGN"/>
    <d v="2026-06-07T00:00:00"/>
    <d v="2025-10-24T00:00:00"/>
    <m/>
    <x v="2"/>
    <x v="0"/>
  </r>
  <r>
    <s v="PRD-00485"/>
    <s v="CIS-CCT-0013"/>
    <s v="7758450000000"/>
    <x v="17"/>
    <s v="Cisco"/>
    <x v="9"/>
    <s v="NVR"/>
    <s v="Each"/>
    <s v="Active"/>
    <x v="2"/>
    <s v="LAG"/>
    <s v="D-03-S5"/>
    <s v="D"/>
    <s v="S5"/>
    <s v="BT-512502"/>
    <s v="LOT-A6548"/>
    <n v="0"/>
    <n v="0"/>
    <n v="0"/>
    <n v="100"/>
    <n v="40"/>
    <n v="500"/>
    <s v="SUP-1008"/>
    <x v="3"/>
    <s v="Nigeria"/>
    <n v="10"/>
    <d v="2026-03-03T00:00:00"/>
    <n v="265288.36"/>
    <n v="373363.02"/>
    <n v="0"/>
    <s v="NGN"/>
    <d v="2026-05-22T00:00:00"/>
    <d v="2026-03-11T00:00:00"/>
    <m/>
    <x v="0"/>
    <x v="0"/>
  </r>
  <r>
    <s v="PRD-01760"/>
    <s v="EPS-PRN-0030"/>
    <s v="2395020000000"/>
    <x v="29"/>
    <s v="Epson"/>
    <x v="7"/>
    <s v="Laser Printers"/>
    <s v="Each"/>
    <s v="Active"/>
    <x v="1"/>
    <s v="ABJ"/>
    <s v="D-15-S5"/>
    <s v="D"/>
    <s v="S5"/>
    <s v="BT-881314"/>
    <s v="LOT-B4926"/>
    <n v="221"/>
    <n v="74"/>
    <n v="147"/>
    <n v="60"/>
    <n v="18"/>
    <n v="480"/>
    <s v="SUP-1010"/>
    <x v="1"/>
    <s v="United Arab Emirates"/>
    <n v="18"/>
    <d v="2026-02-10T00:00:00"/>
    <n v="76175.429999999993"/>
    <n v="109965.01"/>
    <n v="16834770.030000001"/>
    <s v="NGN"/>
    <d v="2026-05-08T00:00:00"/>
    <d v="2026-02-20T00:00:00"/>
    <m/>
    <x v="1"/>
    <x v="1"/>
  </r>
  <r>
    <s v="PRD-01243"/>
    <s v="SAM-AUD-0044"/>
    <s v="5786710000000"/>
    <x v="0"/>
    <s v="Samsung"/>
    <x v="0"/>
    <s v="Earbuds"/>
    <s v="Each"/>
    <s v="Active"/>
    <x v="1"/>
    <s v="ABJ"/>
    <s v="C-08-S2"/>
    <s v="C"/>
    <s v="S2"/>
    <s v="BT-133606"/>
    <s v="LOT-B5320"/>
    <n v="628"/>
    <n v="150"/>
    <n v="478"/>
    <n v="60"/>
    <n v="18"/>
    <n v="480"/>
    <s v="SUP-1002"/>
    <x v="5"/>
    <s v="Nigeria"/>
    <n v="6"/>
    <d v="2025-10-15T00:00:00"/>
    <n v="65806.149999999994"/>
    <n v="87853.68"/>
    <n v="41326262.200000003"/>
    <s v="NGN"/>
    <d v="2026-06-14T00:00:00"/>
    <d v="2025-10-22T00:00:00"/>
    <m/>
    <x v="3"/>
    <x v="1"/>
  </r>
  <r>
    <s v="PRD-03204"/>
    <s v="APC-ELC-0135"/>
    <s v="5855120000000"/>
    <x v="14"/>
    <s v="Apc"/>
    <x v="8"/>
    <s v="Surge Protection"/>
    <s v="Each"/>
    <s v="Active"/>
    <x v="0"/>
    <s v="PHC"/>
    <s v="E-33-S3"/>
    <s v="E"/>
    <s v="S3"/>
    <s v="BT-695146"/>
    <s v="LOT-C9000"/>
    <n v="48"/>
    <n v="6"/>
    <n v="42"/>
    <n v="15"/>
    <n v="4"/>
    <n v="60"/>
    <s v="SUP-1010"/>
    <x v="1"/>
    <s v="United Arab Emirates"/>
    <n v="16"/>
    <d v="2025-02-26T00:00:00"/>
    <n v="282311.23"/>
    <n v="375314.62"/>
    <n v="13550939.039999999"/>
    <s v="NGN"/>
    <d v="2026-06-20T00:00:00"/>
    <d v="2025-03-09T00:00:00"/>
    <m/>
    <x v="1"/>
    <x v="1"/>
  </r>
  <r>
    <s v="PRD-03087"/>
    <s v="SAM-AUD-0093"/>
    <s v="3987140000000"/>
    <x v="0"/>
    <s v="Samsung"/>
    <x v="0"/>
    <s v="Speakers"/>
    <s v="Each"/>
    <s v="Active"/>
    <x v="0"/>
    <s v="PHC"/>
    <s v="G-16-S8"/>
    <s v="G"/>
    <s v="S8"/>
    <s v="BT-619489"/>
    <s v="LOT-C8865"/>
    <n v="0"/>
    <n v="0"/>
    <n v="0"/>
    <n v="15"/>
    <n v="7"/>
    <n v="60"/>
    <s v="SUP-1009"/>
    <x v="7"/>
    <s v="Nigeria"/>
    <n v="11"/>
    <d v="2025-06-06T00:00:00"/>
    <n v="16231.54"/>
    <n v="23840.79"/>
    <n v="0"/>
    <s v="NGN"/>
    <d v="2026-05-04T00:00:00"/>
    <d v="2025-06-17T00:00:00"/>
    <m/>
    <x v="0"/>
    <x v="0"/>
  </r>
  <r>
    <s v="PRD-00916"/>
    <s v="PHI-ELC-0053"/>
    <s v="6399290000000"/>
    <x v="37"/>
    <s v="Philips"/>
    <x v="8"/>
    <s v="UPS"/>
    <s v="Each"/>
    <s v="Active"/>
    <x v="2"/>
    <s v="LAG"/>
    <s v="H-06-S1"/>
    <s v="H"/>
    <s v="S1"/>
    <s v="BT-751618"/>
    <s v="LOT-A6341"/>
    <n v="0"/>
    <n v="0"/>
    <n v="0"/>
    <n v="10"/>
    <n v="5"/>
    <n v="50"/>
    <s v="SUP-1011"/>
    <x v="2"/>
    <s v="United Kingdom"/>
    <n v="30"/>
    <d v="2025-09-27T00:00:00"/>
    <n v="304698.08"/>
    <n v="370974.03"/>
    <n v="0"/>
    <s v="NGN"/>
    <d v="2026-06-25T00:00:00"/>
    <d v="2025-10-12T00:00:00"/>
    <m/>
    <x v="0"/>
    <x v="0"/>
  </r>
  <r>
    <s v="PRD-03327"/>
    <s v="SAM-AUD-0101"/>
    <s v="9851920000000"/>
    <x v="0"/>
    <s v="Samsung"/>
    <x v="0"/>
    <s v="Headsets"/>
    <s v="Each"/>
    <s v="Discontinued"/>
    <x v="0"/>
    <s v="PHC"/>
    <s v="D-07-S8"/>
    <s v="D"/>
    <s v="S8"/>
    <s v="BT-177230"/>
    <s v="LOT-C1624"/>
    <n v="38"/>
    <n v="4"/>
    <n v="34"/>
    <n v="25"/>
    <n v="10"/>
    <n v="100"/>
    <s v="SUP-1010"/>
    <x v="1"/>
    <s v="United Arab Emirates"/>
    <n v="14"/>
    <d v="2025-01-24T00:00:00"/>
    <n v="41436.129999999997"/>
    <n v="56871.98"/>
    <n v="1574572.94"/>
    <s v="NGN"/>
    <d v="2026-06-22T00:00:00"/>
    <d v="2025-02-05T00:00:00"/>
    <m/>
    <x v="1"/>
    <x v="1"/>
  </r>
  <r>
    <s v="PRD-00930"/>
    <s v="HP-SUP-0026"/>
    <s v="5571660000000"/>
    <x v="34"/>
    <s v="Hp"/>
    <x v="6"/>
    <s v="Paper Products"/>
    <s v="Pack"/>
    <s v="Active"/>
    <x v="2"/>
    <s v="LAG"/>
    <s v="B-08-S8"/>
    <s v="B"/>
    <s v="S8"/>
    <s v="BT-449366"/>
    <s v="LOT-A9146"/>
    <n v="124"/>
    <n v="46"/>
    <n v="78"/>
    <n v="60"/>
    <n v="30"/>
    <n v="240"/>
    <s v="SUP-1004"/>
    <x v="10"/>
    <s v="United Arab Emirates"/>
    <n v="19"/>
    <d v="2025-07-27T00:00:00"/>
    <n v="17345.099999999999"/>
    <n v="25101.29"/>
    <n v="2150792.4"/>
    <s v="NGN"/>
    <d v="2026-06-13T00:00:00"/>
    <d v="2025-08-06T00:00:00"/>
    <d v="2028-05-19T00:00:00"/>
    <x v="1"/>
    <x v="1"/>
  </r>
  <r>
    <s v="PRD-02310"/>
    <s v="HP-PRN-0039"/>
    <s v="1312180000000"/>
    <x v="64"/>
    <s v="Hp"/>
    <x v="7"/>
    <s v="Inkjet Printers"/>
    <s v="Each"/>
    <s v="Active"/>
    <x v="0"/>
    <s v="PHC"/>
    <s v="E-03-S6"/>
    <s v="E"/>
    <s v="S6"/>
    <s v="BT-890978"/>
    <s v="LOT-C8134"/>
    <n v="121"/>
    <n v="16"/>
    <n v="105"/>
    <n v="60"/>
    <n v="30"/>
    <n v="300"/>
    <s v="SUP-1009"/>
    <x v="7"/>
    <s v="Nigeria"/>
    <n v="9"/>
    <d v="2025-03-12T00:00:00"/>
    <n v="367310.06"/>
    <n v="508584.67"/>
    <n v="44444517.259999998"/>
    <s v="NGN"/>
    <d v="2026-05-18T00:00:00"/>
    <d v="2025-03-27T00:00:00"/>
    <m/>
    <x v="1"/>
    <x v="1"/>
  </r>
  <r>
    <s v="PRD-01549"/>
    <s v="CIS-CCT-0042"/>
    <s v="7487810000000"/>
    <x v="17"/>
    <s v="Cisco"/>
    <x v="9"/>
    <s v="IP Cameras"/>
    <s v="Each"/>
    <s v="Active"/>
    <x v="1"/>
    <s v="ABJ"/>
    <s v="F-34-S5"/>
    <s v="F"/>
    <s v="S5"/>
    <s v="BT-472008"/>
    <s v="LOT-B4362"/>
    <n v="16"/>
    <n v="1"/>
    <n v="15"/>
    <n v="25"/>
    <n v="10"/>
    <n v="100"/>
    <s v="SUP-1002"/>
    <x v="5"/>
    <s v="Nigeria"/>
    <n v="4"/>
    <d v="2025-04-16T00:00:00"/>
    <n v="128891.56"/>
    <n v="198088.93"/>
    <n v="2062264.96"/>
    <s v="NGN"/>
    <d v="2026-05-19T00:00:00"/>
    <d v="2025-04-26T00:00:00"/>
    <m/>
    <x v="2"/>
    <x v="0"/>
  </r>
  <r>
    <s v="PRD-01217"/>
    <s v="DEL-ACC-0026"/>
    <s v="7000190000000"/>
    <x v="36"/>
    <s v="Dell"/>
    <x v="10"/>
    <s v="Webcams"/>
    <s v="Each"/>
    <s v="Active"/>
    <x v="1"/>
    <s v="ABJ"/>
    <s v="A-25-S5"/>
    <s v="A"/>
    <s v="S5"/>
    <s v="BT-228083"/>
    <s v="LOT-B6168"/>
    <n v="170"/>
    <n v="65"/>
    <n v="105"/>
    <n v="20"/>
    <n v="8"/>
    <n v="120"/>
    <s v="SUP-1002"/>
    <x v="5"/>
    <s v="Nigeria"/>
    <n v="8"/>
    <d v="2026-04-18T00:00:00"/>
    <n v="5992.58"/>
    <n v="7677.16"/>
    <n v="1018738.6"/>
    <s v="NGN"/>
    <d v="2026-06-29T00:00:00"/>
    <d v="2026-04-23T00:00:00"/>
    <m/>
    <x v="3"/>
    <x v="1"/>
  </r>
  <r>
    <s v="PRD-01311"/>
    <s v="CIS-NET-0052"/>
    <s v="1490570000000"/>
    <x v="48"/>
    <s v="Cisco"/>
    <x v="11"/>
    <s v="Access Points"/>
    <s v="Each"/>
    <s v="Active"/>
    <x v="1"/>
    <s v="ABJ"/>
    <s v="B-24-S4"/>
    <s v="B"/>
    <s v="S4"/>
    <s v="BT-567404"/>
    <s v="LOT-B8213"/>
    <n v="46"/>
    <n v="1"/>
    <n v="45"/>
    <n v="20"/>
    <n v="10"/>
    <n v="160"/>
    <s v="SUP-1007"/>
    <x v="8"/>
    <s v="China"/>
    <n v="33"/>
    <d v="2025-12-19T00:00:00"/>
    <n v="367451.4"/>
    <n v="484805.29"/>
    <n v="16902764.399999999"/>
    <s v="NGN"/>
    <d v="2026-05-23T00:00:00"/>
    <d v="2025-12-24T00:00:00"/>
    <m/>
    <x v="1"/>
    <x v="1"/>
  </r>
  <r>
    <s v="PRD-01121"/>
    <s v="HP-FUR-0030"/>
    <s v="9898790000000"/>
    <x v="27"/>
    <s v="Hp"/>
    <x v="4"/>
    <s v="Seating"/>
    <s v="Each"/>
    <s v="Active"/>
    <x v="2"/>
    <s v="LAG"/>
    <s v="N/A"/>
    <s v="H"/>
    <s v="S7"/>
    <s v="BT-845299"/>
    <s v="LOT-A9564"/>
    <n v="213"/>
    <n v="45"/>
    <n v="168"/>
    <n v="60"/>
    <n v="18"/>
    <n v="300"/>
    <s v="SUP-1006"/>
    <x v="4"/>
    <s v="China"/>
    <n v="39"/>
    <d v="2026-01-27T00:00:00"/>
    <n v="247246.91"/>
    <n v="352816.28"/>
    <n v="52663591.829999998"/>
    <s v="NGN"/>
    <d v="2026-06-24T00:00:00"/>
    <d v="2026-02-07T00:00:00"/>
    <m/>
    <x v="1"/>
    <x v="1"/>
  </r>
  <r>
    <s v="PRD-00946"/>
    <s v="MSF-FUR-0024"/>
    <s v="1773760000000"/>
    <x v="10"/>
    <s v="Microsoft"/>
    <x v="4"/>
    <s v="Desk Accessories"/>
    <s v="Each"/>
    <s v="Discontinued"/>
    <x v="2"/>
    <s v="LAG"/>
    <s v="A-30-S1"/>
    <s v="A"/>
    <s v="S1"/>
    <s v="BT-936692"/>
    <s v="LOT-A8676"/>
    <n v="359"/>
    <n v="132"/>
    <n v="227"/>
    <n v="100"/>
    <n v="50"/>
    <n v="1000"/>
    <s v="SUP-1001"/>
    <x v="9"/>
    <s v="Nigeria"/>
    <n v="8"/>
    <d v="2025-04-20T00:00:00"/>
    <n v="47847.51"/>
    <n v="67457.929999999993"/>
    <n v="17177256.09"/>
    <s v="NGN"/>
    <d v="2026-06-23T00:00:00"/>
    <d v="2025-05-03T00:00:00"/>
    <m/>
    <x v="1"/>
    <x v="1"/>
  </r>
  <r>
    <s v="PRD-02093"/>
    <s v="BRO-SUP-0069"/>
    <s v="2118950000000"/>
    <x v="6"/>
    <s v="Brother"/>
    <x v="6"/>
    <s v="Toner &amp; Ink"/>
    <s v="Pack"/>
    <s v="Active"/>
    <x v="1"/>
    <s v="ABJ"/>
    <s v="A-37-S6"/>
    <s v="A"/>
    <s v="S6"/>
    <s v="BT-895874"/>
    <s v="LOT-B3634"/>
    <n v="78"/>
    <n v="24"/>
    <n v="54"/>
    <n v="10"/>
    <n v="5"/>
    <n v="60"/>
    <s v="SUP-1010"/>
    <x v="1"/>
    <s v="United Arab Emirates"/>
    <n v="16"/>
    <d v="2025-12-19T00:00:00"/>
    <n v="5353.84"/>
    <n v="7086.92"/>
    <n v="417599.52"/>
    <s v="NGN"/>
    <d v="2026-05-18T00:00:00"/>
    <d v="2025-12-28T00:00:00"/>
    <d v="2026-06-04T00:00:00"/>
    <x v="3"/>
    <x v="1"/>
  </r>
  <r>
    <s v="PRD-01370"/>
    <s v="LOG-AUD-0031"/>
    <s v="2419980000000"/>
    <x v="68"/>
    <s v="Logitech"/>
    <x v="0"/>
    <s v="Speakers"/>
    <s v="Each"/>
    <s v="Active"/>
    <x v="1"/>
    <s v="ABJ"/>
    <s v="D-05-S9"/>
    <s v="D"/>
    <s v="S9"/>
    <s v="BT-810531"/>
    <s v="LOT-B8366"/>
    <n v="102"/>
    <n v="23"/>
    <n v="79"/>
    <n v="60"/>
    <n v="30"/>
    <n v="240"/>
    <s v="SUP-1003"/>
    <x v="0"/>
    <s v="Nigeria"/>
    <n v="6"/>
    <d v="2025-01-10T00:00:00"/>
    <n v="124893.41"/>
    <n v="162482.97"/>
    <n v="12739127.82"/>
    <s v="NGN"/>
    <d v="2026-06-28T00:00:00"/>
    <d v="2025-01-25T00:00:00"/>
    <m/>
    <x v="1"/>
    <x v="1"/>
  </r>
  <r>
    <s v="PRD-01399"/>
    <s v="APC-ELC-0070"/>
    <s v="6611770000000"/>
    <x v="38"/>
    <s v="Apc"/>
    <x v="8"/>
    <s v="UPS"/>
    <s v="Each"/>
    <s v="Active"/>
    <x v="1"/>
    <s v="ABJ"/>
    <s v="E-19-S2"/>
    <s v="E"/>
    <s v="S2"/>
    <s v="BT-423276"/>
    <s v="LOT-B2322"/>
    <n v="0"/>
    <n v="0"/>
    <n v="0"/>
    <n v="50"/>
    <n v="25"/>
    <n v="500"/>
    <s v="SUP-1009"/>
    <x v="6"/>
    <s v="Nigeria"/>
    <n v="10"/>
    <d v="2026-04-19T00:00:00"/>
    <n v="271293.76"/>
    <n v="358211.08"/>
    <n v="0"/>
    <s v="NGN"/>
    <d v="2026-06-02T00:00:00"/>
    <d v="2026-04-30T00:00:00"/>
    <m/>
    <x v="0"/>
    <x v="0"/>
  </r>
  <r>
    <s v="PRD-00062"/>
    <s v="EPS-PRN-0003"/>
    <s v="9330830000000"/>
    <x v="41"/>
    <s v="Epson"/>
    <x v="7"/>
    <s v="Multifunction"/>
    <s v="Each"/>
    <s v="Active"/>
    <x v="2"/>
    <s v="LAG"/>
    <s v="E-18-S9"/>
    <s v="E"/>
    <s v="S9"/>
    <s v="BT-243941"/>
    <s v="LOT-A2789"/>
    <n v="191"/>
    <n v="44"/>
    <n v="147"/>
    <n v="30"/>
    <n v="9"/>
    <n v="180"/>
    <s v="SUP-1006"/>
    <x v="4"/>
    <s v="China"/>
    <n v="38"/>
    <d v="2025-11-15T00:00:00"/>
    <n v="189117.57"/>
    <n v="253726.13"/>
    <n v="36121455.869999997"/>
    <s v="NGN"/>
    <d v="2026-05-26T00:00:00"/>
    <d v="2025-11-29T00:00:00"/>
    <m/>
    <x v="3"/>
    <x v="1"/>
  </r>
  <r>
    <s v="PRD-01734"/>
    <s v="HP-MOB-0064"/>
    <s v="470571000000"/>
    <x v="25"/>
    <s v="Hp"/>
    <x v="5"/>
    <s v="Tablets"/>
    <s v="Each"/>
    <s v="Active"/>
    <x v="1"/>
    <s v="ABJ"/>
    <s v="E-23-S4"/>
    <s v="E"/>
    <s v="S4"/>
    <s v="BT-638545"/>
    <s v="LOT-B5099"/>
    <n v="563"/>
    <n v="209"/>
    <n v="354"/>
    <n v="50"/>
    <n v="20"/>
    <n v="500"/>
    <s v="SUP-1007"/>
    <x v="8"/>
    <s v="China"/>
    <n v="31"/>
    <d v="2025-06-03T00:00:00"/>
    <n v="172931.21"/>
    <n v="236607.59"/>
    <n v="97360271.230000004"/>
    <s v="NGN"/>
    <d v="2026-05-25T00:00:00"/>
    <d v="2025-06-16T00:00:00"/>
    <m/>
    <x v="3"/>
    <x v="1"/>
  </r>
  <r>
    <s v="PRD-03368"/>
    <s v="MSF-LAP-0069"/>
    <s v="9840860000000"/>
    <x v="18"/>
    <s v="Microsoft"/>
    <x v="2"/>
    <s v="Gaming Laptops"/>
    <s v="Each"/>
    <s v="Active"/>
    <x v="0"/>
    <s v="PHC"/>
    <s v="A-06-S4"/>
    <s v="A"/>
    <s v="S4"/>
    <s v="BT-501941"/>
    <s v="LOT-C4179"/>
    <n v="49"/>
    <n v="17"/>
    <n v="32"/>
    <n v="25"/>
    <n v="7"/>
    <n v="100"/>
    <s v="SUP-1009"/>
    <x v="7"/>
    <s v="Nigeria"/>
    <n v="11"/>
    <d v="2025-09-29T00:00:00"/>
    <n v="1024952.52"/>
    <n v="1430164.59"/>
    <n v="50222673.479999997"/>
    <s v="NGN"/>
    <d v="2026-05-14T00:00:00"/>
    <d v="2025-10-01T00:00:00"/>
    <m/>
    <x v="1"/>
    <x v="1"/>
  </r>
  <r>
    <s v="PRD-00687"/>
    <s v="UBI-NET-0022"/>
    <s v="5169140000000"/>
    <x v="43"/>
    <s v="Ubiquiti"/>
    <x v="11"/>
    <s v="Routers"/>
    <s v="Each"/>
    <s v="Active"/>
    <x v="2"/>
    <s v="LAG"/>
    <s v="H-25-S1"/>
    <s v="H"/>
    <s v="S1"/>
    <s v="BT-939748"/>
    <s v="LOT-A8249"/>
    <n v="119"/>
    <n v="38"/>
    <n v="81"/>
    <n v="20"/>
    <n v="6"/>
    <n v="160"/>
    <s v="SUP-1011"/>
    <x v="2"/>
    <s v="United Kingdom"/>
    <n v="32"/>
    <d v="2025-02-28T00:00:00"/>
    <n v="415799.08"/>
    <n v="536781.91"/>
    <n v="49480090.520000003"/>
    <s v="NGN"/>
    <d v="2026-06-04T00:00:00"/>
    <d v="2025-03-05T00:00:00"/>
    <m/>
    <x v="1"/>
    <x v="1"/>
  </r>
  <r>
    <s v="PRD-00174"/>
    <s v="HP-MOB-0009"/>
    <s v="272786000000"/>
    <x v="25"/>
    <s v="Hp"/>
    <x v="5"/>
    <s v="Tablets"/>
    <s v="Each"/>
    <s v="Active"/>
    <x v="2"/>
    <s v="LAG"/>
    <s v="D-22-S6"/>
    <s v="D"/>
    <s v="S6"/>
    <s v="BT-805139"/>
    <s v="LOT-A8849"/>
    <n v="134"/>
    <n v="43"/>
    <n v="91"/>
    <n v="75"/>
    <n v="37"/>
    <n v="450"/>
    <s v="SUP-1004"/>
    <x v="10"/>
    <s v="United Arab Emirates"/>
    <n v="21"/>
    <d v="2026-05-11T00:00:00"/>
    <n v="329906.14"/>
    <n v="454468.34"/>
    <n v="44207422.759999998"/>
    <s v="NGN"/>
    <d v="2026-06-18T00:00:00"/>
    <d v="2026-05-25T00:00:00"/>
    <m/>
    <x v="1"/>
    <x v="1"/>
  </r>
  <r>
    <s v="PRD-01599"/>
    <s v="LOG-ACC-0035"/>
    <s v="3302250000000"/>
    <x v="69"/>
    <s v="Logitech"/>
    <x v="10"/>
    <s v="Keyboards"/>
    <s v="Each"/>
    <s v="Active"/>
    <x v="1"/>
    <s v="ABJ"/>
    <s v="A-32-S1"/>
    <s v="A"/>
    <s v="S1"/>
    <s v="BT-899678"/>
    <s v="LOT-B7985"/>
    <n v="11"/>
    <n v="3"/>
    <n v="8"/>
    <n v="20"/>
    <n v="10"/>
    <n v="160"/>
    <s v="SUP-1005"/>
    <x v="12"/>
    <s v="United Arab Emirates"/>
    <n v="18"/>
    <d v="2025-03-25T00:00:00"/>
    <n v="57961.96"/>
    <n v="69309.14"/>
    <n v="637581.56000000006"/>
    <s v="NGN"/>
    <d v="2026-05-31T00:00:00"/>
    <d v="2025-03-29T00:00:00"/>
    <m/>
    <x v="2"/>
    <x v="0"/>
  </r>
  <r>
    <s v="PRD-01147"/>
    <s v="EPS-PRN-0018"/>
    <s v="7004920000000"/>
    <x v="29"/>
    <s v="Epson"/>
    <x v="7"/>
    <s v="Laser Printers"/>
    <s v="Each"/>
    <s v="Active"/>
    <x v="2"/>
    <s v="LAG"/>
    <s v="N/A"/>
    <s v="G"/>
    <s v="S2"/>
    <s v="BT-925417"/>
    <s v="LOT-A4925"/>
    <n v="129"/>
    <n v="47"/>
    <n v="82"/>
    <n v="100"/>
    <n v="40"/>
    <n v="800"/>
    <s v="SUP-1006"/>
    <x v="4"/>
    <s v="China"/>
    <n v="39"/>
    <d v="2025-01-15T00:00:00"/>
    <n v="94361.73"/>
    <n v="110175.87"/>
    <n v="12172663.17"/>
    <s v="NGN"/>
    <d v="2026-04-30T00:00:00"/>
    <d v="2025-01-20T00:00:00"/>
    <m/>
    <x v="1"/>
    <x v="1"/>
  </r>
  <r>
    <s v="PRD-00543"/>
    <s v="LOG-CLN-0015"/>
    <s v="2165910000000"/>
    <x v="28"/>
    <s v="Logitech"/>
    <x v="1"/>
    <s v="Cleaning Kits"/>
    <s v="Each"/>
    <s v="Active"/>
    <x v="2"/>
    <s v="LAG"/>
    <s v="F-12-S3"/>
    <s v="F"/>
    <s v="S3"/>
    <s v="BT-262730"/>
    <s v="LOT-A4507"/>
    <n v="116"/>
    <n v="12"/>
    <n v="104"/>
    <n v="60"/>
    <n v="18"/>
    <n v="240"/>
    <s v="SUP-1006"/>
    <x v="4"/>
    <s v="China"/>
    <n v="39"/>
    <d v="2025-12-01T00:00:00"/>
    <n v="130791.82"/>
    <n v="161777.44"/>
    <n v="15171851.119999999"/>
    <s v="NGN"/>
    <d v="2026-05-01T00:00:00"/>
    <d v="2025-12-15T00:00:00"/>
    <d v="2026-04-29T00:00:00"/>
    <x v="1"/>
    <x v="1"/>
  </r>
  <r>
    <s v="PRD-02288"/>
    <s v="CAN-PRN-0058"/>
    <s v="692519000000"/>
    <x v="15"/>
    <s v="Canon"/>
    <x v="7"/>
    <s v="Laser Printers"/>
    <s v="Each"/>
    <s v="Active"/>
    <x v="1"/>
    <s v="ABJ"/>
    <s v="F-04-S5"/>
    <s v="F"/>
    <s v="S5"/>
    <s v="BT-364830"/>
    <s v="LOT-B6711"/>
    <n v="1"/>
    <n v="0"/>
    <n v="1"/>
    <n v="75"/>
    <n v="30"/>
    <n v="300"/>
    <s v="SUP-1005"/>
    <x v="12"/>
    <s v="United Arab Emirates"/>
    <n v="20"/>
    <d v="2025-02-01T00:00:00"/>
    <n v="294656.45"/>
    <n v="430043.17"/>
    <n v="294656.45"/>
    <s v="NGN"/>
    <d v="2026-05-14T00:00:00"/>
    <d v="2025-02-15T00:00:00"/>
    <m/>
    <x v="2"/>
    <x v="0"/>
  </r>
  <r>
    <s v="PRD-02449"/>
    <s v="HP-SUP-0066"/>
    <s v="7275130000000"/>
    <x v="45"/>
    <s v="Hp"/>
    <x v="6"/>
    <s v="Paper Products"/>
    <s v="Pack"/>
    <s v="Active"/>
    <x v="0"/>
    <s v="PHC"/>
    <s v="F-22-S8"/>
    <s v="F"/>
    <s v="S8"/>
    <s v="BT-735779"/>
    <s v="LOT-C5091"/>
    <n v="164"/>
    <n v="50"/>
    <n v="114"/>
    <n v="20"/>
    <n v="6"/>
    <n v="200"/>
    <s v="SUP-1003"/>
    <x v="0"/>
    <s v="Nigeria"/>
    <n v="8"/>
    <d v="2025-02-07T00:00:00"/>
    <n v="40102.06"/>
    <n v="56549.77"/>
    <n v="6576737.8399999999"/>
    <s v="NGN"/>
    <d v="2026-05-23T00:00:00"/>
    <d v="2025-02-18T00:00:00"/>
    <d v="2026-10-22T00:00:00"/>
    <x v="1"/>
    <x v="1"/>
  </r>
  <r>
    <s v="PRD-03119"/>
    <s v="LOG-CLN-0076"/>
    <s v="6127140000000"/>
    <x v="28"/>
    <s v="Logitech"/>
    <x v="1"/>
    <s v="Vacuum"/>
    <s v="Each"/>
    <s v="Active"/>
    <x v="0"/>
    <s v="PHC"/>
    <s v="F-03-S5"/>
    <s v="F"/>
    <s v="S5"/>
    <s v="BT-199092"/>
    <s v="LOT-C5172"/>
    <n v="162"/>
    <n v="23"/>
    <n v="139"/>
    <n v="30"/>
    <n v="12"/>
    <n v="300"/>
    <s v="SUP-1003"/>
    <x v="0"/>
    <s v="Nigeria"/>
    <n v="5"/>
    <d v="2026-02-18T00:00:00"/>
    <n v="151492.92000000001"/>
    <n v="189463.63"/>
    <n v="24541853.039999999"/>
    <s v="NGN"/>
    <d v="2026-06-20T00:00:00"/>
    <d v="2026-02-26T00:00:00"/>
    <d v="2027-04-05T00:00:00"/>
    <x v="1"/>
    <x v="1"/>
  </r>
  <r>
    <s v="PRD-01498"/>
    <s v="CAN-SUP-0045"/>
    <s v="430063000000"/>
    <x v="39"/>
    <s v="Canon"/>
    <x v="6"/>
    <s v="Toner &amp; Ink"/>
    <s v="Pack"/>
    <s v="Active"/>
    <x v="1"/>
    <s v="ABJ"/>
    <s v="F-11-S3"/>
    <s v="F"/>
    <s v="S3"/>
    <s v="BT-311765"/>
    <s v="LOT-B3772"/>
    <n v="354"/>
    <n v="9"/>
    <n v="345"/>
    <n v="40"/>
    <n v="16"/>
    <n v="400"/>
    <s v="SUP-1010"/>
    <x v="1"/>
    <s v="United Arab Emirates"/>
    <n v="17"/>
    <d v="2025-01-17T00:00:00"/>
    <n v="16230.68"/>
    <n v="24724.6"/>
    <n v="5745660.7199999997"/>
    <s v="NGN"/>
    <d v="2026-05-10T00:00:00"/>
    <d v="2025-01-31T00:00:00"/>
    <d v="2028-05-05T00:00:00"/>
    <x v="1"/>
    <x v="1"/>
  </r>
  <r>
    <s v="PRD-00175"/>
    <s v="SAM-AUD-0012"/>
    <s v="4504620000000"/>
    <x v="0"/>
    <s v="Samsung"/>
    <x v="0"/>
    <s v="Headsets"/>
    <s v="Each"/>
    <s v="Active"/>
    <x v="2"/>
    <s v="LAG"/>
    <s v="C-12-S7"/>
    <s v="C"/>
    <s v="S7"/>
    <s v="BT-724103"/>
    <s v="LOT-A2914"/>
    <n v="139"/>
    <n v="50"/>
    <n v="89"/>
    <n v="25"/>
    <n v="12"/>
    <n v="150"/>
    <s v="SUP-1004"/>
    <x v="10"/>
    <s v="United Arab Emirates"/>
    <n v="19"/>
    <d v="2026-05-09T00:00:00"/>
    <n v="174895.03"/>
    <n v="220749.71"/>
    <n v="24310409.170000002"/>
    <s v="NGN"/>
    <d v="2026-06-05T00:00:00"/>
    <d v="2026-05-15T00:00:00"/>
    <m/>
    <x v="1"/>
    <x v="1"/>
  </r>
  <r>
    <s v="PRD-00514"/>
    <s v="CIS-NET-0017"/>
    <s v="1809340000000"/>
    <x v="48"/>
    <s v="Cisco"/>
    <x v="11"/>
    <s v="Access Points"/>
    <s v="Each"/>
    <s v="Active"/>
    <x v="2"/>
    <s v="LAG"/>
    <s v="B-39-S2"/>
    <s v="B"/>
    <s v="S2"/>
    <s v="BT-576833"/>
    <s v="LOT-A9621"/>
    <n v="58"/>
    <n v="18"/>
    <n v="40"/>
    <m/>
    <n v="10"/>
    <n v="125"/>
    <s v="SUP-1004"/>
    <x v="10"/>
    <s v="United Arab Emirates"/>
    <n v="24"/>
    <d v="2026-01-16T00:00:00"/>
    <n v="190686.06"/>
    <n v="274851.15000000002"/>
    <n v="11059791.48"/>
    <s v="NGN"/>
    <d v="2026-06-23T00:00:00"/>
    <d v="2026-01-29T00:00:00"/>
    <m/>
    <x v="1"/>
    <x v="1"/>
  </r>
  <r>
    <s v="PRD-00213"/>
    <s v="SEA-STO-0006"/>
    <s v="6691220000000"/>
    <x v="81"/>
    <s v="Seagate"/>
    <x v="3"/>
    <s v="Hard Disk Drives"/>
    <s v="Each"/>
    <s v="Active"/>
    <x v="2"/>
    <s v="LAG"/>
    <s v="G-34-S8"/>
    <s v="G"/>
    <s v="S8"/>
    <s v="BT-790537"/>
    <s v="LOT-A2392"/>
    <n v="5"/>
    <n v="1"/>
    <n v="4"/>
    <n v="50"/>
    <n v="20"/>
    <n v="400"/>
    <s v="SUP-1011"/>
    <x v="2"/>
    <s v="United Kingdom"/>
    <n v="28"/>
    <d v="2025-01-22T00:00:00"/>
    <n v="54218.05"/>
    <n v="84010.29"/>
    <n v="271090.25"/>
    <s v="NGN"/>
    <d v="2026-06-23T00:00:00"/>
    <d v="2025-02-02T00:00:00"/>
    <m/>
    <x v="2"/>
    <x v="0"/>
  </r>
  <r>
    <s v="PRD-00002"/>
    <s v="HP-MOB-0001"/>
    <s v="3164750000000"/>
    <x v="25"/>
    <s v="Hp"/>
    <x v="5"/>
    <s v="Smartphones"/>
    <s v="Each"/>
    <s v="Active"/>
    <x v="2"/>
    <s v="LAG"/>
    <s v="B-15-S1"/>
    <s v="B"/>
    <s v="S1"/>
    <s v="BT-910620"/>
    <s v="LOT-A5741"/>
    <n v="375"/>
    <n v="31"/>
    <n v="344"/>
    <n v="100"/>
    <n v="40"/>
    <n v="400"/>
    <s v="SUP-1006"/>
    <x v="6"/>
    <s v="China"/>
    <n v="33"/>
    <d v="2025-06-04T00:00:00"/>
    <n v="412581.53"/>
    <n v="611347.57999999996"/>
    <n v="154718073.80000001"/>
    <s v="NGN"/>
    <d v="2026-06-17T00:00:00"/>
    <d v="2025-06-14T00:00:00"/>
    <m/>
    <x v="1"/>
    <x v="1"/>
  </r>
  <r>
    <s v="PRD-02620"/>
    <s v="APC-ELC-0113"/>
    <s v="3941190000000"/>
    <x v="38"/>
    <s v="Apc"/>
    <x v="8"/>
    <s v="UPS"/>
    <s v="Each"/>
    <s v="Active"/>
    <x v="0"/>
    <s v="PHC"/>
    <s v="F-40-S3"/>
    <s v="F"/>
    <s v="S3"/>
    <s v="BT-195055"/>
    <s v="LOT-C4993"/>
    <n v="102"/>
    <n v="37"/>
    <n v="65"/>
    <n v="15"/>
    <n v="4"/>
    <n v="150"/>
    <s v="SUP-1003"/>
    <x v="0"/>
    <s v="Nigeria"/>
    <n v="2"/>
    <d v="2025-09-04T00:00:00"/>
    <n v="205738.41"/>
    <n v="293225.81"/>
    <n v="20985317.82"/>
    <s v="NGN"/>
    <d v="2026-05-28T00:00:00"/>
    <d v="2025-09-08T00:00:00"/>
    <m/>
    <x v="1"/>
    <x v="1"/>
  </r>
  <r>
    <s v="PRD-02505"/>
    <s v="SAM-STO-0058"/>
    <s v="6653580000000"/>
    <x v="3"/>
    <s v="Samsung"/>
    <x v="3"/>
    <s v="Solid State Drives"/>
    <s v="Each"/>
    <s v="Active"/>
    <x v="0"/>
    <s v="PHC"/>
    <s v="B-11-S1"/>
    <s v="B"/>
    <s v="S1"/>
    <s v="BT-963335"/>
    <s v="LOT-C9490"/>
    <n v="4"/>
    <n v="1"/>
    <n v="3"/>
    <n v="25"/>
    <n v="7"/>
    <n v="150"/>
    <s v="SUP-1009"/>
    <x v="7"/>
    <s v="Nigeria"/>
    <n v="12"/>
    <d v="2025-03-09T00:00:00"/>
    <n v="36155.31"/>
    <n v="42327.86"/>
    <n v="144621.24"/>
    <s v="NGN"/>
    <d v="2026-06-02T00:00:00"/>
    <d v="2025-03-23T00:00:00"/>
    <m/>
    <x v="2"/>
    <x v="0"/>
  </r>
  <r>
    <s v="PRD-00947"/>
    <s v="SAM-MOB-0032"/>
    <s v="3338500000000"/>
    <x v="13"/>
    <s v="Samsung"/>
    <x v="5"/>
    <s v="Tablets"/>
    <s v="Each"/>
    <s v="Active"/>
    <x v="2"/>
    <s v="LAG"/>
    <s v="E-23-S2"/>
    <s v="E"/>
    <s v="S2"/>
    <s v="BT-450421"/>
    <s v="LOT-A7928"/>
    <n v="494"/>
    <n v="13"/>
    <n v="481"/>
    <n v="60"/>
    <n v="18"/>
    <n v="600"/>
    <s v="SUP-1001"/>
    <x v="9"/>
    <s v="Nigeria"/>
    <n v="7"/>
    <d v="2026-03-06T00:00:00"/>
    <n v="446526.32"/>
    <n v="543908.56999999995"/>
    <n v="220584002.09999999"/>
    <s v="NGN"/>
    <d v="2026-06-11T00:00:00"/>
    <d v="2026-03-11T00:00:00"/>
    <m/>
    <x v="1"/>
    <x v="1"/>
  </r>
  <r>
    <s v="PRD-01916"/>
    <s v="MSF-FUR-0046"/>
    <s v="4613350000000"/>
    <x v="10"/>
    <s v="Microsoft"/>
    <x v="4"/>
    <s v="Desks"/>
    <s v="Each"/>
    <s v="Active"/>
    <x v="1"/>
    <s v="ABJ"/>
    <s v="B-03-S5"/>
    <s v="B"/>
    <s v="S5"/>
    <s v="BT-526181"/>
    <s v="LOT-B3454"/>
    <n v="355"/>
    <n v="23"/>
    <n v="332"/>
    <n v="100"/>
    <n v="50"/>
    <n v="600"/>
    <s v="SUP-1009"/>
    <x v="7"/>
    <s v="Nigeria"/>
    <n v="12"/>
    <d v="2026-04-03T00:00:00"/>
    <n v="267026.92"/>
    <n v="375584.15"/>
    <n v="94794556.599999994"/>
    <s v="NGN"/>
    <d v="2026-06-17T00:00:00"/>
    <d v="2026-04-15T00:00:00"/>
    <m/>
    <x v="1"/>
    <x v="1"/>
  </r>
  <r>
    <s v="PRD-02514"/>
    <s v="SAM-AUD-0074"/>
    <s v="2892570000000"/>
    <x v="0"/>
    <s v="Samsung"/>
    <x v="0"/>
    <s v="Speakers"/>
    <s v="Each"/>
    <s v="Active"/>
    <x v="0"/>
    <s v="PHC"/>
    <s v="E-31-S3"/>
    <s v="E"/>
    <s v="S3"/>
    <s v="BT-329201"/>
    <s v="LOT-C4789"/>
    <n v="-9"/>
    <n v="0"/>
    <n v="0"/>
    <n v="50"/>
    <n v="15"/>
    <n v="300"/>
    <s v="SUP-1003"/>
    <x v="0"/>
    <s v="Nigeria"/>
    <n v="6"/>
    <d v="2026-04-17T00:00:00"/>
    <n v="48119.7"/>
    <n v="71279.070000000007"/>
    <n v="0"/>
    <s v="NGN"/>
    <d v="2026-05-17T00:00:00"/>
    <d v="2026-04-18T00:00:00"/>
    <m/>
    <x v="0"/>
    <x v="0"/>
  </r>
  <r>
    <s v="PRD-01876"/>
    <s v="HP-LAP-0035"/>
    <s v="7099730000000"/>
    <x v="63"/>
    <s v="Hp"/>
    <x v="2"/>
    <s v="Gaming Laptops"/>
    <s v="Each"/>
    <s v="Active"/>
    <x v="1"/>
    <s v="ABJ"/>
    <s v="A-07-S4"/>
    <s v="A"/>
    <s v="S4"/>
    <s v="BT-255845"/>
    <s v="LOT-B6882"/>
    <n v="0"/>
    <n v="0"/>
    <n v="0"/>
    <n v="75"/>
    <n v="22"/>
    <n v="450"/>
    <s v="SUP-1005"/>
    <x v="6"/>
    <s v="United Arab Emirates"/>
    <n v="18"/>
    <d v="2025-11-27T00:00:00"/>
    <n v="1318167.1399999999"/>
    <n v="1706564.93"/>
    <n v="0"/>
    <s v="NGN"/>
    <d v="2026-05-25T00:00:00"/>
    <d v="2025-11-29T00:00:00"/>
    <m/>
    <x v="0"/>
    <x v="0"/>
  </r>
  <r>
    <s v="PRD-00201"/>
    <s v="CAN-SUP-0007"/>
    <s v="1124130000000"/>
    <x v="39"/>
    <s v="Canon"/>
    <x v="6"/>
    <s v="Labels"/>
    <s v="Pack"/>
    <s v="Active"/>
    <x v="2"/>
    <s v="LAG"/>
    <s v="B-26-S2"/>
    <s v="B"/>
    <s v="S2"/>
    <s v="BT-287497"/>
    <s v="LOT-A5724"/>
    <n v="212"/>
    <n v="68"/>
    <n v="144"/>
    <n v="75"/>
    <n v="37"/>
    <n v="300"/>
    <s v="SUP-1004"/>
    <x v="10"/>
    <s v="United Arab Emirates"/>
    <n v="22"/>
    <d v="2026-04-03T00:00:00"/>
    <n v="28890.43"/>
    <n v="42467.82"/>
    <n v="6124771.1600000001"/>
    <s v="NGN"/>
    <d v="2026-05-03T00:00:00"/>
    <d v="2026-04-07T00:00:00"/>
    <d v="2027-07-12T00:00:00"/>
    <x v="1"/>
    <x v="1"/>
  </r>
  <r>
    <s v="PRD-02974"/>
    <s v="APC-ELC-0124"/>
    <s v="2621630000000"/>
    <x v="70"/>
    <s v="Apc"/>
    <x v="8"/>
    <s v="Surge Protection"/>
    <s v="Each"/>
    <s v="Active"/>
    <x v="0"/>
    <s v="PHC"/>
    <s v="D-37-S1"/>
    <s v="D"/>
    <s v="S1"/>
    <s v="BT-766782"/>
    <s v="LOT-C5392"/>
    <n v="296"/>
    <n v="104"/>
    <n v="192"/>
    <n v="50"/>
    <n v="25"/>
    <n v="300"/>
    <s v="SUP-1001"/>
    <x v="9"/>
    <s v="Nigeria"/>
    <n v="5"/>
    <d v="2026-03-21T00:00:00"/>
    <n v="247728.31"/>
    <n v="312201.34999999998"/>
    <n v="73327579.760000005"/>
    <s v="NGN"/>
    <d v="2026-06-14T00:00:00"/>
    <d v="2026-03-25T00:00:00"/>
    <m/>
    <x v="1"/>
    <x v="1"/>
  </r>
  <r>
    <s v="PRD-00587"/>
    <s v="LOG-CLN-0017"/>
    <s v="4065800000000"/>
    <x v="28"/>
    <s v="Logitech"/>
    <x v="1"/>
    <s v="Wipes"/>
    <s v="Each"/>
    <s v="Active"/>
    <x v="2"/>
    <s v="LAG"/>
    <s v="A-22-S6"/>
    <s v="A"/>
    <s v="S6"/>
    <s v="BT-155651"/>
    <s v="LOT-A8299"/>
    <n v="166"/>
    <n v="40"/>
    <n v="126"/>
    <n v="75"/>
    <n v="37"/>
    <n v="375"/>
    <s v="SUP-1002"/>
    <x v="5"/>
    <s v="Nigeria"/>
    <n v="6"/>
    <d v="2025-08-08T00:00:00"/>
    <n v="166277.9"/>
    <n v="244281.76"/>
    <n v="27602131.399999999"/>
    <s v="NGN"/>
    <d v="2026-05-02T00:00:00"/>
    <d v="2025-08-15T00:00:00"/>
    <d v="2026-08-19T00:00:00"/>
    <x v="1"/>
    <x v="1"/>
  </r>
  <r>
    <s v="PRD-02941"/>
    <s v="PHI-ELC-0156"/>
    <s v="418137000000"/>
    <x v="37"/>
    <s v="Philips"/>
    <x v="8"/>
    <s v="UPS"/>
    <s v="Each"/>
    <s v="Active"/>
    <x v="0"/>
    <s v="PHC"/>
    <s v="G-01-S2"/>
    <s v="G"/>
    <s v="S2"/>
    <s v="BT-163279"/>
    <s v="LOT-C7712"/>
    <n v="115"/>
    <n v="26"/>
    <n v="89"/>
    <n v="15"/>
    <n v="4"/>
    <n v="120"/>
    <s v="SUP-1006"/>
    <x v="4"/>
    <s v="China"/>
    <n v="33"/>
    <d v="2025-12-28T00:00:00"/>
    <n v="300299.15999999997"/>
    <n v="376177.72"/>
    <n v="34534403.399999999"/>
    <s v="NGN"/>
    <d v="2026-05-14T00:00:00"/>
    <d v="2026-01-02T00:00:00"/>
    <m/>
    <x v="1"/>
    <x v="1"/>
  </r>
  <r>
    <s v="PRD-01355"/>
    <s v="EPS-PRN-0022"/>
    <s v="6017520000000"/>
    <x v="29"/>
    <s v="Epson"/>
    <x v="7"/>
    <s v="Laser Printers"/>
    <s v="Each"/>
    <s v="Active"/>
    <x v="1"/>
    <s v="ABJ"/>
    <s v="D-21-S2"/>
    <s v="D"/>
    <s v="S2"/>
    <s v="BT-139592"/>
    <s v="LOT-B1479"/>
    <n v="227"/>
    <n v="59"/>
    <n v="168"/>
    <n v="60"/>
    <n v="18"/>
    <n v="300"/>
    <s v="SUP-1007"/>
    <x v="8"/>
    <s v="China"/>
    <n v="33"/>
    <m/>
    <n v="403053.41"/>
    <n v="573653.09"/>
    <n v="91493124.069999993"/>
    <s v="NGN"/>
    <d v="2026-06-22T00:00:00"/>
    <d v="2025-07-29T00:00:00"/>
    <m/>
    <x v="1"/>
    <x v="1"/>
  </r>
  <r>
    <s v="PRD-01791"/>
    <s v="KNG-STO-0039"/>
    <s v="2792990000000"/>
    <x v="79"/>
    <s v="Kingston"/>
    <x v="3"/>
    <s v="Hard Disk Drives"/>
    <s v="Each"/>
    <s v="Active"/>
    <x v="1"/>
    <s v="ABJ"/>
    <s v="B-17-S6"/>
    <s v="B"/>
    <s v="S6"/>
    <s v="BT-614970"/>
    <s v="LOT-B2343"/>
    <n v="5"/>
    <n v="2"/>
    <n v="3"/>
    <n v="75"/>
    <n v="37"/>
    <n v="375"/>
    <s v="SUP-1003"/>
    <x v="0"/>
    <s v="Nigeria"/>
    <n v="4"/>
    <d v="2025-09-02T00:00:00"/>
    <n v="53741.07"/>
    <n v="64274.71"/>
    <n v="268705.34999999998"/>
    <s v="NGN"/>
    <d v="2026-06-20T00:00:00"/>
    <d v="2025-09-15T00:00:00"/>
    <m/>
    <x v="2"/>
    <x v="0"/>
  </r>
  <r>
    <s v="PRD-01670"/>
    <s v="PHI-AUD-0039"/>
    <s v="4987490000000"/>
    <x v="49"/>
    <s v="Philips"/>
    <x v="0"/>
    <s v="Headsets"/>
    <s v="Each"/>
    <s v="Active"/>
    <x v="1"/>
    <s v="ABJ"/>
    <s v="C-39-S5"/>
    <s v="C"/>
    <s v="S5"/>
    <s v="BT-191938"/>
    <s v="LOT-B9855"/>
    <n v="9"/>
    <n v="3"/>
    <n v="6"/>
    <n v="10"/>
    <n v="5"/>
    <n v="40"/>
    <s v="SUP-1009"/>
    <x v="7"/>
    <s v="Nigeria"/>
    <n v="11"/>
    <d v="2025-08-20T00:00:00"/>
    <n v="138792.03"/>
    <n v="182930.36"/>
    <n v="1249128.27"/>
    <s v="NGN"/>
    <d v="2026-05-03T00:00:00"/>
    <d v="2025-08-27T00:00:00"/>
    <m/>
    <x v="2"/>
    <x v="0"/>
  </r>
  <r>
    <s v="PRD-01551"/>
    <s v="HP-PRN-0031"/>
    <s v="4176110000000"/>
    <x v="54"/>
    <s v="Hp"/>
    <x v="7"/>
    <s v="Multifunction"/>
    <s v="Each"/>
    <s v="Active"/>
    <x v="1"/>
    <s v="ABJ"/>
    <s v="A-09-S4"/>
    <s v="A"/>
    <s v="S4"/>
    <s v="BT-227042"/>
    <s v="LOT-B6461"/>
    <n v="122"/>
    <n v="48"/>
    <n v="74"/>
    <n v="30"/>
    <n v="9"/>
    <n v="150"/>
    <s v="SUP-1010"/>
    <x v="1"/>
    <s v="United Arab Emirates"/>
    <n v="20"/>
    <d v="2025-03-10T00:00:00"/>
    <n v="401427.7"/>
    <n v="552201.14"/>
    <n v="48974179.399999999"/>
    <s v="NGN"/>
    <d v="2026-06-25T00:00:00"/>
    <d v="2025-03-11T00:00:00"/>
    <m/>
    <x v="1"/>
    <x v="1"/>
  </r>
  <r>
    <s v="PRD-03037"/>
    <s v="MSF-LAP-0061"/>
    <s v="5804270000000"/>
    <x v="46"/>
    <s v="Microsoft"/>
    <x v="2"/>
    <s v="Business Laptops"/>
    <s v="Each"/>
    <s v="Active"/>
    <x v="0"/>
    <s v="PHC"/>
    <s v="B-24-S3"/>
    <s v="B"/>
    <s v="S3"/>
    <s v="BT-834022"/>
    <s v="LOT-C1202"/>
    <n v="90"/>
    <n v="14"/>
    <n v="76"/>
    <n v="75"/>
    <n v="37"/>
    <n v="450"/>
    <s v="SUP-1001"/>
    <x v="9"/>
    <s v="Nigeria"/>
    <n v="10"/>
    <d v="2025-07-02T00:00:00"/>
    <n v="1328723.53"/>
    <n v="1544136.51"/>
    <n v="119585117.7"/>
    <s v="NGN"/>
    <d v="2026-05-13T00:00:00"/>
    <d v="2025-07-17T00:00:00"/>
    <m/>
    <x v="1"/>
    <x v="1"/>
  </r>
  <r>
    <s v="PRD-01901"/>
    <s v="MSF-LAP-0031"/>
    <s v="6204300000000"/>
    <x v="18"/>
    <s v="Microsoft"/>
    <x v="2"/>
    <s v="Business Laptops"/>
    <s v="Each"/>
    <s v="Active"/>
    <x v="1"/>
    <s v="ABJ"/>
    <s v="D-35-S7"/>
    <s v="D"/>
    <s v="S7"/>
    <s v="BT-559196"/>
    <s v="LOT-B4063"/>
    <n v="67"/>
    <n v="17"/>
    <n v="50"/>
    <n v="50"/>
    <n v="25"/>
    <n v="300"/>
    <s v="SUP-1007"/>
    <x v="8"/>
    <s v="China"/>
    <n v="36"/>
    <d v="2025-04-11T00:00:00"/>
    <n v="1173291.54"/>
    <n v="1718902.25"/>
    <n v="78610533.180000007"/>
    <s v="NGN"/>
    <d v="2026-05-16T00:00:00"/>
    <d v="2025-04-13T00:00:00"/>
    <m/>
    <x v="1"/>
    <x v="1"/>
  </r>
  <r>
    <s v="PRD-02707"/>
    <s v="BRO-SUP-0081"/>
    <s v="1943060000000"/>
    <x v="6"/>
    <s v="Brother"/>
    <x v="6"/>
    <s v="Toner &amp; Ink"/>
    <s v="Pack"/>
    <s v="Active"/>
    <x v="0"/>
    <s v="PHC"/>
    <s v="F-01-S6"/>
    <s v="F"/>
    <s v="S6"/>
    <s v="BT-555222"/>
    <s v="LOT-C1224"/>
    <n v="43"/>
    <n v="4"/>
    <n v="39"/>
    <n v="30"/>
    <n v="12"/>
    <n v="150"/>
    <s v="SUP-1012"/>
    <x v="11"/>
    <s v="Nigeria"/>
    <n v="3"/>
    <d v="2025-04-19T00:00:00"/>
    <n v="38943.480000000003"/>
    <n v="45101.54"/>
    <n v="1674569.64"/>
    <s v="NGN"/>
    <d v="2026-05-10T00:00:00"/>
    <d v="2025-04-30T00:00:00"/>
    <d v="2027-04-05T00:00:00"/>
    <x v="1"/>
    <x v="1"/>
  </r>
  <r>
    <s v="PRD-00866"/>
    <s v="DEL-LAP-0017"/>
    <s v="6806360000000"/>
    <x v="9"/>
    <s v="Dell"/>
    <x v="2"/>
    <s v="Business Laptops"/>
    <s v="Each"/>
    <s v="Active"/>
    <x v="2"/>
    <s v="LAG"/>
    <s v="N/A"/>
    <s v="D"/>
    <s v="S9"/>
    <s v="BT-700802"/>
    <s v="LOT-A5005"/>
    <n v="284"/>
    <n v="106"/>
    <n v="178"/>
    <n v="60"/>
    <n v="24"/>
    <n v="300"/>
    <s v="SUP-1004"/>
    <x v="10"/>
    <s v="United Arab Emirates"/>
    <n v="23"/>
    <d v="2025-04-14T00:00:00"/>
    <n v="1392352.18"/>
    <n v="1640939.87"/>
    <n v="395428019.10000002"/>
    <s v="NGN"/>
    <d v="2026-05-12T00:00:00"/>
    <d v="2025-04-27T00:00:00"/>
    <m/>
    <x v="1"/>
    <x v="1"/>
  </r>
  <r>
    <s v="PRD-01988"/>
    <s v="HP-FUR-0047"/>
    <s v="5697760000000"/>
    <x v="27"/>
    <s v="Hp"/>
    <x v="4"/>
    <s v="Seating"/>
    <s v="Each"/>
    <s v="Active"/>
    <x v="1"/>
    <s v="ABJ"/>
    <s v="D-18-S6"/>
    <s v="D"/>
    <s v="S6"/>
    <s v="BT-802888"/>
    <s v="LOT-B5458"/>
    <n v="0"/>
    <n v="0"/>
    <n v="0"/>
    <n v="100"/>
    <n v="40"/>
    <n v="400"/>
    <s v="SUP-1009"/>
    <x v="7"/>
    <s v="Nigeria"/>
    <n v="10"/>
    <d v="2026-06-02T00:00:00"/>
    <n v="233687.56"/>
    <n v="300069.25"/>
    <n v="0"/>
    <s v="NGN"/>
    <d v="2026-06-13T00:00:00"/>
    <d v="2026-06-11T00:00:00"/>
    <m/>
    <x v="0"/>
    <x v="0"/>
  </r>
  <r>
    <s v="PRD-00440"/>
    <s v="LOG-FUR-0008"/>
    <s v="7441720000000"/>
    <x v="4"/>
    <s v="Logitech"/>
    <x v="4"/>
    <s v="Seating"/>
    <s v="Each"/>
    <s v="Active"/>
    <x v="2"/>
    <s v="LAG"/>
    <s v="F-23-S3"/>
    <s v="F"/>
    <s v="S3"/>
    <s v="BT-854048"/>
    <s v="LOT-A5285"/>
    <n v="0"/>
    <n v="0"/>
    <n v="0"/>
    <n v="60"/>
    <n v="24"/>
    <n v="480"/>
    <s v="SUP-1011"/>
    <x v="2"/>
    <s v="United Kingdom"/>
    <n v="28"/>
    <d v="2025-04-01T00:00:00"/>
    <n v="208761.18"/>
    <n v="268102.37"/>
    <n v="0"/>
    <s v="NGN"/>
    <d v="2026-05-15T00:00:00"/>
    <d v="2025-04-08T00:00:00"/>
    <m/>
    <x v="0"/>
    <x v="0"/>
  </r>
  <r>
    <s v="PRD-02135"/>
    <s v="HP-ACC-0050"/>
    <s v="8296380000000"/>
    <x v="72"/>
    <s v="Hp"/>
    <x v="10"/>
    <s v="Mice"/>
    <s v="Each"/>
    <s v="Active"/>
    <x v="1"/>
    <s v="ABJ"/>
    <s v="A-06-S5"/>
    <s v="A"/>
    <s v="S5"/>
    <s v="BT-858714"/>
    <s v="LOT-B1474"/>
    <n v="27"/>
    <n v="10"/>
    <n v="17"/>
    <n v="50"/>
    <n v="20"/>
    <n v="400"/>
    <s v="SUP-1007"/>
    <x v="8"/>
    <s v="China"/>
    <n v="33"/>
    <d v="2025-10-06T00:00:00"/>
    <n v="14491.03"/>
    <n v="22302.71"/>
    <n v="391257.81"/>
    <s v="NGN"/>
    <d v="2026-05-11T00:00:00"/>
    <d v="2025-10-13T00:00:00"/>
    <m/>
    <x v="2"/>
    <x v="0"/>
  </r>
  <r>
    <s v="PRD-01188"/>
    <s v="LEN-MOB-0031"/>
    <s v="3160040000000"/>
    <x v="5"/>
    <s v="Lenovo"/>
    <x v="5"/>
    <s v="Tablets"/>
    <s v="Each"/>
    <s v="Active"/>
    <x v="2"/>
    <s v="LAG"/>
    <s v="B-11-S2"/>
    <s v="B"/>
    <s v="S2"/>
    <s v="BT-433888"/>
    <s v="LOT-A1036"/>
    <n v="105"/>
    <n v="27"/>
    <n v="78"/>
    <n v="100"/>
    <n v="50"/>
    <n v="400"/>
    <s v="SUP-1001"/>
    <x v="9"/>
    <s v="Nigeria"/>
    <n v="11"/>
    <d v="2025-06-16T00:00:00"/>
    <n v="529553.93000000005"/>
    <n v="701716.29"/>
    <n v="55603162.649999999"/>
    <s v="NGN"/>
    <d v="2026-06-29T00:00:00"/>
    <d v="2025-06-26T00:00:00"/>
    <m/>
    <x v="1"/>
    <x v="1"/>
  </r>
  <r>
    <s v="PRD-01489"/>
    <s v="LEN-MOB-0039"/>
    <s v="2419980000000"/>
    <x v="66"/>
    <s v="Lenovo"/>
    <x v="5"/>
    <s v="Tablets"/>
    <s v="Each"/>
    <s v="Active"/>
    <x v="1"/>
    <s v="ABJ"/>
    <s v="E-07-S9"/>
    <s v="E"/>
    <s v="S9"/>
    <s v="BT-797482"/>
    <s v="LOT-B4128"/>
    <n v="83"/>
    <n v="28"/>
    <n v="55"/>
    <n v="100"/>
    <n v="40"/>
    <n v="400"/>
    <s v="SUP-1005"/>
    <x v="12"/>
    <s v="United Arab Emirates"/>
    <n v="21"/>
    <d v="2025-08-27T00:00:00"/>
    <n v="446925.44"/>
    <n v="572188.32999999996"/>
    <n v="37094811.520000003"/>
    <s v="NGN"/>
    <d v="2026-06-18T00:00:00"/>
    <d v="2025-08-30T00:00:00"/>
    <m/>
    <x v="2"/>
    <x v="0"/>
  </r>
  <r>
    <s v="PRD-00666"/>
    <s v="DEL-LAP-0013"/>
    <s v="8900580000000"/>
    <x v="2"/>
    <s v="Dell"/>
    <x v="2"/>
    <s v="Business Laptops"/>
    <s v="Each"/>
    <s v="Active"/>
    <x v="2"/>
    <s v="LAG"/>
    <s v="G-05-S3"/>
    <s v="G"/>
    <s v="S3"/>
    <s v="BT-698989"/>
    <s v="LOT-A6904"/>
    <n v="0"/>
    <n v="0"/>
    <n v="0"/>
    <n v="60"/>
    <n v="30"/>
    <n v="300"/>
    <s v="SUP-1002"/>
    <x v="5"/>
    <s v="Nigeria"/>
    <n v="9"/>
    <d v="2025-10-10T00:00:00"/>
    <n v="386905.31"/>
    <n v="536955.98"/>
    <n v="0"/>
    <s v="NGN"/>
    <d v="2026-05-03T00:00:00"/>
    <d v="2025-10-17T00:00:00"/>
    <m/>
    <x v="0"/>
    <x v="0"/>
  </r>
  <r>
    <s v="PRD-02443"/>
    <s v="HP-SUP-0065"/>
    <s v="3324340000000"/>
    <x v="45"/>
    <s v="Hp"/>
    <x v="6"/>
    <s v="Paper Products"/>
    <s v="Pack"/>
    <s v="Active"/>
    <x v="0"/>
    <s v="PHC"/>
    <s v="F-03-S5"/>
    <s v="F"/>
    <s v="S5"/>
    <s v="BT-697738"/>
    <s v="LOT-C6162"/>
    <n v="198"/>
    <n v="43"/>
    <n v="155"/>
    <m/>
    <n v="18"/>
    <n v="240"/>
    <s v="SUP-1010"/>
    <x v="1"/>
    <s v="United Arab Emirates"/>
    <n v="15"/>
    <d v="2025-10-07T00:00:00"/>
    <n v="39071.21"/>
    <n v="52111.81"/>
    <n v="7736099.5800000001"/>
    <s v="NGN"/>
    <d v="2026-06-07T00:00:00"/>
    <d v="2025-10-11T00:00:00"/>
    <d v="2027-11-30T00:00:00"/>
    <x v="1"/>
    <x v="1"/>
  </r>
  <r>
    <s v="PRD-02561"/>
    <s v="PHI-CLN-0074"/>
    <s v="8767990000000"/>
    <x v="20"/>
    <s v="Philips"/>
    <x v="1"/>
    <s v="Vacuum"/>
    <s v="Each"/>
    <s v="Active"/>
    <x v="0"/>
    <s v="PHC"/>
    <s v="C-31-S2"/>
    <s v="C"/>
    <s v="S2"/>
    <s v="BT-507717"/>
    <s v="LOT-C1969"/>
    <n v="83"/>
    <n v="1"/>
    <n v="82"/>
    <n v="20"/>
    <n v="10"/>
    <n v="100"/>
    <s v="SUP-1003"/>
    <x v="0"/>
    <s v="Nigeria"/>
    <n v="4"/>
    <d v="2025-06-20T00:00:00"/>
    <n v="108743.55"/>
    <n v="166515.20000000001"/>
    <n v="9025714.6500000004"/>
    <s v="NGN"/>
    <d v="2026-06-06T00:00:00"/>
    <d v="2025-07-02T00:00:00"/>
    <d v="2026-11-03T00:00:00"/>
    <x v="1"/>
    <x v="1"/>
  </r>
  <r>
    <s v="PRD-01658"/>
    <s v="HP-SUP-0045"/>
    <s v="4821870000000"/>
    <x v="34"/>
    <s v="Hp"/>
    <x v="6"/>
    <s v="Toner &amp; Ink"/>
    <s v="Pack"/>
    <s v="Active"/>
    <x v="1"/>
    <s v="ABJ"/>
    <s v="C-28-S5"/>
    <s v="C"/>
    <s v="S5"/>
    <s v="BT-833842"/>
    <s v="LOT-B6165"/>
    <n v="0"/>
    <n v="0"/>
    <n v="0"/>
    <n v="25"/>
    <n v="10"/>
    <n v="200"/>
    <s v="SUP-1007"/>
    <x v="8"/>
    <s v="China"/>
    <n v="32"/>
    <d v="2025-01-08T00:00:00"/>
    <n v="44648.38"/>
    <n v="58771.88"/>
    <n v="0"/>
    <s v="NGN"/>
    <d v="2026-06-09T00:00:00"/>
    <d v="2025-01-16T00:00:00"/>
    <d v="2027-06-30T00:00:00"/>
    <x v="0"/>
    <x v="0"/>
  </r>
  <r>
    <s v="PRD-02838"/>
    <s v="CIS-CCT-0067"/>
    <s v="7471310000000"/>
    <x v="17"/>
    <s v="Cisco"/>
    <x v="9"/>
    <s v="IP Cameras"/>
    <s v="Each"/>
    <s v="Active"/>
    <x v="0"/>
    <s v="PHC"/>
    <s v="F-21-S5"/>
    <s v="F"/>
    <s v="S5"/>
    <s v="BT-309839"/>
    <s v="LOT-C8645"/>
    <n v="36"/>
    <n v="9"/>
    <n v="27"/>
    <n v="25"/>
    <n v="7"/>
    <n v="100"/>
    <s v="SUP-1009"/>
    <x v="7"/>
    <s v="Nigeria"/>
    <n v="8"/>
    <d v="2025-05-28T00:00:00"/>
    <n v="730030.74"/>
    <n v="1096011.8899999999"/>
    <n v="26281106.640000001"/>
    <s v="NGN"/>
    <d v="2026-06-26T00:00:00"/>
    <d v="2025-06-01T00:00:00"/>
    <m/>
    <x v="1"/>
    <x v="1"/>
  </r>
  <r>
    <s v="PRD-01906"/>
    <s v="PHI-AUD-0046"/>
    <s v="1293870000000"/>
    <x v="49"/>
    <s v="Philips"/>
    <x v="0"/>
    <s v="Speakers"/>
    <s v="Each"/>
    <s v="Active"/>
    <x v="1"/>
    <s v="ABJ"/>
    <s v="E-16-S5"/>
    <s v="E"/>
    <s v="S5"/>
    <s v="BT-564755"/>
    <s v="LOT-B4208"/>
    <n v="10"/>
    <n v="2"/>
    <n v="8"/>
    <n v="40"/>
    <n v="12"/>
    <n v="320"/>
    <s v="SUP-1009"/>
    <x v="7"/>
    <s v="Nigeria"/>
    <n v="11"/>
    <d v="2025-08-31T00:00:00"/>
    <n v="17611.72"/>
    <n v="25530.98"/>
    <n v="176117.2"/>
    <s v="NGN"/>
    <d v="2026-06-25T00:00:00"/>
    <d v="2025-09-10T00:00:00"/>
    <m/>
    <x v="2"/>
    <x v="0"/>
  </r>
  <r>
    <s v="PRD-02451"/>
    <s v="LEN-LAP-0044"/>
    <s v="2873580000000"/>
    <x v="73"/>
    <s v="Lenovo"/>
    <x v="2"/>
    <s v="Consumer Laptops"/>
    <s v="Each"/>
    <s v="Active"/>
    <x v="0"/>
    <s v="PHC"/>
    <s v="E-05-S8"/>
    <s v="E"/>
    <s v="S8"/>
    <s v="BT-239024"/>
    <s v="LOT-C4803"/>
    <n v="26"/>
    <n v="6"/>
    <n v="20"/>
    <n v="10"/>
    <n v="3"/>
    <n v="80"/>
    <s v="SUP-1001"/>
    <x v="9"/>
    <s v="Nigeria"/>
    <n v="7"/>
    <d v="2025-08-29T00:00:00"/>
    <n v="732629.88"/>
    <n v="1061199"/>
    <n v="19048376.879999999"/>
    <s v="NGN"/>
    <d v="2026-05-30T00:00:00"/>
    <d v="2025-09-12T00:00:00"/>
    <m/>
    <x v="1"/>
    <x v="1"/>
  </r>
  <r>
    <s v="PRD-02233"/>
    <s v="PHI-ELC-0128"/>
    <s v="5184740000000"/>
    <x v="37"/>
    <s v="Philips"/>
    <x v="8"/>
    <s v="Lighting"/>
    <s v="Each"/>
    <s v="Active"/>
    <x v="1"/>
    <s v="ABJ"/>
    <s v="D-05-S1"/>
    <s v="D"/>
    <s v="S1"/>
    <s v="BT-592904"/>
    <s v="LOT-B3373"/>
    <n v="38"/>
    <n v="0"/>
    <n v="38"/>
    <n v="10"/>
    <n v="4"/>
    <n v="40"/>
    <s v="SUP-1010"/>
    <x v="1"/>
    <s v="United Arab Emirates"/>
    <n v="18"/>
    <d v="2025-04-02T00:00:00"/>
    <n v="181880.79"/>
    <n v="275238.88"/>
    <n v="6911470.0199999996"/>
    <s v="NGN"/>
    <d v="2026-05-14T00:00:00"/>
    <d v="2025-04-11T00:00:00"/>
    <m/>
    <x v="1"/>
    <x v="1"/>
  </r>
  <r>
    <s v="PRD-01689"/>
    <s v="UBI-NET-0058"/>
    <s v="4662000000000"/>
    <x v="52"/>
    <s v="Ubiquiti"/>
    <x v="11"/>
    <s v="Routers"/>
    <s v="Each"/>
    <s v="Active"/>
    <x v="1"/>
    <s v="ABJ"/>
    <s v="E-08-S9"/>
    <s v="E"/>
    <s v="S9"/>
    <s v="BT-464435"/>
    <s v="LOT-B2870"/>
    <n v="568"/>
    <n v="116"/>
    <n v="452"/>
    <n v="75"/>
    <n v="22"/>
    <n v="750"/>
    <s v="SUP-1009"/>
    <x v="7"/>
    <s v="Nigeria"/>
    <n v="11"/>
    <d v="2026-02-20T00:00:00"/>
    <n v="777182.89"/>
    <n v="1086260.18"/>
    <n v="441439881.5"/>
    <s v="NGN"/>
    <d v="2026-06-11T00:00:00"/>
    <d v="2026-03-05T00:00:00"/>
    <m/>
    <x v="1"/>
    <x v="1"/>
  </r>
  <r>
    <s v="PRD-02544"/>
    <s v="MSF-ACC-0047"/>
    <s v="300452000000"/>
    <x v="26"/>
    <s v="Microsoft"/>
    <x v="10"/>
    <s v="Input Combos"/>
    <s v="Each"/>
    <s v="Active"/>
    <x v="0"/>
    <s v="PHC"/>
    <s v="G-05-S4"/>
    <s v="G"/>
    <s v="S4"/>
    <s v="BT-499769"/>
    <s v="LOT-C3689"/>
    <n v="76"/>
    <n v="3"/>
    <n v="73"/>
    <n v="60"/>
    <n v="30"/>
    <n v="360"/>
    <s v="SUP-1009"/>
    <x v="7"/>
    <s v="Nigeria"/>
    <n v="12"/>
    <d v="2025-05-05T00:00:00"/>
    <n v="42912.65"/>
    <n v="55128.88"/>
    <n v="3261361.4"/>
    <s v="NGN"/>
    <d v="2026-06-12T00:00:00"/>
    <d v="2025-05-10T00:00:00"/>
    <m/>
    <x v="1"/>
    <x v="1"/>
  </r>
  <r>
    <s v="PRD-01169"/>
    <s v="BRO-PRN-0028"/>
    <s v="8879240000000"/>
    <x v="44"/>
    <s v="Brother"/>
    <x v="7"/>
    <s v="Laser Printers"/>
    <s v="Each"/>
    <s v="Active"/>
    <x v="2"/>
    <s v="LAG"/>
    <s v="G-33-S3"/>
    <s v="G"/>
    <s v="S3"/>
    <s v="BT-953284"/>
    <s v="LOT-A9993"/>
    <n v="50"/>
    <n v="19"/>
    <n v="31"/>
    <n v="10"/>
    <n v="4"/>
    <n v="40"/>
    <s v="SUP-1011"/>
    <x v="2"/>
    <s v="United Kingdom"/>
    <n v="31"/>
    <d v="2025-05-18T00:00:00"/>
    <n v="246919.15"/>
    <n v="337967.75"/>
    <n v="12345957.5"/>
    <s v="NGN"/>
    <d v="2026-05-28T00:00:00"/>
    <d v="2025-06-01T00:00:00"/>
    <m/>
    <x v="3"/>
    <x v="1"/>
  </r>
  <r>
    <s v="PRD-02486"/>
    <s v="HP-FUR-0064"/>
    <s v="1411830000000"/>
    <x v="27"/>
    <s v="Hp"/>
    <x v="4"/>
    <s v="Desk Accessories"/>
    <s v="Each"/>
    <s v="Active"/>
    <x v="0"/>
    <s v="PHC"/>
    <s v="E-02-S8"/>
    <s v="E"/>
    <s v="S8"/>
    <s v="BT-340058"/>
    <s v="LOT-C4113"/>
    <n v="814"/>
    <n v="277"/>
    <n v="537"/>
    <n v="75"/>
    <n v="30"/>
    <n v="750"/>
    <s v="SUP-1012"/>
    <x v="11"/>
    <s v="Nigeria"/>
    <n v="5"/>
    <d v="2025-02-08T00:00:00"/>
    <n v="61790.14"/>
    <n v="95279.11"/>
    <n v="50297173.960000001"/>
    <s v="NGN"/>
    <d v="2026-06-01T00:00:00"/>
    <d v="2025-02-09T00:00:00"/>
    <m/>
    <x v="3"/>
    <x v="1"/>
  </r>
  <r>
    <s v="PRD-01737"/>
    <s v="PHI-ELC-0104"/>
    <s v="6584900000000"/>
    <x v="37"/>
    <s v="Philips"/>
    <x v="8"/>
    <s v="UPS"/>
    <s v="Each"/>
    <s v="Active"/>
    <x v="1"/>
    <s v="ABJ"/>
    <s v="A-01-S5"/>
    <s v="A"/>
    <s v="S5"/>
    <s v="BT-149743"/>
    <s v="LOT-B5051"/>
    <n v="26"/>
    <n v="1"/>
    <n v="25"/>
    <n v="25"/>
    <n v="7"/>
    <n v="100"/>
    <s v="SUP-1010"/>
    <x v="1"/>
    <s v="United Arab Emirates"/>
    <n v="15"/>
    <d v="2025-10-30T00:00:00"/>
    <n v="76327.72"/>
    <n v="105574.64"/>
    <n v="1984520.72"/>
    <s v="NGN"/>
    <d v="2026-05-24T00:00:00"/>
    <d v="2025-10-31T00:00:00"/>
    <m/>
    <x v="1"/>
    <x v="1"/>
  </r>
  <r>
    <s v="PRD-02179"/>
    <s v="HP-SUP-0060"/>
    <s v="7798300000000"/>
    <x v="34"/>
    <s v="Hp"/>
    <x v="6"/>
    <s v="Paper Products"/>
    <s v="Pack"/>
    <s v="Active"/>
    <x v="1"/>
    <s v="ABJ"/>
    <s v="D-22-S1"/>
    <s v="D"/>
    <s v="S1"/>
    <s v="BT-949151"/>
    <s v="LOT-B8786"/>
    <n v="48"/>
    <n v="1"/>
    <n v="47"/>
    <n v="25"/>
    <n v="10"/>
    <n v="125"/>
    <s v="SUP-1005"/>
    <x v="12"/>
    <s v="United Arab Emirates"/>
    <n v="19"/>
    <d v="2025-07-24T00:00:00"/>
    <n v="34279.79"/>
    <n v="42538.42"/>
    <n v="1645429.92"/>
    <s v="NGN"/>
    <d v="2026-06-25T00:00:00"/>
    <d v="2025-07-27T00:00:00"/>
    <d v="2028-01-31T00:00:00"/>
    <x v="1"/>
    <x v="1"/>
  </r>
  <r>
    <s v="PRD-01945"/>
    <s v="EPS-PRN-0035"/>
    <s v="7014620000000"/>
    <x v="80"/>
    <s v="Epson"/>
    <x v="7"/>
    <s v="Laser Printers"/>
    <s v="Each"/>
    <s v="Active"/>
    <x v="1"/>
    <s v="ABJ"/>
    <s v="N/A"/>
    <s v="C"/>
    <s v="S4"/>
    <s v="BT-710623"/>
    <s v="LOT-B1027"/>
    <n v="206"/>
    <n v="19"/>
    <n v="187"/>
    <n v="100"/>
    <n v="50"/>
    <n v="500"/>
    <s v="SUP-1002"/>
    <x v="5"/>
    <s v="Nigeria"/>
    <n v="7"/>
    <d v="2025-04-19T00:00:00"/>
    <n v="200591.98"/>
    <n v="290381.76"/>
    <n v="41321947.880000003"/>
    <s v="NGN"/>
    <d v="2026-05-07T00:00:00"/>
    <d v="2025-04-28T00:00:00"/>
    <m/>
    <x v="1"/>
    <x v="1"/>
  </r>
  <r>
    <s v="PRD-01700"/>
    <s v="HP-SUP-0048"/>
    <s v="628922000000"/>
    <x v="45"/>
    <s v="Hp"/>
    <x v="6"/>
    <s v="Labels"/>
    <s v="Pack"/>
    <s v="Active"/>
    <x v="1"/>
    <s v="ABJ"/>
    <s v="F-19-S6"/>
    <s v="F"/>
    <s v="S6"/>
    <s v="BT-966565"/>
    <s v="LOT-B3839"/>
    <n v="43"/>
    <n v="2"/>
    <n v="41"/>
    <n v="25"/>
    <n v="7"/>
    <n v="200"/>
    <s v="SUP-1010"/>
    <x v="1"/>
    <s v="United Arab Emirates"/>
    <n v="15"/>
    <d v="2026-04-20T00:00:00"/>
    <n v="20953.900000000001"/>
    <n v="27616.31"/>
    <n v="901017.7"/>
    <s v="NGN"/>
    <d v="2026-05-12T00:00:00"/>
    <d v="2026-05-01T00:00:00"/>
    <d v="2026-09-07T00:00:00"/>
    <x v="1"/>
    <x v="1"/>
  </r>
  <r>
    <s v="PRD-00313"/>
    <s v="PHI-CCT-0006"/>
    <s v="2421500000000"/>
    <x v="32"/>
    <s v="Philips"/>
    <x v="9"/>
    <s v="NVR"/>
    <s v="Each"/>
    <s v="Active"/>
    <x v="2"/>
    <s v="LAG"/>
    <s v="E-06-S9"/>
    <s v="E"/>
    <s v="S9"/>
    <s v="BT-623147"/>
    <s v="LOT-A2541"/>
    <n v="270"/>
    <n v="19"/>
    <n v="251"/>
    <n v="50"/>
    <n v="15"/>
    <n v="250"/>
    <s v="SUP-1008"/>
    <x v="3"/>
    <s v="Nigeria"/>
    <n v="9"/>
    <d v="2026-05-25T00:00:00"/>
    <n v="746334.97"/>
    <n v="887364.23"/>
    <n v="201510441.90000001"/>
    <s v="NGN"/>
    <d v="2026-05-11T00:00:00"/>
    <d v="2026-05-28T00:00:00"/>
    <m/>
    <x v="3"/>
    <x v="1"/>
  </r>
  <r>
    <s v="PRD-01910"/>
    <s v="BRO-SUP-0061"/>
    <s v="8416340000000"/>
    <x v="6"/>
    <s v="Brother"/>
    <x v="6"/>
    <s v="Toner &amp; Ink"/>
    <s v="Pack"/>
    <s v="Active"/>
    <x v="1"/>
    <s v="ABJ"/>
    <s v="B-20-S2"/>
    <s v="B"/>
    <s v="S2"/>
    <s v="BT-713848"/>
    <s v="LOT-B3285"/>
    <n v="193"/>
    <n v="44"/>
    <n v="149"/>
    <n v="75"/>
    <n v="37"/>
    <n v="450"/>
    <s v="SUP-1002"/>
    <x v="5"/>
    <s v="Nigeria"/>
    <n v="8"/>
    <d v="2025-12-28T00:00:00"/>
    <n v="26352.05"/>
    <n v="37405.300000000003"/>
    <n v="5085945.6500000004"/>
    <s v="NGN"/>
    <d v="2026-06-02T00:00:00"/>
    <d v="2026-01-10T00:00:00"/>
    <d v="2027-02-12T00:00:00"/>
    <x v="1"/>
    <x v="1"/>
  </r>
  <r>
    <s v="PRD-02187"/>
    <s v="CAN-SUP-0070"/>
    <s v="2197976470"/>
    <x v="50"/>
    <s v="Canon"/>
    <x v="6"/>
    <s v="Labels"/>
    <s v="Pack"/>
    <s v="Active"/>
    <x v="1"/>
    <s v="ABJ"/>
    <s v="A-32-S7"/>
    <s v="A"/>
    <s v="S7"/>
    <s v="BT-466352"/>
    <s v="LOT-B7431"/>
    <n v="186"/>
    <n v="21"/>
    <n v="165"/>
    <n v="50"/>
    <n v="15"/>
    <n v="250"/>
    <s v="SUP-1003"/>
    <x v="0"/>
    <s v="Nigeria"/>
    <n v="4"/>
    <d v="2025-03-18T00:00:00"/>
    <n v="41299.040000000001"/>
    <n v="57149.599999999999"/>
    <n v="7681621.4400000004"/>
    <s v="NGN"/>
    <d v="2026-06-10T00:00:00"/>
    <d v="2025-03-20T00:00:00"/>
    <d v="2027-07-31T00:00:00"/>
    <x v="1"/>
    <x v="1"/>
  </r>
  <r>
    <s v="PRD-01739"/>
    <s v="BRO-PRN-0038"/>
    <s v="5489790000000"/>
    <x v="44"/>
    <s v="Brother"/>
    <x v="7"/>
    <s v="Laser Printers"/>
    <s v="Each"/>
    <s v="Active"/>
    <x v="1"/>
    <s v="ABJ"/>
    <s v="F-12-S5"/>
    <s v="F"/>
    <s v="S5"/>
    <s v="BT-822402"/>
    <s v="LOT-B7303"/>
    <n v="164"/>
    <n v="60"/>
    <n v="104"/>
    <n v="50"/>
    <n v="25"/>
    <n v="250"/>
    <s v="SUP-1002"/>
    <x v="5"/>
    <s v="Nigeria"/>
    <n v="6"/>
    <d v="2025-12-02T00:00:00"/>
    <n v="483143.5"/>
    <n v="644067.77"/>
    <n v="79235534"/>
    <s v="NGN"/>
    <d v="2026-06-03T00:00:00"/>
    <d v="2025-12-12T00:00:00"/>
    <m/>
    <x v="1"/>
    <x v="1"/>
  </r>
  <r>
    <s v="PRD-01683"/>
    <s v="HP-SUP-0046"/>
    <s v="5056080000000"/>
    <x v="45"/>
    <s v="Hp"/>
    <x v="6"/>
    <s v="Toner &amp; Ink"/>
    <s v="Pack"/>
    <s v="Active"/>
    <x v="1"/>
    <s v="ABJ"/>
    <s v="E-04-S5"/>
    <s v="E"/>
    <s v="S5"/>
    <s v="BT-478135"/>
    <s v="LOT-B3367"/>
    <n v="654"/>
    <n v="203"/>
    <n v="451"/>
    <n v="75"/>
    <n v="37"/>
    <n v="750"/>
    <s v="SUP-1003"/>
    <x v="0"/>
    <s v="Nigeria"/>
    <n v="6"/>
    <d v="2026-06-02T00:00:00"/>
    <n v="26992.16"/>
    <n v="41181.129999999997"/>
    <n v="17652872.640000001"/>
    <s v="NGN"/>
    <d v="2026-05-19T00:00:00"/>
    <d v="2026-06-15T00:00:00"/>
    <d v="2026-10-08T00:00:00"/>
    <x v="1"/>
    <x v="1"/>
  </r>
  <r>
    <s v="PRD-00268"/>
    <s v="LOG-ACC-0010"/>
    <s v="816471000000"/>
    <x v="69"/>
    <s v="Logitech"/>
    <x v="10"/>
    <s v="Webcams"/>
    <s v="Each"/>
    <s v="Active"/>
    <x v="2"/>
    <s v="LAG"/>
    <s v="C-03-S4"/>
    <s v="C"/>
    <s v="S4"/>
    <s v="BT-807835"/>
    <s v="LOT-A9721"/>
    <n v="46"/>
    <n v="5"/>
    <n v="41"/>
    <n v="20"/>
    <n v="8"/>
    <n v="80"/>
    <s v="SUP-1001"/>
    <x v="9"/>
    <s v="Nigeria"/>
    <n v="10"/>
    <d v="2026-01-03T00:00:00"/>
    <n v="50578.93"/>
    <n v="71870.3"/>
    <n v="2326630.7799999998"/>
    <s v="NGN"/>
    <d v="2026-06-07T00:00:00"/>
    <d v="2026-01-11T00:00:00"/>
    <m/>
    <x v="1"/>
    <x v="1"/>
  </r>
  <r>
    <s v="PRD-00404"/>
    <s v="PHI-CCT-0010"/>
    <s v="6003560000000"/>
    <x v="32"/>
    <s v="Philips"/>
    <x v="9"/>
    <s v="Intercoms"/>
    <s v="Each"/>
    <s v="Discontinued"/>
    <x v="2"/>
    <s v="LAG"/>
    <s v="G-26-S1"/>
    <s v="G"/>
    <s v="S1"/>
    <s v="BT-702656"/>
    <s v="LOT-A5813"/>
    <n v="75"/>
    <n v="14"/>
    <n v="61"/>
    <n v="15"/>
    <n v="7"/>
    <n v="120"/>
    <s v="SUP-1011"/>
    <x v="2"/>
    <s v="United Kingdom"/>
    <n v="27"/>
    <d v="2025-06-27T00:00:00"/>
    <n v="521040.62"/>
    <n v="614416.47"/>
    <n v="39078046.5"/>
    <s v="NGN"/>
    <d v="2026-05-27T00:00:00"/>
    <d v="2025-07-05T00:00:00"/>
    <m/>
    <x v="1"/>
    <x v="1"/>
  </r>
  <r>
    <s v="PRD-02944"/>
    <s v="KNG-STO-0062"/>
    <m/>
    <x v="59"/>
    <s v="Kingston"/>
    <x v="3"/>
    <s v="Solid State Drives"/>
    <s v="Each"/>
    <s v="Active"/>
    <x v="0"/>
    <s v="PHC"/>
    <s v="E-15-S5"/>
    <s v="E"/>
    <s v="S5"/>
    <s v="BT-953900"/>
    <s v="LOT-C7421"/>
    <n v="2"/>
    <n v="0"/>
    <n v="2"/>
    <n v="25"/>
    <n v="10"/>
    <n v="100"/>
    <s v="SUP-1012"/>
    <x v="11"/>
    <s v="Nigeria"/>
    <n v="5"/>
    <d v="2025-01-05T00:00:00"/>
    <n v="161719.53"/>
    <n v="193992.01"/>
    <n v="323439.06"/>
    <s v="NGN"/>
    <d v="2026-05-13T00:00:00"/>
    <d v="2025-01-08T00:00:00"/>
    <m/>
    <x v="2"/>
    <x v="0"/>
  </r>
  <r>
    <s v="PRD-02688"/>
    <s v="PHI-CLN-0080"/>
    <s v="3654530000000"/>
    <x v="20"/>
    <s v="Philips"/>
    <x v="1"/>
    <s v="Wipes"/>
    <s v="Each"/>
    <s v="Active"/>
    <x v="0"/>
    <s v="PHC"/>
    <s v="C-24-S6"/>
    <s v="C"/>
    <s v="S6"/>
    <s v="BT-541815"/>
    <s v="LOT-C1113"/>
    <n v="142"/>
    <n v="24"/>
    <n v="118"/>
    <n v="30"/>
    <n v="9"/>
    <n v="150"/>
    <s v="SUP-1006"/>
    <x v="4"/>
    <s v="China"/>
    <n v="33"/>
    <d v="2025-08-12T00:00:00"/>
    <n v="129547.37"/>
    <n v="163757.04"/>
    <n v="18395726.539999999"/>
    <s v="NGN"/>
    <d v="2026-05-16T00:00:00"/>
    <d v="2025-08-19T00:00:00"/>
    <d v="2028-02-11T00:00:00"/>
    <x v="1"/>
    <x v="1"/>
  </r>
  <r>
    <s v="PRD-00050"/>
    <s v="APC-ELC-0002"/>
    <s v="345054000000"/>
    <x v="14"/>
    <s v="Apc"/>
    <x v="10"/>
    <s v="Surge Protection"/>
    <s v="Each"/>
    <s v="Active"/>
    <x v="2"/>
    <s v="LAG"/>
    <s v="F-33-S5"/>
    <s v="F"/>
    <s v="S5"/>
    <s v="BT-555111"/>
    <s v="LOT-A9897"/>
    <n v="77"/>
    <n v="22"/>
    <n v="55"/>
    <n v="60"/>
    <n v="30"/>
    <n v="300"/>
    <s v="SUP-1006"/>
    <x v="4"/>
    <s v="China"/>
    <n v="33"/>
    <d v="2025-11-17T00:00:00"/>
    <n v="99554.08"/>
    <n v="116231.63"/>
    <n v="7665664.1600000001"/>
    <s v="NGN"/>
    <d v="2026-06-27T00:00:00"/>
    <d v="2025-12-02T00:00:00"/>
    <m/>
    <x v="1"/>
    <x v="1"/>
  </r>
  <r>
    <s v="PRD-03146"/>
    <s v="CAN-SUP-0091"/>
    <s v="9410500000000"/>
    <x v="50"/>
    <s v="Canon"/>
    <x v="6"/>
    <s v="Labels"/>
    <s v="Pack"/>
    <s v="Active"/>
    <x v="0"/>
    <s v="PHC"/>
    <s v="A-39-S2"/>
    <s v="A"/>
    <s v="S2"/>
    <s v="BT-611918"/>
    <s v="LOT-C7405"/>
    <n v="46"/>
    <n v="16"/>
    <n v="30"/>
    <n v="25"/>
    <n v="10"/>
    <n v="125"/>
    <s v="SUP-1010"/>
    <x v="1"/>
    <s v="United Arab Emirates"/>
    <n v="19"/>
    <d v="2025-06-13T00:00:00"/>
    <n v="24210.17"/>
    <n v="28011.33"/>
    <n v="1113667.82"/>
    <s v="NGN"/>
    <d v="2026-05-06T00:00:00"/>
    <d v="2025-06-14T00:00:00"/>
    <d v="2026-05-05T00:00:00"/>
    <x v="1"/>
    <x v="1"/>
  </r>
  <r>
    <s v="PRD-00562"/>
    <s v="LOG-AUD-0011"/>
    <s v="6488210000000"/>
    <x v="60"/>
    <s v="Logitech"/>
    <x v="0"/>
    <s v="Earbuds"/>
    <s v="Each"/>
    <s v="Active"/>
    <x v="2"/>
    <s v="LAG"/>
    <s v="C-23-S3"/>
    <s v="C"/>
    <s v="S3"/>
    <s v="BT-708171"/>
    <s v="LOT-A4983"/>
    <n v="362"/>
    <n v="79"/>
    <n v="283"/>
    <n v="100"/>
    <n v="40"/>
    <n v="400"/>
    <s v="SUP-1002"/>
    <x v="5"/>
    <s v="Nigeria"/>
    <n v="3"/>
    <d v="2025-06-28T00:00:00"/>
    <n v="86583"/>
    <n v="104867.57"/>
    <n v="31343046"/>
    <s v="NGN"/>
    <d v="2026-06-05T00:00:00"/>
    <d v="2025-06-30T00:00:00"/>
    <m/>
    <x v="1"/>
    <x v="1"/>
  </r>
  <r>
    <s v="PRD-01341"/>
    <s v="DEL-ACC-0028"/>
    <s v="7842470000000"/>
    <x v="36"/>
    <s v="Dell"/>
    <x v="10"/>
    <s v="Input Combos"/>
    <s v="Each"/>
    <s v="Active"/>
    <x v="1"/>
    <s v="ABJ"/>
    <s v="D-28-S2"/>
    <s v="D"/>
    <s v="S2"/>
    <s v="BT-472126"/>
    <s v="LOT-B4668"/>
    <n v="29"/>
    <n v="9"/>
    <n v="20"/>
    <n v="30"/>
    <n v="12"/>
    <n v="300"/>
    <s v="SUP-1005"/>
    <x v="12"/>
    <s v="United Arab Emirates"/>
    <n v="17"/>
    <d v="2025-02-01T00:00:00"/>
    <n v="46209.79"/>
    <n v="53994.91"/>
    <n v="1340083.9099999999"/>
    <s v="NGN"/>
    <d v="2026-05-07T00:00:00"/>
    <d v="2025-02-11T00:00:00"/>
    <m/>
    <x v="2"/>
    <x v="0"/>
  </r>
  <r>
    <s v="PRD-02494"/>
    <s v="CAN-SUP-0077"/>
    <s v="8267830000000"/>
    <x v="39"/>
    <s v="Canon"/>
    <x v="6"/>
    <s v="Toner &amp; Ink"/>
    <s v="Pack"/>
    <s v="Active"/>
    <x v="0"/>
    <s v="PHC"/>
    <s v="F-32-S6"/>
    <s v="F"/>
    <s v="S6"/>
    <s v="BT-998578"/>
    <s v="LOT-C6001"/>
    <n v="65"/>
    <n v="7"/>
    <n v="58"/>
    <n v="25"/>
    <n v="12"/>
    <n v="250"/>
    <s v="SUP-1012"/>
    <x v="11"/>
    <s v="Nigeria"/>
    <n v="8"/>
    <d v="2025-03-10T00:00:00"/>
    <n v="14039.06"/>
    <n v="19319.68"/>
    <n v="912538.9"/>
    <s v="NGN"/>
    <d v="2026-05-11T00:00:00"/>
    <d v="2025-03-11T00:00:00"/>
    <d v="2027-08-27T00:00:00"/>
    <x v="1"/>
    <x v="1"/>
  </r>
  <r>
    <s v="PRD-01979"/>
    <s v="LEN-MOB-0057"/>
    <s v="7772040000000"/>
    <x v="5"/>
    <s v="Lenovo"/>
    <x v="5"/>
    <s v="Tablets"/>
    <s v="Each"/>
    <s v="Active"/>
    <x v="1"/>
    <s v="ABJ"/>
    <s v="D-34-S9"/>
    <s v="D"/>
    <s v="S9"/>
    <s v="BT-930526"/>
    <s v="LOT-B4197"/>
    <n v="32"/>
    <n v="2"/>
    <n v="30"/>
    <n v="100"/>
    <n v="40"/>
    <n v="600"/>
    <s v="SUP-1005"/>
    <x v="12"/>
    <s v="United Arab Emirates"/>
    <n v="19"/>
    <d v="2026-02-03T00:00:00"/>
    <n v="420488.41"/>
    <n v="542555.17000000004"/>
    <n v="13455629.119999999"/>
    <s v="NGN"/>
    <d v="2026-05-21T00:00:00"/>
    <d v="2026-02-10T00:00:00"/>
    <m/>
    <x v="2"/>
    <x v="0"/>
  </r>
  <r>
    <s v="PRD-01871"/>
    <s v="MSF-FUR-0044"/>
    <s v="6585830000000"/>
    <x v="10"/>
    <s v="Microsoft"/>
    <x v="4"/>
    <s v="Seating"/>
    <s v="Each"/>
    <s v="Active"/>
    <x v="1"/>
    <s v="ABJ"/>
    <s v="C-30-S8"/>
    <s v="C"/>
    <s v="S8"/>
    <s v="BT-781761"/>
    <s v="LOT-B8073"/>
    <n v="193"/>
    <n v="8"/>
    <n v="185"/>
    <n v="75"/>
    <n v="30"/>
    <n v="375"/>
    <s v="SUP-1007"/>
    <x v="8"/>
    <s v="China"/>
    <n v="32"/>
    <d v="2025-02-16T00:00:00"/>
    <n v="195237.1"/>
    <n v="240460.51"/>
    <n v="37680760.299999997"/>
    <s v="NGN"/>
    <d v="2026-05-20T00:00:00"/>
    <d v="2025-02-20T00:00:00"/>
    <m/>
    <x v="1"/>
    <x v="1"/>
  </r>
  <r>
    <s v="PRD-02848"/>
    <s v="CIS-CCT-0069"/>
    <s v="4438050000000"/>
    <x v="17"/>
    <s v="Cisco"/>
    <x v="9"/>
    <s v="NVR"/>
    <s v="Each"/>
    <s v="Active"/>
    <x v="0"/>
    <s v="PHC"/>
    <s v="A-10-S4"/>
    <s v="A"/>
    <s v="S4"/>
    <s v="BT-450224"/>
    <s v="LOT-C4502"/>
    <n v="47"/>
    <n v="9"/>
    <n v="38"/>
    <n v="25"/>
    <n v="7"/>
    <n v="125"/>
    <s v="SUP-1010"/>
    <x v="1"/>
    <s v="United Arab Emirates"/>
    <n v="16"/>
    <d v="2025-12-22T00:00:00"/>
    <n v="274416.09000000003"/>
    <n v="417498.76"/>
    <n v="12897556.23"/>
    <s v="NGN"/>
    <d v="2026-05-24T00:00:00"/>
    <d v="2026-01-01T00:00:00"/>
    <m/>
    <x v="1"/>
    <x v="1"/>
  </r>
  <r>
    <s v="PRD-01491"/>
    <s v="SAM-STO-0039"/>
    <s v="531261000000"/>
    <x v="3"/>
    <s v="Samsung"/>
    <x v="3"/>
    <s v="Flash Drives"/>
    <s v="Each"/>
    <s v="Active"/>
    <x v="1"/>
    <s v="ABJ"/>
    <s v="A-37-S8"/>
    <s v="A"/>
    <s v="S8"/>
    <s v="BT-871809"/>
    <s v="LOT-B1594"/>
    <n v="45"/>
    <n v="17"/>
    <n v="28"/>
    <n v="30"/>
    <n v="15"/>
    <n v="180"/>
    <s v="SUP-1005"/>
    <x v="12"/>
    <s v="United Arab Emirates"/>
    <n v="17"/>
    <m/>
    <n v="34421.49"/>
    <n v="48098"/>
    <n v="1548967.05"/>
    <s v="NGN"/>
    <d v="2026-05-14T00:00:00"/>
    <d v="2025-07-22T00:00:00"/>
    <m/>
    <x v="1"/>
    <x v="1"/>
  </r>
  <r>
    <s v="PRD-01408"/>
    <s v="CAN-PRN-0034"/>
    <s v="3056960000000"/>
    <x v="35"/>
    <s v="Canon"/>
    <x v="7"/>
    <s v="Inkjet Printers"/>
    <s v="Each"/>
    <s v="Active"/>
    <x v="1"/>
    <s v="ABJ"/>
    <s v="F-07-S8"/>
    <s v="F"/>
    <s v="S8"/>
    <s v="BT-886641"/>
    <s v="LOT-B1937"/>
    <n v="399"/>
    <n v="132"/>
    <n v="267"/>
    <n v="100"/>
    <n v="30"/>
    <n v="400"/>
    <s v="SUP-1010"/>
    <x v="1"/>
    <s v="United Arab Emirates"/>
    <n v="17"/>
    <d v="2025-01-29T00:00:00"/>
    <n v="81545.8"/>
    <n v="116415.32"/>
    <n v="32536774.199999999"/>
    <s v="NGN"/>
    <d v="2026-06-06T00:00:00"/>
    <d v="2025-02-07T00:00:00"/>
    <m/>
    <x v="1"/>
    <x v="1"/>
  </r>
  <r>
    <s v="PRD-03343"/>
    <s v="LOG-CLN-0081"/>
    <s v="2882010000000"/>
    <x v="28"/>
    <s v="Logitech"/>
    <x v="1"/>
    <s v="Vacuum"/>
    <s v="Each"/>
    <s v="Discontinued"/>
    <x v="0"/>
    <s v="PHC"/>
    <s v="E-38-S3"/>
    <s v="E"/>
    <s v="S3"/>
    <s v="BT-876337"/>
    <s v="LOT-C9652"/>
    <n v="43"/>
    <n v="4"/>
    <n v="39"/>
    <m/>
    <n v="9"/>
    <n v="120"/>
    <s v="SUP-1003"/>
    <x v="0"/>
    <s v="Nigeria"/>
    <n v="5"/>
    <d v="2026-04-21T00:00:00"/>
    <n v="45310.34"/>
    <n v="56319.99"/>
    <n v="1948344.62"/>
    <s v="NGN"/>
    <d v="2026-05-12T00:00:00"/>
    <d v="2026-04-22T00:00:00"/>
    <d v="2026-06-17T00:00:00"/>
    <x v="1"/>
    <x v="1"/>
  </r>
  <r>
    <s v="PRD-02574"/>
    <s v="UBI-NET-0085"/>
    <s v="1046060000000"/>
    <x v="51"/>
    <s v="Ubiquiti"/>
    <x v="11"/>
    <s v="Switches"/>
    <s v="Each"/>
    <s v="Active"/>
    <x v="0"/>
    <s v="PHC"/>
    <s v="C-02-S8"/>
    <s v="C"/>
    <s v="S8"/>
    <s v="BT-695226"/>
    <s v="LOT-C7136"/>
    <n v="281"/>
    <n v="60"/>
    <n v="221"/>
    <n v="60"/>
    <n v="30"/>
    <n v="600"/>
    <s v="SUP-1012"/>
    <x v="11"/>
    <s v="Nigeria"/>
    <n v="5"/>
    <d v="2025-08-02T00:00:00"/>
    <n v="242114.58"/>
    <n v="358360.63"/>
    <n v="68034196.980000004"/>
    <s v="NGN"/>
    <d v="2026-06-24T00:00:00"/>
    <d v="2025-08-15T00:00:00"/>
    <m/>
    <x v="1"/>
    <x v="1"/>
  </r>
  <r>
    <s v="PRD-02454"/>
    <s v="HP-LAP-0047"/>
    <s v="8942060000000"/>
    <x v="83"/>
    <s v="Hp"/>
    <x v="2"/>
    <s v="Gaming Laptops"/>
    <s v="Each"/>
    <s v="Active"/>
    <x v="0"/>
    <s v="PHC"/>
    <s v="F-18-S8"/>
    <s v="F"/>
    <s v="S8"/>
    <s v="BT-459143"/>
    <s v="LOT-C9404"/>
    <n v="308"/>
    <n v="38"/>
    <n v="270"/>
    <n v="75"/>
    <n v="30"/>
    <n v="450"/>
    <s v="SUP-1001"/>
    <x v="9"/>
    <s v="Nigeria"/>
    <n v="6"/>
    <d v="2025-12-26T00:00:00"/>
    <n v="1111352.57"/>
    <n v="1285974.6399999999"/>
    <n v="342296591.60000002"/>
    <s v="NGN"/>
    <d v="2026-06-02T00:00:00"/>
    <d v="2026-01-10T00:00:00"/>
    <m/>
    <x v="1"/>
    <x v="1"/>
  </r>
  <r>
    <s v="PRD-01020"/>
    <s v="HP-CLN-0026"/>
    <s v="6468210000000"/>
    <x v="1"/>
    <s v="Hp"/>
    <x v="1"/>
    <s v="Cleaning Kits"/>
    <s v="Each"/>
    <s v="Active"/>
    <x v="2"/>
    <s v="LAG"/>
    <s v="F-36-S4"/>
    <s v="F"/>
    <s v="S4"/>
    <s v="BT-325451"/>
    <s v="LOT-A6914"/>
    <n v="368"/>
    <n v="15"/>
    <n v="353"/>
    <n v="75"/>
    <n v="22"/>
    <n v="375"/>
    <s v="SUP-1008"/>
    <x v="3"/>
    <s v="Nigeria"/>
    <n v="7"/>
    <d v="2026-05-21T00:00:00"/>
    <n v="121856.89"/>
    <n v="160214.26"/>
    <n v="44843335.520000003"/>
    <s v="NGN"/>
    <d v="2026-05-26T00:00:00"/>
    <d v="2026-05-24T00:00:00"/>
    <d v="2027-06-14T00:00:00"/>
    <x v="1"/>
    <x v="1"/>
  </r>
  <r>
    <s v="PRD-01576"/>
    <s v="CIS-CCT-0043"/>
    <s v="4452280000000"/>
    <x v="17"/>
    <s v="Cisco"/>
    <x v="9"/>
    <s v="IP Cameras"/>
    <s v="Each"/>
    <s v="Active"/>
    <x v="1"/>
    <s v="ABJ"/>
    <s v="E-15-S4"/>
    <s v="E"/>
    <s v="S4"/>
    <s v="BT-513177"/>
    <s v="LOT-B3899"/>
    <n v="0"/>
    <n v="0"/>
    <n v="0"/>
    <n v="50"/>
    <n v="15"/>
    <n v="500"/>
    <s v="SUP-1009"/>
    <x v="6"/>
    <s v="Nigeria"/>
    <n v="12"/>
    <d v="2026-04-07T00:00:00"/>
    <n v="587010.82999999996"/>
    <n v="815897.83"/>
    <n v="0"/>
    <s v="NGN"/>
    <d v="2026-06-28T00:00:00"/>
    <d v="2026-04-12T00:00:00"/>
    <m/>
    <x v="0"/>
    <x v="0"/>
  </r>
  <r>
    <s v="PRD-01122"/>
    <s v="PHI-AUD-0021"/>
    <s v="4558680000000"/>
    <x v="7"/>
    <s v="Philips"/>
    <x v="0"/>
    <s v="Earbuds"/>
    <s v="Each"/>
    <s v="Active"/>
    <x v="2"/>
    <s v="LAG"/>
    <s v="H-03-S4"/>
    <s v="H"/>
    <s v="S4"/>
    <s v="BT-388264"/>
    <s v="LOT-A6918"/>
    <n v="21"/>
    <n v="8"/>
    <n v="13"/>
    <n v="15"/>
    <n v="4"/>
    <n v="75"/>
    <s v="SUP-1008"/>
    <x v="3"/>
    <s v="Nigeria"/>
    <n v="5"/>
    <d v="2025-12-27T00:00:00"/>
    <n v="115273.65"/>
    <n v="162223.37"/>
    <n v="2420746.65"/>
    <s v="NGN"/>
    <d v="2026-06-12T00:00:00"/>
    <d v="2025-12-28T00:00:00"/>
    <m/>
    <x v="1"/>
    <x v="1"/>
  </r>
  <r>
    <s v="PRD-01518"/>
    <s v="UBI-NET-0050"/>
    <s v="6925100000000"/>
    <x v="43"/>
    <s v="Ubiquiti"/>
    <x v="11"/>
    <s v="Switches"/>
    <s v="Each"/>
    <s v="Active"/>
    <x v="1"/>
    <s v="ABJ"/>
    <s v="C-39-S1"/>
    <s v="C"/>
    <s v="S1"/>
    <s v="BT-155930"/>
    <s v="LOT-B9984"/>
    <n v="303"/>
    <n v="54"/>
    <n v="249"/>
    <n v="50"/>
    <n v="20"/>
    <n v="400"/>
    <s v="SUP-1002"/>
    <x v="6"/>
    <s v="Nigeria"/>
    <n v="9"/>
    <d v="2026-05-13T00:00:00"/>
    <n v="704345.36"/>
    <n v="909794.69"/>
    <n v="213416644.09999999"/>
    <s v="NGN"/>
    <d v="2026-06-27T00:00:00"/>
    <d v="2026-05-24T00:00:00"/>
    <m/>
    <x v="1"/>
    <x v="1"/>
  </r>
  <r>
    <s v="PRD-01296"/>
    <s v="KNG-STO-0025"/>
    <s v="5829690000000"/>
    <x v="59"/>
    <s v="Kingston"/>
    <x v="3"/>
    <s v="External Storage"/>
    <s v="Each"/>
    <s v="Active"/>
    <x v="1"/>
    <s v="ABJ"/>
    <s v="C-24-S2"/>
    <s v="C"/>
    <s v="S2"/>
    <s v="BT-294358"/>
    <s v="LOT-B8047"/>
    <n v="16"/>
    <n v="2"/>
    <n v="14"/>
    <m/>
    <n v="4"/>
    <n v="50"/>
    <s v="SUP-1005"/>
    <x v="12"/>
    <s v="United Arab Emirates"/>
    <n v="19"/>
    <d v="2026-05-03T00:00:00"/>
    <n v="35687.82"/>
    <n v="46999.33"/>
    <n v="571005.12"/>
    <s v="NGN"/>
    <d v="2026-06-13T00:00:00"/>
    <d v="2026-05-17T00:00:00"/>
    <m/>
    <x v="1"/>
    <x v="1"/>
  </r>
  <r>
    <s v="PRD-02290"/>
    <s v="DEL-LAP-0054"/>
    <s v="3747610000000"/>
    <x v="2"/>
    <s v="Dell"/>
    <x v="2"/>
    <s v="Business Laptops"/>
    <s v="Each"/>
    <s v="Active"/>
    <x v="1"/>
    <s v="ABJ"/>
    <s v="D-27-S4"/>
    <s v="D"/>
    <s v="S4"/>
    <s v="BT-670967"/>
    <s v="LOT-B6231"/>
    <n v="94"/>
    <n v="11"/>
    <n v="83"/>
    <n v="75"/>
    <n v="30"/>
    <n v="300"/>
    <s v="SUP-1002"/>
    <x v="5"/>
    <s v="Nigeria"/>
    <n v="9"/>
    <d v="2026-05-16T00:00:00"/>
    <n v="1296030.18"/>
    <n v="1528800.97"/>
    <n v="121826836.90000001"/>
    <s v="NGN"/>
    <d v="2026-05-29T00:00:00"/>
    <d v="2026-05-23T00:00:00"/>
    <m/>
    <x v="1"/>
    <x v="1"/>
  </r>
  <r>
    <s v="PRD-02987"/>
    <s v="UBI-CCT-0075"/>
    <s v="3395160000000"/>
    <x v="16"/>
    <s v="Ubiquiti"/>
    <x v="9"/>
    <s v="IP Cameras"/>
    <s v="Each"/>
    <s v="Active"/>
    <x v="0"/>
    <s v="PHC"/>
    <s v="A-20-S2"/>
    <s v="A"/>
    <s v="S2"/>
    <s v="BT-433936"/>
    <s v="LOT-C8482"/>
    <n v="4"/>
    <n v="0"/>
    <n v="4"/>
    <n v="40"/>
    <n v="20"/>
    <n v="240"/>
    <s v="SUP-1010"/>
    <x v="1"/>
    <s v="United Arab Emirates"/>
    <n v="16"/>
    <d v="2026-05-24T00:00:00"/>
    <n v="364915.02"/>
    <n v="461328.49"/>
    <n v="1459660.08"/>
    <s v="NGN"/>
    <d v="2026-06-12T00:00:00"/>
    <d v="2026-06-08T00:00:00"/>
    <m/>
    <x v="2"/>
    <x v="0"/>
  </r>
  <r>
    <s v="PRD-00818"/>
    <s v="LEN-MOB-0021"/>
    <s v="738278000000"/>
    <x v="5"/>
    <s v="Lenovo"/>
    <x v="5"/>
    <s v="Smartphones"/>
    <s v="Each"/>
    <s v="Active"/>
    <x v="2"/>
    <s v="LAG"/>
    <s v="A-37-S9"/>
    <s v="A"/>
    <s v="S9"/>
    <s v="BT-594824"/>
    <s v="LOT-A3049"/>
    <n v="9"/>
    <n v="2"/>
    <n v="7"/>
    <n v="10"/>
    <n v="3"/>
    <n v="60"/>
    <s v="SUP-1004"/>
    <x v="10"/>
    <s v="United Arab Emirates"/>
    <n v="22"/>
    <d v="2025-02-16T00:00:00"/>
    <n v="176442.53"/>
    <n v="219745.28"/>
    <n v="1587982.77"/>
    <s v="NGN"/>
    <d v="2026-06-17T00:00:00"/>
    <d v="2025-03-02T00:00:00"/>
    <m/>
    <x v="2"/>
    <x v="0"/>
  </r>
  <r>
    <s v="PRD-01279"/>
    <s v="SAM-STO-0035"/>
    <s v="2374390000000"/>
    <x v="3"/>
    <s v="Samsung"/>
    <x v="3"/>
    <s v="Solid State Drives"/>
    <s v="Each"/>
    <s v="Active"/>
    <x v="1"/>
    <s v="ABJ"/>
    <s v="B-08-S9"/>
    <s v="B"/>
    <s v="S9"/>
    <s v="BT-746060"/>
    <s v="LOT-B2216"/>
    <n v="62"/>
    <n v="18"/>
    <n v="44"/>
    <n v="100"/>
    <n v="40"/>
    <n v="500"/>
    <s v="SUP-1003"/>
    <x v="0"/>
    <s v="Nigeria"/>
    <n v="3"/>
    <d v="2025-03-26T00:00:00"/>
    <n v="178229.18"/>
    <n v="271361.53000000003"/>
    <n v="11050209.16"/>
    <s v="NGN"/>
    <d v="2026-05-03T00:00:00"/>
    <d v="2025-04-10T00:00:00"/>
    <m/>
    <x v="2"/>
    <x v="0"/>
  </r>
  <r>
    <s v="PRD-03186"/>
    <s v="PHI-ELC-0172"/>
    <s v="4579560000000"/>
    <x v="31"/>
    <s v="Philips"/>
    <x v="8"/>
    <s v="Surge Protection"/>
    <s v="Each"/>
    <s v="Active"/>
    <x v="0"/>
    <s v="PHC"/>
    <s v="G-33-S5"/>
    <s v="G"/>
    <s v="S5"/>
    <s v="BT-872760"/>
    <s v="LOT-C9863"/>
    <n v="30"/>
    <n v="9"/>
    <n v="21"/>
    <n v="10"/>
    <n v="4"/>
    <n v="40"/>
    <s v="SUP-1003"/>
    <x v="0"/>
    <s v="Nigeria"/>
    <n v="4"/>
    <d v="2025-12-10T00:00:00"/>
    <n v="263000.59000000003"/>
    <n v="315557.56"/>
    <n v="7890017.7000000002"/>
    <s v="NGN"/>
    <d v="2026-05-16T00:00:00"/>
    <d v="2025-12-12T00:00:00"/>
    <m/>
    <x v="1"/>
    <x v="1"/>
  </r>
  <r>
    <s v="PRD-01090"/>
    <s v="WD-STO-0029"/>
    <s v="6870690000000"/>
    <x v="74"/>
    <s v="Western Digital"/>
    <x v="3"/>
    <s v="Solid State Drives"/>
    <s v="Each"/>
    <s v="Active"/>
    <x v="2"/>
    <s v="LAG"/>
    <s v="F-01-S2"/>
    <s v="F"/>
    <s v="S2"/>
    <s v="BT-108077"/>
    <s v="LOT-A6836"/>
    <n v="112"/>
    <n v="3"/>
    <n v="109"/>
    <n v="40"/>
    <n v="12"/>
    <n v="320"/>
    <s v="SUP-1011"/>
    <x v="2"/>
    <s v="United Kingdom"/>
    <n v="27"/>
    <d v="2026-04-12T00:00:00"/>
    <n v="99846.87"/>
    <n v="150435.17000000001"/>
    <n v="11182849.439999999"/>
    <s v="NGN"/>
    <d v="2026-05-31T00:00:00"/>
    <d v="2026-04-15T00:00:00"/>
    <m/>
    <x v="1"/>
    <x v="1"/>
  </r>
  <r>
    <s v="PRD-01942"/>
    <s v="APC-ELC-0086"/>
    <s v="1211540000000"/>
    <x v="38"/>
    <s v="Apc"/>
    <x v="8"/>
    <s v="Surge Protection"/>
    <s v="Each"/>
    <s v="Active"/>
    <x v="1"/>
    <s v="ABJ"/>
    <s v="A-12-S7"/>
    <s v="A"/>
    <s v="S7"/>
    <s v="BT-609840"/>
    <s v="LOT-B5509"/>
    <n v="109"/>
    <n v="22"/>
    <n v="87"/>
    <n v="20"/>
    <n v="8"/>
    <n v="100"/>
    <s v="SUP-1009"/>
    <x v="7"/>
    <s v="Nigeria"/>
    <n v="12"/>
    <d v="2026-05-23T00:00:00"/>
    <n v="182907.97"/>
    <n v="267525.76000000001"/>
    <n v="19936968.73"/>
    <s v="NGN"/>
    <d v="2026-05-12T00:00:00"/>
    <d v="2026-05-28T00:00:00"/>
    <m/>
    <x v="3"/>
    <x v="1"/>
  </r>
  <r>
    <s v="PRD-03348"/>
    <s v="BRO-PRN-0065"/>
    <s v="5637010000000"/>
    <x v="44"/>
    <s v="Brother"/>
    <x v="7"/>
    <s v="Laser Printers"/>
    <s v="Each"/>
    <s v="Active"/>
    <x v="0"/>
    <s v="PHC"/>
    <s v="A-23-S4"/>
    <s v="A"/>
    <s v="S4"/>
    <s v="BT-917721"/>
    <s v="LOT-C8775"/>
    <n v="261"/>
    <n v="23"/>
    <n v="238"/>
    <n v="60"/>
    <n v="24"/>
    <n v="240"/>
    <s v="SUP-1006"/>
    <x v="4"/>
    <s v="China"/>
    <n v="36"/>
    <d v="2025-03-05T00:00:00"/>
    <n v="144078.09"/>
    <n v="180922.58"/>
    <n v="37604381.490000002"/>
    <s v="NGN"/>
    <d v="2026-05-27T00:00:00"/>
    <d v="2025-03-18T00:00:00"/>
    <m/>
    <x v="3"/>
    <x v="1"/>
  </r>
  <r>
    <s v="PRD-02822"/>
    <s v="MSF-LAP-0053"/>
    <s v="9587300000000"/>
    <x v="18"/>
    <s v="Microsoft"/>
    <x v="2"/>
    <s v="Gaming Laptops"/>
    <s v="Each"/>
    <s v="Active"/>
    <x v="0"/>
    <s v="PHC"/>
    <s v="A-34-S4"/>
    <s v="A"/>
    <s v="S4"/>
    <s v="BT-144010"/>
    <s v="LOT-C1183"/>
    <n v="150"/>
    <n v="51"/>
    <n v="99"/>
    <n v="25"/>
    <n v="12"/>
    <n v="100"/>
    <s v="SUP-1006"/>
    <x v="4"/>
    <s v="China"/>
    <n v="37"/>
    <d v="2025-07-19T00:00:00"/>
    <n v="586232.15"/>
    <n v="780300.99"/>
    <n v="87934822.5"/>
    <s v="NGN"/>
    <d v="2026-06-24T00:00:00"/>
    <d v="2025-07-20T00:00:00"/>
    <m/>
    <x v="3"/>
    <x v="1"/>
  </r>
  <r>
    <s v="PRD-02271"/>
    <s v="MSF-FUR-0055"/>
    <s v="4400580000000"/>
    <x v="10"/>
    <s v="Microsoft"/>
    <x v="4"/>
    <s v="Seating"/>
    <s v="Each"/>
    <s v="Active"/>
    <x v="1"/>
    <s v="ABJ"/>
    <s v="B-31-S6"/>
    <s v="B"/>
    <s v="S6"/>
    <s v="BT-748323"/>
    <s v="LOT-B7470"/>
    <n v="52"/>
    <n v="17"/>
    <n v="35"/>
    <n v="10"/>
    <n v="3"/>
    <n v="60"/>
    <s v="SUP-1003"/>
    <x v="0"/>
    <s v="Nigeria"/>
    <n v="4"/>
    <d v="2026-02-10T00:00:00"/>
    <n v="118008.58"/>
    <n v="139084.01"/>
    <n v="6136446.1600000001"/>
    <s v="NGN"/>
    <d v="2026-05-15T00:00:00"/>
    <d v="2026-02-25T00:00:00"/>
    <m/>
    <x v="1"/>
    <x v="1"/>
  </r>
  <r>
    <s v="PRD-00871"/>
    <s v="HP-CLN-0019"/>
    <s v="47091103495"/>
    <x v="1"/>
    <s v="Hp"/>
    <x v="1"/>
    <s v="Cleaning Kits"/>
    <s v="Each"/>
    <s v="Active"/>
    <x v="2"/>
    <s v="LAG"/>
    <s v="D-27-S3"/>
    <s v="D"/>
    <s v="S3"/>
    <s v="BT-550717"/>
    <s v="LOT-A1522"/>
    <n v="69"/>
    <n v="7"/>
    <n v="62"/>
    <n v="25"/>
    <n v="12"/>
    <n v="150"/>
    <s v="SUP-1008"/>
    <x v="3"/>
    <s v="Nigeria"/>
    <n v="10"/>
    <d v="2025-05-31T00:00:00"/>
    <n v="64034.6"/>
    <n v="90473.85"/>
    <n v="4418387.4000000004"/>
    <s v="NGN"/>
    <d v="2026-06-08T00:00:00"/>
    <d v="2025-06-04T00:00:00"/>
    <d v="2026-10-01T00:00:00"/>
    <x v="1"/>
    <x v="1"/>
  </r>
  <r>
    <s v="PRD-02346"/>
    <s v="UBI-NET-0076"/>
    <s v="97511029394"/>
    <x v="51"/>
    <s v="Ubiquiti"/>
    <x v="11"/>
    <s v="Switches"/>
    <s v="Each"/>
    <s v="Active"/>
    <x v="0"/>
    <s v="PHC"/>
    <s v="E-02-S8"/>
    <s v="E"/>
    <s v="S8"/>
    <s v="BT-236373"/>
    <s v="LOT-C4021"/>
    <n v="8"/>
    <n v="1"/>
    <n v="7"/>
    <n v="20"/>
    <n v="8"/>
    <n v="80"/>
    <s v="SUP-1003"/>
    <x v="0"/>
    <s v="Nigeria"/>
    <n v="5"/>
    <d v="2025-03-05T00:00:00"/>
    <n v="854026.23999999999"/>
    <n v="1190124.73"/>
    <n v="6832209.9199999999"/>
    <s v="NGN"/>
    <d v="2026-05-20T00:00:00"/>
    <d v="2025-03-08T00:00:00"/>
    <m/>
    <x v="2"/>
    <x v="0"/>
  </r>
  <r>
    <s v="PRD-01268"/>
    <s v="HP-FUR-0034"/>
    <s v="45872422749"/>
    <x v="27"/>
    <s v="Hp"/>
    <x v="4"/>
    <s v="Desks"/>
    <s v="Each"/>
    <s v="Active"/>
    <x v="1"/>
    <s v="ABJ"/>
    <s v="A-29-S7"/>
    <s v="A"/>
    <s v="S7"/>
    <s v="BT-202922"/>
    <s v="LOT-B1229"/>
    <n v="132"/>
    <n v="5"/>
    <n v="127"/>
    <n v="50"/>
    <n v="25"/>
    <n v="200"/>
    <s v="SUP-1005"/>
    <x v="12"/>
    <s v="United Arab Emirates"/>
    <n v="19"/>
    <d v="2025-09-23T00:00:00"/>
    <n v="120990.31"/>
    <n v="155602.97"/>
    <n v="15970720.92"/>
    <s v="NGN"/>
    <d v="2026-05-23T00:00:00"/>
    <d v="2025-10-07T00:00:00"/>
    <m/>
    <x v="1"/>
    <x v="1"/>
  </r>
  <r>
    <s v="PRD-00558"/>
    <s v="PHI-CCT-0017"/>
    <s v="418136000000"/>
    <x v="32"/>
    <s v="Philips"/>
    <x v="9"/>
    <s v="NVR"/>
    <s v="Each"/>
    <s v="Active"/>
    <x v="2"/>
    <s v="LAG"/>
    <s v="C-06-S2"/>
    <s v="C"/>
    <s v="S2"/>
    <s v="BT-530694"/>
    <s v="LOT-A1899"/>
    <n v="7"/>
    <n v="2"/>
    <n v="5"/>
    <n v="15"/>
    <n v="7"/>
    <n v="90"/>
    <s v="SUP-1002"/>
    <x v="5"/>
    <s v="Nigeria"/>
    <n v="3"/>
    <d v="2025-02-23T00:00:00"/>
    <n v="235394.17"/>
    <n v="275503.53000000003"/>
    <n v="1647759.19"/>
    <s v="NGN"/>
    <d v="2026-05-03T00:00:00"/>
    <d v="2025-03-09T00:00:00"/>
    <m/>
    <x v="2"/>
    <x v="0"/>
  </r>
  <r>
    <s v="PRD-00950"/>
    <s v="BRO-SUP-0029"/>
    <s v="9897010000000"/>
    <x v="24"/>
    <s v="Brother"/>
    <x v="6"/>
    <s v="Labels"/>
    <s v="Pack"/>
    <s v="Active"/>
    <x v="2"/>
    <s v="LAG"/>
    <s v="D-17-S6"/>
    <s v="D"/>
    <s v="S6"/>
    <s v="BT-512242"/>
    <s v="LOT-A5952"/>
    <n v="125"/>
    <n v="7"/>
    <n v="118"/>
    <n v="60"/>
    <n v="18"/>
    <n v="360"/>
    <s v="SUP-1011"/>
    <x v="2"/>
    <s v="United Kingdom"/>
    <n v="26"/>
    <d v="2025-05-03T00:00:00"/>
    <n v="19014.7"/>
    <n v="24445.31"/>
    <n v="2376837.5"/>
    <s v="NGN"/>
    <d v="2026-05-09T00:00:00"/>
    <d v="2025-05-15T00:00:00"/>
    <d v="2027-11-22T00:00:00"/>
    <x v="1"/>
    <x v="1"/>
  </r>
  <r>
    <s v="PRD-00122"/>
    <s v="SAM-AUD-0007"/>
    <s v="4885100000000"/>
    <x v="0"/>
    <s v="Samsung"/>
    <x v="0"/>
    <s v="Speakers"/>
    <s v="Each"/>
    <s v="Active"/>
    <x v="2"/>
    <s v="LAG"/>
    <s v="B-15-S2"/>
    <s v="B"/>
    <s v="S2"/>
    <s v="BT-102303"/>
    <s v="LOT-A6592"/>
    <n v="175"/>
    <n v="58"/>
    <n v="117"/>
    <n v="60"/>
    <n v="24"/>
    <n v="360"/>
    <s v="SUP-1004"/>
    <x v="10"/>
    <s v="United Arab Emirates"/>
    <n v="23"/>
    <d v="2025-06-02T00:00:00"/>
    <n v="140925.96"/>
    <n v="195884.33"/>
    <n v="24662043"/>
    <s v="NGN"/>
    <d v="2026-06-01T00:00:00"/>
    <d v="2025-06-14T00:00:00"/>
    <m/>
    <x v="1"/>
    <x v="1"/>
  </r>
  <r>
    <s v="PRD-03003"/>
    <s v="UBI-NET-0103"/>
    <s v="2580480000000"/>
    <x v="52"/>
    <s v="Ubiquiti"/>
    <x v="11"/>
    <s v="Routers"/>
    <s v="Each"/>
    <s v="Active"/>
    <x v="0"/>
    <s v="PHC"/>
    <s v="N/A"/>
    <s v="G"/>
    <s v="S5"/>
    <s v="BT-168033"/>
    <s v="LOT-C5743"/>
    <n v="58"/>
    <n v="22"/>
    <n v="36"/>
    <n v="10"/>
    <n v="3"/>
    <n v="100"/>
    <s v="SUP-1003"/>
    <x v="0"/>
    <s v="Nigeria"/>
    <n v="6"/>
    <d v="2026-05-20T00:00:00"/>
    <n v="744437.1"/>
    <n v="1111390.22"/>
    <n v="43177351.799999997"/>
    <s v="NGN"/>
    <d v="2026-06-21T00:00:00"/>
    <d v="2026-05-21T00:00:00"/>
    <m/>
    <x v="1"/>
    <x v="1"/>
  </r>
  <r>
    <s v="PRD-01434"/>
    <s v="HP-ACC-0032"/>
    <s v="6953950000000"/>
    <x v="71"/>
    <s v="Hp"/>
    <x v="10"/>
    <s v="Mice"/>
    <s v="Each"/>
    <s v="Active"/>
    <x v="1"/>
    <s v="ABJ"/>
    <s v="B-29-S3"/>
    <s v="B"/>
    <s v="S3"/>
    <s v="BT-777640"/>
    <s v="LOT-B9468"/>
    <n v="377"/>
    <n v="84"/>
    <n v="293"/>
    <n v="100"/>
    <n v="50"/>
    <n v="500"/>
    <s v="SUP-1010"/>
    <x v="1"/>
    <s v="United Arab Emirates"/>
    <n v="18"/>
    <d v="2026-04-11T00:00:00"/>
    <n v="17620.84"/>
    <n v="25598.38"/>
    <n v="6643056.6799999997"/>
    <s v="NGN"/>
    <d v="2026-05-25T00:00:00"/>
    <d v="2026-04-24T00:00:00"/>
    <m/>
    <x v="1"/>
    <x v="1"/>
  </r>
  <r>
    <s v="PRD-01442"/>
    <s v="LOG-CLN-0033"/>
    <s v="683426000000"/>
    <x v="28"/>
    <s v="Logitech"/>
    <x v="1"/>
    <s v="Vacuum"/>
    <s v="Each"/>
    <s v="Active"/>
    <x v="1"/>
    <s v="ABJ"/>
    <s v="C-22-S8"/>
    <s v="C"/>
    <s v="S8"/>
    <s v="BT-988098"/>
    <s v="LOT-B6930"/>
    <n v="0"/>
    <n v="0"/>
    <n v="0"/>
    <n v="100"/>
    <n v="40"/>
    <n v="1000"/>
    <s v="SUP-1002"/>
    <x v="5"/>
    <s v="Nigeria"/>
    <n v="5"/>
    <d v="2025-05-09T00:00:00"/>
    <n v="43048.46"/>
    <n v="62577.78"/>
    <n v="0"/>
    <s v="NGN"/>
    <d v="2026-05-21T00:00:00"/>
    <d v="2025-05-23T00:00:00"/>
    <d v="2027-07-06T00:00:00"/>
    <x v="0"/>
    <x v="0"/>
  </r>
  <r>
    <s v="PRD-01707"/>
    <s v="DEL-LAP-0040"/>
    <s v="9699990000000"/>
    <x v="75"/>
    <s v="Dell"/>
    <x v="2"/>
    <s v="Gaming Laptops"/>
    <s v="Each"/>
    <s v="Active"/>
    <x v="1"/>
    <s v="ABJ"/>
    <s v="A-01-S6"/>
    <s v="A"/>
    <s v="S6"/>
    <s v="BT-605102"/>
    <s v="LOT-B8153"/>
    <n v="0"/>
    <n v="0"/>
    <n v="0"/>
    <n v="40"/>
    <n v="16"/>
    <n v="240"/>
    <s v="SUP-1010"/>
    <x v="1"/>
    <s v="United Arab Emirates"/>
    <n v="18"/>
    <d v="2025-03-23T00:00:00"/>
    <n v="594359.34"/>
    <n v="831516.79"/>
    <n v="0"/>
    <s v="NGN"/>
    <d v="2026-05-22T00:00:00"/>
    <d v="2025-04-01T00:00:00"/>
    <m/>
    <x v="0"/>
    <x v="0"/>
  </r>
  <r>
    <s v="PRD-01058"/>
    <s v="CIS-NET-0038"/>
    <s v="3915480000000"/>
    <x v="56"/>
    <s v="Cisco"/>
    <x v="11"/>
    <s v="Routers"/>
    <s v="Each"/>
    <s v="Active"/>
    <x v="2"/>
    <s v="LAG"/>
    <s v="B-02-S6"/>
    <s v="B"/>
    <s v="S6"/>
    <s v="BT-134768"/>
    <s v="LOT-A2539"/>
    <n v="327"/>
    <n v="33"/>
    <n v="294"/>
    <n v="75"/>
    <n v="30"/>
    <n v="375"/>
    <s v="SUP-1002"/>
    <x v="5"/>
    <s v="Nigeria"/>
    <n v="4"/>
    <d v="2025-01-24T00:00:00"/>
    <n v="610751.86"/>
    <n v="705537.14"/>
    <n v="199715858.19999999"/>
    <s v="NGN"/>
    <d v="2026-06-04T00:00:00"/>
    <d v="2025-02-07T00:00:00"/>
    <m/>
    <x v="1"/>
    <x v="1"/>
  </r>
  <r>
    <s v="PRD-01971"/>
    <s v="PHI-CLN-0054"/>
    <s v="9981170000000"/>
    <x v="20"/>
    <s v="Philips"/>
    <x v="1"/>
    <s v="Wipes"/>
    <s v="Each"/>
    <s v="Active"/>
    <x v="1"/>
    <s v="ABJ"/>
    <s v="E-39-S3"/>
    <s v="E"/>
    <s v="S3"/>
    <s v="BT-101925"/>
    <s v="LOT-B5289"/>
    <n v="121"/>
    <n v="30"/>
    <n v="91"/>
    <n v="40"/>
    <n v="20"/>
    <n v="240"/>
    <s v="SUP-1002"/>
    <x v="5"/>
    <s v="Nigeria"/>
    <n v="6"/>
    <d v="2025-02-04T00:00:00"/>
    <n v="132627.06"/>
    <n v="194403.8"/>
    <n v="16047874.26"/>
    <s v="NGN"/>
    <d v="2026-05-19T00:00:00"/>
    <d v="2025-02-18T00:00:00"/>
    <d v="2028-04-29T00:00:00"/>
    <x v="1"/>
    <x v="1"/>
  </r>
  <r>
    <s v="PRD-01376"/>
    <s v="PHI-ELC-0073"/>
    <s v="1492630000000"/>
    <x v="37"/>
    <s v="Philips"/>
    <x v="8"/>
    <s v="Lighting"/>
    <s v="Each"/>
    <s v="Active"/>
    <x v="1"/>
    <s v="ABJ"/>
    <s v="E-36-S1"/>
    <s v="E"/>
    <s v="S1"/>
    <s v="BT-427319"/>
    <s v="LOT-B4289"/>
    <n v="53"/>
    <n v="13"/>
    <n v="40"/>
    <n v="75"/>
    <n v="37"/>
    <n v="600"/>
    <s v="SUP-1002"/>
    <x v="5"/>
    <s v="Nigeria"/>
    <n v="3"/>
    <d v="2025-01-16T00:00:00"/>
    <n v="78716.490000000005"/>
    <n v="103164.07"/>
    <n v="4171973.97"/>
    <s v="NGN"/>
    <d v="2026-05-19T00:00:00"/>
    <d v="2025-01-21T00:00:00"/>
    <m/>
    <x v="2"/>
    <x v="0"/>
  </r>
  <r>
    <s v="PRD-03375"/>
    <s v="APC-ELC-0142"/>
    <s v="4952800000000"/>
    <x v="70"/>
    <s v="Apc"/>
    <x v="8"/>
    <s v="UPS"/>
    <s v="Each"/>
    <s v="Active"/>
    <x v="0"/>
    <s v="PHC"/>
    <s v="B-36-S8"/>
    <s v="B"/>
    <s v="S8"/>
    <s v="BT-978382"/>
    <s v="LOT-C3379"/>
    <n v="56"/>
    <n v="14"/>
    <n v="42"/>
    <n v="75"/>
    <n v="22"/>
    <n v="375"/>
    <s v="SUP-1012"/>
    <x v="11"/>
    <s v="Nigeria"/>
    <n v="4"/>
    <d v="2026-02-02T00:00:00"/>
    <n v="73239.759999999995"/>
    <n v="92627.3"/>
    <n v="4101426.56"/>
    <s v="NGN"/>
    <d v="2026-05-26T00:00:00"/>
    <d v="2026-02-09T00:00:00"/>
    <m/>
    <x v="2"/>
    <x v="0"/>
  </r>
  <r>
    <s v="PRD-01213"/>
    <s v="UBI-NET-0041"/>
    <s v="9567830000000"/>
    <x v="51"/>
    <s v="Ubiquiti"/>
    <x v="11"/>
    <s v="Switches"/>
    <s v="Each"/>
    <s v="Active"/>
    <x v="1"/>
    <s v="ABJ"/>
    <s v="C-03-S1"/>
    <s v="C"/>
    <s v="S1"/>
    <s v="BT-841378"/>
    <s v="LOT-B2481"/>
    <n v="250"/>
    <n v="50"/>
    <n v="200"/>
    <n v="40"/>
    <n v="16"/>
    <n v="320"/>
    <s v="SUP-1002"/>
    <x v="5"/>
    <s v="Nigeria"/>
    <n v="8"/>
    <d v="2025-03-19T00:00:00"/>
    <n v="847420.18"/>
    <n v="1285894.69"/>
    <n v="211855045"/>
    <s v="NGN"/>
    <d v="2026-05-20T00:00:00"/>
    <d v="2025-03-25T00:00:00"/>
    <m/>
    <x v="1"/>
    <x v="1"/>
  </r>
  <r>
    <s v="PRD-01894"/>
    <s v="LOG-FUR-0047"/>
    <s v="4210380000000"/>
    <x v="4"/>
    <s v="Logitech"/>
    <x v="4"/>
    <s v="Desks"/>
    <s v="Each"/>
    <s v="Active"/>
    <x v="1"/>
    <s v="ABJ"/>
    <s v="E-09-S3"/>
    <s v="E"/>
    <s v="S3"/>
    <s v="BT-284538"/>
    <s v="LOT-B4453"/>
    <n v="25"/>
    <n v="3"/>
    <n v="22"/>
    <n v="40"/>
    <n v="16"/>
    <n v="320"/>
    <s v="SUP-1007"/>
    <x v="8"/>
    <s v="China"/>
    <n v="31"/>
    <d v="2026-02-13T00:00:00"/>
    <n v="274207.51"/>
    <n v="375871.29"/>
    <n v="6855187.75"/>
    <s v="NGN"/>
    <d v="2026-05-02T00:00:00"/>
    <d v="2026-02-17T00:00:00"/>
    <m/>
    <x v="2"/>
    <x v="0"/>
  </r>
  <r>
    <s v="PRD-02797"/>
    <s v="MSF-FUR-0073"/>
    <s v="5070730000000"/>
    <x v="10"/>
    <s v="Microsoft"/>
    <x v="4"/>
    <s v="Seating"/>
    <s v="Each"/>
    <s v="Active"/>
    <x v="0"/>
    <s v="PHC"/>
    <s v="E-26-S9"/>
    <s v="E"/>
    <s v="S9"/>
    <s v="BT-496126"/>
    <s v="LOT-C7417"/>
    <n v="311"/>
    <n v="106"/>
    <n v="205"/>
    <n v="60"/>
    <n v="24"/>
    <n v="480"/>
    <s v="SUP-1009"/>
    <x v="6"/>
    <s v="Nigeria"/>
    <n v="9"/>
    <d v="2026-01-11T00:00:00"/>
    <n v="119937.57"/>
    <n v="176666.85"/>
    <n v="37300584.270000003"/>
    <s v="NGN"/>
    <d v="2026-05-04T00:00:00"/>
    <d v="2026-01-12T00:00:00"/>
    <m/>
    <x v="1"/>
    <x v="1"/>
  </r>
  <r>
    <s v="PRD-03162"/>
    <s v="CIS-NET-0125"/>
    <s v="2793170000000"/>
    <x v="48"/>
    <s v="Cisco"/>
    <x v="11"/>
    <s v="Access Points"/>
    <s v="Each"/>
    <s v="Active"/>
    <x v="0"/>
    <s v="PHC"/>
    <s v="A-14-S1"/>
    <s v="A"/>
    <s v="S1"/>
    <s v="BT-164057"/>
    <s v="LOT-C3577"/>
    <n v="0"/>
    <n v="0"/>
    <n v="0"/>
    <n v="15"/>
    <n v="4"/>
    <n v="90"/>
    <s v="SUP-1010"/>
    <x v="1"/>
    <s v="United Arab Emirates"/>
    <n v="15"/>
    <d v="2025-03-16T00:00:00"/>
    <n v="275374.57"/>
    <n v="406113.15"/>
    <n v="0"/>
    <s v="NGN"/>
    <d v="2026-05-09T00:00:00"/>
    <d v="2025-03-26T00:00:00"/>
    <m/>
    <x v="0"/>
    <x v="0"/>
  </r>
  <r>
    <s v="PRD-01516"/>
    <s v="DEL-LAP-0037"/>
    <s v="2366160000000"/>
    <x v="9"/>
    <s v="Dell"/>
    <x v="2"/>
    <s v="Gaming Laptops"/>
    <s v="Each"/>
    <s v="Discontinued"/>
    <x v="1"/>
    <s v="ABJ"/>
    <s v="A-30-S6"/>
    <s v="A"/>
    <s v="S6"/>
    <s v="BT-704329"/>
    <s v="LOT-B3923"/>
    <n v="92"/>
    <n v="22"/>
    <n v="70"/>
    <n v="10"/>
    <n v="5"/>
    <n v="100"/>
    <s v="SUP-1002"/>
    <x v="5"/>
    <s v="Nigeria"/>
    <n v="8"/>
    <d v="2025-11-26T00:00:00"/>
    <n v="1079346.18"/>
    <n v="1623945.48"/>
    <n v="99299848.560000002"/>
    <s v="NGN"/>
    <d v="2026-05-12T00:00:00"/>
    <d v="2025-12-08T00:00:00"/>
    <m/>
    <x v="1"/>
    <x v="1"/>
  </r>
  <r>
    <s v="PRD-02370"/>
    <s v="BRO-PRN-0046"/>
    <s v="9865750000000"/>
    <x v="12"/>
    <s v="Brother"/>
    <x v="7"/>
    <s v="Multifunction"/>
    <s v="Each"/>
    <s v="Active"/>
    <x v="0"/>
    <s v="PHC"/>
    <s v="N/A"/>
    <s v="D"/>
    <s v="S4"/>
    <s v="BT-747228"/>
    <s v="LOT-C6482"/>
    <n v="2"/>
    <n v="0"/>
    <n v="2"/>
    <n v="75"/>
    <n v="37"/>
    <n v="600"/>
    <s v="SUP-1010"/>
    <x v="1"/>
    <s v="United Arab Emirates"/>
    <n v="15"/>
    <d v="2026-04-30T00:00:00"/>
    <n v="343319.57"/>
    <n v="412816.78"/>
    <n v="686639.14"/>
    <s v="NGN"/>
    <d v="2026-05-15T00:00:00"/>
    <d v="2026-05-07T00:00:00"/>
    <m/>
    <x v="2"/>
    <x v="0"/>
  </r>
  <r>
    <s v="PRD-03322"/>
    <s v="UBI-NET-0120"/>
    <s v="6457530000000"/>
    <x v="51"/>
    <s v="Ubiquiti"/>
    <x v="11"/>
    <s v="Access Points"/>
    <s v="Each"/>
    <s v="Active"/>
    <x v="0"/>
    <s v="PHC"/>
    <s v="D-23-S8"/>
    <s v="D"/>
    <s v="S8"/>
    <s v="BT-344898"/>
    <s v="LOT-C6793"/>
    <n v="230"/>
    <n v="32"/>
    <n v="198"/>
    <n v="25"/>
    <n v="12"/>
    <n v="200"/>
    <s v="SUP-1006"/>
    <x v="4"/>
    <s v="China"/>
    <n v="34"/>
    <d v="2025-11-04T00:00:00"/>
    <n v="573542.19999999995"/>
    <n v="737940.87"/>
    <n v="131914706"/>
    <s v="NGN"/>
    <d v="2026-05-07T00:00:00"/>
    <d v="2025-11-15T00:00:00"/>
    <m/>
    <x v="3"/>
    <x v="1"/>
  </r>
  <r>
    <s v="PRD-02422"/>
    <s v="PHI-CLN-0068"/>
    <s v="2540650000000"/>
    <x v="20"/>
    <s v="Philips"/>
    <x v="1"/>
    <s v="Cleaning Kits"/>
    <s v="Each"/>
    <s v="Discontinued"/>
    <x v="0"/>
    <s v="PHC"/>
    <s v="D-34-S5"/>
    <s v="D"/>
    <s v="S5"/>
    <s v="BT-887407"/>
    <s v="LOT-C1661"/>
    <n v="164"/>
    <n v="25"/>
    <n v="139"/>
    <n v="50"/>
    <n v="20"/>
    <n v="250"/>
    <s v="SUP-1001"/>
    <x v="9"/>
    <s v="Nigeria"/>
    <n v="9"/>
    <d v="2025-09-24T00:00:00"/>
    <n v="88717.81"/>
    <n v="106823.96"/>
    <n v="14549720.84"/>
    <s v="NGN"/>
    <d v="2026-06-29T00:00:00"/>
    <d v="2025-10-09T00:00:00"/>
    <d v="2026-11-25T00:00:00"/>
    <x v="1"/>
    <x v="1"/>
  </r>
  <r>
    <s v="PRD-00176"/>
    <s v="LOG-ACC-0005"/>
    <s v="768104000000"/>
    <x v="33"/>
    <s v="Logitech"/>
    <x v="10"/>
    <s v="Mice"/>
    <s v="Each"/>
    <s v="Active"/>
    <x v="2"/>
    <s v="LAG"/>
    <s v="C-34-S2"/>
    <s v="C"/>
    <s v="S2"/>
    <s v="BT-809589"/>
    <s v="LOT-A3174"/>
    <n v="-15"/>
    <n v="3"/>
    <n v="8"/>
    <n v="10"/>
    <n v="3"/>
    <n v="40"/>
    <s v="SUP-1008"/>
    <x v="3"/>
    <s v="Nigeria"/>
    <n v="5"/>
    <d v="2025-07-27T00:00:00"/>
    <n v="15602.91"/>
    <n v="23707.919999999998"/>
    <n v="171632.01"/>
    <s v="NGN"/>
    <d v="2026-06-09T00:00:00"/>
    <d v="2025-08-09T00:00:00"/>
    <m/>
    <x v="1"/>
    <x v="1"/>
  </r>
  <r>
    <s v="PRD-00696"/>
    <s v="CAN-PRN-0020"/>
    <s v="2202700000000"/>
    <x v="35"/>
    <s v="Canon"/>
    <x v="7"/>
    <s v="Inkjet Printers"/>
    <s v="Each"/>
    <s v="Active"/>
    <x v="2"/>
    <s v="LAG"/>
    <s v="C-28-S2"/>
    <s v="C"/>
    <s v="S2"/>
    <s v="BT-706690"/>
    <s v="LOT-A1128"/>
    <n v="221"/>
    <n v="14"/>
    <n v="207"/>
    <n v="30"/>
    <n v="9"/>
    <n v="300"/>
    <s v="SUP-1004"/>
    <x v="10"/>
    <s v="United Arab Emirates"/>
    <n v="21"/>
    <d v="2025-10-14T00:00:00"/>
    <n v="447531.62"/>
    <n v="587009.02"/>
    <n v="98904488.019999996"/>
    <s v="NGN"/>
    <d v="2026-06-06T00:00:00"/>
    <d v="2025-10-15T00:00:00"/>
    <m/>
    <x v="1"/>
    <x v="1"/>
  </r>
  <r>
    <s v="PRD-02222"/>
    <s v="HP-PRN-0035"/>
    <s v="562844000000"/>
    <x v="76"/>
    <s v="Hp"/>
    <x v="7"/>
    <s v="Multifunction"/>
    <s v="Each"/>
    <s v="Discontinued"/>
    <x v="1"/>
    <s v="ABJ"/>
    <s v="B-23-S7"/>
    <s v="B"/>
    <s v="S7"/>
    <s v="BT-944930"/>
    <s v="LOT-B9012"/>
    <n v="379"/>
    <n v="87"/>
    <n v="292"/>
    <n v="100"/>
    <n v="40"/>
    <n v="600"/>
    <s v="SUP-1009"/>
    <x v="7"/>
    <s v="Nigeria"/>
    <n v="11"/>
    <d v="2025-03-09T00:00:00"/>
    <n v="467648.51"/>
    <n v="723052.53"/>
    <n v="177238785.30000001"/>
    <s v="NGN"/>
    <d v="2026-05-08T00:00:00"/>
    <d v="2025-03-15T00:00:00"/>
    <m/>
    <x v="1"/>
    <x v="1"/>
  </r>
  <r>
    <s v="PRD-02876"/>
    <s v="DEL-ACC-0057"/>
    <s v="6216790000000"/>
    <x v="36"/>
    <s v="Dell"/>
    <x v="10"/>
    <s v="Input Combos"/>
    <s v="Each"/>
    <s v="Active"/>
    <x v="0"/>
    <s v="PHC"/>
    <s v="G-32-S3"/>
    <s v="G"/>
    <s v="S3"/>
    <s v="BT-385786"/>
    <s v="LOT-C7578"/>
    <n v="175"/>
    <n v="29"/>
    <n v="146"/>
    <n v="30"/>
    <n v="12"/>
    <n v="300"/>
    <s v="SUP-1001"/>
    <x v="9"/>
    <s v="Nigeria"/>
    <n v="6"/>
    <d v="2025-08-20T00:00:00"/>
    <n v="15754.33"/>
    <n v="24331.42"/>
    <n v="2757007.75"/>
    <s v="NGN"/>
    <d v="2026-05-22T00:00:00"/>
    <d v="2025-08-26T00:00:00"/>
    <m/>
    <x v="1"/>
    <x v="1"/>
  </r>
  <r>
    <s v="PRD-02439"/>
    <s v="LEN-LAP-0043"/>
    <s v="7042090000000"/>
    <x v="8"/>
    <s v="Lenovo"/>
    <x v="2"/>
    <s v="Consumer Laptops"/>
    <s v="Each"/>
    <s v="Discontinued"/>
    <x v="0"/>
    <s v="PHC"/>
    <s v="G-34-S4"/>
    <s v="G"/>
    <s v="S4"/>
    <s v="BT-497094"/>
    <s v="LOT-C5876"/>
    <n v="79"/>
    <n v="0"/>
    <n v="79"/>
    <n v="25"/>
    <n v="10"/>
    <n v="100"/>
    <s v="SUP-1012"/>
    <x v="11"/>
    <s v="Nigeria"/>
    <n v="8"/>
    <d v="2025-01-14T00:00:00"/>
    <n v="997767.05"/>
    <n v="1192995.6499999999"/>
    <n v="78823596.950000003"/>
    <s v="NGN"/>
    <d v="2026-05-30T00:00:00"/>
    <d v="2025-01-22T00:00:00"/>
    <m/>
    <x v="1"/>
    <x v="1"/>
  </r>
  <r>
    <s v="PRD-02299"/>
    <s v="HP-PRN-0038"/>
    <s v="1120270000000"/>
    <x v="54"/>
    <s v="Hp"/>
    <x v="7"/>
    <s v="Inkjet Printers"/>
    <s v="Each"/>
    <s v="Active"/>
    <x v="1"/>
    <s v="ABJ"/>
    <s v="N/A"/>
    <s v="C"/>
    <s v="S5"/>
    <s v="BT-185936"/>
    <s v="LOT-B8808"/>
    <n v="226"/>
    <n v="17"/>
    <n v="209"/>
    <n v="100"/>
    <n v="50"/>
    <n v="500"/>
    <s v="SUP-1010"/>
    <x v="1"/>
    <s v="United Arab Emirates"/>
    <n v="15"/>
    <d v="2025-10-07T00:00:00"/>
    <n v="266905.94"/>
    <n v="380948.47999999998"/>
    <n v="60320742.439999998"/>
    <s v="NGN"/>
    <d v="2026-05-16T00:00:00"/>
    <d v="2025-10-14T00:00:00"/>
    <m/>
    <x v="1"/>
    <x v="1"/>
  </r>
  <r>
    <s v="PRD-03127"/>
    <s v="UBI-CCT-0078"/>
    <s v="1108120000000"/>
    <x v="40"/>
    <s v="Ubiquiti"/>
    <x v="9"/>
    <s v="NVR"/>
    <s v="Each"/>
    <s v="Active"/>
    <x v="0"/>
    <s v="PHC"/>
    <s v="D-22-S6"/>
    <s v="D"/>
    <s v="S6"/>
    <s v="BT-757636"/>
    <s v="LOT-C9491"/>
    <n v="95"/>
    <n v="9"/>
    <n v="86"/>
    <n v="20"/>
    <n v="10"/>
    <n v="100"/>
    <s v="SUP-1009"/>
    <x v="7"/>
    <s v="Nigeria"/>
    <n v="6"/>
    <d v="2025-02-01T00:00:00"/>
    <n v="97769.32"/>
    <n v="143788.96"/>
    <n v="9288085.4000000004"/>
    <s v="NGN"/>
    <d v="2026-05-09T00:00:00"/>
    <d v="2025-02-08T00:00:00"/>
    <m/>
    <x v="1"/>
    <x v="1"/>
  </r>
  <r>
    <s v="PRD-00406"/>
    <s v="SEA-STO-0013"/>
    <s v="5563320000000"/>
    <x v="47"/>
    <s v="Seagate"/>
    <x v="3"/>
    <s v="Solid State Drives"/>
    <s v="Each"/>
    <s v="Active"/>
    <x v="2"/>
    <s v="LAG"/>
    <s v="B-14-S3"/>
    <s v="B"/>
    <s v="S3"/>
    <s v="BT-226204"/>
    <s v="LOT-A9013"/>
    <n v="37"/>
    <n v="12"/>
    <n v="25"/>
    <n v="10"/>
    <n v="4"/>
    <n v="80"/>
    <s v="SUP-1006"/>
    <x v="4"/>
    <s v="China"/>
    <n v="37"/>
    <d v="2025-12-12T00:00:00"/>
    <n v="182528.88"/>
    <n v="216687.47"/>
    <n v="6753568.5599999996"/>
    <s v="NGN"/>
    <d v="2026-05-02T00:00:00"/>
    <d v="2025-12-21T00:00:00"/>
    <m/>
    <x v="1"/>
    <x v="1"/>
  </r>
  <r>
    <s v="PRD-00227"/>
    <s v="BRO-SUP-0007"/>
    <s v="6528090000000"/>
    <x v="6"/>
    <s v="Brother"/>
    <x v="6"/>
    <s v="Paper Products"/>
    <s v="Pack"/>
    <s v="Active"/>
    <x v="2"/>
    <s v="LAG"/>
    <s v="A-17-S1"/>
    <s v="A"/>
    <s v="S1"/>
    <s v="BT-629050"/>
    <s v="LOT-A7241"/>
    <n v="178"/>
    <n v="32"/>
    <n v="146"/>
    <n v="25"/>
    <n v="12"/>
    <n v="200"/>
    <s v="SUP-1001"/>
    <x v="9"/>
    <s v="Nigeria"/>
    <n v="5"/>
    <d v="2025-10-12T00:00:00"/>
    <n v="26172.5"/>
    <n v="30643.94"/>
    <n v="4658705"/>
    <s v="NGN"/>
    <d v="2026-05-02T00:00:00"/>
    <d v="2025-10-20T00:00:00"/>
    <d v="2027-03-28T00:00:00"/>
    <x v="1"/>
    <x v="1"/>
  </r>
  <r>
    <s v="PRD-01866"/>
    <s v="EPS-PRN-0033"/>
    <s v="477005000000"/>
    <x v="29"/>
    <s v="Epson"/>
    <x v="7"/>
    <s v="Inkjet Printers"/>
    <s v="Each"/>
    <s v="Active"/>
    <x v="1"/>
    <s v="ABJ"/>
    <s v="E-06-S6"/>
    <s v="E"/>
    <s v="S6"/>
    <s v="BT-584566"/>
    <s v="LOT-B6969"/>
    <n v="31"/>
    <n v="5"/>
    <n v="26"/>
    <n v="75"/>
    <n v="37"/>
    <n v="600"/>
    <s v="SUP-1009"/>
    <x v="7"/>
    <s v="Nigeria"/>
    <n v="12"/>
    <d v="2025-11-29T00:00:00"/>
    <n v="516070.24"/>
    <n v="750002.13"/>
    <n v="15998177.439999999"/>
    <s v="NGN"/>
    <d v="2026-05-20T00:00:00"/>
    <d v="2025-12-08T00:00:00"/>
    <m/>
    <x v="2"/>
    <x v="0"/>
  </r>
  <r>
    <s v="PRD-02921"/>
    <s v="APC-ELC-0120"/>
    <s v="8995540000000"/>
    <x v="38"/>
    <s v="Apc"/>
    <x v="8"/>
    <s v="Surge Protection"/>
    <s v="Each"/>
    <s v="Active"/>
    <x v="0"/>
    <s v="PHC"/>
    <s v="E-01-S5"/>
    <s v="E"/>
    <s v="S5"/>
    <s v="BT-317986"/>
    <s v="LOT-C7488"/>
    <n v="365"/>
    <n v="84"/>
    <n v="281"/>
    <n v="60"/>
    <n v="24"/>
    <n v="360"/>
    <s v="SUP-1006"/>
    <x v="4"/>
    <s v="China"/>
    <n v="35"/>
    <d v="2025-11-23T00:00:00"/>
    <n v="286749.93"/>
    <n v="443555.98"/>
    <n v="104663724.5"/>
    <s v="NGN"/>
    <d v="2026-06-13T00:00:00"/>
    <d v="2025-12-06T00:00:00"/>
    <m/>
    <x v="3"/>
    <x v="1"/>
  </r>
  <r>
    <s v="PRD-02801"/>
    <s v="PHI-AUD-0068"/>
    <s v="9540640000000"/>
    <x v="7"/>
    <s v="Philips"/>
    <x v="0"/>
    <s v="Earbuds"/>
    <s v="Each"/>
    <s v="Active"/>
    <x v="0"/>
    <s v="PHC"/>
    <s v="G-31-S8"/>
    <s v="G"/>
    <s v="S8"/>
    <s v="BT-164928"/>
    <s v="LOT-C9641"/>
    <n v="9"/>
    <n v="2"/>
    <n v="7"/>
    <n v="30"/>
    <n v="9"/>
    <n v="150"/>
    <s v="SUP-1010"/>
    <x v="1"/>
    <s v="United Arab Emirates"/>
    <n v="15"/>
    <d v="2026-04-11T00:00:00"/>
    <n v="108907.4"/>
    <n v="131432.07999999999"/>
    <n v="980166.6"/>
    <s v="NGN"/>
    <d v="2026-05-20T00:00:00"/>
    <d v="2026-04-24T00:00:00"/>
    <m/>
    <x v="2"/>
    <x v="0"/>
  </r>
  <r>
    <s v="PRD-03144"/>
    <s v="SAM-AUD-0095"/>
    <s v="4005130000000"/>
    <x v="0"/>
    <s v="Samsung"/>
    <x v="0"/>
    <s v="Speakers"/>
    <s v="Each"/>
    <s v="Active"/>
    <x v="0"/>
    <s v="PHC"/>
    <s v="B-15-S3"/>
    <s v="B"/>
    <s v="S3"/>
    <s v="BT-204679"/>
    <s v="LOT-C4082"/>
    <n v="46"/>
    <n v="5"/>
    <n v="41"/>
    <n v="25"/>
    <n v="7"/>
    <n v="150"/>
    <s v="SUP-1006"/>
    <x v="4"/>
    <s v="China"/>
    <n v="38"/>
    <d v="2025-03-01T00:00:00"/>
    <n v="79563.899999999994"/>
    <n v="100130.76"/>
    <n v="3659939.4"/>
    <s v="NGN"/>
    <d v="2026-05-11T00:00:00"/>
    <d v="2025-03-14T00:00:00"/>
    <m/>
    <x v="1"/>
    <x v="1"/>
  </r>
  <r>
    <s v="PRD-02376"/>
    <s v="HP-MOB-0086"/>
    <s v="8937360000000"/>
    <x v="25"/>
    <s v="Hp"/>
    <x v="5"/>
    <s v="Smartphones"/>
    <s v="Each"/>
    <s v="Active"/>
    <x v="0"/>
    <s v="PHC"/>
    <s v="A-28-S4"/>
    <s v="A"/>
    <s v="S4"/>
    <s v="BT-836385"/>
    <s v="LOT-C8961"/>
    <n v="345"/>
    <n v="81"/>
    <n v="264"/>
    <n v="40"/>
    <n v="12"/>
    <n v="400"/>
    <s v="SUP-1009"/>
    <x v="7"/>
    <s v="Nigeria"/>
    <n v="10"/>
    <d v="2025-12-26T00:00:00"/>
    <n v="565438.86"/>
    <n v="755407.09"/>
    <n v="195076406.69999999"/>
    <s v="NGN"/>
    <d v="2026-05-30T00:00:00"/>
    <d v="2025-12-27T00:00:00"/>
    <m/>
    <x v="1"/>
    <x v="1"/>
  </r>
  <r>
    <s v="PRD-02663"/>
    <s v="CIS-NET-0103"/>
    <s v="7363760000000"/>
    <x v="48"/>
    <s v="Cisco"/>
    <x v="11"/>
    <s v="Switches"/>
    <s v="Each"/>
    <s v="Active"/>
    <x v="0"/>
    <s v="PHC"/>
    <s v="N/A"/>
    <s v="G"/>
    <s v="S4"/>
    <s v="BT-552791"/>
    <s v="LOT-C1655"/>
    <n v="80"/>
    <n v="1"/>
    <n v="79"/>
    <n v="25"/>
    <n v="10"/>
    <n v="250"/>
    <s v="SUP-1003"/>
    <x v="0"/>
    <s v="Nigeria"/>
    <n v="7"/>
    <d v="2025-06-12T00:00:00"/>
    <n v="928497.6"/>
    <n v="1094075.23"/>
    <n v="74279808"/>
    <s v="NGN"/>
    <d v="2026-06-16T00:00:00"/>
    <d v="2025-06-14T00:00:00"/>
    <m/>
    <x v="1"/>
    <x v="1"/>
  </r>
  <r>
    <s v="PRD-03137"/>
    <s v="PHI-ELC-0169"/>
    <s v="6487100000000"/>
    <x v="31"/>
    <s v="Philips"/>
    <x v="8"/>
    <s v="Surge Protection"/>
    <s v="Each"/>
    <s v="Active"/>
    <x v="0"/>
    <s v="PHC"/>
    <s v="C-40-S5"/>
    <s v="C"/>
    <s v="S5"/>
    <s v="BT-308935"/>
    <s v="LOT-C1954"/>
    <n v="6"/>
    <n v="1"/>
    <n v="5"/>
    <n v="60"/>
    <n v="18"/>
    <n v="480"/>
    <s v="SUP-1009"/>
    <x v="7"/>
    <s v="Nigeria"/>
    <n v="9"/>
    <d v="2025-12-08T00:00:00"/>
    <n v="68311.83"/>
    <n v="104047.67999999999"/>
    <n v="409870.98"/>
    <s v="NGN"/>
    <d v="2026-05-22T00:00:00"/>
    <d v="2025-12-16T00:00:00"/>
    <m/>
    <x v="2"/>
    <x v="0"/>
  </r>
  <r>
    <s v="PRD-02674"/>
    <s v="WD-STO-0068"/>
    <s v="7778320000000"/>
    <x v="61"/>
    <s v="Western Digital"/>
    <x v="3"/>
    <s v="Hard Disk Drives"/>
    <s v="Each"/>
    <s v="Active"/>
    <x v="0"/>
    <s v="PHC"/>
    <s v="F-27-S6"/>
    <s v="F"/>
    <s v="S6"/>
    <s v="BT-289346"/>
    <s v="LOT-C8673"/>
    <n v="138"/>
    <n v="12"/>
    <n v="126"/>
    <n v="20"/>
    <n v="10"/>
    <n v="200"/>
    <s v="SUP-1003"/>
    <x v="0"/>
    <s v="Nigeria"/>
    <n v="6"/>
    <d v="2025-08-02T00:00:00"/>
    <n v="31229.29"/>
    <n v="39185.919999999998"/>
    <n v="4309642.0199999996"/>
    <s v="NGN"/>
    <d v="2026-05-26T00:00:00"/>
    <d v="2025-08-12T00:00:00"/>
    <m/>
    <x v="1"/>
    <x v="1"/>
  </r>
  <r>
    <s v="PRD-00311"/>
    <s v="HP-FUR-0006"/>
    <s v="5140550000000"/>
    <x v="27"/>
    <s v="Hp"/>
    <x v="4"/>
    <s v="Desk Accessories"/>
    <s v="Each"/>
    <s v="Discontinued"/>
    <x v="2"/>
    <s v="LAG"/>
    <s v="N/A"/>
    <s v="B"/>
    <s v="S1"/>
    <s v="BT-928611"/>
    <s v="LOT-A8926"/>
    <n v="0"/>
    <n v="0"/>
    <n v="0"/>
    <n v="15"/>
    <n v="4"/>
    <n v="150"/>
    <s v="SUP-1004"/>
    <x v="10"/>
    <s v="United Arab Emirates"/>
    <n v="20"/>
    <d v="2026-05-07T00:00:00"/>
    <n v="174647.47"/>
    <n v="245441.8"/>
    <n v="0"/>
    <s v="NGN"/>
    <d v="2026-06-12T00:00:00"/>
    <d v="2026-05-11T00:00:00"/>
    <m/>
    <x v="0"/>
    <x v="0"/>
  </r>
  <r>
    <s v="PRD-01991"/>
    <s v="PHI-ELC-0113"/>
    <s v="7243090000000"/>
    <x v="31"/>
    <s v="Philips"/>
    <x v="8"/>
    <s v="Lighting"/>
    <s v="Each"/>
    <s v="Active"/>
    <x v="1"/>
    <s v="ABJ"/>
    <s v="C-27-S4"/>
    <s v="C"/>
    <s v="S4"/>
    <s v="BT-156663"/>
    <s v="LOT-B5733"/>
    <n v="122"/>
    <n v="20"/>
    <n v="102"/>
    <n v="40"/>
    <n v="20"/>
    <n v="240"/>
    <s v="SUP-1010"/>
    <x v="1"/>
    <s v="United Arab Emirates"/>
    <n v="19"/>
    <d v="2025-07-22T00:00:00"/>
    <n v="200932.45"/>
    <n v="258445.06"/>
    <n v="24513758.899999999"/>
    <s v="NGN"/>
    <d v="2026-06-23T00:00:00"/>
    <d v="2025-07-27T00:00:00"/>
    <m/>
    <x v="1"/>
    <x v="1"/>
  </r>
  <r>
    <s v="PRD-00718"/>
    <s v="LOG-CLN-0019"/>
    <s v="7182650000000"/>
    <x v="28"/>
    <s v="Logitech"/>
    <x v="1"/>
    <s v="Cleaning Kits"/>
    <s v="Each"/>
    <s v="Active"/>
    <x v="2"/>
    <s v="LAG"/>
    <s v="C-40-S9"/>
    <s v="C"/>
    <s v="S9"/>
    <s v="BT-183982"/>
    <s v="LOT-A9790"/>
    <n v="4"/>
    <n v="0"/>
    <n v="4"/>
    <n v="50"/>
    <n v="20"/>
    <n v="250"/>
    <s v="SUP-1006"/>
    <x v="4"/>
    <s v="China"/>
    <n v="39"/>
    <d v="2026-05-25T00:00:00"/>
    <n v="34337.519999999997"/>
    <n v="52274.51"/>
    <n v="137350.07999999999"/>
    <s v="NGN"/>
    <d v="2026-06-17T00:00:00"/>
    <d v="2026-06-02T00:00:00"/>
    <d v="2027-11-15T00:00:00"/>
    <x v="2"/>
    <x v="0"/>
  </r>
  <r>
    <s v="PRD-01956"/>
    <s v="DEL-ACC-0039"/>
    <s v="578766000000"/>
    <x v="36"/>
    <s v="Dell"/>
    <x v="10"/>
    <s v="Input Combos"/>
    <s v="Each"/>
    <s v="Active"/>
    <x v="1"/>
    <s v="ABJ"/>
    <s v="F-27-S2"/>
    <s v="F"/>
    <s v="S2"/>
    <s v="BT-103513"/>
    <s v="LOT-B7273"/>
    <n v="278"/>
    <n v="55"/>
    <n v="223"/>
    <n v="75"/>
    <n v="37"/>
    <n v="450"/>
    <s v="SUP-1010"/>
    <x v="1"/>
    <s v="United Arab Emirates"/>
    <n v="20"/>
    <d v="2025-06-16T00:00:00"/>
    <n v="7936.06"/>
    <n v="11562.67"/>
    <n v="2206224.6800000002"/>
    <s v="NGN"/>
    <d v="2026-05-25T00:00:00"/>
    <d v="2025-06-23T00:00:00"/>
    <m/>
    <x v="1"/>
    <x v="1"/>
  </r>
  <r>
    <s v="PRD-02512"/>
    <s v="HP-CLN-0062"/>
    <s v="4891430000000"/>
    <x v="1"/>
    <s v="Hp"/>
    <x v="1"/>
    <s v="Cleaning Kits"/>
    <s v="Each"/>
    <s v="Active"/>
    <x v="0"/>
    <s v="PHC"/>
    <s v="G-12-S4"/>
    <s v="G"/>
    <s v="S4"/>
    <s v="BT-845132"/>
    <s v="LOT-C4210"/>
    <n v="416"/>
    <n v="103"/>
    <n v="313"/>
    <n v="60"/>
    <n v="30"/>
    <n v="240"/>
    <s v="SUP-1009"/>
    <x v="7"/>
    <s v="Nigeria"/>
    <n v="8"/>
    <d v="2025-08-05T00:00:00"/>
    <n v="105371.34"/>
    <n v="124583.93"/>
    <n v="43834477.439999998"/>
    <s v="NGN"/>
    <d v="2026-06-07T00:00:00"/>
    <d v="2025-08-10T00:00:00"/>
    <d v="2026-04-17T00:00:00"/>
    <x v="3"/>
    <x v="1"/>
  </r>
  <r>
    <s v="PRD-01293"/>
    <s v="HP-MOB-0052"/>
    <s v="8867250000000"/>
    <x v="25"/>
    <s v="Hp"/>
    <x v="5"/>
    <s v="Smartphones"/>
    <s v="Each"/>
    <s v="Discontinued"/>
    <x v="1"/>
    <s v="ABJ"/>
    <s v="C-14-S6"/>
    <s v="C"/>
    <s v="S6"/>
    <s v="BT-720440"/>
    <s v="LOT-B9991"/>
    <n v="239"/>
    <n v="51"/>
    <n v="188"/>
    <n v="30"/>
    <n v="12"/>
    <n v="300"/>
    <s v="SUP-1010"/>
    <x v="1"/>
    <s v="United Arab Emirates"/>
    <n v="15"/>
    <d v="2026-04-29T00:00:00"/>
    <n v="475732.56"/>
    <n v="553794.17000000004"/>
    <n v="113700081.8"/>
    <s v="NGN"/>
    <d v="2026-06-27T00:00:00"/>
    <d v="2026-05-11T00:00:00"/>
    <m/>
    <x v="1"/>
    <x v="1"/>
  </r>
  <r>
    <s v="PRD-03242"/>
    <s v="PHI-ELC-0173"/>
    <s v="9402670000000"/>
    <x v="37"/>
    <s v="Philips"/>
    <x v="8"/>
    <s v="Surge Protection"/>
    <s v="Each"/>
    <s v="Active"/>
    <x v="0"/>
    <s v="PHC"/>
    <s v="D-07-S3"/>
    <s v="D"/>
    <s v="S3"/>
    <s v="BT-900356"/>
    <s v="LOT-C8902"/>
    <n v="342"/>
    <n v="91"/>
    <n v="251"/>
    <n v="100"/>
    <n v="50"/>
    <n v="400"/>
    <s v="SUP-1009"/>
    <x v="7"/>
    <s v="Nigeria"/>
    <n v="12"/>
    <d v="2025-07-13T00:00:00"/>
    <n v="280847.84000000003"/>
    <n v="434212.83"/>
    <n v="96049961.280000001"/>
    <s v="NGN"/>
    <d v="2026-04-30T00:00:00"/>
    <d v="2025-07-28T00:00:00"/>
    <m/>
    <x v="1"/>
    <x v="1"/>
  </r>
  <r>
    <s v="PRD-01160"/>
    <s v="HP-CLN-0028"/>
    <s v="7593960000000"/>
    <x v="1"/>
    <s v="Hp"/>
    <x v="1"/>
    <s v="Cleaning Kits"/>
    <s v="Each"/>
    <s v="Active"/>
    <x v="2"/>
    <s v="LAG"/>
    <s v="A-29-S4"/>
    <s v="A"/>
    <s v="S4"/>
    <s v="BT-217358"/>
    <s v="LOT-A2796"/>
    <n v="318"/>
    <n v="48"/>
    <n v="270"/>
    <n v="75"/>
    <n v="22"/>
    <n v="450"/>
    <s v="SUP-1002"/>
    <x v="5"/>
    <s v="Nigeria"/>
    <n v="8"/>
    <d v="2026-01-26T00:00:00"/>
    <n v="159914.39000000001"/>
    <n v="220040.4"/>
    <n v="50852776.020000003"/>
    <s v="NGN"/>
    <d v="2026-05-05T00:00:00"/>
    <d v="2026-02-05T00:00:00"/>
    <d v="2027-12-09T00:00:00"/>
    <x v="1"/>
    <x v="1"/>
  </r>
  <r>
    <s v="PRD-03207"/>
    <s v="MSF-FUR-0088"/>
    <m/>
    <x v="10"/>
    <s v="Microsoft"/>
    <x v="5"/>
    <s v="Seating"/>
    <s v="Each"/>
    <s v="Active"/>
    <x v="0"/>
    <s v="PHC"/>
    <s v="G-38-S1"/>
    <s v="G"/>
    <s v="S1"/>
    <s v="BT-662588"/>
    <s v="LOT-C9037"/>
    <n v="5"/>
    <n v="2"/>
    <n v="3"/>
    <n v="10"/>
    <n v="3"/>
    <n v="50"/>
    <s v="SUP-1006"/>
    <x v="4"/>
    <s v="China"/>
    <n v="39"/>
    <d v="2026-02-27T00:00:00"/>
    <n v="203694.74"/>
    <n v="266080.43"/>
    <n v="1018473.7"/>
    <s v="NGN"/>
    <d v="2026-05-12T00:00:00"/>
    <d v="2026-03-09T00:00:00"/>
    <m/>
    <x v="2"/>
    <x v="0"/>
  </r>
  <r>
    <s v="PRD-01447"/>
    <s v="PHI-AUD-0034"/>
    <s v="7072540000000"/>
    <x v="7"/>
    <s v="Philips"/>
    <x v="0"/>
    <s v="Speakers"/>
    <s v="Each"/>
    <s v="Active"/>
    <x v="1"/>
    <s v="ABJ"/>
    <s v="F-19-S5"/>
    <s v="F"/>
    <s v="S5"/>
    <s v="BT-373061"/>
    <s v="LOT-B8642"/>
    <n v="139"/>
    <n v="7"/>
    <n v="132"/>
    <n v="25"/>
    <n v="12"/>
    <n v="100"/>
    <s v="SUP-1009"/>
    <x v="7"/>
    <s v="Nigeria"/>
    <n v="11"/>
    <d v="2025-08-21T00:00:00"/>
    <n v="52210.75"/>
    <n v="72240.58"/>
    <n v="7257294.25"/>
    <s v="NGN"/>
    <d v="2026-06-26T00:00:00"/>
    <d v="2025-08-31T00:00:00"/>
    <m/>
    <x v="3"/>
    <x v="1"/>
  </r>
  <r>
    <s v="PRD-02971"/>
    <s v="CAN-PRN-0069"/>
    <s v="7619730000000"/>
    <x v="15"/>
    <s v="Canon"/>
    <x v="7"/>
    <s v="Multifunction"/>
    <s v="Each"/>
    <s v="Active"/>
    <x v="0"/>
    <s v="PHC"/>
    <s v="F-27-S4"/>
    <s v="F"/>
    <s v="S4"/>
    <s v="BT-945899"/>
    <s v="LOT-C4490"/>
    <n v="154"/>
    <n v="16"/>
    <n v="138"/>
    <n v="60"/>
    <n v="18"/>
    <n v="240"/>
    <s v="SUP-1001"/>
    <x v="9"/>
    <s v="Nigeria"/>
    <n v="9"/>
    <d v="2025-09-03T00:00:00"/>
    <n v="181088.38"/>
    <n v="254265.46"/>
    <n v="27887610.52"/>
    <s v="NGN"/>
    <d v="2026-05-21T00:00:00"/>
    <d v="2025-09-06T00:00:00"/>
    <m/>
    <x v="1"/>
    <x v="1"/>
  </r>
  <r>
    <s v="PRD-02368"/>
    <s v="LOG-ACC-0048"/>
    <s v="3646910000000"/>
    <x v="69"/>
    <s v="Logitech"/>
    <x v="10"/>
    <s v="Keyboards"/>
    <s v="Each"/>
    <s v="Active"/>
    <x v="0"/>
    <s v="PHC"/>
    <s v="E-30-S5"/>
    <s v="E"/>
    <s v="S5"/>
    <s v="BT-752299"/>
    <s v="LOT-C4160"/>
    <n v="-4"/>
    <n v="35"/>
    <n v="335"/>
    <n v="100"/>
    <n v="30"/>
    <n v="400"/>
    <s v="SUP-1001"/>
    <x v="9"/>
    <s v="Nigeria"/>
    <n v="10"/>
    <d v="2026-05-17T00:00:00"/>
    <n v="27292.17"/>
    <n v="35196.300000000003"/>
    <n v="10098102.9"/>
    <s v="NGN"/>
    <d v="2026-05-03T00:00:00"/>
    <d v="2026-05-27T00:00:00"/>
    <m/>
    <x v="1"/>
    <x v="1"/>
  </r>
  <r>
    <s v="PRD-00004"/>
    <s v="HP-SUP-0001"/>
    <s v="1845150000000"/>
    <x v="34"/>
    <s v="Hp"/>
    <x v="6"/>
    <s v="Labels"/>
    <s v="Pack"/>
    <s v="Active"/>
    <x v="2"/>
    <s v="LAG"/>
    <s v="H-17-S9"/>
    <s v="H"/>
    <s v="S9"/>
    <s v="BT-680099"/>
    <s v="LOT-A1188"/>
    <n v="296"/>
    <n v="14"/>
    <n v="282"/>
    <n v="75"/>
    <n v="30"/>
    <n v="300"/>
    <s v="SUP-1002"/>
    <x v="5"/>
    <s v="Nigeria"/>
    <n v="8"/>
    <d v="2026-04-05T00:00:00"/>
    <n v="9299.24"/>
    <n v="13225.31"/>
    <n v="2752575.04"/>
    <s v="NGN"/>
    <d v="2026-06-05T00:00:00"/>
    <d v="2026-04-12T00:00:00"/>
    <d v="2027-12-01T00:00:00"/>
    <x v="1"/>
    <x v="1"/>
  </r>
  <r>
    <s v="PRD-01946"/>
    <s v="LOG-FUR-0050"/>
    <s v="9696480000000"/>
    <x v="4"/>
    <s v="Logitech"/>
    <x v="4"/>
    <s v="Desk Accessories"/>
    <s v="Each"/>
    <s v="Active"/>
    <x v="1"/>
    <s v="ABJ"/>
    <s v="F-16-S3"/>
    <s v="F"/>
    <s v="S3"/>
    <s v="BT-248224"/>
    <s v="LOT-B5338"/>
    <n v="-5"/>
    <n v="100"/>
    <n v="152"/>
    <m/>
    <n v="22"/>
    <n v="300"/>
    <s v="SUP-1007"/>
    <x v="8"/>
    <s v="China"/>
    <n v="32"/>
    <d v="2025-01-05T00:00:00"/>
    <n v="82057.279999999999"/>
    <n v="119693.37"/>
    <n v="20678434.559999999"/>
    <s v="NGN"/>
    <d v="2026-05-27T00:00:00"/>
    <d v="2025-01-18T00:00:00"/>
    <m/>
    <x v="1"/>
    <x v="1"/>
  </r>
  <r>
    <s v="PRD-02156"/>
    <s v="BRO-PRN-0043"/>
    <s v="7604130000000"/>
    <x v="12"/>
    <s v="Brother"/>
    <x v="7"/>
    <s v="Inkjet Printers"/>
    <s v="Each"/>
    <s v="Active"/>
    <x v="1"/>
    <s v="ABJ"/>
    <s v="C-35-S7"/>
    <s v="C"/>
    <s v="S7"/>
    <s v="BT-365336"/>
    <s v="LOT-B8792"/>
    <n v="10"/>
    <n v="2"/>
    <n v="8"/>
    <n v="30"/>
    <n v="12"/>
    <n v="240"/>
    <s v="SUP-1007"/>
    <x v="8"/>
    <s v="China"/>
    <n v="30"/>
    <d v="2025-07-06T00:00:00"/>
    <n v="498083.87"/>
    <n v="686815.78"/>
    <n v="4980838.7"/>
    <s v="NGN"/>
    <d v="2026-06-06T00:00:00"/>
    <d v="2025-07-20T00:00:00"/>
    <m/>
    <x v="2"/>
    <x v="0"/>
  </r>
  <r>
    <s v="PRD-01177"/>
    <s v="LOG-FUR-0027"/>
    <s v="583550000000"/>
    <x v="4"/>
    <s v="Logitech"/>
    <x v="4"/>
    <s v="Desk Accessories"/>
    <s v="Each"/>
    <s v="Active"/>
    <x v="2"/>
    <s v="LAG"/>
    <s v="D-29-S1"/>
    <s v="D"/>
    <s v="S1"/>
    <s v="BT-511779"/>
    <s v="LOT-A5466"/>
    <n v="190"/>
    <n v="32"/>
    <n v="158"/>
    <n v="60"/>
    <n v="18"/>
    <n v="300"/>
    <s v="SUP-1006"/>
    <x v="4"/>
    <s v="China"/>
    <n v="36"/>
    <d v="2026-06-02T00:00:00"/>
    <n v="188343.34"/>
    <n v="220324.87"/>
    <n v="35785234.600000001"/>
    <s v="NGN"/>
    <d v="2026-05-19T00:00:00"/>
    <d v="2026-06-11T00:00:00"/>
    <m/>
    <x v="1"/>
    <x v="1"/>
  </r>
  <r>
    <s v="PRD-03153"/>
    <s v="HP-ACC-0075"/>
    <s v="8418070000000"/>
    <x v="72"/>
    <s v="Hp"/>
    <x v="10"/>
    <s v="Input Combos"/>
    <s v="Each"/>
    <s v="Active"/>
    <x v="0"/>
    <s v="PHC"/>
    <s v="E-09-S7"/>
    <s v="E"/>
    <s v="S7"/>
    <s v="BT-223609"/>
    <s v="LOT-C4909"/>
    <n v="15"/>
    <n v="2"/>
    <n v="13"/>
    <n v="30"/>
    <n v="15"/>
    <n v="240"/>
    <s v="SUP-1012"/>
    <x v="11"/>
    <s v="Nigeria"/>
    <n v="4"/>
    <d v="2025-11-27T00:00:00"/>
    <n v="43796.35"/>
    <n v="66554.41"/>
    <n v="656945.25"/>
    <s v="NGN"/>
    <d v="2026-06-07T00:00:00"/>
    <d v="2025-12-09T00:00:00"/>
    <m/>
    <x v="2"/>
    <x v="0"/>
  </r>
  <r>
    <s v="PRD-00320"/>
    <s v="SAM-MOB-0009"/>
    <s v="6000260000000"/>
    <x v="21"/>
    <s v="Samsung"/>
    <x v="5"/>
    <s v="Smartphones"/>
    <s v="Each"/>
    <s v="Discontinued"/>
    <x v="2"/>
    <s v="LAG"/>
    <s v="E-27-S5"/>
    <s v="E"/>
    <s v="S5"/>
    <s v="BT-806007"/>
    <s v="LOT-A4957"/>
    <n v="98"/>
    <n v="25"/>
    <n v="73"/>
    <n v="15"/>
    <n v="6"/>
    <n v="120"/>
    <s v="SUP-1001"/>
    <x v="9"/>
    <s v="Nigeria"/>
    <n v="7"/>
    <d v="2025-09-08T00:00:00"/>
    <n v="534563.91"/>
    <n v="723277.97"/>
    <n v="52387263.18"/>
    <s v="NGN"/>
    <d v="2026-05-18T00:00:00"/>
    <d v="2025-09-23T00:00:00"/>
    <m/>
    <x v="1"/>
    <x v="1"/>
  </r>
  <r>
    <s v="PRD-01777"/>
    <s v="SAM-AUD-0058"/>
    <s v="799191000000"/>
    <x v="0"/>
    <s v="Samsung"/>
    <x v="0"/>
    <s v="Speakers"/>
    <s v="Each"/>
    <s v="Active"/>
    <x v="1"/>
    <s v="ABJ"/>
    <s v="B-33-S1"/>
    <s v="B"/>
    <s v="S1"/>
    <s v="BT-648009"/>
    <s v="LOT-B9806"/>
    <n v="483"/>
    <n v="173"/>
    <n v="310"/>
    <n v="75"/>
    <n v="37"/>
    <n v="300"/>
    <s v="SUP-1003"/>
    <x v="0"/>
    <s v="Nigeria"/>
    <n v="6"/>
    <d v="2025-01-14T00:00:00"/>
    <n v="122301.1"/>
    <n v="157598.01"/>
    <n v="59071431.299999997"/>
    <s v="NGN"/>
    <d v="2026-05-21T00:00:00"/>
    <d v="2025-01-21T00:00:00"/>
    <m/>
    <x v="3"/>
    <x v="1"/>
  </r>
  <r>
    <s v="PRD-00495"/>
    <s v="SAM-AUD-0017"/>
    <s v="1898480000000"/>
    <x v="0"/>
    <s v="Samsung"/>
    <x v="0"/>
    <s v="Earbuds"/>
    <s v="Each"/>
    <s v="Active"/>
    <x v="2"/>
    <s v="LAG"/>
    <s v="E-36-S5"/>
    <s v="E"/>
    <s v="S5"/>
    <s v="BT-891507"/>
    <s v="LOT-A9868"/>
    <n v="259"/>
    <n v="42"/>
    <n v="217"/>
    <n v="40"/>
    <n v="12"/>
    <n v="160"/>
    <s v="SUP-1004"/>
    <x v="10"/>
    <s v="United Arab Emirates"/>
    <n v="19"/>
    <d v="2026-03-21T00:00:00"/>
    <n v="42679.98"/>
    <n v="52706.54"/>
    <n v="11054114.82"/>
    <s v="NGN"/>
    <d v="2026-06-26T00:00:00"/>
    <d v="2026-03-25T00:00:00"/>
    <m/>
    <x v="3"/>
    <x v="1"/>
  </r>
  <r>
    <s v="PRD-03082"/>
    <s v="CIS-CCT-0076"/>
    <s v="276807000000"/>
    <x v="17"/>
    <s v="Cisco"/>
    <x v="9"/>
    <s v="Intercoms"/>
    <s v="Each"/>
    <s v="Active"/>
    <x v="0"/>
    <s v="PHC"/>
    <s v="F-16-S1"/>
    <s v="F"/>
    <s v="S1"/>
    <s v="BT-407153"/>
    <s v="LOT-C5437"/>
    <n v="186"/>
    <n v="26"/>
    <n v="160"/>
    <n v="50"/>
    <n v="15"/>
    <n v="200"/>
    <s v="SUP-1009"/>
    <x v="7"/>
    <s v="Nigeria"/>
    <n v="9"/>
    <d v="2025-10-04T00:00:00"/>
    <n v="286390.83"/>
    <n v="406359.06"/>
    <n v="53268694.380000003"/>
    <s v="NGN"/>
    <d v="2026-05-09T00:00:00"/>
    <d v="2025-10-15T00:00:00"/>
    <m/>
    <x v="1"/>
    <x v="1"/>
  </r>
  <r>
    <s v="PRD-01003"/>
    <s v="WD-STO-0024"/>
    <s v="1343490000000"/>
    <x v="78"/>
    <s v="Western Digital"/>
    <x v="3"/>
    <s v="External Storage"/>
    <s v="Each"/>
    <s v="Active"/>
    <x v="2"/>
    <s v="LAG"/>
    <s v="G-06-S1"/>
    <s v="G"/>
    <s v="S1"/>
    <s v="BT-680584"/>
    <s v="LOT-A2424"/>
    <n v="345"/>
    <n v="64"/>
    <n v="281"/>
    <n v="100"/>
    <n v="30"/>
    <n v="400"/>
    <s v="SUP-1001"/>
    <x v="9"/>
    <s v="Nigeria"/>
    <n v="6"/>
    <d v="2026-01-03T00:00:00"/>
    <n v="179696.4"/>
    <n v="253760.63"/>
    <n v="61995258"/>
    <s v="NGN"/>
    <d v="2026-06-10T00:00:00"/>
    <d v="2026-01-09T00:00:00"/>
    <m/>
    <x v="1"/>
    <x v="1"/>
  </r>
  <r>
    <s v="PRD-00567"/>
    <s v="EPS-PRN-0012"/>
    <s v="4664900000000"/>
    <x v="41"/>
    <s v="Epson"/>
    <x v="7"/>
    <s v="Inkjet Printers"/>
    <s v="Each"/>
    <s v="Active"/>
    <x v="2"/>
    <s v="LAG"/>
    <s v="N/A"/>
    <s v="E"/>
    <s v="S3"/>
    <s v="BT-656115"/>
    <s v="LOT-A5099"/>
    <n v="38"/>
    <n v="8"/>
    <n v="30"/>
    <n v="50"/>
    <n v="25"/>
    <n v="250"/>
    <s v="SUP-1004"/>
    <x v="10"/>
    <s v="United Arab Emirates"/>
    <n v="21"/>
    <d v="2026-06-02T00:00:00"/>
    <n v="341774.76"/>
    <n v="444851.69"/>
    <n v="12987440.880000001"/>
    <s v="NGN"/>
    <d v="2026-06-28T00:00:00"/>
    <d v="2026-06-03T00:00:00"/>
    <m/>
    <x v="2"/>
    <x v="0"/>
  </r>
  <r>
    <s v="PRD-00302"/>
    <s v="LEN-LAP-0009"/>
    <s v="6273650000000"/>
    <x v="19"/>
    <s v="Lenovo"/>
    <x v="2"/>
    <s v="Business Laptops"/>
    <s v="Each"/>
    <s v="Active"/>
    <x v="2"/>
    <s v="LAG"/>
    <s v="D-15-S8"/>
    <s v="D"/>
    <s v="S8"/>
    <s v="BT-440014"/>
    <s v="LOT-A5403"/>
    <n v="249"/>
    <n v="84"/>
    <n v="165"/>
    <n v="30"/>
    <n v="9"/>
    <n v="180"/>
    <s v="SUP-1008"/>
    <x v="3"/>
    <s v="Nigeria"/>
    <n v="4"/>
    <d v="2025-09-19T00:00:00"/>
    <n v="1108732.3"/>
    <n v="1580216.45"/>
    <n v="276074342.69999999"/>
    <s v="NGN"/>
    <d v="2026-05-20T00:00:00"/>
    <d v="2025-10-03T00:00:00"/>
    <m/>
    <x v="3"/>
    <x v="1"/>
  </r>
  <r>
    <s v="PRD-01835"/>
    <s v="PHI-ELC-0108"/>
    <s v="8307740000000"/>
    <x v="31"/>
    <s v="Philips"/>
    <x v="8"/>
    <s v="Lighting"/>
    <s v="Each"/>
    <s v="Active"/>
    <x v="1"/>
    <s v="ABJ"/>
    <s v="B-04-S1"/>
    <s v="B"/>
    <s v="S1"/>
    <s v="BT-519595"/>
    <s v="LOT-B1072"/>
    <n v="57"/>
    <n v="20"/>
    <n v="37"/>
    <n v="10"/>
    <n v="3"/>
    <n v="80"/>
    <s v="SUP-1002"/>
    <x v="5"/>
    <s v="Nigeria"/>
    <n v="7"/>
    <d v="2025-09-07T00:00:00"/>
    <n v="74151.41"/>
    <n v="114291.31"/>
    <n v="4226630.37"/>
    <s v="NGN"/>
    <d v="2026-06-15T00:00:00"/>
    <d v="2025-09-21T00:00:00"/>
    <m/>
    <x v="1"/>
    <x v="1"/>
  </r>
  <r>
    <s v="PRD-03285"/>
    <s v="BRO-SUP-0102"/>
    <s v="1011090000000"/>
    <x v="24"/>
    <s v="Brother"/>
    <x v="6"/>
    <s v="Labels"/>
    <s v="Pack"/>
    <s v="Active"/>
    <x v="0"/>
    <s v="PHC"/>
    <s v="A-20-S5"/>
    <s v="A"/>
    <s v="S5"/>
    <s v="BT-885990"/>
    <s v="LOT-C3583"/>
    <n v="152"/>
    <n v="13"/>
    <n v="139"/>
    <n v="60"/>
    <n v="18"/>
    <n v="360"/>
    <s v="SUP-1003"/>
    <x v="0"/>
    <s v="Nigeria"/>
    <n v="5"/>
    <d v="2025-02-14T00:00:00"/>
    <n v="7253.35"/>
    <n v="8369.76"/>
    <n v="1102509.2"/>
    <s v="NGN"/>
    <d v="2026-06-27T00:00:00"/>
    <d v="2025-02-28T00:00:00"/>
    <d v="2026-10-22T00:00:00"/>
    <x v="1"/>
    <x v="1"/>
  </r>
  <r>
    <s v="PRD-02949"/>
    <s v="MSF-ACC-0052"/>
    <s v="5281090000000"/>
    <x v="26"/>
    <s v="Microsoft"/>
    <x v="10"/>
    <s v="Input Combos"/>
    <s v="Each"/>
    <s v="Active"/>
    <x v="0"/>
    <s v="PHC"/>
    <s v="N/A"/>
    <s v="F"/>
    <s v="S9"/>
    <s v="BT-712187"/>
    <s v="LOT-C8790"/>
    <n v="1"/>
    <n v="0"/>
    <n v="1"/>
    <n v="25"/>
    <n v="10"/>
    <n v="100"/>
    <s v="SUP-1009"/>
    <x v="7"/>
    <s v="Nigeria"/>
    <n v="10"/>
    <d v="2025-03-12T00:00:00"/>
    <n v="10778.28"/>
    <n v="15822.68"/>
    <n v="10778.28"/>
    <s v="NGN"/>
    <d v="2026-06-07T00:00:00"/>
    <d v="2025-03-24T00:00:00"/>
    <m/>
    <x v="2"/>
    <x v="0"/>
  </r>
  <r>
    <s v="PRD-00772"/>
    <s v="HP-LAP-0019"/>
    <s v="4092340000000"/>
    <x v="67"/>
    <s v="Hp"/>
    <x v="2"/>
    <s v="Consumer Laptops"/>
    <s v="Each"/>
    <s v="Active"/>
    <x v="2"/>
    <s v="LAG"/>
    <s v="F-20-S3"/>
    <s v="F"/>
    <s v="S3"/>
    <s v="BT-389488"/>
    <s v="LOT-A7612"/>
    <n v="27"/>
    <n v="7"/>
    <n v="20"/>
    <n v="60"/>
    <n v="24"/>
    <n v="600"/>
    <s v="SUP-1004"/>
    <x v="10"/>
    <s v="United Arab Emirates"/>
    <n v="23"/>
    <d v="2025-03-03T00:00:00"/>
    <n v="1127387.8600000001"/>
    <n v="1338789.93"/>
    <n v="30439472.219999999"/>
    <s v="NGN"/>
    <d v="2026-06-25T00:00:00"/>
    <d v="2025-03-13T00:00:00"/>
    <m/>
    <x v="2"/>
    <x v="0"/>
  </r>
  <r>
    <s v="PRD-02517"/>
    <s v="HP-CLN-0063"/>
    <s v="7311100000000"/>
    <x v="1"/>
    <s v="Hp"/>
    <x v="1"/>
    <s v="Vacuum"/>
    <s v="Each"/>
    <s v="Active"/>
    <x v="0"/>
    <s v="PHC"/>
    <s v="F-10-S3"/>
    <s v="F"/>
    <s v="S3"/>
    <s v="BT-627825"/>
    <s v="LOT-C8686"/>
    <n v="11"/>
    <n v="1"/>
    <n v="10"/>
    <n v="15"/>
    <n v="6"/>
    <n v="120"/>
    <s v="SUP-1001"/>
    <x v="9"/>
    <s v="Nigeria"/>
    <n v="9"/>
    <d v="2026-02-27T00:00:00"/>
    <n v="172211.91"/>
    <n v="246398.45"/>
    <n v="1894331.01"/>
    <s v="NGN"/>
    <d v="2026-05-14T00:00:00"/>
    <d v="2026-03-13T00:00:00"/>
    <d v="2027-04-21T00:00:00"/>
    <x v="2"/>
    <x v="0"/>
  </r>
  <r>
    <s v="PRD-01619"/>
    <s v="BRO-SUP-0048"/>
    <s v="8998180000000"/>
    <x v="24"/>
    <s v="Brother"/>
    <x v="6"/>
    <s v="Paper Products"/>
    <s v="Pack"/>
    <s v="Active"/>
    <x v="1"/>
    <s v="ABJ"/>
    <s v="C-04-S2"/>
    <s v="C"/>
    <s v="S2"/>
    <s v="BT-683818"/>
    <s v="LOT-B9574"/>
    <n v="340"/>
    <n v="45"/>
    <n v="295"/>
    <n v="60"/>
    <n v="24"/>
    <n v="360"/>
    <s v="SUP-1007"/>
    <x v="8"/>
    <s v="China"/>
    <n v="31"/>
    <d v="2025-08-26T00:00:00"/>
    <n v="9262.48"/>
    <n v="10976.44"/>
    <n v="3149243.2"/>
    <s v="NGN"/>
    <d v="2026-05-11T00:00:00"/>
    <d v="2025-09-08T00:00:00"/>
    <d v="2028-05-23T00:00:00"/>
    <x v="1"/>
    <x v="1"/>
  </r>
  <r>
    <s v="PRD-01600"/>
    <s v="SAM-MOB-0053"/>
    <s v="9295910000000"/>
    <x v="21"/>
    <s v="Samsung"/>
    <x v="5"/>
    <s v="Tablets"/>
    <s v="Each"/>
    <s v="Active"/>
    <x v="1"/>
    <s v="ABJ"/>
    <s v="F-26-S6"/>
    <s v="F"/>
    <s v="S6"/>
    <s v="BT-467481"/>
    <s v="LOT-B7516"/>
    <n v="0"/>
    <n v="0"/>
    <n v="0"/>
    <n v="30"/>
    <n v="12"/>
    <n v="150"/>
    <s v="SUP-1003"/>
    <x v="0"/>
    <s v="Nigeria"/>
    <n v="3"/>
    <d v="2025-06-19T00:00:00"/>
    <n v="280534.28999999998"/>
    <n v="387373.38"/>
    <n v="0"/>
    <s v="NGN"/>
    <d v="2026-06-18T00:00:00"/>
    <d v="2025-06-28T00:00:00"/>
    <m/>
    <x v="0"/>
    <x v="0"/>
  </r>
  <r>
    <s v="PRD-01862"/>
    <s v="HP-SUP-0052"/>
    <s v="2849640000000"/>
    <x v="45"/>
    <s v="Hp"/>
    <x v="5"/>
    <s v="Labels"/>
    <s v="Pack"/>
    <s v="Active"/>
    <x v="1"/>
    <s v="ABJ"/>
    <s v="F-09-S4"/>
    <s v="F"/>
    <s v="S4"/>
    <s v="BT-566880"/>
    <s v="LOT-B9669"/>
    <n v="68"/>
    <n v="22"/>
    <n v="46"/>
    <n v="15"/>
    <n v="6"/>
    <n v="90"/>
    <s v="SUP-1007"/>
    <x v="8"/>
    <s v="China"/>
    <n v="34"/>
    <d v="2025-11-27T00:00:00"/>
    <n v="31625.27"/>
    <n v="43449.46"/>
    <n v="2150518.36"/>
    <s v="NGN"/>
    <d v="2026-05-15T00:00:00"/>
    <d v="2025-12-07T00:00:00"/>
    <d v="2027-07-08T00:00:00"/>
    <x v="1"/>
    <x v="1"/>
  </r>
  <r>
    <s v="PRD-02301"/>
    <s v="DEL-ACC-0045"/>
    <m/>
    <x v="36"/>
    <s v="Dell"/>
    <x v="9"/>
    <s v="Keyboards"/>
    <s v="Each"/>
    <s v="Discontinued"/>
    <x v="0"/>
    <s v="PHC"/>
    <s v="F-04-S8"/>
    <s v="F"/>
    <s v="S8"/>
    <s v="BT-763069"/>
    <s v="LOT-C7718"/>
    <n v="261"/>
    <n v="22"/>
    <n v="239"/>
    <n v="25"/>
    <n v="7"/>
    <n v="250"/>
    <s v="SUP-1003"/>
    <x v="0"/>
    <s v="Nigeria"/>
    <n v="6"/>
    <d v="2025-12-02T00:00:00"/>
    <n v="57521.440000000002"/>
    <n v="66771.039999999994"/>
    <n v="15013095.84"/>
    <s v="NGN"/>
    <d v="2026-06-15T00:00:00"/>
    <d v="2025-12-16T00:00:00"/>
    <m/>
    <x v="3"/>
    <x v="1"/>
  </r>
  <r>
    <s v="PRD-03290"/>
    <s v="LEN-MOB-0101"/>
    <s v="995781000000"/>
    <x v="66"/>
    <s v="Lenovo"/>
    <x v="5"/>
    <s v="Smartphones"/>
    <s v="Each"/>
    <s v="Active"/>
    <x v="0"/>
    <s v="PHC"/>
    <s v="E-39-S7"/>
    <s v="E"/>
    <s v="S7"/>
    <s v="BT-562507"/>
    <s v="LOT-C3593"/>
    <n v="34"/>
    <n v="0"/>
    <n v="34"/>
    <n v="15"/>
    <n v="7"/>
    <n v="120"/>
    <s v="SUP-1001"/>
    <x v="9"/>
    <s v="Nigeria"/>
    <n v="5"/>
    <d v="2025-03-10T00:00:00"/>
    <n v="440548.02"/>
    <n v="506937.39"/>
    <n v="14978632.68"/>
    <s v="NGN"/>
    <d v="2026-05-17T00:00:00"/>
    <d v="2025-03-21T00:00:00"/>
    <m/>
    <x v="1"/>
    <x v="1"/>
  </r>
  <r>
    <s v="PRD-02293"/>
    <s v="CIS-CCT-0056"/>
    <s v="7587010000000"/>
    <x v="17"/>
    <s v="Cisco"/>
    <x v="9"/>
    <s v="NVR"/>
    <s v="Each"/>
    <s v="Discontinued"/>
    <x v="1"/>
    <s v="ABJ"/>
    <s v="F-32-S7"/>
    <s v="F"/>
    <s v="S7"/>
    <s v="BT-853064"/>
    <s v="LOT-B1922"/>
    <n v="0"/>
    <n v="0"/>
    <n v="0"/>
    <n v="40"/>
    <n v="12"/>
    <n v="240"/>
    <s v="SUP-1002"/>
    <x v="5"/>
    <s v="Nigeria"/>
    <n v="7"/>
    <d v="2025-06-08T00:00:00"/>
    <n v="442484.14"/>
    <n v="683569.05"/>
    <n v="0"/>
    <s v="NGN"/>
    <d v="2026-06-10T00:00:00"/>
    <d v="2025-06-14T00:00:00"/>
    <m/>
    <x v="0"/>
    <x v="0"/>
  </r>
  <r>
    <s v="PRD-02587"/>
    <s v="SAM-MOB-0090"/>
    <s v="6094320000000"/>
    <x v="13"/>
    <s v="Samsung"/>
    <x v="5"/>
    <s v="Smartphones"/>
    <s v="Each"/>
    <s v="Active"/>
    <x v="0"/>
    <s v="PHC"/>
    <s v="E-33-S1"/>
    <s v="E"/>
    <s v="S1"/>
    <s v="BT-289642"/>
    <s v="LOT-C5104"/>
    <n v="287"/>
    <n v="6"/>
    <n v="281"/>
    <n v="40"/>
    <n v="16"/>
    <n v="320"/>
    <s v="SUP-1001"/>
    <x v="9"/>
    <s v="Nigeria"/>
    <n v="9"/>
    <d v="2025-02-11T00:00:00"/>
    <n v="237839.99"/>
    <n v="362081.35"/>
    <n v="68260077.129999995"/>
    <s v="NGN"/>
    <d v="2026-06-10T00:00:00"/>
    <d v="2025-02-20T00:00:00"/>
    <m/>
    <x v="1"/>
    <x v="1"/>
  </r>
  <r>
    <s v="PRD-00290"/>
    <s v="HP-FUR-0004"/>
    <s v="9102560000000"/>
    <x v="27"/>
    <s v="Hp"/>
    <x v="4"/>
    <s v="Desk Accessories"/>
    <s v="Each"/>
    <s v="Active"/>
    <x v="2"/>
    <s v="LAG"/>
    <s v="H-34-S2"/>
    <s v="H"/>
    <s v="S2"/>
    <s v="BT-465848"/>
    <s v="LOT-A5620"/>
    <n v="59"/>
    <n v="12"/>
    <n v="47"/>
    <n v="30"/>
    <n v="9"/>
    <n v="120"/>
    <s v="SUP-1001"/>
    <x v="9"/>
    <s v="Nigeria"/>
    <n v="11"/>
    <d v="2025-07-31T00:00:00"/>
    <n v="262524.43"/>
    <n v="320356.61"/>
    <n v="15488941.369999999"/>
    <s v="NGN"/>
    <d v="2026-05-08T00:00:00"/>
    <d v="2025-08-10T00:00:00"/>
    <m/>
    <x v="1"/>
    <x v="1"/>
  </r>
  <r>
    <s v="PRD-03330"/>
    <s v="DEL-LAP-0079"/>
    <s v="2999060000000"/>
    <x v="2"/>
    <s v="Dell"/>
    <x v="2"/>
    <s v="Business Laptops"/>
    <s v="Each"/>
    <s v="Active"/>
    <x v="0"/>
    <s v="PHC"/>
    <s v="D-39-S3"/>
    <s v="D"/>
    <s v="S3"/>
    <s v="BT-896356"/>
    <s v="LOT-C3945"/>
    <n v="97"/>
    <n v="24"/>
    <n v="73"/>
    <n v="10"/>
    <n v="4"/>
    <n v="100"/>
    <s v="SUP-1010"/>
    <x v="1"/>
    <s v="United Arab Emirates"/>
    <n v="18"/>
    <d v="2026-05-30T00:00:00"/>
    <n v="435339.88"/>
    <n v="636037.81000000006"/>
    <n v="42227968.359999999"/>
    <s v="NGN"/>
    <d v="2026-05-10T00:00:00"/>
    <d v="2026-06-08T00:00:00"/>
    <m/>
    <x v="1"/>
    <x v="1"/>
  </r>
  <r>
    <s v="PRD-02132"/>
    <s v="LEN-LAP-0039"/>
    <s v="5009170000000"/>
    <x v="8"/>
    <s v="Lenovo"/>
    <x v="2"/>
    <s v="Business Laptops"/>
    <s v="Each"/>
    <s v="Discontinued"/>
    <x v="1"/>
    <s v="ABJ"/>
    <s v="B-01-S8"/>
    <s v="B"/>
    <s v="S8"/>
    <s v="BT-503958"/>
    <s v="LOT-B2235"/>
    <n v="195"/>
    <n v="1"/>
    <n v="194"/>
    <n v="40"/>
    <n v="12"/>
    <n v="240"/>
    <s v="SUP-1007"/>
    <x v="8"/>
    <s v="China"/>
    <n v="36"/>
    <d v="2025-04-06T00:00:00"/>
    <n v="413732.58"/>
    <n v="630404.01"/>
    <n v="80677853.099999994"/>
    <s v="NGN"/>
    <d v="2026-05-10T00:00:00"/>
    <d v="2025-04-17T00:00:00"/>
    <m/>
    <x v="1"/>
    <x v="1"/>
  </r>
  <r>
    <s v="PRD-01471"/>
    <s v="BRO-SUP-0045"/>
    <s v="877935000000"/>
    <x v="6"/>
    <s v="Brother"/>
    <x v="6"/>
    <s v="Toner &amp; Ink"/>
    <s v="Pack"/>
    <s v="Active"/>
    <x v="1"/>
    <s v="ABJ"/>
    <s v="C-27-S4"/>
    <s v="C"/>
    <s v="S4"/>
    <s v="BT-361807"/>
    <s v="LOT-B6271"/>
    <n v="0"/>
    <n v="0"/>
    <n v="0"/>
    <n v="50"/>
    <n v="15"/>
    <n v="250"/>
    <s v="SUP-1009"/>
    <x v="7"/>
    <s v="Nigeria"/>
    <n v="10"/>
    <d v="2025-11-01T00:00:00"/>
    <n v="4964.37"/>
    <n v="7578.9"/>
    <n v="0"/>
    <s v="NGN"/>
    <d v="2026-05-01T00:00:00"/>
    <d v="2025-11-06T00:00:00"/>
    <d v="2026-10-21T00:00:00"/>
    <x v="0"/>
    <x v="0"/>
  </r>
  <r>
    <s v="PRD-02691"/>
    <s v="MSF-ACC-0048"/>
    <s v="7531630000000"/>
    <x v="26"/>
    <s v="Microsoft"/>
    <x v="10"/>
    <s v="Webcams"/>
    <s v="Each"/>
    <s v="Active"/>
    <x v="0"/>
    <s v="PHC"/>
    <s v="E-31-S7"/>
    <s v="E"/>
    <s v="S7"/>
    <s v="BT-372497"/>
    <s v="LOT-C9059"/>
    <n v="0"/>
    <n v="0"/>
    <n v="0"/>
    <n v="10"/>
    <n v="5"/>
    <n v="100"/>
    <s v="SUP-1006"/>
    <x v="4"/>
    <s v="China"/>
    <n v="38"/>
    <d v="2025-03-11T00:00:00"/>
    <n v="34697.32"/>
    <n v="46606.81"/>
    <n v="0"/>
    <s v="NGN"/>
    <d v="2026-06-25T00:00:00"/>
    <d v="2025-03-13T00:00:00"/>
    <m/>
    <x v="0"/>
    <x v="0"/>
  </r>
  <r>
    <s v="PRD-00914"/>
    <s v="LOG-FUR-0020"/>
    <s v="5294130000000"/>
    <x v="4"/>
    <s v="Logitech"/>
    <x v="4"/>
    <s v="Desks"/>
    <s v="Each"/>
    <s v="Active"/>
    <x v="2"/>
    <s v="LAG"/>
    <s v="C-22-S4"/>
    <s v="C"/>
    <s v="S4"/>
    <s v="BT-558905"/>
    <s v="LOT-A9809"/>
    <n v="147"/>
    <n v="36"/>
    <n v="111"/>
    <n v="50"/>
    <n v="25"/>
    <n v="200"/>
    <s v="SUP-1004"/>
    <x v="10"/>
    <s v="United Arab Emirates"/>
    <n v="24"/>
    <d v="2025-04-27T00:00:00"/>
    <n v="98242.96"/>
    <n v="149020.04"/>
    <n v="14441715.119999999"/>
    <s v="NGN"/>
    <d v="2026-06-07T00:00:00"/>
    <d v="2025-05-07T00:00:00"/>
    <m/>
    <x v="1"/>
    <x v="1"/>
  </r>
  <r>
    <s v="PRD-00754"/>
    <s v="PHI-AUD-0015"/>
    <s v="7586820000000"/>
    <x v="7"/>
    <s v="Philips"/>
    <x v="0"/>
    <s v="Headsets"/>
    <s v="Each"/>
    <s v="Active"/>
    <x v="2"/>
    <s v="LAG"/>
    <s v="G-01-S5"/>
    <s v="G"/>
    <s v="S5"/>
    <s v="BT-107181"/>
    <s v="LOT-A1856"/>
    <n v="442"/>
    <n v="83"/>
    <n v="359"/>
    <n v="40"/>
    <n v="16"/>
    <n v="400"/>
    <s v="SUP-1004"/>
    <x v="10"/>
    <s v="United Arab Emirates"/>
    <n v="22"/>
    <d v="2025-12-15T00:00:00"/>
    <n v="71146.929999999993"/>
    <n v="110027.25"/>
    <n v="31446943.059999999"/>
    <s v="NGN"/>
    <d v="2026-05-30T00:00:00"/>
    <d v="2025-12-20T00:00:00"/>
    <m/>
    <x v="3"/>
    <x v="1"/>
  </r>
  <r>
    <s v="PRD-02584"/>
    <s v="PHI-CCT-0075"/>
    <s v="1052890000000"/>
    <x v="32"/>
    <s v="Philips"/>
    <x v="9"/>
    <s v="Intercoms"/>
    <s v="Each"/>
    <s v="Active"/>
    <x v="0"/>
    <s v="PHC"/>
    <s v="D-21-S9"/>
    <s v="D"/>
    <s v="S9"/>
    <s v="BT-847701"/>
    <s v="LOT-C9099"/>
    <n v="50"/>
    <n v="3"/>
    <n v="47"/>
    <n v="10"/>
    <n v="3"/>
    <n v="60"/>
    <s v="SUP-1003"/>
    <x v="0"/>
    <s v="Nigeria"/>
    <n v="5"/>
    <d v="2025-10-04T00:00:00"/>
    <n v="622991.31000000006"/>
    <n v="833603.4"/>
    <n v="31149565.5"/>
    <s v="NGN"/>
    <d v="2026-06-19T00:00:00"/>
    <d v="2025-10-17T00:00:00"/>
    <m/>
    <x v="1"/>
    <x v="1"/>
  </r>
  <r>
    <s v="PRD-02631"/>
    <s v="HP-ACC-0064"/>
    <s v="4263330000000"/>
    <x v="72"/>
    <s v="Hp"/>
    <x v="10"/>
    <s v="Keyboards"/>
    <s v="Each"/>
    <s v="Active"/>
    <x v="0"/>
    <s v="PHC"/>
    <s v="E-39-S8"/>
    <s v="E"/>
    <s v="S8"/>
    <s v="BT-824944"/>
    <s v="LOT-C7657"/>
    <n v="0"/>
    <n v="0"/>
    <n v="0"/>
    <n v="30"/>
    <n v="9"/>
    <n v="120"/>
    <s v="SUP-1006"/>
    <x v="4"/>
    <s v="China"/>
    <n v="35"/>
    <d v="2025-08-12T00:00:00"/>
    <n v="8975.09"/>
    <n v="13657.14"/>
    <n v="0"/>
    <s v="NGN"/>
    <d v="2026-05-10T00:00:00"/>
    <d v="2025-08-15T00:00:00"/>
    <m/>
    <x v="0"/>
    <x v="0"/>
  </r>
  <r>
    <s v="PRD-01457"/>
    <s v="LEN-LAP-0031"/>
    <s v="9003430000000"/>
    <x v="73"/>
    <s v="Lenovo"/>
    <x v="2"/>
    <s v="Gaming Laptops"/>
    <s v="Each"/>
    <s v="Active"/>
    <x v="1"/>
    <s v="ABJ"/>
    <s v="D-01-S4"/>
    <s v="D"/>
    <s v="S4"/>
    <s v="BT-993357"/>
    <s v="LOT-B6607"/>
    <n v="-11"/>
    <n v="46"/>
    <n v="79"/>
    <n v="10"/>
    <n v="3"/>
    <n v="100"/>
    <s v="SUP-1003"/>
    <x v="0"/>
    <s v="Nigeria"/>
    <n v="2"/>
    <d v="2026-04-22T00:00:00"/>
    <n v="953740.52"/>
    <n v="1453152.64"/>
    <n v="119217565"/>
    <s v="NGN"/>
    <d v="2026-05-25T00:00:00"/>
    <d v="2026-04-30T00:00:00"/>
    <m/>
    <x v="3"/>
    <x v="1"/>
  </r>
  <r>
    <s v="PRD-01650"/>
    <s v="HP-CLN-0038"/>
    <s v="3311160000000"/>
    <x v="1"/>
    <s v="Hp"/>
    <x v="1"/>
    <s v="Wipes"/>
    <s v="Each"/>
    <s v="Active"/>
    <x v="1"/>
    <s v="ABJ"/>
    <s v="N/A"/>
    <s v="C"/>
    <s v="S5"/>
    <s v="BT-540791"/>
    <s v="LOT-B5679"/>
    <n v="94"/>
    <n v="8"/>
    <n v="86"/>
    <n v="40"/>
    <n v="12"/>
    <n v="320"/>
    <s v="SUP-1010"/>
    <x v="1"/>
    <s v="United Arab Emirates"/>
    <n v="18"/>
    <d v="2025-04-30T00:00:00"/>
    <n v="60588.87"/>
    <n v="90404.96"/>
    <n v="5695353.7800000003"/>
    <s v="NGN"/>
    <d v="2026-06-08T00:00:00"/>
    <d v="2025-05-09T00:00:00"/>
    <d v="2027-10-30T00:00:00"/>
    <x v="1"/>
    <x v="1"/>
  </r>
  <r>
    <s v="PRD-03365"/>
    <s v="SAM-MOB-0110"/>
    <s v="9716280000000"/>
    <x v="21"/>
    <s v="Samsung"/>
    <x v="5"/>
    <s v="Smartphones"/>
    <s v="Each"/>
    <s v="Active"/>
    <x v="0"/>
    <s v="PHC"/>
    <s v="G-12-S4"/>
    <s v="G"/>
    <s v="S4"/>
    <s v="BT-396744"/>
    <s v="LOT-C1113"/>
    <n v="6"/>
    <n v="2"/>
    <n v="4"/>
    <n v="15"/>
    <n v="6"/>
    <n v="90"/>
    <s v="SUP-1012"/>
    <x v="11"/>
    <s v="Nigeria"/>
    <n v="4"/>
    <d v="2025-02-07T00:00:00"/>
    <n v="357308.87"/>
    <n v="529918.30000000005"/>
    <n v="2143853.2200000002"/>
    <s v="NGN"/>
    <d v="2026-06-29T00:00:00"/>
    <d v="2025-02-16T00:00:00"/>
    <m/>
    <x v="2"/>
    <x v="0"/>
  </r>
  <r>
    <s v="PRD-02614"/>
    <s v="SAM-STO-0061"/>
    <s v="3518890000000"/>
    <x v="3"/>
    <s v="Samsung"/>
    <x v="3"/>
    <s v="Flash Drives"/>
    <s v="Each"/>
    <s v="Active"/>
    <x v="0"/>
    <s v="PHC"/>
    <s v="C-22-S3"/>
    <s v="C"/>
    <s v="S3"/>
    <s v="BT-373577"/>
    <s v="LOT-C1637"/>
    <n v="2"/>
    <n v="0"/>
    <n v="2"/>
    <n v="10"/>
    <n v="4"/>
    <n v="40"/>
    <s v="SUP-1001"/>
    <x v="9"/>
    <s v="Nigeria"/>
    <n v="11"/>
    <d v="2025-04-09T00:00:00"/>
    <n v="41560.97"/>
    <n v="48620.45"/>
    <n v="83121.94"/>
    <s v="NGN"/>
    <d v="2026-05-07T00:00:00"/>
    <d v="2025-09-14T00:00:00"/>
    <m/>
    <x v="2"/>
    <x v="0"/>
  </r>
  <r>
    <s v="PRD-02450"/>
    <s v="UBI-NET-0084"/>
    <s v="2850700000000"/>
    <x v="52"/>
    <s v="Ubiquiti"/>
    <x v="11"/>
    <s v="Routers"/>
    <s v="Each"/>
    <s v="Active"/>
    <x v="0"/>
    <s v="PHC"/>
    <s v="A-14-S3"/>
    <s v="A"/>
    <s v="S3"/>
    <s v="BT-527805"/>
    <s v="LOT-C5911"/>
    <n v="114"/>
    <n v="28"/>
    <n v="86"/>
    <n v="60"/>
    <n v="30"/>
    <n v="600"/>
    <s v="SUP-1010"/>
    <x v="1"/>
    <s v="United Arab Emirates"/>
    <n v="16"/>
    <d v="2025-11-04T00:00:00"/>
    <n v="871200.2"/>
    <n v="1087646.3899999999"/>
    <n v="99316822.799999997"/>
    <s v="NGN"/>
    <d v="2026-06-24T00:00:00"/>
    <d v="2025-11-09T00:00:00"/>
    <m/>
    <x v="1"/>
    <x v="1"/>
  </r>
  <r>
    <s v="PRD-03199"/>
    <s v="SAM-MOB-0103"/>
    <s v="8798780000000"/>
    <x v="11"/>
    <s v="Samsung"/>
    <x v="5"/>
    <s v="Tablets"/>
    <s v="Each"/>
    <s v="Active"/>
    <x v="0"/>
    <s v="PHC"/>
    <s v="G-29-S8"/>
    <s v="G"/>
    <s v="S8"/>
    <s v="BT-918706"/>
    <s v="LOT-C5010"/>
    <n v="358"/>
    <n v="70"/>
    <n v="288"/>
    <n v="100"/>
    <n v="30"/>
    <n v="500"/>
    <s v="SUP-1001"/>
    <x v="9"/>
    <s v="Nigeria"/>
    <n v="11"/>
    <d v="2025-10-08T00:00:00"/>
    <n v="558810.57999999996"/>
    <n v="711938.71"/>
    <n v="200054187.59999999"/>
    <s v="NGN"/>
    <d v="2026-05-02T00:00:00"/>
    <d v="2025-10-17T00:00:00"/>
    <m/>
    <x v="1"/>
    <x v="1"/>
  </r>
  <r>
    <s v="PRD-00749"/>
    <s v="HP-FUR-0020"/>
    <s v="8564610000000"/>
    <x v="27"/>
    <s v="Hp"/>
    <x v="4"/>
    <s v="Desk Accessories"/>
    <s v="Each"/>
    <s v="Active"/>
    <x v="2"/>
    <s v="LAG"/>
    <s v="A-16-S1"/>
    <s v="A"/>
    <s v="S1"/>
    <s v="BT-840911"/>
    <s v="LOT-A7632"/>
    <n v="30"/>
    <n v="6"/>
    <n v="24"/>
    <n v="60"/>
    <n v="24"/>
    <n v="600"/>
    <s v="SUP-1002"/>
    <x v="5"/>
    <s v="Nigeria"/>
    <n v="5"/>
    <d v="2025-03-26T00:00:00"/>
    <n v="178756.04"/>
    <n v="205742.51"/>
    <n v="5362681.2"/>
    <s v="NGN"/>
    <d v="2026-06-19T00:00:00"/>
    <d v="2025-04-09T00:00:00"/>
    <m/>
    <x v="2"/>
    <x v="0"/>
  </r>
  <r>
    <s v="PRD-00513"/>
    <s v="UBI-NET-0016"/>
    <s v="8824530000000"/>
    <x v="52"/>
    <s v="Ubiquiti"/>
    <x v="11"/>
    <s v="Routers"/>
    <s v="Each"/>
    <s v="Active"/>
    <x v="2"/>
    <s v="LAG"/>
    <s v="A-07-S4"/>
    <s v="A"/>
    <s v="S4"/>
    <s v="BT-486265"/>
    <s v="LOT-A4955"/>
    <n v="87"/>
    <n v="5"/>
    <n v="82"/>
    <n v="75"/>
    <n v="37"/>
    <n v="375"/>
    <s v="SUP-1006"/>
    <x v="4"/>
    <s v="China"/>
    <n v="36"/>
    <d v="2025-08-16T00:00:00"/>
    <n v="351185.99"/>
    <n v="515132.78"/>
    <n v="30553181.129999999"/>
    <s v="NGN"/>
    <d v="2026-05-24T00:00:00"/>
    <d v="2025-08-25T00:00:00"/>
    <m/>
    <x v="1"/>
    <x v="1"/>
  </r>
  <r>
    <s v="PRD-02456"/>
    <s v="LOG-FUR-0066"/>
    <s v="8488550000000"/>
    <x v="4"/>
    <s v="Logitech"/>
    <x v="4"/>
    <s v="Desk Accessories"/>
    <s v="Each"/>
    <s v="Active"/>
    <x v="0"/>
    <s v="PHC"/>
    <s v="D-24-S4"/>
    <s v="D"/>
    <s v="S4"/>
    <s v="BT-404723"/>
    <s v="LOT-C8553"/>
    <n v="288"/>
    <n v="96"/>
    <n v="192"/>
    <n v="75"/>
    <n v="30"/>
    <n v="300"/>
    <s v="SUP-1001"/>
    <x v="9"/>
    <s v="Nigeria"/>
    <n v="6"/>
    <d v="2025-06-21T00:00:00"/>
    <n v="163187.87"/>
    <n v="200705.04"/>
    <n v="46998106.560000002"/>
    <s v="NGN"/>
    <d v="2026-06-13T00:00:00"/>
    <d v="2025-06-23T00:00:00"/>
    <m/>
    <x v="1"/>
    <x v="1"/>
  </r>
  <r>
    <s v="PRD-02864"/>
    <s v="UBI-CCT-0070"/>
    <s v="8471240000000"/>
    <x v="16"/>
    <s v="Ubiquiti"/>
    <x v="9"/>
    <s v="NVR"/>
    <s v="Each"/>
    <s v="Active"/>
    <x v="0"/>
    <s v="PHC"/>
    <s v="F-24-S4"/>
    <s v="F"/>
    <s v="S4"/>
    <s v="BT-250872"/>
    <s v="LOT-C5083"/>
    <n v="73"/>
    <n v="16"/>
    <n v="57"/>
    <n v="40"/>
    <n v="20"/>
    <n v="200"/>
    <s v="SUP-1001"/>
    <x v="9"/>
    <s v="Nigeria"/>
    <n v="6"/>
    <d v="2026-06-08T00:00:00"/>
    <n v="478545.19"/>
    <n v="702273.46"/>
    <n v="34933798.869999997"/>
    <s v="NGN"/>
    <d v="2026-06-08T00:00:00"/>
    <d v="2026-06-11T00:00:00"/>
    <m/>
    <x v="1"/>
    <x v="1"/>
  </r>
  <r>
    <s v="PRD-01435"/>
    <s v="SEA-STO-0027"/>
    <s v="9467010000000"/>
    <x v="81"/>
    <s v="Seagate"/>
    <x v="3"/>
    <s v="External Storage"/>
    <s v="Each"/>
    <s v="Active"/>
    <x v="1"/>
    <s v="ABJ"/>
    <s v="F-32-S7"/>
    <s v="F"/>
    <s v="S7"/>
    <s v="BT-679380"/>
    <s v="LOT-B1481"/>
    <n v="0"/>
    <n v="0"/>
    <n v="0"/>
    <n v="30"/>
    <n v="15"/>
    <n v="240"/>
    <s v="SUP-1010"/>
    <x v="1"/>
    <s v="United Arab Emirates"/>
    <n v="14"/>
    <d v="2025-12-28T00:00:00"/>
    <n v="86813.41"/>
    <n v="127607.74"/>
    <n v="0"/>
    <s v="NGN"/>
    <d v="2026-06-26T00:00:00"/>
    <d v="2026-01-01T00:00:00"/>
    <m/>
    <x v="0"/>
    <x v="0"/>
  </r>
  <r>
    <s v="PRD-03306"/>
    <s v="CAN-SUP-0094"/>
    <s v="8359630000000"/>
    <x v="50"/>
    <s v="Canon"/>
    <x v="3"/>
    <s v="Toner &amp; Ink"/>
    <s v="Pack"/>
    <s v="Active"/>
    <x v="0"/>
    <s v="PHC"/>
    <s v="A-19-S3"/>
    <s v="A"/>
    <s v="S3"/>
    <s v="BT-171778"/>
    <s v="LOT-C1732"/>
    <n v="108"/>
    <n v="36"/>
    <n v="72"/>
    <m/>
    <n v="6"/>
    <n v="150"/>
    <s v="SUP-1010"/>
    <x v="1"/>
    <s v="United Arab Emirates"/>
    <n v="20"/>
    <d v="2025-10-07T00:00:00"/>
    <n v="29655.67"/>
    <n v="41291.64"/>
    <n v="3202812.36"/>
    <s v="NGN"/>
    <d v="2026-06-17T00:00:00"/>
    <d v="2025-10-12T00:00:00"/>
    <d v="2027-08-04T00:00:00"/>
    <x v="1"/>
    <x v="1"/>
  </r>
  <r>
    <s v="PRD-03217"/>
    <s v="SAM-STO-0077"/>
    <s v="4895940000000"/>
    <x v="3"/>
    <s v="Samsung"/>
    <x v="3"/>
    <s v="External Storage"/>
    <s v="Each"/>
    <s v="Active"/>
    <x v="0"/>
    <s v="PHC"/>
    <s v="A-25-S9"/>
    <s v="A"/>
    <s v="S9"/>
    <s v="BT-501508"/>
    <s v="LOT-C4175"/>
    <n v="57"/>
    <n v="12"/>
    <n v="45"/>
    <n v="20"/>
    <n v="10"/>
    <n v="120"/>
    <s v="SUP-1006"/>
    <x v="4"/>
    <s v="China"/>
    <n v="33"/>
    <d v="2025-09-24T00:00:00"/>
    <n v="203448.8"/>
    <n v="314251.14"/>
    <n v="11596581.6"/>
    <s v="NGN"/>
    <d v="2026-05-26T00:00:00"/>
    <d v="2025-10-09T00:00:00"/>
    <m/>
    <x v="1"/>
    <x v="1"/>
  </r>
  <r>
    <s v="PRD-01507"/>
    <s v="PHI-ELC-0089"/>
    <s v="3261430000000"/>
    <x v="31"/>
    <s v="Philips"/>
    <x v="8"/>
    <s v="Lighting"/>
    <s v="Each"/>
    <s v="Active"/>
    <x v="1"/>
    <s v="ABJ"/>
    <s v="C-10-S4"/>
    <s v="C"/>
    <s v="S4"/>
    <s v="BT-124601"/>
    <s v="LOT-B8047"/>
    <n v="59"/>
    <n v="7"/>
    <n v="52"/>
    <n v="40"/>
    <n v="20"/>
    <n v="320"/>
    <s v="SUP-1003"/>
    <x v="0"/>
    <s v="Nigeria"/>
    <n v="5"/>
    <d v="2025-08-18T00:00:00"/>
    <n v="264306.3"/>
    <n v="321980.62"/>
    <n v="15594071.699999999"/>
    <s v="NGN"/>
    <d v="2026-05-11T00:00:00"/>
    <d v="2025-09-01T00:00:00"/>
    <m/>
    <x v="1"/>
    <x v="1"/>
  </r>
  <r>
    <s v="PRD-02896"/>
    <s v="KNG-STO-0060"/>
    <s v="3457310000000"/>
    <x v="23"/>
    <s v="Kingston"/>
    <x v="3"/>
    <s v="External Storage"/>
    <s v="Each"/>
    <s v="Discontinued"/>
    <x v="0"/>
    <s v="PHC"/>
    <s v="B-06-S5"/>
    <s v="B"/>
    <s v="S5"/>
    <s v="BT-294587"/>
    <s v="LOT-C8284"/>
    <n v="109"/>
    <n v="33"/>
    <n v="76"/>
    <n v="15"/>
    <n v="4"/>
    <n v="120"/>
    <s v="SUP-1003"/>
    <x v="0"/>
    <s v="Nigeria"/>
    <n v="4"/>
    <d v="2025-03-18T00:00:00"/>
    <n v="111955.21"/>
    <n v="139703.87"/>
    <n v="12203117.890000001"/>
    <s v="NGN"/>
    <d v="2026-05-25T00:00:00"/>
    <d v="2025-04-02T00:00:00"/>
    <m/>
    <x v="1"/>
    <x v="1"/>
  </r>
  <r>
    <s v="PRD-03110"/>
    <s v="APC-ELC-0131"/>
    <m/>
    <x v="82"/>
    <s v="Apc"/>
    <x v="8"/>
    <s v="Surge Protection"/>
    <s v="Each"/>
    <s v="Active"/>
    <x v="0"/>
    <s v="PHC"/>
    <s v="A-26-S3"/>
    <s v="A"/>
    <s v="S3"/>
    <s v="BT-879061"/>
    <s v="LOT-C1543"/>
    <n v="44"/>
    <n v="8"/>
    <n v="36"/>
    <n v="20"/>
    <n v="10"/>
    <n v="120"/>
    <s v="SUP-1003"/>
    <x v="0"/>
    <s v="Nigeria"/>
    <n v="8"/>
    <d v="2025-12-03T00:00:00"/>
    <n v="176244.4"/>
    <n v="265422.37"/>
    <n v="7754753.5999999996"/>
    <s v="NGN"/>
    <d v="2026-06-10T00:00:00"/>
    <d v="2025-12-17T00:00:00"/>
    <m/>
    <x v="1"/>
    <x v="1"/>
  </r>
  <r>
    <s v="PRD-00569"/>
    <s v="CIS-CCT-0015"/>
    <s v="9160110000000"/>
    <x v="17"/>
    <s v="Cisco"/>
    <x v="9"/>
    <s v="Intercoms"/>
    <s v="Each"/>
    <s v="Active"/>
    <x v="2"/>
    <s v="LAG"/>
    <s v="H-20-S8"/>
    <s v="H"/>
    <s v="S8"/>
    <s v="BT-520726"/>
    <s v="LOT-A3200"/>
    <n v="80"/>
    <n v="10"/>
    <n v="70"/>
    <n v="25"/>
    <n v="7"/>
    <n v="100"/>
    <s v="SUP-1002"/>
    <x v="5"/>
    <s v="Nigeria"/>
    <n v="3"/>
    <d v="2025-03-04T00:00:00"/>
    <n v="209564.68"/>
    <n v="265653.59999999998"/>
    <n v="16765174.4"/>
    <s v="NGN"/>
    <d v="2026-05-04T00:00:00"/>
    <d v="2025-03-11T00:00:00"/>
    <m/>
    <x v="1"/>
    <x v="1"/>
  </r>
  <r>
    <s v="PRD-01013"/>
    <s v="MSF-FUR-0025"/>
    <s v="8697420000000"/>
    <x v="10"/>
    <s v="Microsoft"/>
    <x v="10"/>
    <s v="Desks"/>
    <s v="Each"/>
    <s v="Active"/>
    <x v="2"/>
    <s v="LAG"/>
    <s v="G-10-S3"/>
    <s v="G"/>
    <s v="S3"/>
    <s v="BT-620663"/>
    <s v="LOT-A3454"/>
    <n v="241"/>
    <n v="54"/>
    <n v="187"/>
    <n v="30"/>
    <n v="12"/>
    <n v="300"/>
    <s v="SUP-1001"/>
    <x v="9"/>
    <s v="Nigeria"/>
    <n v="5"/>
    <d v="2026-03-13T00:00:00"/>
    <n v="99253.83"/>
    <n v="114417.64"/>
    <n v="23920173.030000001"/>
    <s v="NGN"/>
    <d v="2026-05-22T00:00:00"/>
    <d v="2026-03-15T00:00:00"/>
    <m/>
    <x v="1"/>
    <x v="1"/>
  </r>
  <r>
    <s v="PRD-02857"/>
    <s v="LEN-MOB-0088"/>
    <s v="7061850000000"/>
    <x v="5"/>
    <s v="Lenovo"/>
    <x v="5"/>
    <s v="Tablets"/>
    <s v="Each"/>
    <s v="Active"/>
    <x v="0"/>
    <s v="PHC"/>
    <s v="C-01-S5"/>
    <s v="C"/>
    <s v="S5"/>
    <s v="BT-856497"/>
    <s v="LOT-C9138"/>
    <n v="19"/>
    <n v="6"/>
    <n v="13"/>
    <n v="25"/>
    <n v="10"/>
    <n v="100"/>
    <s v="SUP-1003"/>
    <x v="0"/>
    <s v="Nigeria"/>
    <n v="6"/>
    <d v="2025-03-28T00:00:00"/>
    <n v="343928.93"/>
    <n v="487693.11"/>
    <n v="6534649.6699999999"/>
    <s v="NGN"/>
    <d v="2026-05-01T00:00:00"/>
    <d v="2025-03-29T00:00:00"/>
    <m/>
    <x v="2"/>
    <x v="0"/>
  </r>
  <r>
    <s v="PRD-02961"/>
    <s v="SAM-AUD-0090"/>
    <s v="2787360000000"/>
    <x v="0"/>
    <s v="Samsung"/>
    <x v="0"/>
    <s v="Headsets"/>
    <s v="Each"/>
    <s v="Active"/>
    <x v="0"/>
    <s v="PHC"/>
    <s v="N/A"/>
    <s v="D"/>
    <s v="S8"/>
    <s v="BT-641562"/>
    <s v="LOT-C8952"/>
    <n v="483"/>
    <n v="138"/>
    <n v="345"/>
    <n v="75"/>
    <n v="37"/>
    <n v="600"/>
    <s v="SUP-1001"/>
    <x v="9"/>
    <s v="Nigeria"/>
    <n v="8"/>
    <d v="2025-08-31T00:00:00"/>
    <n v="126340.05"/>
    <n v="166748.22"/>
    <n v="61022244.149999999"/>
    <s v="NGN"/>
    <d v="2026-06-28T00:00:00"/>
    <d v="2025-09-04T00:00:00"/>
    <m/>
    <x v="1"/>
    <x v="1"/>
  </r>
  <r>
    <s v="PRD-03194"/>
    <s v="UBI-NET-0115"/>
    <s v="679264000000"/>
    <x v="52"/>
    <s v="Ubiquiti"/>
    <x v="11"/>
    <s v="Switches"/>
    <s v="Each"/>
    <s v="Active"/>
    <x v="0"/>
    <s v="PHC"/>
    <s v="B-28-S1"/>
    <s v="B"/>
    <s v="S1"/>
    <s v="BT-301191"/>
    <s v="LOT-C5034"/>
    <n v="83"/>
    <n v="9"/>
    <n v="74"/>
    <n v="100"/>
    <n v="30"/>
    <n v="800"/>
    <s v="SUP-1009"/>
    <x v="7"/>
    <s v="Nigeria"/>
    <n v="8"/>
    <d v="2025-03-17T00:00:00"/>
    <n v="947441.81"/>
    <n v="1189590.99"/>
    <n v="78637670.230000004"/>
    <s v="NGN"/>
    <d v="2026-05-25T00:00:00"/>
    <d v="2025-03-27T00:00:00"/>
    <m/>
    <x v="2"/>
    <x v="0"/>
  </r>
  <r>
    <s v="PRD-01716"/>
    <s v="CIS-NET-0074"/>
    <s v="1364640000000"/>
    <x v="53"/>
    <s v="Cisco"/>
    <x v="11"/>
    <s v="Access Points"/>
    <s v="Each"/>
    <s v="Active"/>
    <x v="1"/>
    <s v="ABJ"/>
    <s v="C-22-S7"/>
    <s v="C"/>
    <s v="S7"/>
    <s v="BT-305505"/>
    <s v="LOT-B7212"/>
    <n v="109"/>
    <n v="1"/>
    <n v="108"/>
    <n v="30"/>
    <n v="9"/>
    <n v="120"/>
    <s v="SUP-1003"/>
    <x v="0"/>
    <s v="Nigeria"/>
    <n v="7"/>
    <d v="2026-02-09T00:00:00"/>
    <n v="918149.75"/>
    <n v="1402465.7"/>
    <n v="100078322.8"/>
    <s v="NGN"/>
    <d v="2026-06-25T00:00:00"/>
    <d v="2026-02-13T00:00:00"/>
    <m/>
    <x v="1"/>
    <x v="1"/>
  </r>
  <r>
    <s v="PRD-01640"/>
    <s v="WD-STO-0041"/>
    <s v="3882320000000"/>
    <x v="78"/>
    <s v="Western Digital"/>
    <x v="3"/>
    <s v="External Storage"/>
    <s v="Each"/>
    <s v="Active"/>
    <x v="1"/>
    <s v="ABJ"/>
    <s v="B-27-S7"/>
    <s v="B"/>
    <s v="S7"/>
    <s v="BT-442211"/>
    <s v="LOT-B5815"/>
    <n v="101"/>
    <n v="3"/>
    <n v="98"/>
    <n v="30"/>
    <n v="12"/>
    <n v="180"/>
    <s v="SUP-1003"/>
    <x v="0"/>
    <s v="Nigeria"/>
    <n v="7"/>
    <d v="2026-02-27T00:00:00"/>
    <n v="24073.8"/>
    <n v="27953.67"/>
    <n v="2431453.7999999998"/>
    <s v="NGN"/>
    <d v="2026-06-10T00:00:00"/>
    <d v="2026-03-13T00:00:00"/>
    <m/>
    <x v="1"/>
    <x v="1"/>
  </r>
  <r>
    <s v="PRD-01226"/>
    <s v="MSF-FUR-0029"/>
    <s v="3703850000000"/>
    <x v="10"/>
    <s v="Microsoft"/>
    <x v="4"/>
    <s v="Seating"/>
    <s v="Each"/>
    <s v="Active"/>
    <x v="1"/>
    <s v="ABJ"/>
    <s v="D-31-S5"/>
    <s v="D"/>
    <s v="S5"/>
    <s v="BT-538269"/>
    <s v="LOT-B3946"/>
    <n v="34"/>
    <n v="11"/>
    <n v="23"/>
    <n v="60"/>
    <n v="18"/>
    <n v="480"/>
    <s v="SUP-1010"/>
    <x v="1"/>
    <s v="United Arab Emirates"/>
    <n v="17"/>
    <d v="2025-05-19T00:00:00"/>
    <n v="226631.15"/>
    <n v="325465.59000000003"/>
    <n v="7705459.0999999996"/>
    <s v="NGN"/>
    <d v="2026-05-01T00:00:00"/>
    <d v="2025-05-29T00:00:00"/>
    <m/>
    <x v="2"/>
    <x v="0"/>
  </r>
  <r>
    <s v="PRD-02687"/>
    <s v="APC-ELC-0114"/>
    <s v="2013300000000"/>
    <x v="14"/>
    <s v="Apc"/>
    <x v="8"/>
    <s v="Surge Protection"/>
    <s v="Each"/>
    <s v="Active"/>
    <x v="0"/>
    <s v="PHC"/>
    <s v="B-15-S1"/>
    <s v="B"/>
    <s v="S1"/>
    <s v="BT-737920"/>
    <s v="LOT-C6021"/>
    <n v="493"/>
    <n v="81"/>
    <n v="412"/>
    <n v="75"/>
    <n v="30"/>
    <n v="300"/>
    <s v="SUP-1001"/>
    <x v="9"/>
    <s v="Nigeria"/>
    <n v="7"/>
    <d v="2025-05-31T00:00:00"/>
    <n v="128141.14"/>
    <n v="176635.57"/>
    <n v="63173582.020000003"/>
    <s v="NGN"/>
    <d v="2026-05-08T00:00:00"/>
    <d v="2025-06-02T00:00:00"/>
    <m/>
    <x v="3"/>
    <x v="1"/>
  </r>
  <r>
    <s v="PRD-01261"/>
    <s v="PHI-ELC-0068"/>
    <s v="7802280000000"/>
    <x v="31"/>
    <s v="Philips"/>
    <x v="8"/>
    <s v="UPS"/>
    <s v="Each"/>
    <s v="Active"/>
    <x v="1"/>
    <s v="ABJ"/>
    <s v="A-14-S9"/>
    <s v="A"/>
    <s v="S9"/>
    <s v="BT-742800"/>
    <s v="LOT-B6642"/>
    <n v="27"/>
    <n v="8"/>
    <n v="19"/>
    <n v="60"/>
    <n v="24"/>
    <n v="300"/>
    <s v="SUP-1003"/>
    <x v="0"/>
    <s v="Nigeria"/>
    <n v="2"/>
    <d v="2025-10-16T00:00:00"/>
    <n v="259534.55"/>
    <n v="347258.36"/>
    <n v="7007432.8499999996"/>
    <s v="NGN"/>
    <d v="2026-06-13T00:00:00"/>
    <d v="2025-10-31T00:00:00"/>
    <m/>
    <x v="2"/>
    <x v="0"/>
  </r>
  <r>
    <s v="PRD-02020"/>
    <s v="CAN-SUP-0063"/>
    <s v="446204000000"/>
    <x v="39"/>
    <s v="Canon"/>
    <x v="6"/>
    <s v="Labels"/>
    <s v="Pack"/>
    <s v="Discontinued"/>
    <x v="1"/>
    <s v="ABJ"/>
    <s v="D-05-S4"/>
    <s v="D"/>
    <s v="S4"/>
    <s v="BT-650299"/>
    <s v="LOT-B9041"/>
    <n v="94"/>
    <n v="31"/>
    <n v="63"/>
    <n v="30"/>
    <n v="9"/>
    <n v="300"/>
    <s v="SUP-1003"/>
    <x v="0"/>
    <s v="Nigeria"/>
    <n v="8"/>
    <d v="2025-02-26T00:00:00"/>
    <n v="14275.83"/>
    <n v="22122.63"/>
    <n v="1341928.02"/>
    <s v="NGN"/>
    <d v="2026-05-10T00:00:00"/>
    <d v="2025-03-13T00:00:00"/>
    <d v="2026-08-18T00:00:00"/>
    <x v="1"/>
    <x v="1"/>
  </r>
  <r>
    <s v="PRD-00878"/>
    <s v="MSF-FUR-0021"/>
    <s v="7781110000000"/>
    <x v="10"/>
    <s v="Microsoft"/>
    <x v="4"/>
    <s v="Desks"/>
    <s v="Each"/>
    <s v="Active"/>
    <x v="2"/>
    <s v="LAG"/>
    <s v="A-04-S4"/>
    <s v="A"/>
    <s v="S4"/>
    <s v="BT-947739"/>
    <s v="LOT-A6034"/>
    <n v="0"/>
    <n v="0"/>
    <n v="0"/>
    <n v="15"/>
    <n v="4"/>
    <n v="75"/>
    <s v="SUP-1011"/>
    <x v="2"/>
    <s v="United Kingdom"/>
    <n v="28"/>
    <d v="2026-04-06T00:00:00"/>
    <n v="130174.15"/>
    <n v="193906.11"/>
    <n v="0"/>
    <s v="NGN"/>
    <d v="2026-06-15T00:00:00"/>
    <d v="2026-04-12T00:00:00"/>
    <m/>
    <x v="0"/>
    <x v="0"/>
  </r>
  <r>
    <s v="PRD-01999"/>
    <s v="APC-ELC-0092"/>
    <s v="2649140000000"/>
    <x v="14"/>
    <s v="Apc"/>
    <x v="8"/>
    <s v="Surge Protection"/>
    <s v="Each"/>
    <s v="Discontinued"/>
    <x v="1"/>
    <s v="ABJ"/>
    <s v="F-06-S2"/>
    <s v="F"/>
    <s v="S2"/>
    <s v="BT-116641"/>
    <s v="LOT-B9212"/>
    <n v="27"/>
    <n v="2"/>
    <n v="25"/>
    <n v="50"/>
    <n v="15"/>
    <n v="300"/>
    <s v="SUP-1005"/>
    <x v="12"/>
    <s v="United Arab Emirates"/>
    <n v="18"/>
    <d v="2026-06-06T00:00:00"/>
    <n v="78701.78"/>
    <n v="106073.49"/>
    <n v="2124948.06"/>
    <s v="NGN"/>
    <d v="2026-06-13T00:00:00"/>
    <d v="2026-06-20T00:00:00"/>
    <m/>
    <x v="2"/>
    <x v="0"/>
  </r>
  <r>
    <s v="PRD-02465"/>
    <s v="SAM-STO-0057"/>
    <s v="5074760000000"/>
    <x v="3"/>
    <s v="Samsung"/>
    <x v="3"/>
    <s v="Hard Disk Drives"/>
    <s v="Each"/>
    <s v="Active"/>
    <x v="0"/>
    <s v="PHC"/>
    <s v="D-25-S5"/>
    <s v="D"/>
    <s v="S5"/>
    <s v="BT-259026"/>
    <s v="LOT-C3224"/>
    <n v="75"/>
    <n v="0"/>
    <n v="75"/>
    <n v="10"/>
    <n v="3"/>
    <n v="60"/>
    <s v="SUP-1001"/>
    <x v="9"/>
    <s v="Nigeria"/>
    <n v="9"/>
    <d v="2025-01-31T00:00:00"/>
    <n v="44505.67"/>
    <n v="68783.289999999994"/>
    <n v="3337925.25"/>
    <s v="NGN"/>
    <d v="2026-05-17T00:00:00"/>
    <d v="2025-02-05T00:00:00"/>
    <m/>
    <x v="3"/>
    <x v="1"/>
  </r>
  <r>
    <s v="PRD-01627"/>
    <s v="MSF-ACC-0031"/>
    <s v="3116020000000"/>
    <x v="62"/>
    <s v="Microsoft"/>
    <x v="10"/>
    <s v="Keyboards"/>
    <s v="Each"/>
    <s v="Active"/>
    <x v="1"/>
    <s v="ABJ"/>
    <s v="F-19-S4"/>
    <s v="F"/>
    <s v="S4"/>
    <s v="BT-991786"/>
    <s v="LOT-B9381"/>
    <n v="0"/>
    <n v="0"/>
    <n v="0"/>
    <n v="100"/>
    <n v="40"/>
    <n v="1000"/>
    <s v="SUP-1005"/>
    <x v="12"/>
    <s v="United Arab Emirates"/>
    <n v="17"/>
    <d v="2025-04-28T00:00:00"/>
    <n v="33419.480000000003"/>
    <n v="46685.48"/>
    <n v="0"/>
    <s v="NGN"/>
    <d v="2026-05-16T00:00:00"/>
    <d v="2025-04-29T00:00:00"/>
    <m/>
    <x v="0"/>
    <x v="0"/>
  </r>
  <r>
    <s v="PRD-00113"/>
    <s v="PHI-AUD-0003"/>
    <s v="4655490000000"/>
    <x v="49"/>
    <s v="Philips"/>
    <x v="0"/>
    <s v="Earbuds"/>
    <s v="Each"/>
    <s v="Active"/>
    <x v="2"/>
    <s v="LAG"/>
    <s v="F-15-S2"/>
    <s v="F"/>
    <s v="S2"/>
    <s v="BT-472541"/>
    <s v="LOT-A4659"/>
    <n v="0"/>
    <n v="0"/>
    <n v="0"/>
    <n v="75"/>
    <n v="22"/>
    <n v="450"/>
    <s v="SUP-1002"/>
    <x v="5"/>
    <s v="Nigeria"/>
    <n v="8"/>
    <d v="2025-12-04T00:00:00"/>
    <n v="55453.51"/>
    <n v="81701.740000000005"/>
    <n v="0"/>
    <s v="NGN"/>
    <d v="2026-05-03T00:00:00"/>
    <d v="2025-12-15T00:00:00"/>
    <m/>
    <x v="0"/>
    <x v="0"/>
  </r>
  <r>
    <s v="PRD-02241"/>
    <s v="SAM-STO-0053"/>
    <s v="9994650000000"/>
    <x v="3"/>
    <s v="Samsung"/>
    <x v="3"/>
    <s v="Hard Disk Drives"/>
    <s v="Each"/>
    <s v="Active"/>
    <x v="1"/>
    <s v="ABJ"/>
    <s v="E-13-S1"/>
    <s v="E"/>
    <s v="S1"/>
    <s v="BT-528609"/>
    <s v="LOT-B8263"/>
    <n v="288"/>
    <n v="80"/>
    <n v="208"/>
    <n v="60"/>
    <n v="18"/>
    <n v="300"/>
    <s v="SUP-1003"/>
    <x v="0"/>
    <s v="Nigeria"/>
    <n v="5"/>
    <d v="2025-02-08T00:00:00"/>
    <n v="132263.91"/>
    <n v="173524.15"/>
    <n v="38092006.079999998"/>
    <s v="NGN"/>
    <d v="2026-06-20T00:00:00"/>
    <d v="2025-02-22T00:00:00"/>
    <m/>
    <x v="1"/>
    <x v="1"/>
  </r>
  <r>
    <s v="PRD-02495"/>
    <s v="LOG-AUD-0062"/>
    <s v="3458720000000"/>
    <x v="60"/>
    <s v="Logitech"/>
    <x v="0"/>
    <s v="Earbuds"/>
    <s v="Each"/>
    <s v="Active"/>
    <x v="0"/>
    <s v="PHC"/>
    <s v="B-14-S4"/>
    <s v="B"/>
    <s v="S4"/>
    <s v="BT-757409"/>
    <s v="LOT-C9201"/>
    <n v="0"/>
    <n v="0"/>
    <n v="0"/>
    <n v="100"/>
    <n v="50"/>
    <n v="400"/>
    <s v="SUP-1006"/>
    <x v="4"/>
    <s v="China"/>
    <n v="33"/>
    <d v="2025-03-19T00:00:00"/>
    <n v="128407.12"/>
    <n v="153265.20000000001"/>
    <n v="0"/>
    <s v="NGN"/>
    <d v="2026-05-08T00:00:00"/>
    <d v="2025-03-29T00:00:00"/>
    <m/>
    <x v="0"/>
    <x v="0"/>
  </r>
  <r>
    <s v="PRD-01911"/>
    <s v="CIS-CCT-0050"/>
    <s v="3304350000000"/>
    <x v="17"/>
    <s v="Cisco"/>
    <x v="9"/>
    <s v="Intercoms"/>
    <s v="Each"/>
    <s v="Active"/>
    <x v="1"/>
    <s v="ABJ"/>
    <s v="D-17-S1"/>
    <s v="D"/>
    <s v="S1"/>
    <s v="BT-952393"/>
    <s v="LOT-B6816"/>
    <n v="0"/>
    <n v="0"/>
    <n v="0"/>
    <n v="100"/>
    <n v="50"/>
    <n v="500"/>
    <s v="SUP-1005"/>
    <x v="12"/>
    <s v="United Arab Emirates"/>
    <n v="22"/>
    <d v="2025-05-30T00:00:00"/>
    <n v="147739.07999999999"/>
    <n v="227523.17"/>
    <n v="0"/>
    <s v="NGN"/>
    <d v="2026-05-19T00:00:00"/>
    <d v="2025-06-11T00:00:00"/>
    <m/>
    <x v="0"/>
    <x v="0"/>
  </r>
  <r>
    <s v="PRD-03205"/>
    <s v="DEL-LAP-0076"/>
    <s v="7042790000000"/>
    <x v="9"/>
    <s v="Dell"/>
    <x v="2"/>
    <s v="Business Laptops"/>
    <s v="Each"/>
    <s v="Active"/>
    <x v="0"/>
    <s v="PHC"/>
    <s v="D-25-S4"/>
    <s v="D"/>
    <s v="S4"/>
    <s v="BT-521565"/>
    <s v="LOT-C3827"/>
    <n v="119"/>
    <n v="32"/>
    <n v="87"/>
    <n v="50"/>
    <n v="20"/>
    <n v="300"/>
    <s v="SUP-1006"/>
    <x v="4"/>
    <s v="China"/>
    <n v="38"/>
    <d v="2025-11-18T00:00:00"/>
    <n v="1104433.7"/>
    <n v="1532913.4"/>
    <n v="131427610.3"/>
    <s v="NGN"/>
    <d v="2026-05-11T00:00:00"/>
    <d v="2025-11-29T00:00:00"/>
    <m/>
    <x v="1"/>
    <x v="1"/>
  </r>
  <r>
    <s v="PRD-02579"/>
    <s v="BRO-PRN-0056"/>
    <s v="5690440000000"/>
    <x v="12"/>
    <s v="Brother"/>
    <x v="7"/>
    <s v="Inkjet Printers"/>
    <s v="Each"/>
    <s v="Discontinued"/>
    <x v="0"/>
    <s v="PHC"/>
    <s v="A-17-S1"/>
    <s v="A"/>
    <s v="S1"/>
    <s v="BT-301977"/>
    <s v="LOT-C7565"/>
    <n v="36"/>
    <n v="11"/>
    <n v="25"/>
    <n v="75"/>
    <n v="30"/>
    <n v="600"/>
    <s v="SUP-1010"/>
    <x v="1"/>
    <s v="United Arab Emirates"/>
    <n v="14"/>
    <m/>
    <n v="461822.79"/>
    <n v="657582.91"/>
    <n v="16625620.439999999"/>
    <s v="NGN"/>
    <d v="2026-06-19T00:00:00"/>
    <d v="2026-03-16T00:00:00"/>
    <m/>
    <x v="2"/>
    <x v="0"/>
  </r>
  <r>
    <s v="PRD-02709"/>
    <s v="PHI-CCT-0080"/>
    <s v="3878250000000"/>
    <x v="32"/>
    <s v="Philips"/>
    <x v="9"/>
    <s v="NVR"/>
    <s v="Each"/>
    <s v="Active"/>
    <x v="0"/>
    <s v="PHC"/>
    <s v="D-03-S8"/>
    <s v="D"/>
    <s v="S8"/>
    <s v="BT-657502"/>
    <s v="LOT-C4180"/>
    <n v="0"/>
    <n v="0"/>
    <n v="0"/>
    <n v="20"/>
    <n v="10"/>
    <n v="200"/>
    <s v="SUP-1001"/>
    <x v="9"/>
    <s v="Nigeria"/>
    <n v="11"/>
    <d v="2026-04-02T00:00:00"/>
    <n v="357902.1"/>
    <n v="525246.96"/>
    <n v="0"/>
    <s v="NGN"/>
    <d v="2026-05-22T00:00:00"/>
    <d v="2026-04-09T00:00:00"/>
    <m/>
    <x v="0"/>
    <x v="0"/>
  </r>
  <r>
    <s v="PRD-02332"/>
    <s v="UBI-NET-0073"/>
    <s v="4147620000000"/>
    <x v="43"/>
    <s v="Ubiquiti"/>
    <x v="11"/>
    <s v="Access Points"/>
    <s v="Each"/>
    <s v="Active"/>
    <x v="0"/>
    <s v="PHC"/>
    <s v="E-36-S8"/>
    <s v="E"/>
    <s v="S8"/>
    <s v="BT-217861"/>
    <s v="LOT-C9260"/>
    <n v="382"/>
    <n v="87"/>
    <n v="295"/>
    <n v="75"/>
    <n v="37"/>
    <n v="300"/>
    <s v="SUP-1010"/>
    <x v="1"/>
    <s v="United Arab Emirates"/>
    <n v="20"/>
    <d v="2025-12-25T00:00:00"/>
    <n v="710000.3"/>
    <n v="919827.39"/>
    <n v="271220114.60000002"/>
    <s v="NGN"/>
    <d v="2026-06-20T00:00:00"/>
    <d v="2026-01-02T00:00:00"/>
    <m/>
    <x v="3"/>
    <x v="1"/>
  </r>
  <r>
    <s v="PRD-03124"/>
    <s v="SAM-MOB-0068"/>
    <s v="3145040000000"/>
    <x v="81"/>
    <s v="Seagate"/>
    <x v="3"/>
    <s v="Hard Disk Drives"/>
    <s v="Each"/>
    <s v="Active"/>
    <x v="0"/>
    <s v="PHC"/>
    <s v="G-08-S6"/>
    <s v="G"/>
    <s v="S6"/>
    <s v="BT-829165"/>
    <s v="LOT-C2309"/>
    <n v="0"/>
    <n v="0"/>
    <n v="0"/>
    <n v="75"/>
    <n v="37"/>
    <n v="450"/>
    <s v="SUP-1012"/>
    <x v="11"/>
    <s v="Nigeria"/>
    <n v="3"/>
    <d v="2025-07-05T00:00:00"/>
    <n v="196900.36"/>
    <n v="296513.02"/>
    <n v="0"/>
    <s v="NGN"/>
    <d v="2026-06-29T00:00:00"/>
    <d v="2025-07-07T00:00:00"/>
    <m/>
    <x v="0"/>
    <x v="0"/>
  </r>
  <r>
    <s v="PRD-02626"/>
    <s v="HP-CLN-0066"/>
    <s v="446008000000"/>
    <x v="1"/>
    <s v="Hp"/>
    <x v="1"/>
    <s v="Vacuum"/>
    <s v="Each"/>
    <s v="Active"/>
    <x v="0"/>
    <s v="PHC"/>
    <s v="A-29-S4"/>
    <s v="A"/>
    <s v="S4"/>
    <s v="BT-709358"/>
    <s v="LOT-C9268"/>
    <n v="275"/>
    <n v="37"/>
    <n v="238"/>
    <n v="60"/>
    <n v="30"/>
    <n v="300"/>
    <s v="SUP-1009"/>
    <x v="7"/>
    <s v="Nigeria"/>
    <n v="10"/>
    <d v="2026-02-14T00:00:00"/>
    <n v="71714"/>
    <n v="82534.2"/>
    <n v="19721350"/>
    <s v="NGN"/>
    <d v="2026-06-19T00:00:00"/>
    <d v="2026-02-15T00:00:00"/>
    <d v="2026-11-07T00:00:00"/>
    <x v="1"/>
    <x v="1"/>
  </r>
  <r>
    <s v="PRD-01005"/>
    <s v="APC-ELC-0051"/>
    <s v="2366700000000"/>
    <x v="14"/>
    <s v="Apc"/>
    <x v="8"/>
    <s v="Lighting"/>
    <s v="Each"/>
    <s v="Active"/>
    <x v="2"/>
    <s v="LAG"/>
    <s v="D-21-S4"/>
    <s v="D"/>
    <s v="S4"/>
    <s v="BT-511623"/>
    <s v="LOT-A4389"/>
    <n v="8"/>
    <n v="0"/>
    <n v="8"/>
    <n v="50"/>
    <n v="20"/>
    <n v="300"/>
    <s v="SUP-1011"/>
    <x v="2"/>
    <s v="United Kingdom"/>
    <n v="30"/>
    <d v="2026-01-03T00:00:00"/>
    <n v="279084.2"/>
    <n v="324976.84000000003"/>
    <n v="2232673.6"/>
    <s v="NGN"/>
    <d v="2026-05-18T00:00:00"/>
    <d v="2026-01-05T00:00:00"/>
    <m/>
    <x v="2"/>
    <x v="0"/>
  </r>
  <r>
    <s v="PRD-02124"/>
    <s v="KNG-STO-0048"/>
    <s v="8590040000000"/>
    <x v="59"/>
    <s v="Kingston"/>
    <x v="3"/>
    <s v="Hard Disk Drives"/>
    <s v="Each"/>
    <s v="Active"/>
    <x v="1"/>
    <s v="ABJ"/>
    <s v="C-28-S1"/>
    <s v="C"/>
    <s v="S1"/>
    <s v="BT-787508"/>
    <s v="LOT-B6382"/>
    <n v="0"/>
    <n v="0"/>
    <n v="0"/>
    <n v="50"/>
    <n v="15"/>
    <n v="200"/>
    <s v="SUP-1002"/>
    <x v="5"/>
    <s v="Nigeria"/>
    <n v="9"/>
    <d v="2026-03-30T00:00:00"/>
    <n v="21760.16"/>
    <n v="32890.61"/>
    <n v="0"/>
    <s v="NGN"/>
    <d v="2026-05-24T00:00:00"/>
    <d v="2026-04-12T00:00:00"/>
    <m/>
    <x v="0"/>
    <x v="0"/>
  </r>
  <r>
    <s v="PRD-01212"/>
    <s v="HP-MOB-0046"/>
    <s v="6195490000000"/>
    <x v="25"/>
    <s v="Hp"/>
    <x v="5"/>
    <s v="Tablets"/>
    <s v="Each"/>
    <s v="Active"/>
    <x v="1"/>
    <s v="ABJ"/>
    <s v="C-33-S3"/>
    <s v="C"/>
    <s v="S3"/>
    <s v="BT-274612"/>
    <s v="LOT-B3193"/>
    <n v="106"/>
    <n v="15"/>
    <n v="91"/>
    <n v="60"/>
    <n v="24"/>
    <n v="480"/>
    <s v="SUP-1007"/>
    <x v="8"/>
    <s v="China"/>
    <n v="35"/>
    <d v="2025-03-15T00:00:00"/>
    <n v="164996.07"/>
    <n v="246313.95"/>
    <n v="17489583.420000002"/>
    <s v="NGN"/>
    <d v="2026-05-07T00:00:00"/>
    <d v="2025-03-22T00:00:00"/>
    <m/>
    <x v="1"/>
    <x v="1"/>
  </r>
  <r>
    <s v="PRD-03389"/>
    <s v="MSF-ACC-0061"/>
    <s v="7409620000000"/>
    <x v="62"/>
    <s v="Microsoft"/>
    <x v="10"/>
    <s v="Input Combos"/>
    <s v="Each"/>
    <s v="Active"/>
    <x v="0"/>
    <s v="PHC"/>
    <s v="E-09-S7"/>
    <s v="E"/>
    <s v="S7"/>
    <s v="BT-395739"/>
    <s v="LOT-C8511"/>
    <n v="106"/>
    <n v="10"/>
    <n v="96"/>
    <n v="30"/>
    <n v="15"/>
    <n v="120"/>
    <s v="SUP-1003"/>
    <x v="0"/>
    <s v="Nigeria"/>
    <n v="6"/>
    <d v="2026-02-20T00:00:00"/>
    <n v="7671.91"/>
    <n v="9969.3700000000008"/>
    <n v="813222.46"/>
    <s v="NGN"/>
    <d v="2026-06-07T00:00:00"/>
    <d v="2026-02-25T00:00:00"/>
    <m/>
    <x v="1"/>
    <x v="1"/>
  </r>
  <r>
    <s v="PRD-01000"/>
    <s v="PHI-ELC-0058"/>
    <s v="1714850000000"/>
    <x v="37"/>
    <s v="Philips"/>
    <x v="8"/>
    <s v="Lighting"/>
    <s v="Each"/>
    <s v="Active"/>
    <x v="2"/>
    <s v="LAG"/>
    <s v="F-16-S6"/>
    <s v="F"/>
    <s v="S6"/>
    <s v="BT-821765"/>
    <s v="LOT-A7336"/>
    <n v="354"/>
    <n v="87"/>
    <n v="267"/>
    <n v="100"/>
    <n v="50"/>
    <n v="600"/>
    <s v="SUP-1008"/>
    <x v="3"/>
    <s v="Nigeria"/>
    <n v="6"/>
    <d v="2025-05-29T00:00:00"/>
    <n v="198820.89"/>
    <n v="258137.4"/>
    <n v="70382595.060000002"/>
    <s v="NGN"/>
    <d v="2026-05-03T00:00:00"/>
    <d v="2025-05-30T00:00:00"/>
    <m/>
    <x v="1"/>
    <x v="1"/>
  </r>
  <r>
    <s v="PRD-01109"/>
    <s v="UBI-CCT-0030"/>
    <s v="4265200000000"/>
    <x v="16"/>
    <s v="Ubiquiti"/>
    <x v="9"/>
    <s v="IP Cameras"/>
    <s v="Each"/>
    <s v="Active"/>
    <x v="2"/>
    <s v="LAG"/>
    <s v="F-37-S7"/>
    <s v="F"/>
    <s v="S7"/>
    <s v="BT-709307"/>
    <s v="LOT-A4105"/>
    <n v="169"/>
    <n v="64"/>
    <n v="105"/>
    <n v="30"/>
    <n v="9"/>
    <n v="300"/>
    <s v="SUP-1001"/>
    <x v="9"/>
    <s v="Nigeria"/>
    <n v="7"/>
    <d v="2026-03-15T00:00:00"/>
    <n v="167153.84"/>
    <n v="192684.24"/>
    <n v="28248998.960000001"/>
    <s v="NGN"/>
    <d v="2026-05-08T00:00:00"/>
    <d v="2026-03-19T00:00:00"/>
    <m/>
    <x v="1"/>
    <x v="1"/>
  </r>
  <r>
    <s v="PRD-00026"/>
    <s v="BRO-PRN-0001"/>
    <s v="7703480000000"/>
    <x v="12"/>
    <s v="Brother"/>
    <x v="7"/>
    <s v="Laser Printers"/>
    <s v="Each"/>
    <s v="Active"/>
    <x v="2"/>
    <s v="LAG"/>
    <s v="H-04-S7"/>
    <s v="H"/>
    <s v="S7"/>
    <s v="BT-296694"/>
    <s v="LOT-A9494"/>
    <n v="131"/>
    <n v="16"/>
    <n v="115"/>
    <n v="50"/>
    <n v="25"/>
    <n v="200"/>
    <s v="SUP-1004"/>
    <x v="10"/>
    <s v="United Arab Emirates"/>
    <n v="19"/>
    <d v="2026-06-08T00:00:00"/>
    <n v="506732.2"/>
    <n v="664665.43999999994"/>
    <n v="66381918.200000003"/>
    <s v="NGN"/>
    <d v="2026-05-05T00:00:00"/>
    <d v="2026-06-19T00:00:00"/>
    <m/>
    <x v="1"/>
    <x v="1"/>
  </r>
  <r>
    <s v="PRD-00614"/>
    <s v="CAN-SUP-0020"/>
    <s v="3957880000000"/>
    <x v="50"/>
    <s v="Canon"/>
    <x v="6"/>
    <s v="Toner &amp; Ink"/>
    <s v="Pack"/>
    <s v="Active"/>
    <x v="2"/>
    <s v="LAG"/>
    <s v="A-37-S2"/>
    <s v="A"/>
    <s v="S2"/>
    <s v="BT-855914"/>
    <s v="LOT-A7159"/>
    <n v="48"/>
    <n v="8"/>
    <n v="40"/>
    <n v="20"/>
    <n v="10"/>
    <n v="80"/>
    <s v="SUP-1001"/>
    <x v="9"/>
    <s v="Nigeria"/>
    <n v="5"/>
    <d v="2025-06-24T00:00:00"/>
    <n v="26564.62"/>
    <n v="40307.160000000003"/>
    <n v="1275101.76"/>
    <s v="NGN"/>
    <d v="2026-06-02T00:00:00"/>
    <d v="2025-06-30T00:00:00"/>
    <d v="2027-01-03T00:00:00"/>
    <x v="1"/>
    <x v="1"/>
  </r>
  <r>
    <s v="PRD-02536"/>
    <s v="PHI-CLN-0070"/>
    <s v="1813430000000"/>
    <x v="20"/>
    <s v="Philips"/>
    <x v="1"/>
    <s v="Wipes"/>
    <s v="Each"/>
    <s v="Active"/>
    <x v="0"/>
    <s v="PHC"/>
    <s v="B-23-S4"/>
    <s v="B"/>
    <s v="S4"/>
    <s v="BT-624143"/>
    <s v="LOT-C5644"/>
    <n v="138"/>
    <n v="39"/>
    <n v="99"/>
    <n v="20"/>
    <n v="8"/>
    <n v="80"/>
    <s v="SUP-1003"/>
    <x v="0"/>
    <s v="Nigeria"/>
    <n v="4"/>
    <d v="2026-05-27T00:00:00"/>
    <n v="11447.53"/>
    <n v="16394.419999999998"/>
    <n v="1579759.14"/>
    <s v="NGN"/>
    <d v="2026-06-12T00:00:00"/>
    <d v="2026-06-02T00:00:00"/>
    <d v="2026-09-26T00:00:00"/>
    <x v="3"/>
    <x v="1"/>
  </r>
  <r>
    <s v="PRD-03171"/>
    <s v="SAM-MOB-0101"/>
    <s v="1775340000000"/>
    <x v="11"/>
    <s v="Samsung"/>
    <x v="5"/>
    <s v="Tablets"/>
    <s v="Each"/>
    <s v="Active"/>
    <x v="0"/>
    <s v="PHC"/>
    <s v="C-31-S6"/>
    <s v="C"/>
    <s v="S6"/>
    <s v="BT-979458"/>
    <s v="LOT-C1827"/>
    <n v="411"/>
    <n v="50"/>
    <n v="361"/>
    <n v="75"/>
    <n v="30"/>
    <n v="300"/>
    <s v="SUP-1001"/>
    <x v="9"/>
    <s v="Nigeria"/>
    <n v="9"/>
    <d v="2025-08-21T00:00:00"/>
    <n v="259827.67"/>
    <n v="356471.14"/>
    <n v="106789172.40000001"/>
    <s v="NGN"/>
    <d v="2026-06-17T00:00:00"/>
    <d v="2025-08-23T00:00:00"/>
    <m/>
    <x v="3"/>
    <x v="1"/>
  </r>
  <r>
    <s v="PRD-00620"/>
    <s v="LOG-FUR-0016"/>
    <s v="9464090000000"/>
    <x v="4"/>
    <s v="Logitech"/>
    <x v="4"/>
    <s v="Desk Accessories"/>
    <s v="Each"/>
    <s v="Active"/>
    <x v="2"/>
    <s v="LAG"/>
    <s v="D-17-S4"/>
    <s v="D"/>
    <s v="S4"/>
    <s v="BT-389184"/>
    <s v="LOT-A8387"/>
    <n v="63"/>
    <n v="25"/>
    <n v="38"/>
    <n v="30"/>
    <n v="15"/>
    <n v="150"/>
    <s v="SUP-1001"/>
    <x v="9"/>
    <s v="Nigeria"/>
    <n v="11"/>
    <d v="2025-04-30T00:00:00"/>
    <n v="255721.65"/>
    <n v="356679.2"/>
    <n v="16110463.949999999"/>
    <s v="NGN"/>
    <d v="2026-05-01T00:00:00"/>
    <d v="2025-05-10T00:00:00"/>
    <m/>
    <x v="1"/>
    <x v="1"/>
  </r>
  <r>
    <s v="PRD-00904"/>
    <s v="KNG-STO-0015"/>
    <s v="2645650000000"/>
    <x v="79"/>
    <s v="Kingston"/>
    <x v="3"/>
    <s v="Solid State Drives"/>
    <s v="Each"/>
    <s v="Discontinued"/>
    <x v="2"/>
    <s v="LAG"/>
    <s v="B-25-S9"/>
    <s v="B"/>
    <s v="S9"/>
    <s v="BT-953459"/>
    <s v="LOT-A4643"/>
    <n v="61"/>
    <n v="9"/>
    <n v="52"/>
    <n v="50"/>
    <n v="15"/>
    <n v="200"/>
    <s v="SUP-1008"/>
    <x v="3"/>
    <s v="Nigeria"/>
    <n v="8"/>
    <d v="2026-04-20T00:00:00"/>
    <n v="188802.2"/>
    <n v="246934.54"/>
    <n v="11516934.199999999"/>
    <s v="NGN"/>
    <d v="2026-06-10T00:00:00"/>
    <d v="2026-05-01T00:00:00"/>
    <m/>
    <x v="1"/>
    <x v="1"/>
  </r>
  <r>
    <s v="PRD-00314"/>
    <s v="LOG-FUR-0004"/>
    <s v="4090380000000"/>
    <x v="4"/>
    <s v="Logitech"/>
    <x v="4"/>
    <s v="Desks"/>
    <s v="Each"/>
    <s v="Active"/>
    <x v="2"/>
    <s v="LAG"/>
    <s v="F-06-S6"/>
    <s v="F"/>
    <s v="S6"/>
    <s v="BT-815339"/>
    <s v="LOT-A7769"/>
    <n v="0"/>
    <n v="0"/>
    <n v="0"/>
    <n v="15"/>
    <n v="7"/>
    <n v="120"/>
    <s v="SUP-1004"/>
    <x v="10"/>
    <s v="United Arab Emirates"/>
    <n v="22"/>
    <d v="2026-01-28T00:00:00"/>
    <n v="141122.81"/>
    <n v="197271.82"/>
    <n v="0"/>
    <s v="NGN"/>
    <d v="2026-06-06T00:00:00"/>
    <d v="2026-02-05T00:00:00"/>
    <m/>
    <x v="0"/>
    <x v="0"/>
  </r>
  <r>
    <s v="PRD-01699"/>
    <s v="PHI-ELC-0102"/>
    <s v="6060100000000"/>
    <x v="37"/>
    <s v="Philips"/>
    <x v="8"/>
    <s v="Lighting"/>
    <s v="Each"/>
    <s v="Active"/>
    <x v="1"/>
    <s v="ABJ"/>
    <s v="A-23-S4"/>
    <s v="A"/>
    <s v="S4"/>
    <s v="BT-948668"/>
    <s v="LOT-B8116"/>
    <n v="577"/>
    <n v="220"/>
    <n v="357"/>
    <n v="100"/>
    <n v="30"/>
    <n v="400"/>
    <s v="SUP-1003"/>
    <x v="0"/>
    <s v="Nigeria"/>
    <n v="6"/>
    <d v="2025-08-01T00:00:00"/>
    <n v="154090.25"/>
    <n v="188904.41"/>
    <n v="88910074.25"/>
    <s v="NGN"/>
    <d v="2026-06-06T00:00:00"/>
    <d v="2025-08-15T00:00:00"/>
    <m/>
    <x v="3"/>
    <x v="1"/>
  </r>
  <r>
    <s v="PRD-02254"/>
    <s v="HP-PRN-0036"/>
    <s v="2967470000000"/>
    <x v="64"/>
    <s v="Hp"/>
    <x v="7"/>
    <s v="Multifunction"/>
    <s v="Each"/>
    <s v="Discontinued"/>
    <x v="1"/>
    <s v="ABJ"/>
    <s v="A-28-S1"/>
    <s v="A"/>
    <s v="S1"/>
    <s v="BT-823289"/>
    <s v="LOT-B2939"/>
    <n v="111"/>
    <n v="6"/>
    <n v="105"/>
    <n v="75"/>
    <n v="22"/>
    <n v="450"/>
    <s v="SUP-1010"/>
    <x v="1"/>
    <s v="United Arab Emirates"/>
    <n v="15"/>
    <d v="2026-01-27T00:00:00"/>
    <n v="469757.77"/>
    <n v="552528.44999999995"/>
    <n v="52143112.469999999"/>
    <s v="NGN"/>
    <d v="2026-06-22T00:00:00"/>
    <d v="2026-02-03T00:00:00"/>
    <m/>
    <x v="1"/>
    <x v="1"/>
  </r>
  <r>
    <s v="PRD-02729"/>
    <s v="LOG-AUD-0066"/>
    <s v="1297990000000"/>
    <x v="68"/>
    <s v="Logitech"/>
    <x v="0"/>
    <s v="Headsets"/>
    <s v="Each"/>
    <s v="Active"/>
    <x v="0"/>
    <s v="PHC"/>
    <s v="E-13-S1"/>
    <s v="E"/>
    <s v="S1"/>
    <s v="BT-131965"/>
    <s v="LOT-C1412"/>
    <n v="195"/>
    <n v="74"/>
    <n v="121"/>
    <n v="60"/>
    <n v="30"/>
    <n v="240"/>
    <s v="SUP-1006"/>
    <x v="4"/>
    <s v="China"/>
    <n v="38"/>
    <d v="2025-03-23T00:00:00"/>
    <n v="41474.28"/>
    <n v="60229.68"/>
    <n v="8087484.5999999996"/>
    <s v="NGN"/>
    <d v="2026-04-30T00:00:00"/>
    <d v="2025-04-07T00:00:00"/>
    <m/>
    <x v="1"/>
    <x v="1"/>
  </r>
  <r>
    <s v="PRD-00481"/>
    <s v="LEN-LAP-0014"/>
    <s v="5582980000000"/>
    <x v="85"/>
    <s v="Lenovo"/>
    <x v="2"/>
    <s v="Consumer Laptops"/>
    <s v="Each"/>
    <s v="Active"/>
    <x v="2"/>
    <s v="LAG"/>
    <s v="F-17-S8"/>
    <s v="F"/>
    <s v="S8"/>
    <s v="BT-705073"/>
    <s v="LOT-A9977"/>
    <n v="37"/>
    <n v="14"/>
    <n v="23"/>
    <n v="15"/>
    <n v="4"/>
    <n v="120"/>
    <s v="SUP-1011"/>
    <x v="2"/>
    <s v="United Kingdom"/>
    <n v="29"/>
    <d v="2025-06-24T00:00:00"/>
    <n v="469948.87"/>
    <n v="666277.93000000005"/>
    <n v="17388108.190000001"/>
    <s v="NGN"/>
    <d v="2026-05-14T00:00:00"/>
    <d v="2025-07-04T00:00:00"/>
    <m/>
    <x v="1"/>
    <x v="1"/>
  </r>
  <r>
    <s v="PRD-01060"/>
    <s v="APC-ELC-0054"/>
    <s v="9972460000000"/>
    <x v="14"/>
    <s v="Apc"/>
    <x v="8"/>
    <s v="UPS"/>
    <s v="Each"/>
    <s v="Active"/>
    <x v="2"/>
    <s v="LAG"/>
    <s v="D-04-S3"/>
    <s v="D"/>
    <s v="S3"/>
    <s v="BT-481506"/>
    <s v="LOT-A9338"/>
    <n v="161"/>
    <n v="15"/>
    <n v="146"/>
    <n v="60"/>
    <n v="18"/>
    <n v="240"/>
    <s v="SUP-1001"/>
    <x v="9"/>
    <s v="Nigeria"/>
    <n v="11"/>
    <d v="2025-12-06T00:00:00"/>
    <n v="64542.34"/>
    <n v="79223.7"/>
    <n v="10391316.74"/>
    <s v="NGN"/>
    <d v="2026-06-10T00:00:00"/>
    <d v="2025-12-13T00:00:00"/>
    <m/>
    <x v="1"/>
    <x v="1"/>
  </r>
  <r>
    <s v="PRD-02110"/>
    <s v="UBI-CCT-0050"/>
    <s v="2570450000000"/>
    <x v="16"/>
    <s v="Ubiquiti"/>
    <x v="9"/>
    <s v="Intercoms"/>
    <s v="Each"/>
    <s v="Active"/>
    <x v="1"/>
    <s v="ABJ"/>
    <s v="B-22-S9"/>
    <s v="B"/>
    <s v="S9"/>
    <s v="BT-117679"/>
    <s v="LOT-B9598"/>
    <n v="1"/>
    <n v="0"/>
    <n v="1"/>
    <n v="10"/>
    <n v="5"/>
    <n v="80"/>
    <s v="SUP-1009"/>
    <x v="7"/>
    <s v="Nigeria"/>
    <n v="9"/>
    <d v="2025-03-24T00:00:00"/>
    <n v="615734.68999999994"/>
    <n v="779676.59"/>
    <n v="615734.68999999994"/>
    <s v="NGN"/>
    <d v="2026-06-12T00:00:00"/>
    <d v="2025-04-07T00:00:00"/>
    <m/>
    <x v="2"/>
    <x v="0"/>
  </r>
  <r>
    <s v="PRD-00927"/>
    <s v="CIS-NET-0033"/>
    <s v="4539250000000"/>
    <x v="53"/>
    <s v="Cisco"/>
    <x v="11"/>
    <s v="Switches"/>
    <s v="Each"/>
    <s v="Active"/>
    <x v="2"/>
    <s v="LAG"/>
    <s v="D-15-S5"/>
    <s v="D"/>
    <s v="S5"/>
    <s v="BT-817131"/>
    <s v="LOT-A7557"/>
    <n v="91"/>
    <n v="3"/>
    <n v="88"/>
    <n v="100"/>
    <n v="40"/>
    <n v="1000"/>
    <s v="SUP-1011"/>
    <x v="2"/>
    <s v="United Kingdom"/>
    <n v="29"/>
    <d v="2025-09-08T00:00:00"/>
    <n v="468086.56"/>
    <n v="606393.92000000004"/>
    <n v="42595876.960000001"/>
    <s v="NGN"/>
    <d v="2026-06-15T00:00:00"/>
    <d v="2025-09-18T00:00:00"/>
    <m/>
    <x v="2"/>
    <x v="0"/>
  </r>
  <r>
    <s v="PRD-03378"/>
    <s v="BRO-PRN-0067"/>
    <s v="8255150000000"/>
    <x v="44"/>
    <s v="Brother"/>
    <x v="7"/>
    <s v="Laser Printers"/>
    <s v="Each"/>
    <s v="Active"/>
    <x v="0"/>
    <s v="PHC"/>
    <s v="B-40-S5"/>
    <s v="B"/>
    <s v="S5"/>
    <s v="BT-164971"/>
    <s v="LOT-C8510"/>
    <n v="96"/>
    <n v="1"/>
    <n v="95"/>
    <n v="40"/>
    <n v="12"/>
    <n v="320"/>
    <s v="SUP-1006"/>
    <x v="4"/>
    <s v="China"/>
    <n v="33"/>
    <d v="2026-03-06T00:00:00"/>
    <n v="361174.44"/>
    <n v="506738.81"/>
    <n v="34672746.240000002"/>
    <s v="NGN"/>
    <d v="2026-05-02T00:00:00"/>
    <d v="2026-03-18T00:00:00"/>
    <m/>
    <x v="1"/>
    <x v="1"/>
  </r>
  <r>
    <s v="PRD-01587"/>
    <s v="PHI-ELC-0095"/>
    <s v="1977640000000"/>
    <x v="31"/>
    <s v="Philips"/>
    <x v="8"/>
    <s v="Surge Protection"/>
    <s v="Each"/>
    <s v="Active"/>
    <x v="1"/>
    <s v="ABJ"/>
    <s v="C-23-S4"/>
    <s v="C"/>
    <s v="S4"/>
    <s v="BT-661807"/>
    <s v="LOT-B6976"/>
    <n v="27"/>
    <n v="2"/>
    <n v="25"/>
    <n v="75"/>
    <n v="37"/>
    <n v="375"/>
    <s v="SUP-1009"/>
    <x v="7"/>
    <s v="Nigeria"/>
    <n v="10"/>
    <d v="2025-10-31T00:00:00"/>
    <n v="317415.14"/>
    <n v="426757.29"/>
    <n v="8570208.7799999993"/>
    <s v="NGN"/>
    <d v="2026-05-08T00:00:00"/>
    <d v="2025-11-15T00:00:00"/>
    <m/>
    <x v="2"/>
    <x v="0"/>
  </r>
  <r>
    <s v="PRD-02051"/>
    <s v="CAN-PRN-0047"/>
    <s v="7731100000000"/>
    <x v="35"/>
    <s v="Canon"/>
    <x v="7"/>
    <s v="Laser Printers"/>
    <s v="Each"/>
    <s v="Active"/>
    <x v="1"/>
    <s v="ABJ"/>
    <s v="D-38-S2"/>
    <s v="D"/>
    <s v="S2"/>
    <s v="BT-808067"/>
    <s v="LOT-B1668"/>
    <n v="99"/>
    <n v="35"/>
    <n v="64"/>
    <n v="30"/>
    <n v="15"/>
    <n v="150"/>
    <s v="SUP-1002"/>
    <x v="5"/>
    <s v="Nigeria"/>
    <n v="8"/>
    <d v="2025-11-16T00:00:00"/>
    <n v="94982.57"/>
    <n v="144613.79999999999"/>
    <n v="9403274.4299999997"/>
    <s v="NGN"/>
    <d v="2026-05-31T00:00:00"/>
    <d v="2025-11-19T00:00:00"/>
    <m/>
    <x v="1"/>
    <x v="1"/>
  </r>
  <r>
    <s v="PRD-01653"/>
    <s v="PHI-AUD-0038"/>
    <m/>
    <x v="7"/>
    <s v="Philips"/>
    <x v="0"/>
    <s v="Headsets"/>
    <s v="Each"/>
    <s v="Active"/>
    <x v="1"/>
    <s v="ABJ"/>
    <s v="E-02-S6"/>
    <s v="E"/>
    <s v="S6"/>
    <s v="BT-640652"/>
    <s v="LOT-B6915"/>
    <n v="6"/>
    <n v="0"/>
    <n v="6"/>
    <n v="10"/>
    <n v="4"/>
    <n v="40"/>
    <s v="SUP-1007"/>
    <x v="8"/>
    <s v="China"/>
    <n v="35"/>
    <d v="2026-04-25T00:00:00"/>
    <n v="178069.13"/>
    <n v="235242.37"/>
    <n v="1068414.78"/>
    <s v="NGN"/>
    <d v="2026-06-05T00:00:00"/>
    <d v="2026-05-10T00:00:00"/>
    <m/>
    <x v="2"/>
    <x v="0"/>
  </r>
  <r>
    <s v="PRD-00477"/>
    <s v="BRO-PRN-0011"/>
    <s v="4505730000000"/>
    <x v="12"/>
    <s v="Brother"/>
    <x v="7"/>
    <s v="Multifunction"/>
    <s v="Each"/>
    <s v="Active"/>
    <x v="2"/>
    <s v="LAG"/>
    <s v="F-08-S5"/>
    <s v="F"/>
    <s v="S5"/>
    <s v="BT-733754"/>
    <s v="LOT-A7756"/>
    <n v="637"/>
    <n v="239"/>
    <n v="398"/>
    <n v="100"/>
    <n v="50"/>
    <n v="800"/>
    <s v="SUP-1006"/>
    <x v="4"/>
    <s v="China"/>
    <n v="34"/>
    <d v="2026-05-03T00:00:00"/>
    <n v="298902.88"/>
    <n v="403486.21"/>
    <n v="190401134.59999999"/>
    <s v="NGN"/>
    <d v="2026-06-25T00:00:00"/>
    <d v="2026-05-07T00:00:00"/>
    <m/>
    <x v="1"/>
    <x v="1"/>
  </r>
  <r>
    <s v="PRD-00160"/>
    <s v="UBI-CCT-0004"/>
    <s v="1390600000000"/>
    <x v="16"/>
    <s v="Ubiquiti"/>
    <x v="9"/>
    <s v="NVR"/>
    <s v="Each"/>
    <s v="Active"/>
    <x v="2"/>
    <s v="LAG"/>
    <s v="A-23-S6"/>
    <s v="A"/>
    <s v="S6"/>
    <s v="BT-956835"/>
    <s v="LOT-A8115"/>
    <n v="188"/>
    <n v="12"/>
    <n v="176"/>
    <n v="40"/>
    <n v="16"/>
    <n v="200"/>
    <s v="SUP-1008"/>
    <x v="3"/>
    <s v="Nigeria"/>
    <n v="9"/>
    <d v="2025-05-15T00:00:00"/>
    <n v="291757.58"/>
    <n v="420806.55"/>
    <n v="54850425.039999999"/>
    <s v="NGN"/>
    <d v="2026-05-11T00:00:00"/>
    <d v="2025-05-17T00:00:00"/>
    <m/>
    <x v="1"/>
    <x v="1"/>
  </r>
  <r>
    <s v="PRD-00172"/>
    <s v="MSF-FUR-0001"/>
    <s v="4586830000000"/>
    <x v="10"/>
    <s v="Microsoft"/>
    <x v="4"/>
    <s v="Desks"/>
    <s v="Each"/>
    <s v="Active"/>
    <x v="2"/>
    <s v="LAG"/>
    <s v="B-31-S5"/>
    <s v="B"/>
    <s v="S5"/>
    <s v="BT-241081"/>
    <s v="LOT-A2999"/>
    <n v="97"/>
    <n v="5"/>
    <n v="92"/>
    <n v="60"/>
    <n v="30"/>
    <n v="600"/>
    <s v="SUP-1004"/>
    <x v="10"/>
    <s v="United Arab Emirates"/>
    <n v="21"/>
    <d v="2026-04-01T00:00:00"/>
    <n v="131613.81"/>
    <n v="171305.34"/>
    <n v="12766539.57"/>
    <s v="NGN"/>
    <d v="2026-06-02T00:00:00"/>
    <d v="2026-04-14T00:00:00"/>
    <m/>
    <x v="1"/>
    <x v="1"/>
  </r>
  <r>
    <s v="PRD-00281"/>
    <s v="PHI-CLN-0008"/>
    <s v="6686330000000"/>
    <x v="20"/>
    <s v="Philips"/>
    <x v="1"/>
    <s v="Wipes"/>
    <s v="Each"/>
    <s v="Active"/>
    <x v="2"/>
    <s v="LAG"/>
    <s v="F-37-S4"/>
    <s v="F"/>
    <s v="S4"/>
    <s v="BT-903562"/>
    <s v="LOT-A2059"/>
    <n v="17"/>
    <n v="5"/>
    <n v="12"/>
    <n v="40"/>
    <n v="16"/>
    <n v="240"/>
    <s v="SUP-1006"/>
    <x v="4"/>
    <s v="China"/>
    <n v="38"/>
    <d v="2025-01-22T00:00:00"/>
    <n v="27419.07"/>
    <n v="33020.86"/>
    <n v="466124.19"/>
    <s v="NGN"/>
    <d v="2026-05-10T00:00:00"/>
    <d v="2025-01-24T00:00:00"/>
    <d v="2028-03-08T00:00:00"/>
    <x v="2"/>
    <x v="0"/>
  </r>
  <r>
    <s v="PRD-02596"/>
    <s v="SEA-STO-0058"/>
    <s v="7961770000000"/>
    <x v="55"/>
    <s v="Seagate"/>
    <x v="3"/>
    <s v="Flash Drives"/>
    <s v="Each"/>
    <s v="Active"/>
    <x v="0"/>
    <s v="PHC"/>
    <s v="C-09-S3"/>
    <s v="C"/>
    <s v="S3"/>
    <s v="BT-104771"/>
    <s v="LOT-C3521"/>
    <n v="70"/>
    <n v="21"/>
    <n v="49"/>
    <n v="25"/>
    <n v="7"/>
    <n v="100"/>
    <s v="SUP-1010"/>
    <x v="1"/>
    <s v="United Arab Emirates"/>
    <n v="20"/>
    <d v="2026-03-30T00:00:00"/>
    <n v="179234.08"/>
    <n v="261398.28"/>
    <n v="12546385.6"/>
    <s v="NGN"/>
    <d v="2026-06-07T00:00:00"/>
    <d v="2026-04-03T00:00:00"/>
    <m/>
    <x v="1"/>
    <x v="1"/>
  </r>
  <r>
    <s v="PRD-01178"/>
    <s v="PHI-CCT-0032"/>
    <s v="3680200000000"/>
    <x v="32"/>
    <s v="Philips"/>
    <x v="9"/>
    <s v="NVR"/>
    <s v="Each"/>
    <s v="Active"/>
    <x v="2"/>
    <s v="LAG"/>
    <s v="C-13-S2"/>
    <s v="C"/>
    <s v="S2"/>
    <s v="BT-368035"/>
    <s v="LOT-A1453"/>
    <n v="36"/>
    <n v="13"/>
    <n v="23"/>
    <n v="20"/>
    <n v="10"/>
    <n v="100"/>
    <s v="SUP-1011"/>
    <x v="2"/>
    <s v="United Kingdom"/>
    <n v="30"/>
    <d v="2025-06-05T00:00:00"/>
    <n v="689592.59"/>
    <n v="829010.58"/>
    <n v="24825333.239999998"/>
    <s v="NGN"/>
    <d v="2026-06-24T00:00:00"/>
    <d v="2025-06-07T00:00:00"/>
    <m/>
    <x v="1"/>
    <x v="1"/>
  </r>
  <r>
    <s v="PRD-02644"/>
    <s v="SAM-STO-0064"/>
    <s v="4788260000000"/>
    <x v="3"/>
    <s v="Samsung"/>
    <x v="3"/>
    <s v="Flash Drives"/>
    <s v="Each"/>
    <s v="Discontinued"/>
    <x v="0"/>
    <s v="PHC"/>
    <s v="B-38-S2"/>
    <s v="B"/>
    <s v="S2"/>
    <s v="BT-648401"/>
    <s v="LOT-C6895"/>
    <n v="189"/>
    <n v="51"/>
    <n v="138"/>
    <n v="30"/>
    <n v="9"/>
    <n v="120"/>
    <s v="SUP-1009"/>
    <x v="7"/>
    <s v="Nigeria"/>
    <n v="8"/>
    <d v="2026-05-10T00:00:00"/>
    <n v="165701.89000000001"/>
    <n v="218077.34"/>
    <n v="31317657.210000001"/>
    <s v="NGN"/>
    <d v="2026-05-31T00:00:00"/>
    <d v="2026-05-25T00:00:00"/>
    <m/>
    <x v="3"/>
    <x v="1"/>
  </r>
  <r>
    <s v="PRD-02026"/>
    <s v="MSF-LAP-0037"/>
    <s v="2085950000000"/>
    <x v="46"/>
    <s v="Microsoft"/>
    <x v="2"/>
    <s v="Gaming Laptops"/>
    <s v="Each"/>
    <s v="Active"/>
    <x v="1"/>
    <s v="ABJ"/>
    <s v="D-03-S5"/>
    <s v="D"/>
    <s v="S5"/>
    <s v="BT-231896"/>
    <s v="LOT-B5887"/>
    <n v="0"/>
    <n v="0"/>
    <n v="0"/>
    <n v="10"/>
    <n v="5"/>
    <n v="60"/>
    <s v="SUP-1003"/>
    <x v="0"/>
    <s v="Nigeria"/>
    <n v="4"/>
    <d v="2026-02-15T00:00:00"/>
    <n v="636005.35"/>
    <n v="976227.74"/>
    <n v="0"/>
    <s v="NGN"/>
    <d v="2026-05-02T00:00:00"/>
    <d v="2026-02-19T00:00:00"/>
    <m/>
    <x v="0"/>
    <x v="0"/>
  </r>
  <r>
    <s v="PRD-03125"/>
    <s v="BRO-SUP-0095"/>
    <s v="5625580000000"/>
    <x v="6"/>
    <s v="Brother"/>
    <x v="6"/>
    <s v="Labels"/>
    <s v="Pack"/>
    <s v="Active"/>
    <x v="0"/>
    <s v="PHC"/>
    <s v="C-02-S7"/>
    <s v="C"/>
    <s v="S7"/>
    <s v="BT-460487"/>
    <s v="LOT-C3166"/>
    <n v="146"/>
    <n v="36"/>
    <n v="110"/>
    <n v="60"/>
    <n v="30"/>
    <n v="480"/>
    <s v="SUP-1010"/>
    <x v="1"/>
    <s v="United Arab Emirates"/>
    <n v="19"/>
    <d v="2026-02-10T00:00:00"/>
    <n v="4158.6899999999996"/>
    <n v="5533.09"/>
    <n v="607168.74"/>
    <s v="NGN"/>
    <d v="2026-05-11T00:00:00"/>
    <d v="2026-02-20T00:00:00"/>
    <d v="2028-01-15T00:00:00"/>
    <x v="1"/>
    <x v="1"/>
  </r>
  <r>
    <s v="PRD-00299"/>
    <s v="SAM-MOB-0007"/>
    <s v="3684860000000"/>
    <x v="11"/>
    <s v="Samsung"/>
    <x v="5"/>
    <s v="Smartphones"/>
    <s v="Each"/>
    <s v="Discontinued"/>
    <x v="2"/>
    <s v="LAG"/>
    <s v="H-35-S4"/>
    <s v="H"/>
    <s v="S4"/>
    <s v="BT-555111"/>
    <s v="LOT-A3517"/>
    <n v="198"/>
    <n v="24"/>
    <n v="174"/>
    <n v="100"/>
    <n v="30"/>
    <n v="400"/>
    <s v="SUP-1011"/>
    <x v="2"/>
    <s v="United Kingdom"/>
    <n v="29"/>
    <d v="2025-06-23T00:00:00"/>
    <n v="610515.34"/>
    <n v="720378.7"/>
    <n v="120882037.3"/>
    <s v="NGN"/>
    <d v="2026-05-14T00:00:00"/>
    <d v="2025-06-28T00:00:00"/>
    <m/>
    <x v="1"/>
    <x v="1"/>
  </r>
  <r>
    <s v="PRD-02812"/>
    <s v="PHI-CLN-0083"/>
    <s v="8369120000000"/>
    <x v="20"/>
    <s v="Philips"/>
    <x v="1"/>
    <s v="Vacuum"/>
    <s v="Each"/>
    <s v="Active"/>
    <x v="0"/>
    <s v="PHC"/>
    <s v="A-12-S1"/>
    <s v="A"/>
    <s v="S1"/>
    <s v="BT-152610"/>
    <s v="LOT-C7564"/>
    <n v="215"/>
    <n v="85"/>
    <n v="130"/>
    <m/>
    <n v="12"/>
    <n v="200"/>
    <s v="SUP-1010"/>
    <x v="1"/>
    <s v="United Arab Emirates"/>
    <n v="14"/>
    <d v="2026-02-05T00:00:00"/>
    <n v="173811.35"/>
    <n v="253324.53"/>
    <n v="37369440.25"/>
    <s v="NGN"/>
    <d v="2026-05-03T00:00:00"/>
    <d v="2026-02-10T00:00:00"/>
    <d v="2026-11-18T00:00:00"/>
    <x v="3"/>
    <x v="1"/>
  </r>
  <r>
    <s v="PRD-01237"/>
    <s v="HP-SUP-0036"/>
    <s v="4479390000000"/>
    <x v="45"/>
    <s v="Hp"/>
    <x v="6"/>
    <s v="Paper Products"/>
    <s v="Pack"/>
    <s v="Active"/>
    <x v="1"/>
    <s v="ABJ"/>
    <s v="D-07-S3"/>
    <s v="D"/>
    <s v="S3"/>
    <s v="BT-162237"/>
    <s v="LOT-B1851"/>
    <n v="95"/>
    <n v="6"/>
    <n v="89"/>
    <n v="10"/>
    <n v="4"/>
    <n v="100"/>
    <s v="SUP-1005"/>
    <x v="12"/>
    <s v="United Arab Emirates"/>
    <n v="20"/>
    <d v="2026-02-01T00:00:00"/>
    <n v="3678.6"/>
    <n v="4693.82"/>
    <n v="349467"/>
    <s v="NGN"/>
    <d v="2026-06-16T00:00:00"/>
    <d v="2026-02-16T00:00:00"/>
    <d v="2027-07-21T00:00:00"/>
    <x v="1"/>
    <x v="1"/>
  </r>
  <r>
    <s v="PRD-01278"/>
    <s v="LOG-CLN-0030"/>
    <s v="7886640000000"/>
    <x v="28"/>
    <s v="Logitech"/>
    <x v="1"/>
    <s v="Cleaning Kits"/>
    <s v="Each"/>
    <s v="Active"/>
    <x v="1"/>
    <s v="ABJ"/>
    <s v="C-32-S5"/>
    <s v="C"/>
    <s v="S5"/>
    <s v="BT-556384"/>
    <s v="LOT-B2300"/>
    <n v="-6"/>
    <n v="0"/>
    <n v="52"/>
    <n v="10"/>
    <n v="5"/>
    <n v="60"/>
    <s v="SUP-1005"/>
    <x v="12"/>
    <s v="United Arab Emirates"/>
    <n v="20"/>
    <d v="2025-04-05T00:00:00"/>
    <n v="7833.51"/>
    <n v="9013.26"/>
    <n v="407342.52"/>
    <s v="NGN"/>
    <d v="2026-05-22T00:00:00"/>
    <d v="2025-04-13T00:00:00"/>
    <d v="2027-08-16T00:00:00"/>
    <x v="1"/>
    <x v="1"/>
  </r>
  <r>
    <s v="PRD-00536"/>
    <s v="PHI-CCT-0015"/>
    <s v="8593400000000"/>
    <x v="32"/>
    <s v="Philips"/>
    <x v="9"/>
    <s v="NVR"/>
    <s v="Each"/>
    <s v="Discontinued"/>
    <x v="2"/>
    <s v="LAG"/>
    <s v="B-39-S8"/>
    <s v="B"/>
    <s v="S8"/>
    <s v="BT-607771"/>
    <s v="LOT-A3700"/>
    <n v="0"/>
    <n v="0"/>
    <n v="0"/>
    <n v="30"/>
    <n v="12"/>
    <n v="150"/>
    <s v="SUP-1004"/>
    <x v="10"/>
    <s v="United Arab Emirates"/>
    <n v="24"/>
    <d v="2026-03-25T00:00:00"/>
    <n v="503183.09"/>
    <n v="755328.15"/>
    <n v="0"/>
    <s v="NGN"/>
    <d v="2026-05-07T00:00:00"/>
    <d v="2026-04-09T00:00:00"/>
    <m/>
    <x v="0"/>
    <x v="0"/>
  </r>
  <r>
    <s v="PRD-03398"/>
    <s v="UBI-CCT-0087"/>
    <s v="844068000000"/>
    <x v="16"/>
    <s v="Ubiquiti"/>
    <x v="9"/>
    <s v="Intercoms"/>
    <s v="Each"/>
    <s v="Active"/>
    <x v="0"/>
    <s v="PHC"/>
    <s v="B-08-S7"/>
    <s v="B"/>
    <s v="S7"/>
    <s v="BT-149612"/>
    <s v="LOT-C7128"/>
    <n v="47"/>
    <n v="15"/>
    <n v="32"/>
    <n v="60"/>
    <n v="18"/>
    <n v="300"/>
    <s v="SUP-1006"/>
    <x v="4"/>
    <s v="China"/>
    <n v="38"/>
    <d v="2025-10-17T00:00:00"/>
    <n v="252079.93"/>
    <n v="363836.14"/>
    <n v="11847756.710000001"/>
    <s v="NGN"/>
    <d v="2026-05-29T00:00:00"/>
    <d v="2025-10-23T00:00:00"/>
    <m/>
    <x v="2"/>
    <x v="0"/>
  </r>
  <r>
    <s v="PRD-01319"/>
    <s v="SAM-AUD-0046"/>
    <s v="4726680000000"/>
    <x v="0"/>
    <s v="Samsung"/>
    <x v="0"/>
    <s v="Speakers"/>
    <s v="Each"/>
    <s v="Active"/>
    <x v="1"/>
    <s v="ABJ"/>
    <s v="C-37-S8"/>
    <s v="C"/>
    <s v="S8"/>
    <s v="BT-260601"/>
    <s v="LOT-B9227"/>
    <n v="76"/>
    <n v="5"/>
    <n v="71"/>
    <n v="30"/>
    <n v="15"/>
    <n v="120"/>
    <s v="SUP-1009"/>
    <x v="7"/>
    <s v="Nigeria"/>
    <n v="6"/>
    <d v="2025-06-12T00:00:00"/>
    <n v="67028.45"/>
    <n v="98205.86"/>
    <n v="5094162.2"/>
    <s v="NGN"/>
    <d v="2026-05-22T00:00:00"/>
    <d v="2025-06-13T00:00:00"/>
    <m/>
    <x v="1"/>
    <x v="1"/>
  </r>
  <r>
    <s v="PRD-01719"/>
    <s v="UBI-NET-0059"/>
    <s v="6726990000000"/>
    <x v="52"/>
    <s v="Ubiquiti"/>
    <x v="11"/>
    <s v="Switches"/>
    <s v="Each"/>
    <s v="Active"/>
    <x v="1"/>
    <s v="ABJ"/>
    <s v="E-40-S8"/>
    <s v="E"/>
    <s v="S8"/>
    <s v="BT-554557"/>
    <s v="LOT-B8844"/>
    <n v="44"/>
    <n v="12"/>
    <n v="32"/>
    <n v="20"/>
    <n v="8"/>
    <n v="100"/>
    <s v="SUP-1005"/>
    <x v="12"/>
    <s v="United Arab Emirates"/>
    <n v="21"/>
    <d v="2025-05-09T00:00:00"/>
    <n v="355997.29"/>
    <n v="449966.5"/>
    <n v="15663880.76"/>
    <s v="NGN"/>
    <d v="2026-06-03T00:00:00"/>
    <d v="2025-05-17T00:00:00"/>
    <m/>
    <x v="1"/>
    <x v="1"/>
  </r>
  <r>
    <s v="PRD-00830"/>
    <s v="CIS-NET-0029"/>
    <s v="9244930000000"/>
    <x v="48"/>
    <s v="Cisco"/>
    <x v="11"/>
    <s v="Access Points"/>
    <s v="Each"/>
    <s v="Discontinued"/>
    <x v="2"/>
    <s v="LAG"/>
    <s v="A-24-S1"/>
    <s v="A"/>
    <s v="S1"/>
    <s v="BT-911459"/>
    <s v="LOT-A1714"/>
    <n v="196"/>
    <n v="68"/>
    <n v="128"/>
    <n v="100"/>
    <n v="40"/>
    <n v="800"/>
    <s v="SUP-1008"/>
    <x v="3"/>
    <s v="Nigeria"/>
    <n v="7"/>
    <d v="2025-07-29T00:00:00"/>
    <n v="154441.17000000001"/>
    <n v="184659.18"/>
    <n v="30270469.32"/>
    <s v="NGN"/>
    <d v="2026-06-02T00:00:00"/>
    <d v="2025-08-07T00:00:00"/>
    <m/>
    <x v="1"/>
    <x v="1"/>
  </r>
  <r>
    <s v="PRD-01692"/>
    <s v="WD-STO-0045"/>
    <s v="2588580000000"/>
    <x v="74"/>
    <s v="Western Digital"/>
    <x v="3"/>
    <s v="Solid State Drives"/>
    <s v="Each"/>
    <s v="Active"/>
    <x v="1"/>
    <s v="ABJ"/>
    <s v="D-40-S2"/>
    <s v="D"/>
    <s v="S2"/>
    <s v="BT-832885"/>
    <s v="LOT-B7673"/>
    <n v="132"/>
    <n v="36"/>
    <n v="96"/>
    <n v="25"/>
    <n v="10"/>
    <n v="150"/>
    <s v="SUP-1003"/>
    <x v="0"/>
    <s v="Nigeria"/>
    <n v="5"/>
    <d v="2026-02-17T00:00:00"/>
    <n v="52503.78"/>
    <n v="64069.55"/>
    <n v="6930498.96"/>
    <s v="NGN"/>
    <d v="2026-05-12T00:00:00"/>
    <d v="2026-02-25T00:00:00"/>
    <m/>
    <x v="1"/>
    <x v="1"/>
  </r>
  <r>
    <s v="PRD-01282"/>
    <s v="WD-STO-0034"/>
    <s v="8755800000000"/>
    <x v="74"/>
    <s v="Western Digital"/>
    <x v="3"/>
    <s v="Solid State Drives"/>
    <s v="Each"/>
    <s v="Active"/>
    <x v="1"/>
    <s v="ABJ"/>
    <s v="D-40-S2"/>
    <s v="D"/>
    <s v="S2"/>
    <s v="BT-185336"/>
    <s v="LOT-B9983"/>
    <n v="41"/>
    <n v="5"/>
    <n v="36"/>
    <n v="60"/>
    <n v="24"/>
    <n v="360"/>
    <s v="SUP-1002"/>
    <x v="5"/>
    <s v="Nigeria"/>
    <n v="4"/>
    <d v="2025-02-28T00:00:00"/>
    <n v="62896.54"/>
    <n v="79228.63"/>
    <n v="2578758.14"/>
    <s v="NGN"/>
    <d v="2026-06-06T00:00:00"/>
    <d v="2025-03-08T00:00:00"/>
    <m/>
    <x v="2"/>
    <x v="0"/>
  </r>
  <r>
    <s v="PRD-01267"/>
    <s v="PHI-CCT-0037"/>
    <s v="9178220000000"/>
    <x v="32"/>
    <s v="Philips"/>
    <x v="9"/>
    <s v="Intercoms"/>
    <s v="Each"/>
    <s v="Active"/>
    <x v="1"/>
    <s v="ABJ"/>
    <s v="C-37-S5"/>
    <s v="C"/>
    <s v="S5"/>
    <s v="BT-752510"/>
    <s v="LOT-B9084"/>
    <n v="61"/>
    <n v="12"/>
    <n v="49"/>
    <n v="25"/>
    <n v="10"/>
    <n v="200"/>
    <s v="SUP-1010"/>
    <x v="1"/>
    <s v="United Arab Emirates"/>
    <n v="15"/>
    <d v="2025-05-17T00:00:00"/>
    <n v="425893.92"/>
    <n v="622987.02"/>
    <n v="25979529.120000001"/>
    <s v="NGN"/>
    <d v="2026-05-07T00:00:00"/>
    <d v="2025-06-01T00:00:00"/>
    <m/>
    <x v="1"/>
    <x v="1"/>
  </r>
  <r>
    <s v="PRD-01416"/>
    <s v="CIS-NET-0059"/>
    <s v="3146500000000"/>
    <x v="56"/>
    <s v="Cisco"/>
    <x v="11"/>
    <s v="Access Points"/>
    <s v="Each"/>
    <s v="Active"/>
    <x v="1"/>
    <s v="ABJ"/>
    <s v="D-03-S6"/>
    <s v="D"/>
    <s v="S6"/>
    <s v="BT-197017"/>
    <s v="LOT-B6080"/>
    <n v="18"/>
    <n v="0"/>
    <n v="18"/>
    <n v="15"/>
    <n v="7"/>
    <n v="90"/>
    <s v="SUP-1002"/>
    <x v="5"/>
    <s v="Nigeria"/>
    <n v="9"/>
    <d v="2026-01-15T00:00:00"/>
    <n v="563016.85"/>
    <n v="670434.07999999996"/>
    <n v="10134303.300000001"/>
    <s v="NGN"/>
    <d v="2026-06-05T00:00:00"/>
    <d v="2026-01-26T00:00:00"/>
    <m/>
    <x v="1"/>
    <x v="1"/>
  </r>
  <r>
    <s v="PRD-01111"/>
    <s v="CIS-NET-0041"/>
    <s v="1320250000000"/>
    <x v="56"/>
    <s v="Cisco"/>
    <x v="11"/>
    <s v="Switches"/>
    <s v="Each"/>
    <s v="Active"/>
    <x v="2"/>
    <s v="LAG"/>
    <s v="C-26-S5"/>
    <s v="C"/>
    <s v="S5"/>
    <s v="BT-282615"/>
    <s v="LOT-A7439"/>
    <n v="26"/>
    <n v="8"/>
    <n v="18"/>
    <n v="40"/>
    <n v="12"/>
    <n v="200"/>
    <s v="SUP-1002"/>
    <x v="5"/>
    <s v="Nigeria"/>
    <n v="4"/>
    <d v="2026-05-28T00:00:00"/>
    <n v="335694.06"/>
    <n v="458980.3"/>
    <n v="8728045.5600000005"/>
    <s v="NGN"/>
    <d v="2026-06-21T00:00:00"/>
    <d v="2026-06-09T00:00:00"/>
    <m/>
    <x v="2"/>
    <x v="0"/>
  </r>
  <r>
    <s v="PRD-00928"/>
    <s v="CIS-NET-0034"/>
    <s v="985372000000"/>
    <x v="48"/>
    <s v="Cisco"/>
    <x v="11"/>
    <s v="Switches"/>
    <s v="Each"/>
    <s v="Active"/>
    <x v="2"/>
    <s v="LAG"/>
    <s v="B-10-S3"/>
    <s v="B"/>
    <s v="S3"/>
    <s v="BT-407358"/>
    <s v="LOT-A8793"/>
    <n v="11"/>
    <n v="1"/>
    <n v="10"/>
    <n v="25"/>
    <n v="7"/>
    <n v="200"/>
    <s v="SUP-1011"/>
    <x v="2"/>
    <s v="United Kingdom"/>
    <n v="32"/>
    <d v="2025-10-17T00:00:00"/>
    <n v="672520.24"/>
    <n v="786976.09"/>
    <n v="7397722.6399999997"/>
    <s v="NGN"/>
    <d v="2026-06-10T00:00:00"/>
    <d v="2025-10-24T00:00:00"/>
    <m/>
    <x v="2"/>
    <x v="0"/>
  </r>
  <r>
    <s v="PRD-01028"/>
    <s v="CIS-CCT-0023"/>
    <s v="7149990000000"/>
    <x v="17"/>
    <s v="Cisco"/>
    <x v="9"/>
    <s v="IP Cameras"/>
    <s v="Each"/>
    <s v="Active"/>
    <x v="2"/>
    <s v="LAG"/>
    <s v="A-30-S7"/>
    <s v="A"/>
    <s v="S7"/>
    <s v="BT-333993"/>
    <s v="LOT-A5876"/>
    <n v="134"/>
    <n v="1"/>
    <n v="133"/>
    <n v="40"/>
    <n v="16"/>
    <n v="160"/>
    <s v="SUP-1002"/>
    <x v="5"/>
    <s v="Nigeria"/>
    <n v="5"/>
    <d v="2025-04-21T00:00:00"/>
    <n v="102652.58"/>
    <n v="135949.46"/>
    <n v="13755445.720000001"/>
    <s v="NGN"/>
    <d v="2026-05-18T00:00:00"/>
    <d v="2025-05-02T00:00:00"/>
    <m/>
    <x v="1"/>
    <x v="1"/>
  </r>
  <r>
    <s v="PRD-02556"/>
    <s v="HP-SUP-0069"/>
    <s v="7871910000000"/>
    <x v="45"/>
    <s v="Hp"/>
    <x v="6"/>
    <s v="Labels"/>
    <s v="Pack"/>
    <s v="Active"/>
    <x v="0"/>
    <s v="PHC"/>
    <s v="A-36-S4"/>
    <s v="A"/>
    <s v="S4"/>
    <s v="BT-929246"/>
    <s v="LOT-C9734"/>
    <n v="259"/>
    <n v="70"/>
    <n v="189"/>
    <n v="40"/>
    <n v="20"/>
    <n v="320"/>
    <s v="SUP-1001"/>
    <x v="9"/>
    <s v="Nigeria"/>
    <n v="7"/>
    <d v="2026-04-16T00:00:00"/>
    <n v="35573.94"/>
    <n v="47971.92"/>
    <n v="9213650.4600000009"/>
    <s v="NGN"/>
    <d v="2026-05-15T00:00:00"/>
    <d v="2026-04-29T00:00:00"/>
    <d v="2026-05-29T00:00:00"/>
    <x v="1"/>
    <x v="1"/>
  </r>
  <r>
    <s v="PRD-01951"/>
    <s v="SEA-STO-0043"/>
    <s v="8651210000000"/>
    <x v="55"/>
    <s v="Seagate"/>
    <x v="3"/>
    <s v="External Storage"/>
    <s v="Each"/>
    <s v="Active"/>
    <x v="1"/>
    <s v="ABJ"/>
    <s v="D-26-S6"/>
    <s v="D"/>
    <s v="S6"/>
    <s v="BT-745575"/>
    <s v="LOT-B4182"/>
    <n v="177"/>
    <n v="66"/>
    <n v="111"/>
    <n v="40"/>
    <n v="20"/>
    <n v="320"/>
    <s v="SUP-1002"/>
    <x v="5"/>
    <s v="Nigeria"/>
    <n v="3"/>
    <d v="2025-02-23T00:00:00"/>
    <n v="94442.27"/>
    <n v="114642.19"/>
    <n v="16716281.789999999"/>
    <s v="NGN"/>
    <d v="2026-04-30T00:00:00"/>
    <d v="2025-02-25T00:00:00"/>
    <m/>
    <x v="1"/>
    <x v="1"/>
  </r>
  <r>
    <s v="PRD-02469"/>
    <s v="LOG-AUD-0060"/>
    <s v="3421120000000"/>
    <x v="60"/>
    <s v="Logitech"/>
    <x v="0"/>
    <s v="Speakers"/>
    <s v="Each"/>
    <s v="Active"/>
    <x v="0"/>
    <s v="PHC"/>
    <s v="G-21-S3"/>
    <s v="G"/>
    <s v="S3"/>
    <s v="BT-152303"/>
    <s v="LOT-C9827"/>
    <n v="266"/>
    <n v="78"/>
    <n v="188"/>
    <n v="75"/>
    <n v="22"/>
    <n v="600"/>
    <s v="SUP-1009"/>
    <x v="7"/>
    <s v="Nigeria"/>
    <n v="6"/>
    <d v="2025-07-09T00:00:00"/>
    <n v="48567.77"/>
    <n v="57647.54"/>
    <n v="12919026.82"/>
    <s v="NGN"/>
    <d v="2026-05-28T00:00:00"/>
    <d v="2025-07-21T00:00:00"/>
    <m/>
    <x v="1"/>
    <x v="1"/>
  </r>
  <r>
    <s v="PRD-00364"/>
    <s v="WD-STO-0006"/>
    <s v="5667660000000"/>
    <x v="78"/>
    <s v="Western Digital"/>
    <x v="3"/>
    <s v="Flash Drives"/>
    <s v="Each"/>
    <s v="Active"/>
    <x v="2"/>
    <s v="LAG"/>
    <s v="D-04-S7"/>
    <s v="D"/>
    <s v="S7"/>
    <s v="BT-689569"/>
    <s v="LOT-A6295"/>
    <n v="115"/>
    <n v="30"/>
    <n v="85"/>
    <n v="15"/>
    <n v="6"/>
    <n v="120"/>
    <s v="SUP-1006"/>
    <x v="4"/>
    <s v="China"/>
    <n v="37"/>
    <d v="2025-08-16T00:00:00"/>
    <n v="101224.59"/>
    <n v="125917.72"/>
    <n v="11640827.85"/>
    <s v="NGN"/>
    <d v="2026-05-28T00:00:00"/>
    <d v="2025-08-21T00:00:00"/>
    <m/>
    <x v="1"/>
    <x v="1"/>
  </r>
  <r>
    <s v="PRD-00973"/>
    <s v="CAN-SUP-0031"/>
    <s v="1218940000000"/>
    <x v="39"/>
    <s v="Canon"/>
    <x v="6"/>
    <s v="Paper Products"/>
    <s v="Pack"/>
    <s v="Active"/>
    <x v="2"/>
    <s v="LAG"/>
    <s v="E-37-S6"/>
    <s v="E"/>
    <s v="S6"/>
    <s v="BT-387409"/>
    <s v="LOT-A8702"/>
    <n v="326"/>
    <n v="38"/>
    <n v="288"/>
    <n v="40"/>
    <n v="20"/>
    <n v="320"/>
    <s v="SUP-1001"/>
    <x v="9"/>
    <s v="Nigeria"/>
    <n v="5"/>
    <d v="2026-03-26T00:00:00"/>
    <n v="19970.61"/>
    <n v="26722.78"/>
    <n v="6510418.8600000003"/>
    <s v="NGN"/>
    <d v="2026-06-03T00:00:00"/>
    <d v="2026-03-30T00:00:00"/>
    <d v="2027-02-10T00:00:00"/>
    <x v="3"/>
    <x v="1"/>
  </r>
  <r>
    <s v="PRD-01184"/>
    <s v="PHI-CLN-0030"/>
    <s v="4344210000000"/>
    <x v="20"/>
    <s v="Philips"/>
    <x v="1"/>
    <s v="Cleaning Kits"/>
    <s v="Each"/>
    <s v="Active"/>
    <x v="2"/>
    <s v="LAG"/>
    <s v="E-24-S5"/>
    <s v="E"/>
    <s v="S5"/>
    <s v="BT-480706"/>
    <s v="LOT-A2920"/>
    <n v="11"/>
    <n v="4"/>
    <n v="7"/>
    <n v="40"/>
    <n v="12"/>
    <n v="320"/>
    <s v="SUP-1008"/>
    <x v="3"/>
    <s v="Nigeria"/>
    <n v="7"/>
    <d v="2025-06-01T00:00:00"/>
    <n v="37658.85"/>
    <n v="46578.71"/>
    <n v="414247.35"/>
    <s v="NGN"/>
    <d v="2026-06-27T00:00:00"/>
    <d v="2025-06-09T00:00:00"/>
    <d v="2027-01-15T00:00:00"/>
    <x v="2"/>
    <x v="0"/>
  </r>
  <r>
    <s v="PRD-02140"/>
    <s v="PHI-CCT-0059"/>
    <s v="3347510000000"/>
    <x v="32"/>
    <s v="Philips"/>
    <x v="9"/>
    <s v="IP Cameras"/>
    <s v="Each"/>
    <s v="Active"/>
    <x v="1"/>
    <s v="ABJ"/>
    <s v="C-40-S8"/>
    <s v="C"/>
    <s v="S8"/>
    <s v="BT-747671"/>
    <s v="LOT-B1916"/>
    <n v="107"/>
    <n v="4"/>
    <n v="103"/>
    <n v="30"/>
    <n v="15"/>
    <n v="150"/>
    <s v="SUP-1003"/>
    <x v="0"/>
    <s v="Nigeria"/>
    <n v="5"/>
    <d v="2025-04-08T00:00:00"/>
    <n v="314874.83"/>
    <n v="390802.08"/>
    <n v="33691606.810000002"/>
    <s v="NGN"/>
    <d v="2026-06-18T00:00:00"/>
    <d v="2025-04-20T00:00:00"/>
    <m/>
    <x v="1"/>
    <x v="1"/>
  </r>
  <r>
    <s v="PRD-02700"/>
    <s v="SEA-STO-0061"/>
    <s v="8431120000000"/>
    <x v="55"/>
    <s v="Seagate"/>
    <x v="3"/>
    <s v="Hard Disk Drives"/>
    <s v="Each"/>
    <s v="Active"/>
    <x v="0"/>
    <s v="PHC"/>
    <s v="E-32-S3"/>
    <s v="E"/>
    <s v="S3"/>
    <s v="BT-579270"/>
    <s v="LOT-C7523"/>
    <n v="0"/>
    <n v="0"/>
    <n v="0"/>
    <n v="40"/>
    <n v="12"/>
    <n v="400"/>
    <s v="SUP-1009"/>
    <x v="7"/>
    <s v="Nigeria"/>
    <n v="9"/>
    <d v="2025-05-10T00:00:00"/>
    <n v="89126.14"/>
    <n v="103700.4"/>
    <n v="0"/>
    <s v="NGN"/>
    <d v="2026-05-08T00:00:00"/>
    <d v="2025-05-14T00:00:00"/>
    <m/>
    <x v="0"/>
    <x v="0"/>
  </r>
  <r>
    <s v="PRD-03299"/>
    <s v="MSF-ACC-0059"/>
    <s v="4557460000000"/>
    <x v="26"/>
    <s v="Microsoft"/>
    <x v="10"/>
    <s v="Mice"/>
    <s v="Each"/>
    <s v="Active"/>
    <x v="0"/>
    <s v="PHC"/>
    <s v="N/A"/>
    <s v="B"/>
    <s v="S8"/>
    <s v="BT-284241"/>
    <s v="LOT-C1356"/>
    <n v="17"/>
    <n v="1"/>
    <n v="16"/>
    <n v="10"/>
    <n v="4"/>
    <n v="50"/>
    <s v="SUP-1001"/>
    <x v="9"/>
    <s v="Nigeria"/>
    <n v="9"/>
    <d v="2025-07-15T00:00:00"/>
    <n v="59718.15"/>
    <n v="81800.679999999993"/>
    <n v="1015208.55"/>
    <s v="NGN"/>
    <d v="2026-05-19T00:00:00"/>
    <d v="2025-07-20T00:00:00"/>
    <m/>
    <x v="1"/>
    <x v="1"/>
  </r>
  <r>
    <s v="PRD-03132"/>
    <s v="HP-CLN-0079"/>
    <s v="3496060000000"/>
    <x v="1"/>
    <s v="Hp"/>
    <x v="1"/>
    <s v="Vacuum"/>
    <s v="Each"/>
    <s v="Active"/>
    <x v="0"/>
    <s v="PHC"/>
    <s v="B-27-S1"/>
    <s v="B"/>
    <s v="S1"/>
    <s v="BT-211402"/>
    <s v="LOT-C1110"/>
    <n v="447"/>
    <n v="162"/>
    <n v="285"/>
    <n v="50"/>
    <n v="25"/>
    <n v="300"/>
    <s v="SUP-1006"/>
    <x v="4"/>
    <s v="China"/>
    <n v="36"/>
    <d v="2026-04-27T00:00:00"/>
    <n v="127911.17"/>
    <n v="150855.18"/>
    <n v="57176292.990000002"/>
    <s v="NGN"/>
    <d v="2026-05-31T00:00:00"/>
    <d v="2026-05-10T00:00:00"/>
    <d v="2028-06-08T00:00:00"/>
    <x v="3"/>
    <x v="1"/>
  </r>
  <r>
    <s v="PRD-02860"/>
    <s v="HP-MOB-0100"/>
    <s v="7310840000000"/>
    <x v="25"/>
    <s v="Hp"/>
    <x v="5"/>
    <s v="Tablets"/>
    <s v="Each"/>
    <s v="Active"/>
    <x v="0"/>
    <s v="PHC"/>
    <s v="E-17-S4"/>
    <s v="E"/>
    <s v="S4"/>
    <s v="BT-384740"/>
    <s v="LOT-C3708"/>
    <n v="117"/>
    <n v="25"/>
    <n v="92"/>
    <n v="20"/>
    <n v="10"/>
    <n v="160"/>
    <s v="SUP-1006"/>
    <x v="6"/>
    <s v="China"/>
    <n v="33"/>
    <d v="2026-04-20T00:00:00"/>
    <n v="554666.77"/>
    <n v="823286.56"/>
    <n v="64896012.090000004"/>
    <s v="NGN"/>
    <d v="2026-06-21T00:00:00"/>
    <d v="2026-04-22T00:00:00"/>
    <m/>
    <x v="1"/>
    <x v="1"/>
  </r>
  <r>
    <s v="PRD-00533"/>
    <s v="SAM-STO-0017"/>
    <s v="3504060000000"/>
    <x v="42"/>
    <s v="Samsung"/>
    <x v="3"/>
    <s v="Solid State Drives"/>
    <s v="Each"/>
    <s v="Active"/>
    <x v="2"/>
    <s v="LAG"/>
    <s v="F-01-S9"/>
    <s v="F"/>
    <s v="S9"/>
    <s v="BT-517955"/>
    <s v="LOT-A4051"/>
    <n v="258"/>
    <n v="16"/>
    <n v="242"/>
    <n v="100"/>
    <n v="50"/>
    <n v="800"/>
    <s v="SUP-1004"/>
    <x v="10"/>
    <s v="United Arab Emirates"/>
    <n v="23"/>
    <d v="2026-05-01T00:00:00"/>
    <n v="134514.46"/>
    <n v="181266.69"/>
    <n v="34704730.68"/>
    <s v="NGN"/>
    <d v="2026-05-19T00:00:00"/>
    <d v="2026-05-14T00:00:00"/>
    <m/>
    <x v="1"/>
    <x v="1"/>
  </r>
  <r>
    <s v="PRD-01828"/>
    <s v="WD-STO-0047"/>
    <s v="5824710000000"/>
    <x v="78"/>
    <s v="Western Digital"/>
    <x v="3"/>
    <s v="Flash Drives"/>
    <s v="Each"/>
    <s v="Active"/>
    <x v="1"/>
    <s v="ABJ"/>
    <s v="E-12-S1"/>
    <s v="E"/>
    <s v="S1"/>
    <s v="BT-874822"/>
    <s v="LOT-B2109"/>
    <n v="367"/>
    <n v="111"/>
    <n v="256"/>
    <n v="75"/>
    <n v="22"/>
    <n v="450"/>
    <s v="SUP-1002"/>
    <x v="5"/>
    <s v="Nigeria"/>
    <n v="7"/>
    <d v="2026-01-28T00:00:00"/>
    <n v="193705.28"/>
    <n v="243998.27"/>
    <n v="71089837.760000005"/>
    <s v="NGN"/>
    <d v="2026-05-11T00:00:00"/>
    <d v="2026-02-01T00:00:00"/>
    <m/>
    <x v="1"/>
    <x v="1"/>
  </r>
  <r>
    <s v="PRD-02204"/>
    <s v="HP-CLN-0053"/>
    <s v="5492590000000"/>
    <x v="1"/>
    <s v="Hp"/>
    <x v="1"/>
    <s v="Vacuum"/>
    <s v="Each"/>
    <s v="Active"/>
    <x v="1"/>
    <s v="ABJ"/>
    <s v="D-07-S4"/>
    <s v="D"/>
    <s v="S4"/>
    <s v="BT-191528"/>
    <s v="LOT-B2399"/>
    <n v="114"/>
    <n v="19"/>
    <n v="95"/>
    <n v="50"/>
    <n v="20"/>
    <n v="250"/>
    <s v="SUP-1005"/>
    <x v="12"/>
    <s v="United Arab Emirates"/>
    <n v="21"/>
    <d v="2025-05-31T00:00:00"/>
    <n v="82912.320000000007"/>
    <n v="108185.23"/>
    <n v="9452004.4800000004"/>
    <s v="NGN"/>
    <d v="2026-05-06T00:00:00"/>
    <d v="2025-06-09T00:00:00"/>
    <d v="2028-04-15T00:00:00"/>
    <x v="1"/>
    <x v="1"/>
  </r>
  <r>
    <s v="PRD-00424"/>
    <s v="HP-SUP-0010"/>
    <s v="1208010000000"/>
    <x v="45"/>
    <s v="Hp"/>
    <x v="6"/>
    <s v="Paper Products"/>
    <s v="Pack"/>
    <s v="Active"/>
    <x v="2"/>
    <s v="LAG"/>
    <s v="E-39-S1"/>
    <s v="E"/>
    <s v="S1"/>
    <s v="BT-163859"/>
    <s v="LOT-A1969"/>
    <n v="13"/>
    <n v="1"/>
    <n v="12"/>
    <n v="30"/>
    <n v="12"/>
    <n v="120"/>
    <s v="SUP-1002"/>
    <x v="5"/>
    <s v="Nigeria"/>
    <n v="5"/>
    <d v="2025-06-27T00:00:00"/>
    <n v="44389.53"/>
    <n v="62287.519999999997"/>
    <n v="577063.89"/>
    <s v="NGN"/>
    <d v="2026-05-12T00:00:00"/>
    <d v="2025-07-05T00:00:00"/>
    <d v="2026-07-05T00:00:00"/>
    <x v="2"/>
    <x v="0"/>
  </r>
  <r>
    <s v="PRD-01209"/>
    <s v="SAM-AUD-0041"/>
    <s v="3666640000000"/>
    <x v="0"/>
    <s v="Samsung"/>
    <x v="0"/>
    <s v="Earbuds"/>
    <s v="Each"/>
    <s v="Active"/>
    <x v="1"/>
    <s v="ABJ"/>
    <s v="A-32-S8"/>
    <s v="A"/>
    <s v="S8"/>
    <s v="BT-933794"/>
    <s v="LOT-B1491"/>
    <n v="33"/>
    <n v="10"/>
    <n v="23"/>
    <n v="20"/>
    <n v="10"/>
    <n v="80"/>
    <s v="SUP-1010"/>
    <x v="1"/>
    <s v="United Arab Emirates"/>
    <n v="20"/>
    <d v="2025-12-24T00:00:00"/>
    <n v="22764.59"/>
    <n v="27116.95"/>
    <n v="751231.47"/>
    <s v="NGN"/>
    <d v="2026-05-12T00:00:00"/>
    <d v="2026-01-02T00:00:00"/>
    <m/>
    <x v="1"/>
    <x v="1"/>
  </r>
  <r>
    <s v="PRD-00838"/>
    <s v="SAM-MOB-0027"/>
    <s v="6121580000000"/>
    <x v="21"/>
    <s v="Samsung"/>
    <x v="5"/>
    <s v="Tablets"/>
    <s v="Each"/>
    <s v="Active"/>
    <x v="2"/>
    <s v="LAG"/>
    <s v="B-30-S7"/>
    <s v="B"/>
    <s v="S7"/>
    <s v="BT-309501"/>
    <s v="LOT-A5054"/>
    <n v="87"/>
    <n v="29"/>
    <n v="58"/>
    <n v="30"/>
    <n v="12"/>
    <n v="180"/>
    <s v="SUP-1011"/>
    <x v="6"/>
    <s v="United Kingdom"/>
    <n v="26"/>
    <d v="2025-02-09T00:00:00"/>
    <n v="609617.34"/>
    <n v="802958.46"/>
    <n v="53036708.579999998"/>
    <s v="NGN"/>
    <d v="2026-05-26T00:00:00"/>
    <d v="2025-02-12T00:00:00"/>
    <m/>
    <x v="1"/>
    <x v="1"/>
  </r>
  <r>
    <s v="PRD-02527"/>
    <s v="HP-PRN-0046"/>
    <s v="3002330000000"/>
    <x v="64"/>
    <s v="Hp"/>
    <x v="7"/>
    <s v="Laser Printers"/>
    <s v="Each"/>
    <s v="Active"/>
    <x v="0"/>
    <s v="PHC"/>
    <s v="D-16-S4"/>
    <s v="D"/>
    <s v="S4"/>
    <s v="BT-255730"/>
    <s v="LOT-C4207"/>
    <n v="414"/>
    <n v="48"/>
    <n v="366"/>
    <n v="100"/>
    <n v="30"/>
    <n v="500"/>
    <s v="SUP-1009"/>
    <x v="7"/>
    <s v="Nigeria"/>
    <n v="6"/>
    <d v="2025-01-27T00:00:00"/>
    <n v="404950.12"/>
    <n v="562387.56999999995"/>
    <n v="167649349.69999999"/>
    <s v="NGN"/>
    <d v="2026-06-18T00:00:00"/>
    <d v="2025-02-11T00:00:00"/>
    <m/>
    <x v="1"/>
    <x v="1"/>
  </r>
  <r>
    <s v="PRD-01598"/>
    <s v="WD-STO-0039"/>
    <s v="9839100000000"/>
    <x v="61"/>
    <s v="Western Digital"/>
    <x v="3"/>
    <s v="External Storage"/>
    <s v="Each"/>
    <s v="Active"/>
    <x v="1"/>
    <s v="ABJ"/>
    <s v="E-09-S1"/>
    <s v="E"/>
    <s v="S1"/>
    <s v="BT-461125"/>
    <s v="LOT-B5114"/>
    <n v="279"/>
    <n v="1"/>
    <n v="278"/>
    <n v="40"/>
    <n v="12"/>
    <n v="400"/>
    <s v="SUP-1003"/>
    <x v="0"/>
    <s v="Nigeria"/>
    <n v="7"/>
    <d v="2025-03-04T00:00:00"/>
    <n v="45202.84"/>
    <n v="53839.81"/>
    <n v="12611592.359999999"/>
    <s v="NGN"/>
    <d v="2026-06-08T00:00:00"/>
    <d v="2025-03-12T00:00:00"/>
    <m/>
    <x v="1"/>
    <x v="1"/>
  </r>
  <r>
    <s v="PRD-00376"/>
    <s v="APC-ELC-0018"/>
    <s v="7919710000000"/>
    <x v="82"/>
    <s v="Apc"/>
    <x v="8"/>
    <s v="Lighting"/>
    <s v="Each"/>
    <s v="Active"/>
    <x v="2"/>
    <s v="LAG"/>
    <s v="N/A"/>
    <s v="A"/>
    <s v="S5"/>
    <s v="BT-687789"/>
    <s v="LOT-A6745"/>
    <n v="36"/>
    <n v="2"/>
    <n v="34"/>
    <n v="25"/>
    <n v="12"/>
    <n v="125"/>
    <s v="SUP-1006"/>
    <x v="4"/>
    <s v="China"/>
    <n v="33"/>
    <d v="2025-01-08T00:00:00"/>
    <n v="93963.94"/>
    <n v="115526.16"/>
    <n v="3382701.84"/>
    <s v="NGN"/>
    <d v="2026-06-18T00:00:00"/>
    <d v="2025-01-15T00:00:00"/>
    <m/>
    <x v="1"/>
    <x v="1"/>
  </r>
  <r>
    <s v="PRD-03355"/>
    <s v="PHI-AUD-0085"/>
    <s v="9248590000000"/>
    <x v="7"/>
    <s v="Philips"/>
    <x v="0"/>
    <s v="Speakers"/>
    <s v="Each"/>
    <s v="Active"/>
    <x v="0"/>
    <s v="PHC"/>
    <s v="D-38-S5"/>
    <s v="D"/>
    <s v="S5"/>
    <s v="BT-409055"/>
    <s v="LOT-C6765"/>
    <n v="162"/>
    <n v="45"/>
    <n v="117"/>
    <n v="30"/>
    <n v="15"/>
    <n v="300"/>
    <s v="SUP-1001"/>
    <x v="9"/>
    <s v="Nigeria"/>
    <n v="8"/>
    <d v="2026-04-01T00:00:00"/>
    <n v="174478.85"/>
    <n v="247390.13"/>
    <n v="28265573.699999999"/>
    <s v="NGN"/>
    <d v="2026-06-11T00:00:00"/>
    <d v="2026-04-06T00:00:00"/>
    <m/>
    <x v="1"/>
    <x v="1"/>
  </r>
  <r>
    <s v="PRD-02642"/>
    <s v="PHI-ELC-0143"/>
    <s v="1010900000000"/>
    <x v="31"/>
    <s v="Philips"/>
    <x v="8"/>
    <s v="Lighting"/>
    <s v="Each"/>
    <s v="Active"/>
    <x v="0"/>
    <s v="PHC"/>
    <s v="F-08-S6"/>
    <s v="F"/>
    <s v="S6"/>
    <s v="BT-899361"/>
    <s v="LOT-C2082"/>
    <n v="134"/>
    <n v="50"/>
    <n v="84"/>
    <n v="40"/>
    <n v="20"/>
    <n v="200"/>
    <s v="SUP-1012"/>
    <x v="11"/>
    <s v="Nigeria"/>
    <n v="8"/>
    <d v="2026-04-14T00:00:00"/>
    <n v="261540.77"/>
    <n v="329079.09999999998"/>
    <n v="35046463.18"/>
    <s v="NGN"/>
    <d v="2026-05-22T00:00:00"/>
    <d v="2026-04-19T00:00:00"/>
    <m/>
    <x v="1"/>
    <x v="1"/>
  </r>
  <r>
    <s v="PRD-00638"/>
    <s v="APC-ELC-0033"/>
    <s v="6276330000000"/>
    <x v="70"/>
    <s v="Apc"/>
    <x v="8"/>
    <s v="UPS"/>
    <s v="Each"/>
    <s v="Active"/>
    <x v="2"/>
    <s v="LAG"/>
    <s v="C-04-S1"/>
    <s v="C"/>
    <s v="S1"/>
    <s v="BT-573014"/>
    <s v="LOT-A7522"/>
    <n v="51"/>
    <n v="17"/>
    <n v="34"/>
    <n v="20"/>
    <n v="8"/>
    <n v="100"/>
    <s v="SUP-1011"/>
    <x v="2"/>
    <s v="United Kingdom"/>
    <n v="26"/>
    <d v="2025-12-26T00:00:00"/>
    <n v="299819.08"/>
    <n v="411130"/>
    <n v="15290773.08"/>
    <s v="NGN"/>
    <d v="2026-06-03T00:00:00"/>
    <d v="2026-01-10T00:00:00"/>
    <m/>
    <x v="1"/>
    <x v="1"/>
  </r>
  <r>
    <s v="PRD-02816"/>
    <s v="HP-SUP-0076"/>
    <s v="770215000000"/>
    <x v="45"/>
    <s v="Hp"/>
    <x v="6"/>
    <s v="Labels"/>
    <s v="Pack"/>
    <s v="Active"/>
    <x v="0"/>
    <s v="PHC"/>
    <s v="A-19-S3"/>
    <s v="A"/>
    <s v="S3"/>
    <s v="BT-607991"/>
    <s v="LOT-C7048"/>
    <n v="16"/>
    <n v="1"/>
    <n v="15"/>
    <n v="20"/>
    <n v="6"/>
    <n v="80"/>
    <s v="SUP-1012"/>
    <x v="11"/>
    <s v="Nigeria"/>
    <n v="5"/>
    <d v="2025-03-15T00:00:00"/>
    <n v="25917.11"/>
    <n v="30458.92"/>
    <n v="414673.76"/>
    <s v="NGN"/>
    <d v="2026-05-16T00:00:00"/>
    <d v="2025-03-28T00:00:00"/>
    <d v="2027-11-27T00:00:00"/>
    <x v="2"/>
    <x v="0"/>
  </r>
  <r>
    <s v="PRD-01078"/>
    <s v="CAN-SUP-0035"/>
    <s v="4910860000000"/>
    <x v="50"/>
    <s v="Canon"/>
    <x v="6"/>
    <s v="Toner &amp; Ink"/>
    <s v="Pack"/>
    <s v="Active"/>
    <x v="2"/>
    <s v="LAG"/>
    <s v="G-33-S7"/>
    <s v="G"/>
    <s v="S7"/>
    <s v="BT-156590"/>
    <s v="LOT-A6834"/>
    <n v="193"/>
    <n v="27"/>
    <n v="166"/>
    <n v="15"/>
    <n v="6"/>
    <n v="150"/>
    <s v="SUP-1002"/>
    <x v="5"/>
    <s v="Nigeria"/>
    <n v="5"/>
    <d v="2025-01-30T00:00:00"/>
    <n v="36259.11"/>
    <n v="55154.35"/>
    <n v="6998008.2300000004"/>
    <s v="NGN"/>
    <d v="2026-05-05T00:00:00"/>
    <d v="2025-02-11T00:00:00"/>
    <d v="2028-05-21T00:00:00"/>
    <x v="3"/>
    <x v="1"/>
  </r>
  <r>
    <s v="PRD-02946"/>
    <s v="CIS-NET-0111"/>
    <s v="8678240000000"/>
    <x v="56"/>
    <s v="Cisco"/>
    <x v="11"/>
    <s v="Routers"/>
    <s v="Each"/>
    <s v="Active"/>
    <x v="0"/>
    <s v="PHC"/>
    <s v="C-22-S5"/>
    <s v="C"/>
    <s v="S5"/>
    <s v="BT-324173"/>
    <s v="LOT-C2341"/>
    <n v="173"/>
    <n v="56"/>
    <n v="117"/>
    <n v="40"/>
    <n v="20"/>
    <n v="320"/>
    <s v="SUP-1009"/>
    <x v="7"/>
    <s v="Nigeria"/>
    <n v="12"/>
    <d v="2025-01-14T00:00:00"/>
    <n v="386924.74"/>
    <n v="497626.87"/>
    <n v="66937980.020000003"/>
    <s v="NGN"/>
    <d v="2026-05-29T00:00:00"/>
    <d v="2025-01-21T00:00:00"/>
    <m/>
    <x v="1"/>
    <x v="1"/>
  </r>
  <r>
    <s v="PRD-00153"/>
    <s v="UBI-NET-0005"/>
    <s v="4350310000000"/>
    <x v="52"/>
    <s v="Ubiquiti"/>
    <x v="11"/>
    <s v="Switches"/>
    <s v="Each"/>
    <s v="Active"/>
    <x v="2"/>
    <s v="LAG"/>
    <s v="C-36-S1"/>
    <s v="C"/>
    <s v="S1"/>
    <s v="BT-646230"/>
    <s v="LOT-A3001"/>
    <n v="24"/>
    <n v="1"/>
    <n v="23"/>
    <n v="25"/>
    <n v="12"/>
    <n v="100"/>
    <s v="SUP-1008"/>
    <x v="3"/>
    <s v="Nigeria"/>
    <n v="9"/>
    <d v="2025-07-25T00:00:00"/>
    <n v="934530.21"/>
    <n v="1251457.6399999999"/>
    <n v="22428725.039999999"/>
    <s v="NGN"/>
    <d v="2026-06-09T00:00:00"/>
    <d v="2025-08-09T00:00:00"/>
    <m/>
    <x v="2"/>
    <x v="0"/>
  </r>
  <r>
    <s v="PRD-00819"/>
    <s v="HP-SUP-0020"/>
    <s v="577720000000"/>
    <x v="45"/>
    <s v="Hp"/>
    <x v="6"/>
    <s v="Toner &amp; Ink"/>
    <s v="Pack"/>
    <s v="Active"/>
    <x v="2"/>
    <s v="LAG"/>
    <s v="E-13-S3"/>
    <s v="E"/>
    <s v="S3"/>
    <s v="BT-409543"/>
    <s v="LOT-A5755"/>
    <n v="0"/>
    <n v="0"/>
    <n v="0"/>
    <n v="75"/>
    <n v="30"/>
    <n v="375"/>
    <s v="SUP-1008"/>
    <x v="3"/>
    <s v="Nigeria"/>
    <n v="4"/>
    <d v="2026-01-11T00:00:00"/>
    <n v="2866.36"/>
    <n v="4336.6899999999996"/>
    <n v="0"/>
    <s v="NGN"/>
    <d v="2026-06-26T00:00:00"/>
    <d v="2026-01-13T00:00:00"/>
    <d v="2026-08-22T00:00:00"/>
    <x v="0"/>
    <x v="0"/>
  </r>
  <r>
    <s v="PRD-03232"/>
    <s v="APC-ELC-0136"/>
    <s v="2377960000000"/>
    <x v="38"/>
    <s v="Apc"/>
    <x v="8"/>
    <s v="Lighting"/>
    <s v="Each"/>
    <s v="Active"/>
    <x v="0"/>
    <s v="PHC"/>
    <s v="G-34-S1"/>
    <s v="G"/>
    <s v="S1"/>
    <s v="BT-311841"/>
    <s v="LOT-C1772"/>
    <n v="6"/>
    <n v="0"/>
    <n v="6"/>
    <n v="15"/>
    <n v="4"/>
    <n v="75"/>
    <s v="SUP-1010"/>
    <x v="1"/>
    <s v="United Arab Emirates"/>
    <n v="15"/>
    <d v="2025-10-06T00:00:00"/>
    <n v="42438.27"/>
    <n v="50805.96"/>
    <n v="254629.62"/>
    <s v="NGN"/>
    <d v="2026-05-24T00:00:00"/>
    <d v="2025-10-19T00:00:00"/>
    <m/>
    <x v="2"/>
    <x v="0"/>
  </r>
  <r>
    <s v="PRD-01119"/>
    <s v="MSF-FUR-0027"/>
    <s v="1687870000000"/>
    <x v="10"/>
    <s v="Microsoft"/>
    <x v="4"/>
    <s v="Desks"/>
    <s v="Each"/>
    <s v="Active"/>
    <x v="2"/>
    <s v="LAG"/>
    <s v="H-09-S1"/>
    <s v="H"/>
    <s v="S1"/>
    <s v="BT-642948"/>
    <s v="LOT-A5289"/>
    <n v="24"/>
    <n v="1"/>
    <n v="23"/>
    <n v="15"/>
    <n v="7"/>
    <n v="60"/>
    <s v="SUP-1008"/>
    <x v="3"/>
    <s v="Nigeria"/>
    <n v="5"/>
    <d v="2026-05-16T00:00:00"/>
    <n v="116569.61"/>
    <n v="166993.98000000001"/>
    <n v="2797670.64"/>
    <s v="NGN"/>
    <d v="2026-06-24T00:00:00"/>
    <d v="2026-05-25T00:00:00"/>
    <m/>
    <x v="1"/>
    <x v="1"/>
  </r>
  <r>
    <s v="PRD-00848"/>
    <s v="PHI-CCT-0025"/>
    <s v="4022350000000"/>
    <x v="32"/>
    <s v="Philips"/>
    <x v="9"/>
    <s v="NVR"/>
    <s v="Each"/>
    <s v="Active"/>
    <x v="2"/>
    <s v="LAG"/>
    <s v="H-13-S2"/>
    <s v="H"/>
    <s v="S2"/>
    <s v="BT-670918"/>
    <s v="LOT-A9597"/>
    <n v="64"/>
    <n v="24"/>
    <n v="40"/>
    <n v="15"/>
    <n v="4"/>
    <n v="120"/>
    <s v="SUP-1006"/>
    <x v="4"/>
    <s v="China"/>
    <n v="37"/>
    <d v="2025-06-02T00:00:00"/>
    <n v="238286.94"/>
    <n v="276437.58"/>
    <n v="15250364.16"/>
    <s v="NGN"/>
    <d v="2026-06-16T00:00:00"/>
    <d v="2025-06-10T00:00:00"/>
    <m/>
    <x v="1"/>
    <x v="1"/>
  </r>
  <r>
    <s v="PRD-02012"/>
    <s v="PHI-ELC-0115"/>
    <s v="8147600000000"/>
    <x v="37"/>
    <s v="Philips"/>
    <x v="8"/>
    <s v="Lighting"/>
    <s v="Each"/>
    <s v="Discontinued"/>
    <x v="1"/>
    <s v="ABJ"/>
    <s v="E-35-S8"/>
    <s v="E"/>
    <s v="S8"/>
    <s v="BT-743993"/>
    <s v="LOT-B4098"/>
    <n v="20"/>
    <n v="5"/>
    <n v="15"/>
    <n v="10"/>
    <n v="3"/>
    <n v="40"/>
    <s v="SUP-1002"/>
    <x v="5"/>
    <s v="Nigeria"/>
    <n v="8"/>
    <d v="2026-07-04T00:00:00"/>
    <n v="53505.919999999998"/>
    <n v="77205.56"/>
    <n v="1070118.3999999999"/>
    <s v="NGN"/>
    <d v="2026-06-15T00:00:00"/>
    <d v="2026-04-10T00:00:00"/>
    <m/>
    <x v="1"/>
    <x v="1"/>
  </r>
  <r>
    <s v="PRD-01363"/>
    <s v="LOG-ACC-0041"/>
    <s v="9184180000000"/>
    <x v="20"/>
    <s v="Philips"/>
    <x v="1"/>
    <s v="Wipes"/>
    <s v="Each"/>
    <s v="Active"/>
    <x v="1"/>
    <s v="ABJ"/>
    <s v="F-01-S6"/>
    <s v="F"/>
    <s v="S6"/>
    <s v="BT-854506"/>
    <s v="LOT-B6921"/>
    <n v="30"/>
    <n v="3"/>
    <n v="27"/>
    <n v="15"/>
    <n v="6"/>
    <n v="90"/>
    <s v="SUP-1005"/>
    <x v="12"/>
    <s v="United Arab Emirates"/>
    <n v="17"/>
    <d v="2025-03-18T00:00:00"/>
    <n v="50003.21"/>
    <n v="59116.21"/>
    <n v="1500096.3"/>
    <s v="NGN"/>
    <d v="2026-05-28T00:00:00"/>
    <d v="2025-03-27T00:00:00"/>
    <d v="2027-07-29T00:00:00"/>
    <x v="1"/>
    <x v="1"/>
  </r>
  <r>
    <s v="PRD-02040"/>
    <s v="SEA-STO-0044"/>
    <s v="1719560000000"/>
    <x v="81"/>
    <s v="Seagate"/>
    <x v="3"/>
    <s v="External Storage"/>
    <s v="Each"/>
    <s v="Discontinued"/>
    <x v="1"/>
    <s v="ABJ"/>
    <s v="N/A"/>
    <s v="F"/>
    <s v="S7"/>
    <s v="BT-253216"/>
    <s v="LOT-B4376"/>
    <n v="118"/>
    <n v="28"/>
    <n v="90"/>
    <n v="15"/>
    <n v="4"/>
    <n v="150"/>
    <s v="SUP-1003"/>
    <x v="0"/>
    <s v="Nigeria"/>
    <n v="3"/>
    <d v="2025-10-11T00:00:00"/>
    <n v="149693.54999999999"/>
    <n v="212634.18"/>
    <n v="17663838.899999999"/>
    <s v="NGN"/>
    <d v="2026-06-28T00:00:00"/>
    <d v="2025-10-19T00:00:00"/>
    <m/>
    <x v="1"/>
    <x v="1"/>
  </r>
  <r>
    <s v="PRD-02837"/>
    <s v="PHI-ELC-0152"/>
    <s v="8785770000000"/>
    <x v="31"/>
    <s v="Philips"/>
    <x v="8"/>
    <s v="Surge Protection"/>
    <s v="Each"/>
    <s v="Active"/>
    <x v="0"/>
    <s v="PHC"/>
    <s v="G-19-S8"/>
    <s v="G"/>
    <s v="S8"/>
    <s v="BT-602380"/>
    <s v="LOT-C4963"/>
    <n v="38"/>
    <n v="10"/>
    <n v="28"/>
    <n v="15"/>
    <n v="6"/>
    <n v="60"/>
    <s v="SUP-1006"/>
    <x v="4"/>
    <s v="China"/>
    <n v="36"/>
    <d v="2026-03-12T00:00:00"/>
    <n v="165177.49"/>
    <n v="207899.22"/>
    <n v="6276744.6200000001"/>
    <s v="NGN"/>
    <d v="2026-06-07T00:00:00"/>
    <d v="2026-03-17T00:00:00"/>
    <m/>
    <x v="1"/>
    <x v="1"/>
  </r>
  <r>
    <s v="PRD-02313"/>
    <s v="MSF-FUR-0057"/>
    <m/>
    <x v="10"/>
    <s v="Microsoft"/>
    <x v="4"/>
    <s v="Desks"/>
    <s v="Each"/>
    <s v="Active"/>
    <x v="0"/>
    <s v="PHC"/>
    <s v="A-33-S3"/>
    <s v="A"/>
    <s v="S3"/>
    <s v="BT-279660"/>
    <s v="LOT-C8901"/>
    <n v="214"/>
    <n v="43"/>
    <n v="171"/>
    <n v="50"/>
    <n v="20"/>
    <n v="200"/>
    <s v="SUP-1010"/>
    <x v="1"/>
    <s v="United Arab Emirates"/>
    <n v="20"/>
    <d v="2025-08-19T00:00:00"/>
    <n v="261439.56"/>
    <n v="402180.61"/>
    <n v="55948065.840000004"/>
    <s v="NGN"/>
    <d v="2026-06-07T00:00:00"/>
    <d v="2025-08-24T00:00:00"/>
    <m/>
    <x v="3"/>
    <x v="1"/>
  </r>
  <r>
    <s v="PRD-01448"/>
    <s v="PHI-CCT-0044"/>
    <m/>
    <x v="32"/>
    <s v="Philips"/>
    <x v="9"/>
    <s v="NVR"/>
    <s v="Each"/>
    <s v="Active"/>
    <x v="1"/>
    <s v="ABJ"/>
    <s v="C-01-S7"/>
    <s v="C"/>
    <s v="S7"/>
    <s v="BT-350854"/>
    <s v="LOT-B8353"/>
    <n v="131"/>
    <n v="3"/>
    <n v="128"/>
    <n v="60"/>
    <n v="30"/>
    <n v="300"/>
    <s v="SUP-1007"/>
    <x v="8"/>
    <s v="China"/>
    <n v="32"/>
    <d v="2025-10-01T00:00:00"/>
    <n v="736993.47"/>
    <n v="1104630.56"/>
    <n v="96546144.569999993"/>
    <s v="NGN"/>
    <d v="2026-06-22T00:00:00"/>
    <d v="2025-10-11T00:00:00"/>
    <m/>
    <x v="1"/>
    <x v="1"/>
  </r>
  <r>
    <s v="PRD-00872"/>
    <s v="SAM-MOB-0030"/>
    <s v="1868700000000"/>
    <x v="21"/>
    <s v="Samsung"/>
    <x v="5"/>
    <s v="Smartphones"/>
    <s v="Each"/>
    <s v="Active"/>
    <x v="2"/>
    <s v="LAG"/>
    <s v="B-20-S5"/>
    <s v="B"/>
    <s v="S5"/>
    <s v="BT-593233"/>
    <s v="LOT-A8351"/>
    <n v="128"/>
    <n v="20"/>
    <n v="108"/>
    <n v="40"/>
    <n v="12"/>
    <n v="160"/>
    <s v="SUP-1008"/>
    <x v="3"/>
    <s v="Nigeria"/>
    <n v="5"/>
    <d v="2025-08-30T00:00:00"/>
    <n v="516904.16"/>
    <n v="687032.21"/>
    <n v="66163732.479999997"/>
    <s v="NGN"/>
    <d v="2026-06-02T00:00:00"/>
    <d v="2025-09-06T00:00:00"/>
    <m/>
    <x v="1"/>
    <x v="1"/>
  </r>
  <r>
    <s v="PRD-02711"/>
    <s v="KNG-STO-0057"/>
    <s v="7282360000000"/>
    <x v="59"/>
    <s v="Kingston"/>
    <x v="3"/>
    <s v="Solid State Drives"/>
    <s v="Each"/>
    <s v="Discontinued"/>
    <x v="0"/>
    <s v="PHC"/>
    <s v="D-04-S3"/>
    <s v="D"/>
    <s v="S3"/>
    <s v="BT-453266"/>
    <s v="LOT-C6473"/>
    <n v="11"/>
    <n v="4"/>
    <n v="7"/>
    <n v="20"/>
    <n v="8"/>
    <n v="160"/>
    <s v="SUP-1010"/>
    <x v="1"/>
    <s v="United Arab Emirates"/>
    <n v="18"/>
    <d v="2025-03-29T00:00:00"/>
    <n v="117418.29"/>
    <n v="159335.4"/>
    <n v="1291601.19"/>
    <s v="NGN"/>
    <d v="2026-05-10T00:00:00"/>
    <d v="2025-04-07T00:00:00"/>
    <m/>
    <x v="2"/>
    <x v="0"/>
  </r>
  <r>
    <s v="PRD-01738"/>
    <s v="CAN-SUP-0055"/>
    <s v="1991840000000"/>
    <x v="39"/>
    <s v="Canon"/>
    <x v="6"/>
    <s v="Paper Products"/>
    <s v="Pack"/>
    <s v="Active"/>
    <x v="1"/>
    <s v="ABJ"/>
    <s v="A-26-S5"/>
    <s v="A"/>
    <s v="S5"/>
    <s v="BT-302274"/>
    <s v="LOT-B7470"/>
    <n v="0"/>
    <n v="0"/>
    <n v="0"/>
    <n v="10"/>
    <n v="5"/>
    <n v="100"/>
    <s v="SUP-1005"/>
    <x v="12"/>
    <s v="United Arab Emirates"/>
    <n v="20"/>
    <d v="2025-02-22T00:00:00"/>
    <n v="4893.0200000000004"/>
    <n v="6962.17"/>
    <n v="0"/>
    <s v="NGN"/>
    <d v="2026-05-22T00:00:00"/>
    <d v="2025-03-06T00:00:00"/>
    <d v="2027-10-29T00:00:00"/>
    <x v="0"/>
    <x v="0"/>
  </r>
  <r>
    <s v="PRD-02902"/>
    <s v="UBI-NET-0099"/>
    <s v="5018330000000"/>
    <x v="51"/>
    <s v="Ubiquiti"/>
    <x v="11"/>
    <s v="Switches"/>
    <s v="Each"/>
    <s v="Active"/>
    <x v="0"/>
    <s v="PHC"/>
    <s v="F-30-S3"/>
    <s v="F"/>
    <s v="S3"/>
    <s v="BT-563021"/>
    <s v="LOT-C2195"/>
    <n v="3"/>
    <n v="1"/>
    <n v="2"/>
    <n v="15"/>
    <n v="6"/>
    <n v="60"/>
    <s v="SUP-1006"/>
    <x v="4"/>
    <s v="China"/>
    <n v="38"/>
    <d v="2025-02-10T00:00:00"/>
    <n v="218317.35"/>
    <n v="321099.94"/>
    <n v="654952.05000000005"/>
    <s v="NGN"/>
    <d v="2026-05-03T00:00:00"/>
    <d v="2025-02-19T00:00:00"/>
    <m/>
    <x v="2"/>
    <x v="0"/>
  </r>
  <r>
    <s v="PRD-00957"/>
    <s v="UBI-NET-0033"/>
    <s v="9551920000000"/>
    <x v="51"/>
    <s v="Ubiquiti"/>
    <x v="11"/>
    <s v="Access Points"/>
    <s v="Each"/>
    <s v="Active"/>
    <x v="2"/>
    <s v="LAG"/>
    <s v="D-37-S8"/>
    <s v="D"/>
    <s v="S8"/>
    <s v="BT-305065"/>
    <s v="LOT-A6881"/>
    <n v="120"/>
    <n v="39"/>
    <n v="81"/>
    <n v="30"/>
    <n v="9"/>
    <n v="300"/>
    <s v="SUP-1004"/>
    <x v="10"/>
    <s v="United Arab Emirates"/>
    <n v="21"/>
    <d v="2025-01-24T00:00:00"/>
    <n v="654078.26"/>
    <n v="906405.23"/>
    <n v="78489391.200000003"/>
    <s v="NGN"/>
    <d v="2026-05-11T00:00:00"/>
    <d v="2025-02-01T00:00:00"/>
    <m/>
    <x v="1"/>
    <x v="1"/>
  </r>
  <r>
    <s v="PRD-03089"/>
    <s v="CIS-NET-0121"/>
    <s v="9540480000000"/>
    <x v="56"/>
    <s v="Cisco"/>
    <x v="11"/>
    <s v="Switches"/>
    <s v="Each"/>
    <s v="Active"/>
    <x v="0"/>
    <s v="PHC"/>
    <s v="D-39-S3"/>
    <s v="D"/>
    <s v="S3"/>
    <s v="BT-803832"/>
    <s v="LOT-C4334"/>
    <n v="88"/>
    <n v="4"/>
    <n v="84"/>
    <n v="30"/>
    <n v="9"/>
    <n v="180"/>
    <s v="SUP-1010"/>
    <x v="1"/>
    <s v="United Arab Emirates"/>
    <n v="19"/>
    <d v="2025-12-22T00:00:00"/>
    <n v="332193.82"/>
    <n v="433710.26"/>
    <n v="29233056.16"/>
    <s v="NGN"/>
    <d v="2026-06-27T00:00:00"/>
    <d v="2025-12-27T00:00:00"/>
    <m/>
    <x v="1"/>
    <x v="1"/>
  </r>
  <r>
    <s v="PRD-00902"/>
    <s v="SAM-AUD-0028"/>
    <s v="8471460000000"/>
    <x v="0"/>
    <s v="Samsung"/>
    <x v="0"/>
    <s v="Speakers"/>
    <s v="Each"/>
    <s v="Active"/>
    <x v="2"/>
    <s v="LAG"/>
    <s v="D-28-S8"/>
    <s v="D"/>
    <s v="S8"/>
    <s v="BT-637910"/>
    <s v="LOT-A5930"/>
    <n v="133"/>
    <n v="32"/>
    <n v="101"/>
    <n v="15"/>
    <n v="4"/>
    <n v="120"/>
    <s v="SUP-1001"/>
    <x v="9"/>
    <s v="Nigeria"/>
    <n v="10"/>
    <d v="2026-02-27T00:00:00"/>
    <n v="68805.41"/>
    <n v="80720.820000000007"/>
    <n v="9151119.5299999993"/>
    <s v="NGN"/>
    <d v="2026-05-23T00:00:00"/>
    <d v="2026-03-11T00:00:00"/>
    <m/>
    <x v="3"/>
    <x v="1"/>
  </r>
  <r>
    <s v="PRD-02548"/>
    <s v="CAN-PRN-0064"/>
    <s v="2334430000000"/>
    <x v="35"/>
    <s v="Canon"/>
    <x v="7"/>
    <s v="Laser Printers"/>
    <s v="Each"/>
    <s v="Active"/>
    <x v="0"/>
    <s v="PHC"/>
    <s v="D-06-S7"/>
    <s v="D"/>
    <s v="S7"/>
    <s v="BT-345646"/>
    <s v="LOT-C5356"/>
    <n v="0"/>
    <n v="0"/>
    <n v="0"/>
    <n v="10"/>
    <n v="5"/>
    <n v="100"/>
    <s v="SUP-1010"/>
    <x v="1"/>
    <s v="United Arab Emirates"/>
    <n v="19"/>
    <d v="2025-04-10T00:00:00"/>
    <n v="289032.49"/>
    <n v="406511.11"/>
    <n v="0"/>
    <s v="NGN"/>
    <d v="2026-05-04T00:00:00"/>
    <d v="2025-04-23T00:00:00"/>
    <m/>
    <x v="0"/>
    <x v="0"/>
  </r>
  <r>
    <s v="PRD-00371"/>
    <s v="MSF-FUR-0008"/>
    <s v="6945960000000"/>
    <x v="10"/>
    <s v="Microsoft"/>
    <x v="4"/>
    <s v="Seating"/>
    <s v="Each"/>
    <s v="Active"/>
    <x v="2"/>
    <s v="LAG"/>
    <s v="D-01-S6"/>
    <s v="D"/>
    <s v="S6"/>
    <s v="BT-301998"/>
    <s v="LOT-A5498"/>
    <n v="68"/>
    <n v="3"/>
    <n v="65"/>
    <n v="25"/>
    <n v="12"/>
    <n v="100"/>
    <s v="SUP-1001"/>
    <x v="9"/>
    <s v="Nigeria"/>
    <n v="9"/>
    <d v="2025-06-16T00:00:00"/>
    <n v="155143.10999999999"/>
    <n v="188123.62"/>
    <n v="10549731.48"/>
    <s v="NGN"/>
    <d v="2026-05-25T00:00:00"/>
    <d v="2025-06-27T00:00:00"/>
    <m/>
    <x v="1"/>
    <x v="1"/>
  </r>
  <r>
    <s v="PRD-01568"/>
    <s v="HP-ACC-0036"/>
    <s v="7873880000000"/>
    <x v="57"/>
    <s v="Hp"/>
    <x v="10"/>
    <s v="Keyboards"/>
    <s v="Each"/>
    <s v="Active"/>
    <x v="1"/>
    <s v="ABJ"/>
    <s v="F-03-S7"/>
    <s v="F"/>
    <s v="S7"/>
    <s v="BT-186026"/>
    <s v="LOT-B8965"/>
    <n v="753"/>
    <n v="170"/>
    <n v="583"/>
    <n v="60"/>
    <n v="24"/>
    <n v="600"/>
    <s v="SUP-1009"/>
    <x v="6"/>
    <s v="Nigeria"/>
    <n v="10"/>
    <d v="2025-08-13T00:00:00"/>
    <n v="15741.19"/>
    <n v="20622.3"/>
    <n v="11853116.07"/>
    <s v="NGN"/>
    <d v="2026-05-26T00:00:00"/>
    <d v="2025-08-16T00:00:00"/>
    <m/>
    <x v="3"/>
    <x v="1"/>
  </r>
  <r>
    <s v="PRD-02923"/>
    <s v="DEL-LAP-0068"/>
    <s v="2994470000000"/>
    <x v="65"/>
    <s v="Dell"/>
    <x v="2"/>
    <s v="Consumer Laptops"/>
    <s v="Each"/>
    <s v="Active"/>
    <x v="0"/>
    <s v="PHC"/>
    <s v="A-34-S3"/>
    <s v="A"/>
    <s v="S3"/>
    <s v="BT-148747"/>
    <s v="LOT-C8310"/>
    <n v="22"/>
    <n v="6"/>
    <n v="16"/>
    <n v="10"/>
    <n v="4"/>
    <n v="60"/>
    <s v="SUP-1012"/>
    <x v="11"/>
    <s v="Nigeria"/>
    <n v="8"/>
    <d v="2026-03-10T00:00:00"/>
    <n v="400330.66"/>
    <n v="591341.63"/>
    <n v="8807274.5199999996"/>
    <s v="NGN"/>
    <d v="2026-06-15T00:00:00"/>
    <d v="2026-03-11T00:00:00"/>
    <m/>
    <x v="1"/>
    <x v="1"/>
  </r>
  <r>
    <s v="PRD-01680"/>
    <s v="LOG-CLN-0043"/>
    <s v="6991558593"/>
    <x v="28"/>
    <s v="Logitech"/>
    <x v="1"/>
    <s v="Wipes"/>
    <s v="Each"/>
    <s v="Active"/>
    <x v="1"/>
    <s v="ABJ"/>
    <s v="E-10-S2"/>
    <s v="E"/>
    <s v="S2"/>
    <s v="BT-898672"/>
    <s v="LOT-B1614"/>
    <n v="103"/>
    <n v="16"/>
    <n v="87"/>
    <n v="75"/>
    <n v="37"/>
    <n v="300"/>
    <s v="SUP-1005"/>
    <x v="12"/>
    <s v="United Arab Emirates"/>
    <n v="17"/>
    <d v="2026-05-30T00:00:00"/>
    <n v="157526.06"/>
    <n v="204931.28"/>
    <n v="16225184.18"/>
    <s v="NGN"/>
    <d v="2026-05-01T00:00:00"/>
    <d v="2026-06-01T00:00:00"/>
    <d v="2027-06-19T00:00:00"/>
    <x v="1"/>
    <x v="1"/>
  </r>
  <r>
    <s v="PRD-01053"/>
    <s v="SAM-STO-0031"/>
    <s v="1483690000000"/>
    <x v="42"/>
    <s v="Samsung"/>
    <x v="3"/>
    <s v="External Storage"/>
    <s v="Each"/>
    <s v="Active"/>
    <x v="2"/>
    <s v="LAG"/>
    <s v="A-01-S8"/>
    <s v="A"/>
    <s v="S8"/>
    <s v="BT-403916"/>
    <s v="LOT-A8380"/>
    <n v="122"/>
    <n v="13"/>
    <n v="109"/>
    <m/>
    <n v="22"/>
    <n v="600"/>
    <s v="SUP-1002"/>
    <x v="5"/>
    <s v="Nigeria"/>
    <n v="3"/>
    <d v="2025-07-15T00:00:00"/>
    <n v="50355.98"/>
    <n v="61660.23"/>
    <n v="6143429.5599999996"/>
    <s v="NGN"/>
    <d v="2026-05-25T00:00:00"/>
    <d v="2025-07-20T00:00:00"/>
    <m/>
    <x v="1"/>
    <x v="1"/>
  </r>
  <r>
    <s v="PRD-03288"/>
    <s v="HP-CLN-0086"/>
    <s v="9968430000000"/>
    <x v="1"/>
    <s v="Hp"/>
    <x v="1"/>
    <s v="Vacuum"/>
    <s v="Each"/>
    <s v="Active"/>
    <x v="0"/>
    <s v="PHC"/>
    <s v="D-27-S7"/>
    <s v="D"/>
    <s v="S7"/>
    <s v="BT-610786"/>
    <s v="LOT-C9524"/>
    <n v="40"/>
    <n v="10"/>
    <n v="30"/>
    <n v="15"/>
    <n v="6"/>
    <n v="90"/>
    <s v="SUP-1001"/>
    <x v="9"/>
    <s v="Nigeria"/>
    <n v="10"/>
    <d v="2025-12-24T00:00:00"/>
    <n v="177486.32"/>
    <n v="227078.03"/>
    <n v="7099452.7999999998"/>
    <s v="NGN"/>
    <d v="2026-05-04T00:00:00"/>
    <d v="2026-01-07T00:00:00"/>
    <d v="2026-05-31T00:00:00"/>
    <x v="1"/>
    <x v="1"/>
  </r>
  <r>
    <s v="PRD-02685"/>
    <s v="HP-CLN-0070"/>
    <s v="4281830000000"/>
    <x v="1"/>
    <s v="Hp"/>
    <x v="1"/>
    <s v="Vacuum"/>
    <s v="Each"/>
    <s v="Active"/>
    <x v="0"/>
    <s v="PHC"/>
    <s v="D-39-S8"/>
    <s v="D"/>
    <s v="S8"/>
    <s v="BT-588172"/>
    <s v="LOT-C3747"/>
    <n v="36"/>
    <n v="7"/>
    <n v="29"/>
    <n v="20"/>
    <n v="6"/>
    <n v="80"/>
    <s v="SUP-1006"/>
    <x v="4"/>
    <s v="China"/>
    <n v="37"/>
    <d v="2025-03-04T00:00:00"/>
    <n v="80554.490000000005"/>
    <n v="108766.61"/>
    <n v="2899961.64"/>
    <s v="NGN"/>
    <d v="2026-06-18T00:00:00"/>
    <d v="2025-03-16T00:00:00"/>
    <d v="2026-05-04T00:00:00"/>
    <x v="1"/>
    <x v="1"/>
  </r>
  <r>
    <s v="PRD-03295"/>
    <s v="LOG-AUD-0083"/>
    <s v="1915730000000"/>
    <x v="68"/>
    <s v="Logitech"/>
    <x v="0"/>
    <s v="Earbuds"/>
    <s v="Each"/>
    <s v="Active"/>
    <x v="0"/>
    <s v="PHC"/>
    <s v="D-10-S1"/>
    <s v="D"/>
    <s v="S1"/>
    <s v="BT-540650"/>
    <s v="LOT-C7410"/>
    <n v="99"/>
    <n v="8"/>
    <n v="91"/>
    <n v="75"/>
    <n v="37"/>
    <n v="375"/>
    <s v="SUP-1012"/>
    <x v="11"/>
    <s v="Nigeria"/>
    <n v="8"/>
    <d v="2025-12-12T00:00:00"/>
    <n v="29052.54"/>
    <n v="34368.61"/>
    <n v="2876201.46"/>
    <s v="NGN"/>
    <d v="2026-05-14T00:00:00"/>
    <d v="2025-12-16T00:00:00"/>
    <m/>
    <x v="1"/>
    <x v="1"/>
  </r>
  <r>
    <s v="PRD-02467"/>
    <s v="LEN-MOB-0075"/>
    <s v="1039350000000"/>
    <x v="66"/>
    <s v="Lenovo"/>
    <x v="5"/>
    <s v="Tablets"/>
    <s v="Each"/>
    <s v="Active"/>
    <x v="0"/>
    <s v="PHC"/>
    <s v="C-40-S1"/>
    <s v="C"/>
    <s v="S1"/>
    <s v="BT-638169"/>
    <s v="LOT-C7002"/>
    <n v="11"/>
    <n v="1"/>
    <n v="10"/>
    <n v="10"/>
    <n v="3"/>
    <n v="80"/>
    <s v="SUP-1009"/>
    <x v="7"/>
    <s v="Nigeria"/>
    <n v="10"/>
    <d v="2025-04-11T00:00:00"/>
    <n v="168595.4"/>
    <n v="202840.28"/>
    <n v="1854549.4"/>
    <s v="NGN"/>
    <d v="2026-06-07T00:00:00"/>
    <d v="2025-04-13T00:00:00"/>
    <m/>
    <x v="1"/>
    <x v="1"/>
  </r>
  <r>
    <s v="PRD-01083"/>
    <s v="DEL-LAP-0024"/>
    <s v="2468720000000"/>
    <x v="2"/>
    <s v="Dell"/>
    <x v="2"/>
    <s v="Gaming Laptops"/>
    <s v="Each"/>
    <s v="Active"/>
    <x v="2"/>
    <s v="LAG"/>
    <s v="C-37-S3"/>
    <s v="C"/>
    <s v="S3"/>
    <s v="BT-919464"/>
    <s v="LOT-A3390"/>
    <n v="1193"/>
    <n v="137"/>
    <n v="1056"/>
    <n v="100"/>
    <n v="30"/>
    <n v="1000"/>
    <s v="SUP-1008"/>
    <x v="3"/>
    <s v="Nigeria"/>
    <n v="7"/>
    <d v="2026-04-05T00:00:00"/>
    <n v="759996.51"/>
    <n v="1076967.32"/>
    <n v="906675836.39999998"/>
    <s v="NGN"/>
    <d v="2026-06-22T00:00:00"/>
    <d v="2026-04-20T00:00:00"/>
    <m/>
    <x v="3"/>
    <x v="1"/>
  </r>
  <r>
    <s v="PRD-01926"/>
    <s v="LOG-AUD-0044"/>
    <s v="6517590000000"/>
    <x v="60"/>
    <s v="Logitech"/>
    <x v="0"/>
    <s v="Speakers"/>
    <s v="Each"/>
    <s v="Active"/>
    <x v="1"/>
    <s v="ABJ"/>
    <s v="B-19-S5"/>
    <s v="B"/>
    <s v="S5"/>
    <s v="BT-981802"/>
    <s v="LOT-B7355"/>
    <n v="117"/>
    <n v="2"/>
    <n v="115"/>
    <n v="50"/>
    <n v="25"/>
    <n v="200"/>
    <s v="SUP-1003"/>
    <x v="6"/>
    <s v="Nigeria"/>
    <n v="6"/>
    <d v="2026-05-14T00:00:00"/>
    <n v="119653.43"/>
    <n v="143876.26"/>
    <n v="13999451.310000001"/>
    <s v="NGN"/>
    <d v="2026-06-19T00:00:00"/>
    <d v="2026-05-17T00:00:00"/>
    <m/>
    <x v="1"/>
    <x v="1"/>
  </r>
  <r>
    <s v="PRD-02679"/>
    <s v="KNG-STO-0055"/>
    <s v="1573700000000"/>
    <x v="59"/>
    <s v="Kingston"/>
    <x v="3"/>
    <s v="External Storage"/>
    <s v="Each"/>
    <s v="Active"/>
    <x v="0"/>
    <s v="PHC"/>
    <s v="B-24-S6"/>
    <s v="B"/>
    <s v="S6"/>
    <s v="BT-337419"/>
    <s v="LOT-C7254"/>
    <n v="50"/>
    <n v="6"/>
    <n v="44"/>
    <n v="10"/>
    <n v="3"/>
    <n v="50"/>
    <s v="SUP-1001"/>
    <x v="9"/>
    <s v="Nigeria"/>
    <n v="10"/>
    <d v="2025-10-18T00:00:00"/>
    <n v="189577.63"/>
    <n v="222030.96"/>
    <n v="9478881.5"/>
    <s v="NGN"/>
    <d v="2026-05-18T00:00:00"/>
    <d v="2025-10-27T00:00:00"/>
    <m/>
    <x v="1"/>
    <x v="1"/>
  </r>
  <r>
    <s v="PRD-03076"/>
    <s v="LEN-MOB-0096"/>
    <s v="1348270000000"/>
    <x v="66"/>
    <s v="Lenovo"/>
    <x v="5"/>
    <s v="Smartphones"/>
    <s v="Each"/>
    <s v="Active"/>
    <x v="0"/>
    <s v="PHC"/>
    <s v="G-12-S9"/>
    <s v="G"/>
    <s v="S9"/>
    <s v="BT-314650"/>
    <s v="LOT-C2011"/>
    <n v="78"/>
    <n v="25"/>
    <n v="53"/>
    <n v="75"/>
    <n v="37"/>
    <n v="375"/>
    <s v="SUP-1001"/>
    <x v="9"/>
    <s v="Nigeria"/>
    <n v="7"/>
    <d v="2025-03-23T00:00:00"/>
    <n v="307156.90999999997"/>
    <n v="453384.47"/>
    <n v="23958238.98"/>
    <s v="NGN"/>
    <d v="2026-05-20T00:00:00"/>
    <d v="2025-04-05T00:00:00"/>
    <m/>
    <x v="1"/>
    <x v="1"/>
  </r>
  <r>
    <s v="PRD-03298"/>
    <s v="SAM-MOB-0106"/>
    <s v="9523590000000"/>
    <x v="11"/>
    <s v="Samsung"/>
    <x v="5"/>
    <s v="Smartphones"/>
    <s v="Each"/>
    <s v="Active"/>
    <x v="0"/>
    <s v="PHC"/>
    <s v="D-15-S9"/>
    <s v="D"/>
    <s v="S9"/>
    <s v="BT-797283"/>
    <s v="LOT-C2696"/>
    <n v="34"/>
    <n v="10"/>
    <n v="24"/>
    <n v="40"/>
    <n v="12"/>
    <n v="320"/>
    <s v="SUP-1006"/>
    <x v="4"/>
    <s v="China"/>
    <n v="33"/>
    <d v="2025-11-30T00:00:00"/>
    <n v="462005.92"/>
    <n v="600534.46"/>
    <n v="15708201.279999999"/>
    <s v="NGN"/>
    <d v="2026-06-20T00:00:00"/>
    <d v="2025-12-13T00:00:00"/>
    <m/>
    <x v="2"/>
    <x v="0"/>
  </r>
  <r>
    <s v="PRD-00868"/>
    <s v="PHI-ELC-0049"/>
    <s v="3174460000000"/>
    <x v="37"/>
    <s v="Philips"/>
    <x v="8"/>
    <s v="UPS"/>
    <s v="Each"/>
    <s v="Active"/>
    <x v="2"/>
    <s v="LAG"/>
    <s v="H-06-S7"/>
    <s v="H"/>
    <s v="S7"/>
    <s v="BT-599937"/>
    <s v="LOT-A1783"/>
    <n v="326"/>
    <n v="59"/>
    <n v="267"/>
    <n v="75"/>
    <n v="37"/>
    <n v="600"/>
    <s v="SUP-1001"/>
    <x v="9"/>
    <s v="Nigeria"/>
    <n v="9"/>
    <d v="2025-11-21T00:00:00"/>
    <n v="30445.06"/>
    <n v="46739.3"/>
    <n v="9925089.5600000005"/>
    <s v="NGN"/>
    <d v="2026-06-06T00:00:00"/>
    <d v="2025-11-25T00:00:00"/>
    <m/>
    <x v="1"/>
    <x v="1"/>
  </r>
  <r>
    <s v="PRD-00710"/>
    <s v="LOG-FUR-0019"/>
    <s v="1762310000000"/>
    <x v="4"/>
    <s v="Logitech"/>
    <x v="4"/>
    <s v="Desks"/>
    <s v="Each"/>
    <s v="Active"/>
    <x v="2"/>
    <s v="LAG"/>
    <s v="F-30-S4"/>
    <s v="F"/>
    <s v="S4"/>
    <s v="BT-281890"/>
    <s v="LOT-A4274"/>
    <n v="434"/>
    <n v="100"/>
    <n v="334"/>
    <n v="50"/>
    <n v="15"/>
    <n v="400"/>
    <s v="SUP-1004"/>
    <x v="10"/>
    <s v="United Arab Emirates"/>
    <n v="20"/>
    <d v="2025-06-12T00:00:00"/>
    <n v="211547.21"/>
    <n v="303631.87"/>
    <n v="91811489.140000001"/>
    <s v="NGN"/>
    <d v="2026-06-29T00:00:00"/>
    <d v="2025-06-13T00:00:00"/>
    <m/>
    <x v="3"/>
    <x v="1"/>
  </r>
  <r>
    <s v="PRD-00887"/>
    <s v="APC-ELC-0044"/>
    <s v="4862680000000"/>
    <x v="82"/>
    <s v="Apc"/>
    <x v="8"/>
    <s v="Surge Protection"/>
    <s v="Each"/>
    <s v="Active"/>
    <x v="2"/>
    <s v="LAG"/>
    <s v="H-06-S5"/>
    <s v="H"/>
    <s v="S5"/>
    <s v="BT-819146"/>
    <s v="LOT-A2054"/>
    <n v="229"/>
    <n v="76"/>
    <n v="153"/>
    <n v="60"/>
    <n v="24"/>
    <n v="360"/>
    <s v="SUP-1011"/>
    <x v="2"/>
    <s v="United Kingdom"/>
    <n v="27"/>
    <d v="2025-01-25T00:00:00"/>
    <n v="296214.92"/>
    <n v="423589.73"/>
    <n v="67833216.680000007"/>
    <s v="NGN"/>
    <d v="2026-05-26T00:00:00"/>
    <d v="2025-01-30T00:00:00"/>
    <m/>
    <x v="1"/>
    <x v="1"/>
  </r>
  <r>
    <s v="PRD-02633"/>
    <s v="HP-CLN-0067"/>
    <s v="3763170000000"/>
    <x v="1"/>
    <s v="Hp"/>
    <x v="1"/>
    <s v="Vacuum"/>
    <s v="Each"/>
    <s v="Active"/>
    <x v="0"/>
    <s v="PHC"/>
    <s v="B-06-S8"/>
    <s v="B"/>
    <s v="S8"/>
    <s v="BT-433488"/>
    <s v="LOT-C4444"/>
    <n v="30"/>
    <n v="0"/>
    <n v="30"/>
    <n v="10"/>
    <n v="4"/>
    <n v="100"/>
    <s v="SUP-1009"/>
    <x v="7"/>
    <s v="Nigeria"/>
    <n v="8"/>
    <d v="2025-05-12T00:00:00"/>
    <n v="88204.08"/>
    <n v="110814.07"/>
    <n v="2646122.4"/>
    <s v="NGN"/>
    <d v="2026-05-26T00:00:00"/>
    <d v="2025-05-17T00:00:00"/>
    <d v="2028-02-22T00:00:00"/>
    <x v="1"/>
    <x v="1"/>
  </r>
  <r>
    <s v="PRD-02116"/>
    <s v="LOG-AUD-0048"/>
    <s v="9804730000000"/>
    <x v="68"/>
    <s v="Logitech"/>
    <x v="0"/>
    <s v="Headsets"/>
    <s v="Each"/>
    <s v="Active"/>
    <x v="1"/>
    <s v="ABJ"/>
    <s v="C-01-S7"/>
    <s v="C"/>
    <s v="S7"/>
    <s v="BT-272391"/>
    <s v="LOT-B4233"/>
    <n v="617"/>
    <n v="150"/>
    <n v="467"/>
    <n v="60"/>
    <n v="30"/>
    <n v="480"/>
    <s v="SUP-1010"/>
    <x v="1"/>
    <s v="United Arab Emirates"/>
    <n v="14"/>
    <d v="2025-01-29T00:00:00"/>
    <n v="97855.82"/>
    <n v="148386.04999999999"/>
    <n v="60377040.939999998"/>
    <s v="NGN"/>
    <d v="2026-06-28T00:00:00"/>
    <d v="2025-01-31T00:00:00"/>
    <m/>
    <x v="3"/>
    <x v="1"/>
  </r>
  <r>
    <s v="PRD-02267"/>
    <s v="SAM-MOB-0074"/>
    <s v="8869190000000"/>
    <x v="13"/>
    <s v="Samsung"/>
    <x v="5"/>
    <s v="Smartphones"/>
    <s v="Each"/>
    <s v="Active"/>
    <x v="1"/>
    <s v="ABJ"/>
    <s v="B-09-S3"/>
    <s v="B"/>
    <s v="S3"/>
    <s v="BT-240332"/>
    <s v="LOT-B2214"/>
    <n v="108"/>
    <n v="10"/>
    <n v="98"/>
    <n v="20"/>
    <n v="8"/>
    <n v="80"/>
    <s v="SUP-1003"/>
    <x v="0"/>
    <s v="Nigeria"/>
    <n v="4"/>
    <d v="2026-03-28T00:00:00"/>
    <n v="314767.35999999999"/>
    <n v="427495.22"/>
    <n v="33994874.880000003"/>
    <s v="NGN"/>
    <d v="2026-06-29T00:00:00"/>
    <d v="2026-04-07T00:00:00"/>
    <m/>
    <x v="3"/>
    <x v="1"/>
  </r>
  <r>
    <s v="PRD-00029"/>
    <s v="KNG-STO-0002"/>
    <s v="913432000000"/>
    <x v="79"/>
    <s v="Kingston"/>
    <x v="3"/>
    <s v="Solid State Drives"/>
    <s v="Each"/>
    <s v="Active"/>
    <x v="2"/>
    <s v="LAG"/>
    <s v="F-25-S9"/>
    <s v="F"/>
    <s v="S9"/>
    <s v="BT-432043"/>
    <s v="LOT-A8994"/>
    <n v="228"/>
    <n v="19"/>
    <n v="209"/>
    <n v="60"/>
    <n v="18"/>
    <n v="300"/>
    <s v="SUP-1001"/>
    <x v="9"/>
    <s v="Nigeria"/>
    <n v="8"/>
    <d v="2025-04-28T00:00:00"/>
    <n v="175868.11"/>
    <n v="220891.95"/>
    <n v="40097929.079999998"/>
    <s v="NGN"/>
    <d v="2026-06-24T00:00:00"/>
    <d v="2025-05-09T00:00:00"/>
    <m/>
    <x v="1"/>
    <x v="1"/>
  </r>
  <r>
    <s v="PRD-00007"/>
    <s v="LEN-MOB-0002"/>
    <s v="6247320000000"/>
    <x v="5"/>
    <s v="Lenovo"/>
    <x v="5"/>
    <s v="Smartphones"/>
    <s v="Each"/>
    <s v="Active"/>
    <x v="2"/>
    <s v="LAG"/>
    <s v="B-13-S4"/>
    <s v="B"/>
    <s v="S4"/>
    <s v="BT-299448"/>
    <s v="LOT-A9786"/>
    <n v="68"/>
    <n v="21"/>
    <n v="47"/>
    <n v="40"/>
    <n v="16"/>
    <n v="320"/>
    <s v="SUP-1011"/>
    <x v="2"/>
    <s v="United Kingdom"/>
    <n v="31"/>
    <d v="2025-06-27T00:00:00"/>
    <n v="172161.47"/>
    <n v="225712.04"/>
    <n v="11706979.960000001"/>
    <s v="NGN"/>
    <d v="2026-05-05T00:00:00"/>
    <d v="2025-07-10T00:00:00"/>
    <m/>
    <x v="1"/>
    <x v="1"/>
  </r>
  <r>
    <s v="PRD-00066"/>
    <s v="SAM-AUD-0004"/>
    <s v="7139720000000"/>
    <x v="0"/>
    <s v="Samsung"/>
    <x v="0"/>
    <s v="Headsets"/>
    <s v="Each"/>
    <s v="Active"/>
    <x v="2"/>
    <s v="LAG"/>
    <s v="D-10-S9"/>
    <s v="D"/>
    <s v="S9"/>
    <s v="BT-272529"/>
    <s v="LOT-A6375"/>
    <n v="46"/>
    <n v="16"/>
    <n v="30"/>
    <n v="25"/>
    <n v="12"/>
    <n v="250"/>
    <s v="SUP-1006"/>
    <x v="4"/>
    <s v="China"/>
    <n v="37"/>
    <d v="2026-02-15T00:00:00"/>
    <n v="130232.71"/>
    <n v="153836.23000000001"/>
    <n v="5990704.6600000001"/>
    <s v="NGN"/>
    <d v="2026-05-07T00:00:00"/>
    <d v="2026-02-16T00:00:00"/>
    <m/>
    <x v="1"/>
    <x v="1"/>
  </r>
  <r>
    <s v="PRD-00305"/>
    <s v="DEL-LAP-0007"/>
    <s v="5151090000000"/>
    <x v="2"/>
    <s v="Dell"/>
    <x v="2"/>
    <s v="Gaming Laptops"/>
    <s v="Each"/>
    <s v="Active"/>
    <x v="2"/>
    <s v="LAG"/>
    <s v="B-07-S4"/>
    <s v="B"/>
    <s v="S4"/>
    <s v="BT-395503"/>
    <s v="LOT-A6854"/>
    <n v="108"/>
    <n v="43"/>
    <n v="65"/>
    <n v="50"/>
    <n v="15"/>
    <n v="300"/>
    <s v="SUP-1006"/>
    <x v="4"/>
    <s v="China"/>
    <n v="38"/>
    <d v="2026-02-14T00:00:00"/>
    <n v="1278435.1100000001"/>
    <n v="1890951.2"/>
    <n v="138070991.90000001"/>
    <s v="NGN"/>
    <d v="2026-06-19T00:00:00"/>
    <d v="2026-02-22T00:00:00"/>
    <m/>
    <x v="1"/>
    <x v="1"/>
  </r>
  <r>
    <s v="PRD-01390"/>
    <s v="HP-MOB-0057"/>
    <s v="2771570000000"/>
    <x v="25"/>
    <s v="Hp"/>
    <x v="5"/>
    <s v="Tablets"/>
    <s v="Each"/>
    <s v="Active"/>
    <x v="1"/>
    <s v="ABJ"/>
    <s v="C-36-S4"/>
    <s v="C"/>
    <s v="S4"/>
    <s v="BT-391455"/>
    <s v="LOT-B1103"/>
    <n v="89"/>
    <n v="24"/>
    <n v="65"/>
    <n v="30"/>
    <n v="15"/>
    <n v="300"/>
    <s v="SUP-1010"/>
    <x v="1"/>
    <s v="United Arab Emirates"/>
    <n v="16"/>
    <d v="2025-05-12T00:00:00"/>
    <n v="287254.17"/>
    <n v="408306.77"/>
    <n v="25565621.129999999"/>
    <s v="NGN"/>
    <d v="2026-05-20T00:00:00"/>
    <d v="2025-05-15T00:00:00"/>
    <m/>
    <x v="1"/>
    <x v="1"/>
  </r>
  <r>
    <s v="PRD-03103"/>
    <s v="LEN-LAP-0060"/>
    <s v="7623620000000"/>
    <x v="8"/>
    <s v="Lenovo"/>
    <x v="2"/>
    <s v="Consumer Laptops"/>
    <s v="Each"/>
    <s v="Active"/>
    <x v="0"/>
    <s v="PHC"/>
    <s v="F-24-S4"/>
    <s v="F"/>
    <s v="S4"/>
    <s v="BT-327736"/>
    <s v="LOT-C9684"/>
    <n v="15"/>
    <n v="1"/>
    <n v="14"/>
    <n v="40"/>
    <n v="16"/>
    <n v="160"/>
    <s v="SUP-1006"/>
    <x v="4"/>
    <s v="China"/>
    <n v="35"/>
    <d v="2025-06-03T00:00:00"/>
    <n v="399522.09"/>
    <n v="582696.86"/>
    <n v="5992831.3499999996"/>
    <s v="NGN"/>
    <d v="2026-06-05T00:00:00"/>
    <d v="2025-06-18T00:00:00"/>
    <m/>
    <x v="2"/>
    <x v="0"/>
  </r>
  <r>
    <s v="PRD-01722"/>
    <s v="MSF-FUR-0040"/>
    <m/>
    <x v="10"/>
    <s v="Microsoft"/>
    <x v="4"/>
    <s v="Desk Accessories"/>
    <s v="Each"/>
    <s v="Active"/>
    <x v="1"/>
    <s v="ABJ"/>
    <s v="E-37-S6"/>
    <s v="E"/>
    <s v="S6"/>
    <s v="BT-972832"/>
    <s v="LOT-B6415"/>
    <n v="0"/>
    <n v="0"/>
    <n v="0"/>
    <n v="15"/>
    <n v="4"/>
    <n v="75"/>
    <s v="SUP-1007"/>
    <x v="8"/>
    <s v="China"/>
    <n v="31"/>
    <d v="2026-01-18T00:00:00"/>
    <n v="50761.38"/>
    <n v="75491.899999999994"/>
    <n v="0"/>
    <s v="NGN"/>
    <d v="2026-06-15T00:00:00"/>
    <d v="2026-02-02T00:00:00"/>
    <m/>
    <x v="0"/>
    <x v="0"/>
  </r>
  <r>
    <s v="PRD-01197"/>
    <s v="PHI-AUD-0027"/>
    <s v="2109370000000"/>
    <x v="7"/>
    <s v="Philips"/>
    <x v="0"/>
    <s v="Headsets"/>
    <s v="Each"/>
    <s v="Discontinued"/>
    <x v="2"/>
    <s v="LAG"/>
    <s v="D-15-S2"/>
    <s v="D"/>
    <s v="S2"/>
    <s v="BT-594116"/>
    <s v="LOT-A9852"/>
    <n v="158"/>
    <n v="53"/>
    <n v="105"/>
    <n v="30"/>
    <n v="9"/>
    <n v="300"/>
    <s v="SUP-1011"/>
    <x v="2"/>
    <s v="United Kingdom"/>
    <n v="32"/>
    <d v="2025-12-06T00:00:00"/>
    <n v="157323.19"/>
    <n v="184333.79"/>
    <n v="24857064.02"/>
    <s v="NGN"/>
    <d v="2026-06-28T00:00:00"/>
    <d v="2025-12-17T00:00:00"/>
    <m/>
    <x v="1"/>
    <x v="1"/>
  </r>
  <r>
    <s v="PRD-01758"/>
    <s v="LOG-CLN-0046"/>
    <s v="4596390000000"/>
    <x v="28"/>
    <s v="Logitech"/>
    <x v="1"/>
    <s v="Wipes"/>
    <s v="Each"/>
    <s v="Active"/>
    <x v="1"/>
    <s v="ABJ"/>
    <s v="B-03-S2"/>
    <s v="B"/>
    <s v="S2"/>
    <s v="BT-236857"/>
    <s v="LOT-B5890"/>
    <n v="618"/>
    <n v="26"/>
    <n v="592"/>
    <n v="60"/>
    <n v="24"/>
    <n v="600"/>
    <s v="SUP-1003"/>
    <x v="0"/>
    <s v="Nigeria"/>
    <n v="8"/>
    <d v="2025-04-10T00:00:00"/>
    <n v="25170.61"/>
    <n v="37084.06"/>
    <n v="15555436.98"/>
    <s v="NGN"/>
    <d v="2026-05-27T00:00:00"/>
    <d v="2025-04-23T00:00:00"/>
    <d v="2027-08-11T00:00:00"/>
    <x v="3"/>
    <x v="1"/>
  </r>
  <r>
    <s v="PRD-00243"/>
    <s v="SEA-STO-0007"/>
    <s v="7288140000000"/>
    <x v="47"/>
    <s v="Seagate"/>
    <x v="3"/>
    <s v="External Storage"/>
    <s v="Each"/>
    <s v="Active"/>
    <x v="2"/>
    <s v="LAG"/>
    <s v="H-11-S7"/>
    <s v="H"/>
    <s v="S7"/>
    <s v="BT-251357"/>
    <s v="LOT-A9286"/>
    <n v="148"/>
    <n v="49"/>
    <n v="99"/>
    <n v="15"/>
    <n v="6"/>
    <n v="150"/>
    <s v="SUP-1006"/>
    <x v="4"/>
    <s v="China"/>
    <n v="39"/>
    <d v="2025-04-02T00:00:00"/>
    <n v="71266.13"/>
    <n v="96175.85"/>
    <n v="10547387.24"/>
    <s v="NGN"/>
    <d v="2026-05-16T00:00:00"/>
    <d v="2025-04-10T00:00:00"/>
    <m/>
    <x v="1"/>
    <x v="1"/>
  </r>
  <r>
    <s v="PRD-00222"/>
    <s v="LOG-CLN-0006"/>
    <s v="4257540000000"/>
    <x v="28"/>
    <s v="Logitech"/>
    <x v="1"/>
    <s v="Cleaning Kits"/>
    <s v="Each"/>
    <s v="Active"/>
    <x v="2"/>
    <s v="LAG"/>
    <s v="B-35-S6"/>
    <s v="B"/>
    <s v="S6"/>
    <s v="BT-544366"/>
    <s v="LOT-A8780"/>
    <n v="14"/>
    <n v="2"/>
    <n v="12"/>
    <n v="50"/>
    <n v="15"/>
    <n v="250"/>
    <s v="SUP-1006"/>
    <x v="4"/>
    <s v="China"/>
    <n v="36"/>
    <d v="2025-01-23T00:00:00"/>
    <n v="50249.23"/>
    <n v="69635"/>
    <n v="703489.22"/>
    <s v="NGN"/>
    <d v="2026-06-06T00:00:00"/>
    <d v="2025-02-01T00:00:00"/>
    <d v="2028-03-16T00:00:00"/>
    <x v="2"/>
    <x v="0"/>
  </r>
  <r>
    <s v="PRD-02559"/>
    <s v="SAM-AUD-0076"/>
    <s v="7260760000000"/>
    <x v="0"/>
    <s v="Samsung"/>
    <x v="0"/>
    <s v="Speakers"/>
    <s v="Each"/>
    <s v="Active"/>
    <x v="0"/>
    <s v="PHC"/>
    <s v="B-02-S4"/>
    <s v="B"/>
    <s v="S4"/>
    <s v="BT-661774"/>
    <s v="LOT-C2318"/>
    <n v="22"/>
    <n v="5"/>
    <n v="17"/>
    <n v="60"/>
    <n v="18"/>
    <n v="600"/>
    <s v="SUP-1001"/>
    <x v="9"/>
    <s v="Nigeria"/>
    <n v="7"/>
    <d v="2025-11-22T00:00:00"/>
    <n v="123668.18"/>
    <n v="147413.5"/>
    <n v="2720699.96"/>
    <s v="NGN"/>
    <d v="2026-05-16T00:00:00"/>
    <d v="2025-11-29T00:00:00"/>
    <m/>
    <x v="2"/>
    <x v="0"/>
  </r>
  <r>
    <s v="PRD-00126"/>
    <s v="PHI-ELC-0003"/>
    <s v="2816060000000"/>
    <x v="31"/>
    <s v="Philips"/>
    <x v="8"/>
    <s v="UPS"/>
    <s v="Each"/>
    <s v="Active"/>
    <x v="2"/>
    <s v="LAG"/>
    <s v="D-29-S5"/>
    <s v="D"/>
    <s v="S5"/>
    <s v="BT-286044"/>
    <s v="LOT-A2220"/>
    <n v="8"/>
    <n v="1"/>
    <n v="7"/>
    <n v="10"/>
    <n v="5"/>
    <n v="60"/>
    <s v="SUP-1011"/>
    <x v="2"/>
    <s v="United Kingdom"/>
    <n v="31"/>
    <d v="2025-11-20T00:00:00"/>
    <n v="229378.18"/>
    <n v="297525.62"/>
    <n v="1835025.44"/>
    <s v="NGN"/>
    <d v="2026-05-14T00:00:00"/>
    <d v="2025-12-03T00:00:00"/>
    <m/>
    <x v="2"/>
    <x v="0"/>
  </r>
  <r>
    <s v="PRD-00210"/>
    <s v="CIS-CCT-0006"/>
    <s v="7603110000000"/>
    <x v="17"/>
    <s v="Cisco"/>
    <x v="9"/>
    <s v="IP Cameras"/>
    <s v="Each"/>
    <s v="Active"/>
    <x v="2"/>
    <s v="LAG"/>
    <s v="D-06-S3"/>
    <s v="D"/>
    <s v="S3"/>
    <s v="BT-545440"/>
    <s v="LOT-A2830"/>
    <n v="0"/>
    <n v="0"/>
    <n v="0"/>
    <n v="20"/>
    <n v="10"/>
    <n v="120"/>
    <s v="SUP-1001"/>
    <x v="9"/>
    <s v="Nigeria"/>
    <n v="6"/>
    <d v="2025-10-20T00:00:00"/>
    <n v="179307.98"/>
    <n v="255997.59"/>
    <n v="0"/>
    <s v="NGN"/>
    <d v="2026-06-21T00:00:00"/>
    <d v="2025-10-25T00:00:00"/>
    <m/>
    <x v="0"/>
    <x v="0"/>
  </r>
  <r>
    <s v="PRD-01996"/>
    <s v="MSF-LAP-0036"/>
    <s v="4331650000000"/>
    <x v="46"/>
    <s v="Microsoft"/>
    <x v="2"/>
    <s v="Gaming Laptops"/>
    <s v="Each"/>
    <s v="Active"/>
    <x v="1"/>
    <s v="ABJ"/>
    <s v="F-25-S7"/>
    <s v="F"/>
    <s v="S7"/>
    <s v="BT-550749"/>
    <s v="LOT-B9345"/>
    <n v="0"/>
    <n v="0"/>
    <n v="0"/>
    <n v="75"/>
    <n v="37"/>
    <n v="750"/>
    <s v="SUP-1009"/>
    <x v="7"/>
    <s v="Nigeria"/>
    <n v="11"/>
    <d v="2025-03-03T00:00:00"/>
    <n v="773093.35"/>
    <n v="1128694.93"/>
    <n v="0"/>
    <s v="NGN"/>
    <d v="2026-06-29T00:00:00"/>
    <d v="2025-03-18T00:00:00"/>
    <m/>
    <x v="0"/>
    <x v="0"/>
  </r>
  <r>
    <s v="PRD-01322"/>
    <s v="LOG-CLN-0031"/>
    <s v="592531000000"/>
    <x v="28"/>
    <s v="Logitech"/>
    <x v="1"/>
    <s v="Wipes"/>
    <s v="Each"/>
    <s v="Active"/>
    <x v="1"/>
    <s v="ABJ"/>
    <s v="F-30-S9"/>
    <s v="F"/>
    <s v="S9"/>
    <s v="BT-168687"/>
    <s v="LOT-B5710"/>
    <n v="22"/>
    <n v="4"/>
    <n v="18"/>
    <n v="20"/>
    <n v="6"/>
    <n v="120"/>
    <s v="SUP-1003"/>
    <x v="0"/>
    <s v="Nigeria"/>
    <n v="2"/>
    <d v="2025-02-02T00:00:00"/>
    <n v="82435.95"/>
    <n v="102664.41"/>
    <n v="1813590.9"/>
    <s v="NGN"/>
    <d v="2026-06-22T00:00:00"/>
    <d v="2025-02-07T00:00:00"/>
    <d v="2027-04-13T00:00:00"/>
    <x v="1"/>
    <x v="1"/>
  </r>
  <r>
    <s v="PRD-02406"/>
    <s v="LEN-LAP-0042"/>
    <s v="6420120000000"/>
    <x v="85"/>
    <s v="Lenovo"/>
    <x v="2"/>
    <s v="Gaming Laptops"/>
    <s v="Each"/>
    <s v="Active"/>
    <x v="0"/>
    <s v="PHC"/>
    <s v="C-18-S3"/>
    <s v="C"/>
    <s v="S3"/>
    <s v="BT-481153"/>
    <s v="LOT-C3643"/>
    <n v="82"/>
    <n v="30"/>
    <n v="52"/>
    <n v="30"/>
    <n v="9"/>
    <n v="300"/>
    <s v="SUP-1003"/>
    <x v="0"/>
    <s v="Nigeria"/>
    <n v="5"/>
    <d v="2025-06-29T00:00:00"/>
    <n v="465411.18"/>
    <n v="717137"/>
    <n v="38163716.759999998"/>
    <s v="NGN"/>
    <d v="2026-05-13T00:00:00"/>
    <d v="2025-07-07T00:00:00"/>
    <m/>
    <x v="1"/>
    <x v="1"/>
  </r>
  <r>
    <s v="PRD-03294"/>
    <s v="LOG-AUD-0082"/>
    <s v="5626660000000"/>
    <x v="60"/>
    <s v="Logitech"/>
    <x v="0"/>
    <s v="Headsets"/>
    <s v="Each"/>
    <s v="Active"/>
    <x v="0"/>
    <s v="PHC"/>
    <s v="D-31-S7"/>
    <s v="D"/>
    <s v="S7"/>
    <s v="BT-173637"/>
    <s v="LOT-C7749"/>
    <n v="88"/>
    <n v="15"/>
    <n v="73"/>
    <n v="10"/>
    <n v="3"/>
    <n v="80"/>
    <s v="SUP-1003"/>
    <x v="0"/>
    <s v="Nigeria"/>
    <n v="8"/>
    <d v="2026-04-23T00:00:00"/>
    <n v="120849.4"/>
    <n v="143882.34"/>
    <n v="10634747.199999999"/>
    <s v="NGN"/>
    <d v="2026-06-18T00:00:00"/>
    <d v="2026-05-01T00:00:00"/>
    <m/>
    <x v="3"/>
    <x v="1"/>
  </r>
  <r>
    <s v="PRD-01968"/>
    <s v="HP-SUP-0054"/>
    <s v="8410200000000"/>
    <x v="45"/>
    <s v="Hp"/>
    <x v="6"/>
    <s v="Labels"/>
    <s v="Pack"/>
    <s v="Active"/>
    <x v="1"/>
    <s v="ABJ"/>
    <s v="E-22-S7"/>
    <s v="E"/>
    <s v="S7"/>
    <s v="BT-862906"/>
    <s v="LOT-B1387"/>
    <n v="82"/>
    <n v="25"/>
    <n v="57"/>
    <m/>
    <n v="7"/>
    <n v="100"/>
    <s v="SUP-1005"/>
    <x v="12"/>
    <s v="United Arab Emirates"/>
    <n v="22"/>
    <d v="2025-12-01T00:00:00"/>
    <n v="19973.12"/>
    <n v="30340.59"/>
    <n v="1637795.8400000001"/>
    <s v="NGN"/>
    <d v="2026-06-23T00:00:00"/>
    <d v="2025-12-06T00:00:00"/>
    <d v="2026-09-07T00:00:00"/>
    <x v="1"/>
    <x v="1"/>
  </r>
  <r>
    <s v="PRD-00621"/>
    <s v="CAN-PRN-0018"/>
    <s v="4853470000000"/>
    <x v="15"/>
    <s v="Canon"/>
    <x v="7"/>
    <s v="Laser Printers"/>
    <s v="Each"/>
    <s v="Active"/>
    <x v="2"/>
    <s v="LAG"/>
    <s v="N/A"/>
    <s v="C"/>
    <s v="S2"/>
    <s v="BT-898683"/>
    <s v="LOT-A1710"/>
    <n v="159"/>
    <n v="34"/>
    <n v="125"/>
    <n v="25"/>
    <n v="12"/>
    <n v="250"/>
    <s v="SUP-1001"/>
    <x v="9"/>
    <s v="Nigeria"/>
    <n v="6"/>
    <d v="2025-03-10T00:00:00"/>
    <n v="145173.53"/>
    <n v="223122.32"/>
    <n v="23082591.27"/>
    <s v="NGN"/>
    <d v="2026-06-26T00:00:00"/>
    <d v="2025-03-13T00:00:00"/>
    <m/>
    <x v="1"/>
    <x v="1"/>
  </r>
  <r>
    <s v="PRD-00195"/>
    <s v="LOG-AUD-0002"/>
    <s v="54364597010"/>
    <x v="68"/>
    <s v="Logitech"/>
    <x v="6"/>
    <s v="Earbuds"/>
    <s v="Each"/>
    <s v="Active"/>
    <x v="2"/>
    <s v="LAG"/>
    <s v="B-31-S3"/>
    <s v="B"/>
    <s v="S3"/>
    <s v="BT-621682"/>
    <s v="LOT-A3888"/>
    <n v="50"/>
    <n v="16"/>
    <n v="34"/>
    <n v="15"/>
    <n v="7"/>
    <n v="60"/>
    <s v="SUP-1002"/>
    <x v="5"/>
    <s v="Nigeria"/>
    <n v="6"/>
    <d v="2025-08-30T00:00:00"/>
    <n v="141415.66"/>
    <n v="199923.68"/>
    <n v="7070783"/>
    <s v="NGN"/>
    <d v="2026-06-17T00:00:00"/>
    <d v="2025-08-31T00:00:00"/>
    <m/>
    <x v="1"/>
    <x v="1"/>
  </r>
  <r>
    <s v="PRD-03363"/>
    <s v="LEN-LAP-0066"/>
    <s v="9363180000000"/>
    <x v="8"/>
    <s v="Lenovo"/>
    <x v="2"/>
    <s v="Gaming Laptops"/>
    <s v="Each"/>
    <s v="Active"/>
    <x v="0"/>
    <s v="PHC"/>
    <s v="E-27-S7"/>
    <s v="E"/>
    <s v="S7"/>
    <s v="BT-673438"/>
    <s v="LOT-C8889"/>
    <n v="47"/>
    <n v="16"/>
    <n v="31"/>
    <n v="15"/>
    <n v="7"/>
    <n v="60"/>
    <s v="SUP-1003"/>
    <x v="0"/>
    <s v="Nigeria"/>
    <n v="2"/>
    <d v="2026-01-20T00:00:00"/>
    <n v="530184.47"/>
    <n v="737316.57"/>
    <n v="24918670.09"/>
    <s v="NGN"/>
    <d v="2026-06-17T00:00:00"/>
    <d v="2026-02-01T00:00:00"/>
    <m/>
    <x v="1"/>
    <x v="1"/>
  </r>
  <r>
    <s v="PRD-00971"/>
    <s v="APC-ELC-0049"/>
    <s v="8540340000000"/>
    <x v="14"/>
    <s v="Apc"/>
    <x v="8"/>
    <s v="Surge Protection"/>
    <s v="Each"/>
    <s v="Active"/>
    <x v="2"/>
    <s v="LAG"/>
    <s v="D-38-S7"/>
    <s v="D"/>
    <s v="S7"/>
    <s v="BT-264335"/>
    <s v="LOT-A3434"/>
    <n v="236"/>
    <n v="81"/>
    <n v="155"/>
    <n v="60"/>
    <n v="24"/>
    <n v="240"/>
    <s v="SUP-1002"/>
    <x v="5"/>
    <s v="Nigeria"/>
    <n v="5"/>
    <d v="2026-06-07T00:00:00"/>
    <n v="213167.75"/>
    <n v="299877.45"/>
    <n v="50307589"/>
    <s v="NGN"/>
    <d v="2026-05-28T00:00:00"/>
    <d v="2026-06-15T00:00:00"/>
    <m/>
    <x v="1"/>
    <x v="1"/>
  </r>
  <r>
    <s v="PRD-03393"/>
    <s v="WD-STO-0076"/>
    <s v="2022510000000"/>
    <x v="78"/>
    <s v="Western Digital"/>
    <x v="3"/>
    <s v="Flash Drives"/>
    <s v="Each"/>
    <s v="Active"/>
    <x v="0"/>
    <s v="PHC"/>
    <s v="A-19-S2"/>
    <s v="A"/>
    <s v="S2"/>
    <s v="BT-751331"/>
    <s v="LOT-C9909"/>
    <n v="61"/>
    <n v="8"/>
    <n v="53"/>
    <n v="100"/>
    <n v="40"/>
    <n v="1000"/>
    <s v="SUP-1010"/>
    <x v="1"/>
    <s v="United Arab Emirates"/>
    <n v="15"/>
    <d v="2026-02-06T00:00:00"/>
    <n v="118030.48"/>
    <n v="168351.79"/>
    <n v="7199859.2800000003"/>
    <s v="NGN"/>
    <d v="2026-05-11T00:00:00"/>
    <d v="2026-02-21T00:00:00"/>
    <m/>
    <x v="2"/>
    <x v="0"/>
  </r>
  <r>
    <s v="PRD-02577"/>
    <s v="SEA-STO-0057"/>
    <s v="8286620000000"/>
    <x v="47"/>
    <s v="Seagate"/>
    <x v="3"/>
    <s v="Flash Drives"/>
    <s v="Each"/>
    <s v="Active"/>
    <x v="0"/>
    <s v="PHC"/>
    <s v="N/A"/>
    <s v="F"/>
    <s v="S8"/>
    <s v="BT-723969"/>
    <s v="LOT-C7202"/>
    <n v="233"/>
    <n v="42"/>
    <n v="191"/>
    <n v="25"/>
    <n v="10"/>
    <n v="250"/>
    <s v="SUP-1012"/>
    <x v="11"/>
    <s v="Nigeria"/>
    <n v="3"/>
    <d v="2026-05-09T00:00:00"/>
    <n v="27693.439999999999"/>
    <n v="34612.769999999997"/>
    <n v="6452571.5199999996"/>
    <s v="NGN"/>
    <d v="2026-05-14T00:00:00"/>
    <d v="2026-05-19T00:00:00"/>
    <m/>
    <x v="1"/>
    <x v="1"/>
  </r>
  <r>
    <s v="PRD-02259"/>
    <s v="SAM-AUD-0068"/>
    <s v="4115310000000"/>
    <x v="0"/>
    <s v="Samsung"/>
    <x v="0"/>
    <s v="Headsets"/>
    <s v="Each"/>
    <s v="Active"/>
    <x v="1"/>
    <s v="ABJ"/>
    <s v="F-11-S2"/>
    <s v="F"/>
    <s v="S2"/>
    <s v="BT-923227"/>
    <s v="LOT-B5405"/>
    <n v="396"/>
    <n v="62"/>
    <n v="334"/>
    <n v="75"/>
    <n v="37"/>
    <n v="600"/>
    <s v="SUP-1009"/>
    <x v="7"/>
    <s v="Nigeria"/>
    <n v="7"/>
    <d v="2025-01-25T00:00:00"/>
    <n v="17342.72"/>
    <n v="23686.19"/>
    <n v="6867717.1200000001"/>
    <s v="NGN"/>
    <d v="2026-06-01T00:00:00"/>
    <d v="2025-02-01T00:00:00"/>
    <m/>
    <x v="1"/>
    <x v="1"/>
  </r>
  <r>
    <s v="PRD-01714"/>
    <s v="CAN-PRN-0039"/>
    <s v="6043780000000"/>
    <x v="15"/>
    <s v="Canon"/>
    <x v="7"/>
    <s v="Laser Printers"/>
    <s v="Each"/>
    <s v="Discontinued"/>
    <x v="1"/>
    <s v="ABJ"/>
    <s v="C-16-S4"/>
    <s v="C"/>
    <s v="S4"/>
    <s v="BT-623090"/>
    <s v="LOT-B8765"/>
    <n v="25"/>
    <n v="7"/>
    <n v="18"/>
    <n v="15"/>
    <n v="7"/>
    <n v="90"/>
    <s v="SUP-1005"/>
    <x v="12"/>
    <s v="United Arab Emirates"/>
    <n v="21"/>
    <d v="2026-04-14T00:00:00"/>
    <n v="169885.02"/>
    <n v="203338.65"/>
    <n v="4247125.5"/>
    <s v="NGN"/>
    <d v="2026-05-18T00:00:00"/>
    <d v="2026-04-17T00:00:00"/>
    <m/>
    <x v="1"/>
    <x v="1"/>
  </r>
  <r>
    <s v="PRD-00537"/>
    <s v="KNG-STO-0009"/>
    <m/>
    <x v="59"/>
    <s v="Kingston"/>
    <x v="3"/>
    <s v="External Storage"/>
    <s v="Each"/>
    <s v="Active"/>
    <x v="2"/>
    <s v="LAG"/>
    <s v="G-21-S8"/>
    <s v="G"/>
    <s v="S8"/>
    <s v="BT-148016"/>
    <s v="LOT-A1263"/>
    <n v="12"/>
    <n v="2"/>
    <n v="10"/>
    <n v="40"/>
    <n v="12"/>
    <n v="160"/>
    <s v="SUP-1008"/>
    <x v="3"/>
    <s v="Nigeria"/>
    <n v="5"/>
    <d v="2026-03-02T00:00:00"/>
    <n v="183142.84"/>
    <n v="245474.09"/>
    <n v="2197714.08"/>
    <s v="NGN"/>
    <d v="2026-05-09T00:00:00"/>
    <d v="2026-03-06T00:00:00"/>
    <m/>
    <x v="2"/>
    <x v="0"/>
  </r>
  <r>
    <s v="PRD-03245"/>
    <s v="DEL-LAP-0077"/>
    <s v="9849420000000"/>
    <x v="2"/>
    <s v="Dell"/>
    <x v="2"/>
    <s v="Gaming Laptops"/>
    <s v="Each"/>
    <s v="Active"/>
    <x v="0"/>
    <s v="PHC"/>
    <s v="F-17-S2"/>
    <s v="F"/>
    <s v="S2"/>
    <s v="BT-351641"/>
    <s v="LOT-C8582"/>
    <n v="143"/>
    <n v="40"/>
    <n v="103"/>
    <n v="25"/>
    <n v="12"/>
    <n v="200"/>
    <s v="SUP-1010"/>
    <x v="6"/>
    <s v="United Arab Emirates"/>
    <n v="15"/>
    <d v="2025-08-22T00:00:00"/>
    <n v="709263.74"/>
    <n v="970684.52"/>
    <n v="101424714.8"/>
    <s v="NGN"/>
    <d v="2026-06-13T00:00:00"/>
    <d v="2025-09-06T00:00:00"/>
    <m/>
    <x v="1"/>
    <x v="1"/>
  </r>
  <r>
    <s v="PRD-00136"/>
    <s v="HP-PRN-0002"/>
    <s v="8092020000000"/>
    <x v="26"/>
    <s v="Microsoft"/>
    <x v="10"/>
    <s v="Webcams"/>
    <s v="Each"/>
    <s v="Active"/>
    <x v="2"/>
    <s v="LAG"/>
    <s v="A-37-S3"/>
    <s v="A"/>
    <s v="S3"/>
    <s v="BT-721121"/>
    <s v="LOT-A3639"/>
    <n v="87"/>
    <n v="30"/>
    <n v="57"/>
    <n v="25"/>
    <n v="10"/>
    <n v="150"/>
    <s v="SUP-1006"/>
    <x v="4"/>
    <s v="China"/>
    <n v="34"/>
    <d v="2025-04-15T00:00:00"/>
    <n v="40038.239999999998"/>
    <n v="56410.02"/>
    <n v="3483326.88"/>
    <s v="NGN"/>
    <d v="2026-06-14T00:00:00"/>
    <d v="2025-04-16T00:00:00"/>
    <m/>
    <x v="1"/>
    <x v="1"/>
  </r>
  <r>
    <s v="PRD-02297"/>
    <s v="HP-MOB-0082"/>
    <s v="2641020000000"/>
    <x v="25"/>
    <s v="Hp"/>
    <x v="5"/>
    <s v="Tablets"/>
    <s v="Each"/>
    <s v="Active"/>
    <x v="1"/>
    <s v="ABJ"/>
    <s v="C-06-S2"/>
    <s v="C"/>
    <s v="S2"/>
    <s v="BT-555000"/>
    <s v="LOT-B5661"/>
    <n v="240"/>
    <n v="48"/>
    <n v="192"/>
    <n v="30"/>
    <n v="15"/>
    <n v="240"/>
    <s v="SUP-1010"/>
    <x v="1"/>
    <s v="United Arab Emirates"/>
    <n v="16"/>
    <d v="2026-05-16T00:00:00"/>
    <n v="649673.72"/>
    <n v="986582.17"/>
    <n v="155921692.80000001"/>
    <s v="NGN"/>
    <d v="2026-06-26T00:00:00"/>
    <d v="2026-05-18T00:00:00"/>
    <m/>
    <x v="1"/>
    <x v="1"/>
  </r>
  <r>
    <s v="PRD-01767"/>
    <s v="BRO-SUP-0053"/>
    <s v="6536050000000"/>
    <x v="6"/>
    <s v="Brother"/>
    <x v="6"/>
    <s v="Paper Products"/>
    <s v="Pack"/>
    <s v="Active"/>
    <x v="1"/>
    <s v="ABJ"/>
    <s v="B-32-S4"/>
    <s v="B"/>
    <s v="S4"/>
    <s v="BT-793218"/>
    <s v="LOT-B1622"/>
    <n v="4"/>
    <n v="0"/>
    <n v="4"/>
    <n v="15"/>
    <n v="7"/>
    <n v="90"/>
    <s v="SUP-1007"/>
    <x v="8"/>
    <s v="China"/>
    <n v="35"/>
    <d v="2026-04-23T00:00:00"/>
    <n v="14392.5"/>
    <n v="18411.919999999998"/>
    <n v="57570"/>
    <s v="NGN"/>
    <d v="2026-05-30T00:00:00"/>
    <d v="2026-04-25T00:00:00"/>
    <d v="2027-07-03T00:00:00"/>
    <x v="2"/>
    <x v="0"/>
  </r>
  <r>
    <s v="PRD-02980"/>
    <s v="MSF-ACC-0053"/>
    <s v="6138060000000"/>
    <x v="26"/>
    <s v="Microsoft"/>
    <x v="10"/>
    <s v="Mice"/>
    <s v="Each"/>
    <s v="Active"/>
    <x v="0"/>
    <s v="PHC"/>
    <s v="F-30-S8"/>
    <s v="F"/>
    <s v="S8"/>
    <s v="BT-182991"/>
    <s v="LOT-C6604"/>
    <n v="257"/>
    <n v="0"/>
    <n v="257"/>
    <n v="100"/>
    <n v="30"/>
    <n v="400"/>
    <s v="SUP-1003"/>
    <x v="0"/>
    <s v="Nigeria"/>
    <n v="7"/>
    <d v="2025-02-09T00:00:00"/>
    <n v="63917.74"/>
    <n v="83689.179999999993"/>
    <n v="16426859.18"/>
    <s v="NGN"/>
    <d v="2026-06-17T00:00:00"/>
    <d v="2025-02-20T00:00:00"/>
    <m/>
    <x v="1"/>
    <x v="1"/>
  </r>
  <r>
    <s v="PRD-00177"/>
    <s v="SAM-AUD-0013"/>
    <s v="9881390000000"/>
    <x v="0"/>
    <s v="Samsung"/>
    <x v="0"/>
    <s v="Speakers"/>
    <s v="Each"/>
    <s v="Discontinued"/>
    <x v="2"/>
    <s v="LAG"/>
    <s v="E-11-S3"/>
    <s v="E"/>
    <s v="S3"/>
    <s v="BT-386929"/>
    <s v="LOT-A2875"/>
    <n v="24"/>
    <n v="5"/>
    <n v="19"/>
    <n v="10"/>
    <n v="5"/>
    <n v="60"/>
    <s v="SUP-1002"/>
    <x v="5"/>
    <s v="Nigeria"/>
    <n v="4"/>
    <d v="2025-03-15T00:00:00"/>
    <n v="60143.32"/>
    <n v="81969.95"/>
    <n v="1443439.68"/>
    <s v="NGN"/>
    <d v="2026-06-22T00:00:00"/>
    <d v="2025-03-26T00:00:00"/>
    <m/>
    <x v="1"/>
    <x v="1"/>
  </r>
  <r>
    <s v="PRD-02308"/>
    <s v="HP-FUR-0058"/>
    <s v="1603290000000"/>
    <x v="27"/>
    <s v="Hp"/>
    <x v="4"/>
    <s v="Desk Accessories"/>
    <s v="Each"/>
    <s v="Active"/>
    <x v="0"/>
    <s v="PHC"/>
    <s v="E-28-S5"/>
    <s v="E"/>
    <s v="S5"/>
    <s v="BT-814362"/>
    <s v="LOT-C7133"/>
    <n v="224"/>
    <n v="40"/>
    <n v="184"/>
    <n v="75"/>
    <n v="37"/>
    <n v="300"/>
    <s v="SUP-1010"/>
    <x v="1"/>
    <s v="United Arab Emirates"/>
    <n v="17"/>
    <d v="2025-07-11T00:00:00"/>
    <n v="222224.51"/>
    <n v="293655.11"/>
    <n v="49778290.240000002"/>
    <s v="NGN"/>
    <d v="2026-05-24T00:00:00"/>
    <d v="2025-07-13T00:00:00"/>
    <m/>
    <x v="1"/>
    <x v="1"/>
  </r>
  <r>
    <s v="PRD-02076"/>
    <s v="KNG-STO-0047"/>
    <s v="414589000000"/>
    <x v="23"/>
    <s v="Kingston"/>
    <x v="3"/>
    <s v="Hard Disk Drives"/>
    <s v="Each"/>
    <s v="Active"/>
    <x v="1"/>
    <s v="ABJ"/>
    <s v="D-38-S4"/>
    <s v="D"/>
    <s v="S4"/>
    <s v="BT-816609"/>
    <s v="LOT-B8401"/>
    <n v="52"/>
    <n v="4"/>
    <n v="48"/>
    <n v="25"/>
    <n v="7"/>
    <n v="200"/>
    <s v="SUP-1010"/>
    <x v="1"/>
    <s v="United Arab Emirates"/>
    <n v="14"/>
    <d v="2025-12-28T00:00:00"/>
    <n v="84973.79"/>
    <n v="106909.05"/>
    <n v="4418637.08"/>
    <s v="NGN"/>
    <d v="2026-06-15T00:00:00"/>
    <d v="2026-01-11T00:00:00"/>
    <m/>
    <x v="1"/>
    <x v="1"/>
  </r>
  <r>
    <s v="PRD-00681"/>
    <s v="UBI-NET-0021"/>
    <s v="4920640000000"/>
    <x v="52"/>
    <s v="Ubiquiti"/>
    <x v="7"/>
    <s v="Access Points"/>
    <s v="Each"/>
    <s v="Active"/>
    <x v="2"/>
    <s v="LAG"/>
    <s v="G-39-S5"/>
    <s v="G"/>
    <s v="S5"/>
    <s v="BT-874116"/>
    <s v="LOT-A6837"/>
    <n v="79"/>
    <n v="24"/>
    <n v="55"/>
    <n v="25"/>
    <n v="10"/>
    <n v="100"/>
    <s v="SUP-1008"/>
    <x v="3"/>
    <s v="Nigeria"/>
    <n v="5"/>
    <d v="2025-06-30T00:00:00"/>
    <n v="904565.25"/>
    <n v="1094819.1599999999"/>
    <n v="71460654.75"/>
    <s v="NGN"/>
    <d v="2026-05-20T00:00:00"/>
    <d v="2025-07-13T00:00:00"/>
    <m/>
    <x v="1"/>
    <x v="1"/>
  </r>
  <r>
    <s v="PRD-02139"/>
    <s v="DEL-LAP-0050"/>
    <s v="5141470000000"/>
    <x v="2"/>
    <s v="Dell"/>
    <x v="2"/>
    <s v="Business Laptops"/>
    <s v="Each"/>
    <s v="Discontinued"/>
    <x v="1"/>
    <s v="ABJ"/>
    <s v="B-07-S8"/>
    <s v="B"/>
    <s v="S8"/>
    <s v="BT-729478"/>
    <s v="LOT-B2527"/>
    <n v="211"/>
    <n v="62"/>
    <n v="149"/>
    <n v="60"/>
    <n v="18"/>
    <n v="300"/>
    <s v="SUP-1003"/>
    <x v="0"/>
    <s v="Nigeria"/>
    <n v="6"/>
    <d v="2026-03-05T00:00:00"/>
    <n v="358691.99"/>
    <n v="500945.36"/>
    <n v="75684009.890000001"/>
    <s v="NGN"/>
    <d v="2026-05-22T00:00:00"/>
    <d v="2026-03-10T00:00:00"/>
    <m/>
    <x v="1"/>
    <x v="1"/>
  </r>
  <r>
    <s v="PRD-02623"/>
    <s v="LOG-ACC-0056"/>
    <s v="3662540000000"/>
    <x v="84"/>
    <s v="Logitech"/>
    <x v="10"/>
    <s v="Keyboards"/>
    <s v="Each"/>
    <s v="Active"/>
    <x v="0"/>
    <s v="PHC"/>
    <s v="B-24-S4"/>
    <s v="B"/>
    <s v="S4"/>
    <s v="BT-397118"/>
    <s v="LOT-C9406"/>
    <n v="540"/>
    <n v="130"/>
    <n v="410"/>
    <n v="75"/>
    <n v="37"/>
    <n v="600"/>
    <s v="SUP-1003"/>
    <x v="0"/>
    <s v="Nigeria"/>
    <n v="8"/>
    <d v="2025-11-12T00:00:00"/>
    <n v="27674.31"/>
    <n v="31926.19"/>
    <n v="14944127.4"/>
    <s v="NGN"/>
    <d v="2026-05-13T00:00:00"/>
    <d v="2025-11-14T00:00:00"/>
    <m/>
    <x v="1"/>
    <x v="1"/>
  </r>
  <r>
    <s v="PRD-01125"/>
    <s v="SAM-AUD-0038"/>
    <s v="7578040000000"/>
    <x v="0"/>
    <s v="Samsung"/>
    <x v="0"/>
    <s v="Speakers"/>
    <s v="Each"/>
    <s v="Active"/>
    <x v="2"/>
    <s v="LAG"/>
    <s v="B-12-S2"/>
    <s v="B"/>
    <s v="S2"/>
    <s v="BT-409377"/>
    <s v="LOT-A7595"/>
    <n v="50"/>
    <n v="4"/>
    <n v="46"/>
    <n v="20"/>
    <n v="6"/>
    <n v="80"/>
    <s v="SUP-1011"/>
    <x v="2"/>
    <s v="United Kingdom"/>
    <n v="31"/>
    <d v="2025-07-27T00:00:00"/>
    <n v="13537.01"/>
    <n v="17068.72"/>
    <n v="676850.5"/>
    <s v="NGN"/>
    <d v="2026-05-12T00:00:00"/>
    <d v="2025-08-04T00:00:00"/>
    <m/>
    <x v="1"/>
    <x v="1"/>
  </r>
  <r>
    <s v="PRD-00165"/>
    <s v="BRO-SUP-0006"/>
    <s v="6893640000000"/>
    <x v="6"/>
    <s v="Brother"/>
    <x v="6"/>
    <s v="Labels"/>
    <s v="Pack"/>
    <s v="Active"/>
    <x v="2"/>
    <s v="LAG"/>
    <s v="D-22-S3"/>
    <s v="D"/>
    <s v="S3"/>
    <s v="BT-511929"/>
    <s v="LOT-A3248"/>
    <n v="33"/>
    <n v="4"/>
    <n v="29"/>
    <n v="40"/>
    <n v="20"/>
    <n v="240"/>
    <s v="SUP-1001"/>
    <x v="9"/>
    <s v="Nigeria"/>
    <n v="10"/>
    <d v="2026-05-10T00:00:00"/>
    <n v="13451.37"/>
    <n v="17552.27"/>
    <n v="443895.21"/>
    <s v="NGN"/>
    <d v="2026-04-30T00:00:00"/>
    <d v="2026-05-19T00:00:00"/>
    <d v="2027-01-11T00:00:00"/>
    <x v="2"/>
    <x v="0"/>
  </r>
  <r>
    <s v="PRD-02083"/>
    <s v="PHI-ELC-0118"/>
    <s v="1822240000000"/>
    <x v="31"/>
    <s v="Philips"/>
    <x v="8"/>
    <s v="UPS"/>
    <s v="Each"/>
    <s v="Active"/>
    <x v="1"/>
    <s v="ABJ"/>
    <s v="D-07-S5"/>
    <s v="D"/>
    <s v="S5"/>
    <s v="BT-492824"/>
    <s v="LOT-B2787"/>
    <n v="42"/>
    <n v="1"/>
    <n v="41"/>
    <n v="10"/>
    <n v="5"/>
    <n v="60"/>
    <s v="SUP-1005"/>
    <x v="12"/>
    <s v="United Arab Emirates"/>
    <n v="16"/>
    <d v="2026-06-08T00:00:00"/>
    <n v="188573.92"/>
    <n v="247601.41"/>
    <n v="7920104.6399999997"/>
    <s v="NGN"/>
    <d v="2026-05-12T00:00:00"/>
    <d v="2026-06-21T00:00:00"/>
    <m/>
    <x v="1"/>
    <x v="1"/>
  </r>
  <r>
    <s v="PRD-02237"/>
    <s v="APC-ELC-0101"/>
    <s v="9888710000000"/>
    <x v="82"/>
    <s v="Apc"/>
    <x v="8"/>
    <s v="UPS"/>
    <s v="Each"/>
    <s v="Active"/>
    <x v="1"/>
    <s v="ABJ"/>
    <s v="A-04-S1"/>
    <s v="A"/>
    <s v="S1"/>
    <s v="BT-566168"/>
    <s v="LOT-B5643"/>
    <n v="84"/>
    <n v="13"/>
    <n v="71"/>
    <n v="20"/>
    <n v="10"/>
    <n v="200"/>
    <s v="SUP-1002"/>
    <x v="5"/>
    <s v="Nigeria"/>
    <n v="4"/>
    <d v="2026-01-16T00:00:00"/>
    <n v="144365.38"/>
    <n v="219840.05"/>
    <n v="12126691.92"/>
    <s v="NGN"/>
    <d v="2026-05-28T00:00:00"/>
    <d v="2026-01-27T00:00:00"/>
    <m/>
    <x v="1"/>
    <x v="1"/>
  </r>
  <r>
    <s v="PRD-01473"/>
    <s v="DEL-ACC-0029"/>
    <s v="4476520000000"/>
    <x v="58"/>
    <s v="Dell"/>
    <x v="10"/>
    <s v="Mice"/>
    <s v="Each"/>
    <s v="Active"/>
    <x v="1"/>
    <s v="ABJ"/>
    <s v="B-01-S5"/>
    <s v="B"/>
    <s v="S5"/>
    <s v="BT-368545"/>
    <s v="LOT-B2708"/>
    <n v="56"/>
    <n v="5"/>
    <n v="51"/>
    <n v="60"/>
    <n v="24"/>
    <n v="300"/>
    <s v="SUP-1005"/>
    <x v="12"/>
    <s v="United Arab Emirates"/>
    <n v="20"/>
    <d v="2025-02-18T00:00:00"/>
    <n v="9866.7999999999993"/>
    <n v="13992.72"/>
    <n v="552540.80000000005"/>
    <s v="NGN"/>
    <d v="2026-06-04T00:00:00"/>
    <d v="2025-02-25T00:00:00"/>
    <m/>
    <x v="2"/>
    <x v="0"/>
  </r>
  <r>
    <s v="PRD-02926"/>
    <s v="UBI-CCT-0073"/>
    <s v="6890830000000"/>
    <x v="16"/>
    <s v="Ubiquiti"/>
    <x v="9"/>
    <s v="Intercoms"/>
    <s v="Each"/>
    <s v="Active"/>
    <x v="0"/>
    <s v="PHC"/>
    <s v="C-32-S7"/>
    <s v="C"/>
    <s v="S7"/>
    <s v="BT-610421"/>
    <s v="LOT-C6984"/>
    <n v="64"/>
    <n v="1"/>
    <n v="63"/>
    <n v="15"/>
    <n v="4"/>
    <n v="75"/>
    <s v="SUP-1001"/>
    <x v="9"/>
    <s v="Nigeria"/>
    <n v="11"/>
    <d v="2025-10-25T00:00:00"/>
    <n v="569000.46"/>
    <n v="686279.01"/>
    <n v="36416029.439999998"/>
    <s v="NGN"/>
    <d v="2026-05-15T00:00:00"/>
    <d v="2025-10-30T00:00:00"/>
    <m/>
    <x v="1"/>
    <x v="1"/>
  </r>
  <r>
    <s v="PRD-02001"/>
    <s v="DEL-LAP-0047"/>
    <s v="1128480000000"/>
    <x v="9"/>
    <s v="Dell"/>
    <x v="2"/>
    <s v="Gaming Laptops"/>
    <s v="Each"/>
    <s v="Active"/>
    <x v="1"/>
    <s v="ABJ"/>
    <s v="E-31-S6"/>
    <s v="E"/>
    <s v="S6"/>
    <s v="BT-670467"/>
    <s v="LOT-B8738"/>
    <n v="49"/>
    <n v="14"/>
    <n v="35"/>
    <n v="20"/>
    <n v="6"/>
    <n v="80"/>
    <s v="SUP-1007"/>
    <x v="8"/>
    <s v="China"/>
    <n v="36"/>
    <d v="2026-01-24T00:00:00"/>
    <n v="379481.41"/>
    <n v="582353.98"/>
    <n v="18594589.09"/>
    <s v="NGN"/>
    <d v="2026-05-18T00:00:00"/>
    <d v="2026-01-30T00:00:00"/>
    <m/>
    <x v="1"/>
    <x v="1"/>
  </r>
  <r>
    <s v="PRD-02013"/>
    <s v="HP-ACC-0047"/>
    <s v="667549000000"/>
    <x v="71"/>
    <s v="Hp"/>
    <x v="10"/>
    <s v="Keyboards"/>
    <s v="Each"/>
    <s v="Active"/>
    <x v="1"/>
    <s v="ABJ"/>
    <s v="F-09-S8"/>
    <s v="F"/>
    <s v="S8"/>
    <s v="BT-560745"/>
    <s v="LOT-B3225"/>
    <n v="55"/>
    <n v="5"/>
    <n v="50"/>
    <n v="100"/>
    <n v="50"/>
    <n v="600"/>
    <s v="SUP-1002"/>
    <x v="5"/>
    <s v="Nigeria"/>
    <n v="9"/>
    <d v="2025-06-06T00:00:00"/>
    <n v="4338.1499999999996"/>
    <n v="5970"/>
    <n v="238598.25"/>
    <s v="NGN"/>
    <d v="2026-06-18T00:00:00"/>
    <d v="2025-06-10T00:00:00"/>
    <m/>
    <x v="2"/>
    <x v="0"/>
  </r>
  <r>
    <s v="PRD-03126"/>
    <s v="HP-LAP-0065"/>
    <s v="4404570000000"/>
    <x v="63"/>
    <s v="Hp"/>
    <x v="2"/>
    <s v="Consumer Laptops"/>
    <s v="Each"/>
    <s v="Active"/>
    <x v="0"/>
    <s v="PHC"/>
    <s v="C-26-S6"/>
    <s v="C"/>
    <s v="S6"/>
    <s v="BT-815029"/>
    <s v="LOT-C4143"/>
    <n v="98"/>
    <n v="23"/>
    <n v="75"/>
    <n v="20"/>
    <n v="8"/>
    <n v="120"/>
    <s v="SUP-1006"/>
    <x v="4"/>
    <s v="China"/>
    <n v="34"/>
    <d v="2026-01-22T00:00:00"/>
    <n v="448995.65"/>
    <n v="541043.17000000004"/>
    <n v="44001573.700000003"/>
    <s v="NGN"/>
    <d v="2026-05-06T00:00:00"/>
    <d v="2026-01-24T00:00:00"/>
    <m/>
    <x v="1"/>
    <x v="1"/>
  </r>
  <r>
    <s v="PRD-02824"/>
    <s v="PHI-AUD-0070"/>
    <s v="4082750000000"/>
    <x v="7"/>
    <s v="Philips"/>
    <x v="0"/>
    <s v="Headsets"/>
    <s v="Each"/>
    <s v="Active"/>
    <x v="0"/>
    <s v="PHC"/>
    <s v="D-10-S2"/>
    <s v="D"/>
    <s v="S2"/>
    <s v="BT-709216"/>
    <s v="LOT-C1129"/>
    <n v="105"/>
    <n v="34"/>
    <n v="71"/>
    <n v="15"/>
    <n v="7"/>
    <n v="60"/>
    <s v="SUP-1003"/>
    <x v="0"/>
    <s v="Nigeria"/>
    <n v="6"/>
    <d v="2025-07-16T00:00:00"/>
    <n v="63439.18"/>
    <n v="88787.87"/>
    <n v="6661113.9000000004"/>
    <s v="NGN"/>
    <d v="2026-05-13T00:00:00"/>
    <d v="2025-07-19T00:00:00"/>
    <m/>
    <x v="3"/>
    <x v="1"/>
  </r>
  <r>
    <s v="PRD-03379"/>
    <s v="HP-CLN-0089"/>
    <s v="4846010000000"/>
    <x v="1"/>
    <s v="Hp"/>
    <x v="1"/>
    <s v="Vacuum"/>
    <s v="Each"/>
    <s v="Active"/>
    <x v="0"/>
    <s v="PHC"/>
    <s v="B-14-S3"/>
    <s v="B"/>
    <s v="S3"/>
    <s v="BT-311446"/>
    <s v="LOT-C4108"/>
    <n v="0"/>
    <n v="0"/>
    <n v="0"/>
    <n v="15"/>
    <n v="4"/>
    <n v="75"/>
    <s v="SUP-1003"/>
    <x v="0"/>
    <s v="Nigeria"/>
    <n v="4"/>
    <d v="2026-02-12T00:00:00"/>
    <n v="41052.01"/>
    <n v="57261.73"/>
    <n v="0"/>
    <s v="NGN"/>
    <d v="2026-05-01T00:00:00"/>
    <d v="2026-02-22T00:00:00"/>
    <d v="2026-06-02T00:00:00"/>
    <x v="0"/>
    <x v="0"/>
  </r>
  <r>
    <s v="PRD-01271"/>
    <s v="HP-MOB-0051"/>
    <s v="5587670000000"/>
    <x v="25"/>
    <s v="Hp"/>
    <x v="5"/>
    <s v="Tablets"/>
    <s v="Each"/>
    <s v="Active"/>
    <x v="1"/>
    <s v="ABJ"/>
    <s v="C-25-S4"/>
    <s v="C"/>
    <s v="S4"/>
    <s v="BT-988737"/>
    <s v="LOT-B7090"/>
    <n v="75"/>
    <n v="16"/>
    <n v="59"/>
    <n v="20"/>
    <n v="8"/>
    <n v="100"/>
    <s v="SUP-1010"/>
    <x v="1"/>
    <s v="United Arab Emirates"/>
    <n v="20"/>
    <d v="2026-04-19T00:00:00"/>
    <n v="249839.34"/>
    <n v="386208.58"/>
    <n v="18737950.5"/>
    <s v="NGN"/>
    <d v="2026-06-20T00:00:00"/>
    <d v="2026-04-23T00:00:00"/>
    <m/>
    <x v="1"/>
    <x v="1"/>
  </r>
  <r>
    <s v="PRD-01411"/>
    <s v="SAM-AUD-0049"/>
    <s v="5974600000000"/>
    <x v="0"/>
    <s v="Samsung"/>
    <x v="0"/>
    <s v="Headsets"/>
    <s v="Each"/>
    <s v="Active"/>
    <x v="1"/>
    <s v="ABJ"/>
    <s v="N/A"/>
    <s v="F"/>
    <s v="S4"/>
    <s v="BT-229019"/>
    <s v="LOT-B3613"/>
    <n v="2"/>
    <n v="0"/>
    <n v="2"/>
    <n v="20"/>
    <n v="6"/>
    <n v="200"/>
    <s v="SUP-1009"/>
    <x v="7"/>
    <s v="Nigeria"/>
    <n v="12"/>
    <d v="2025-12-21T00:00:00"/>
    <n v="137474.76999999999"/>
    <n v="173453.21"/>
    <n v="274949.53999999998"/>
    <s v="NGN"/>
    <d v="2026-06-24T00:00:00"/>
    <d v="2025-12-31T00:00:00"/>
    <m/>
    <x v="2"/>
    <x v="0"/>
  </r>
  <r>
    <s v="PRD-02849"/>
    <s v="LOG-AUD-0070"/>
    <s v="8086630000000"/>
    <x v="60"/>
    <s v="Logitech"/>
    <x v="0"/>
    <s v="Headsets"/>
    <s v="Each"/>
    <s v="Active"/>
    <x v="0"/>
    <s v="PHC"/>
    <s v="F-12-S9"/>
    <s v="F"/>
    <s v="S9"/>
    <s v="BT-340729"/>
    <s v="LOT-C3761"/>
    <n v="92"/>
    <n v="3"/>
    <n v="89"/>
    <n v="10"/>
    <n v="4"/>
    <n v="80"/>
    <s v="SUP-1006"/>
    <x v="4"/>
    <s v="China"/>
    <n v="39"/>
    <d v="2025-10-01T00:00:00"/>
    <n v="84976.59"/>
    <n v="129899.31"/>
    <n v="7817846.2800000003"/>
    <s v="NGN"/>
    <d v="2026-06-18T00:00:00"/>
    <d v="2025-10-10T00:00:00"/>
    <m/>
    <x v="3"/>
    <x v="1"/>
  </r>
  <r>
    <s v="PRD-01477"/>
    <s v="PHI-ELC-0086"/>
    <s v="2290640000000"/>
    <x v="31"/>
    <s v="Philips"/>
    <x v="8"/>
    <s v="UPS"/>
    <s v="Each"/>
    <s v="Active"/>
    <x v="1"/>
    <s v="ABJ"/>
    <s v="E-13-S1"/>
    <s v="E"/>
    <s v="S1"/>
    <s v="BT-130194"/>
    <s v="LOT-B9812"/>
    <n v="0"/>
    <n v="0"/>
    <n v="0"/>
    <n v="100"/>
    <n v="30"/>
    <n v="1000"/>
    <s v="SUP-1007"/>
    <x v="8"/>
    <s v="China"/>
    <n v="32"/>
    <d v="2025-09-24T00:00:00"/>
    <n v="92680.24"/>
    <n v="127710.47"/>
    <n v="0"/>
    <s v="NGN"/>
    <d v="2026-05-02T00:00:00"/>
    <d v="2025-09-25T00:00:00"/>
    <m/>
    <x v="0"/>
    <x v="0"/>
  </r>
  <r>
    <s v="PRD-00546"/>
    <s v="BRO-SUP-0016"/>
    <s v="9517150000000"/>
    <x v="24"/>
    <s v="Brother"/>
    <x v="6"/>
    <s v="Paper Products"/>
    <s v="Pack"/>
    <s v="Active"/>
    <x v="2"/>
    <s v="LAG"/>
    <s v="E-25-S4"/>
    <s v="E"/>
    <s v="S4"/>
    <s v="BT-776758"/>
    <s v="LOT-A2343"/>
    <n v="162"/>
    <n v="50"/>
    <n v="112"/>
    <n v="40"/>
    <n v="20"/>
    <n v="400"/>
    <s v="SUP-1001"/>
    <x v="9"/>
    <s v="Nigeria"/>
    <n v="11"/>
    <d v="2026-04-29T00:00:00"/>
    <n v="38108.81"/>
    <n v="55267.02"/>
    <n v="6173627.2199999997"/>
    <s v="NGN"/>
    <d v="2026-06-28T00:00:00"/>
    <d v="2026-05-03T00:00:00"/>
    <d v="2027-01-09T00:00:00"/>
    <x v="1"/>
    <x v="1"/>
  </r>
  <r>
    <s v="PRD-00770"/>
    <s v="APC-ELC-0036"/>
    <s v="4029290000000"/>
    <x v="14"/>
    <s v="Apc"/>
    <x v="8"/>
    <s v="Lighting"/>
    <s v="Each"/>
    <s v="Active"/>
    <x v="2"/>
    <s v="LAG"/>
    <s v="A-36-S5"/>
    <s v="A"/>
    <s v="S5"/>
    <s v="BT-313275"/>
    <s v="LOT-A8976"/>
    <n v="247"/>
    <n v="12"/>
    <n v="235"/>
    <n v="100"/>
    <n v="50"/>
    <n v="400"/>
    <s v="SUP-1002"/>
    <x v="5"/>
    <s v="Nigeria"/>
    <n v="9"/>
    <d v="2025-02-03T00:00:00"/>
    <n v="246120.95999999999"/>
    <n v="365516.91"/>
    <n v="60791877.119999997"/>
    <s v="NGN"/>
    <d v="2026-05-16T00:00:00"/>
    <d v="2025-02-10T00:00:00"/>
    <m/>
    <x v="1"/>
    <x v="1"/>
  </r>
  <r>
    <s v="PRD-00462"/>
    <s v="DEL-ACC-0011"/>
    <s v="2137730000000"/>
    <x v="36"/>
    <s v="Dell"/>
    <x v="10"/>
    <s v="Keyboards"/>
    <s v="Each"/>
    <s v="Active"/>
    <x v="2"/>
    <s v="LAG"/>
    <s v="C-19-S1"/>
    <s v="C"/>
    <s v="S1"/>
    <s v="BT-730320"/>
    <s v="LOT-A6429"/>
    <n v="150"/>
    <n v="16"/>
    <n v="134"/>
    <n v="100"/>
    <n v="40"/>
    <n v="1000"/>
    <s v="SUP-1008"/>
    <x v="3"/>
    <s v="Nigeria"/>
    <n v="4"/>
    <d v="2025-03-04T00:00:00"/>
    <n v="46591.21"/>
    <n v="62732.25"/>
    <n v="6988681.5"/>
    <s v="NGN"/>
    <d v="2026-05-06T00:00:00"/>
    <d v="2025-03-09T00:00:00"/>
    <m/>
    <x v="1"/>
    <x v="1"/>
  </r>
  <r>
    <s v="PRD-02150"/>
    <s v="BRO-SUP-0071"/>
    <s v="9178260000000"/>
    <x v="24"/>
    <s v="Brother"/>
    <x v="6"/>
    <s v="Paper Products"/>
    <s v="Pack"/>
    <s v="Active"/>
    <x v="1"/>
    <s v="ABJ"/>
    <s v="A-23-S8"/>
    <s v="A"/>
    <s v="S8"/>
    <s v="BT-667111"/>
    <s v="LOT-B5351"/>
    <n v="269"/>
    <n v="2"/>
    <n v="267"/>
    <n v="75"/>
    <n v="37"/>
    <n v="375"/>
    <s v="SUP-1007"/>
    <x v="8"/>
    <s v="China"/>
    <n v="30"/>
    <d v="2026-01-25T00:00:00"/>
    <n v="30127.97"/>
    <n v="40078.269999999997"/>
    <n v="8104423.9299999997"/>
    <s v="NGN"/>
    <d v="2026-06-08T00:00:00"/>
    <d v="2026-01-31T00:00:00"/>
    <d v="2028-03-05T00:00:00"/>
    <x v="1"/>
    <x v="1"/>
  </r>
  <r>
    <s v="PRD-03323"/>
    <s v="HP-PRN-0061"/>
    <s v="2128330000000"/>
    <x v="76"/>
    <s v="Hp"/>
    <x v="7"/>
    <s v="Multifunction"/>
    <s v="Each"/>
    <s v="Active"/>
    <x v="0"/>
    <s v="PHC"/>
    <s v="G-19-S7"/>
    <s v="G"/>
    <s v="S7"/>
    <s v="BT-942544"/>
    <s v="LOT-C8164"/>
    <n v="31"/>
    <n v="8"/>
    <n v="23"/>
    <n v="10"/>
    <n v="4"/>
    <n v="40"/>
    <s v="SUP-1003"/>
    <x v="0"/>
    <s v="Nigeria"/>
    <n v="8"/>
    <d v="2026-03-03T00:00:00"/>
    <n v="98187.6"/>
    <n v="139246.01999999999"/>
    <n v="3043815.6"/>
    <s v="NGN"/>
    <d v="2026-05-10T00:00:00"/>
    <d v="2026-03-15T00:00:00"/>
    <m/>
    <x v="1"/>
    <x v="1"/>
  </r>
  <r>
    <s v="PRD-00651"/>
    <s v="CIS-NET-0022"/>
    <s v="5217470000000"/>
    <x v="53"/>
    <s v="Cisco"/>
    <x v="11"/>
    <s v="Switches"/>
    <s v="Each"/>
    <s v="Active"/>
    <x v="2"/>
    <s v="LAG"/>
    <s v="E-28-S9"/>
    <s v="E"/>
    <s v="S9"/>
    <s v="BT-292890"/>
    <s v="LOT-A6176"/>
    <n v="33"/>
    <n v="12"/>
    <n v="21"/>
    <n v="10"/>
    <n v="5"/>
    <n v="80"/>
    <s v="SUP-1008"/>
    <x v="3"/>
    <s v="Nigeria"/>
    <n v="4"/>
    <d v="2025-02-08T00:00:00"/>
    <n v="390021.81"/>
    <n v="475684.37"/>
    <n v="12870719.73"/>
    <s v="NGN"/>
    <d v="2026-06-29T00:00:00"/>
    <d v="2025-02-12T00:00:00"/>
    <m/>
    <x v="1"/>
    <x v="1"/>
  </r>
  <r>
    <s v="PRD-02976"/>
    <s v="DEL-ACC-0060"/>
    <s v="9796980000000"/>
    <x v="36"/>
    <s v="Dell"/>
    <x v="10"/>
    <s v="Input Combos"/>
    <s v="Each"/>
    <s v="Active"/>
    <x v="0"/>
    <s v="PHC"/>
    <s v="F-19-S7"/>
    <s v="F"/>
    <s v="S7"/>
    <s v="BT-317603"/>
    <s v="LOT-C2005"/>
    <n v="137"/>
    <n v="1"/>
    <n v="136"/>
    <n v="30"/>
    <n v="15"/>
    <n v="150"/>
    <s v="SUP-1009"/>
    <x v="7"/>
    <s v="Nigeria"/>
    <n v="9"/>
    <d v="2025-04-14T00:00:00"/>
    <n v="64891.57"/>
    <n v="75473.600000000006"/>
    <n v="8890145.0899999999"/>
    <s v="NGN"/>
    <d v="2026-05-07T00:00:00"/>
    <d v="2025-04-18T00:00:00"/>
    <m/>
    <x v="1"/>
    <x v="1"/>
  </r>
  <r>
    <s v="PRD-02002"/>
    <s v="LOG-ACC-0041"/>
    <s v="4989910000000"/>
    <x v="33"/>
    <s v="Logitech"/>
    <x v="10"/>
    <s v="Webcams"/>
    <s v="Each"/>
    <s v="Active"/>
    <x v="1"/>
    <s v="ABJ"/>
    <s v="A-05-S7"/>
    <s v="A"/>
    <s v="S7"/>
    <s v="BT-761214"/>
    <s v="LOT-B7841"/>
    <n v="76"/>
    <n v="17"/>
    <n v="59"/>
    <n v="10"/>
    <n v="5"/>
    <n v="60"/>
    <s v="SUP-1010"/>
    <x v="1"/>
    <s v="United Arab Emirates"/>
    <n v="18"/>
    <d v="2025-11-14T00:00:00"/>
    <n v="55805.15"/>
    <n v="79165.070000000007"/>
    <n v="4241191.4000000004"/>
    <s v="NGN"/>
    <d v="2026-05-30T00:00:00"/>
    <d v="2025-11-21T00:00:00"/>
    <m/>
    <x v="3"/>
    <x v="1"/>
  </r>
  <r>
    <s v="PRD-02880"/>
    <s v="SAM-AUD-0087"/>
    <s v="6369580000000"/>
    <x v="0"/>
    <s v="Samsung"/>
    <x v="0"/>
    <s v="Headsets"/>
    <s v="Each"/>
    <s v="Discontinued"/>
    <x v="0"/>
    <s v="PHC"/>
    <s v="C-34-S5"/>
    <s v="C"/>
    <s v="S5"/>
    <s v="BT-544779"/>
    <s v="LOT-C3263"/>
    <n v="261"/>
    <n v="98"/>
    <n v="163"/>
    <n v="75"/>
    <n v="22"/>
    <n v="750"/>
    <s v="SUP-1003"/>
    <x v="0"/>
    <s v="Nigeria"/>
    <n v="6"/>
    <d v="2025-07-07T00:00:00"/>
    <n v="105476.06"/>
    <n v="138273.73000000001"/>
    <n v="27529251.66"/>
    <s v="NGN"/>
    <d v="2026-06-03T00:00:00"/>
    <d v="2025-07-14T00:00:00"/>
    <m/>
    <x v="1"/>
    <x v="1"/>
  </r>
  <r>
    <s v="PRD-01543"/>
    <s v="SAM-MOB-0052"/>
    <s v="6168070000000"/>
    <x v="11"/>
    <s v="Samsung"/>
    <x v="5"/>
    <s v="Tablets"/>
    <s v="Each"/>
    <s v="Active"/>
    <x v="1"/>
    <s v="ABJ"/>
    <s v="A-40-S6"/>
    <s v="A"/>
    <s v="S6"/>
    <s v="BT-466347"/>
    <s v="LOT-B5883"/>
    <n v="10"/>
    <n v="4"/>
    <n v="6"/>
    <n v="10"/>
    <n v="3"/>
    <n v="100"/>
    <s v="SUP-1009"/>
    <x v="7"/>
    <s v="Nigeria"/>
    <n v="7"/>
    <d v="2026-04-29T00:00:00"/>
    <n v="431387.3"/>
    <n v="637701.72"/>
    <n v="4313873"/>
    <s v="NGN"/>
    <d v="2026-06-06T00:00:00"/>
    <d v="2026-05-01T00:00:00"/>
    <m/>
    <x v="2"/>
    <x v="0"/>
  </r>
  <r>
    <s v="PRD-02924"/>
    <s v="MSF-LAP-0058"/>
    <s v="5407130000000"/>
    <x v="46"/>
    <s v="Microsoft"/>
    <x v="2"/>
    <s v="Business Laptops"/>
    <s v="Each"/>
    <s v="Active"/>
    <x v="0"/>
    <s v="PHC"/>
    <s v="A-03-S7"/>
    <s v="A"/>
    <s v="S7"/>
    <s v="BT-762636"/>
    <s v="LOT-C9097"/>
    <n v="3"/>
    <n v="1"/>
    <n v="2"/>
    <n v="25"/>
    <n v="12"/>
    <n v="200"/>
    <s v="SUP-1003"/>
    <x v="0"/>
    <s v="Nigeria"/>
    <n v="4"/>
    <d v="2025-08-03T00:00:00"/>
    <n v="701959.29"/>
    <n v="909511.53"/>
    <n v="2105877.87"/>
    <s v="NGN"/>
    <d v="2026-05-30T00:00:00"/>
    <d v="2025-08-16T00:00:00"/>
    <m/>
    <x v="2"/>
    <x v="0"/>
  </r>
  <r>
    <s v="PRD-03040"/>
    <s v="SAM-AUD-0092"/>
    <s v="1428250000000"/>
    <x v="0"/>
    <s v="Samsung"/>
    <x v="0"/>
    <s v="Earbuds"/>
    <s v="Each"/>
    <s v="Active"/>
    <x v="0"/>
    <s v="PHC"/>
    <s v="D-32-S8"/>
    <s v="D"/>
    <s v="S8"/>
    <s v="BT-119310"/>
    <s v="LOT-C8218"/>
    <n v="0"/>
    <n v="0"/>
    <n v="0"/>
    <n v="30"/>
    <n v="15"/>
    <n v="150"/>
    <s v="SUP-1009"/>
    <x v="7"/>
    <s v="Nigeria"/>
    <n v="11"/>
    <d v="2026-02-21T00:00:00"/>
    <n v="52529.49"/>
    <n v="61684.97"/>
    <n v="0"/>
    <s v="NGN"/>
    <d v="2026-05-04T00:00:00"/>
    <d v="2026-02-24T00:00:00"/>
    <m/>
    <x v="0"/>
    <x v="0"/>
  </r>
  <r>
    <s v="PRD-03073"/>
    <s v="UBI-NET-0109"/>
    <s v="4691820000000"/>
    <x v="51"/>
    <s v="Ubiquiti"/>
    <x v="11"/>
    <s v="Access Points"/>
    <s v="Each"/>
    <s v="Active"/>
    <x v="0"/>
    <s v="PHC"/>
    <s v="C-22-S7"/>
    <s v="C"/>
    <s v="S7"/>
    <s v="BT-517757"/>
    <s v="LOT-C6431"/>
    <n v="290"/>
    <n v="34"/>
    <n v="256"/>
    <n v="60"/>
    <n v="24"/>
    <n v="300"/>
    <s v="SUP-1003"/>
    <x v="0"/>
    <s v="Nigeria"/>
    <n v="8"/>
    <d v="2025-03-17T00:00:00"/>
    <n v="541942.84"/>
    <n v="693530.45"/>
    <n v="157163423.59999999"/>
    <s v="NGN"/>
    <d v="2026-05-29T00:00:00"/>
    <d v="2025-03-28T00:00:00"/>
    <m/>
    <x v="1"/>
    <x v="1"/>
  </r>
  <r>
    <s v="PRD-01610"/>
    <s v="SAM-AUD-0053"/>
    <s v="7952330000000"/>
    <x v="0"/>
    <s v="Samsung"/>
    <x v="0"/>
    <s v="Speakers"/>
    <s v="Each"/>
    <s v="Active"/>
    <x v="1"/>
    <s v="ABJ"/>
    <s v="A-08-S2"/>
    <s v="A"/>
    <s v="S2"/>
    <s v="BT-855874"/>
    <s v="LOT-B4776"/>
    <n v="70"/>
    <n v="23"/>
    <n v="47"/>
    <n v="100"/>
    <n v="50"/>
    <n v="400"/>
    <s v="SUP-1007"/>
    <x v="8"/>
    <s v="China"/>
    <n v="35"/>
    <d v="2026-02-14T00:00:00"/>
    <n v="100829"/>
    <n v="151070.37"/>
    <n v="7058030"/>
    <s v="NGN"/>
    <d v="2026-05-27T00:00:00"/>
    <d v="2026-02-23T00:00:00"/>
    <m/>
    <x v="2"/>
    <x v="0"/>
  </r>
  <r>
    <s v="PRD-03050"/>
    <s v="DEL-LAP-0075"/>
    <s v="8914650000000"/>
    <x v="2"/>
    <s v="Dell"/>
    <x v="2"/>
    <s v="Business Laptops"/>
    <s v="Each"/>
    <s v="Active"/>
    <x v="0"/>
    <s v="PHC"/>
    <s v="A-11-S8"/>
    <s v="A"/>
    <s v="S8"/>
    <s v="BT-380042"/>
    <s v="LOT-C8373"/>
    <n v="-8"/>
    <n v="15"/>
    <n v="480"/>
    <n v="100"/>
    <n v="50"/>
    <n v="600"/>
    <s v="SUP-1006"/>
    <x v="4"/>
    <s v="China"/>
    <n v="37"/>
    <d v="2025-05-08T00:00:00"/>
    <n v="1397380.07"/>
    <n v="1977939.81"/>
    <n v="691703134.70000005"/>
    <s v="NGN"/>
    <d v="2026-06-23T00:00:00"/>
    <d v="2025-05-10T00:00:00"/>
    <m/>
    <x v="1"/>
    <x v="1"/>
  </r>
  <r>
    <s v="PRD-01975"/>
    <s v="APC-ELC-0091"/>
    <s v="8748530000000"/>
    <x v="38"/>
    <s v="Apc"/>
    <x v="8"/>
    <s v="Lighting"/>
    <s v="Each"/>
    <s v="Active"/>
    <x v="1"/>
    <s v="ABJ"/>
    <s v="E-07-S3"/>
    <s v="E"/>
    <s v="S3"/>
    <s v="BT-565279"/>
    <s v="LOT-B2572"/>
    <n v="23"/>
    <n v="8"/>
    <n v="15"/>
    <n v="30"/>
    <n v="12"/>
    <n v="120"/>
    <s v="SUP-1010"/>
    <x v="1"/>
    <s v="United Arab Emirates"/>
    <n v="18"/>
    <d v="2026-04-05T00:00:00"/>
    <n v="305618.03999999998"/>
    <n v="448386.09"/>
    <n v="7029214.9199999999"/>
    <s v="NGN"/>
    <d v="2026-05-27T00:00:00"/>
    <d v="2026-04-06T00:00:00"/>
    <m/>
    <x v="2"/>
    <x v="0"/>
  </r>
  <r>
    <s v="PRD-03195"/>
    <s v="UBI-NET-0116"/>
    <s v="4083980000000"/>
    <x v="43"/>
    <s v="Ubiquiti"/>
    <x v="11"/>
    <s v="Routers"/>
    <s v="Each"/>
    <s v="Active"/>
    <x v="0"/>
    <s v="PHC"/>
    <s v="G-33-S5"/>
    <s v="G"/>
    <s v="S5"/>
    <s v="BT-573541"/>
    <s v="LOT-C2567"/>
    <n v="58"/>
    <n v="14"/>
    <n v="44"/>
    <n v="20"/>
    <n v="8"/>
    <n v="80"/>
    <s v="SUP-1012"/>
    <x v="11"/>
    <s v="Nigeria"/>
    <n v="3"/>
    <d v="2025-11-20T00:00:00"/>
    <n v="706487.9"/>
    <n v="906390.08"/>
    <n v="40976298.200000003"/>
    <s v="NGN"/>
    <d v="2026-05-13T00:00:00"/>
    <d v="2025-12-03T00:00:00"/>
    <m/>
    <x v="1"/>
    <x v="1"/>
  </r>
  <r>
    <s v="PRD-01584"/>
    <s v="LEN-LAP-0034"/>
    <m/>
    <x v="73"/>
    <s v="Lenovo"/>
    <x v="2"/>
    <s v="Business Laptops"/>
    <s v="Each"/>
    <s v="Active"/>
    <x v="1"/>
    <s v="ABJ"/>
    <s v="D-31-S5"/>
    <s v="D"/>
    <s v="S5"/>
    <s v="BT-104258"/>
    <s v="LOT-B7842"/>
    <n v="149"/>
    <n v="48"/>
    <n v="101"/>
    <n v="25"/>
    <n v="7"/>
    <n v="200"/>
    <s v="SUP-1010"/>
    <x v="1"/>
    <s v="United Arab Emirates"/>
    <n v="20"/>
    <d v="2025-02-14T00:00:00"/>
    <n v="1079050.79"/>
    <n v="1343170.43"/>
    <n v="160778567.69999999"/>
    <s v="NGN"/>
    <d v="2026-06-21T00:00:00"/>
    <d v="2025-02-16T00:00:00"/>
    <m/>
    <x v="1"/>
    <x v="1"/>
  </r>
  <r>
    <s v="PRD-03395"/>
    <s v="HP-CLN-0090"/>
    <s v="3191030000000"/>
    <x v="1"/>
    <s v="Hp"/>
    <x v="1"/>
    <s v="Cleaning Kits"/>
    <s v="Each"/>
    <s v="Active"/>
    <x v="0"/>
    <s v="PHC"/>
    <s v="E-15-S3"/>
    <s v="E"/>
    <s v="S3"/>
    <s v="BT-799876"/>
    <s v="LOT-C1595"/>
    <n v="0"/>
    <n v="0"/>
    <n v="0"/>
    <n v="25"/>
    <n v="12"/>
    <n v="250"/>
    <s v="SUP-1012"/>
    <x v="11"/>
    <s v="Nigeria"/>
    <n v="4"/>
    <d v="2025-04-27T00:00:00"/>
    <n v="176241.43"/>
    <n v="258312.58"/>
    <n v="0"/>
    <s v="NGN"/>
    <d v="2026-06-21T00:00:00"/>
    <d v="2025-05-07T00:00:00"/>
    <d v="2026-08-30T00:00:00"/>
    <x v="0"/>
    <x v="0"/>
  </r>
  <r>
    <s v="PRD-00527"/>
    <s v="KNG-STO-0008"/>
    <s v="5613370000000"/>
    <x v="59"/>
    <s v="Kingston"/>
    <x v="3"/>
    <s v="Hard Disk Drives"/>
    <s v="Each"/>
    <s v="Active"/>
    <x v="2"/>
    <s v="LAG"/>
    <s v="F-30-S3"/>
    <s v="F"/>
    <s v="S3"/>
    <s v="BT-619829"/>
    <s v="LOT-A9947"/>
    <n v="16"/>
    <n v="4"/>
    <n v="12"/>
    <n v="10"/>
    <n v="3"/>
    <n v="50"/>
    <s v="SUP-1002"/>
    <x v="5"/>
    <s v="Nigeria"/>
    <n v="3"/>
    <d v="2025-04-03T00:00:00"/>
    <n v="94725.57"/>
    <n v="117227.48"/>
    <n v="1515609.12"/>
    <s v="NGN"/>
    <d v="2026-05-08T00:00:00"/>
    <d v="2025-04-07T00:00:00"/>
    <m/>
    <x v="1"/>
    <x v="1"/>
  </r>
  <r>
    <s v="PRD-02640"/>
    <s v="BRO-PRN-0057"/>
    <s v="6193290000000"/>
    <x v="44"/>
    <s v="Brother"/>
    <x v="7"/>
    <s v="Multifunction"/>
    <s v="Each"/>
    <s v="Discontinued"/>
    <x v="0"/>
    <s v="PHC"/>
    <s v="G-12-S4"/>
    <s v="G"/>
    <s v="S4"/>
    <s v="BT-598342"/>
    <s v="LOT-C8709"/>
    <n v="375"/>
    <n v="116"/>
    <n v="259"/>
    <n v="75"/>
    <n v="22"/>
    <n v="375"/>
    <s v="SUP-1001"/>
    <x v="9"/>
    <s v="Nigeria"/>
    <n v="11"/>
    <d v="2025-11-22T00:00:00"/>
    <n v="513321.54"/>
    <n v="716252.27"/>
    <n v="192495577.5"/>
    <s v="NGN"/>
    <d v="2026-06-03T00:00:00"/>
    <d v="2025-11-28T00:00:00"/>
    <m/>
    <x v="1"/>
    <x v="1"/>
  </r>
  <r>
    <s v="PRD-02956"/>
    <s v="PHI-CLN-0086"/>
    <s v="8401070000000"/>
    <x v="20"/>
    <s v="Philips"/>
    <x v="1"/>
    <s v="Cleaning Kits"/>
    <s v="Each"/>
    <s v="Active"/>
    <x v="0"/>
    <s v="PHC"/>
    <s v="E-04-S8"/>
    <s v="E"/>
    <s v="S8"/>
    <s v="BT-683456"/>
    <s v="LOT-C8320"/>
    <n v="221"/>
    <n v="88"/>
    <n v="133"/>
    <n v="60"/>
    <n v="24"/>
    <n v="240"/>
    <s v="SUP-1010"/>
    <x v="1"/>
    <s v="United Arab Emirates"/>
    <n v="19"/>
    <d v="2026-06-07T00:00:00"/>
    <n v="78673"/>
    <n v="113632.35"/>
    <n v="17386733"/>
    <s v="NGN"/>
    <d v="2026-06-12T00:00:00"/>
    <d v="2026-06-22T00:00:00"/>
    <d v="2028-03-24T00:00:00"/>
    <x v="1"/>
    <x v="1"/>
  </r>
  <r>
    <s v="PRD-01095"/>
    <s v="LEN-LAP-0025"/>
    <s v="6509460000000"/>
    <x v="73"/>
    <s v="Lenovo"/>
    <x v="2"/>
    <s v="Gaming Laptops"/>
    <s v="Each"/>
    <s v="Active"/>
    <x v="2"/>
    <s v="LAG"/>
    <s v="F-02-S8"/>
    <s v="F"/>
    <s v="S8"/>
    <s v="BT-796198"/>
    <s v="LOT-A9150"/>
    <n v="51"/>
    <n v="9"/>
    <n v="42"/>
    <n v="10"/>
    <n v="4"/>
    <n v="60"/>
    <s v="SUP-1004"/>
    <x v="10"/>
    <s v="United Arab Emirates"/>
    <n v="25"/>
    <m/>
    <n v="506704.16"/>
    <n v="732704.51"/>
    <n v="25841912.16"/>
    <s v="NGN"/>
    <d v="2026-05-07T00:00:00"/>
    <d v="2025-11-29T00:00:00"/>
    <m/>
    <x v="1"/>
    <x v="1"/>
  </r>
  <r>
    <s v="PRD-02726"/>
    <s v="LOG-CLN-0069"/>
    <s v="7766800000000"/>
    <x v="28"/>
    <s v="Logitech"/>
    <x v="1"/>
    <s v="Cleaning Kits"/>
    <s v="Each"/>
    <s v="Active"/>
    <x v="0"/>
    <s v="PHC"/>
    <s v="E-22-S3"/>
    <s v="E"/>
    <s v="S3"/>
    <s v="BT-935960"/>
    <s v="LOT-C8370"/>
    <n v="114"/>
    <n v="20"/>
    <n v="94"/>
    <n v="50"/>
    <n v="20"/>
    <n v="400"/>
    <s v="SUP-1009"/>
    <x v="7"/>
    <s v="Nigeria"/>
    <n v="11"/>
    <d v="2025-03-17T00:00:00"/>
    <n v="115659.96"/>
    <n v="174201.82"/>
    <n v="13185235.439999999"/>
    <s v="NGN"/>
    <d v="2026-05-13T00:00:00"/>
    <d v="2025-04-01T00:00:00"/>
    <d v="2027-04-08T00:00:00"/>
    <x v="1"/>
    <x v="1"/>
  </r>
  <r>
    <s v="PRD-01043"/>
    <s v="HP-FUR-0028"/>
    <s v="9195300000000"/>
    <x v="27"/>
    <s v="Hp"/>
    <x v="4"/>
    <s v="Seating"/>
    <s v="Each"/>
    <s v="Active"/>
    <x v="2"/>
    <s v="LAG"/>
    <s v="D-19-S9"/>
    <s v="D"/>
    <s v="S9"/>
    <s v="BT-576199"/>
    <s v="LOT-A7655"/>
    <n v="95"/>
    <n v="22"/>
    <n v="73"/>
    <n v="20"/>
    <n v="10"/>
    <n v="200"/>
    <s v="SUP-1006"/>
    <x v="4"/>
    <s v="China"/>
    <n v="39"/>
    <d v="2025-03-25T00:00:00"/>
    <n v="279251.03000000003"/>
    <n v="370628.96"/>
    <n v="26528847.850000001"/>
    <s v="NGN"/>
    <d v="2026-06-09T00:00:00"/>
    <d v="2025-03-28T00:00:00"/>
    <m/>
    <x v="1"/>
    <x v="1"/>
  </r>
  <r>
    <s v="PRD-00155"/>
    <s v="MSF-LAP-0001"/>
    <s v="4857090000000"/>
    <x v="46"/>
    <s v="Microsoft"/>
    <x v="2"/>
    <s v="Consumer Laptops"/>
    <s v="Each"/>
    <s v="Active"/>
    <x v="2"/>
    <s v="LAG"/>
    <s v="C-34-S2"/>
    <s v="C"/>
    <s v="S2"/>
    <s v="BT-262555"/>
    <s v="LOT-A8362"/>
    <n v="270"/>
    <n v="72"/>
    <n v="198"/>
    <n v="75"/>
    <n v="30"/>
    <n v="750"/>
    <s v="SUP-1002"/>
    <x v="5"/>
    <s v="Nigeria"/>
    <n v="7"/>
    <d v="2025-09-01T00:00:00"/>
    <n v="715047.91"/>
    <n v="1031786.22"/>
    <n v="193062935.69999999"/>
    <s v="NGN"/>
    <d v="2026-05-07T00:00:00"/>
    <d v="2025-09-15T00:00:00"/>
    <m/>
    <x v="1"/>
    <x v="1"/>
  </r>
  <r>
    <s v="PRD-02213"/>
    <s v="MSF-ACC-0040"/>
    <s v="5036330000000"/>
    <x v="62"/>
    <s v="Microsoft"/>
    <x v="10"/>
    <s v="Webcams"/>
    <s v="Each"/>
    <s v="Active"/>
    <x v="1"/>
    <s v="ABJ"/>
    <s v="A-28-S1"/>
    <s v="A"/>
    <s v="S1"/>
    <s v="BT-757081"/>
    <s v="LOT-B6549"/>
    <n v="16"/>
    <n v="4"/>
    <n v="12"/>
    <n v="15"/>
    <n v="4"/>
    <n v="90"/>
    <s v="SUP-1009"/>
    <x v="7"/>
    <s v="Nigeria"/>
    <n v="6"/>
    <m/>
    <n v="8645.9"/>
    <n v="10843.66"/>
    <n v="138334.39999999999"/>
    <s v="NGN"/>
    <d v="2026-05-25T00:00:00"/>
    <d v="2026-06-02T00:00:00"/>
    <m/>
    <x v="1"/>
    <x v="1"/>
  </r>
  <r>
    <s v="PRD-01818"/>
    <s v="LOG-CLN-0051"/>
    <s v="9884810000000"/>
    <x v="28"/>
    <s v="Logitech"/>
    <x v="1"/>
    <s v="Vacuum"/>
    <s v="Each"/>
    <s v="Active"/>
    <x v="1"/>
    <s v="ABJ"/>
    <s v="C-06-S1"/>
    <s v="C"/>
    <s v="S1"/>
    <s v="BT-231190"/>
    <s v="LOT-B3331"/>
    <n v="0"/>
    <n v="0"/>
    <n v="0"/>
    <n v="40"/>
    <n v="12"/>
    <n v="160"/>
    <s v="SUP-1005"/>
    <x v="12"/>
    <s v="United Arab Emirates"/>
    <n v="19"/>
    <d v="2025-09-15T00:00:00"/>
    <n v="136429.03"/>
    <n v="170214.97"/>
    <n v="0"/>
    <s v="NGN"/>
    <d v="2026-06-09T00:00:00"/>
    <d v="2025-09-21T00:00:00"/>
    <d v="2027-01-15T00:00:00"/>
    <x v="0"/>
    <x v="0"/>
  </r>
  <r>
    <s v="PRD-00742"/>
    <s v="BRO-PRN-0016"/>
    <s v="1585020000000"/>
    <x v="44"/>
    <s v="Brother"/>
    <x v="7"/>
    <s v="Inkjet Printers"/>
    <s v="Each"/>
    <s v="Active"/>
    <x v="2"/>
    <s v="LAG"/>
    <s v="C-26-S7"/>
    <s v="C"/>
    <s v="S7"/>
    <s v="BT-116814"/>
    <s v="LOT-A3147"/>
    <n v="43"/>
    <n v="9"/>
    <n v="34"/>
    <n v="25"/>
    <n v="10"/>
    <n v="100"/>
    <s v="SUP-1008"/>
    <x v="6"/>
    <s v="Nigeria"/>
    <n v="7"/>
    <d v="2025-03-07T00:00:00"/>
    <n v="88565.1"/>
    <n v="102221.31"/>
    <n v="3808299.3"/>
    <s v="NGN"/>
    <d v="2026-05-20T00:00:00"/>
    <d v="2025-03-21T00:00:00"/>
    <m/>
    <x v="1"/>
    <x v="1"/>
  </r>
  <r>
    <s v="PRD-02499"/>
    <s v="CIS-NET-0098"/>
    <s v="6932870000000"/>
    <x v="53"/>
    <s v="Cisco"/>
    <x v="11"/>
    <s v="Switches"/>
    <s v="Each"/>
    <s v="Active"/>
    <x v="0"/>
    <s v="PHC"/>
    <s v="C-22-S4"/>
    <s v="C"/>
    <s v="S4"/>
    <s v="BT-977998"/>
    <s v="LOT-C9355"/>
    <n v="14"/>
    <n v="1"/>
    <n v="13"/>
    <n v="25"/>
    <n v="7"/>
    <n v="125"/>
    <s v="SUP-1006"/>
    <x v="4"/>
    <s v="China"/>
    <n v="38"/>
    <d v="2025-12-27T00:00:00"/>
    <n v="563901.67000000004"/>
    <n v="753060.41"/>
    <n v="7894623.3799999999"/>
    <s v="NGN"/>
    <d v="2026-05-31T00:00:00"/>
    <d v="2026-01-11T00:00:00"/>
    <m/>
    <x v="2"/>
    <x v="0"/>
  </r>
  <r>
    <s v="PRD-00148"/>
    <s v="PHI-ELC-0006"/>
    <s v="1326110000000"/>
    <x v="37"/>
    <s v="Philips"/>
    <x v="8"/>
    <s v="UPS"/>
    <s v="Each"/>
    <s v="Active"/>
    <x v="2"/>
    <s v="LAG"/>
    <s v="A-16-S3"/>
    <s v="A"/>
    <s v="S3"/>
    <s v="BT-794180"/>
    <s v="LOT-A5122"/>
    <n v="556"/>
    <n v="199"/>
    <n v="357"/>
    <n v="100"/>
    <n v="50"/>
    <n v="800"/>
    <s v="SUP-1004"/>
    <x v="10"/>
    <s v="United Arab Emirates"/>
    <n v="24"/>
    <d v="2025-04-12T00:00:00"/>
    <n v="191118.97"/>
    <n v="293598.95"/>
    <n v="106262147.3"/>
    <s v="NGN"/>
    <d v="2026-06-18T00:00:00"/>
    <d v="2025-04-15T00:00:00"/>
    <m/>
    <x v="1"/>
    <x v="1"/>
  </r>
  <r>
    <s v="PRD-02755"/>
    <s v="HP-PRN-0049"/>
    <s v="6344060000000"/>
    <x v="54"/>
    <s v="Hp"/>
    <x v="7"/>
    <s v="Laser Printers"/>
    <s v="Each"/>
    <s v="Active"/>
    <x v="0"/>
    <s v="PHC"/>
    <s v="C-28-S1"/>
    <s v="C"/>
    <s v="S1"/>
    <s v="BT-209796"/>
    <s v="LOT-C8179"/>
    <n v="270"/>
    <n v="105"/>
    <n v="165"/>
    <n v="75"/>
    <n v="22"/>
    <n v="300"/>
    <s v="SUP-1001"/>
    <x v="9"/>
    <s v="Nigeria"/>
    <n v="11"/>
    <d v="2025-08-08T00:00:00"/>
    <n v="122400.04"/>
    <n v="181309.69"/>
    <n v="33048010.800000001"/>
    <s v="NGN"/>
    <d v="2026-05-03T00:00:00"/>
    <d v="2025-08-17T00:00:00"/>
    <m/>
    <x v="1"/>
    <x v="1"/>
  </r>
  <r>
    <s v="PRD-01855"/>
    <s v="EPS-PRN-0032"/>
    <s v="965120000000"/>
    <x v="41"/>
    <s v="Epson"/>
    <x v="7"/>
    <s v="Multifunction"/>
    <s v="Each"/>
    <s v="Active"/>
    <x v="1"/>
    <s v="ABJ"/>
    <s v="E-28-S2"/>
    <s v="E"/>
    <s v="S2"/>
    <s v="BT-845882"/>
    <s v="LOT-B7869"/>
    <n v="444"/>
    <n v="85"/>
    <n v="359"/>
    <n v="75"/>
    <n v="37"/>
    <n v="750"/>
    <s v="SUP-1009"/>
    <x v="7"/>
    <s v="Nigeria"/>
    <n v="12"/>
    <d v="2025-02-06T00:00:00"/>
    <n v="217413.01"/>
    <n v="327225.03000000003"/>
    <n v="96531376.439999998"/>
    <s v="NGN"/>
    <d v="2026-05-01T00:00:00"/>
    <d v="2025-02-15T00:00:00"/>
    <m/>
    <x v="1"/>
    <x v="1"/>
  </r>
  <r>
    <s v="PRD-01648"/>
    <s v="APC-ELC-0076"/>
    <s v="1359360000000"/>
    <x v="70"/>
    <s v="Apc"/>
    <x v="8"/>
    <s v="UPS"/>
    <s v="Each"/>
    <s v="Active"/>
    <x v="1"/>
    <s v="ABJ"/>
    <s v="E-36-S8"/>
    <s v="E"/>
    <s v="S8"/>
    <s v="BT-598699"/>
    <s v="LOT-B2145"/>
    <n v="38"/>
    <n v="5"/>
    <n v="33"/>
    <n v="75"/>
    <n v="22"/>
    <n v="600"/>
    <s v="SUP-1002"/>
    <x v="5"/>
    <s v="Nigeria"/>
    <n v="5"/>
    <m/>
    <n v="35001.58"/>
    <n v="46254.45"/>
    <n v="1330060.04"/>
    <s v="NGN"/>
    <d v="2026-06-15T00:00:00"/>
    <d v="2025-08-02T00:00:00"/>
    <m/>
    <x v="2"/>
    <x v="0"/>
  </r>
  <r>
    <s v="PRD-02094"/>
    <s v="CAN-SUP-0067"/>
    <s v="5569410000000"/>
    <x v="50"/>
    <s v="Canon"/>
    <x v="6"/>
    <s v="Labels"/>
    <s v="Pack"/>
    <s v="Discontinued"/>
    <x v="1"/>
    <s v="ABJ"/>
    <s v="A-26-S6"/>
    <s v="A"/>
    <s v="S6"/>
    <s v="BT-961920"/>
    <s v="LOT-B5838"/>
    <n v="0"/>
    <n v="0"/>
    <n v="0"/>
    <n v="50"/>
    <n v="15"/>
    <n v="200"/>
    <s v="SUP-1010"/>
    <x v="1"/>
    <s v="United Arab Emirates"/>
    <n v="16"/>
    <d v="2025-11-14T00:00:00"/>
    <n v="37369.589999999997"/>
    <n v="55120.61"/>
    <n v="0"/>
    <s v="NGN"/>
    <d v="2026-05-23T00:00:00"/>
    <d v="2025-11-20T00:00:00"/>
    <d v="2026-05-11T00:00:00"/>
    <x v="0"/>
    <x v="0"/>
  </r>
  <r>
    <s v="PRD-01643"/>
    <s v="SAM-MOB-0055"/>
    <s v="8082630000000"/>
    <x v="13"/>
    <s v="Samsung"/>
    <x v="5"/>
    <s v="Tablets"/>
    <s v="Each"/>
    <s v="Active"/>
    <x v="1"/>
    <s v="ABJ"/>
    <s v="E-10-S5"/>
    <s v="E"/>
    <s v="S5"/>
    <s v="BT-568156"/>
    <s v="LOT-B7767"/>
    <n v="5"/>
    <n v="0"/>
    <n v="5"/>
    <n v="100"/>
    <n v="40"/>
    <n v="600"/>
    <s v="SUP-1007"/>
    <x v="8"/>
    <s v="China"/>
    <n v="33"/>
    <d v="2025-05-21T00:00:00"/>
    <n v="239402.21"/>
    <n v="347134.64"/>
    <n v="1197011.05"/>
    <s v="NGN"/>
    <d v="2026-06-04T00:00:00"/>
    <d v="2025-05-27T00:00:00"/>
    <m/>
    <x v="2"/>
    <x v="0"/>
  </r>
  <r>
    <s v="PRD-01227"/>
    <s v="UBI-CCT-0031"/>
    <s v="9418550000000"/>
    <x v="16"/>
    <s v="Ubiquiti"/>
    <x v="9"/>
    <s v="NVR"/>
    <s v="Each"/>
    <s v="Active"/>
    <x v="1"/>
    <s v="ABJ"/>
    <s v="F-26-S1"/>
    <s v="F"/>
    <s v="S1"/>
    <s v="BT-294437"/>
    <s v="LOT-B6710"/>
    <n v="244"/>
    <n v="11"/>
    <n v="233"/>
    <n v="100"/>
    <n v="30"/>
    <n v="500"/>
    <s v="SUP-1010"/>
    <x v="1"/>
    <s v="United Arab Emirates"/>
    <n v="15"/>
    <d v="2026-01-18T00:00:00"/>
    <n v="706219.27"/>
    <n v="1010373.16"/>
    <n v="172317501.90000001"/>
    <s v="NGN"/>
    <d v="2026-05-12T00:00:00"/>
    <d v="2026-01-27T00:00:00"/>
    <m/>
    <x v="1"/>
    <x v="1"/>
  </r>
  <r>
    <s v="PRD-01338"/>
    <s v="APC-ELC-0067"/>
    <s v="4477710000000"/>
    <x v="82"/>
    <s v="Apc"/>
    <x v="8"/>
    <s v="Surge Protection"/>
    <s v="Each"/>
    <s v="Active"/>
    <x v="1"/>
    <s v="ABJ"/>
    <s v="C-14-S7"/>
    <s v="C"/>
    <s v="S7"/>
    <s v="BT-935194"/>
    <s v="LOT-B7810"/>
    <n v="76"/>
    <n v="16"/>
    <n v="60"/>
    <n v="60"/>
    <n v="24"/>
    <n v="600"/>
    <s v="SUP-1005"/>
    <x v="12"/>
    <s v="United Arab Emirates"/>
    <n v="19"/>
    <d v="2026-02-10T00:00:00"/>
    <n v="242631.73"/>
    <n v="322457.53999999998"/>
    <n v="18440011.48"/>
    <s v="NGN"/>
    <d v="2026-05-20T00:00:00"/>
    <d v="2026-02-11T00:00:00"/>
    <m/>
    <x v="1"/>
    <x v="1"/>
  </r>
  <r>
    <s v="PRD-03261"/>
    <s v="LOG-AUD-0081"/>
    <s v="9507160000000"/>
    <x v="60"/>
    <s v="Logitech"/>
    <x v="0"/>
    <s v="Speakers"/>
    <s v="Each"/>
    <s v="Active"/>
    <x v="0"/>
    <s v="PHC"/>
    <s v="B-33-S8"/>
    <s v="B"/>
    <s v="S8"/>
    <s v="BT-267757"/>
    <s v="LOT-C2665"/>
    <n v="69"/>
    <n v="18"/>
    <n v="51"/>
    <n v="15"/>
    <n v="6"/>
    <n v="150"/>
    <s v="SUP-1003"/>
    <x v="0"/>
    <s v="Nigeria"/>
    <n v="5"/>
    <d v="2025-05-28T00:00:00"/>
    <n v="79486.990000000005"/>
    <n v="101951.84"/>
    <n v="5484602.3099999996"/>
    <s v="NGN"/>
    <d v="2026-05-20T00:00:00"/>
    <d v="2025-06-08T00:00:00"/>
    <m/>
    <x v="1"/>
    <x v="1"/>
  </r>
  <r>
    <s v="PRD-00566"/>
    <s v="PHI-CCT-0018"/>
    <s v="511716000000"/>
    <x v="32"/>
    <s v="Philips"/>
    <x v="9"/>
    <s v="IP Cameras"/>
    <s v="Each"/>
    <s v="Active"/>
    <x v="2"/>
    <s v="LAG"/>
    <s v="H-16-S6"/>
    <s v="H"/>
    <s v="S6"/>
    <s v="BT-830847"/>
    <s v="LOT-A7250"/>
    <n v="201"/>
    <n v="6"/>
    <n v="195"/>
    <n v="40"/>
    <n v="16"/>
    <n v="400"/>
    <s v="SUP-1001"/>
    <x v="9"/>
    <s v="Nigeria"/>
    <n v="5"/>
    <d v="2025-12-07T00:00:00"/>
    <n v="496971.6"/>
    <n v="715118.59"/>
    <n v="99891291.599999994"/>
    <s v="NGN"/>
    <d v="2026-05-06T00:00:00"/>
    <d v="2025-12-08T00:00:00"/>
    <m/>
    <x v="1"/>
    <x v="1"/>
  </r>
  <r>
    <s v="PRD-01047"/>
    <s v="MSF-ACC-0021"/>
    <s v="8240210000000"/>
    <x v="62"/>
    <s v="Microsoft"/>
    <x v="10"/>
    <s v="Input Combos"/>
    <s v="Each"/>
    <s v="Active"/>
    <x v="2"/>
    <s v="LAG"/>
    <s v="E-30-S4"/>
    <s v="E"/>
    <s v="S4"/>
    <s v="BT-975008"/>
    <s v="LOT-A8892"/>
    <n v="61"/>
    <n v="22"/>
    <n v="39"/>
    <n v="25"/>
    <n v="12"/>
    <n v="100"/>
    <s v="SUP-1011"/>
    <x v="2"/>
    <s v="United Kingdom"/>
    <n v="32"/>
    <d v="2025-01-28T00:00:00"/>
    <n v="8581.39"/>
    <n v="12827.87"/>
    <n v="523464.79"/>
    <s v="NGN"/>
    <d v="2026-06-15T00:00:00"/>
    <d v="2025-02-06T00:00:00"/>
    <m/>
    <x v="1"/>
    <x v="1"/>
  </r>
  <r>
    <s v="PRD-00883"/>
    <s v="LOG-CLN-0024"/>
    <s v="6062290000000"/>
    <x v="28"/>
    <s v="Logitech"/>
    <x v="1"/>
    <s v="Cleaning Kits"/>
    <s v="Each"/>
    <s v="Active"/>
    <x v="2"/>
    <s v="LAG"/>
    <s v="G-28-S6"/>
    <s v="G"/>
    <s v="S6"/>
    <s v="BT-831126"/>
    <s v="LOT-A4893"/>
    <n v="56"/>
    <n v="13"/>
    <n v="43"/>
    <n v="10"/>
    <n v="3"/>
    <n v="80"/>
    <s v="SUP-1002"/>
    <x v="5"/>
    <s v="Nigeria"/>
    <n v="4"/>
    <d v="2025-01-05T00:00:00"/>
    <n v="95579.26"/>
    <n v="128731.38"/>
    <n v="5352438.5599999996"/>
    <s v="NGN"/>
    <d v="2026-05-28T00:00:00"/>
    <d v="2025-01-20T00:00:00"/>
    <d v="2027-06-27T00:00:00"/>
    <x v="1"/>
    <x v="1"/>
  </r>
  <r>
    <s v="PRD-00545"/>
    <s v="KNG-STO-0010"/>
    <s v="5608320000000"/>
    <x v="23"/>
    <s v="Kingston"/>
    <x v="3"/>
    <s v="External Storage"/>
    <s v="Each"/>
    <s v="Active"/>
    <x v="2"/>
    <s v="LAG"/>
    <s v="D-10-S3"/>
    <s v="D"/>
    <s v="S3"/>
    <s v="BT-129442"/>
    <s v="LOT-A2614"/>
    <n v="49"/>
    <n v="14"/>
    <n v="35"/>
    <n v="10"/>
    <n v="4"/>
    <n v="50"/>
    <s v="SUP-1008"/>
    <x v="3"/>
    <s v="Nigeria"/>
    <n v="7"/>
    <d v="2025-07-10T00:00:00"/>
    <n v="163190.45000000001"/>
    <n v="201653.6"/>
    <n v="7996332.0499999998"/>
    <s v="NGN"/>
    <d v="2026-05-23T00:00:00"/>
    <d v="2025-07-13T00:00:00"/>
    <m/>
    <x v="1"/>
    <x v="1"/>
  </r>
  <r>
    <s v="PRD-02431"/>
    <s v="PHI-CCT-0069"/>
    <s v="8645980000000"/>
    <x v="32"/>
    <s v="Philips"/>
    <x v="9"/>
    <s v="NVR"/>
    <s v="Each"/>
    <s v="Active"/>
    <x v="0"/>
    <s v="PHC"/>
    <s v="G-06-S6"/>
    <s v="G"/>
    <s v="S6"/>
    <s v="BT-491952"/>
    <s v="LOT-C1996"/>
    <n v="0"/>
    <n v="0"/>
    <n v="0"/>
    <n v="30"/>
    <n v="9"/>
    <n v="180"/>
    <s v="SUP-1010"/>
    <x v="1"/>
    <s v="United Arab Emirates"/>
    <n v="14"/>
    <d v="2025-03-09T00:00:00"/>
    <n v="723354.49"/>
    <n v="1049684.73"/>
    <n v="0"/>
    <s v="NGN"/>
    <d v="2026-06-02T00:00:00"/>
    <d v="2025-03-20T00:00:00"/>
    <m/>
    <x v="0"/>
    <x v="0"/>
  </r>
  <r>
    <s v="PRD-02667"/>
    <s v="UBI-NET-0087"/>
    <s v="7008780000000"/>
    <x v="43"/>
    <s v="Ubiquiti"/>
    <x v="11"/>
    <s v="Switches"/>
    <s v="Each"/>
    <s v="Active"/>
    <x v="0"/>
    <s v="PHC"/>
    <s v="B-36-S6"/>
    <s v="B"/>
    <s v="S6"/>
    <s v="BT-868348"/>
    <s v="LOT-C7301"/>
    <n v="0"/>
    <n v="0"/>
    <n v="0"/>
    <n v="25"/>
    <n v="10"/>
    <n v="250"/>
    <s v="SUP-1012"/>
    <x v="11"/>
    <s v="Nigeria"/>
    <n v="3"/>
    <d v="2025-06-10T00:00:00"/>
    <n v="829839.63"/>
    <n v="1108645.4099999999"/>
    <n v="0"/>
    <s v="NGN"/>
    <d v="2026-06-09T00:00:00"/>
    <d v="2025-06-12T00:00:00"/>
    <m/>
    <x v="0"/>
    <x v="0"/>
  </r>
  <r>
    <s v="PRD-01621"/>
    <s v="HP-LAP-0029"/>
    <s v="712126000000"/>
    <x v="63"/>
    <s v="Hp"/>
    <x v="2"/>
    <s v="Business Laptops"/>
    <s v="Each"/>
    <s v="Active"/>
    <x v="1"/>
    <s v="ABJ"/>
    <s v="C-31-S5"/>
    <s v="C"/>
    <s v="S5"/>
    <s v="BT-627147"/>
    <s v="LOT-B4917"/>
    <n v="5"/>
    <n v="1"/>
    <n v="4"/>
    <n v="25"/>
    <n v="7"/>
    <n v="200"/>
    <s v="SUP-1010"/>
    <x v="1"/>
    <s v="United Arab Emirates"/>
    <n v="15"/>
    <d v="2025-01-16T00:00:00"/>
    <n v="353989.52"/>
    <n v="480118.94"/>
    <n v="1769947.6"/>
    <s v="NGN"/>
    <d v="2026-06-19T00:00:00"/>
    <d v="2025-01-29T00:00:00"/>
    <m/>
    <x v="2"/>
    <x v="0"/>
  </r>
  <r>
    <s v="PRD-02786"/>
    <s v="KNG-STO-0058"/>
    <m/>
    <x v="23"/>
    <s v="Kingston"/>
    <x v="3"/>
    <s v="Hard Disk Drives"/>
    <s v="Each"/>
    <s v="Active"/>
    <x v="0"/>
    <s v="PHC"/>
    <s v="E-03-S8"/>
    <s v="E"/>
    <s v="S8"/>
    <s v="BT-117998"/>
    <s v="LOT-C2667"/>
    <n v="19"/>
    <n v="6"/>
    <n v="13"/>
    <n v="25"/>
    <n v="10"/>
    <n v="200"/>
    <s v="SUP-1003"/>
    <x v="0"/>
    <s v="Nigeria"/>
    <n v="5"/>
    <d v="2026-02-04T00:00:00"/>
    <n v="135005.62"/>
    <n v="178341.39"/>
    <n v="2565106.7799999998"/>
    <s v="NGN"/>
    <d v="2026-06-01T00:00:00"/>
    <d v="2026-02-16T00:00:00"/>
    <m/>
    <x v="2"/>
    <x v="0"/>
  </r>
  <r>
    <s v="PRD-01103"/>
    <s v="SAM-AUD-0035"/>
    <s v="5629430000000"/>
    <x v="0"/>
    <s v="Samsung"/>
    <x v="0"/>
    <s v="Speakers"/>
    <s v="Each"/>
    <s v="Active"/>
    <x v="2"/>
    <s v="LAG"/>
    <s v="D-38-S7"/>
    <s v="D"/>
    <s v="S7"/>
    <s v="BT-835921"/>
    <s v="LOT-A7113"/>
    <n v="20"/>
    <n v="2"/>
    <n v="18"/>
    <n v="15"/>
    <n v="7"/>
    <n v="90"/>
    <s v="SUP-1006"/>
    <x v="4"/>
    <s v="China"/>
    <n v="34"/>
    <d v="2026-05-05T00:00:00"/>
    <n v="20427.52"/>
    <n v="25711.5"/>
    <n v="408550.40000000002"/>
    <s v="NGN"/>
    <d v="2026-05-10T00:00:00"/>
    <d v="2026-05-17T00:00:00"/>
    <m/>
    <x v="1"/>
    <x v="1"/>
  </r>
  <r>
    <s v="PRD-00538"/>
    <s v="LOG-AUD-0009"/>
    <s v="9867870000000"/>
    <x v="68"/>
    <s v="Logitech"/>
    <x v="0"/>
    <s v="Headsets"/>
    <s v="Each"/>
    <s v="Active"/>
    <x v="2"/>
    <s v="LAG"/>
    <s v="F-28-S9"/>
    <s v="F"/>
    <s v="S9"/>
    <s v="BT-536294"/>
    <s v="LOT-A1956"/>
    <n v="181"/>
    <n v="65"/>
    <n v="116"/>
    <n v="60"/>
    <n v="18"/>
    <n v="360"/>
    <s v="SUP-1008"/>
    <x v="3"/>
    <s v="Nigeria"/>
    <n v="8"/>
    <d v="2025-12-25T00:00:00"/>
    <n v="155884.17000000001"/>
    <n v="200985.59"/>
    <n v="28215034.77"/>
    <s v="NGN"/>
    <d v="2026-06-21T00:00:00"/>
    <d v="2026-01-09T00:00:00"/>
    <m/>
    <x v="1"/>
    <x v="1"/>
  </r>
  <r>
    <s v="PRD-00827"/>
    <s v="UBI-CCT-0021"/>
    <s v="7628840000000"/>
    <x v="40"/>
    <s v="Ubiquiti"/>
    <x v="9"/>
    <s v="IP Cameras"/>
    <s v="Each"/>
    <s v="Active"/>
    <x v="2"/>
    <s v="LAG"/>
    <s v="H-31-S7"/>
    <s v="H"/>
    <s v="S7"/>
    <s v="BT-823600"/>
    <s v="LOT-A2610"/>
    <n v="142"/>
    <n v="26"/>
    <n v="116"/>
    <n v="20"/>
    <n v="10"/>
    <n v="160"/>
    <s v="SUP-1011"/>
    <x v="2"/>
    <s v="United Kingdom"/>
    <n v="32"/>
    <d v="2026-02-23T00:00:00"/>
    <n v="328165.76000000001"/>
    <n v="381168.68"/>
    <n v="46599537.920000002"/>
    <s v="NGN"/>
    <d v="2026-05-09T00:00:00"/>
    <d v="2026-03-02T00:00:00"/>
    <m/>
    <x v="1"/>
    <x v="1"/>
  </r>
  <r>
    <s v="PRD-00209"/>
    <s v="SAM-AUD-0014"/>
    <s v="8167110000000"/>
    <x v="0"/>
    <s v="Samsung"/>
    <x v="0"/>
    <s v="Headsets"/>
    <s v="Each"/>
    <s v="Active"/>
    <x v="2"/>
    <s v="LAG"/>
    <s v="D-36-S4"/>
    <s v="D"/>
    <s v="S4"/>
    <s v="BT-743226"/>
    <s v="LOT-A9612"/>
    <n v="68"/>
    <n v="24"/>
    <n v="44"/>
    <n v="20"/>
    <n v="6"/>
    <n v="100"/>
    <s v="SUP-1006"/>
    <x v="4"/>
    <s v="China"/>
    <n v="36"/>
    <d v="2026-02-25T00:00:00"/>
    <n v="69172.600000000006"/>
    <n v="104749.12"/>
    <n v="4703736.8"/>
    <s v="NGN"/>
    <d v="2026-06-20T00:00:00"/>
    <d v="2026-03-01T00:00:00"/>
    <m/>
    <x v="1"/>
    <x v="1"/>
  </r>
  <r>
    <s v="PRD-00715"/>
    <s v="HP-PRN-0011"/>
    <s v="786044000000"/>
    <x v="54"/>
    <s v="Hp"/>
    <x v="7"/>
    <s v="Laser Printers"/>
    <s v="Each"/>
    <s v="Active"/>
    <x v="2"/>
    <s v="LAG"/>
    <s v="C-01-S2"/>
    <s v="C"/>
    <s v="S2"/>
    <s v="BT-914817"/>
    <s v="LOT-A9470"/>
    <n v="97"/>
    <n v="38"/>
    <n v="59"/>
    <n v="30"/>
    <n v="15"/>
    <n v="120"/>
    <s v="SUP-1008"/>
    <x v="3"/>
    <s v="Nigeria"/>
    <n v="4"/>
    <d v="2025-02-08T00:00:00"/>
    <n v="492580.19"/>
    <n v="595855.09"/>
    <n v="47780278.43"/>
    <s v="NGN"/>
    <d v="2026-05-16T00:00:00"/>
    <d v="2025-02-23T00:00:00"/>
    <m/>
    <x v="1"/>
    <x v="1"/>
  </r>
  <r>
    <s v="PRD-01312"/>
    <s v="BRO-PRN-0010"/>
    <m/>
    <x v="17"/>
    <s v="Cisco"/>
    <x v="9"/>
    <s v="NVR"/>
    <s v="Each"/>
    <s v="Active"/>
    <x v="1"/>
    <s v="ABJ"/>
    <s v="F-16-S9"/>
    <s v="F"/>
    <s v="S9"/>
    <s v="BT-203424"/>
    <s v="LOT-B8820"/>
    <n v="361"/>
    <n v="134"/>
    <n v="227"/>
    <n v="40"/>
    <n v="12"/>
    <n v="320"/>
    <s v="SUP-1007"/>
    <x v="6"/>
    <s v="China"/>
    <n v="34"/>
    <d v="2026-02-11T00:00:00"/>
    <n v="504012.48"/>
    <n v="763098.13"/>
    <n v="181948505.30000001"/>
    <s v="NGN"/>
    <d v="2026-05-08T00:00:00"/>
    <d v="2026-02-18T00:00:00"/>
    <m/>
    <x v="3"/>
    <x v="1"/>
  </r>
  <r>
    <s v="PRD-01292"/>
    <s v="CIS-CCT-0030"/>
    <s v="7224560000000"/>
    <x v="17"/>
    <s v="Cisco"/>
    <x v="9"/>
    <s v="NVR"/>
    <s v="Each"/>
    <s v="Active"/>
    <x v="1"/>
    <s v="ABJ"/>
    <s v="F-26-S4"/>
    <s v="F"/>
    <s v="S4"/>
    <s v="BT-321423"/>
    <s v="LOT-B4564"/>
    <n v="370"/>
    <n v="61"/>
    <n v="309"/>
    <n v="50"/>
    <n v="20"/>
    <n v="500"/>
    <s v="SUP-1005"/>
    <x v="12"/>
    <s v="United Arab Emirates"/>
    <n v="19"/>
    <d v="2025-01-07T00:00:00"/>
    <n v="520176.46"/>
    <n v="751988.31"/>
    <n v="192465290.19999999"/>
    <s v="NGN"/>
    <d v="2026-05-02T00:00:00"/>
    <d v="2025-01-08T00:00:00"/>
    <m/>
    <x v="1"/>
    <x v="1"/>
  </r>
  <r>
    <s v="PRD-03221"/>
    <s v="PHI-CLN-0094"/>
    <s v="2437140000000"/>
    <x v="20"/>
    <s v="Philips"/>
    <x v="1"/>
    <s v="Wipes"/>
    <s v="Each"/>
    <s v="Active"/>
    <x v="0"/>
    <s v="PHC"/>
    <s v="B-11-S5"/>
    <s v="B"/>
    <s v="S5"/>
    <s v="BT-902270"/>
    <s v="LOT-C7850"/>
    <n v="674"/>
    <n v="263"/>
    <n v="411"/>
    <n v="75"/>
    <n v="37"/>
    <n v="600"/>
    <s v="SUP-1003"/>
    <x v="0"/>
    <s v="Nigeria"/>
    <n v="6"/>
    <d v="2026-02-14T00:00:00"/>
    <n v="56335.6"/>
    <n v="83442.490000000005"/>
    <n v="37970194.399999999"/>
    <s v="NGN"/>
    <d v="2026-06-03T00:00:00"/>
    <d v="2026-02-17T00:00:00"/>
    <d v="2028-06-02T00:00:00"/>
    <x v="3"/>
    <x v="1"/>
  </r>
  <r>
    <s v="PRD-00247"/>
    <s v="MSF-ACC-0008"/>
    <s v="5461030000000"/>
    <x v="26"/>
    <s v="Microsoft"/>
    <x v="10"/>
    <s v="Input Combos"/>
    <s v="Each"/>
    <s v="Active"/>
    <x v="2"/>
    <s v="LAG"/>
    <s v="E-07-S7"/>
    <s v="E"/>
    <s v="S7"/>
    <s v="BT-435587"/>
    <s v="LOT-A3334"/>
    <n v="14"/>
    <n v="5"/>
    <n v="9"/>
    <n v="20"/>
    <n v="8"/>
    <n v="80"/>
    <s v="SUP-1002"/>
    <x v="5"/>
    <s v="Nigeria"/>
    <n v="3"/>
    <d v="2026-05-13T00:00:00"/>
    <n v="41483"/>
    <n v="53103.06"/>
    <n v="580762"/>
    <s v="NGN"/>
    <d v="2026-06-26T00:00:00"/>
    <d v="2026-05-25T00:00:00"/>
    <m/>
    <x v="2"/>
    <x v="0"/>
  </r>
  <r>
    <s v="PRD-02409"/>
    <s v="SAM-MOB-0085"/>
    <s v="9740770000000"/>
    <x v="22"/>
    <s v="Samsung"/>
    <x v="5"/>
    <s v="Tablets"/>
    <s v="Each"/>
    <s v="Active"/>
    <x v="0"/>
    <s v="PHC"/>
    <s v="C-27-S5"/>
    <s v="C"/>
    <s v="S5"/>
    <s v="BT-150234"/>
    <s v="LOT-C1252"/>
    <n v="202"/>
    <n v="53"/>
    <n v="149"/>
    <n v="75"/>
    <n v="30"/>
    <n v="300"/>
    <s v="SUP-1001"/>
    <x v="9"/>
    <s v="Nigeria"/>
    <n v="9"/>
    <d v="2026-05-13T00:00:00"/>
    <n v="635240.68000000005"/>
    <n v="793402.5"/>
    <n v="128318617.40000001"/>
    <s v="NGN"/>
    <d v="2026-06-14T00:00:00"/>
    <d v="2026-05-21T00:00:00"/>
    <m/>
    <x v="1"/>
    <x v="1"/>
  </r>
  <r>
    <s v="PRD-03002"/>
    <s v="LEN-LAP-0058"/>
    <s v="8377930000000"/>
    <x v="8"/>
    <s v="Lenovo"/>
    <x v="2"/>
    <s v="Gaming Laptops"/>
    <s v="Each"/>
    <s v="Active"/>
    <x v="0"/>
    <s v="PHC"/>
    <s v="C-29-S7"/>
    <s v="C"/>
    <s v="S7"/>
    <s v="BT-887302"/>
    <s v="LOT-C6839"/>
    <n v="227"/>
    <n v="86"/>
    <n v="141"/>
    <n v="25"/>
    <n v="12"/>
    <n v="200"/>
    <s v="SUP-1006"/>
    <x v="4"/>
    <s v="China"/>
    <n v="39"/>
    <d v="2025-11-21T00:00:00"/>
    <n v="948932.45"/>
    <n v="1234441.78"/>
    <n v="215407666.19999999"/>
    <s v="NGN"/>
    <d v="2026-06-09T00:00:00"/>
    <d v="2025-12-02T00:00:00"/>
    <m/>
    <x v="3"/>
    <x v="1"/>
  </r>
  <r>
    <s v="PRD-00888"/>
    <s v="HP-SUP-0024"/>
    <s v="3582020000000"/>
    <x v="45"/>
    <s v="Hp"/>
    <x v="6"/>
    <s v="Labels"/>
    <s v="Pack"/>
    <s v="Active"/>
    <x v="2"/>
    <s v="LAG"/>
    <s v="G-01-S4"/>
    <s v="G"/>
    <s v="S4"/>
    <s v="BT-948239"/>
    <s v="LOT-A1816"/>
    <n v="137"/>
    <n v="49"/>
    <n v="88"/>
    <n v="100"/>
    <n v="40"/>
    <n v="600"/>
    <s v="SUP-1004"/>
    <x v="10"/>
    <s v="United Arab Emirates"/>
    <n v="25"/>
    <d v="2026-02-15T00:00:00"/>
    <n v="29756.36"/>
    <n v="37917.699999999997"/>
    <n v="4076621.32"/>
    <s v="NGN"/>
    <d v="2026-06-04T00:00:00"/>
    <d v="2026-02-25T00:00:00"/>
    <d v="2027-06-25T00:00:00"/>
    <x v="1"/>
    <x v="1"/>
  </r>
  <r>
    <s v="PRD-00701"/>
    <s v="DEL-LAP-0015"/>
    <s v="8843930000000"/>
    <x v="75"/>
    <s v="Dell"/>
    <x v="2"/>
    <s v="Gaming Laptops"/>
    <s v="Each"/>
    <s v="Active"/>
    <x v="2"/>
    <s v="LAG"/>
    <s v="F-15-S1"/>
    <s v="F"/>
    <s v="S1"/>
    <s v="BT-996864"/>
    <s v="LOT-A7632"/>
    <n v="24"/>
    <n v="5"/>
    <n v="19"/>
    <n v="40"/>
    <n v="12"/>
    <n v="160"/>
    <s v="SUP-1004"/>
    <x v="10"/>
    <s v="United Arab Emirates"/>
    <n v="25"/>
    <d v="2025-10-21T00:00:00"/>
    <n v="1372096.71"/>
    <n v="1640216.54"/>
    <n v="32930321.039999999"/>
    <s v="NGN"/>
    <d v="2026-06-11T00:00:00"/>
    <d v="2025-10-27T00:00:00"/>
    <m/>
    <x v="2"/>
    <x v="0"/>
  </r>
  <r>
    <s v="PRD-02141"/>
    <s v="PHI-ELC-0123"/>
    <s v="6627110000000"/>
    <x v="37"/>
    <s v="Philips"/>
    <x v="8"/>
    <s v="UPS"/>
    <s v="Each"/>
    <s v="Active"/>
    <x v="1"/>
    <s v="ABJ"/>
    <s v="D-29-S1"/>
    <s v="D"/>
    <s v="S1"/>
    <s v="BT-984604"/>
    <s v="LOT-B8394"/>
    <n v="32"/>
    <n v="8"/>
    <n v="24"/>
    <n v="10"/>
    <n v="5"/>
    <n v="60"/>
    <s v="SUP-1009"/>
    <x v="7"/>
    <s v="Nigeria"/>
    <n v="6"/>
    <d v="2025-03-05T00:00:00"/>
    <n v="39311.339999999997"/>
    <n v="51043.51"/>
    <n v="1257962.8799999999"/>
    <s v="NGN"/>
    <d v="2026-06-24T00:00:00"/>
    <d v="2025-03-13T00:00:00"/>
    <m/>
    <x v="1"/>
    <x v="1"/>
  </r>
  <r>
    <s v="PRD-01148"/>
    <s v="PHI-ELC-0065"/>
    <s v="2487410000000"/>
    <x v="31"/>
    <s v="Philips"/>
    <x v="8"/>
    <s v="Surge Protection"/>
    <s v="Each"/>
    <s v="Active"/>
    <x v="2"/>
    <s v="LAG"/>
    <s v="E-33-S6"/>
    <s v="E"/>
    <s v="S6"/>
    <s v="BT-558360"/>
    <s v="LOT-A8030"/>
    <n v="157"/>
    <n v="58"/>
    <n v="99"/>
    <n v="75"/>
    <n v="37"/>
    <n v="600"/>
    <s v="SUP-1004"/>
    <x v="10"/>
    <s v="United Arab Emirates"/>
    <n v="22"/>
    <d v="2026-06-03T00:00:00"/>
    <n v="228856.34"/>
    <n v="336417.97"/>
    <n v="35930445.380000003"/>
    <s v="NGN"/>
    <d v="2026-06-09T00:00:00"/>
    <d v="2026-06-15T00:00:00"/>
    <m/>
    <x v="1"/>
    <x v="1"/>
  </r>
  <r>
    <s v="PRD-03196"/>
    <s v="HP-ACC-0076"/>
    <s v="1905740000000"/>
    <x v="71"/>
    <s v="Hp"/>
    <x v="10"/>
    <s v="Webcams"/>
    <s v="Each"/>
    <s v="Active"/>
    <x v="0"/>
    <s v="PHC"/>
    <s v="G-15-S3"/>
    <s v="G"/>
    <s v="S3"/>
    <s v="BT-757955"/>
    <s v="LOT-C5578"/>
    <n v="0"/>
    <n v="0"/>
    <n v="0"/>
    <n v="60"/>
    <n v="24"/>
    <n v="360"/>
    <s v="SUP-1001"/>
    <x v="9"/>
    <s v="Nigeria"/>
    <n v="11"/>
    <d v="2026-03-01T00:00:00"/>
    <n v="49015.05"/>
    <n v="61815.33"/>
    <n v="0"/>
    <s v="NGN"/>
    <d v="2026-06-19T00:00:00"/>
    <d v="2026-03-06T00:00:00"/>
    <m/>
    <x v="0"/>
    <x v="0"/>
  </r>
  <r>
    <s v="PRD-00561"/>
    <s v="LEN-LAP-0015"/>
    <s v="5179620000000"/>
    <x v="19"/>
    <s v="Lenovo"/>
    <x v="2"/>
    <s v="Consumer Laptops"/>
    <s v="Each"/>
    <s v="Active"/>
    <x v="2"/>
    <s v="LAG"/>
    <s v="E-36-S9"/>
    <s v="E"/>
    <s v="S9"/>
    <s v="BT-335018"/>
    <s v="LOT-A6460"/>
    <n v="43"/>
    <n v="3"/>
    <n v="40"/>
    <n v="15"/>
    <n v="6"/>
    <n v="60"/>
    <s v="SUP-1004"/>
    <x v="10"/>
    <s v="United Arab Emirates"/>
    <n v="22"/>
    <d v="2025-09-28T00:00:00"/>
    <n v="396222.25"/>
    <n v="598230.14"/>
    <n v="17037556.75"/>
    <s v="NGN"/>
    <d v="2026-05-29T00:00:00"/>
    <d v="2025-10-01T00:00:00"/>
    <m/>
    <x v="1"/>
    <x v="1"/>
  </r>
  <r>
    <s v="PRD-03041"/>
    <s v="LOG-ACC-0070"/>
    <s v="4795770000000"/>
    <x v="33"/>
    <s v="Logitech"/>
    <x v="10"/>
    <s v="Keyboards"/>
    <s v="Each"/>
    <s v="Active"/>
    <x v="0"/>
    <s v="PHC"/>
    <s v="A-23-S7"/>
    <s v="A"/>
    <s v="S7"/>
    <s v="BT-749715"/>
    <s v="LOT-C7133"/>
    <n v="0"/>
    <n v="0"/>
    <n v="0"/>
    <n v="10"/>
    <n v="3"/>
    <n v="100"/>
    <s v="SUP-1009"/>
    <x v="7"/>
    <s v="Nigeria"/>
    <n v="10"/>
    <d v="2026-05-31T00:00:00"/>
    <n v="21078.79"/>
    <n v="29263.5"/>
    <n v="0"/>
    <s v="NGN"/>
    <d v="2026-05-08T00:00:00"/>
    <d v="2026-06-11T00:00:00"/>
    <m/>
    <x v="0"/>
    <x v="0"/>
  </r>
  <r>
    <s v="PRD-02286"/>
    <s v="HP-PRN-0037"/>
    <s v="7107180000000"/>
    <x v="76"/>
    <s v="Hp"/>
    <x v="7"/>
    <s v="Inkjet Printers"/>
    <s v="Each"/>
    <s v="Active"/>
    <x v="1"/>
    <s v="ABJ"/>
    <s v="A-13-S8"/>
    <s v="A"/>
    <s v="S8"/>
    <s v="BT-424632"/>
    <s v="LOT-B6545"/>
    <n v="274"/>
    <n v="70"/>
    <n v="204"/>
    <n v="100"/>
    <n v="30"/>
    <n v="800"/>
    <s v="SUP-1007"/>
    <x v="8"/>
    <s v="China"/>
    <n v="33"/>
    <d v="2025-04-22T00:00:00"/>
    <n v="216048.77"/>
    <n v="313720.03000000003"/>
    <n v="59197362.979999997"/>
    <s v="NGN"/>
    <d v="2026-05-26T00:00:00"/>
    <d v="2025-05-04T00:00:00"/>
    <m/>
    <x v="1"/>
    <x v="1"/>
  </r>
  <r>
    <s v="PRD-00709"/>
    <s v="APC-ELC-0035"/>
    <s v="9360060000000"/>
    <x v="82"/>
    <s v="Apc"/>
    <x v="8"/>
    <s v="Surge Protection"/>
    <s v="Each"/>
    <s v="Active"/>
    <x v="2"/>
    <s v="LAG"/>
    <s v="C-11-S3"/>
    <s v="C"/>
    <s v="S3"/>
    <s v="BT-412348"/>
    <s v="LOT-A8596"/>
    <n v="0"/>
    <n v="0"/>
    <n v="0"/>
    <n v="25"/>
    <n v="12"/>
    <n v="100"/>
    <s v="SUP-1001"/>
    <x v="9"/>
    <s v="Nigeria"/>
    <n v="9"/>
    <d v="2025-11-16T00:00:00"/>
    <n v="76517.08"/>
    <n v="99341.68"/>
    <n v="0"/>
    <s v="NGN"/>
    <d v="2026-05-21T00:00:00"/>
    <d v="2025-11-25T00:00:00"/>
    <m/>
    <x v="0"/>
    <x v="0"/>
  </r>
  <r>
    <s v="PRD-00335"/>
    <s v="PHI-ELC-0013"/>
    <s v="2570400000000"/>
    <x v="37"/>
    <s v="Philips"/>
    <x v="8"/>
    <s v="Surge Protection"/>
    <s v="Each"/>
    <s v="Active"/>
    <x v="2"/>
    <s v="LAG"/>
    <s v="A-27-S3"/>
    <s v="A"/>
    <s v="S3"/>
    <s v="BT-997859"/>
    <s v="LOT-A4608"/>
    <n v="79"/>
    <n v="21"/>
    <n v="58"/>
    <n v="40"/>
    <n v="16"/>
    <n v="160"/>
    <s v="SUP-1008"/>
    <x v="3"/>
    <s v="Nigeria"/>
    <n v="10"/>
    <d v="2025-01-30T00:00:00"/>
    <n v="215148.35"/>
    <n v="321872.92"/>
    <n v="16996719.649999999"/>
    <s v="NGN"/>
    <d v="2026-06-12T00:00:00"/>
    <d v="2025-02-01T00:00:00"/>
    <m/>
    <x v="1"/>
    <x v="1"/>
  </r>
  <r>
    <s v="PRD-01528"/>
    <s v="KNG-STO-0030"/>
    <s v="3451300000000"/>
    <x v="59"/>
    <s v="Kingston"/>
    <x v="3"/>
    <s v="Hard Disk Drives"/>
    <s v="Each"/>
    <s v="Active"/>
    <x v="1"/>
    <s v="ABJ"/>
    <s v="C-33-S1"/>
    <s v="C"/>
    <s v="S1"/>
    <s v="BT-845314"/>
    <s v="LOT-B4701"/>
    <n v="0"/>
    <n v="0"/>
    <n v="0"/>
    <n v="100"/>
    <n v="30"/>
    <n v="1000"/>
    <s v="SUP-1005"/>
    <x v="12"/>
    <s v="United Arab Emirates"/>
    <n v="21"/>
    <d v="2025-03-31T00:00:00"/>
    <n v="124425.32"/>
    <n v="167784.57"/>
    <n v="0"/>
    <s v="NGN"/>
    <d v="2026-06-25T00:00:00"/>
    <d v="2025-04-01T00:00:00"/>
    <m/>
    <x v="0"/>
    <x v="0"/>
  </r>
  <r>
    <s v="PRD-02962"/>
    <s v="LOG-FUR-0080"/>
    <s v="1431510000000"/>
    <x v="4"/>
    <s v="Logitech"/>
    <x v="4"/>
    <s v="Desk Accessories"/>
    <s v="Each"/>
    <s v="Active"/>
    <x v="0"/>
    <s v="PHC"/>
    <s v="D-12-S5"/>
    <s v="D"/>
    <s v="S5"/>
    <s v="BT-294578"/>
    <s v="LOT-C2207"/>
    <n v="678"/>
    <n v="60"/>
    <n v="618"/>
    <n v="75"/>
    <n v="30"/>
    <n v="750"/>
    <s v="SUP-1001"/>
    <x v="9"/>
    <s v="Nigeria"/>
    <n v="8"/>
    <d v="2025-08-31T00:00:00"/>
    <n v="134038.85999999999"/>
    <n v="180075.43"/>
    <n v="90878347.079999998"/>
    <s v="NGN"/>
    <d v="2026-05-12T00:00:00"/>
    <d v="2025-09-12T00:00:00"/>
    <m/>
    <x v="1"/>
    <x v="1"/>
  </r>
  <r>
    <s v="PRD-00816"/>
    <s v="APC-ELC-0040"/>
    <s v="8535340000000"/>
    <x v="38"/>
    <s v="Apc"/>
    <x v="8"/>
    <s v="Surge Protection"/>
    <s v="Each"/>
    <s v="Active"/>
    <x v="2"/>
    <s v="LAG"/>
    <s v="B-28-S6"/>
    <s v="B"/>
    <s v="S6"/>
    <s v="BT-443040"/>
    <s v="LOT-A8204"/>
    <n v="215"/>
    <n v="3"/>
    <n v="212"/>
    <n v="50"/>
    <n v="15"/>
    <n v="400"/>
    <s v="SUP-1004"/>
    <x v="10"/>
    <s v="United Arab Emirates"/>
    <n v="23"/>
    <d v="2025-06-09T00:00:00"/>
    <n v="72702.36"/>
    <n v="89121.21"/>
    <n v="15631007.4"/>
    <s v="NGN"/>
    <d v="2026-05-26T00:00:00"/>
    <d v="2025-06-20T00:00:00"/>
    <m/>
    <x v="1"/>
    <x v="1"/>
  </r>
  <r>
    <s v="PRD-03192"/>
    <s v="HP-PRN-0056"/>
    <s v="1133990000000"/>
    <x v="54"/>
    <s v="Hp"/>
    <x v="7"/>
    <s v="Inkjet Printers"/>
    <s v="Each"/>
    <s v="Active"/>
    <x v="0"/>
    <s v="PHC"/>
    <s v="F-36-S1"/>
    <s v="F"/>
    <s v="S1"/>
    <s v="BT-218592"/>
    <s v="LOT-C3761"/>
    <n v="61"/>
    <n v="24"/>
    <n v="37"/>
    <n v="30"/>
    <n v="15"/>
    <n v="240"/>
    <s v="SUP-1010"/>
    <x v="1"/>
    <s v="United Arab Emirates"/>
    <n v="17"/>
    <d v="2025-01-09T00:00:00"/>
    <n v="266406.63"/>
    <n v="383923.14"/>
    <n v="16250804.43"/>
    <s v="NGN"/>
    <d v="2026-06-04T00:00:00"/>
    <d v="2025-01-18T00:00:00"/>
    <m/>
    <x v="1"/>
    <x v="1"/>
  </r>
  <r>
    <s v="PRD-02710"/>
    <s v="LEN-LAP-0052"/>
    <s v="7495690000000"/>
    <x v="85"/>
    <s v="Lenovo"/>
    <x v="2"/>
    <s v="Consumer Laptops"/>
    <s v="Each"/>
    <s v="Active"/>
    <x v="0"/>
    <s v="PHC"/>
    <s v="D-12-S2"/>
    <s v="D"/>
    <s v="S2"/>
    <s v="BT-365819"/>
    <s v="LOT-C5272"/>
    <n v="0"/>
    <n v="0"/>
    <n v="0"/>
    <m/>
    <n v="20"/>
    <n v="200"/>
    <s v="SUP-1012"/>
    <x v="11"/>
    <s v="Nigeria"/>
    <n v="7"/>
    <d v="2026-05-14T00:00:00"/>
    <n v="447462.52"/>
    <n v="523276.83"/>
    <n v="0"/>
    <s v="NGN"/>
    <d v="2026-06-20T00:00:00"/>
    <d v="2026-05-18T00:00:00"/>
    <m/>
    <x v="0"/>
    <x v="0"/>
  </r>
  <r>
    <s v="PRD-02171"/>
    <s v="UBI-NET-0068"/>
    <s v="2361600000000"/>
    <x v="51"/>
    <s v="Ubiquiti"/>
    <x v="11"/>
    <s v="Access Points"/>
    <s v="Each"/>
    <s v="Active"/>
    <x v="1"/>
    <s v="ABJ"/>
    <s v="B-20-S1"/>
    <s v="B"/>
    <s v="S1"/>
    <s v="BT-871659"/>
    <s v="LOT-B5462"/>
    <n v="66"/>
    <n v="11"/>
    <n v="55"/>
    <n v="60"/>
    <n v="18"/>
    <n v="240"/>
    <s v="SUP-1003"/>
    <x v="0"/>
    <s v="Nigeria"/>
    <n v="6"/>
    <d v="2025-10-26T00:00:00"/>
    <n v="532855.30000000005"/>
    <n v="750336.52"/>
    <n v="35168449.799999997"/>
    <s v="NGN"/>
    <d v="2026-05-12T00:00:00"/>
    <d v="2025-10-28T00:00:00"/>
    <m/>
    <x v="1"/>
    <x v="1"/>
  </r>
  <r>
    <s v="PRD-00607"/>
    <s v="MSF-FUR-0013"/>
    <s v="2377730000000"/>
    <x v="10"/>
    <s v="Microsoft"/>
    <x v="4"/>
    <s v="Desks"/>
    <s v="Each"/>
    <s v="Active"/>
    <x v="2"/>
    <s v="LAG"/>
    <s v="A-27-S9"/>
    <s v="A"/>
    <s v="S9"/>
    <s v="BT-935329"/>
    <s v="LOT-A6594"/>
    <n v="399"/>
    <n v="127"/>
    <n v="272"/>
    <n v="50"/>
    <n v="25"/>
    <n v="400"/>
    <s v="SUP-1001"/>
    <x v="6"/>
    <s v="Nigeria"/>
    <n v="5"/>
    <d v="2025-12-24T00:00:00"/>
    <n v="161846.72"/>
    <n v="227738.78"/>
    <n v="64576841.280000001"/>
    <s v="NGN"/>
    <d v="2026-05-19T00:00:00"/>
    <d v="2026-01-07T00:00:00"/>
    <m/>
    <x v="1"/>
    <x v="1"/>
  </r>
  <r>
    <s v="PRD-01492"/>
    <s v="BRO-SUP-0046"/>
    <m/>
    <x v="6"/>
    <s v="Brother"/>
    <x v="6"/>
    <s v="Toner &amp; Ink"/>
    <s v="Pack"/>
    <s v="Active"/>
    <x v="1"/>
    <s v="ABJ"/>
    <s v="B-14-S8"/>
    <s v="B"/>
    <s v="S8"/>
    <s v="BT-214499"/>
    <s v="LOT-B9523"/>
    <n v="459"/>
    <n v="144"/>
    <n v="315"/>
    <n v="75"/>
    <n v="30"/>
    <n v="600"/>
    <s v="SUP-1002"/>
    <x v="5"/>
    <s v="Nigeria"/>
    <n v="8"/>
    <d v="2025-10-20T00:00:00"/>
    <n v="9749.2199999999993"/>
    <n v="13223.26"/>
    <n v="4474891.9800000004"/>
    <s v="NGN"/>
    <d v="2026-05-29T00:00:00"/>
    <d v="2025-10-21T00:00:00"/>
    <d v="2027-09-12T00:00:00"/>
    <x v="1"/>
    <x v="1"/>
  </r>
  <r>
    <s v="PRD-01300"/>
    <s v="PHI-CCT-0039"/>
    <s v="7266850000000"/>
    <x v="32"/>
    <s v="Philips"/>
    <x v="9"/>
    <s v="Intercoms"/>
    <s v="Each"/>
    <s v="Active"/>
    <x v="1"/>
    <s v="ABJ"/>
    <s v="C-05-S4"/>
    <s v="C"/>
    <s v="S4"/>
    <s v="BT-311030"/>
    <s v="LOT-B7833"/>
    <n v="376"/>
    <n v="114"/>
    <n v="262"/>
    <n v="100"/>
    <n v="50"/>
    <n v="600"/>
    <s v="SUP-1010"/>
    <x v="1"/>
    <s v="United Arab Emirates"/>
    <n v="19"/>
    <d v="2026-01-06T00:00:00"/>
    <n v="394861.92"/>
    <n v="500562.14"/>
    <n v="148468081.90000001"/>
    <s v="NGN"/>
    <d v="2026-06-11T00:00:00"/>
    <d v="2026-01-16T00:00:00"/>
    <m/>
    <x v="1"/>
    <x v="1"/>
  </r>
  <r>
    <s v="PRD-02874"/>
    <s v="CIS-NET-0109"/>
    <s v="8290310000000"/>
    <x v="48"/>
    <s v="Cisco"/>
    <x v="11"/>
    <s v="Access Points"/>
    <s v="Each"/>
    <s v="Active"/>
    <x v="0"/>
    <s v="PHC"/>
    <s v="D-27-S4"/>
    <s v="D"/>
    <s v="S4"/>
    <s v="BT-448926"/>
    <s v="LOT-C1379"/>
    <n v="33"/>
    <n v="9"/>
    <n v="24"/>
    <n v="50"/>
    <n v="15"/>
    <n v="200"/>
    <s v="SUP-1012"/>
    <x v="11"/>
    <s v="Nigeria"/>
    <n v="3"/>
    <d v="2026-05-03T00:00:00"/>
    <n v="442026.18"/>
    <n v="612853.63"/>
    <n v="14586863.939999999"/>
    <s v="NGN"/>
    <d v="2026-05-24T00:00:00"/>
    <d v="2026-05-08T00:00:00"/>
    <m/>
    <x v="2"/>
    <x v="0"/>
  </r>
  <r>
    <s v="PRD-03066"/>
    <s v="PHI-CLN-0091"/>
    <s v="830008000000"/>
    <x v="20"/>
    <s v="Philips"/>
    <x v="1"/>
    <s v="Vacuum"/>
    <s v="Each"/>
    <s v="Active"/>
    <x v="0"/>
    <s v="PHC"/>
    <s v="F-35-S8"/>
    <s v="F"/>
    <s v="S8"/>
    <s v="BT-875574"/>
    <s v="LOT-C2097"/>
    <n v="198"/>
    <n v="43"/>
    <n v="155"/>
    <n v="50"/>
    <n v="15"/>
    <n v="200"/>
    <s v="SUP-1010"/>
    <x v="1"/>
    <s v="United Arab Emirates"/>
    <n v="19"/>
    <d v="2025-12-26T00:00:00"/>
    <n v="96021.84"/>
    <n v="147439.95000000001"/>
    <n v="19012324.32"/>
    <s v="NGN"/>
    <d v="2026-06-21T00:00:00"/>
    <d v="2025-12-31T00:00:00"/>
    <d v="2028-03-13T00:00:00"/>
    <x v="1"/>
    <x v="1"/>
  </r>
  <r>
    <s v="PRD-00646"/>
    <s v="HP-LAP-0014"/>
    <s v="674569000000"/>
    <x v="63"/>
    <s v="Hp"/>
    <x v="2"/>
    <s v="Business Laptops"/>
    <s v="Each"/>
    <s v="Active"/>
    <x v="2"/>
    <s v="LAG"/>
    <s v="E-20-S5"/>
    <s v="E"/>
    <s v="S5"/>
    <s v="BT-364309"/>
    <s v="LOT-A3154"/>
    <n v="0"/>
    <n v="0"/>
    <n v="0"/>
    <n v="20"/>
    <n v="8"/>
    <n v="80"/>
    <s v="SUP-1011"/>
    <x v="2"/>
    <s v="United Kingdom"/>
    <n v="32"/>
    <d v="2026-02-04T00:00:00"/>
    <n v="564247.16"/>
    <n v="732925.74"/>
    <n v="0"/>
    <s v="NGN"/>
    <d v="2026-06-15T00:00:00"/>
    <d v="2026-02-05T00:00:00"/>
    <m/>
    <x v="0"/>
    <x v="0"/>
  </r>
  <r>
    <s v="PRD-01418"/>
    <s v="HP-CLN-0031"/>
    <s v="8872020000000"/>
    <x v="1"/>
    <s v="Hp"/>
    <x v="1"/>
    <s v="Cleaning Kits"/>
    <s v="Each"/>
    <s v="Active"/>
    <x v="1"/>
    <s v="ABJ"/>
    <s v="F-13-S5"/>
    <s v="F"/>
    <s v="S5"/>
    <s v="BT-868992"/>
    <s v="LOT-B8066"/>
    <n v="61"/>
    <n v="8"/>
    <n v="53"/>
    <n v="50"/>
    <n v="20"/>
    <n v="400"/>
    <s v="SUP-1007"/>
    <x v="8"/>
    <s v="China"/>
    <n v="30"/>
    <d v="2026-01-12T00:00:00"/>
    <n v="160059.1"/>
    <n v="225523.46"/>
    <n v="9763605.0999999996"/>
    <s v="NGN"/>
    <d v="2026-05-20T00:00:00"/>
    <d v="2026-01-23T00:00:00"/>
    <d v="2027-09-09T00:00:00"/>
    <x v="1"/>
    <x v="1"/>
  </r>
  <r>
    <s v="PRD-03070"/>
    <s v="CIS-NET-0119"/>
    <s v="2331230000000"/>
    <x v="48"/>
    <s v="Cisco"/>
    <x v="11"/>
    <s v="Access Points"/>
    <s v="Each"/>
    <s v="Active"/>
    <x v="0"/>
    <s v="PHC"/>
    <s v="A-02-S3"/>
    <s v="A"/>
    <s v="S3"/>
    <s v="BT-312031"/>
    <s v="LOT-C5221"/>
    <n v="68"/>
    <n v="17"/>
    <n v="51"/>
    <n v="10"/>
    <n v="5"/>
    <n v="60"/>
    <s v="SUP-1010"/>
    <x v="1"/>
    <s v="United Arab Emirates"/>
    <n v="17"/>
    <d v="2025-01-28T00:00:00"/>
    <n v="116502.32"/>
    <n v="177839.03"/>
    <n v="7922157.7599999998"/>
    <s v="NGN"/>
    <d v="2026-05-28T00:00:00"/>
    <d v="2025-02-04T00:00:00"/>
    <m/>
    <x v="3"/>
    <x v="1"/>
  </r>
  <r>
    <s v="PRD-00035"/>
    <s v="LEN-MOB-0003"/>
    <s v="3950240000000"/>
    <x v="66"/>
    <s v="Lenovo"/>
    <x v="5"/>
    <s v="Tablets"/>
    <s v="Each"/>
    <s v="Active"/>
    <x v="2"/>
    <s v="LAG"/>
    <s v="B-09-S1"/>
    <s v="B"/>
    <s v="S1"/>
    <s v="BT-115582"/>
    <s v="LOT-A6869"/>
    <n v="176"/>
    <n v="0"/>
    <n v="176"/>
    <n v="100"/>
    <n v="30"/>
    <n v="500"/>
    <s v="SUP-1004"/>
    <x v="10"/>
    <s v="United Arab Emirates"/>
    <n v="25"/>
    <d v="2025-09-26T00:00:00"/>
    <n v="641534.91"/>
    <n v="991178.44"/>
    <n v="112910144.2"/>
    <s v="NGN"/>
    <d v="2026-06-18T00:00:00"/>
    <d v="2025-10-09T00:00:00"/>
    <m/>
    <x v="1"/>
    <x v="1"/>
  </r>
  <r>
    <s v="PRD-01822"/>
    <s v="LEN-LAP-0037"/>
    <s v="106529000000"/>
    <x v="19"/>
    <s v="Lenovo"/>
    <x v="2"/>
    <s v="Business Laptops"/>
    <s v="Each"/>
    <s v="Active"/>
    <x v="1"/>
    <s v="ABJ"/>
    <s v="E-27-S9"/>
    <s v="E"/>
    <s v="S9"/>
    <s v="BT-506995"/>
    <s v="LOT-B9281"/>
    <n v="36"/>
    <n v="8"/>
    <n v="28"/>
    <n v="50"/>
    <n v="15"/>
    <n v="400"/>
    <s v="SUP-1005"/>
    <x v="12"/>
    <s v="United Arab Emirates"/>
    <n v="22"/>
    <d v="2026-01-07T00:00:00"/>
    <n v="957138.59"/>
    <n v="1177013.3999999999"/>
    <n v="34456989.240000002"/>
    <s v="NGN"/>
    <d v="2026-05-14T00:00:00"/>
    <d v="2026-01-20T00:00:00"/>
    <m/>
    <x v="2"/>
    <x v="0"/>
  </r>
  <r>
    <s v="PRD-02725"/>
    <s v="BRO-SUP-0082"/>
    <s v="3596550000000"/>
    <x v="6"/>
    <s v="Brother"/>
    <x v="6"/>
    <s v="Toner &amp; Ink"/>
    <s v="Pack"/>
    <s v="Active"/>
    <x v="0"/>
    <s v="PHC"/>
    <s v="B-28-S1"/>
    <s v="B"/>
    <s v="S1"/>
    <s v="BT-527650"/>
    <s v="LOT-C6589"/>
    <n v="173"/>
    <n v="64"/>
    <n v="109"/>
    <n v="30"/>
    <n v="12"/>
    <n v="150"/>
    <s v="SUP-1012"/>
    <x v="11"/>
    <s v="Nigeria"/>
    <n v="5"/>
    <d v="2025-07-28T00:00:00"/>
    <n v="41935.61"/>
    <n v="54114.57"/>
    <n v="7254860.5300000003"/>
    <s v="NGN"/>
    <d v="2026-05-11T00:00:00"/>
    <d v="2025-08-10T00:00:00"/>
    <d v="2027-06-10T00:00:00"/>
    <x v="3"/>
    <x v="1"/>
  </r>
  <r>
    <s v="PRD-02452"/>
    <s v="HP-SUP-0067"/>
    <s v="6008040000000"/>
    <x v="34"/>
    <s v="Hp"/>
    <x v="6"/>
    <s v="Paper Products"/>
    <s v="Pack"/>
    <s v="Active"/>
    <x v="0"/>
    <s v="PHC"/>
    <s v="E-08-S7"/>
    <s v="E"/>
    <s v="S7"/>
    <s v="BT-823030"/>
    <s v="LOT-C6508"/>
    <n v="355"/>
    <n v="112"/>
    <n v="243"/>
    <n v="100"/>
    <n v="40"/>
    <n v="600"/>
    <s v="SUP-1006"/>
    <x v="4"/>
    <s v="China"/>
    <n v="38"/>
    <d v="2025-01-26T00:00:00"/>
    <n v="6589.45"/>
    <n v="8964.7099999999991"/>
    <n v="2339254.75"/>
    <s v="NGN"/>
    <d v="2026-05-16T00:00:00"/>
    <d v="2025-01-31T00:00:00"/>
    <d v="2027-01-09T00:00:00"/>
    <x v="1"/>
    <x v="1"/>
  </r>
  <r>
    <s v="PRD-02746"/>
    <s v="HP-LAP-0060"/>
    <s v="9224780000000"/>
    <x v="67"/>
    <s v="Hp"/>
    <x v="2"/>
    <s v="Gaming Laptops"/>
    <s v="Each"/>
    <s v="Active"/>
    <x v="0"/>
    <s v="PHC"/>
    <s v="C-20-S6"/>
    <s v="C"/>
    <s v="S6"/>
    <s v="BT-615644"/>
    <s v="LOT-C7764"/>
    <n v="98"/>
    <n v="38"/>
    <n v="60"/>
    <n v="60"/>
    <n v="24"/>
    <n v="240"/>
    <s v="SUP-1009"/>
    <x v="7"/>
    <s v="Nigeria"/>
    <n v="11"/>
    <d v="2025-04-08T00:00:00"/>
    <n v="1158909.56"/>
    <n v="1793368.38"/>
    <n v="113573136.90000001"/>
    <s v="NGN"/>
    <d v="2026-06-21T00:00:00"/>
    <d v="2025-04-13T00:00:00"/>
    <m/>
    <x v="1"/>
    <x v="1"/>
  </r>
  <r>
    <s v="PRD-00768"/>
    <s v="SEA-STO-0016"/>
    <s v="3324170000000"/>
    <x v="81"/>
    <s v="Seagate"/>
    <x v="3"/>
    <s v="External Storage"/>
    <s v="Each"/>
    <s v="Active"/>
    <x v="2"/>
    <s v="LAG"/>
    <s v="B-36-S6"/>
    <s v="B"/>
    <s v="S6"/>
    <s v="BT-486178"/>
    <s v="LOT-A5985"/>
    <n v="17"/>
    <n v="3"/>
    <n v="14"/>
    <n v="20"/>
    <n v="10"/>
    <n v="160"/>
    <s v="SUP-1008"/>
    <x v="3"/>
    <s v="Nigeria"/>
    <n v="10"/>
    <d v="2026-01-21T00:00:00"/>
    <n v="168093.92"/>
    <n v="241091.76"/>
    <n v="2857596.64"/>
    <s v="NGN"/>
    <d v="2026-05-07T00:00:00"/>
    <d v="2026-01-31T00:00:00"/>
    <m/>
    <x v="2"/>
    <x v="0"/>
  </r>
  <r>
    <s v="PRD-00291"/>
    <s v="MSF-ACC-0009"/>
    <s v="7844680000000"/>
    <x v="26"/>
    <s v="Microsoft"/>
    <x v="10"/>
    <s v="Mice"/>
    <s v="Each"/>
    <s v="Active"/>
    <x v="2"/>
    <s v="LAG"/>
    <s v="D-30-S7"/>
    <s v="D"/>
    <s v="S7"/>
    <s v="BT-291999"/>
    <s v="LOT-A8191"/>
    <n v="149"/>
    <n v="24"/>
    <n v="125"/>
    <n v="75"/>
    <n v="37"/>
    <n v="375"/>
    <s v="SUP-1008"/>
    <x v="3"/>
    <s v="Nigeria"/>
    <n v="9"/>
    <d v="2025-05-26T00:00:00"/>
    <n v="20309.560000000001"/>
    <n v="30817.25"/>
    <n v="3026124.44"/>
    <s v="NGN"/>
    <d v="2026-05-11T00:00:00"/>
    <d v="2025-06-07T00:00:00"/>
    <m/>
    <x v="1"/>
    <x v="1"/>
  </r>
  <r>
    <s v="PRD-00786"/>
    <s v="BRO-SUP-0024"/>
    <s v="3481410000000"/>
    <x v="24"/>
    <s v="Brother"/>
    <x v="6"/>
    <s v="Toner &amp; Ink"/>
    <s v="Pack"/>
    <s v="Active"/>
    <x v="2"/>
    <s v="LAG"/>
    <s v="D-27-S8"/>
    <s v="D"/>
    <s v="S8"/>
    <s v="BT-973705"/>
    <s v="LOT-A8897"/>
    <n v="33"/>
    <n v="11"/>
    <n v="22"/>
    <n v="15"/>
    <n v="6"/>
    <n v="75"/>
    <s v="SUP-1008"/>
    <x v="3"/>
    <s v="Nigeria"/>
    <n v="4"/>
    <d v="2025-10-21T00:00:00"/>
    <n v="34860.29"/>
    <n v="41223.040000000001"/>
    <n v="1150389.57"/>
    <s v="NGN"/>
    <d v="2026-06-12T00:00:00"/>
    <d v="2025-10-25T00:00:00"/>
    <d v="2027-01-03T00:00:00"/>
    <x v="1"/>
    <x v="1"/>
  </r>
  <r>
    <s v="PRD-01953"/>
    <s v="APC-ELC-0088"/>
    <s v="1066610000000"/>
    <x v="38"/>
    <s v="Apc"/>
    <x v="8"/>
    <s v="UPS"/>
    <s v="Each"/>
    <s v="Active"/>
    <x v="1"/>
    <s v="ABJ"/>
    <s v="A-03-S6"/>
    <s v="A"/>
    <s v="S6"/>
    <s v="BT-159949"/>
    <s v="LOT-B5547"/>
    <n v="510"/>
    <n v="144"/>
    <n v="366"/>
    <n v="100"/>
    <n v="30"/>
    <n v="600"/>
    <s v="SUP-1007"/>
    <x v="8"/>
    <s v="China"/>
    <n v="31"/>
    <d v="2025-06-02T00:00:00"/>
    <n v="228864.44"/>
    <n v="295603.08"/>
    <n v="116720864.40000001"/>
    <s v="NGN"/>
    <d v="2026-06-11T00:00:00"/>
    <d v="2025-06-05T00:00:00"/>
    <m/>
    <x v="1"/>
    <x v="1"/>
  </r>
  <r>
    <s v="PRD-01745"/>
    <s v="UBI-NET-0060"/>
    <s v="9323780000000"/>
    <x v="43"/>
    <s v="Ubiquiti"/>
    <x v="11"/>
    <s v="Routers"/>
    <s v="Each"/>
    <s v="Active"/>
    <x v="1"/>
    <s v="ABJ"/>
    <s v="F-10-S4"/>
    <s v="F"/>
    <s v="S4"/>
    <s v="BT-867382"/>
    <s v="LOT-B5574"/>
    <n v="61"/>
    <n v="12"/>
    <n v="49"/>
    <n v="15"/>
    <n v="7"/>
    <n v="75"/>
    <s v="SUP-1010"/>
    <x v="1"/>
    <s v="United Arab Emirates"/>
    <n v="19"/>
    <d v="2025-02-27T00:00:00"/>
    <n v="109974.11"/>
    <n v="167937.5"/>
    <n v="6708420.71"/>
    <s v="NGN"/>
    <d v="2026-06-29T00:00:00"/>
    <d v="2025-03-02T00:00:00"/>
    <m/>
    <x v="1"/>
    <x v="1"/>
  </r>
  <r>
    <s v="PRD-00720"/>
    <s v="CIS-NET-0023"/>
    <s v="7806640000000"/>
    <x v="53"/>
    <s v="Cisco"/>
    <x v="11"/>
    <s v="Routers"/>
    <s v="Each"/>
    <s v="Active"/>
    <x v="2"/>
    <s v="LAG"/>
    <s v="C-30-S2"/>
    <s v="C"/>
    <s v="S2"/>
    <s v="BT-859881"/>
    <s v="LOT-A9827"/>
    <n v="9"/>
    <n v="1"/>
    <n v="8"/>
    <n v="30"/>
    <n v="15"/>
    <n v="300"/>
    <s v="SUP-1008"/>
    <x v="3"/>
    <s v="Nigeria"/>
    <n v="8"/>
    <d v="2025-10-01T00:00:00"/>
    <n v="727261.76"/>
    <n v="917203.93"/>
    <n v="6545355.8399999999"/>
    <s v="NGN"/>
    <d v="2026-06-26T00:00:00"/>
    <d v="2025-10-14T00:00:00"/>
    <m/>
    <x v="2"/>
    <x v="0"/>
  </r>
  <r>
    <s v="PRD-00467"/>
    <s v="WD-STO-0011"/>
    <s v="1444500000000"/>
    <x v="74"/>
    <s v="Western Digital"/>
    <x v="3"/>
    <s v="Flash Drives"/>
    <s v="Each"/>
    <s v="Active"/>
    <x v="2"/>
    <s v="LAG"/>
    <s v="B-22-S8"/>
    <s v="B"/>
    <s v="S8"/>
    <s v="BT-658617"/>
    <s v="LOT-A9470"/>
    <n v="316"/>
    <n v="65"/>
    <n v="251"/>
    <n v="75"/>
    <n v="37"/>
    <n v="450"/>
    <s v="SUP-1006"/>
    <x v="4"/>
    <s v="China"/>
    <n v="36"/>
    <d v="2026-01-20T00:00:00"/>
    <n v="170998.38"/>
    <n v="254069.92"/>
    <n v="54035488.079999998"/>
    <s v="NGN"/>
    <d v="2026-06-08T00:00:00"/>
    <d v="2026-01-28T00:00:00"/>
    <m/>
    <x v="1"/>
    <x v="1"/>
  </r>
  <r>
    <s v="PRD-00956"/>
    <s v="SAM-STO-0029"/>
    <s v="463722000000"/>
    <x v="42"/>
    <s v="Samsung"/>
    <x v="3"/>
    <s v="Hard Disk Drives"/>
    <s v="Each"/>
    <s v="Active"/>
    <x v="2"/>
    <s v="LAG"/>
    <s v="A-23-S3"/>
    <s v="A"/>
    <s v="S3"/>
    <s v="BT-705161"/>
    <s v="LOT-A2605"/>
    <n v="209"/>
    <n v="7"/>
    <n v="202"/>
    <m/>
    <n v="16"/>
    <n v="240"/>
    <s v="SUP-1011"/>
    <x v="2"/>
    <s v="United Kingdom"/>
    <n v="29"/>
    <d v="2025-02-01T00:00:00"/>
    <n v="159117.29"/>
    <n v="193607.52"/>
    <n v="33255513.609999999"/>
    <s v="NGN"/>
    <d v="2026-05-30T00:00:00"/>
    <d v="2025-02-10T00:00:00"/>
    <m/>
    <x v="1"/>
    <x v="1"/>
  </r>
  <r>
    <s v="PRD-02912"/>
    <s v="LOG-ACC-0064"/>
    <s v="3008660000000"/>
    <x v="69"/>
    <s v="Logitech"/>
    <x v="10"/>
    <s v="Mice"/>
    <s v="Each"/>
    <s v="Active"/>
    <x v="0"/>
    <s v="PHC"/>
    <s v="C-35-S5"/>
    <s v="C"/>
    <s v="S5"/>
    <s v="BT-313631"/>
    <s v="LOT-C2070"/>
    <n v="306"/>
    <n v="122"/>
    <n v="184"/>
    <n v="40"/>
    <n v="16"/>
    <n v="320"/>
    <s v="SUP-1003"/>
    <x v="0"/>
    <s v="Nigeria"/>
    <n v="7"/>
    <d v="2026-04-30T00:00:00"/>
    <n v="38326.85"/>
    <n v="54256.45"/>
    <n v="11728016.1"/>
    <s v="NGN"/>
    <d v="2026-06-27T00:00:00"/>
    <d v="2026-05-06T00:00:00"/>
    <m/>
    <x v="1"/>
    <x v="1"/>
  </r>
  <r>
    <s v="PRD-00618"/>
    <s v="WD-STO-0013"/>
    <s v="6496930000000"/>
    <x v="61"/>
    <s v="Western Digital"/>
    <x v="3"/>
    <s v="External Storage"/>
    <s v="Each"/>
    <s v="Active"/>
    <x v="2"/>
    <s v="LAG"/>
    <s v="F-31-S4"/>
    <s v="F"/>
    <s v="S4"/>
    <s v="BT-308855"/>
    <s v="LOT-A1616"/>
    <n v="269"/>
    <n v="88"/>
    <n v="181"/>
    <n v="50"/>
    <n v="15"/>
    <n v="400"/>
    <s v="SUP-1001"/>
    <x v="9"/>
    <s v="Nigeria"/>
    <n v="7"/>
    <d v="2025-04-19T00:00:00"/>
    <n v="191295.99"/>
    <n v="222517.5"/>
    <n v="51458621.310000002"/>
    <s v="NGN"/>
    <d v="2026-06-07T00:00:00"/>
    <d v="2025-04-23T00:00:00"/>
    <m/>
    <x v="1"/>
    <x v="1"/>
  </r>
  <r>
    <s v="PRD-00162"/>
    <s v="SAM-AUD-0011"/>
    <s v="2597930000000"/>
    <x v="0"/>
    <s v="Samsung"/>
    <x v="0"/>
    <s v="Speakers"/>
    <s v="Each"/>
    <s v="Active"/>
    <x v="2"/>
    <s v="LAG"/>
    <s v="F-39-S6"/>
    <s v="F"/>
    <s v="S6"/>
    <s v="BT-787247"/>
    <s v="LOT-A1396"/>
    <n v="67"/>
    <n v="21"/>
    <n v="46"/>
    <m/>
    <n v="7"/>
    <n v="150"/>
    <s v="SUP-1008"/>
    <x v="3"/>
    <s v="Nigeria"/>
    <n v="4"/>
    <d v="2025-05-31T00:00:00"/>
    <n v="30905.02"/>
    <n v="40653.480000000003"/>
    <n v="2070636.34"/>
    <s v="NGN"/>
    <d v="2026-06-17T00:00:00"/>
    <d v="2025-06-06T00:00:00"/>
    <m/>
    <x v="1"/>
    <x v="1"/>
  </r>
  <r>
    <s v="PRD-02278"/>
    <s v="CAN-SUP-0072"/>
    <s v="4139070000000"/>
    <x v="39"/>
    <s v="Canon"/>
    <x v="0"/>
    <s v="Paper Products"/>
    <s v="Pack"/>
    <s v="Active"/>
    <x v="1"/>
    <s v="ABJ"/>
    <s v="B-02-S6"/>
    <s v="B"/>
    <s v="S6"/>
    <s v="BT-556739"/>
    <s v="LOT-B6643"/>
    <n v="108"/>
    <n v="38"/>
    <n v="70"/>
    <n v="30"/>
    <n v="9"/>
    <n v="150"/>
    <s v="SUP-1005"/>
    <x v="12"/>
    <s v="United Arab Emirates"/>
    <n v="18"/>
    <d v="2025-10-09T00:00:00"/>
    <n v="36822.58"/>
    <n v="47557.34"/>
    <n v="3976838.64"/>
    <s v="NGN"/>
    <d v="2026-05-07T00:00:00"/>
    <d v="2025-10-22T00:00:00"/>
    <d v="2027-09-23T00:00:00"/>
    <x v="1"/>
    <x v="1"/>
  </r>
  <r>
    <s v="PRD-01804"/>
    <s v="MSF-ACC-0033"/>
    <s v="7524420000000"/>
    <x v="26"/>
    <s v="Microsoft"/>
    <x v="10"/>
    <s v="Input Combos"/>
    <s v="Each"/>
    <s v="Active"/>
    <x v="1"/>
    <s v="ABJ"/>
    <s v="F-30-S1"/>
    <s v="F"/>
    <s v="S1"/>
    <s v="BT-523309"/>
    <s v="LOT-B7395"/>
    <n v="15"/>
    <n v="6"/>
    <n v="9"/>
    <n v="15"/>
    <n v="6"/>
    <n v="90"/>
    <s v="SUP-1009"/>
    <x v="7"/>
    <s v="Nigeria"/>
    <n v="9"/>
    <d v="2025-10-30T00:00:00"/>
    <n v="53818.04"/>
    <n v="82360.44"/>
    <n v="807270.6"/>
    <s v="NGN"/>
    <d v="2026-05-23T00:00:00"/>
    <d v="2025-11-12T00:00:00"/>
    <m/>
    <x v="2"/>
    <x v="0"/>
  </r>
  <r>
    <s v="PRD-01369"/>
    <s v="CIS-CCT-0034"/>
    <s v="8281690000000"/>
    <x v="17"/>
    <s v="Cisco"/>
    <x v="9"/>
    <s v="Intercoms"/>
    <s v="Each"/>
    <s v="Active"/>
    <x v="1"/>
    <s v="ABJ"/>
    <s v="A-27-S9"/>
    <s v="A"/>
    <s v="S9"/>
    <s v="BT-980274"/>
    <s v="LOT-B4082"/>
    <n v="0"/>
    <n v="0"/>
    <n v="0"/>
    <n v="30"/>
    <n v="12"/>
    <n v="240"/>
    <s v="SUP-1010"/>
    <x v="1"/>
    <s v="United Arab Emirates"/>
    <n v="17"/>
    <d v="2025-04-30T00:00:00"/>
    <n v="332068.82"/>
    <n v="451432.69"/>
    <n v="0"/>
    <s v="NGN"/>
    <d v="2026-06-23T00:00:00"/>
    <d v="2025-05-03T00:00:00"/>
    <m/>
    <x v="0"/>
    <x v="0"/>
  </r>
  <r>
    <s v="PRD-00228"/>
    <s v="HP-MOB-0011"/>
    <s v="7287030000000"/>
    <x v="25"/>
    <s v="Hp"/>
    <x v="5"/>
    <s v="Smartphones"/>
    <s v="Each"/>
    <s v="Active"/>
    <x v="2"/>
    <s v="LAG"/>
    <s v="E-21-S9"/>
    <s v="E"/>
    <s v="S9"/>
    <s v="BT-556943"/>
    <s v="LOT-A3703"/>
    <n v="29"/>
    <n v="7"/>
    <n v="22"/>
    <n v="20"/>
    <n v="8"/>
    <n v="80"/>
    <s v="SUP-1004"/>
    <x v="6"/>
    <s v="United Arab Emirates"/>
    <n v="24"/>
    <d v="2025-09-13T00:00:00"/>
    <n v="311113.87"/>
    <n v="411303.24"/>
    <n v="9022302.2300000004"/>
    <s v="NGN"/>
    <d v="2026-05-07T00:00:00"/>
    <d v="2025-09-23T00:00:00"/>
    <m/>
    <x v="1"/>
    <x v="1"/>
  </r>
  <r>
    <s v="PRD-01993"/>
    <s v="HP-SUP-0055"/>
    <s v="4027550000000"/>
    <x v="45"/>
    <s v="Hp"/>
    <x v="6"/>
    <s v="Toner &amp; Ink"/>
    <s v="Pack"/>
    <s v="Active"/>
    <x v="1"/>
    <s v="ABJ"/>
    <s v="A-07-S6"/>
    <s v="A"/>
    <s v="S6"/>
    <s v="BT-964143"/>
    <s v="LOT-B9615"/>
    <n v="75"/>
    <n v="28"/>
    <n v="47"/>
    <n v="10"/>
    <n v="4"/>
    <n v="80"/>
    <s v="SUP-1002"/>
    <x v="5"/>
    <s v="Nigeria"/>
    <n v="7"/>
    <d v="2025-04-30T00:00:00"/>
    <n v="25993"/>
    <n v="39739.949999999997"/>
    <n v="1949475"/>
    <s v="NGN"/>
    <d v="2026-06-14T00:00:00"/>
    <d v="2025-05-09T00:00:00"/>
    <d v="2027-02-14T00:00:00"/>
    <x v="1"/>
    <x v="1"/>
  </r>
  <r>
    <s v="PRD-01917"/>
    <s v="CAN-SUP-0061"/>
    <s v="3966530000000"/>
    <x v="39"/>
    <s v="Canon"/>
    <x v="6"/>
    <s v="Labels"/>
    <s v="Pack"/>
    <s v="Active"/>
    <x v="1"/>
    <s v="ABJ"/>
    <s v="D-37-S5"/>
    <s v="D"/>
    <s v="S5"/>
    <s v="BT-241574"/>
    <s v="LOT-B3359"/>
    <n v="9"/>
    <n v="0"/>
    <n v="9"/>
    <n v="25"/>
    <n v="10"/>
    <n v="250"/>
    <s v="SUP-1010"/>
    <x v="1"/>
    <s v="United Arab Emirates"/>
    <n v="16"/>
    <d v="2026-02-16T00:00:00"/>
    <n v="22192.44"/>
    <n v="29555.119999999999"/>
    <n v="199731.96"/>
    <s v="NGN"/>
    <d v="2026-06-26T00:00:00"/>
    <d v="2026-02-25T00:00:00"/>
    <d v="2028-05-04T00:00:00"/>
    <x v="2"/>
    <x v="0"/>
  </r>
  <r>
    <s v="PRD-02117"/>
    <s v="SAM-AUD-0063"/>
    <s v="3809630000000"/>
    <x v="0"/>
    <s v="Samsung"/>
    <x v="0"/>
    <s v="Speakers"/>
    <s v="Each"/>
    <s v="Active"/>
    <x v="1"/>
    <s v="ABJ"/>
    <s v="A-13-S7"/>
    <s v="A"/>
    <s v="S7"/>
    <s v="BT-221950"/>
    <s v="LOT-B6175"/>
    <n v="40"/>
    <n v="14"/>
    <n v="26"/>
    <n v="15"/>
    <n v="6"/>
    <n v="75"/>
    <s v="SUP-1002"/>
    <x v="5"/>
    <s v="Nigeria"/>
    <n v="7"/>
    <d v="2025-03-14T00:00:00"/>
    <n v="73876.929999999993"/>
    <n v="88475.35"/>
    <n v="2955077.2"/>
    <s v="NGN"/>
    <d v="2026-05-31T00:00:00"/>
    <d v="2025-03-22T00:00:00"/>
    <m/>
    <x v="1"/>
    <x v="1"/>
  </r>
  <r>
    <s v="PRD-02928"/>
    <s v="SAM-AUD-0089"/>
    <s v="5952530000000"/>
    <x v="0"/>
    <s v="Samsung"/>
    <x v="0"/>
    <s v="Headsets"/>
    <s v="Each"/>
    <s v="Active"/>
    <x v="0"/>
    <s v="PHC"/>
    <s v="C-27-S5"/>
    <s v="C"/>
    <s v="S5"/>
    <s v="BT-419437"/>
    <s v="LOT-C3530"/>
    <n v="0"/>
    <n v="0"/>
    <n v="0"/>
    <n v="30"/>
    <n v="12"/>
    <n v="180"/>
    <s v="SUP-1009"/>
    <x v="7"/>
    <s v="Nigeria"/>
    <n v="11"/>
    <d v="2025-12-28T00:00:00"/>
    <n v="131041.84"/>
    <n v="184315.43"/>
    <n v="0"/>
    <s v="NGN"/>
    <d v="2026-06-21T00:00:00"/>
    <d v="2025-12-29T00:00:00"/>
    <m/>
    <x v="0"/>
    <x v="0"/>
  </r>
  <r>
    <s v="PRD-01286"/>
    <s v="HP-SUP-0037"/>
    <s v="7245820000000"/>
    <x v="45"/>
    <s v="Hp"/>
    <x v="6"/>
    <s v="Paper Products"/>
    <s v="Pack"/>
    <s v="Active"/>
    <x v="1"/>
    <s v="ABJ"/>
    <s v="A-29-S8"/>
    <s v="A"/>
    <s v="S8"/>
    <s v="BT-435007"/>
    <s v="LOT-B4330"/>
    <n v="197"/>
    <n v="2"/>
    <n v="195"/>
    <n v="75"/>
    <n v="22"/>
    <n v="450"/>
    <s v="SUP-1005"/>
    <x v="12"/>
    <s v="United Arab Emirates"/>
    <n v="20"/>
    <d v="2025-06-15T00:00:00"/>
    <n v="15432.3"/>
    <n v="18231.16"/>
    <n v="3040163.1"/>
    <s v="NGN"/>
    <d v="2026-05-29T00:00:00"/>
    <d v="2025-06-22T00:00:00"/>
    <d v="2026-08-01T00:00:00"/>
    <x v="1"/>
    <x v="1"/>
  </r>
  <r>
    <s v="PRD-02993"/>
    <s v="UBI-NET-0102"/>
    <s v="5861620000000"/>
    <x v="52"/>
    <s v="Ubiquiti"/>
    <x v="11"/>
    <s v="Switches"/>
    <s v="Each"/>
    <s v="Active"/>
    <x v="0"/>
    <s v="PHC"/>
    <s v="E-22-S5"/>
    <s v="E"/>
    <s v="S5"/>
    <s v="BT-939538"/>
    <s v="LOT-C7445"/>
    <n v="95"/>
    <n v="19"/>
    <n v="76"/>
    <n v="30"/>
    <n v="9"/>
    <n v="240"/>
    <s v="SUP-1010"/>
    <x v="1"/>
    <s v="United Arab Emirates"/>
    <n v="16"/>
    <d v="2025-02-18T00:00:00"/>
    <n v="729464.41"/>
    <n v="841175.84"/>
    <n v="69299118.950000003"/>
    <s v="NGN"/>
    <d v="2026-06-14T00:00:00"/>
    <d v="2025-02-20T00:00:00"/>
    <m/>
    <x v="1"/>
    <x v="1"/>
  </r>
  <r>
    <s v="PRD-01596"/>
    <s v="LOG-CLN-0041"/>
    <s v="9395390000000"/>
    <x v="28"/>
    <s v="Logitech"/>
    <x v="1"/>
    <s v="Wipes"/>
    <s v="Each"/>
    <s v="Active"/>
    <x v="1"/>
    <s v="ABJ"/>
    <s v="F-31-S6"/>
    <s v="F"/>
    <s v="S6"/>
    <s v="BT-245164"/>
    <s v="LOT-B9539"/>
    <n v="22"/>
    <n v="1"/>
    <n v="21"/>
    <n v="10"/>
    <n v="3"/>
    <n v="40"/>
    <s v="SUP-1005"/>
    <x v="12"/>
    <s v="United Arab Emirates"/>
    <n v="18"/>
    <d v="2026-05-16T00:00:00"/>
    <n v="7743.44"/>
    <n v="9042.4500000000007"/>
    <n v="170355.68"/>
    <s v="NGN"/>
    <d v="2026-06-17T00:00:00"/>
    <d v="2026-05-27T00:00:00"/>
    <d v="2027-12-28T00:00:00"/>
    <x v="1"/>
    <x v="1"/>
  </r>
  <r>
    <s v="PRD-00005"/>
    <s v="LEN-MOB-0001"/>
    <s v="7182280000000"/>
    <x v="5"/>
    <s v="Lenovo"/>
    <x v="5"/>
    <s v="Smartphones"/>
    <s v="Each"/>
    <s v="Active"/>
    <x v="2"/>
    <s v="LAG"/>
    <s v="E-04-S4"/>
    <s v="E"/>
    <s v="S4"/>
    <s v="BT-352572"/>
    <s v="LOT-A2290"/>
    <n v="21"/>
    <n v="8"/>
    <n v="13"/>
    <n v="75"/>
    <n v="37"/>
    <n v="375"/>
    <s v="SUP-1008"/>
    <x v="3"/>
    <s v="Nigeria"/>
    <n v="4"/>
    <d v="2026-02-15T00:00:00"/>
    <n v="437440.63"/>
    <n v="588551.12"/>
    <n v="9186253.2300000004"/>
    <s v="NGN"/>
    <d v="2026-06-06T00:00:00"/>
    <d v="2026-03-02T00:00:00"/>
    <m/>
    <x v="2"/>
    <x v="0"/>
  </r>
  <r>
    <s v="PRD-02276"/>
    <s v="LOG-ACC-0047"/>
    <s v="8850370000000"/>
    <x v="69"/>
    <s v="Logitech"/>
    <x v="10"/>
    <s v="Mice"/>
    <s v="Each"/>
    <s v="Active"/>
    <x v="1"/>
    <s v="ABJ"/>
    <s v="C-19-S6"/>
    <s v="C"/>
    <s v="S6"/>
    <s v="BT-402857"/>
    <s v="LOT-B1618"/>
    <n v="168"/>
    <n v="15"/>
    <n v="153"/>
    <n v="25"/>
    <n v="12"/>
    <n v="100"/>
    <s v="SUP-1010"/>
    <x v="1"/>
    <s v="United Arab Emirates"/>
    <n v="18"/>
    <d v="2025-07-30T00:00:00"/>
    <n v="32097.360000000001"/>
    <n v="37651"/>
    <n v="5392356.4800000004"/>
    <s v="NGN"/>
    <d v="2026-06-04T00:00:00"/>
    <d v="2025-08-07T00:00:00"/>
    <m/>
    <x v="3"/>
    <x v="1"/>
  </r>
  <r>
    <s v="PRD-02991"/>
    <s v="LOG-FUR-0081"/>
    <m/>
    <x v="4"/>
    <s v="Logitech"/>
    <x v="4"/>
    <s v="Desks"/>
    <s v="Each"/>
    <s v="Active"/>
    <x v="0"/>
    <s v="PHC"/>
    <s v="A-39-S7"/>
    <s v="A"/>
    <s v="S7"/>
    <s v="BT-686262"/>
    <s v="LOT-C3462"/>
    <n v="77"/>
    <n v="21"/>
    <n v="56"/>
    <n v="30"/>
    <n v="9"/>
    <n v="120"/>
    <s v="SUP-1010"/>
    <x v="1"/>
    <s v="United Arab Emirates"/>
    <n v="19"/>
    <d v="2025-01-31T00:00:00"/>
    <n v="194229.17"/>
    <n v="269212.51"/>
    <n v="14955646.09"/>
    <s v="NGN"/>
    <d v="2026-06-29T00:00:00"/>
    <d v="2025-02-11T00:00:00"/>
    <m/>
    <x v="1"/>
    <x v="1"/>
  </r>
  <r>
    <s v="PRD-02016"/>
    <s v="LOG-ACC-0042"/>
    <s v="8034310000000"/>
    <x v="69"/>
    <s v="Logitech"/>
    <x v="10"/>
    <s v="Webcams"/>
    <s v="Each"/>
    <s v="Active"/>
    <x v="1"/>
    <s v="ABJ"/>
    <s v="A-14-S9"/>
    <s v="A"/>
    <s v="S9"/>
    <s v="BT-213100"/>
    <s v="LOT-B9422"/>
    <n v="93"/>
    <n v="2"/>
    <n v="91"/>
    <n v="25"/>
    <n v="10"/>
    <n v="200"/>
    <s v="SUP-1002"/>
    <x v="5"/>
    <s v="Nigeria"/>
    <n v="7"/>
    <d v="2025-09-13T00:00:00"/>
    <n v="15247.43"/>
    <n v="21986.81"/>
    <n v="1418010.99"/>
    <s v="NGN"/>
    <d v="2026-05-29T00:00:00"/>
    <d v="2025-09-16T00:00:00"/>
    <m/>
    <x v="1"/>
    <x v="1"/>
  </r>
  <r>
    <s v="PRD-00248"/>
    <s v="HP-MOB-0013"/>
    <s v="6718330000000"/>
    <x v="25"/>
    <s v="Hp"/>
    <x v="5"/>
    <s v="Tablets"/>
    <s v="Each"/>
    <s v="Active"/>
    <x v="2"/>
    <s v="LAG"/>
    <s v="B-36-S4"/>
    <s v="B"/>
    <s v="S4"/>
    <s v="BT-783200"/>
    <s v="LOT-A3057"/>
    <n v="288"/>
    <n v="3"/>
    <n v="285"/>
    <n v="40"/>
    <n v="16"/>
    <n v="400"/>
    <s v="SUP-1006"/>
    <x v="4"/>
    <s v="China"/>
    <n v="38"/>
    <d v="2025-09-07T00:00:00"/>
    <n v="243882.44"/>
    <n v="366911.95"/>
    <n v="70238142.719999999"/>
    <s v="NGN"/>
    <d v="2026-05-23T00:00:00"/>
    <d v="2025-09-16T00:00:00"/>
    <m/>
    <x v="1"/>
    <x v="1"/>
  </r>
  <r>
    <s v="PRD-00670"/>
    <s v="BRO-PRN-0014"/>
    <s v="837819000000"/>
    <x v="12"/>
    <s v="Brother"/>
    <x v="7"/>
    <s v="Multifunction"/>
    <s v="Each"/>
    <s v="Active"/>
    <x v="2"/>
    <s v="LAG"/>
    <s v="A-34-S9"/>
    <s v="A"/>
    <s v="S9"/>
    <s v="BT-382312"/>
    <s v="LOT-A6111"/>
    <n v="670"/>
    <n v="219"/>
    <n v="451"/>
    <n v="100"/>
    <n v="50"/>
    <n v="800"/>
    <s v="SUP-1008"/>
    <x v="3"/>
    <s v="Nigeria"/>
    <n v="9"/>
    <d v="2025-05-17T00:00:00"/>
    <n v="262478.95"/>
    <n v="324307.84999999998"/>
    <n v="175860896.5"/>
    <s v="NGN"/>
    <d v="2026-05-02T00:00:00"/>
    <d v="2025-05-18T00:00:00"/>
    <m/>
    <x v="1"/>
    <x v="1"/>
  </r>
  <r>
    <s v="PRD-01667"/>
    <s v="MSF-FUR-0036"/>
    <s v="9210170000000"/>
    <x v="10"/>
    <s v="Microsoft"/>
    <x v="9"/>
    <s v="Seating"/>
    <s v="Each"/>
    <s v="Active"/>
    <x v="1"/>
    <s v="ABJ"/>
    <s v="A-31-S8"/>
    <s v="A"/>
    <s v="S8"/>
    <s v="BT-734957"/>
    <s v="LOT-B5822"/>
    <n v="143"/>
    <n v="7"/>
    <n v="136"/>
    <n v="30"/>
    <n v="9"/>
    <n v="180"/>
    <s v="SUP-1009"/>
    <x v="7"/>
    <s v="Nigeria"/>
    <n v="10"/>
    <d v="2025-05-03T00:00:00"/>
    <n v="256172.05"/>
    <n v="383860.6"/>
    <n v="36632603.149999999"/>
    <s v="NGN"/>
    <d v="2026-05-06T00:00:00"/>
    <d v="2025-05-06T00:00:00"/>
    <m/>
    <x v="1"/>
    <x v="1"/>
  </r>
  <r>
    <s v="PRD-02562"/>
    <s v="LEN-LAP-0048"/>
    <s v="1280290000000"/>
    <x v="85"/>
    <s v="Lenovo"/>
    <x v="2"/>
    <s v="Consumer Laptops"/>
    <s v="Each"/>
    <s v="Active"/>
    <x v="0"/>
    <s v="PHC"/>
    <s v="B-20-S5"/>
    <s v="B"/>
    <s v="S5"/>
    <s v="BT-853612"/>
    <s v="LOT-C3014"/>
    <n v="91"/>
    <n v="6"/>
    <n v="85"/>
    <n v="25"/>
    <n v="10"/>
    <n v="200"/>
    <s v="SUP-1006"/>
    <x v="4"/>
    <s v="China"/>
    <n v="39"/>
    <d v="2025-11-21T00:00:00"/>
    <n v="664572.79"/>
    <n v="975623.19"/>
    <n v="60476123.890000001"/>
    <s v="NGN"/>
    <d v="2026-05-09T00:00:00"/>
    <d v="2025-12-02T00:00:00"/>
    <m/>
    <x v="1"/>
    <x v="1"/>
  </r>
  <r>
    <s v="PRD-02167"/>
    <s v="DEL-LAP-0051"/>
    <s v="2606870000000"/>
    <x v="9"/>
    <s v="Dell"/>
    <x v="2"/>
    <s v="Gaming Laptops"/>
    <s v="Each"/>
    <s v="Active"/>
    <x v="1"/>
    <s v="ABJ"/>
    <s v="A-15-S8"/>
    <s v="A"/>
    <s v="S8"/>
    <s v="BT-958825"/>
    <s v="LOT-B9848"/>
    <n v="68"/>
    <n v="21"/>
    <n v="47"/>
    <n v="15"/>
    <n v="4"/>
    <n v="75"/>
    <s v="SUP-1003"/>
    <x v="0"/>
    <s v="Nigeria"/>
    <n v="2"/>
    <d v="2026-01-29T00:00:00"/>
    <n v="1331545.97"/>
    <n v="1869507.7"/>
    <n v="90545125.959999993"/>
    <s v="NGN"/>
    <d v="2026-06-27T00:00:00"/>
    <d v="2026-02-01T00:00:00"/>
    <m/>
    <x v="1"/>
    <x v="1"/>
  </r>
  <r>
    <s v="PRD-01632"/>
    <s v="PHI-CLN-0043"/>
    <s v="6790880000000"/>
    <x v="20"/>
    <s v="Philips"/>
    <x v="1"/>
    <s v="Vacuum"/>
    <s v="Each"/>
    <s v="Active"/>
    <x v="1"/>
    <s v="ABJ"/>
    <s v="D-40-S1"/>
    <s v="D"/>
    <s v="S1"/>
    <s v="BT-582245"/>
    <s v="LOT-B2660"/>
    <n v="0"/>
    <n v="0"/>
    <n v="0"/>
    <n v="75"/>
    <n v="37"/>
    <n v="450"/>
    <s v="SUP-1002"/>
    <x v="5"/>
    <s v="Nigeria"/>
    <n v="6"/>
    <d v="2026-05-06T00:00:00"/>
    <n v="19504.650000000001"/>
    <n v="23909.57"/>
    <n v="0"/>
    <s v="NGN"/>
    <d v="2026-06-14T00:00:00"/>
    <d v="2026-05-19T00:00:00"/>
    <d v="2028-03-23T00:00:00"/>
    <x v="0"/>
    <x v="0"/>
  </r>
  <r>
    <s v="PRD-02796"/>
    <s v="PHI-ELC-0151"/>
    <s v="157305000000"/>
    <x v="37"/>
    <s v="Philips"/>
    <x v="8"/>
    <s v="UPS"/>
    <s v="Each"/>
    <s v="Active"/>
    <x v="0"/>
    <s v="PHC"/>
    <s v="D-16-S7"/>
    <s v="D"/>
    <s v="S7"/>
    <s v="BT-897693"/>
    <s v="LOT-C1244"/>
    <n v="0"/>
    <n v="0"/>
    <n v="0"/>
    <n v="100"/>
    <n v="40"/>
    <n v="1000"/>
    <s v="SUP-1012"/>
    <x v="11"/>
    <s v="Nigeria"/>
    <n v="3"/>
    <d v="2026-06-09T00:00:00"/>
    <n v="158696.22"/>
    <n v="187576.56"/>
    <n v="0"/>
    <s v="NGN"/>
    <d v="2026-05-16T00:00:00"/>
    <d v="2026-06-12T00:00:00"/>
    <m/>
    <x v="0"/>
    <x v="0"/>
  </r>
  <r>
    <s v="PRD-01925"/>
    <s v="MSF-LAP-0032"/>
    <s v="2820790000000"/>
    <x v="46"/>
    <s v="Microsoft"/>
    <x v="2"/>
    <s v="Business Laptops"/>
    <s v="Each"/>
    <s v="Active"/>
    <x v="1"/>
    <s v="ABJ"/>
    <s v="E-07-S1"/>
    <s v="E"/>
    <s v="S1"/>
    <s v="BT-169554"/>
    <s v="LOT-B8527"/>
    <n v="0"/>
    <n v="0"/>
    <n v="0"/>
    <n v="40"/>
    <n v="12"/>
    <n v="240"/>
    <s v="SUP-1009"/>
    <x v="7"/>
    <s v="Nigeria"/>
    <n v="8"/>
    <d v="2025-10-16T00:00:00"/>
    <n v="469953.36"/>
    <n v="577243.46"/>
    <n v="0"/>
    <s v="NGN"/>
    <d v="2026-05-28T00:00:00"/>
    <d v="2025-10-29T00:00:00"/>
    <m/>
    <x v="0"/>
    <x v="0"/>
  </r>
  <r>
    <s v="PRD-00239"/>
    <s v="PHI-ELC-0008"/>
    <s v="3286330000000"/>
    <x v="37"/>
    <s v="Philips"/>
    <x v="8"/>
    <s v="Surge Protection"/>
    <s v="Each"/>
    <s v="Active"/>
    <x v="2"/>
    <s v="LAG"/>
    <s v="B-24-S5"/>
    <s v="B"/>
    <s v="S5"/>
    <s v="BT-849941"/>
    <s v="LOT-A7799"/>
    <n v="74"/>
    <n v="24"/>
    <n v="50"/>
    <n v="20"/>
    <n v="6"/>
    <n v="100"/>
    <s v="SUP-1001"/>
    <x v="9"/>
    <s v="Nigeria"/>
    <n v="6"/>
    <d v="2025-08-20T00:00:00"/>
    <n v="268461.77"/>
    <n v="359595.23"/>
    <n v="19866170.98"/>
    <s v="NGN"/>
    <d v="2026-06-19T00:00:00"/>
    <d v="2025-08-29T00:00:00"/>
    <m/>
    <x v="1"/>
    <x v="1"/>
  </r>
  <r>
    <s v="PRD-01636"/>
    <s v="LOG-FUR-0040"/>
    <s v="9502420000000"/>
    <x v="4"/>
    <s v="Logitech"/>
    <x v="4"/>
    <s v="Seating"/>
    <s v="Each"/>
    <s v="Active"/>
    <x v="1"/>
    <s v="ABJ"/>
    <s v="C-04-S9"/>
    <s v="C"/>
    <s v="S9"/>
    <s v="BT-447429"/>
    <s v="LOT-B8644"/>
    <n v="251"/>
    <n v="35"/>
    <n v="216"/>
    <n v="40"/>
    <n v="16"/>
    <n v="160"/>
    <s v="SUP-1010"/>
    <x v="1"/>
    <s v="United Arab Emirates"/>
    <n v="15"/>
    <d v="2026-01-15T00:00:00"/>
    <n v="256746.73"/>
    <n v="303847.27"/>
    <n v="64443429.229999997"/>
    <s v="NGN"/>
    <d v="2026-06-09T00:00:00"/>
    <d v="2026-01-30T00:00:00"/>
    <m/>
    <x v="3"/>
    <x v="1"/>
  </r>
  <r>
    <s v="PRD-00416"/>
    <s v="APC-ELC-0021"/>
    <s v="9698610000000"/>
    <x v="70"/>
    <s v="Apc"/>
    <x v="8"/>
    <s v="UPS"/>
    <s v="Each"/>
    <s v="Active"/>
    <x v="2"/>
    <s v="LAG"/>
    <s v="D-18-S7"/>
    <s v="D"/>
    <s v="S7"/>
    <s v="BT-209015"/>
    <s v="LOT-A8993"/>
    <n v="159"/>
    <n v="45"/>
    <n v="114"/>
    <n v="30"/>
    <n v="12"/>
    <n v="300"/>
    <s v="SUP-1001"/>
    <x v="9"/>
    <s v="Nigeria"/>
    <n v="5"/>
    <d v="2025-10-04T00:00:00"/>
    <n v="39552.870000000003"/>
    <n v="58237.51"/>
    <n v="6288906.3300000001"/>
    <s v="NGN"/>
    <d v="2026-05-29T00:00:00"/>
    <d v="2025-10-14T00:00:00"/>
    <m/>
    <x v="1"/>
    <x v="1"/>
  </r>
  <r>
    <s v="PRD-01048"/>
    <s v="CIS-CCT-0025"/>
    <s v="4526350000000"/>
    <x v="17"/>
    <s v="Cisco"/>
    <x v="9"/>
    <s v="NVR"/>
    <s v="Each"/>
    <s v="Active"/>
    <x v="2"/>
    <s v="LAG"/>
    <s v="G-22-S4"/>
    <s v="G"/>
    <s v="S4"/>
    <s v="BT-479188"/>
    <s v="LOT-A9256"/>
    <n v="506"/>
    <n v="174"/>
    <n v="332"/>
    <n v="75"/>
    <n v="22"/>
    <n v="300"/>
    <s v="SUP-1008"/>
    <x v="3"/>
    <s v="Nigeria"/>
    <n v="7"/>
    <d v="2025-04-17T00:00:00"/>
    <n v="193645.49"/>
    <n v="246761.07"/>
    <n v="97984617.939999998"/>
    <s v="NGN"/>
    <d v="2026-05-31T00:00:00"/>
    <d v="2025-04-23T00:00:00"/>
    <m/>
    <x v="3"/>
    <x v="1"/>
  </r>
  <r>
    <s v="PRD-01588"/>
    <s v="HP-CLN-0037"/>
    <s v="3945070000000"/>
    <x v="1"/>
    <s v="Hp"/>
    <x v="1"/>
    <s v="Cleaning Kits"/>
    <s v="Each"/>
    <s v="Active"/>
    <x v="1"/>
    <s v="ABJ"/>
    <s v="B-39-S6"/>
    <s v="B"/>
    <s v="S6"/>
    <s v="BT-894174"/>
    <s v="LOT-B6453"/>
    <n v="13"/>
    <n v="1"/>
    <n v="12"/>
    <n v="25"/>
    <n v="10"/>
    <n v="200"/>
    <s v="SUP-1009"/>
    <x v="7"/>
    <s v="Nigeria"/>
    <n v="9"/>
    <d v="2026-02-11T00:00:00"/>
    <n v="22869.91"/>
    <n v="30521.81"/>
    <n v="297308.83"/>
    <s v="NGN"/>
    <d v="2026-06-02T00:00:00"/>
    <d v="2026-02-24T00:00:00"/>
    <d v="2027-04-14T00:00:00"/>
    <x v="2"/>
    <x v="0"/>
  </r>
  <r>
    <s v="PRD-03329"/>
    <s v="LOG-ACC-0074"/>
    <s v="333656000000"/>
    <x v="84"/>
    <s v="Logitech"/>
    <x v="10"/>
    <s v="Keyboards"/>
    <s v="Each"/>
    <s v="Active"/>
    <x v="0"/>
    <s v="PHC"/>
    <s v="B-10-S5"/>
    <s v="B"/>
    <s v="S5"/>
    <s v="BT-926276"/>
    <s v="LOT-C4987"/>
    <n v="476"/>
    <n v="149"/>
    <n v="327"/>
    <n v="75"/>
    <n v="22"/>
    <n v="450"/>
    <s v="SUP-1009"/>
    <x v="7"/>
    <s v="Nigeria"/>
    <n v="8"/>
    <d v="2025-08-28T00:00:00"/>
    <n v="19205.54"/>
    <n v="28820.62"/>
    <n v="9141837.0399999991"/>
    <s v="NGN"/>
    <d v="2026-05-23T00:00:00"/>
    <d v="2025-08-29T00:00:00"/>
    <m/>
    <x v="3"/>
    <x v="1"/>
  </r>
  <r>
    <s v="PRD-00178"/>
    <s v="LOG-ACC-0006"/>
    <s v="3817920000000"/>
    <x v="33"/>
    <s v="Logitech"/>
    <x v="10"/>
    <s v="Keyboards"/>
    <s v="Each"/>
    <s v="Active"/>
    <x v="2"/>
    <s v="LAG"/>
    <s v="C-40-S8"/>
    <s v="C"/>
    <s v="S8"/>
    <s v="BT-472899"/>
    <s v="LOT-A6119"/>
    <n v="234"/>
    <n v="3"/>
    <n v="231"/>
    <n v="100"/>
    <n v="40"/>
    <n v="1000"/>
    <s v="SUP-1006"/>
    <x v="4"/>
    <s v="China"/>
    <n v="38"/>
    <d v="2026-03-13T00:00:00"/>
    <n v="7077.82"/>
    <n v="9225.51"/>
    <n v="1656209.88"/>
    <s v="NGN"/>
    <d v="2026-06-04T00:00:00"/>
    <d v="2026-03-20T00:00:00"/>
    <m/>
    <x v="1"/>
    <x v="1"/>
  </r>
  <r>
    <s v="PRD-02022"/>
    <s v="LOG-FUR-0052"/>
    <s v="9524140000000"/>
    <x v="4"/>
    <s v="Logitech"/>
    <x v="4"/>
    <s v="Seating"/>
    <s v="Each"/>
    <s v="Active"/>
    <x v="1"/>
    <s v="ABJ"/>
    <s v="C-02-S1"/>
    <s v="C"/>
    <s v="S1"/>
    <s v="BT-393780"/>
    <s v="LOT-B9208"/>
    <n v="196"/>
    <n v="17"/>
    <n v="179"/>
    <n v="50"/>
    <n v="25"/>
    <n v="300"/>
    <s v="SUP-1003"/>
    <x v="0"/>
    <s v="Nigeria"/>
    <n v="8"/>
    <d v="2026-03-02T00:00:00"/>
    <n v="75036.63"/>
    <n v="107159.01"/>
    <n v="14707179.48"/>
    <s v="NGN"/>
    <d v="2026-05-14T00:00:00"/>
    <d v="2026-03-09T00:00:00"/>
    <m/>
    <x v="1"/>
    <x v="1"/>
  </r>
  <r>
    <s v="PRD-02287"/>
    <s v="LOG-FUR-0060"/>
    <s v="1343450000000"/>
    <x v="4"/>
    <s v="Logitech"/>
    <x v="4"/>
    <s v="Desks"/>
    <s v="Each"/>
    <s v="Active"/>
    <x v="1"/>
    <s v="ABJ"/>
    <s v="N/A"/>
    <s v="E"/>
    <s v="S7"/>
    <s v="BT-892633"/>
    <s v="LOT-B8457"/>
    <n v="47"/>
    <n v="9"/>
    <n v="38"/>
    <n v="20"/>
    <n v="6"/>
    <n v="80"/>
    <s v="SUP-1003"/>
    <x v="0"/>
    <s v="Nigeria"/>
    <n v="2"/>
    <d v="2025-05-01T00:00:00"/>
    <n v="80645.86"/>
    <n v="122284.39"/>
    <n v="3790355.42"/>
    <s v="NGN"/>
    <d v="2026-05-29T00:00:00"/>
    <d v="2025-05-07T00:00:00"/>
    <m/>
    <x v="1"/>
    <x v="1"/>
  </r>
  <r>
    <s v="PRD-01703"/>
    <s v="SAM-AUD-0057"/>
    <s v="4660690000000"/>
    <x v="0"/>
    <s v="Samsung"/>
    <x v="0"/>
    <s v="Headsets"/>
    <s v="Each"/>
    <s v="Active"/>
    <x v="1"/>
    <s v="ABJ"/>
    <s v="C-05-S3"/>
    <s v="C"/>
    <s v="S3"/>
    <s v="BT-469069"/>
    <s v="LOT-B2034"/>
    <n v="96"/>
    <n v="2"/>
    <n v="94"/>
    <n v="40"/>
    <n v="12"/>
    <n v="240"/>
    <s v="SUP-1009"/>
    <x v="7"/>
    <s v="Nigeria"/>
    <n v="12"/>
    <d v="2025-09-28T00:00:00"/>
    <n v="44305.2"/>
    <n v="57004.81"/>
    <n v="4253299.2"/>
    <s v="NGN"/>
    <d v="2026-05-12T00:00:00"/>
    <d v="2025-10-13T00:00:00"/>
    <m/>
    <x v="1"/>
    <x v="1"/>
  </r>
  <r>
    <s v="PRD-03399"/>
    <s v="CAN-PRN-0076"/>
    <s v="956260000000"/>
    <x v="15"/>
    <s v="Canon"/>
    <x v="7"/>
    <s v="Inkjet Printers"/>
    <s v="Each"/>
    <s v="Active"/>
    <x v="0"/>
    <s v="PHC"/>
    <s v="B-34-S9"/>
    <s v="B"/>
    <s v="S9"/>
    <s v="BT-555536"/>
    <s v="LOT-C8135"/>
    <n v="3"/>
    <n v="1"/>
    <n v="2"/>
    <n v="75"/>
    <n v="30"/>
    <n v="300"/>
    <s v="SUP-1006"/>
    <x v="4"/>
    <s v="China"/>
    <n v="33"/>
    <d v="2025-07-03T00:00:00"/>
    <n v="94527.07"/>
    <n v="121353.86"/>
    <n v="283581.21000000002"/>
    <s v="NGN"/>
    <d v="2026-05-22T00:00:00"/>
    <d v="2025-07-12T00:00:00"/>
    <m/>
    <x v="2"/>
    <x v="0"/>
  </r>
  <r>
    <s v="PRD-00258"/>
    <s v="SEA-STO-0008"/>
    <s v="1026150000000"/>
    <x v="81"/>
    <s v="Seagate"/>
    <x v="3"/>
    <s v="External Storage"/>
    <s v="Each"/>
    <s v="Active"/>
    <x v="2"/>
    <s v="LAG"/>
    <s v="D-13-S3"/>
    <s v="D"/>
    <s v="S3"/>
    <s v="BT-122536"/>
    <s v="LOT-A3884"/>
    <n v="502"/>
    <n v="50"/>
    <n v="452"/>
    <n v="100"/>
    <n v="40"/>
    <n v="400"/>
    <s v="SUP-1004"/>
    <x v="10"/>
    <s v="United Arab Emirates"/>
    <n v="20"/>
    <d v="2025-12-13T00:00:00"/>
    <n v="62226.9"/>
    <n v="78082.289999999994"/>
    <n v="31237903.800000001"/>
    <s v="NGN"/>
    <d v="2026-05-06T00:00:00"/>
    <d v="2025-12-19T00:00:00"/>
    <m/>
    <x v="3"/>
    <x v="1"/>
  </r>
  <r>
    <s v="PRD-01245"/>
    <s v="PHI-AUD-0031"/>
    <s v="4075600000000"/>
    <x v="7"/>
    <s v="Philips"/>
    <x v="0"/>
    <s v="Headsets"/>
    <s v="Each"/>
    <s v="Discontinued"/>
    <x v="1"/>
    <s v="ABJ"/>
    <s v="A-20-S5"/>
    <s v="A"/>
    <s v="S5"/>
    <s v="BT-102376"/>
    <s v="LOT-B1078"/>
    <n v="0"/>
    <n v="0"/>
    <n v="0"/>
    <n v="100"/>
    <n v="40"/>
    <n v="800"/>
    <s v="SUP-1002"/>
    <x v="5"/>
    <s v="Nigeria"/>
    <n v="6"/>
    <d v="2025-09-21T00:00:00"/>
    <n v="138231.17000000001"/>
    <n v="205113.45"/>
    <n v="0"/>
    <s v="NGN"/>
    <d v="2026-05-15T00:00:00"/>
    <d v="2025-09-30T00:00:00"/>
    <m/>
    <x v="0"/>
    <x v="0"/>
  </r>
  <r>
    <s v="PRD-01220"/>
    <s v="HP-PRN-0022"/>
    <s v="3081840000000"/>
    <x v="64"/>
    <s v="Hp"/>
    <x v="7"/>
    <s v="Multifunction"/>
    <s v="Each"/>
    <s v="Active"/>
    <x v="1"/>
    <s v="ABJ"/>
    <s v="D-14-S9"/>
    <s v="D"/>
    <s v="S9"/>
    <s v="BT-659680"/>
    <s v="LOT-B8555"/>
    <n v="214"/>
    <n v="9"/>
    <n v="205"/>
    <n v="50"/>
    <n v="15"/>
    <n v="500"/>
    <s v="SUP-1003"/>
    <x v="0"/>
    <s v="Nigeria"/>
    <n v="8"/>
    <d v="2025-11-04T00:00:00"/>
    <n v="497299.32"/>
    <n v="633508.07999999996"/>
    <n v="106422054.5"/>
    <s v="NGN"/>
    <d v="2026-05-21T00:00:00"/>
    <d v="2025-11-14T00:00:00"/>
    <m/>
    <x v="1"/>
    <x v="1"/>
  </r>
  <r>
    <s v="PRD-02198"/>
    <s v="PHI-CLN-0058"/>
    <s v="5468200000000"/>
    <x v="20"/>
    <s v="Philips"/>
    <x v="1"/>
    <s v="Cleaning Kits"/>
    <s v="Each"/>
    <s v="Active"/>
    <x v="1"/>
    <s v="ABJ"/>
    <s v="C-15-S7"/>
    <s v="C"/>
    <s v="S7"/>
    <s v="BT-647045"/>
    <s v="LOT-B5957"/>
    <n v="0"/>
    <n v="0"/>
    <n v="0"/>
    <n v="100"/>
    <n v="30"/>
    <n v="500"/>
    <s v="SUP-1010"/>
    <x v="1"/>
    <s v="United Arab Emirates"/>
    <n v="16"/>
    <d v="2025-10-17T00:00:00"/>
    <n v="130922.25"/>
    <n v="194622.87"/>
    <n v="0"/>
    <s v="NGN"/>
    <d v="2026-05-30T00:00:00"/>
    <d v="2025-10-26T00:00:00"/>
    <d v="2027-12-13T00:00:00"/>
    <x v="0"/>
    <x v="0"/>
  </r>
  <r>
    <s v="PRD-00420"/>
    <s v="KNG-STO-0005"/>
    <s v="9776890000000"/>
    <x v="23"/>
    <s v="Kingston"/>
    <x v="3"/>
    <s v="External Storage"/>
    <s v="Each"/>
    <s v="Active"/>
    <x v="2"/>
    <s v="LAG"/>
    <s v="D-01-S3"/>
    <s v="D"/>
    <s v="S3"/>
    <s v="BT-411210"/>
    <s v="LOT-A4992"/>
    <n v="0"/>
    <n v="0"/>
    <n v="0"/>
    <n v="75"/>
    <n v="22"/>
    <n v="450"/>
    <s v="SUP-1002"/>
    <x v="5"/>
    <s v="Nigeria"/>
    <n v="9"/>
    <d v="2025-10-21T00:00:00"/>
    <n v="158405.98000000001"/>
    <n v="196041.67"/>
    <n v="0"/>
    <s v="NGN"/>
    <d v="2026-05-19T00:00:00"/>
    <d v="2025-10-29T00:00:00"/>
    <m/>
    <x v="0"/>
    <x v="0"/>
  </r>
  <r>
    <s v="PRD-01362"/>
    <s v="HP-LAP-0026"/>
    <s v="2828510000000"/>
    <x v="77"/>
    <s v="Hp"/>
    <x v="2"/>
    <s v="Consumer Laptops"/>
    <s v="Each"/>
    <s v="Discontinued"/>
    <x v="1"/>
    <s v="ABJ"/>
    <s v="E-12-S5"/>
    <s v="E"/>
    <s v="S5"/>
    <s v="BT-608260"/>
    <s v="LOT-B6037"/>
    <n v="52"/>
    <n v="15"/>
    <n v="37"/>
    <n v="10"/>
    <n v="3"/>
    <n v="100"/>
    <s v="SUP-1005"/>
    <x v="12"/>
    <s v="United Arab Emirates"/>
    <n v="18"/>
    <d v="2025-01-05T00:00:00"/>
    <n v="856306.74"/>
    <n v="1294017.6100000001"/>
    <n v="44527950.479999997"/>
    <s v="NGN"/>
    <d v="2026-06-29T00:00:00"/>
    <d v="2025-01-18T00:00:00"/>
    <m/>
    <x v="1"/>
    <x v="1"/>
  </r>
  <r>
    <s v="PRD-01830"/>
    <s v="PHI-CLN-0047"/>
    <s v="2844030000000"/>
    <x v="20"/>
    <s v="Philips"/>
    <x v="1"/>
    <s v="Wipes"/>
    <s v="Each"/>
    <s v="Discontinued"/>
    <x v="1"/>
    <s v="ABJ"/>
    <s v="F-25-S6"/>
    <s v="F"/>
    <s v="S6"/>
    <s v="BT-834479"/>
    <s v="LOT-B9218"/>
    <n v="180"/>
    <n v="56"/>
    <n v="124"/>
    <n v="30"/>
    <n v="15"/>
    <n v="180"/>
    <s v="SUP-1005"/>
    <x v="12"/>
    <s v="United Arab Emirates"/>
    <n v="22"/>
    <d v="2026-05-20T00:00:00"/>
    <n v="160753.94"/>
    <n v="220164.6"/>
    <n v="28935709.199999999"/>
    <s v="NGN"/>
    <d v="2026-06-17T00:00:00"/>
    <d v="2026-06-01T00:00:00"/>
    <d v="2027-09-07T00:00:00"/>
    <x v="1"/>
    <x v="1"/>
  </r>
  <r>
    <s v="PRD-03206"/>
    <s v="HP-PRN-0057"/>
    <s v="712081000000"/>
    <x v="76"/>
    <s v="Hp"/>
    <x v="7"/>
    <s v="Inkjet Printers"/>
    <s v="Each"/>
    <s v="Active"/>
    <x v="0"/>
    <s v="PHC"/>
    <s v="C-25-S7"/>
    <s v="C"/>
    <s v="S7"/>
    <s v="BT-447123"/>
    <s v="LOT-C8464"/>
    <n v="42"/>
    <n v="6"/>
    <n v="36"/>
    <n v="15"/>
    <n v="6"/>
    <n v="150"/>
    <s v="SUP-1010"/>
    <x v="1"/>
    <s v="United Arab Emirates"/>
    <n v="18"/>
    <m/>
    <n v="95847.09"/>
    <n v="114637.56"/>
    <n v="4025577.78"/>
    <s v="NGN"/>
    <d v="2026-06-06T00:00:00"/>
    <d v="2025-03-22T00:00:00"/>
    <m/>
    <x v="1"/>
    <x v="1"/>
  </r>
  <r>
    <s v="PRD-00207"/>
    <s v="LEN-LAP-0008"/>
    <s v="4719600000000"/>
    <x v="73"/>
    <s v="Lenovo"/>
    <x v="2"/>
    <s v="Gaming Laptops"/>
    <s v="Each"/>
    <s v="Discontinued"/>
    <x v="2"/>
    <s v="LAG"/>
    <s v="E-12-S7"/>
    <s v="E"/>
    <s v="S7"/>
    <s v="BT-615780"/>
    <s v="LOT-A5009"/>
    <n v="51"/>
    <n v="0"/>
    <n v="51"/>
    <n v="60"/>
    <n v="30"/>
    <n v="480"/>
    <s v="SUP-1002"/>
    <x v="5"/>
    <s v="Nigeria"/>
    <n v="5"/>
    <d v="2025-02-11T00:00:00"/>
    <n v="665177.88"/>
    <n v="935387.82"/>
    <n v="33924071.880000003"/>
    <s v="NGN"/>
    <d v="2026-05-19T00:00:00"/>
    <d v="2025-02-13T00:00:00"/>
    <m/>
    <x v="2"/>
    <x v="0"/>
  </r>
  <r>
    <s v="PRD-01984"/>
    <s v="LOG-CLN-0057"/>
    <s v="3309480000000"/>
    <x v="28"/>
    <s v="Logitech"/>
    <x v="1"/>
    <s v="Vacuum"/>
    <s v="Each"/>
    <s v="Active"/>
    <x v="1"/>
    <s v="ABJ"/>
    <s v="E-04-S7"/>
    <s v="E"/>
    <s v="S7"/>
    <s v="BT-842565"/>
    <s v="LOT-B6453"/>
    <n v="0"/>
    <n v="0"/>
    <n v="0"/>
    <n v="10"/>
    <n v="3"/>
    <n v="80"/>
    <s v="SUP-1002"/>
    <x v="5"/>
    <s v="Nigeria"/>
    <n v="5"/>
    <d v="2025-09-11T00:00:00"/>
    <n v="162666.23000000001"/>
    <n v="220961.88"/>
    <n v="0"/>
    <s v="NGN"/>
    <d v="2026-05-05T00:00:00"/>
    <d v="2025-09-19T00:00:00"/>
    <d v="2027-12-31T00:00:00"/>
    <x v="0"/>
    <x v="0"/>
  </r>
  <r>
    <s v="PRD-03258"/>
    <s v="LEN-LAP-0064"/>
    <s v="6892340000000"/>
    <x v="73"/>
    <s v="Lenovo"/>
    <x v="2"/>
    <s v="Business Laptops"/>
    <s v="Each"/>
    <s v="Active"/>
    <x v="0"/>
    <s v="PHC"/>
    <s v="F-04-S1"/>
    <s v="F"/>
    <s v="S1"/>
    <s v="BT-923312"/>
    <s v="LOT-C7402"/>
    <n v="30"/>
    <n v="7"/>
    <n v="23"/>
    <n v="30"/>
    <n v="9"/>
    <n v="300"/>
    <s v="SUP-1009"/>
    <x v="7"/>
    <s v="Nigeria"/>
    <n v="10"/>
    <d v="2025-10-29T00:00:00"/>
    <n v="591720.68000000005"/>
    <n v="694114.39"/>
    <n v="17751620.399999999"/>
    <s v="NGN"/>
    <d v="2026-05-30T00:00:00"/>
    <d v="2025-11-10T00:00:00"/>
    <m/>
    <x v="2"/>
    <x v="0"/>
  </r>
  <r>
    <s v="PRD-00530"/>
    <s v="HP-MOB-0028"/>
    <s v="5216510000000"/>
    <x v="25"/>
    <s v="Hp"/>
    <x v="5"/>
    <s v="Smartphones"/>
    <s v="Each"/>
    <s v="Active"/>
    <x v="2"/>
    <s v="LAG"/>
    <s v="C-11-S2"/>
    <s v="C"/>
    <s v="S2"/>
    <s v="BT-289214"/>
    <s v="LOT-A4668"/>
    <n v="7"/>
    <n v="2"/>
    <n v="5"/>
    <n v="10"/>
    <n v="4"/>
    <n v="80"/>
    <s v="SUP-1002"/>
    <x v="5"/>
    <s v="Nigeria"/>
    <n v="9"/>
    <d v="2026-06-07T00:00:00"/>
    <n v="539974.13"/>
    <n v="699825.11"/>
    <n v="3779818.91"/>
    <s v="NGN"/>
    <d v="2026-05-26T00:00:00"/>
    <d v="2026-06-14T00:00:00"/>
    <m/>
    <x v="2"/>
    <x v="0"/>
  </r>
  <r>
    <s v="PRD-00728"/>
    <s v="HP-LAP-0018"/>
    <s v="1038980000000"/>
    <x v="83"/>
    <s v="Hp"/>
    <x v="2"/>
    <s v="Gaming Laptops"/>
    <s v="Each"/>
    <s v="Active"/>
    <x v="2"/>
    <s v="LAG"/>
    <s v="D-19-S1"/>
    <s v="D"/>
    <s v="S1"/>
    <s v="BT-866602"/>
    <s v="LOT-A2158"/>
    <n v="0"/>
    <n v="0"/>
    <n v="0"/>
    <n v="15"/>
    <n v="6"/>
    <n v="90"/>
    <s v="SUP-1011"/>
    <x v="2"/>
    <s v="United Kingdom"/>
    <n v="31"/>
    <d v="2026-04-02T00:00:00"/>
    <n v="839730.88"/>
    <n v="1099676.68"/>
    <n v="0"/>
    <s v="NGN"/>
    <d v="2026-06-10T00:00:00"/>
    <d v="2026-04-15T00:00:00"/>
    <m/>
    <x v="0"/>
    <x v="0"/>
  </r>
  <r>
    <s v="PRD-00650"/>
    <s v="SEA-STO-0015"/>
    <s v="3788030000000"/>
    <x v="47"/>
    <s v="Seagate"/>
    <x v="3"/>
    <s v="Hard Disk Drives"/>
    <s v="Each"/>
    <s v="Discontinued"/>
    <x v="2"/>
    <s v="LAG"/>
    <s v="H-17-S4"/>
    <s v="H"/>
    <s v="S4"/>
    <s v="BT-403442"/>
    <s v="LOT-A4328"/>
    <n v="93"/>
    <n v="18"/>
    <n v="75"/>
    <n v="25"/>
    <n v="10"/>
    <n v="125"/>
    <s v="SUP-1001"/>
    <x v="9"/>
    <s v="Nigeria"/>
    <n v="11"/>
    <d v="2025-06-10T00:00:00"/>
    <n v="177473.08"/>
    <n v="236837.41"/>
    <n v="16504996.439999999"/>
    <s v="NGN"/>
    <d v="2026-06-10T00:00:00"/>
    <d v="2025-06-20T00:00:00"/>
    <m/>
    <x v="1"/>
    <x v="1"/>
  </r>
  <r>
    <s v="PRD-01969"/>
    <s v="MSF-ACC-0036"/>
    <s v="8382560000000"/>
    <x v="62"/>
    <s v="Microsoft"/>
    <x v="10"/>
    <s v="Input Combos"/>
    <s v="Each"/>
    <s v="Active"/>
    <x v="1"/>
    <s v="ABJ"/>
    <s v="D-18-S7"/>
    <s v="D"/>
    <s v="S7"/>
    <s v="BT-958968"/>
    <s v="LOT-B9853"/>
    <n v="52"/>
    <n v="11"/>
    <n v="41"/>
    <n v="30"/>
    <n v="9"/>
    <n v="240"/>
    <s v="SUP-1009"/>
    <x v="7"/>
    <s v="Nigeria"/>
    <n v="11"/>
    <d v="2026-04-17T00:00:00"/>
    <n v="14783.31"/>
    <n v="17757.47"/>
    <n v="768732.12"/>
    <s v="NGN"/>
    <d v="2026-05-23T00:00:00"/>
    <d v="2026-05-02T00:00:00"/>
    <m/>
    <x v="1"/>
    <x v="1"/>
  </r>
  <r>
    <s v="PRD-00884"/>
    <s v="WD-STO-0020"/>
    <s v="9147910000000"/>
    <x v="78"/>
    <s v="Western Digital"/>
    <x v="3"/>
    <s v="Flash Drives"/>
    <s v="Each"/>
    <s v="Active"/>
    <x v="2"/>
    <s v="LAG"/>
    <s v="F-36-S4"/>
    <s v="F"/>
    <s v="S4"/>
    <s v="BT-276672"/>
    <s v="LOT-A5748"/>
    <n v="280"/>
    <n v="65"/>
    <n v="215"/>
    <n v="60"/>
    <n v="18"/>
    <n v="600"/>
    <s v="SUP-1001"/>
    <x v="9"/>
    <s v="Nigeria"/>
    <n v="6"/>
    <d v="2025-09-20T00:00:00"/>
    <n v="84512.74"/>
    <n v="122879.09"/>
    <n v="23663567.199999999"/>
    <s v="NGN"/>
    <d v="2026-05-27T00:00:00"/>
    <d v="2025-10-04T00:00:00"/>
    <m/>
    <x v="1"/>
    <x v="1"/>
  </r>
  <r>
    <s v="PRD-00893"/>
    <s v="HP-ACC-0019"/>
    <s v="3436880000000"/>
    <x v="57"/>
    <s v="Hp"/>
    <x v="10"/>
    <s v="Mice"/>
    <s v="Each"/>
    <s v="Active"/>
    <x v="2"/>
    <s v="LAG"/>
    <s v="F-20-S6"/>
    <s v="F"/>
    <s v="S6"/>
    <s v="BT-860515"/>
    <s v="LOT-A5314"/>
    <n v="266"/>
    <n v="56"/>
    <n v="210"/>
    <n v="40"/>
    <n v="20"/>
    <n v="400"/>
    <s v="SUP-1006"/>
    <x v="4"/>
    <s v="China"/>
    <n v="35"/>
    <d v="2026-05-03T00:00:00"/>
    <n v="27133.360000000001"/>
    <n v="34668.18"/>
    <n v="7217473.7599999998"/>
    <s v="NGN"/>
    <d v="2026-06-28T00:00:00"/>
    <d v="2026-05-11T00:00:00"/>
    <m/>
    <x v="1"/>
    <x v="1"/>
  </r>
  <r>
    <s v="PRD-00089"/>
    <s v="SAM-AUD-0006"/>
    <s v="2189090000000"/>
    <x v="0"/>
    <s v="Samsung"/>
    <x v="0"/>
    <s v="Earbuds"/>
    <s v="Each"/>
    <s v="Active"/>
    <x v="2"/>
    <s v="LAG"/>
    <s v="F-09-S5"/>
    <s v="F"/>
    <s v="S5"/>
    <s v="BT-501312"/>
    <s v="LOT-A3181"/>
    <n v="38"/>
    <n v="4"/>
    <n v="34"/>
    <n v="10"/>
    <n v="3"/>
    <n v="60"/>
    <s v="SUP-1006"/>
    <x v="4"/>
    <s v="China"/>
    <n v="33"/>
    <d v="2026-02-25T00:00:00"/>
    <n v="50463.07"/>
    <n v="59835.7"/>
    <n v="1917596.66"/>
    <s v="NGN"/>
    <d v="2026-06-09T00:00:00"/>
    <d v="2026-02-27T00:00:00"/>
    <m/>
    <x v="1"/>
    <x v="1"/>
  </r>
  <r>
    <s v="PRD-00808"/>
    <s v="SEA-STO-0017"/>
    <s v="6224950000000"/>
    <x v="47"/>
    <s v="Seagate"/>
    <x v="3"/>
    <s v="Solid State Drives"/>
    <s v="Each"/>
    <s v="Active"/>
    <x v="2"/>
    <s v="LAG"/>
    <s v="G-34-S5"/>
    <s v="G"/>
    <s v="S5"/>
    <s v="BT-555222"/>
    <s v="LOT-A9377"/>
    <n v="317"/>
    <n v="31"/>
    <n v="286"/>
    <n v="40"/>
    <n v="16"/>
    <n v="200"/>
    <s v="SUP-1006"/>
    <x v="4"/>
    <s v="China"/>
    <n v="39"/>
    <d v="2025-05-10T00:00:00"/>
    <n v="91817.15"/>
    <n v="119995.9"/>
    <n v="29106036.550000001"/>
    <s v="NGN"/>
    <d v="2026-05-30T00:00:00"/>
    <d v="2025-05-20T00:00:00"/>
    <m/>
    <x v="3"/>
    <x v="1"/>
  </r>
  <r>
    <s v="PRD-02528"/>
    <s v="CAN-PRN-0062"/>
    <m/>
    <x v="35"/>
    <s v="Canon"/>
    <x v="7"/>
    <s v="Multifunction"/>
    <s v="Each"/>
    <s v="Active"/>
    <x v="0"/>
    <s v="PHC"/>
    <s v="C-28-S8"/>
    <s v="C"/>
    <s v="S8"/>
    <s v="BT-738720"/>
    <s v="LOT-C1412"/>
    <n v="308"/>
    <n v="51"/>
    <n v="257"/>
    <n v="30"/>
    <n v="9"/>
    <n v="240"/>
    <s v="SUP-1001"/>
    <x v="9"/>
    <s v="Nigeria"/>
    <n v="5"/>
    <d v="2025-01-10T00:00:00"/>
    <n v="253444.39"/>
    <n v="372573.58"/>
    <n v="78060872.120000005"/>
    <s v="NGN"/>
    <d v="2026-06-19T00:00:00"/>
    <d v="2025-01-22T00:00:00"/>
    <m/>
    <x v="3"/>
    <x v="1"/>
  </r>
  <r>
    <s v="PRD-03133"/>
    <s v="MSF-LAP-0063"/>
    <s v="1226060000000"/>
    <x v="18"/>
    <s v="Microsoft"/>
    <x v="2"/>
    <s v="Consumer Laptops"/>
    <s v="Each"/>
    <s v="Active"/>
    <x v="0"/>
    <s v="PHC"/>
    <s v="C-32-S3"/>
    <s v="C"/>
    <s v="S3"/>
    <s v="BT-143090"/>
    <s v="LOT-C7991"/>
    <n v="155"/>
    <n v="54"/>
    <n v="101"/>
    <n v="20"/>
    <n v="8"/>
    <n v="200"/>
    <s v="SUP-1001"/>
    <x v="9"/>
    <s v="Nigeria"/>
    <n v="10"/>
    <d v="2026-04-08T00:00:00"/>
    <n v="1011909"/>
    <n v="1197940.8799999999"/>
    <n v="156845895"/>
    <s v="NGN"/>
    <d v="2026-06-21T00:00:00"/>
    <d v="2026-04-21T00:00:00"/>
    <m/>
    <x v="1"/>
    <x v="1"/>
  </r>
  <r>
    <s v="PRD-02053"/>
    <s v="SAM-AUD-0061"/>
    <s v="7028740000000"/>
    <x v="0"/>
    <s v="Samsung"/>
    <x v="0"/>
    <s v="Speakers"/>
    <s v="Each"/>
    <s v="Discontinued"/>
    <x v="1"/>
    <s v="ABJ"/>
    <s v="C-38-S5"/>
    <s v="C"/>
    <s v="S5"/>
    <s v="BT-511399"/>
    <s v="LOT-B7260"/>
    <n v="39"/>
    <n v="14"/>
    <n v="25"/>
    <n v="10"/>
    <n v="4"/>
    <n v="50"/>
    <s v="SUP-1007"/>
    <x v="8"/>
    <s v="China"/>
    <n v="34"/>
    <d v="2025-09-27T00:00:00"/>
    <n v="132311.38"/>
    <n v="173670.43"/>
    <n v="5160143.82"/>
    <s v="NGN"/>
    <d v="2026-05-07T00:00:00"/>
    <d v="2025-09-30T00:00:00"/>
    <m/>
    <x v="1"/>
    <x v="1"/>
  </r>
  <r>
    <s v="PRD-01196"/>
    <s v="PHI-AUD-0026"/>
    <s v="8041920000000"/>
    <x v="49"/>
    <s v="Philips"/>
    <x v="0"/>
    <s v="Speakers"/>
    <s v="Each"/>
    <s v="Active"/>
    <x v="2"/>
    <s v="LAG"/>
    <s v="N/A"/>
    <s v="C"/>
    <s v="S7"/>
    <s v="BT-732534"/>
    <s v="LOT-A4089"/>
    <n v="7"/>
    <n v="0"/>
    <n v="7"/>
    <n v="10"/>
    <n v="4"/>
    <n v="50"/>
    <s v="SUP-1001"/>
    <x v="9"/>
    <s v="Nigeria"/>
    <n v="9"/>
    <d v="2025-11-28T00:00:00"/>
    <n v="112601.48"/>
    <n v="153164"/>
    <n v="788210.36"/>
    <s v="NGN"/>
    <d v="2026-06-20T00:00:00"/>
    <d v="2025-12-06T00:00:00"/>
    <m/>
    <x v="2"/>
    <x v="0"/>
  </r>
  <r>
    <s v="PRD-02990"/>
    <s v="APC-ELC-0126"/>
    <s v="2035080000000"/>
    <x v="70"/>
    <s v="Apc"/>
    <x v="8"/>
    <s v="Lighting"/>
    <s v="Each"/>
    <s v="Active"/>
    <x v="0"/>
    <s v="PHC"/>
    <s v="F-30-S1"/>
    <s v="F"/>
    <s v="S1"/>
    <s v="BT-517058"/>
    <s v="LOT-C6911"/>
    <n v="13"/>
    <n v="2"/>
    <n v="11"/>
    <n v="75"/>
    <n v="37"/>
    <n v="450"/>
    <s v="SUP-1009"/>
    <x v="7"/>
    <s v="Nigeria"/>
    <n v="10"/>
    <d v="2025-07-16T00:00:00"/>
    <n v="261282.42"/>
    <n v="400762"/>
    <n v="3396671.46"/>
    <s v="NGN"/>
    <d v="2026-05-22T00:00:00"/>
    <d v="2025-07-18T00:00:00"/>
    <m/>
    <x v="2"/>
    <x v="0"/>
  </r>
  <r>
    <s v="PRD-03390"/>
    <s v="HP-FUR-0085"/>
    <s v="8600430000000"/>
    <x v="27"/>
    <s v="Hp"/>
    <x v="4"/>
    <s v="Seating"/>
    <s v="Each"/>
    <s v="Active"/>
    <x v="0"/>
    <s v="PHC"/>
    <s v="G-35-S7"/>
    <s v="G"/>
    <s v="S7"/>
    <s v="BT-371366"/>
    <s v="LOT-C6868"/>
    <n v="0"/>
    <n v="0"/>
    <n v="0"/>
    <n v="50"/>
    <n v="25"/>
    <n v="250"/>
    <s v="SUP-1012"/>
    <x v="11"/>
    <s v="Nigeria"/>
    <n v="4"/>
    <d v="2025-11-05T00:00:00"/>
    <n v="129669.66"/>
    <n v="149700.37"/>
    <n v="0"/>
    <s v="NGN"/>
    <d v="2026-05-10T00:00:00"/>
    <d v="2025-11-10T00:00:00"/>
    <m/>
    <x v="0"/>
    <x v="0"/>
  </r>
  <r>
    <s v="PRD-03234"/>
    <s v="HP-PRN-0058"/>
    <s v="1109390000000"/>
    <x v="54"/>
    <s v="Hp"/>
    <x v="7"/>
    <s v="Inkjet Printers"/>
    <s v="Each"/>
    <s v="Active"/>
    <x v="0"/>
    <s v="PHC"/>
    <s v="N/A"/>
    <s v="E"/>
    <s v="S4"/>
    <s v="BT-297419"/>
    <s v="LOT-C3125"/>
    <n v="71"/>
    <n v="15"/>
    <n v="56"/>
    <n v="15"/>
    <n v="4"/>
    <n v="75"/>
    <s v="SUP-1001"/>
    <x v="9"/>
    <s v="Nigeria"/>
    <n v="7"/>
    <d v="2026-02-23T00:00:00"/>
    <n v="184144.59"/>
    <n v="268563.09000000003"/>
    <n v="13074265.890000001"/>
    <s v="NGN"/>
    <d v="2026-05-23T00:00:00"/>
    <d v="2026-03-03T00:00:00"/>
    <m/>
    <x v="1"/>
    <x v="1"/>
  </r>
  <r>
    <s v="PRD-02321"/>
    <s v="SAM-STO-0055"/>
    <s v="5814070000000"/>
    <x v="42"/>
    <s v="Samsung"/>
    <x v="3"/>
    <s v="Hard Disk Drives"/>
    <s v="Each"/>
    <s v="Active"/>
    <x v="0"/>
    <s v="PHC"/>
    <s v="E-31-S9"/>
    <s v="E"/>
    <s v="S9"/>
    <s v="BT-267817"/>
    <s v="LOT-C5423"/>
    <n v="120"/>
    <n v="10"/>
    <n v="110"/>
    <n v="15"/>
    <n v="6"/>
    <n v="120"/>
    <s v="SUP-1012"/>
    <x v="11"/>
    <s v="Nigeria"/>
    <n v="6"/>
    <d v="2025-09-11T00:00:00"/>
    <n v="126286.77"/>
    <n v="194558.99"/>
    <n v="15154412.4"/>
    <s v="NGN"/>
    <d v="2026-05-30T00:00:00"/>
    <d v="2025-09-15T00:00:00"/>
    <m/>
    <x v="1"/>
    <x v="1"/>
  </r>
  <r>
    <s v="PRD-02529"/>
    <s v="LOG-AUD-0063"/>
    <s v="4012680000000"/>
    <x v="68"/>
    <s v="Logitech"/>
    <x v="0"/>
    <s v="Speakers"/>
    <s v="Each"/>
    <s v="Active"/>
    <x v="0"/>
    <s v="PHC"/>
    <s v="E-32-S4"/>
    <s v="E"/>
    <s v="S4"/>
    <s v="BT-403646"/>
    <s v="LOT-C6182"/>
    <n v="18"/>
    <n v="2"/>
    <n v="16"/>
    <n v="20"/>
    <n v="8"/>
    <n v="200"/>
    <s v="SUP-1012"/>
    <x v="11"/>
    <s v="Nigeria"/>
    <n v="7"/>
    <d v="2025-07-05T00:00:00"/>
    <n v="94499.46"/>
    <n v="141377.91"/>
    <n v="1700990.28"/>
    <s v="NGN"/>
    <d v="2026-05-24T00:00:00"/>
    <d v="2025-07-09T00:00:00"/>
    <m/>
    <x v="2"/>
    <x v="0"/>
  </r>
  <r>
    <s v="PRD-00812"/>
    <s v="HP-FUR-0025"/>
    <s v="1360550000000"/>
    <x v="27"/>
    <s v="Hp"/>
    <x v="4"/>
    <s v="Desks"/>
    <s v="Each"/>
    <s v="Active"/>
    <x v="2"/>
    <s v="LAG"/>
    <s v="C-39-S9"/>
    <s v="C"/>
    <s v="S9"/>
    <s v="BT-525167"/>
    <s v="LOT-A9171"/>
    <n v="25"/>
    <n v="3"/>
    <n v="22"/>
    <n v="30"/>
    <n v="15"/>
    <n v="150"/>
    <s v="SUP-1006"/>
    <x v="4"/>
    <s v="China"/>
    <n v="39"/>
    <d v="2026-05-17T00:00:00"/>
    <n v="151069.32999999999"/>
    <n v="208551.65"/>
    <n v="3776733.25"/>
    <s v="NGN"/>
    <d v="2026-05-28T00:00:00"/>
    <d v="2026-05-30T00:00:00"/>
    <m/>
    <x v="2"/>
    <x v="0"/>
  </r>
  <r>
    <s v="PRD-02772"/>
    <s v="LOG-CLN-0071"/>
    <s v="8592780000000"/>
    <x v="28"/>
    <s v="Logitech"/>
    <x v="1"/>
    <s v="Vacuum"/>
    <s v="Each"/>
    <s v="Active"/>
    <x v="0"/>
    <s v="PHC"/>
    <s v="F-11-S5"/>
    <s v="F"/>
    <s v="S5"/>
    <s v="BT-248336"/>
    <s v="LOT-C1187"/>
    <n v="218"/>
    <n v="75"/>
    <n v="143"/>
    <n v="40"/>
    <n v="12"/>
    <n v="240"/>
    <s v="SUP-1006"/>
    <x v="4"/>
    <s v="China"/>
    <n v="34"/>
    <d v="2025-05-08T00:00:00"/>
    <n v="128721.15"/>
    <n v="154792.25"/>
    <n v="28061210.699999999"/>
    <s v="NGN"/>
    <d v="2026-05-02T00:00:00"/>
    <d v="2025-05-16T00:00:00"/>
    <d v="2027-12-23T00:00:00"/>
    <x v="1"/>
    <x v="1"/>
  </r>
  <r>
    <s v="PRD-02484"/>
    <s v="BRO-PRN-0048"/>
    <s v="2409760000000"/>
    <x v="44"/>
    <s v="Brother"/>
    <x v="7"/>
    <s v="Inkjet Printers"/>
    <s v="Each"/>
    <s v="Active"/>
    <x v="0"/>
    <s v="PHC"/>
    <s v="D-07-S8"/>
    <s v="D"/>
    <s v="S8"/>
    <s v="BT-973319"/>
    <s v="LOT-C8406"/>
    <n v="473"/>
    <n v="21"/>
    <n v="452"/>
    <n v="100"/>
    <n v="30"/>
    <n v="800"/>
    <s v="SUP-1010"/>
    <x v="1"/>
    <s v="United Arab Emirates"/>
    <n v="20"/>
    <d v="2025-08-07T00:00:00"/>
    <n v="368306.28"/>
    <n v="515480.71"/>
    <n v="174208870.40000001"/>
    <s v="NGN"/>
    <d v="2026-06-03T00:00:00"/>
    <d v="2025-07-19T00:00:00"/>
    <m/>
    <x v="1"/>
    <x v="1"/>
  </r>
  <r>
    <s v="PRD-01788"/>
    <s v="MSF-ACC-0032"/>
    <s v="4410580000000"/>
    <x v="62"/>
    <s v="Microsoft"/>
    <x v="10"/>
    <s v="Keyboards"/>
    <s v="Each"/>
    <s v="Active"/>
    <x v="1"/>
    <s v="ABJ"/>
    <s v="D-06-S5"/>
    <s v="D"/>
    <s v="S5"/>
    <s v="BT-564289"/>
    <s v="LOT-B7951"/>
    <n v="124"/>
    <n v="49"/>
    <n v="75"/>
    <n v="15"/>
    <n v="6"/>
    <n v="90"/>
    <s v="SUP-1007"/>
    <x v="8"/>
    <s v="China"/>
    <n v="36"/>
    <d v="2026-06-02T00:00:00"/>
    <n v="37031.440000000002"/>
    <n v="49649.02"/>
    <n v="4591898.5599999996"/>
    <s v="NGN"/>
    <d v="2026-06-13T00:00:00"/>
    <d v="2026-06-07T00:00:00"/>
    <m/>
    <x v="3"/>
    <x v="1"/>
  </r>
  <r>
    <s v="PRD-02384"/>
    <s v="LOG-ACC-0050"/>
    <s v="8620500000000"/>
    <x v="30"/>
    <s v="Logitech"/>
    <x v="10"/>
    <s v="Input Combos"/>
    <s v="Each"/>
    <s v="Active"/>
    <x v="0"/>
    <s v="PHC"/>
    <s v="D-03-S2"/>
    <s v="D"/>
    <s v="S2"/>
    <s v="BT-320004"/>
    <s v="LOT-C3547"/>
    <n v="240"/>
    <n v="57"/>
    <n v="183"/>
    <n v="30"/>
    <n v="15"/>
    <n v="240"/>
    <s v="SUP-1006"/>
    <x v="4"/>
    <s v="China"/>
    <n v="39"/>
    <d v="2025-10-24T00:00:00"/>
    <n v="13135.74"/>
    <n v="19555.75"/>
    <n v="3152577.6"/>
    <s v="NGN"/>
    <d v="2026-06-05T00:00:00"/>
    <d v="2025-10-27T00:00:00"/>
    <m/>
    <x v="1"/>
    <x v="1"/>
  </r>
  <r>
    <s v="PRD-02292"/>
    <s v="SAM-MOB-0076"/>
    <s v="4127580000000"/>
    <x v="21"/>
    <s v="Samsung"/>
    <x v="5"/>
    <s v="Smartphones"/>
    <s v="Each"/>
    <s v="Active"/>
    <x v="1"/>
    <s v="ABJ"/>
    <s v="B-37-S4"/>
    <s v="B"/>
    <s v="S4"/>
    <s v="BT-529343"/>
    <s v="LOT-B5321"/>
    <n v="0"/>
    <n v="0"/>
    <n v="0"/>
    <n v="30"/>
    <n v="12"/>
    <n v="240"/>
    <s v="SUP-1003"/>
    <x v="0"/>
    <s v="Nigeria"/>
    <n v="2"/>
    <d v="2025-11-26T00:00:00"/>
    <n v="141199.82999999999"/>
    <n v="187432.5"/>
    <n v="0"/>
    <s v="NGN"/>
    <d v="2026-06-06T00:00:00"/>
    <d v="2025-12-07T00:00:00"/>
    <m/>
    <x v="0"/>
    <x v="0"/>
  </r>
  <r>
    <s v="PRD-03216"/>
    <s v="PHI-AUD-0082"/>
    <s v="8707820000000"/>
    <x v="49"/>
    <s v="Philips"/>
    <x v="0"/>
    <s v="Earbuds"/>
    <s v="Each"/>
    <s v="Active"/>
    <x v="0"/>
    <s v="PHC"/>
    <s v="F-12-S3"/>
    <s v="F"/>
    <s v="S3"/>
    <s v="BT-130282"/>
    <s v="LOT-C7568"/>
    <n v="105"/>
    <n v="21"/>
    <n v="84"/>
    <n v="25"/>
    <n v="7"/>
    <n v="200"/>
    <s v="SUP-1012"/>
    <x v="11"/>
    <s v="Nigeria"/>
    <n v="8"/>
    <d v="2025-06-15T00:00:00"/>
    <n v="113999.9"/>
    <n v="140212.70000000001"/>
    <n v="11969989.5"/>
    <s v="NGN"/>
    <d v="2026-05-04T00:00:00"/>
    <d v="2025-06-17T00:00:00"/>
    <m/>
    <x v="1"/>
    <x v="1"/>
  </r>
  <r>
    <s v="PRD-01086"/>
    <s v="SAM-MOB-0068"/>
    <s v="8143230000000"/>
    <x v="9"/>
    <s v="Dell"/>
    <x v="2"/>
    <s v="Consumer Laptops"/>
    <s v="Each"/>
    <s v="Active"/>
    <x v="2"/>
    <s v="LAG"/>
    <s v="B-15-S4"/>
    <s v="B"/>
    <s v="S4"/>
    <s v="BT-431977"/>
    <s v="LOT-A9967"/>
    <n v="0"/>
    <n v="0"/>
    <n v="0"/>
    <n v="15"/>
    <n v="7"/>
    <n v="150"/>
    <s v="SUP-1008"/>
    <x v="3"/>
    <s v="Nigeria"/>
    <n v="6"/>
    <d v="2025-06-26T00:00:00"/>
    <n v="1054203.3600000001"/>
    <n v="1489545.98"/>
    <n v="0"/>
    <s v="NGN"/>
    <d v="2026-06-06T00:00:00"/>
    <d v="2025-07-03T00:00:00"/>
    <m/>
    <x v="0"/>
    <x v="0"/>
  </r>
  <r>
    <s v="PRD-00632"/>
    <s v="PHI-CLN-0016"/>
    <s v="6581290000000"/>
    <x v="20"/>
    <s v="Philips"/>
    <x v="1"/>
    <s v="Cleaning Kits"/>
    <s v="Each"/>
    <s v="Active"/>
    <x v="2"/>
    <s v="LAG"/>
    <s v="C-37-S6"/>
    <s v="C"/>
    <s v="S6"/>
    <s v="BT-261072"/>
    <s v="LOT-A1287"/>
    <n v="39"/>
    <n v="10"/>
    <n v="29"/>
    <n v="50"/>
    <n v="25"/>
    <n v="250"/>
    <s v="SUP-1006"/>
    <x v="4"/>
    <s v="China"/>
    <n v="34"/>
    <d v="2025-01-16T00:00:00"/>
    <n v="52633.3"/>
    <n v="70051.78"/>
    <n v="2052698.7"/>
    <s v="NGN"/>
    <d v="2026-06-09T00:00:00"/>
    <d v="2025-01-24T00:00:00"/>
    <d v="2026-09-21T00:00:00"/>
    <x v="2"/>
    <x v="0"/>
  </r>
  <r>
    <s v="PRD-01986"/>
    <s v="LEN-MOB-0058"/>
    <s v="6370700000000"/>
    <x v="5"/>
    <s v="Lenovo"/>
    <x v="5"/>
    <s v="Tablets"/>
    <s v="Each"/>
    <s v="Active"/>
    <x v="1"/>
    <s v="ABJ"/>
    <s v="D-07-S5"/>
    <s v="D"/>
    <s v="S5"/>
    <s v="BT-418090"/>
    <s v="LOT-B7331"/>
    <n v="0"/>
    <n v="0"/>
    <n v="0"/>
    <m/>
    <n v="3"/>
    <n v="40"/>
    <s v="SUP-1009"/>
    <x v="7"/>
    <s v="Nigeria"/>
    <n v="8"/>
    <d v="2025-01-11T00:00:00"/>
    <n v="191126.83"/>
    <n v="257111.62"/>
    <n v="0"/>
    <s v="NGN"/>
    <d v="2026-05-26T00:00:00"/>
    <d v="2025-01-13T00:00:00"/>
    <m/>
    <x v="0"/>
    <x v="0"/>
  </r>
  <r>
    <s v="PRD-02214"/>
    <s v="CIS-NET-0090"/>
    <s v="230711000000"/>
    <x v="48"/>
    <s v="Cisco"/>
    <x v="11"/>
    <s v="Routers"/>
    <s v="Each"/>
    <s v="Active"/>
    <x v="1"/>
    <s v="ABJ"/>
    <s v="C-23-S5"/>
    <s v="C"/>
    <s v="S5"/>
    <s v="BT-650847"/>
    <s v="LOT-B8918"/>
    <n v="121"/>
    <n v="24"/>
    <n v="97"/>
    <n v="50"/>
    <n v="15"/>
    <n v="250"/>
    <s v="SUP-1010"/>
    <x v="1"/>
    <s v="United Arab Emirates"/>
    <n v="15"/>
    <d v="2025-11-12T00:00:00"/>
    <n v="329999.18"/>
    <n v="386840.13"/>
    <n v="39929900.780000001"/>
    <s v="NGN"/>
    <d v="2026-05-08T00:00:00"/>
    <d v="2025-11-20T00:00:00"/>
    <m/>
    <x v="1"/>
    <x v="1"/>
  </r>
  <r>
    <s v="PRD-02578"/>
    <s v="MSF-LAP-0050"/>
    <s v="1132630000000"/>
    <x v="18"/>
    <s v="Microsoft"/>
    <x v="2"/>
    <s v="Gaming Laptops"/>
    <s v="Each"/>
    <s v="Discontinued"/>
    <x v="0"/>
    <s v="PHC"/>
    <s v="G-07-S1"/>
    <s v="G"/>
    <s v="S1"/>
    <s v="BT-921350"/>
    <s v="LOT-C4211"/>
    <n v="68"/>
    <n v="25"/>
    <n v="43"/>
    <n v="10"/>
    <n v="5"/>
    <n v="60"/>
    <s v="SUP-1006"/>
    <x v="4"/>
    <s v="China"/>
    <n v="33"/>
    <d v="2025-10-13T00:00:00"/>
    <n v="361053.55"/>
    <n v="437103.68"/>
    <n v="24551641.399999999"/>
    <s v="NGN"/>
    <d v="2026-05-01T00:00:00"/>
    <d v="2025-10-25T00:00:00"/>
    <m/>
    <x v="3"/>
    <x v="1"/>
  </r>
  <r>
    <s v="PRD-02421"/>
    <s v="LOG-AUD-0057"/>
    <s v="3596350000000"/>
    <x v="68"/>
    <s v="Logitech"/>
    <x v="0"/>
    <s v="Earbuds"/>
    <s v="Each"/>
    <s v="Active"/>
    <x v="0"/>
    <s v="PHC"/>
    <s v="B-34-S3"/>
    <s v="B"/>
    <s v="S3"/>
    <s v="BT-777577"/>
    <s v="LOT-C3534"/>
    <n v="0"/>
    <n v="0"/>
    <n v="0"/>
    <n v="25"/>
    <n v="10"/>
    <n v="125"/>
    <s v="SUP-1003"/>
    <x v="0"/>
    <s v="Nigeria"/>
    <n v="8"/>
    <d v="2026-03-05T00:00:00"/>
    <n v="42897.23"/>
    <n v="53144.639999999999"/>
    <n v="0"/>
    <s v="NGN"/>
    <d v="2026-05-23T00:00:00"/>
    <d v="2026-03-10T00:00:00"/>
    <m/>
    <x v="0"/>
    <x v="0"/>
  </r>
  <r>
    <s v="PRD-00668"/>
    <s v="LOG-AUD-0015"/>
    <s v="3941210000000"/>
    <x v="60"/>
    <s v="Logitech"/>
    <x v="0"/>
    <s v="Earbuds"/>
    <s v="Each"/>
    <s v="Active"/>
    <x v="2"/>
    <s v="LAG"/>
    <s v="C-26-S2"/>
    <s v="C"/>
    <s v="S2"/>
    <s v="BT-116144"/>
    <s v="LOT-A3360"/>
    <n v="37"/>
    <n v="0"/>
    <n v="37"/>
    <m/>
    <n v="4"/>
    <n v="60"/>
    <s v="SUP-1002"/>
    <x v="5"/>
    <s v="Nigeria"/>
    <n v="9"/>
    <d v="2026-01-26T00:00:00"/>
    <n v="49897.93"/>
    <n v="63401"/>
    <n v="1846223.41"/>
    <s v="NGN"/>
    <d v="2026-06-06T00:00:00"/>
    <d v="2026-01-29T00:00:00"/>
    <m/>
    <x v="1"/>
    <x v="1"/>
  </r>
  <r>
    <s v="PRD-03191"/>
    <s v="HP-LAP-0067"/>
    <s v="9956630000000"/>
    <x v="63"/>
    <s v="Hp"/>
    <x v="2"/>
    <s v="Gaming Laptops"/>
    <s v="Each"/>
    <s v="Active"/>
    <x v="0"/>
    <s v="PHC"/>
    <s v="F-07-S1"/>
    <s v="F"/>
    <s v="S1"/>
    <s v="BT-293789"/>
    <s v="LOT-C4407"/>
    <n v="133"/>
    <n v="25"/>
    <n v="108"/>
    <n v="30"/>
    <n v="12"/>
    <n v="180"/>
    <s v="SUP-1003"/>
    <x v="0"/>
    <s v="Nigeria"/>
    <n v="5"/>
    <d v="2025-02-03T00:00:00"/>
    <n v="658150.09"/>
    <n v="898052.39"/>
    <n v="87533961.969999999"/>
    <s v="NGN"/>
    <d v="2026-04-30T00:00:00"/>
    <d v="2025-02-07T00:00:00"/>
    <m/>
    <x v="1"/>
    <x v="1"/>
  </r>
  <r>
    <s v="PRD-01011"/>
    <s v="CAN-PRN-0029"/>
    <s v="2814360000000"/>
    <x v="35"/>
    <s v="Canon"/>
    <x v="7"/>
    <s v="Inkjet Printers"/>
    <s v="Each"/>
    <s v="Active"/>
    <x v="2"/>
    <s v="LAG"/>
    <s v="B-18-S2"/>
    <s v="B"/>
    <s v="S2"/>
    <s v="BT-365354"/>
    <s v="LOT-A2302"/>
    <n v="355"/>
    <n v="113"/>
    <n v="242"/>
    <n v="60"/>
    <n v="24"/>
    <n v="360"/>
    <s v="SUP-1006"/>
    <x v="4"/>
    <s v="China"/>
    <n v="36"/>
    <d v="2025-08-04T00:00:00"/>
    <n v="91605.79"/>
    <n v="114879.09"/>
    <n v="32520055.449999999"/>
    <s v="NGN"/>
    <d v="2026-05-28T00:00:00"/>
    <d v="2025-08-05T00:00:00"/>
    <m/>
    <x v="1"/>
    <x v="1"/>
  </r>
  <r>
    <s v="PRD-00815"/>
    <s v="WD-STO-0016"/>
    <s v="6686120000000"/>
    <x v="61"/>
    <s v="Western Digital"/>
    <x v="3"/>
    <s v="Hard Disk Drives"/>
    <s v="Each"/>
    <s v="Active"/>
    <x v="2"/>
    <s v="LAG"/>
    <s v="B-06-S7"/>
    <s v="B"/>
    <s v="S7"/>
    <s v="BT-211886"/>
    <s v="LOT-A6993"/>
    <n v="8"/>
    <n v="0"/>
    <n v="8"/>
    <n v="15"/>
    <n v="7"/>
    <n v="60"/>
    <s v="SUP-1006"/>
    <x v="4"/>
    <s v="China"/>
    <n v="37"/>
    <d v="2025-11-12T00:00:00"/>
    <n v="124477.29"/>
    <n v="170969.78"/>
    <n v="995818.32"/>
    <s v="NGN"/>
    <d v="2026-05-16T00:00:00"/>
    <d v="2025-11-20T00:00:00"/>
    <m/>
    <x v="2"/>
    <x v="0"/>
  </r>
  <r>
    <s v="PRD-00260"/>
    <s v="PHI-ELC-0011"/>
    <s v="6346690000000"/>
    <x v="37"/>
    <s v="Philips"/>
    <x v="8"/>
    <s v="Surge Protection"/>
    <s v="Each"/>
    <s v="Active"/>
    <x v="2"/>
    <s v="LAG"/>
    <s v="N/A"/>
    <s v="A"/>
    <s v="S4"/>
    <s v="BT-312861"/>
    <s v="LOT-A8406"/>
    <n v="267"/>
    <n v="67"/>
    <n v="200"/>
    <n v="75"/>
    <n v="30"/>
    <n v="375"/>
    <s v="SUP-1011"/>
    <x v="2"/>
    <s v="United Kingdom"/>
    <n v="29"/>
    <d v="2025-09-08T00:00:00"/>
    <n v="231282.76"/>
    <n v="311749.92"/>
    <n v="61752496.920000002"/>
    <s v="NGN"/>
    <d v="2026-06-04T00:00:00"/>
    <d v="2025-09-18T00:00:00"/>
    <m/>
    <x v="1"/>
    <x v="1"/>
  </r>
  <r>
    <s v="PRD-00181"/>
    <s v="UBI-CCT-0005"/>
    <s v="7335490000000"/>
    <x v="40"/>
    <s v="Ubiquiti"/>
    <x v="9"/>
    <s v="Intercoms"/>
    <s v="Each"/>
    <s v="Active"/>
    <x v="2"/>
    <s v="LAG"/>
    <s v="C-35-S8"/>
    <s v="C"/>
    <s v="S8"/>
    <s v="BT-405663"/>
    <s v="LOT-A7389"/>
    <n v="0"/>
    <n v="0"/>
    <n v="0"/>
    <n v="40"/>
    <n v="16"/>
    <n v="160"/>
    <s v="SUP-1002"/>
    <x v="5"/>
    <s v="Nigeria"/>
    <n v="7"/>
    <d v="2026-06-09T00:00:00"/>
    <n v="686632.68"/>
    <n v="964343.42"/>
    <n v="0"/>
    <s v="NGN"/>
    <d v="2026-06-20T00:00:00"/>
    <d v="2026-06-22T00:00:00"/>
    <m/>
    <x v="0"/>
    <x v="0"/>
  </r>
  <r>
    <s v="PRD-02243"/>
    <s v="SAM-AUD-0066"/>
    <s v="5253910000000"/>
    <x v="0"/>
    <s v="Samsung"/>
    <x v="0"/>
    <s v="Speakers"/>
    <s v="Each"/>
    <s v="Active"/>
    <x v="1"/>
    <s v="ABJ"/>
    <s v="F-05-S9"/>
    <s v="F"/>
    <s v="S9"/>
    <s v="BT-598925"/>
    <s v="LOT-B6821"/>
    <n v="885"/>
    <n v="31"/>
    <n v="854"/>
    <n v="75"/>
    <n v="37"/>
    <n v="750"/>
    <s v="SUP-1009"/>
    <x v="7"/>
    <s v="Nigeria"/>
    <n v="12"/>
    <d v="2025-05-06T00:00:00"/>
    <n v="44429.919999999998"/>
    <n v="51444.74"/>
    <n v="39320479.200000003"/>
    <s v="NGN"/>
    <d v="2026-06-11T00:00:00"/>
    <d v="2025-05-11T00:00:00"/>
    <m/>
    <x v="3"/>
    <x v="1"/>
  </r>
  <r>
    <s v="PRD-01485"/>
    <s v="HP-ACC-0067"/>
    <s v="7724880000000"/>
    <x v="17"/>
    <s v="Cisco"/>
    <x v="9"/>
    <s v="IP Cameras"/>
    <s v="Each"/>
    <s v="Active"/>
    <x v="1"/>
    <s v="ABJ"/>
    <s v="C-28-S5"/>
    <s v="C"/>
    <s v="S5"/>
    <s v="BT-153076"/>
    <s v="LOT-B6890"/>
    <n v="0"/>
    <n v="0"/>
    <n v="0"/>
    <n v="60"/>
    <n v="30"/>
    <n v="240"/>
    <s v="SUP-1005"/>
    <x v="12"/>
    <s v="United Arab Emirates"/>
    <n v="16"/>
    <d v="2025-03-07T00:00:00"/>
    <n v="469759.95"/>
    <n v="547699.94999999995"/>
    <n v="0"/>
    <s v="NGN"/>
    <d v="2026-06-21T00:00:00"/>
    <d v="2025-03-22T00:00:00"/>
    <m/>
    <x v="0"/>
    <x v="0"/>
  </r>
  <r>
    <s v="PRD-03018"/>
    <s v="EPS-PRN-0049"/>
    <s v="5353820000000"/>
    <x v="29"/>
    <s v="Epson"/>
    <x v="7"/>
    <s v="Inkjet Printers"/>
    <s v="Each"/>
    <s v="Active"/>
    <x v="0"/>
    <s v="PHC"/>
    <s v="D-07-S3"/>
    <s v="D"/>
    <s v="S3"/>
    <s v="BT-686068"/>
    <s v="LOT-C3795"/>
    <n v="253"/>
    <n v="51"/>
    <n v="202"/>
    <n v="20"/>
    <n v="10"/>
    <n v="200"/>
    <s v="SUP-1010"/>
    <x v="1"/>
    <s v="United Arab Emirates"/>
    <n v="14"/>
    <d v="2025-10-18T00:00:00"/>
    <n v="78609.009999999995"/>
    <n v="104016.71"/>
    <n v="19888079.530000001"/>
    <s v="NGN"/>
    <d v="2026-06-28T00:00:00"/>
    <d v="2025-10-19T00:00:00"/>
    <m/>
    <x v="3"/>
    <x v="1"/>
  </r>
  <r>
    <s v="PRD-02935"/>
    <s v="MSF-LAP-0059"/>
    <s v="4228520000000"/>
    <x v="46"/>
    <s v="Microsoft"/>
    <x v="2"/>
    <s v="Consumer Laptops"/>
    <s v="Each"/>
    <s v="Active"/>
    <x v="0"/>
    <s v="PHC"/>
    <s v="N/A"/>
    <s v="D"/>
    <s v="S8"/>
    <s v="BT-165507"/>
    <s v="LOT-C2346"/>
    <n v="96"/>
    <n v="7"/>
    <n v="89"/>
    <n v="40"/>
    <n v="20"/>
    <n v="240"/>
    <s v="SUP-1001"/>
    <x v="9"/>
    <s v="Nigeria"/>
    <n v="6"/>
    <d v="2025-04-16T00:00:00"/>
    <n v="1021418.64"/>
    <n v="1489655.61"/>
    <n v="98056189.439999998"/>
    <s v="NGN"/>
    <d v="2026-06-14T00:00:00"/>
    <d v="2025-05-01T00:00:00"/>
    <m/>
    <x v="1"/>
    <x v="1"/>
  </r>
  <r>
    <s v="PRD-03302"/>
    <s v="PHI-ELC-0177"/>
    <s v="9983560000000"/>
    <x v="37"/>
    <s v="Philips"/>
    <x v="8"/>
    <s v="Surge Protection"/>
    <s v="Each"/>
    <s v="Active"/>
    <x v="0"/>
    <s v="PHC"/>
    <s v="B-16-S7"/>
    <s v="B"/>
    <s v="S7"/>
    <s v="BT-457956"/>
    <s v="LOT-C1418"/>
    <n v="4"/>
    <n v="1"/>
    <n v="3"/>
    <n v="10"/>
    <n v="5"/>
    <n v="60"/>
    <s v="SUP-1012"/>
    <x v="11"/>
    <s v="Nigeria"/>
    <n v="4"/>
    <d v="2025-07-14T00:00:00"/>
    <n v="146188.01"/>
    <n v="178458.09"/>
    <n v="584752.04"/>
    <s v="NGN"/>
    <d v="2026-06-09T00:00:00"/>
    <d v="2025-07-23T00:00:00"/>
    <m/>
    <x v="2"/>
    <x v="0"/>
  </r>
  <r>
    <s v="PRD-02353"/>
    <s v="UBI-NET-0077"/>
    <s v="2355170000000"/>
    <x v="51"/>
    <s v="Ubiquiti"/>
    <x v="11"/>
    <s v="Access Points"/>
    <s v="Each"/>
    <s v="Active"/>
    <x v="0"/>
    <s v="PHC"/>
    <s v="D-24-S2"/>
    <s v="D"/>
    <s v="S2"/>
    <s v="BT-797839"/>
    <s v="LOT-C9045"/>
    <n v="124"/>
    <n v="17"/>
    <n v="107"/>
    <n v="50"/>
    <n v="15"/>
    <n v="400"/>
    <s v="SUP-1012"/>
    <x v="6"/>
    <s v="Nigeria"/>
    <n v="5"/>
    <d v="2025-03-27T00:00:00"/>
    <n v="459312.87"/>
    <n v="561947.87"/>
    <n v="56954795.880000003"/>
    <s v="NGN"/>
    <d v="2026-06-06T00:00:00"/>
    <d v="2025-04-02T00:00:00"/>
    <m/>
    <x v="1"/>
    <x v="1"/>
  </r>
  <r>
    <s v="PRD-00098"/>
    <s v="HP-MOB-0003"/>
    <s v="7215110000000"/>
    <x v="25"/>
    <s v="Hp"/>
    <x v="5"/>
    <s v="Smartphones"/>
    <s v="Each"/>
    <s v="Active"/>
    <x v="2"/>
    <s v="LAG"/>
    <s v="E-02-S2"/>
    <s v="E"/>
    <s v="S2"/>
    <s v="BT-167603"/>
    <s v="LOT-A4239"/>
    <n v="0"/>
    <n v="0"/>
    <n v="0"/>
    <n v="20"/>
    <n v="6"/>
    <n v="80"/>
    <s v="SUP-1002"/>
    <x v="5"/>
    <s v="Nigeria"/>
    <n v="4"/>
    <d v="2026-03-15T00:00:00"/>
    <n v="225010.51"/>
    <n v="294816.13"/>
    <n v="0"/>
    <s v="NGN"/>
    <d v="2026-05-23T00:00:00"/>
    <d v="2026-03-25T00:00:00"/>
    <m/>
    <x v="0"/>
    <x v="0"/>
  </r>
  <r>
    <s v="PRD-01932"/>
    <s v="KNG-STO-0043"/>
    <s v="7790540000000"/>
    <x v="79"/>
    <s v="Kingston"/>
    <x v="3"/>
    <s v="Hard Disk Drives"/>
    <s v="Each"/>
    <s v="Active"/>
    <x v="1"/>
    <s v="ABJ"/>
    <s v="A-39-S4"/>
    <s v="A"/>
    <s v="S4"/>
    <s v="BT-555111"/>
    <s v="LOT-B3330"/>
    <n v="85"/>
    <n v="3"/>
    <n v="82"/>
    <n v="15"/>
    <n v="4"/>
    <n v="120"/>
    <s v="SUP-1007"/>
    <x v="8"/>
    <s v="China"/>
    <n v="35"/>
    <d v="2025-07-23T00:00:00"/>
    <n v="125570.53"/>
    <n v="170918.13"/>
    <n v="10673495.050000001"/>
    <s v="NGN"/>
    <d v="2026-05-01T00:00:00"/>
    <d v="2025-08-01T00:00:00"/>
    <m/>
    <x v="1"/>
    <x v="1"/>
  </r>
  <r>
    <s v="PRD-00180"/>
    <s v="SAM-STO-0006"/>
    <s v="9719980000000"/>
    <x v="3"/>
    <s v="Samsung"/>
    <x v="3"/>
    <s v="Solid State Drives"/>
    <s v="Each"/>
    <s v="Active"/>
    <x v="2"/>
    <s v="LAG"/>
    <s v="F-16-S9"/>
    <s v="F"/>
    <s v="S9"/>
    <s v="BT-281493"/>
    <s v="LOT-A2276"/>
    <n v="87"/>
    <n v="24"/>
    <n v="63"/>
    <n v="25"/>
    <n v="12"/>
    <n v="125"/>
    <s v="SUP-1001"/>
    <x v="9"/>
    <s v="Nigeria"/>
    <n v="7"/>
    <d v="2025-03-25T00:00:00"/>
    <n v="60064.11"/>
    <n v="85748.96"/>
    <n v="5225577.57"/>
    <s v="NGN"/>
    <d v="2026-06-02T00:00:00"/>
    <d v="2025-04-07T00:00:00"/>
    <m/>
    <x v="1"/>
    <x v="1"/>
  </r>
  <r>
    <s v="PRD-02513"/>
    <s v="PHI-CCT-0072"/>
    <s v="1850490000000"/>
    <x v="32"/>
    <s v="Philips"/>
    <x v="9"/>
    <s v="IP Cameras"/>
    <s v="Each"/>
    <s v="Active"/>
    <x v="0"/>
    <s v="PHC"/>
    <s v="E-39-S4"/>
    <s v="E"/>
    <s v="S4"/>
    <s v="BT-828666"/>
    <s v="LOT-C5371"/>
    <n v="16"/>
    <n v="1"/>
    <n v="15"/>
    <n v="30"/>
    <n v="12"/>
    <n v="300"/>
    <s v="SUP-1009"/>
    <x v="7"/>
    <s v="Nigeria"/>
    <n v="11"/>
    <d v="2025-03-20T00:00:00"/>
    <n v="215840.02"/>
    <n v="270502.01"/>
    <n v="3453440.32"/>
    <s v="NGN"/>
    <d v="2026-05-09T00:00:00"/>
    <d v="2025-03-29T00:00:00"/>
    <m/>
    <x v="2"/>
    <x v="0"/>
  </r>
  <r>
    <s v="PRD-00993"/>
    <s v="HP-SUP-0029"/>
    <s v="8470520000000"/>
    <x v="34"/>
    <s v="Hp"/>
    <x v="6"/>
    <s v="Labels"/>
    <s v="Pack"/>
    <s v="Active"/>
    <x v="2"/>
    <s v="LAG"/>
    <s v="E-35-S3"/>
    <s v="E"/>
    <s v="S3"/>
    <s v="BT-625862"/>
    <s v="LOT-A3561"/>
    <n v="118"/>
    <n v="27"/>
    <n v="91"/>
    <n v="20"/>
    <n v="10"/>
    <n v="200"/>
    <s v="SUP-1008"/>
    <x v="3"/>
    <s v="Nigeria"/>
    <n v="4"/>
    <d v="2025-09-03T00:00:00"/>
    <n v="41231.620000000003"/>
    <n v="52629.67"/>
    <n v="4865331.16"/>
    <s v="NGN"/>
    <d v="2026-05-23T00:00:00"/>
    <d v="2025-09-10T00:00:00"/>
    <d v="2028-03-31T00:00:00"/>
    <x v="1"/>
    <x v="1"/>
  </r>
  <r>
    <s v="PRD-00698"/>
    <s v="SAM-STO-0022"/>
    <m/>
    <x v="42"/>
    <s v="Samsung"/>
    <x v="3"/>
    <s v="Flash Drives"/>
    <s v="Each"/>
    <s v="Active"/>
    <x v="2"/>
    <s v="LAG"/>
    <s v="F-21-S9"/>
    <s v="F"/>
    <s v="S9"/>
    <s v="BT-214007"/>
    <s v="LOT-A4587"/>
    <n v="73"/>
    <n v="1"/>
    <n v="72"/>
    <n v="75"/>
    <n v="22"/>
    <n v="750"/>
    <s v="SUP-1011"/>
    <x v="2"/>
    <s v="United Kingdom"/>
    <n v="29"/>
    <d v="2026-04-08T00:00:00"/>
    <n v="170758.88"/>
    <n v="218577.95"/>
    <n v="12465398.24"/>
    <s v="NGN"/>
    <d v="2026-05-04T00:00:00"/>
    <d v="2026-04-11T00:00:00"/>
    <m/>
    <x v="2"/>
    <x v="0"/>
  </r>
  <r>
    <s v="PRD-00321"/>
    <s v="PHI-AUD-0008"/>
    <s v="9648250000000"/>
    <x v="49"/>
    <s v="Philips"/>
    <x v="0"/>
    <s v="Speakers"/>
    <s v="Each"/>
    <s v="Active"/>
    <x v="2"/>
    <s v="LAG"/>
    <s v="C-15-S7"/>
    <s v="C"/>
    <s v="S7"/>
    <s v="BT-204415"/>
    <s v="LOT-A3069"/>
    <n v="692"/>
    <n v="219"/>
    <n v="473"/>
    <n v="100"/>
    <n v="50"/>
    <n v="800"/>
    <s v="SUP-1002"/>
    <x v="5"/>
    <s v="Nigeria"/>
    <n v="8"/>
    <d v="2025-04-23T00:00:00"/>
    <n v="77589.17"/>
    <n v="111825.01"/>
    <n v="53691705.640000001"/>
    <s v="NGN"/>
    <d v="2026-06-09T00:00:00"/>
    <d v="2025-05-08T00:00:00"/>
    <m/>
    <x v="1"/>
    <x v="1"/>
  </r>
  <r>
    <s v="PRD-02004"/>
    <s v="PHI-ELC-0114"/>
    <s v="9588120000000"/>
    <x v="37"/>
    <s v="Philips"/>
    <x v="8"/>
    <s v="Lighting"/>
    <s v="Each"/>
    <s v="Active"/>
    <x v="1"/>
    <s v="ABJ"/>
    <s v="B-34-S2"/>
    <s v="B"/>
    <s v="S2"/>
    <s v="BT-197813"/>
    <s v="LOT-B6752"/>
    <n v="117"/>
    <n v="36"/>
    <n v="81"/>
    <n v="30"/>
    <n v="12"/>
    <n v="180"/>
    <s v="SUP-1002"/>
    <x v="5"/>
    <s v="Nigeria"/>
    <n v="4"/>
    <d v="2025-05-24T00:00:00"/>
    <n v="38762.019999999997"/>
    <n v="44800.58"/>
    <n v="4535156.34"/>
    <s v="NGN"/>
    <d v="2026-05-07T00:00:00"/>
    <d v="2025-05-27T00:00:00"/>
    <m/>
    <x v="1"/>
    <x v="1"/>
  </r>
  <r>
    <s v="PRD-00124"/>
    <s v="BRO-PRN-0004"/>
    <m/>
    <x v="44"/>
    <s v="Brother"/>
    <x v="7"/>
    <s v="Multifunction"/>
    <s v="Each"/>
    <s v="Active"/>
    <x v="2"/>
    <s v="LAG"/>
    <s v="F-14-S9"/>
    <s v="F"/>
    <s v="S9"/>
    <s v="BT-310647"/>
    <s v="LOT-A4435"/>
    <n v="-15"/>
    <n v="17"/>
    <n v="221"/>
    <n v="30"/>
    <n v="12"/>
    <n v="180"/>
    <s v="SUP-1002"/>
    <x v="5"/>
    <s v="Nigeria"/>
    <n v="6"/>
    <d v="2025-08-07T00:00:00"/>
    <n v="343123.38"/>
    <n v="516254.77"/>
    <n v="81663364.439999998"/>
    <s v="NGN"/>
    <d v="2026-05-16T00:00:00"/>
    <d v="2025-08-21T00:00:00"/>
    <m/>
    <x v="3"/>
    <x v="1"/>
  </r>
  <r>
    <s v="PRD-03244"/>
    <s v="LOG-AUD-0080"/>
    <s v="3091370000000"/>
    <x v="60"/>
    <s v="Logitech"/>
    <x v="0"/>
    <s v="Speakers"/>
    <s v="Each"/>
    <s v="Discontinued"/>
    <x v="0"/>
    <s v="PHC"/>
    <s v="E-37-S7"/>
    <s v="E"/>
    <s v="S7"/>
    <s v="BT-211179"/>
    <s v="LOT-C6444"/>
    <n v="76"/>
    <n v="14"/>
    <n v="62"/>
    <n v="20"/>
    <n v="8"/>
    <n v="100"/>
    <s v="SUP-1006"/>
    <x v="4"/>
    <s v="China"/>
    <n v="34"/>
    <d v="2025-06-27T00:00:00"/>
    <n v="98801.12"/>
    <n v="115015.23"/>
    <n v="7508885.1200000001"/>
    <s v="NGN"/>
    <d v="2026-05-27T00:00:00"/>
    <d v="2025-07-11T00:00:00"/>
    <m/>
    <x v="1"/>
    <x v="1"/>
  </r>
  <r>
    <s v="PRD-02520"/>
    <s v="CIS-CCT-0060"/>
    <m/>
    <x v="17"/>
    <s v="Cisco"/>
    <x v="9"/>
    <s v="Intercoms"/>
    <s v="Each"/>
    <s v="Active"/>
    <x v="0"/>
    <s v="PHC"/>
    <s v="D-02-S3"/>
    <s v="D"/>
    <s v="S3"/>
    <s v="BT-596931"/>
    <s v="LOT-C2033"/>
    <n v="646"/>
    <n v="142"/>
    <n v="504"/>
    <n v="60"/>
    <n v="24"/>
    <n v="600"/>
    <s v="SUP-1001"/>
    <x v="9"/>
    <s v="Nigeria"/>
    <n v="11"/>
    <d v="2025-10-31T00:00:00"/>
    <n v="453449.06"/>
    <n v="560155.99"/>
    <n v="292928092.80000001"/>
    <s v="NGN"/>
    <d v="2026-06-03T00:00:00"/>
    <d v="2025-11-06T00:00:00"/>
    <m/>
    <x v="3"/>
    <x v="1"/>
  </r>
  <r>
    <s v="PRD-01410"/>
    <s v="LOG-FUR-0034"/>
    <s v="8043840000000"/>
    <x v="4"/>
    <s v="Logitech"/>
    <x v="4"/>
    <s v="Desks"/>
    <s v="Each"/>
    <s v="Active"/>
    <x v="1"/>
    <s v="ABJ"/>
    <s v="E-05-S4"/>
    <s v="E"/>
    <s v="S4"/>
    <s v="BT-849840"/>
    <s v="LOT-B2243"/>
    <n v="105"/>
    <n v="27"/>
    <n v="78"/>
    <n v="60"/>
    <n v="18"/>
    <n v="240"/>
    <s v="SUP-1010"/>
    <x v="1"/>
    <s v="United Arab Emirates"/>
    <n v="19"/>
    <d v="2025-04-09T00:00:00"/>
    <n v="161172.48000000001"/>
    <n v="217310.95"/>
    <n v="16923110.399999999"/>
    <s v="NGN"/>
    <d v="2026-05-05T00:00:00"/>
    <d v="2025-04-13T00:00:00"/>
    <m/>
    <x v="1"/>
    <x v="1"/>
  </r>
  <r>
    <s v="PRD-02458"/>
    <s v="LOG-AUD-0059"/>
    <s v="3948830000000"/>
    <x v="68"/>
    <s v="Logitech"/>
    <x v="0"/>
    <s v="Headsets"/>
    <s v="Each"/>
    <s v="Active"/>
    <x v="0"/>
    <s v="PHC"/>
    <s v="G-39-S2"/>
    <s v="G"/>
    <s v="S2"/>
    <s v="BT-710833"/>
    <s v="LOT-C1493"/>
    <n v="429"/>
    <n v="43"/>
    <n v="386"/>
    <n v="100"/>
    <n v="30"/>
    <n v="400"/>
    <s v="SUP-1009"/>
    <x v="7"/>
    <s v="Nigeria"/>
    <n v="7"/>
    <d v="2026-04-30T00:00:00"/>
    <n v="158051.85999999999"/>
    <n v="218603.7"/>
    <n v="67804247.939999998"/>
    <s v="NGN"/>
    <d v="2026-05-18T00:00:00"/>
    <d v="2026-05-01T00:00:00"/>
    <m/>
    <x v="3"/>
    <x v="1"/>
  </r>
  <r>
    <s v="PRD-00624"/>
    <s v="LOG-FUR-0017"/>
    <s v="2946900000000"/>
    <x v="4"/>
    <s v="Logitech"/>
    <x v="4"/>
    <s v="Desks"/>
    <s v="Each"/>
    <s v="Active"/>
    <x v="2"/>
    <s v="LAG"/>
    <s v="A-36-S1"/>
    <s v="A"/>
    <s v="S1"/>
    <s v="BT-555111"/>
    <s v="LOT-A6141"/>
    <n v="8"/>
    <n v="3"/>
    <n v="5"/>
    <n v="15"/>
    <n v="4"/>
    <n v="90"/>
    <s v="SUP-1008"/>
    <x v="6"/>
    <s v="Nigeria"/>
    <n v="9"/>
    <d v="2025-04-30T00:00:00"/>
    <n v="207889.41"/>
    <n v="305680.28000000003"/>
    <n v="1663115.28"/>
    <s v="NGN"/>
    <d v="2026-05-08T00:00:00"/>
    <d v="2025-05-13T00:00:00"/>
    <m/>
    <x v="2"/>
    <x v="0"/>
  </r>
  <r>
    <s v="PRD-02582"/>
    <s v="CIS-NET-0100"/>
    <s v="330394000000"/>
    <x v="56"/>
    <s v="Cisco"/>
    <x v="11"/>
    <s v="Access Points"/>
    <s v="Each"/>
    <s v="Active"/>
    <x v="0"/>
    <s v="PHC"/>
    <s v="G-40-S8"/>
    <s v="G"/>
    <s v="S8"/>
    <s v="BT-979657"/>
    <s v="LOT-C9802"/>
    <n v="33"/>
    <n v="7"/>
    <n v="26"/>
    <n v="10"/>
    <n v="4"/>
    <n v="40"/>
    <s v="SUP-1012"/>
    <x v="11"/>
    <s v="Nigeria"/>
    <n v="8"/>
    <d v="2026-02-03T00:00:00"/>
    <n v="945244.75"/>
    <n v="1377211.07"/>
    <n v="31193076.75"/>
    <s v="NGN"/>
    <d v="2026-04-30T00:00:00"/>
    <d v="2026-02-16T00:00:00"/>
    <m/>
    <x v="1"/>
    <x v="1"/>
  </r>
  <r>
    <s v="PRD-02021"/>
    <s v="UBI-CCT-0048"/>
    <s v="703839000000"/>
    <x v="40"/>
    <s v="Ubiquiti"/>
    <x v="9"/>
    <s v="IP Cameras"/>
    <s v="Each"/>
    <s v="Active"/>
    <x v="1"/>
    <s v="ABJ"/>
    <s v="D-20-S7"/>
    <s v="D"/>
    <s v="S7"/>
    <s v="BT-726559"/>
    <s v="LOT-B3160"/>
    <n v="98"/>
    <n v="16"/>
    <n v="82"/>
    <n v="60"/>
    <n v="18"/>
    <n v="360"/>
    <s v="SUP-1003"/>
    <x v="0"/>
    <s v="Nigeria"/>
    <n v="2"/>
    <d v="2026-03-22T00:00:00"/>
    <n v="160016.26999999999"/>
    <n v="185602.01"/>
    <n v="15681594.460000001"/>
    <s v="NGN"/>
    <d v="2026-06-15T00:00:00"/>
    <d v="2026-04-05T00:00:00"/>
    <m/>
    <x v="1"/>
    <x v="1"/>
  </r>
  <r>
    <s v="PRD-00395"/>
    <s v="UBI-CCT-0010"/>
    <s v="3249140000000"/>
    <x v="40"/>
    <s v="Ubiquiti"/>
    <x v="9"/>
    <s v="Intercoms"/>
    <s v="Each"/>
    <s v="Active"/>
    <x v="2"/>
    <s v="LAG"/>
    <s v="G-05-S1"/>
    <s v="G"/>
    <s v="S1"/>
    <s v="BT-458997"/>
    <s v="LOT-A4683"/>
    <n v="116"/>
    <n v="24"/>
    <n v="92"/>
    <n v="20"/>
    <n v="10"/>
    <n v="200"/>
    <s v="SUP-1006"/>
    <x v="4"/>
    <s v="China"/>
    <n v="38"/>
    <d v="2025-12-12T00:00:00"/>
    <n v="205774.17"/>
    <n v="279872.37"/>
    <n v="23869803.719999999"/>
    <s v="NGN"/>
    <d v="2026-05-03T00:00:00"/>
    <d v="2025-12-20T00:00:00"/>
    <m/>
    <x v="1"/>
    <x v="1"/>
  </r>
  <r>
    <s v="PRD-02227"/>
    <s v="HP-MOB-0080"/>
    <s v="5063690000000"/>
    <x v="25"/>
    <s v="Hp"/>
    <x v="5"/>
    <s v="Smartphones"/>
    <s v="Each"/>
    <s v="Active"/>
    <x v="1"/>
    <s v="ABJ"/>
    <s v="C-16-S5"/>
    <s v="C"/>
    <s v="S5"/>
    <s v="BT-756215"/>
    <s v="LOT-B8991"/>
    <n v="32"/>
    <n v="7"/>
    <n v="25"/>
    <n v="10"/>
    <n v="3"/>
    <n v="50"/>
    <s v="SUP-1010"/>
    <x v="1"/>
    <s v="United Arab Emirates"/>
    <n v="14"/>
    <d v="2025-10-28T00:00:00"/>
    <n v="297313.28999999998"/>
    <n v="405408.89"/>
    <n v="9514025.2799999993"/>
    <s v="NGN"/>
    <d v="2026-05-19T00:00:00"/>
    <d v="2025-11-12T00:00:00"/>
    <m/>
    <x v="1"/>
    <x v="1"/>
  </r>
  <r>
    <s v="PRD-02279"/>
    <s v="PHI-CLN-0061"/>
    <s v="7026010000000"/>
    <x v="20"/>
    <s v="Philips"/>
    <x v="1"/>
    <s v="Cleaning Kits"/>
    <s v="Each"/>
    <s v="Active"/>
    <x v="1"/>
    <s v="ABJ"/>
    <s v="F-34-S3"/>
    <s v="F"/>
    <s v="S3"/>
    <s v="BT-625888"/>
    <s v="LOT-B9744"/>
    <n v="36"/>
    <n v="10"/>
    <n v="26"/>
    <n v="20"/>
    <n v="6"/>
    <n v="80"/>
    <s v="SUP-1010"/>
    <x v="1"/>
    <s v="United Arab Emirates"/>
    <n v="17"/>
    <d v="2025-10-17T00:00:00"/>
    <n v="161321.57"/>
    <n v="186051.88"/>
    <n v="5807576.5199999996"/>
    <s v="NGN"/>
    <d v="2026-05-20T00:00:00"/>
    <d v="2025-10-20T00:00:00"/>
    <d v="2028-01-26T00:00:00"/>
    <x v="1"/>
    <x v="1"/>
  </r>
  <r>
    <s v="PRD-02530"/>
    <s v="LOG-ACC-0053"/>
    <s v="3485410000000"/>
    <x v="84"/>
    <s v="Logitech"/>
    <x v="10"/>
    <s v="Keyboards"/>
    <s v="Each"/>
    <s v="Active"/>
    <x v="0"/>
    <s v="PHC"/>
    <s v="A-21-S7"/>
    <s v="A"/>
    <s v="S7"/>
    <s v="BT-909649"/>
    <s v="LOT-C5985"/>
    <n v="17"/>
    <n v="4"/>
    <n v="13"/>
    <n v="40"/>
    <n v="20"/>
    <n v="200"/>
    <s v="SUP-1003"/>
    <x v="0"/>
    <s v="Nigeria"/>
    <n v="8"/>
    <d v="2025-12-10T00:00:00"/>
    <n v="50850.93"/>
    <n v="76567.94"/>
    <n v="864465.81"/>
    <s v="NGN"/>
    <d v="2026-05-22T00:00:00"/>
    <d v="2025-12-18T00:00:00"/>
    <m/>
    <x v="2"/>
    <x v="0"/>
  </r>
  <r>
    <s v="PRD-02113"/>
    <s v="APC-ELC-0097"/>
    <s v="1893110000000"/>
    <x v="70"/>
    <s v="Apc"/>
    <x v="8"/>
    <s v="Lighting"/>
    <s v="Each"/>
    <s v="Active"/>
    <x v="1"/>
    <s v="ABJ"/>
    <s v="A-29-S9"/>
    <s v="A"/>
    <s v="S9"/>
    <s v="BT-371472"/>
    <s v="LOT-B6346"/>
    <n v="180"/>
    <n v="21"/>
    <n v="159"/>
    <n v="30"/>
    <n v="12"/>
    <n v="180"/>
    <s v="SUP-1005"/>
    <x v="12"/>
    <s v="United Arab Emirates"/>
    <n v="20"/>
    <d v="2026-02-19T00:00:00"/>
    <n v="66152.009999999995"/>
    <n v="83009.429999999993"/>
    <n v="11907361.800000001"/>
    <s v="NGN"/>
    <d v="2026-05-26T00:00:00"/>
    <d v="2026-02-24T00:00:00"/>
    <m/>
    <x v="1"/>
    <x v="1"/>
  </r>
  <r>
    <s v="PRD-03400"/>
    <s v="BRO-PRN-0068"/>
    <s v="783435000000"/>
    <x v="44"/>
    <s v="Brother"/>
    <x v="7"/>
    <s v="Laser Printers"/>
    <s v="Each"/>
    <s v="Active"/>
    <x v="0"/>
    <s v="PHC"/>
    <s v="B-27-S8"/>
    <s v="B"/>
    <s v="S8"/>
    <s v="BT-556037"/>
    <s v="LOT-C7025"/>
    <n v="35"/>
    <n v="0"/>
    <n v="35"/>
    <n v="60"/>
    <n v="18"/>
    <n v="360"/>
    <s v="SUP-1012"/>
    <x v="11"/>
    <s v="Nigeria"/>
    <n v="5"/>
    <d v="2026-05-05T00:00:00"/>
    <n v="367547.17"/>
    <n v="520532.8"/>
    <n v="12864150.949999999"/>
    <s v="NGN"/>
    <d v="2026-05-03T00:00:00"/>
    <d v="2026-05-16T00:00:00"/>
    <m/>
    <x v="2"/>
    <x v="0"/>
  </r>
  <r>
    <s v="PRD-00865"/>
    <s v="CIS-CCT-0021"/>
    <s v="8617890000000"/>
    <x v="17"/>
    <s v="Cisco"/>
    <x v="9"/>
    <s v="NVR"/>
    <s v="Each"/>
    <s v="Active"/>
    <x v="2"/>
    <s v="LAG"/>
    <s v="E-09-S1"/>
    <s v="E"/>
    <s v="S1"/>
    <s v="BT-964890"/>
    <s v="LOT-A5330"/>
    <n v="12"/>
    <n v="2"/>
    <n v="10"/>
    <n v="10"/>
    <n v="4"/>
    <n v="60"/>
    <s v="SUP-1006"/>
    <x v="4"/>
    <s v="China"/>
    <n v="36"/>
    <d v="2025-10-18T00:00:00"/>
    <n v="656251.25"/>
    <n v="906050.44"/>
    <n v="7875015"/>
    <s v="NGN"/>
    <d v="2026-06-08T00:00:00"/>
    <d v="2025-10-26T00:00:00"/>
    <m/>
    <x v="1"/>
    <x v="1"/>
  </r>
  <r>
    <s v="PRD-02634"/>
    <s v="LOG-ACC-0057"/>
    <s v="6475610000000"/>
    <x v="30"/>
    <s v="Logitech"/>
    <x v="10"/>
    <s v="Webcams"/>
    <s v="Each"/>
    <s v="Active"/>
    <x v="0"/>
    <s v="PHC"/>
    <s v="D-19-S9"/>
    <s v="D"/>
    <s v="S9"/>
    <s v="BT-830668"/>
    <s v="LOT-C2337"/>
    <n v="275"/>
    <n v="58"/>
    <n v="217"/>
    <n v="60"/>
    <n v="18"/>
    <n v="360"/>
    <s v="SUP-1003"/>
    <x v="0"/>
    <s v="Nigeria"/>
    <n v="4"/>
    <d v="2025-11-26T00:00:00"/>
    <n v="44554.01"/>
    <n v="56891.25"/>
    <n v="12252352.75"/>
    <s v="NGN"/>
    <d v="2026-06-23T00:00:00"/>
    <d v="2025-12-07T00:00:00"/>
    <m/>
    <x v="1"/>
    <x v="1"/>
  </r>
  <r>
    <s v="PRD-01247"/>
    <s v="SEA-STO-0024"/>
    <s v="6017430000000"/>
    <x v="81"/>
    <s v="Seagate"/>
    <x v="3"/>
    <s v="Solid State Drives"/>
    <s v="Each"/>
    <s v="Active"/>
    <x v="1"/>
    <s v="ABJ"/>
    <s v="F-30-S8"/>
    <s v="F"/>
    <s v="S8"/>
    <s v="BT-226219"/>
    <s v="LOT-B6305"/>
    <n v="143"/>
    <n v="12"/>
    <n v="131"/>
    <n v="60"/>
    <n v="18"/>
    <n v="240"/>
    <s v="SUP-1009"/>
    <x v="7"/>
    <s v="Nigeria"/>
    <n v="11"/>
    <d v="2026-04-14T00:00:00"/>
    <n v="158563.31"/>
    <n v="204838.82"/>
    <n v="22674553.329999998"/>
    <s v="NGN"/>
    <d v="2026-06-02T00:00:00"/>
    <d v="2026-04-27T00:00:00"/>
    <m/>
    <x v="1"/>
    <x v="1"/>
  </r>
  <r>
    <s v="PRD-00138"/>
    <s v="SAM-AUD-0009"/>
    <s v="9162470000000"/>
    <x v="0"/>
    <s v="Samsung"/>
    <x v="0"/>
    <s v="Speakers"/>
    <s v="Each"/>
    <s v="Active"/>
    <x v="2"/>
    <s v="LAG"/>
    <s v="G-31-S4"/>
    <s v="G"/>
    <s v="S4"/>
    <s v="BT-927909"/>
    <s v="LOT-A7246"/>
    <n v="50"/>
    <n v="0"/>
    <n v="50"/>
    <n v="15"/>
    <n v="6"/>
    <n v="75"/>
    <s v="SUP-1011"/>
    <x v="2"/>
    <s v="United Kingdom"/>
    <n v="31"/>
    <d v="2026-04-26T00:00:00"/>
    <n v="84491.47"/>
    <n v="111382.88"/>
    <n v="4224573.5"/>
    <s v="NGN"/>
    <d v="2026-05-27T00:00:00"/>
    <d v="2026-05-08T00:00:00"/>
    <m/>
    <x v="1"/>
    <x v="1"/>
  </r>
  <r>
    <s v="PRD-01875"/>
    <s v="SAM-MOB-0062"/>
    <s v="3172100000000"/>
    <x v="21"/>
    <s v="Samsung"/>
    <x v="5"/>
    <s v="Tablets"/>
    <s v="Each"/>
    <s v="Active"/>
    <x v="1"/>
    <s v="ABJ"/>
    <s v="E-21-S1"/>
    <s v="E"/>
    <s v="S1"/>
    <s v="BT-555000"/>
    <s v="LOT-B5116"/>
    <n v="197"/>
    <n v="17"/>
    <n v="180"/>
    <n v="25"/>
    <n v="7"/>
    <n v="150"/>
    <s v="SUP-1002"/>
    <x v="5"/>
    <s v="Nigeria"/>
    <n v="4"/>
    <d v="2025-11-14T00:00:00"/>
    <n v="247249.44"/>
    <n v="287870.88"/>
    <n v="48708139.68"/>
    <s v="NGN"/>
    <d v="2026-06-10T00:00:00"/>
    <d v="2025-11-28T00:00:00"/>
    <m/>
    <x v="3"/>
    <x v="1"/>
  </r>
  <r>
    <s v="PRD-03100"/>
    <s v="BRO-SUP-0094"/>
    <s v="8087310000000"/>
    <x v="24"/>
    <s v="Brother"/>
    <x v="6"/>
    <s v="Toner &amp; Ink"/>
    <s v="Pack"/>
    <s v="Active"/>
    <x v="0"/>
    <s v="PHC"/>
    <s v="D-21-S5"/>
    <s v="D"/>
    <s v="S5"/>
    <s v="BT-731347"/>
    <s v="LOT-C3567"/>
    <n v="19"/>
    <n v="2"/>
    <n v="17"/>
    <n v="60"/>
    <n v="18"/>
    <n v="300"/>
    <s v="SUP-1010"/>
    <x v="1"/>
    <s v="United Arab Emirates"/>
    <n v="14"/>
    <d v="2025-09-22T00:00:00"/>
    <n v="42555.67"/>
    <n v="48982.13"/>
    <n v="808557.73"/>
    <s v="NGN"/>
    <d v="2026-06-03T00:00:00"/>
    <d v="2025-09-30T00:00:00"/>
    <d v="2028-05-08T00:00:00"/>
    <x v="2"/>
    <x v="0"/>
  </r>
  <r>
    <s v="PRD-01328"/>
    <s v="LEN-MOB-0036"/>
    <s v="1703790000000"/>
    <x v="66"/>
    <s v="Lenovo"/>
    <x v="5"/>
    <s v="Smartphones"/>
    <s v="Each"/>
    <s v="Active"/>
    <x v="1"/>
    <s v="ABJ"/>
    <s v="B-04-S5"/>
    <s v="B"/>
    <s v="S5"/>
    <s v="BT-341556"/>
    <s v="LOT-B8989"/>
    <n v="286"/>
    <n v="43"/>
    <n v="243"/>
    <n v="50"/>
    <n v="25"/>
    <n v="200"/>
    <s v="SUP-1010"/>
    <x v="1"/>
    <s v="United Arab Emirates"/>
    <n v="15"/>
    <d v="2025-11-11T00:00:00"/>
    <n v="133547.73000000001"/>
    <n v="166662.38"/>
    <n v="38194650.780000001"/>
    <s v="NGN"/>
    <d v="2026-06-22T00:00:00"/>
    <d v="2025-11-23T00:00:00"/>
    <m/>
    <x v="3"/>
    <x v="1"/>
  </r>
  <r>
    <s v="PRD-02190"/>
    <s v="LEN-LAP-0040"/>
    <s v="8182950000000"/>
    <x v="73"/>
    <s v="Lenovo"/>
    <x v="2"/>
    <s v="Business Laptops"/>
    <s v="Each"/>
    <s v="Discontinued"/>
    <x v="1"/>
    <s v="ABJ"/>
    <s v="B-38-S5"/>
    <s v="B"/>
    <s v="S5"/>
    <s v="BT-367634"/>
    <s v="LOT-B7947"/>
    <n v="116"/>
    <n v="40"/>
    <n v="76"/>
    <n v="15"/>
    <n v="7"/>
    <n v="75"/>
    <s v="SUP-1010"/>
    <x v="1"/>
    <s v="United Arab Emirates"/>
    <n v="15"/>
    <d v="2025-11-06T00:00:00"/>
    <n v="743823.41"/>
    <n v="1109788.3500000001"/>
    <n v="86283515.560000002"/>
    <s v="NGN"/>
    <d v="2026-05-11T00:00:00"/>
    <d v="2025-11-08T00:00:00"/>
    <m/>
    <x v="3"/>
    <x v="1"/>
  </r>
  <r>
    <s v="PRD-00015"/>
    <s v="SAM-STO-0001"/>
    <s v="8957990000000"/>
    <x v="42"/>
    <s v="Samsung"/>
    <x v="3"/>
    <s v="Hard Disk Drives"/>
    <s v="Each"/>
    <s v="Active"/>
    <x v="2"/>
    <s v="LAG"/>
    <s v="D-30-S2"/>
    <s v="D"/>
    <s v="S2"/>
    <s v="BT-239816"/>
    <s v="LOT-A8612"/>
    <n v="-8"/>
    <n v="0"/>
    <n v="42"/>
    <n v="50"/>
    <n v="20"/>
    <n v="400"/>
    <s v="SUP-1001"/>
    <x v="9"/>
    <s v="Nigeria"/>
    <n v="11"/>
    <d v="2025-02-19T00:00:00"/>
    <n v="103879.53"/>
    <n v="126769.87"/>
    <n v="4362940.26"/>
    <s v="NGN"/>
    <d v="2026-05-25T00:00:00"/>
    <d v="2025-02-20T00:00:00"/>
    <m/>
    <x v="2"/>
    <x v="0"/>
  </r>
  <r>
    <s v="PRD-01117"/>
    <s v="SEA-STO-0021"/>
    <s v="7189940000000"/>
    <x v="55"/>
    <s v="Seagate"/>
    <x v="3"/>
    <s v="Hard Disk Drives"/>
    <s v="Each"/>
    <s v="Active"/>
    <x v="2"/>
    <s v="LAG"/>
    <s v="C-35-S4"/>
    <s v="C"/>
    <s v="S4"/>
    <s v="BT-217479"/>
    <s v="LOT-A3292"/>
    <n v="115"/>
    <n v="31"/>
    <n v="84"/>
    <n v="25"/>
    <n v="10"/>
    <n v="125"/>
    <s v="SUP-1008"/>
    <x v="3"/>
    <s v="Nigeria"/>
    <n v="10"/>
    <d v="2026-04-30T00:00:00"/>
    <n v="181587.85"/>
    <n v="271900.58"/>
    <n v="20882602.75"/>
    <s v="NGN"/>
    <d v="2026-06-17T00:00:00"/>
    <d v="2026-05-12T00:00:00"/>
    <m/>
    <x v="1"/>
    <x v="1"/>
  </r>
  <r>
    <s v="PRD-02540"/>
    <s v="PHI-CLN-0071"/>
    <s v="1485750000000"/>
    <x v="20"/>
    <s v="Philips"/>
    <x v="1"/>
    <s v="Wipes"/>
    <s v="Each"/>
    <s v="Active"/>
    <x v="0"/>
    <s v="PHC"/>
    <s v="F-05-S4"/>
    <s v="F"/>
    <s v="S4"/>
    <s v="BT-322399"/>
    <s v="LOT-C6833"/>
    <n v="24"/>
    <n v="3"/>
    <n v="21"/>
    <n v="20"/>
    <n v="8"/>
    <n v="120"/>
    <s v="SUP-1012"/>
    <x v="11"/>
    <s v="Nigeria"/>
    <n v="3"/>
    <d v="2025-07-01T00:00:00"/>
    <n v="142513.41"/>
    <n v="176479.22"/>
    <n v="3420321.84"/>
    <s v="NGN"/>
    <d v="2026-06-16T00:00:00"/>
    <d v="2025-07-14T00:00:00"/>
    <d v="2026-06-05T00:00:00"/>
    <x v="1"/>
    <x v="1"/>
  </r>
  <r>
    <s v="PRD-03203"/>
    <s v="HP-LAP-0068"/>
    <s v="6010480000000"/>
    <x v="63"/>
    <s v="Hp"/>
    <x v="2"/>
    <s v="Business Laptops"/>
    <s v="Each"/>
    <s v="Active"/>
    <x v="0"/>
    <s v="PHC"/>
    <s v="F-36-S5"/>
    <s v="F"/>
    <s v="S5"/>
    <s v="BT-558930"/>
    <s v="LOT-C4329"/>
    <n v="26"/>
    <n v="7"/>
    <n v="19"/>
    <n v="15"/>
    <n v="4"/>
    <n v="120"/>
    <s v="SUP-1006"/>
    <x v="4"/>
    <s v="China"/>
    <n v="33"/>
    <d v="2025-04-02T00:00:00"/>
    <n v="938836.55"/>
    <n v="1385884.93"/>
    <n v="24409750.300000001"/>
    <s v="NGN"/>
    <d v="2026-06-24T00:00:00"/>
    <d v="2025-04-15T00:00:00"/>
    <m/>
    <x v="1"/>
    <x v="1"/>
  </r>
  <r>
    <s v="PRD-00078"/>
    <s v="SAM-MOB-0001"/>
    <s v="6575690000000"/>
    <x v="21"/>
    <s v="Samsung"/>
    <x v="5"/>
    <s v="Smartphones"/>
    <s v="Each"/>
    <s v="Active"/>
    <x v="2"/>
    <s v="LAG"/>
    <s v="C-01-S5"/>
    <s v="C"/>
    <s v="S5"/>
    <s v="BT-514913"/>
    <s v="LOT-A6443"/>
    <n v="50"/>
    <n v="11"/>
    <n v="39"/>
    <n v="30"/>
    <n v="12"/>
    <n v="180"/>
    <s v="SUP-1004"/>
    <x v="10"/>
    <s v="United Arab Emirates"/>
    <n v="20"/>
    <d v="2025-11-21T00:00:00"/>
    <n v="502076.71"/>
    <n v="676960.56"/>
    <n v="25103835.5"/>
    <s v="NGN"/>
    <d v="2026-06-23T00:00:00"/>
    <d v="2025-11-29T00:00:00"/>
    <m/>
    <x v="1"/>
    <x v="1"/>
  </r>
  <r>
    <s v="PRD-00135"/>
    <s v="HP-CLN-0006"/>
    <s v="7908270000000"/>
    <x v="1"/>
    <s v="Hp"/>
    <x v="1"/>
    <s v="Vacuum"/>
    <s v="Each"/>
    <s v="Active"/>
    <x v="2"/>
    <s v="LAG"/>
    <s v="D-26-S9"/>
    <s v="D"/>
    <s v="S9"/>
    <s v="BT-470040"/>
    <s v="LOT-A6653"/>
    <n v="223"/>
    <n v="83"/>
    <n v="140"/>
    <n v="30"/>
    <n v="15"/>
    <n v="300"/>
    <s v="SUP-1006"/>
    <x v="4"/>
    <s v="China"/>
    <n v="35"/>
    <d v="2026-03-22T00:00:00"/>
    <n v="108256.12"/>
    <n v="163389.95000000001"/>
    <n v="24141114.760000002"/>
    <s v="NGN"/>
    <d v="2026-06-13T00:00:00"/>
    <d v="2026-03-31T00:00:00"/>
    <d v="2027-04-20T00:00:00"/>
    <x v="1"/>
    <x v="1"/>
  </r>
  <r>
    <s v="PRD-00423"/>
    <s v="MSF-ACC-0011"/>
    <s v="5116970000000"/>
    <x v="26"/>
    <s v="Microsoft"/>
    <x v="10"/>
    <s v="Webcams"/>
    <s v="Each"/>
    <s v="Active"/>
    <x v="2"/>
    <s v="LAG"/>
    <s v="C-02-S3"/>
    <s v="C"/>
    <s v="S3"/>
    <s v="BT-780952"/>
    <s v="LOT-A9109"/>
    <n v="497"/>
    <n v="18"/>
    <n v="479"/>
    <n v="100"/>
    <n v="30"/>
    <n v="600"/>
    <s v="SUP-1008"/>
    <x v="3"/>
    <s v="Nigeria"/>
    <n v="4"/>
    <d v="2025-11-22T00:00:00"/>
    <n v="36316.089999999997"/>
    <n v="52373.33"/>
    <n v="18049096.73"/>
    <s v="NGN"/>
    <d v="2026-05-22T00:00:00"/>
    <d v="2025-11-26T00:00:00"/>
    <m/>
    <x v="1"/>
    <x v="1"/>
  </r>
  <r>
    <s v="PRD-01611"/>
    <s v="PHI-ELC-0097"/>
    <s v="822045000000"/>
    <x v="31"/>
    <s v="Philips"/>
    <x v="8"/>
    <s v="Surge Protection"/>
    <s v="Each"/>
    <s v="Active"/>
    <x v="1"/>
    <s v="ABJ"/>
    <s v="F-13-S2"/>
    <s v="F"/>
    <s v="S2"/>
    <s v="BT-807857"/>
    <s v="LOT-B3820"/>
    <n v="175"/>
    <n v="53"/>
    <n v="122"/>
    <n v="20"/>
    <n v="8"/>
    <n v="200"/>
    <s v="SUP-1003"/>
    <x v="0"/>
    <s v="Nigeria"/>
    <n v="3"/>
    <d v="2026-04-29T00:00:00"/>
    <n v="240651.92"/>
    <n v="323466.32"/>
    <n v="42114086"/>
    <s v="NGN"/>
    <d v="2026-05-28T00:00:00"/>
    <d v="2026-05-13T00:00:00"/>
    <m/>
    <x v="1"/>
    <x v="1"/>
  </r>
  <r>
    <s v="PRD-00120"/>
    <s v="PHI-CCT-0004"/>
    <s v="3756290000000"/>
    <x v="32"/>
    <s v="Philips"/>
    <x v="9"/>
    <s v="IP Cameras"/>
    <s v="Each"/>
    <s v="Active"/>
    <x v="2"/>
    <s v="LAG"/>
    <s v="D-34-S6"/>
    <s v="D"/>
    <s v="S6"/>
    <s v="BT-648513"/>
    <s v="LOT-A2560"/>
    <n v="350"/>
    <n v="28"/>
    <n v="322"/>
    <n v="100"/>
    <n v="30"/>
    <n v="500"/>
    <s v="SUP-1006"/>
    <x v="4"/>
    <s v="China"/>
    <n v="36"/>
    <d v="2025-07-23T00:00:00"/>
    <n v="125111.87"/>
    <n v="156971"/>
    <n v="43789154.5"/>
    <s v="NGN"/>
    <d v="2026-05-15T00:00:00"/>
    <d v="2025-07-24T00:00:00"/>
    <m/>
    <x v="1"/>
    <x v="1"/>
  </r>
  <r>
    <s v="PRD-03309"/>
    <s v="PHI-ELC-0178"/>
    <s v="2626660000000"/>
    <x v="31"/>
    <s v="Philips"/>
    <x v="8"/>
    <s v="UPS"/>
    <s v="Each"/>
    <s v="Active"/>
    <x v="0"/>
    <s v="PHC"/>
    <s v="G-36-S6"/>
    <s v="G"/>
    <s v="S6"/>
    <s v="BT-131676"/>
    <s v="LOT-C9694"/>
    <n v="188"/>
    <n v="6"/>
    <n v="182"/>
    <n v="60"/>
    <n v="24"/>
    <n v="240"/>
    <s v="SUP-1001"/>
    <x v="9"/>
    <s v="Nigeria"/>
    <n v="10"/>
    <d v="2026-06-04T00:00:00"/>
    <n v="62499.45"/>
    <n v="91242"/>
    <n v="11749896.6"/>
    <s v="NGN"/>
    <d v="2026-05-18T00:00:00"/>
    <d v="2026-06-05T00:00:00"/>
    <m/>
    <x v="1"/>
    <x v="1"/>
  </r>
  <r>
    <s v="PRD-03175"/>
    <s v="SEA-STO-0066"/>
    <s v="5063790000000"/>
    <x v="47"/>
    <s v="Seagate"/>
    <x v="3"/>
    <s v="Flash Drives"/>
    <s v="Each"/>
    <s v="Active"/>
    <x v="0"/>
    <s v="PHC"/>
    <s v="B-09-S7"/>
    <s v="B"/>
    <s v="S7"/>
    <s v="BT-256206"/>
    <s v="LOT-C8045"/>
    <n v="6"/>
    <n v="1"/>
    <n v="5"/>
    <n v="10"/>
    <n v="3"/>
    <n v="100"/>
    <s v="SUP-1012"/>
    <x v="11"/>
    <s v="Nigeria"/>
    <n v="7"/>
    <d v="2025-10-04T00:00:00"/>
    <n v="165426.62"/>
    <n v="233371.4"/>
    <n v="992559.72"/>
    <s v="NGN"/>
    <d v="2026-06-17T00:00:00"/>
    <d v="2025-10-10T00:00:00"/>
    <m/>
    <x v="2"/>
    <x v="0"/>
  </r>
  <r>
    <s v="PRD-03377"/>
    <s v="PHI-AUD-0087"/>
    <s v="1149060000000"/>
    <x v="7"/>
    <s v="Philips"/>
    <x v="0"/>
    <s v="Speakers"/>
    <s v="Each"/>
    <s v="Active"/>
    <x v="0"/>
    <s v="PHC"/>
    <s v="B-27-S3"/>
    <s v="B"/>
    <s v="S3"/>
    <s v="BT-859988"/>
    <s v="LOT-C9785"/>
    <n v="135"/>
    <n v="12"/>
    <n v="123"/>
    <n v="50"/>
    <n v="25"/>
    <n v="250"/>
    <s v="SUP-1001"/>
    <x v="9"/>
    <s v="Nigeria"/>
    <n v="8"/>
    <d v="2025-03-31T00:00:00"/>
    <n v="142036.21"/>
    <n v="202074.66"/>
    <n v="19174888.350000001"/>
    <s v="NGN"/>
    <d v="2026-06-23T00:00:00"/>
    <d v="2025-04-01T00:00:00"/>
    <m/>
    <x v="1"/>
    <x v="1"/>
  </r>
  <r>
    <s v="PRD-00253"/>
    <s v="LOG-FUR-0003"/>
    <s v="1076100000000"/>
    <x v="4"/>
    <s v="Logitech"/>
    <x v="4"/>
    <s v="Seating"/>
    <s v="Each"/>
    <s v="Active"/>
    <x v="2"/>
    <s v="LAG"/>
    <s v="D-22-S3"/>
    <s v="D"/>
    <s v="S3"/>
    <s v="BT-425903"/>
    <s v="LOT-A2029"/>
    <n v="6"/>
    <n v="2"/>
    <n v="4"/>
    <n v="40"/>
    <n v="12"/>
    <n v="320"/>
    <s v="SUP-1001"/>
    <x v="9"/>
    <s v="Nigeria"/>
    <n v="10"/>
    <d v="2026-03-25T00:00:00"/>
    <n v="98022.58"/>
    <n v="139762.51"/>
    <n v="588135.48"/>
    <s v="NGN"/>
    <d v="2026-06-14T00:00:00"/>
    <d v="2026-04-09T00:00:00"/>
    <m/>
    <x v="2"/>
    <x v="0"/>
  </r>
  <r>
    <s v="PRD-00289"/>
    <s v="APC-ELC-0015"/>
    <s v="9314180000000"/>
    <x v="14"/>
    <s v="Apc"/>
    <x v="8"/>
    <s v="Surge Protection"/>
    <s v="Each"/>
    <s v="Active"/>
    <x v="2"/>
    <s v="LAG"/>
    <s v="N/A"/>
    <s v="C"/>
    <s v="S7"/>
    <s v="BT-431727"/>
    <s v="LOT-A8104"/>
    <n v="134"/>
    <n v="34"/>
    <n v="100"/>
    <n v="60"/>
    <n v="18"/>
    <n v="360"/>
    <s v="SUP-1002"/>
    <x v="6"/>
    <s v="Nigeria"/>
    <n v="3"/>
    <d v="2025-11-24T00:00:00"/>
    <n v="204425.28"/>
    <n v="257117.91"/>
    <n v="27392987.52"/>
    <s v="NGN"/>
    <d v="2026-06-06T00:00:00"/>
    <d v="2025-12-06T00:00:00"/>
    <m/>
    <x v="1"/>
    <x v="1"/>
  </r>
  <r>
    <s v="PRD-02586"/>
    <s v="PHI-CCT-0076"/>
    <s v="6404970000000"/>
    <x v="32"/>
    <s v="Philips"/>
    <x v="9"/>
    <s v="IP Cameras"/>
    <s v="Each"/>
    <s v="Active"/>
    <x v="0"/>
    <s v="PHC"/>
    <s v="A-08-S5"/>
    <s v="A"/>
    <s v="S5"/>
    <s v="BT-900551"/>
    <s v="LOT-C4993"/>
    <n v="86"/>
    <n v="3"/>
    <n v="83"/>
    <n v="75"/>
    <n v="30"/>
    <n v="750"/>
    <s v="SUP-1009"/>
    <x v="7"/>
    <s v="Nigeria"/>
    <n v="10"/>
    <d v="2026-02-08T00:00:00"/>
    <n v="209444.7"/>
    <n v="308367.59000000003"/>
    <n v="18012244.199999999"/>
    <s v="NGN"/>
    <d v="2026-05-08T00:00:00"/>
    <d v="2026-02-15T00:00:00"/>
    <m/>
    <x v="1"/>
    <x v="1"/>
  </r>
  <r>
    <s v="PRD-03326"/>
    <s v="HP-PRN-0062"/>
    <s v="925945000000"/>
    <x v="76"/>
    <s v="Hp"/>
    <x v="7"/>
    <s v="Inkjet Printers"/>
    <s v="Each"/>
    <s v="Active"/>
    <x v="0"/>
    <s v="PHC"/>
    <s v="F-31-S4"/>
    <s v="F"/>
    <s v="S4"/>
    <s v="BT-860268"/>
    <s v="LOT-C7289"/>
    <n v="13"/>
    <n v="5"/>
    <n v="8"/>
    <n v="30"/>
    <n v="15"/>
    <n v="180"/>
    <s v="SUP-1009"/>
    <x v="7"/>
    <s v="Nigeria"/>
    <n v="8"/>
    <d v="2025-09-04T00:00:00"/>
    <n v="339768.57"/>
    <n v="456027.02"/>
    <n v="4416991.41"/>
    <s v="NGN"/>
    <d v="2026-05-03T00:00:00"/>
    <d v="2025-09-09T00:00:00"/>
    <m/>
    <x v="2"/>
    <x v="0"/>
  </r>
  <r>
    <s v="PRD-00787"/>
    <s v="UBI-CCT-0019"/>
    <s v="6616800000000"/>
    <x v="16"/>
    <s v="Ubiquiti"/>
    <x v="9"/>
    <s v="IP Cameras"/>
    <s v="Each"/>
    <s v="Active"/>
    <x v="2"/>
    <s v="LAG"/>
    <s v="A-11-S5"/>
    <s v="A"/>
    <s v="S5"/>
    <s v="BT-140530"/>
    <s v="LOT-A3466"/>
    <n v="0"/>
    <n v="0"/>
    <n v="0"/>
    <n v="15"/>
    <n v="6"/>
    <n v="150"/>
    <s v="SUP-1006"/>
    <x v="4"/>
    <s v="China"/>
    <n v="33"/>
    <d v="2026-03-16T00:00:00"/>
    <n v="733834.33"/>
    <n v="1013672.34"/>
    <n v="0"/>
    <s v="NGN"/>
    <d v="2026-06-28T00:00:00"/>
    <d v="2026-03-29T00:00:00"/>
    <m/>
    <x v="0"/>
    <x v="0"/>
  </r>
  <r>
    <s v="PRD-03286"/>
    <s v="PHI-ELC-0175"/>
    <s v="731972000000"/>
    <x v="31"/>
    <s v="Philips"/>
    <x v="8"/>
    <s v="UPS"/>
    <s v="Each"/>
    <s v="Discontinued"/>
    <x v="0"/>
    <s v="PHC"/>
    <s v="C-05-S7"/>
    <s v="C"/>
    <s v="S7"/>
    <s v="BT-280333"/>
    <s v="LOT-C3779"/>
    <n v="50"/>
    <n v="17"/>
    <n v="33"/>
    <n v="60"/>
    <n v="18"/>
    <n v="600"/>
    <s v="SUP-1010"/>
    <x v="1"/>
    <s v="United Arab Emirates"/>
    <n v="15"/>
    <d v="2025-09-27T00:00:00"/>
    <n v="51027.41"/>
    <n v="72013.37"/>
    <n v="2551370.5"/>
    <s v="NGN"/>
    <d v="2026-05-29T00:00:00"/>
    <d v="2025-10-10T00:00:00"/>
    <m/>
    <x v="2"/>
    <x v="0"/>
  </r>
  <r>
    <s v="PRD-02986"/>
    <s v="LOG-AUD-0074"/>
    <s v="1462600000000"/>
    <x v="60"/>
    <s v="Logitech"/>
    <x v="0"/>
    <s v="Headsets"/>
    <s v="Each"/>
    <s v="Active"/>
    <x v="0"/>
    <s v="PHC"/>
    <s v="B-28-S6"/>
    <s v="B"/>
    <s v="S6"/>
    <s v="BT-114800"/>
    <s v="LOT-C4934"/>
    <n v="233"/>
    <n v="23"/>
    <n v="210"/>
    <n v="30"/>
    <n v="15"/>
    <n v="300"/>
    <s v="SUP-1006"/>
    <x v="4"/>
    <s v="China"/>
    <n v="38"/>
    <d v="2026-02-08T00:00:00"/>
    <n v="161024.20000000001"/>
    <n v="230404.43"/>
    <n v="37518638.600000001"/>
    <s v="NGN"/>
    <d v="2026-05-04T00:00:00"/>
    <d v="2026-02-13T00:00:00"/>
    <m/>
    <x v="1"/>
    <x v="1"/>
  </r>
  <r>
    <s v="PRD-00090"/>
    <s v="SEA-STO-0002"/>
    <s v="3640380000000"/>
    <x v="55"/>
    <s v="Seagate"/>
    <x v="3"/>
    <s v="Solid State Drives"/>
    <s v="Each"/>
    <s v="Active"/>
    <x v="2"/>
    <s v="LAG"/>
    <s v="E-20-S1"/>
    <s v="E"/>
    <s v="S1"/>
    <s v="BT-315425"/>
    <s v="LOT-A9482"/>
    <n v="40"/>
    <n v="11"/>
    <n v="29"/>
    <m/>
    <n v="4"/>
    <n v="60"/>
    <s v="SUP-1006"/>
    <x v="4"/>
    <s v="China"/>
    <n v="35"/>
    <d v="2026-03-15T00:00:00"/>
    <n v="177797.49"/>
    <n v="222089.43"/>
    <n v="7111899.5999999996"/>
    <s v="NGN"/>
    <d v="2026-05-25T00:00:00"/>
    <d v="2026-03-19T00:00:00"/>
    <m/>
    <x v="1"/>
    <x v="1"/>
  </r>
  <r>
    <s v="PRD-00433"/>
    <s v="DEL-LAP-0011"/>
    <s v="6496740000000"/>
    <x v="65"/>
    <s v="Dell"/>
    <x v="2"/>
    <s v="Consumer Laptops"/>
    <s v="Each"/>
    <s v="Active"/>
    <x v="2"/>
    <s v="LAG"/>
    <s v="A-05-S9"/>
    <s v="A"/>
    <s v="S9"/>
    <s v="BT-120754"/>
    <s v="LOT-A8805"/>
    <n v="0"/>
    <n v="0"/>
    <n v="0"/>
    <n v="25"/>
    <n v="7"/>
    <n v="200"/>
    <s v="SUP-1001"/>
    <x v="9"/>
    <s v="Nigeria"/>
    <n v="11"/>
    <d v="2025-10-23T00:00:00"/>
    <n v="756903.63"/>
    <n v="1042091.23"/>
    <n v="0"/>
    <s v="NGN"/>
    <d v="2026-05-20T00:00:00"/>
    <d v="2025-11-05T00:00:00"/>
    <m/>
    <x v="0"/>
    <x v="0"/>
  </r>
  <r>
    <s v="PRD-02177"/>
    <s v="LOG-FUR-0059"/>
    <s v="6124770000000"/>
    <x v="4"/>
    <s v="Logitech"/>
    <x v="4"/>
    <s v="Desks"/>
    <s v="Each"/>
    <s v="Active"/>
    <x v="1"/>
    <s v="ABJ"/>
    <s v="F-29-S2"/>
    <s v="F"/>
    <s v="S2"/>
    <s v="BT-967058"/>
    <s v="LOT-B7949"/>
    <n v="276"/>
    <n v="85"/>
    <n v="191"/>
    <n v="75"/>
    <n v="22"/>
    <n v="375"/>
    <s v="SUP-1010"/>
    <x v="6"/>
    <s v="United Arab Emirates"/>
    <n v="18"/>
    <d v="2025-06-21T00:00:00"/>
    <n v="156734.64000000001"/>
    <n v="226818.03"/>
    <n v="43258760.640000001"/>
    <s v="NGN"/>
    <d v="2026-05-20T00:00:00"/>
    <d v="2025-06-23T00:00:00"/>
    <m/>
    <x v="1"/>
    <x v="1"/>
  </r>
  <r>
    <s v="PRD-02641"/>
    <s v="WD-STO-0067"/>
    <s v="9168500000000"/>
    <x v="78"/>
    <s v="Western Digital"/>
    <x v="3"/>
    <s v="Flash Drives"/>
    <s v="Each"/>
    <s v="Active"/>
    <x v="0"/>
    <s v="PHC"/>
    <s v="C-07-S3"/>
    <s v="C"/>
    <s v="S3"/>
    <s v="BT-582762"/>
    <s v="LOT-C2480"/>
    <n v="20"/>
    <n v="7"/>
    <n v="13"/>
    <n v="20"/>
    <n v="8"/>
    <n v="120"/>
    <s v="SUP-1012"/>
    <x v="11"/>
    <s v="Nigeria"/>
    <n v="9"/>
    <d v="2025-06-29T00:00:00"/>
    <n v="181977.56"/>
    <n v="245065.52"/>
    <n v="3639551.2"/>
    <s v="NGN"/>
    <d v="2026-06-08T00:00:00"/>
    <d v="2025-07-02T00:00:00"/>
    <m/>
    <x v="2"/>
    <x v="0"/>
  </r>
  <r>
    <s v="PRD-02730"/>
    <s v="HP-LAP-0057"/>
    <s v="8349880000000"/>
    <x v="83"/>
    <s v="Hp"/>
    <x v="2"/>
    <s v="Consumer Laptops"/>
    <s v="Each"/>
    <s v="Active"/>
    <x v="0"/>
    <s v="PHC"/>
    <s v="F-01-S2"/>
    <s v="F"/>
    <s v="S2"/>
    <s v="BT-488291"/>
    <s v="LOT-C4583"/>
    <n v="6"/>
    <n v="1"/>
    <n v="5"/>
    <n v="15"/>
    <n v="4"/>
    <n v="120"/>
    <s v="SUP-1003"/>
    <x v="0"/>
    <s v="Nigeria"/>
    <n v="8"/>
    <d v="2026-02-07T00:00:00"/>
    <n v="867905.05"/>
    <n v="1087088.28"/>
    <n v="5207430.3"/>
    <s v="NGN"/>
    <d v="2026-06-01T00:00:00"/>
    <d v="2026-02-10T00:00:00"/>
    <m/>
    <x v="2"/>
    <x v="0"/>
  </r>
  <r>
    <s v="PRD-01616"/>
    <s v="MSF-FUR-0035"/>
    <s v="8886470000000"/>
    <x v="10"/>
    <s v="Microsoft"/>
    <x v="4"/>
    <s v="Seating"/>
    <s v="Each"/>
    <s v="Active"/>
    <x v="1"/>
    <s v="ABJ"/>
    <s v="A-21-S5"/>
    <s v="A"/>
    <s v="S5"/>
    <s v="BT-267825"/>
    <s v="LOT-B6194"/>
    <n v="10"/>
    <n v="2"/>
    <n v="8"/>
    <n v="30"/>
    <n v="12"/>
    <n v="180"/>
    <s v="SUP-1005"/>
    <x v="12"/>
    <s v="United Arab Emirates"/>
    <n v="18"/>
    <d v="2025-01-29T00:00:00"/>
    <n v="143851.46"/>
    <n v="211517.09"/>
    <n v="1438514.6"/>
    <s v="NGN"/>
    <d v="2026-05-27T00:00:00"/>
    <d v="2025-02-03T00:00:00"/>
    <m/>
    <x v="2"/>
    <x v="0"/>
  </r>
  <r>
    <s v="PRD-00595"/>
    <s v="APC-ELC-0032"/>
    <s v="3802360000000"/>
    <x v="82"/>
    <s v="Apc"/>
    <x v="8"/>
    <s v="UPS"/>
    <s v="Each"/>
    <s v="Active"/>
    <x v="2"/>
    <s v="LAG"/>
    <s v="H-06-S2"/>
    <s v="H"/>
    <s v="S2"/>
    <s v="BT-940069"/>
    <s v="LOT-A6640"/>
    <n v="44"/>
    <n v="2"/>
    <n v="42"/>
    <n v="20"/>
    <n v="8"/>
    <n v="120"/>
    <s v="SUP-1004"/>
    <x v="10"/>
    <s v="United Arab Emirates"/>
    <n v="22"/>
    <d v="2026-01-31T00:00:00"/>
    <n v="314790.65000000002"/>
    <n v="474065.67"/>
    <n v="13850788.6"/>
    <s v="NGN"/>
    <d v="2026-05-02T00:00:00"/>
    <d v="2026-02-01T00:00:00"/>
    <m/>
    <x v="1"/>
    <x v="1"/>
  </r>
  <r>
    <s v="PRD-01625"/>
    <s v="KNG-STO-0033"/>
    <s v="1691460000000"/>
    <x v="59"/>
    <s v="Kingston"/>
    <x v="3"/>
    <s v="Flash Drives"/>
    <s v="Each"/>
    <s v="Active"/>
    <x v="1"/>
    <s v="ABJ"/>
    <s v="D-18-S6"/>
    <s v="D"/>
    <s v="S6"/>
    <s v="BT-618323"/>
    <s v="LOT-B7161"/>
    <n v="33"/>
    <n v="10"/>
    <n v="23"/>
    <n v="10"/>
    <n v="4"/>
    <n v="80"/>
    <s v="SUP-1005"/>
    <x v="12"/>
    <s v="United Arab Emirates"/>
    <n v="17"/>
    <d v="2025-12-28T00:00:00"/>
    <n v="192481.6"/>
    <n v="233088.02"/>
    <n v="6351892.7999999998"/>
    <s v="NGN"/>
    <d v="2026-06-11T00:00:00"/>
    <d v="2026-01-03T00:00:00"/>
    <m/>
    <x v="1"/>
    <x v="1"/>
  </r>
  <r>
    <s v="PRD-01230"/>
    <s v="BRO-PRN-0031"/>
    <s v="6490850000000"/>
    <x v="44"/>
    <s v="Brother"/>
    <x v="7"/>
    <s v="Inkjet Printers"/>
    <s v="Each"/>
    <s v="Active"/>
    <x v="1"/>
    <s v="ABJ"/>
    <s v="B-01-S9"/>
    <s v="B"/>
    <s v="S9"/>
    <s v="BT-347061"/>
    <s v="LOT-B4399"/>
    <n v="113"/>
    <n v="1"/>
    <n v="112"/>
    <n v="50"/>
    <n v="15"/>
    <n v="200"/>
    <s v="SUP-1009"/>
    <x v="7"/>
    <s v="Nigeria"/>
    <n v="8"/>
    <d v="2025-12-30T00:00:00"/>
    <n v="247412.98"/>
    <n v="294730.99"/>
    <n v="27957666.739999998"/>
    <s v="NGN"/>
    <d v="2026-06-04T00:00:00"/>
    <d v="2026-01-11T00:00:00"/>
    <m/>
    <x v="1"/>
    <x v="1"/>
  </r>
  <r>
    <s v="PRD-01547"/>
    <s v="MSF-FUR-0032"/>
    <s v="4119350000000"/>
    <x v="10"/>
    <s v="Microsoft"/>
    <x v="4"/>
    <s v="Seating"/>
    <s v="Each"/>
    <s v="Active"/>
    <x v="1"/>
    <s v="ABJ"/>
    <s v="C-22-S1"/>
    <s v="C"/>
    <s v="S1"/>
    <s v="BT-901922"/>
    <s v="LOT-B8380"/>
    <n v="53"/>
    <n v="10"/>
    <n v="43"/>
    <n v="10"/>
    <n v="4"/>
    <n v="80"/>
    <s v="SUP-1005"/>
    <x v="12"/>
    <s v="United Arab Emirates"/>
    <n v="16"/>
    <d v="2025-11-06T00:00:00"/>
    <n v="205541.33"/>
    <n v="283249.99"/>
    <n v="10893690.49"/>
    <s v="NGN"/>
    <d v="2026-05-15T00:00:00"/>
    <d v="2025-11-09T00:00:00"/>
    <m/>
    <x v="1"/>
    <x v="1"/>
  </r>
  <r>
    <s v="PRD-02804"/>
    <s v="WD-STO-0072"/>
    <s v="5475610000000"/>
    <x v="78"/>
    <s v="Western Digital"/>
    <x v="3"/>
    <s v="External Storage"/>
    <s v="Each"/>
    <s v="Active"/>
    <x v="0"/>
    <s v="PHC"/>
    <s v="C-14-S5"/>
    <s v="C"/>
    <s v="S5"/>
    <s v="BT-341944"/>
    <s v="LOT-C2445"/>
    <n v="247"/>
    <n v="59"/>
    <n v="188"/>
    <n v="40"/>
    <n v="12"/>
    <n v="400"/>
    <s v="SUP-1010"/>
    <x v="1"/>
    <s v="United Arab Emirates"/>
    <n v="18"/>
    <d v="2025-03-05T00:00:00"/>
    <n v="211282.94"/>
    <n v="322613.28999999998"/>
    <n v="52186886.18"/>
    <s v="NGN"/>
    <d v="2026-06-03T00:00:00"/>
    <d v="2025-03-16T00:00:00"/>
    <m/>
    <x v="1"/>
    <x v="1"/>
  </r>
  <r>
    <s v="PRD-00507"/>
    <s v="SAM-AUD-0019"/>
    <s v="3182970000000"/>
    <x v="0"/>
    <s v="Samsung"/>
    <x v="0"/>
    <s v="Earbuds"/>
    <s v="Each"/>
    <s v="Active"/>
    <x v="2"/>
    <s v="LAG"/>
    <s v="A-32-S7"/>
    <s v="A"/>
    <s v="S7"/>
    <s v="BT-991546"/>
    <s v="LOT-A4363"/>
    <n v="0"/>
    <n v="0"/>
    <n v="0"/>
    <n v="25"/>
    <n v="12"/>
    <n v="250"/>
    <s v="SUP-1008"/>
    <x v="3"/>
    <s v="Nigeria"/>
    <n v="8"/>
    <d v="2026-01-21T00:00:00"/>
    <n v="27714.14"/>
    <n v="34766.17"/>
    <n v="0"/>
    <s v="NGN"/>
    <d v="2026-06-18T00:00:00"/>
    <d v="2026-02-04T00:00:00"/>
    <m/>
    <x v="0"/>
    <x v="0"/>
  </r>
  <r>
    <s v="PRD-00071"/>
    <s v="CIS-CCT-0002"/>
    <s v="6785450000000"/>
    <x v="17"/>
    <s v="Cisco"/>
    <x v="9"/>
    <s v="IP Cameras"/>
    <s v="Each"/>
    <s v="Active"/>
    <x v="2"/>
    <s v="LAG"/>
    <s v="D-16-S7"/>
    <s v="D"/>
    <s v="S7"/>
    <s v="BT-678897"/>
    <s v="LOT-A6269"/>
    <n v="68"/>
    <n v="6"/>
    <n v="62"/>
    <n v="60"/>
    <n v="18"/>
    <n v="360"/>
    <s v="SUP-1002"/>
    <x v="5"/>
    <s v="Nigeria"/>
    <n v="8"/>
    <d v="2025-02-04T00:00:00"/>
    <n v="171842.11"/>
    <n v="266325.84999999998"/>
    <n v="11685263.48"/>
    <s v="NGN"/>
    <d v="2026-06-14T00:00:00"/>
    <d v="2025-02-19T00:00:00"/>
    <m/>
    <x v="1"/>
    <x v="1"/>
  </r>
  <r>
    <s v="PRD-02953"/>
    <s v="SAM-STO-0071"/>
    <s v="6245850000000"/>
    <x v="42"/>
    <s v="Samsung"/>
    <x v="3"/>
    <s v="Hard Disk Drives"/>
    <s v="Each"/>
    <s v="Discontinued"/>
    <x v="0"/>
    <s v="PHC"/>
    <s v="E-34-S3"/>
    <s v="E"/>
    <s v="S3"/>
    <s v="BT-229328"/>
    <s v="LOT-C8294"/>
    <n v="100"/>
    <n v="39"/>
    <n v="61"/>
    <n v="30"/>
    <n v="15"/>
    <n v="150"/>
    <s v="SUP-1009"/>
    <x v="7"/>
    <s v="Nigeria"/>
    <n v="11"/>
    <d v="2025-07-09T00:00:00"/>
    <n v="39348.120000000003"/>
    <n v="59743.38"/>
    <n v="3934812"/>
    <s v="NGN"/>
    <d v="2026-05-27T00:00:00"/>
    <d v="2025-07-12T00:00:00"/>
    <m/>
    <x v="1"/>
    <x v="1"/>
  </r>
  <r>
    <s v="PRD-00095"/>
    <s v="UBI-CCT-0002"/>
    <s v="641384000000"/>
    <x v="40"/>
    <s v="Ubiquiti"/>
    <x v="9"/>
    <s v="IP Cameras"/>
    <s v="Each"/>
    <s v="Active"/>
    <x v="2"/>
    <s v="LAG"/>
    <s v="A-35-S4"/>
    <s v="A"/>
    <s v="S4"/>
    <s v="BT-463251"/>
    <s v="LOT-A1157"/>
    <n v="420"/>
    <n v="50"/>
    <n v="370"/>
    <n v="40"/>
    <n v="20"/>
    <n v="320"/>
    <s v="SUP-1011"/>
    <x v="2"/>
    <s v="United Kingdom"/>
    <n v="30"/>
    <d v="2026-06-03T00:00:00"/>
    <n v="593115.85"/>
    <n v="740238.68"/>
    <n v="249108657"/>
    <s v="NGN"/>
    <d v="2026-06-03T00:00:00"/>
    <d v="2026-06-18T00:00:00"/>
    <m/>
    <x v="3"/>
    <x v="1"/>
  </r>
  <r>
    <s v="PRD-00784"/>
    <s v="HP-MOB-0033"/>
    <s v="4292650000000"/>
    <x v="25"/>
    <s v="Hp"/>
    <x v="5"/>
    <s v="Smartphones"/>
    <s v="Each"/>
    <s v="Active"/>
    <x v="2"/>
    <s v="LAG"/>
    <s v="D-29-S5"/>
    <s v="D"/>
    <s v="S5"/>
    <s v="BT-516138"/>
    <s v="LOT-A4013"/>
    <n v="96"/>
    <n v="24"/>
    <n v="72"/>
    <n v="60"/>
    <n v="30"/>
    <n v="240"/>
    <s v="SUP-1011"/>
    <x v="2"/>
    <s v="United Kingdom"/>
    <n v="28"/>
    <d v="2026-02-04T00:00:00"/>
    <n v="424135.64"/>
    <n v="507745.44"/>
    <n v="40717021.439999998"/>
    <s v="NGN"/>
    <d v="2026-06-04T00:00:00"/>
    <d v="2026-02-09T00:00:00"/>
    <m/>
    <x v="1"/>
    <x v="1"/>
  </r>
  <r>
    <s v="PRD-01107"/>
    <s v="DEL-LAP-0026"/>
    <s v="6168100000000"/>
    <x v="65"/>
    <s v="Dell"/>
    <x v="2"/>
    <s v="Business Laptops"/>
    <s v="Each"/>
    <s v="Active"/>
    <x v="2"/>
    <s v="LAG"/>
    <s v="A-11-S3"/>
    <s v="A"/>
    <s v="S3"/>
    <s v="BT-405203"/>
    <s v="LOT-A2748"/>
    <n v="112"/>
    <n v="6"/>
    <n v="106"/>
    <n v="10"/>
    <n v="4"/>
    <n v="100"/>
    <s v="SUP-1006"/>
    <x v="4"/>
    <s v="China"/>
    <n v="34"/>
    <d v="2026-03-14T00:00:00"/>
    <n v="704161.87"/>
    <n v="830786.69"/>
    <n v="78866129.439999998"/>
    <s v="NGN"/>
    <d v="2026-06-18T00:00:00"/>
    <d v="2026-03-26T00:00:00"/>
    <m/>
    <x v="3"/>
    <x v="1"/>
  </r>
  <r>
    <s v="PRD-01252"/>
    <s v="HP-MOB-0048"/>
    <s v="2359990000000"/>
    <x v="25"/>
    <s v="Hp"/>
    <x v="5"/>
    <s v="Smartphones"/>
    <s v="Each"/>
    <s v="Active"/>
    <x v="1"/>
    <s v="ABJ"/>
    <s v="D-32-S9"/>
    <s v="D"/>
    <s v="S9"/>
    <s v="BT-936599"/>
    <s v="LOT-B5373"/>
    <n v="52"/>
    <n v="11"/>
    <n v="41"/>
    <n v="10"/>
    <n v="4"/>
    <n v="40"/>
    <s v="SUP-1007"/>
    <x v="8"/>
    <s v="China"/>
    <n v="30"/>
    <d v="2025-05-23T00:00:00"/>
    <n v="313010.15999999997"/>
    <n v="479774.45"/>
    <n v="16276528.32"/>
    <s v="NGN"/>
    <d v="2026-05-25T00:00:00"/>
    <d v="2025-05-24T00:00:00"/>
    <m/>
    <x v="3"/>
    <x v="1"/>
  </r>
  <r>
    <s v="PRD-00375"/>
    <s v="KNG-STO-0004"/>
    <s v="8439060000000"/>
    <x v="23"/>
    <s v="Kingston"/>
    <x v="3"/>
    <s v="External Storage"/>
    <s v="Each"/>
    <s v="Active"/>
    <x v="2"/>
    <s v="LAG"/>
    <s v="B-29-S1"/>
    <s v="B"/>
    <s v="S1"/>
    <s v="BT-768444"/>
    <s v="LOT-A2021"/>
    <n v="119"/>
    <n v="45"/>
    <n v="74"/>
    <n v="40"/>
    <n v="12"/>
    <n v="400"/>
    <s v="SUP-1011"/>
    <x v="2"/>
    <s v="United Kingdom"/>
    <n v="27"/>
    <d v="2025-04-06T00:00:00"/>
    <n v="193924.47"/>
    <n v="233225.06"/>
    <n v="23077011.93"/>
    <s v="NGN"/>
    <d v="2026-05-06T00:00:00"/>
    <d v="2025-04-20T00:00:00"/>
    <m/>
    <x v="1"/>
    <x v="1"/>
  </r>
  <r>
    <s v="PRD-00578"/>
    <s v="DEL-LAP-0012"/>
    <s v="6641110000000"/>
    <x v="65"/>
    <s v="Dell"/>
    <x v="2"/>
    <s v="Business Laptops"/>
    <s v="Each"/>
    <s v="Active"/>
    <x v="2"/>
    <s v="LAG"/>
    <s v="F-03-S1"/>
    <s v="F"/>
    <s v="S1"/>
    <s v="BT-557086"/>
    <s v="LOT-A8091"/>
    <n v="0"/>
    <n v="0"/>
    <n v="0"/>
    <n v="60"/>
    <n v="24"/>
    <n v="300"/>
    <s v="SUP-1004"/>
    <x v="10"/>
    <s v="United Arab Emirates"/>
    <n v="21"/>
    <d v="2025-03-18T00:00:00"/>
    <n v="1350121.72"/>
    <n v="1870364.82"/>
    <n v="0"/>
    <s v="NGN"/>
    <d v="2026-06-25T00:00:00"/>
    <d v="2025-04-01T00:00:00"/>
    <m/>
    <x v="0"/>
    <x v="0"/>
  </r>
  <r>
    <s v="PRD-02948"/>
    <s v="CAN-SUP-0089"/>
    <s v="759817000000"/>
    <x v="50"/>
    <s v="Canon"/>
    <x v="6"/>
    <s v="Labels"/>
    <s v="Pack"/>
    <s v="Active"/>
    <x v="0"/>
    <s v="PHC"/>
    <s v="G-34-S1"/>
    <s v="G"/>
    <s v="S1"/>
    <s v="BT-239659"/>
    <s v="LOT-C7930"/>
    <n v="96"/>
    <n v="18"/>
    <n v="78"/>
    <n v="100"/>
    <n v="40"/>
    <n v="500"/>
    <s v="SUP-1003"/>
    <x v="0"/>
    <s v="Nigeria"/>
    <n v="6"/>
    <d v="2025-09-18T00:00:00"/>
    <n v="11926.06"/>
    <n v="15763.2"/>
    <n v="1144901.76"/>
    <s v="NGN"/>
    <d v="2026-06-08T00:00:00"/>
    <d v="2025-09-30T00:00:00"/>
    <d v="2026-09-03T00:00:00"/>
    <x v="2"/>
    <x v="0"/>
  </r>
  <r>
    <s v="PRD-03104"/>
    <s v="SAM-MOB-0098"/>
    <s v="5943500000000"/>
    <x v="22"/>
    <s v="Samsung"/>
    <x v="5"/>
    <s v="Smartphones"/>
    <s v="Each"/>
    <s v="Active"/>
    <x v="0"/>
    <s v="PHC"/>
    <s v="F-15-S2"/>
    <s v="F"/>
    <s v="S2"/>
    <s v="BT-713495"/>
    <s v="LOT-C5882"/>
    <n v="439"/>
    <n v="156"/>
    <n v="283"/>
    <n v="60"/>
    <n v="30"/>
    <n v="480"/>
    <s v="SUP-1006"/>
    <x v="4"/>
    <s v="China"/>
    <n v="34"/>
    <d v="2025-06-08T00:00:00"/>
    <n v="292341.24"/>
    <n v="406906.08"/>
    <n v="128337804.40000001"/>
    <s v="NGN"/>
    <d v="2026-05-04T00:00:00"/>
    <d v="2025-06-23T00:00:00"/>
    <m/>
    <x v="1"/>
    <x v="1"/>
  </r>
  <r>
    <s v="PRD-02652"/>
    <s v="PHI-ELC-0144"/>
    <s v="9832140000000"/>
    <x v="31"/>
    <s v="Philips"/>
    <x v="8"/>
    <s v="Surge Protection"/>
    <s v="Each"/>
    <s v="Active"/>
    <x v="0"/>
    <s v="PHC"/>
    <s v="E-22-S3"/>
    <s v="E"/>
    <s v="S3"/>
    <s v="BT-142441"/>
    <s v="LOT-C7800"/>
    <n v="62"/>
    <n v="17"/>
    <n v="45"/>
    <n v="10"/>
    <n v="4"/>
    <n v="100"/>
    <s v="SUP-1001"/>
    <x v="9"/>
    <s v="Nigeria"/>
    <n v="9"/>
    <d v="2026-03-29T00:00:00"/>
    <n v="54316.75"/>
    <n v="79122.05"/>
    <n v="3367638.5"/>
    <s v="NGN"/>
    <d v="2026-05-12T00:00:00"/>
    <d v="2026-04-01T00:00:00"/>
    <m/>
    <x v="1"/>
    <x v="1"/>
  </r>
  <r>
    <s v="PRD-00997"/>
    <s v="HP-MOB-0039"/>
    <s v="2912490000000"/>
    <x v="25"/>
    <s v="Hp"/>
    <x v="5"/>
    <s v="Smartphones"/>
    <s v="Each"/>
    <s v="Active"/>
    <x v="2"/>
    <s v="LAG"/>
    <s v="E-32-S7"/>
    <s v="E"/>
    <s v="S7"/>
    <s v="BT-882353"/>
    <s v="LOT-A4739"/>
    <n v="13"/>
    <n v="2"/>
    <n v="11"/>
    <n v="30"/>
    <n v="12"/>
    <n v="240"/>
    <s v="SUP-1006"/>
    <x v="4"/>
    <s v="China"/>
    <n v="37"/>
    <d v="2025-08-28T00:00:00"/>
    <n v="125384.38"/>
    <n v="192535.72"/>
    <n v="1629996.94"/>
    <s v="NGN"/>
    <d v="2026-05-18T00:00:00"/>
    <d v="2025-09-06T00:00:00"/>
    <m/>
    <x v="2"/>
    <x v="0"/>
  </r>
  <r>
    <s v="PRD-01615"/>
    <s v="PHI-CCT-0047"/>
    <s v="7204740000000"/>
    <x v="32"/>
    <s v="Philips"/>
    <x v="9"/>
    <s v="Intercoms"/>
    <s v="Each"/>
    <s v="Active"/>
    <x v="1"/>
    <s v="ABJ"/>
    <s v="F-39-S5"/>
    <s v="F"/>
    <s v="S5"/>
    <s v="BT-560511"/>
    <s v="LOT-B3306"/>
    <n v="16"/>
    <n v="6"/>
    <n v="10"/>
    <m/>
    <n v="5"/>
    <n v="50"/>
    <s v="SUP-1009"/>
    <x v="7"/>
    <s v="Nigeria"/>
    <n v="8"/>
    <d v="2025-09-20T00:00:00"/>
    <n v="428220.99"/>
    <n v="592735.86"/>
    <n v="6851535.8399999999"/>
    <s v="NGN"/>
    <d v="2026-06-12T00:00:00"/>
    <d v="2025-09-26T00:00:00"/>
    <m/>
    <x v="1"/>
    <x v="1"/>
  </r>
  <r>
    <s v="PRD-01389"/>
    <s v="UBI-CCT-0034"/>
    <s v="5243870000000"/>
    <x v="16"/>
    <s v="Ubiquiti"/>
    <x v="9"/>
    <s v="Intercoms"/>
    <s v="Each"/>
    <s v="Active"/>
    <x v="1"/>
    <s v="ABJ"/>
    <s v="E-21-S8"/>
    <s v="E"/>
    <s v="S8"/>
    <s v="BT-303879"/>
    <s v="LOT-B2455"/>
    <n v="247"/>
    <n v="90"/>
    <n v="157"/>
    <n v="75"/>
    <n v="30"/>
    <n v="750"/>
    <s v="SUP-1007"/>
    <x v="6"/>
    <s v="China"/>
    <n v="32"/>
    <d v="2025-11-30T00:00:00"/>
    <n v="537467.66"/>
    <n v="788668.5"/>
    <n v="132754512"/>
    <s v="NGN"/>
    <d v="2026-06-04T00:00:00"/>
    <d v="2025-12-03T00:00:00"/>
    <m/>
    <x v="1"/>
    <x v="1"/>
  </r>
  <r>
    <s v="PRD-00518"/>
    <s v="DEL-ACC-0013"/>
    <s v="2345510000000"/>
    <x v="58"/>
    <s v="Dell"/>
    <x v="10"/>
    <s v="Input Combos"/>
    <s v="Each"/>
    <s v="Active"/>
    <x v="2"/>
    <s v="LAG"/>
    <s v="H-21-S2"/>
    <s v="H"/>
    <s v="S2"/>
    <s v="BT-881358"/>
    <s v="LOT-A4487"/>
    <n v="17"/>
    <n v="2"/>
    <n v="15"/>
    <n v="10"/>
    <n v="3"/>
    <n v="40"/>
    <s v="SUP-1006"/>
    <x v="4"/>
    <s v="China"/>
    <n v="36"/>
    <d v="2026-05-13T00:00:00"/>
    <n v="57956.92"/>
    <n v="68699.350000000006"/>
    <n v="985267.64"/>
    <s v="NGN"/>
    <d v="2026-06-20T00:00:00"/>
    <d v="2026-05-20T00:00:00"/>
    <m/>
    <x v="1"/>
    <x v="1"/>
  </r>
  <r>
    <s v="PRD-02333"/>
    <s v="LOG-FUR-0062"/>
    <s v="3228030000000"/>
    <x v="4"/>
    <s v="Logitech"/>
    <x v="4"/>
    <s v="Desks"/>
    <s v="Each"/>
    <s v="Active"/>
    <x v="0"/>
    <s v="PHC"/>
    <s v="F-10-S2"/>
    <s v="F"/>
    <s v="S2"/>
    <s v="BT-714489"/>
    <s v="LOT-C4640"/>
    <n v="165"/>
    <n v="52"/>
    <n v="113"/>
    <n v="75"/>
    <n v="30"/>
    <n v="600"/>
    <s v="SUP-1006"/>
    <x v="4"/>
    <s v="China"/>
    <n v="33"/>
    <d v="2025-04-05T00:00:00"/>
    <n v="166957.4"/>
    <n v="209550.22"/>
    <n v="27547971"/>
    <s v="NGN"/>
    <d v="2026-06-13T00:00:00"/>
    <d v="2025-04-06T00:00:00"/>
    <m/>
    <x v="1"/>
    <x v="1"/>
  </r>
  <r>
    <s v="PRD-02984"/>
    <s v="LEN-LAP-0057"/>
    <s v="5688670000000"/>
    <x v="85"/>
    <s v="Lenovo"/>
    <x v="2"/>
    <s v="Gaming Laptops"/>
    <s v="Each"/>
    <s v="Discontinued"/>
    <x v="0"/>
    <s v="PHC"/>
    <s v="N/A"/>
    <s v="E"/>
    <s v="S2"/>
    <s v="BT-470232"/>
    <s v="LOT-C2345"/>
    <n v="39"/>
    <n v="8"/>
    <n v="31"/>
    <n v="20"/>
    <n v="8"/>
    <n v="120"/>
    <s v="SUP-1009"/>
    <x v="7"/>
    <s v="Nigeria"/>
    <n v="11"/>
    <d v="2025-07-16T00:00:00"/>
    <n v="433649.06"/>
    <n v="599799.06999999995"/>
    <n v="16912313.34"/>
    <s v="NGN"/>
    <d v="2026-06-15T00:00:00"/>
    <d v="2025-07-21T00:00:00"/>
    <m/>
    <x v="1"/>
    <x v="1"/>
  </r>
  <r>
    <s v="PRD-02144"/>
    <s v="SAM-STO-0052"/>
    <s v="1879790000000"/>
    <x v="42"/>
    <s v="Samsung"/>
    <x v="3"/>
    <s v="External Storage"/>
    <s v="Each"/>
    <s v="Active"/>
    <x v="1"/>
    <s v="ABJ"/>
    <s v="A-16-S2"/>
    <s v="A"/>
    <s v="S2"/>
    <s v="BT-961944"/>
    <s v="LOT-B9070"/>
    <n v="237"/>
    <n v="82"/>
    <n v="155"/>
    <n v="25"/>
    <n v="10"/>
    <n v="250"/>
    <s v="SUP-1007"/>
    <x v="8"/>
    <s v="China"/>
    <n v="30"/>
    <d v="2026-04-11T00:00:00"/>
    <n v="203301.36"/>
    <n v="265697"/>
    <n v="48182422.32"/>
    <s v="NGN"/>
    <d v="2026-06-16T00:00:00"/>
    <d v="2026-04-13T00:00:00"/>
    <m/>
    <x v="1"/>
    <x v="1"/>
  </r>
  <r>
    <s v="PRD-02471"/>
    <s v="HP-CLN-0060"/>
    <s v="1534360000000"/>
    <x v="1"/>
    <s v="Hp"/>
    <x v="1"/>
    <s v="Wipes"/>
    <s v="Each"/>
    <s v="Active"/>
    <x v="0"/>
    <s v="PHC"/>
    <s v="C-03-S2"/>
    <s v="C"/>
    <s v="S2"/>
    <s v="BT-586597"/>
    <s v="LOT-C4555"/>
    <n v="21"/>
    <n v="6"/>
    <n v="15"/>
    <m/>
    <n v="5"/>
    <n v="100"/>
    <s v="SUP-1012"/>
    <x v="11"/>
    <s v="Nigeria"/>
    <n v="6"/>
    <d v="2025-11-02T00:00:00"/>
    <n v="33954.44"/>
    <n v="51710.52"/>
    <n v="713043.24"/>
    <s v="NGN"/>
    <d v="2026-05-23T00:00:00"/>
    <d v="2025-11-09T00:00:00"/>
    <d v="2026-12-06T00:00:00"/>
    <x v="1"/>
    <x v="1"/>
  </r>
  <r>
    <s v="PRD-00027"/>
    <s v="PHI-CLN-0002"/>
    <s v="3782640000000"/>
    <x v="20"/>
    <s v="Philips"/>
    <x v="1"/>
    <s v="Wipes"/>
    <s v="Each"/>
    <s v="Active"/>
    <x v="2"/>
    <s v="LAG"/>
    <s v="E-18-S9"/>
    <s v="E"/>
    <s v="S9"/>
    <s v="BT-535673"/>
    <s v="LOT-A8905"/>
    <n v="306"/>
    <n v="107"/>
    <n v="199"/>
    <n v="75"/>
    <n v="22"/>
    <n v="750"/>
    <s v="SUP-1001"/>
    <x v="9"/>
    <s v="Nigeria"/>
    <n v="8"/>
    <d v="2026-01-03T00:00:00"/>
    <n v="170788.57"/>
    <n v="240655.42"/>
    <n v="52261302.420000002"/>
    <s v="NGN"/>
    <d v="2026-05-01T00:00:00"/>
    <d v="2026-01-11T00:00:00"/>
    <d v="2028-04-02T00:00:00"/>
    <x v="1"/>
    <x v="1"/>
  </r>
  <r>
    <s v="PRD-03056"/>
    <s v="HP-MOB-0110"/>
    <s v="6114790000000"/>
    <x v="25"/>
    <s v="Hp"/>
    <x v="5"/>
    <s v="Tablets"/>
    <s v="Each"/>
    <s v="Active"/>
    <x v="0"/>
    <s v="PHC"/>
    <s v="E-13-S3"/>
    <s v="E"/>
    <s v="S3"/>
    <s v="BT-189862"/>
    <s v="LOT-C8840"/>
    <n v="15"/>
    <n v="0"/>
    <n v="15"/>
    <n v="10"/>
    <n v="4"/>
    <n v="50"/>
    <s v="SUP-1012"/>
    <x v="11"/>
    <s v="Nigeria"/>
    <n v="6"/>
    <d v="2025-09-25T00:00:00"/>
    <n v="648508.1"/>
    <n v="876795.92"/>
    <n v="9727621.5"/>
    <s v="NGN"/>
    <d v="2026-05-20T00:00:00"/>
    <d v="2025-10-03T00:00:00"/>
    <m/>
    <x v="1"/>
    <x v="1"/>
  </r>
  <r>
    <s v="PRD-00923"/>
    <s v="CAN-SUP-0029"/>
    <s v="7960010000000"/>
    <x v="50"/>
    <s v="Canon"/>
    <x v="6"/>
    <s v="Toner &amp; Ink"/>
    <s v="Pack"/>
    <s v="Active"/>
    <x v="2"/>
    <s v="LAG"/>
    <s v="E-02-S9"/>
    <s v="E"/>
    <s v="S9"/>
    <s v="BT-771830"/>
    <s v="LOT-A5863"/>
    <n v="34"/>
    <n v="13"/>
    <n v="21"/>
    <n v="40"/>
    <n v="16"/>
    <n v="240"/>
    <s v="SUP-1011"/>
    <x v="2"/>
    <s v="United Kingdom"/>
    <n v="31"/>
    <d v="2026-04-22T00:00:00"/>
    <n v="4327.95"/>
    <n v="5248.4"/>
    <n v="147150.29999999999"/>
    <s v="NGN"/>
    <d v="2026-05-09T00:00:00"/>
    <d v="2026-05-05T00:00:00"/>
    <d v="2026-11-17T00:00:00"/>
    <x v="2"/>
    <x v="0"/>
  </r>
  <r>
    <s v="PRD-02818"/>
    <s v="DEL-ACC-0056"/>
    <s v="9222410000000"/>
    <x v="58"/>
    <s v="Dell"/>
    <x v="10"/>
    <s v="Input Combos"/>
    <s v="Each"/>
    <s v="Active"/>
    <x v="0"/>
    <s v="PHC"/>
    <s v="D-01-S8"/>
    <s v="D"/>
    <s v="S8"/>
    <s v="BT-382517"/>
    <s v="LOT-C1820"/>
    <n v="25"/>
    <n v="10"/>
    <n v="15"/>
    <n v="10"/>
    <n v="5"/>
    <n v="50"/>
    <s v="SUP-1010"/>
    <x v="1"/>
    <s v="United Arab Emirates"/>
    <n v="20"/>
    <d v="2025-09-10T00:00:00"/>
    <n v="55425.7"/>
    <n v="64152.62"/>
    <n v="1385642.5"/>
    <s v="NGN"/>
    <d v="2026-06-25T00:00:00"/>
    <d v="2025-09-14T00:00:00"/>
    <m/>
    <x v="1"/>
    <x v="1"/>
  </r>
  <r>
    <s v="PRD-01444"/>
    <s v="HP-ACC-0033"/>
    <s v="6872310000000"/>
    <x v="72"/>
    <s v="Hp"/>
    <x v="10"/>
    <s v="Input Combos"/>
    <s v="Each"/>
    <s v="Active"/>
    <x v="1"/>
    <s v="ABJ"/>
    <s v="D-03-S1"/>
    <s v="D"/>
    <s v="S1"/>
    <s v="BT-598558"/>
    <s v="LOT-B4039"/>
    <n v="584"/>
    <n v="17"/>
    <n v="567"/>
    <n v="100"/>
    <n v="50"/>
    <n v="600"/>
    <s v="SUP-1010"/>
    <x v="1"/>
    <s v="United Arab Emirates"/>
    <n v="15"/>
    <d v="2025-07-13T00:00:00"/>
    <n v="9170.77"/>
    <n v="11270.13"/>
    <n v="5355729.68"/>
    <s v="NGN"/>
    <d v="2026-05-07T00:00:00"/>
    <d v="2025-07-19T00:00:00"/>
    <m/>
    <x v="1"/>
    <x v="1"/>
  </r>
  <r>
    <s v="PRD-03198"/>
    <s v="HP-MOB-0117"/>
    <s v="6600590000000"/>
    <x v="25"/>
    <s v="Hp"/>
    <x v="5"/>
    <s v="Smartphones"/>
    <s v="Each"/>
    <s v="Active"/>
    <x v="0"/>
    <s v="PHC"/>
    <s v="N/A"/>
    <s v="C"/>
    <s v="S3"/>
    <s v="BT-830649"/>
    <s v="LOT-C2803"/>
    <n v="120"/>
    <n v="1"/>
    <n v="119"/>
    <n v="60"/>
    <n v="30"/>
    <n v="240"/>
    <s v="SUP-1012"/>
    <x v="11"/>
    <s v="Nigeria"/>
    <n v="6"/>
    <d v="2025-04-15T00:00:00"/>
    <n v="185245.24"/>
    <n v="219692.43"/>
    <n v="22229428.800000001"/>
    <s v="NGN"/>
    <d v="2026-06-14T00:00:00"/>
    <d v="2025-04-24T00:00:00"/>
    <m/>
    <x v="1"/>
    <x v="1"/>
  </r>
  <r>
    <s v="PRD-01597"/>
    <s v="DEL-ACC-0032"/>
    <s v="101544000000"/>
    <x v="36"/>
    <s v="Dell"/>
    <x v="10"/>
    <s v="Mice"/>
    <s v="Each"/>
    <s v="Active"/>
    <x v="1"/>
    <s v="ABJ"/>
    <s v="C-23-S9"/>
    <s v="C"/>
    <s v="S9"/>
    <s v="BT-859749"/>
    <s v="LOT-B6426"/>
    <n v="54"/>
    <n v="5"/>
    <n v="49"/>
    <n v="40"/>
    <n v="12"/>
    <n v="240"/>
    <s v="SUP-1010"/>
    <x v="1"/>
    <s v="United Arab Emirates"/>
    <n v="16"/>
    <d v="2025-12-16T00:00:00"/>
    <n v="39165.42"/>
    <n v="51169"/>
    <n v="2114932.6800000002"/>
    <s v="NGN"/>
    <d v="2026-05-25T00:00:00"/>
    <d v="2025-12-20T00:00:00"/>
    <m/>
    <x v="1"/>
    <x v="1"/>
  </r>
  <r>
    <s v="PRD-01172"/>
    <s v="LEN-MOB-0030"/>
    <s v="191765000000"/>
    <x v="5"/>
    <s v="Lenovo"/>
    <x v="5"/>
    <s v="Tablets"/>
    <s v="Each"/>
    <s v="Discontinued"/>
    <x v="2"/>
    <s v="LAG"/>
    <s v="H-21-S8"/>
    <s v="H"/>
    <s v="S8"/>
    <s v="BT-518227"/>
    <s v="LOT-A1225"/>
    <n v="107"/>
    <n v="39"/>
    <n v="68"/>
    <n v="60"/>
    <n v="18"/>
    <n v="240"/>
    <s v="SUP-1004"/>
    <x v="10"/>
    <s v="United Arab Emirates"/>
    <n v="23"/>
    <d v="2025-10-02T00:00:00"/>
    <n v="129628.96"/>
    <n v="193052.25"/>
    <n v="13870298.720000001"/>
    <s v="NGN"/>
    <d v="2026-05-18T00:00:00"/>
    <d v="2025-10-04T00:00:00"/>
    <m/>
    <x v="1"/>
    <x v="1"/>
  </r>
  <r>
    <s v="PRD-00619"/>
    <s v="UBI-NET-0018"/>
    <s v="9489900000000"/>
    <x v="43"/>
    <s v="Ubiquiti"/>
    <x v="11"/>
    <s v="Switches"/>
    <s v="Each"/>
    <s v="Active"/>
    <x v="2"/>
    <s v="LAG"/>
    <s v="D-20-S7"/>
    <s v="D"/>
    <s v="S7"/>
    <s v="BT-346174"/>
    <s v="LOT-A2283"/>
    <n v="57"/>
    <n v="0"/>
    <n v="57"/>
    <n v="10"/>
    <n v="5"/>
    <n v="60"/>
    <s v="SUP-1002"/>
    <x v="5"/>
    <s v="Nigeria"/>
    <n v="5"/>
    <m/>
    <n v="387546.35"/>
    <n v="470715.66"/>
    <n v="22090141.949999999"/>
    <s v="NGN"/>
    <d v="2026-06-03T00:00:00"/>
    <d v="2026-01-04T00:00:00"/>
    <m/>
    <x v="1"/>
    <x v="1"/>
  </r>
  <r>
    <s v="PRD-03128"/>
    <s v="MSF-FUR-0082"/>
    <s v="6613030000000"/>
    <x v="10"/>
    <s v="Microsoft"/>
    <x v="4"/>
    <s v="Seating"/>
    <s v="Each"/>
    <s v="Active"/>
    <x v="0"/>
    <s v="PHC"/>
    <s v="E-31-S1"/>
    <s v="E"/>
    <s v="S1"/>
    <s v="BT-730424"/>
    <s v="LOT-C5644"/>
    <n v="43"/>
    <n v="10"/>
    <n v="33"/>
    <n v="15"/>
    <n v="7"/>
    <n v="60"/>
    <s v="SUP-1010"/>
    <x v="1"/>
    <s v="United Arab Emirates"/>
    <n v="18"/>
    <d v="2025-03-25T00:00:00"/>
    <n v="194075.04"/>
    <n v="259438.21"/>
    <n v="8345226.7199999997"/>
    <s v="NGN"/>
    <d v="2026-06-29T00:00:00"/>
    <d v="2025-04-09T00:00:00"/>
    <m/>
    <x v="1"/>
    <x v="1"/>
  </r>
  <r>
    <s v="PRD-00309"/>
    <s v="CAN-PRN-0010"/>
    <s v="667850000000"/>
    <x v="35"/>
    <s v="Canon"/>
    <x v="7"/>
    <s v="Laser Printers"/>
    <s v="Each"/>
    <s v="Active"/>
    <x v="2"/>
    <s v="LAG"/>
    <s v="C-03-S1"/>
    <s v="C"/>
    <s v="S1"/>
    <s v="BT-733521"/>
    <s v="LOT-A3843"/>
    <n v="239"/>
    <n v="38"/>
    <n v="201"/>
    <n v="60"/>
    <n v="30"/>
    <n v="300"/>
    <s v="SUP-1006"/>
    <x v="4"/>
    <s v="China"/>
    <n v="36"/>
    <d v="2026-05-27T00:00:00"/>
    <n v="396538.05"/>
    <n v="526439.73"/>
    <n v="94772593.950000003"/>
    <s v="NGN"/>
    <d v="2026-06-22T00:00:00"/>
    <d v="2026-06-01T00:00:00"/>
    <m/>
    <x v="1"/>
    <x v="1"/>
  </r>
  <r>
    <s v="PRD-02364"/>
    <s v="SAM-MOB-0082"/>
    <s v="1030340000000"/>
    <x v="11"/>
    <s v="Samsung"/>
    <x v="5"/>
    <s v="Tablets"/>
    <s v="Each"/>
    <s v="Active"/>
    <x v="0"/>
    <s v="PHC"/>
    <s v="E-18-S1"/>
    <s v="E"/>
    <s v="S1"/>
    <s v="BT-989721"/>
    <s v="LOT-C8764"/>
    <n v="134"/>
    <n v="20"/>
    <n v="114"/>
    <n v="60"/>
    <n v="30"/>
    <n v="240"/>
    <s v="SUP-1006"/>
    <x v="4"/>
    <s v="China"/>
    <n v="36"/>
    <d v="2025-11-12T00:00:00"/>
    <n v="588405"/>
    <n v="801056.98"/>
    <n v="78846270"/>
    <s v="NGN"/>
    <d v="2026-05-09T00:00:00"/>
    <d v="2025-11-27T00:00:00"/>
    <m/>
    <x v="1"/>
    <x v="1"/>
  </r>
  <r>
    <s v="PRD-00446"/>
    <s v="KNG-STO-0006"/>
    <s v="5633540000000"/>
    <x v="59"/>
    <s v="Kingston"/>
    <x v="3"/>
    <s v="Hard Disk Drives"/>
    <s v="Each"/>
    <s v="Discontinued"/>
    <x v="2"/>
    <s v="LAG"/>
    <s v="C-37-S6"/>
    <s v="C"/>
    <s v="S6"/>
    <s v="BT-596524"/>
    <s v="LOT-A2034"/>
    <n v="75"/>
    <n v="19"/>
    <n v="56"/>
    <n v="20"/>
    <n v="8"/>
    <n v="120"/>
    <s v="SUP-1001"/>
    <x v="9"/>
    <s v="Nigeria"/>
    <n v="9"/>
    <m/>
    <n v="44144.47"/>
    <n v="55743.82"/>
    <n v="3310835.25"/>
    <s v="NGN"/>
    <d v="2026-05-16T00:00:00"/>
    <d v="2025-06-05T00:00:00"/>
    <m/>
    <x v="1"/>
    <x v="1"/>
  </r>
  <r>
    <s v="PRD-01377"/>
    <s v="SAM-MOB-0042"/>
    <s v="9545430000000"/>
    <x v="21"/>
    <s v="Samsung"/>
    <x v="5"/>
    <s v="Smartphones"/>
    <s v="Each"/>
    <s v="Active"/>
    <x v="1"/>
    <s v="ABJ"/>
    <s v="E-28-S2"/>
    <s v="E"/>
    <s v="S2"/>
    <s v="BT-511280"/>
    <s v="LOT-B6826"/>
    <n v="69"/>
    <n v="18"/>
    <n v="51"/>
    <n v="50"/>
    <n v="20"/>
    <n v="400"/>
    <s v="SUP-1007"/>
    <x v="8"/>
    <s v="China"/>
    <n v="30"/>
    <d v="2026-03-16T00:00:00"/>
    <n v="270913.84000000003"/>
    <n v="396421.53"/>
    <n v="18693054.960000001"/>
    <s v="NGN"/>
    <d v="2026-06-26T00:00:00"/>
    <d v="2026-03-17T00:00:00"/>
    <m/>
    <x v="1"/>
    <x v="1"/>
  </r>
  <r>
    <s v="PRD-01264"/>
    <s v="CIS-NET-0050"/>
    <s v="5211480000000"/>
    <x v="48"/>
    <s v="Cisco"/>
    <x v="11"/>
    <s v="Switches"/>
    <s v="Each"/>
    <s v="Active"/>
    <x v="1"/>
    <s v="ABJ"/>
    <s v="C-11-S1"/>
    <s v="C"/>
    <s v="S1"/>
    <s v="BT-211831"/>
    <s v="LOT-B9538"/>
    <n v="157"/>
    <n v="30"/>
    <n v="127"/>
    <n v="30"/>
    <n v="9"/>
    <n v="180"/>
    <s v="SUP-1007"/>
    <x v="8"/>
    <s v="China"/>
    <n v="36"/>
    <d v="2025-06-04T00:00:00"/>
    <n v="241961.23"/>
    <n v="322407.32"/>
    <n v="37987913.109999999"/>
    <s v="NGN"/>
    <d v="2026-05-17T00:00:00"/>
    <d v="2025-06-12T00:00:00"/>
    <m/>
    <x v="1"/>
    <x v="1"/>
  </r>
  <r>
    <s v="PRD-03384"/>
    <s v="LEN-MOB-0104"/>
    <s v="3225300000000"/>
    <x v="66"/>
    <s v="Lenovo"/>
    <x v="5"/>
    <s v="Smartphones"/>
    <s v="Each"/>
    <s v="Active"/>
    <x v="0"/>
    <s v="PHC"/>
    <s v="B-32-S3"/>
    <s v="B"/>
    <s v="S3"/>
    <s v="BT-693906"/>
    <s v="LOT-C1644"/>
    <n v="43"/>
    <n v="1"/>
    <n v="42"/>
    <n v="10"/>
    <n v="5"/>
    <n v="50"/>
    <s v="SUP-1003"/>
    <x v="0"/>
    <s v="Nigeria"/>
    <n v="3"/>
    <d v="2025-02-08T00:00:00"/>
    <n v="527123.66"/>
    <n v="745632.7"/>
    <n v="22666317.379999999"/>
    <s v="NGN"/>
    <d v="2026-05-05T00:00:00"/>
    <d v="2025-02-10T00:00:00"/>
    <m/>
    <x v="1"/>
    <x v="1"/>
  </r>
  <r>
    <s v="PRD-01718"/>
    <s v="HP-ACC-0038"/>
    <s v="7034910000000"/>
    <x v="57"/>
    <s v="Hp"/>
    <x v="10"/>
    <s v="Input Combos"/>
    <s v="Each"/>
    <s v="Active"/>
    <x v="1"/>
    <s v="ABJ"/>
    <s v="D-01-S6"/>
    <s v="D"/>
    <s v="S6"/>
    <s v="BT-212251"/>
    <s v="LOT-B7551"/>
    <n v="0"/>
    <n v="0"/>
    <n v="0"/>
    <n v="15"/>
    <n v="6"/>
    <n v="90"/>
    <s v="SUP-1005"/>
    <x v="12"/>
    <s v="United Arab Emirates"/>
    <n v="18"/>
    <d v="2026-06-01T00:00:00"/>
    <n v="63777.52"/>
    <n v="86177.12"/>
    <n v="0"/>
    <s v="NGN"/>
    <d v="2026-04-30T00:00:00"/>
    <d v="2026-06-16T00:00:00"/>
    <m/>
    <x v="0"/>
    <x v="0"/>
  </r>
  <r>
    <s v="PRD-02593"/>
    <s v="HP-SUP-0070"/>
    <s v="4212290000000"/>
    <x v="34"/>
    <s v="Hp"/>
    <x v="6"/>
    <s v="Toner &amp; Ink"/>
    <s v="Pack"/>
    <s v="Active"/>
    <x v="0"/>
    <s v="PHC"/>
    <s v="G-38-S6"/>
    <s v="G"/>
    <s v="S6"/>
    <s v="BT-674426"/>
    <s v="LOT-C6834"/>
    <n v="44"/>
    <n v="14"/>
    <n v="30"/>
    <n v="20"/>
    <n v="6"/>
    <n v="80"/>
    <s v="SUP-1009"/>
    <x v="7"/>
    <s v="Nigeria"/>
    <n v="10"/>
    <d v="2025-03-10T00:00:00"/>
    <n v="6967.46"/>
    <n v="9140.9599999999991"/>
    <n v="306568.24"/>
    <s v="NGN"/>
    <d v="2026-05-06T00:00:00"/>
    <d v="2025-03-13T00:00:00"/>
    <d v="2028-02-29T00:00:00"/>
    <x v="1"/>
    <x v="1"/>
  </r>
  <r>
    <s v="PRD-00022"/>
    <s v="HP-CLN-0001"/>
    <s v="7520470000000"/>
    <x v="1"/>
    <s v="Hp"/>
    <x v="1"/>
    <s v="Vacuum"/>
    <s v="Each"/>
    <s v="Active"/>
    <x v="2"/>
    <s v="LAG"/>
    <s v="C-07-S8"/>
    <s v="C"/>
    <s v="S8"/>
    <s v="BT-112861"/>
    <s v="LOT-A5658"/>
    <n v="3"/>
    <n v="1"/>
    <n v="2"/>
    <n v="15"/>
    <n v="4"/>
    <n v="90"/>
    <s v="SUP-1001"/>
    <x v="9"/>
    <s v="Nigeria"/>
    <n v="10"/>
    <d v="2026-04-15T00:00:00"/>
    <n v="98939.51"/>
    <n v="124636.53"/>
    <n v="296818.53000000003"/>
    <s v="NGN"/>
    <d v="2026-06-11T00:00:00"/>
    <d v="2026-04-24T00:00:00"/>
    <d v="2028-03-14T00:00:00"/>
    <x v="2"/>
    <x v="0"/>
  </r>
  <r>
    <s v="PRD-02412"/>
    <s v="HP-MOB-0087"/>
    <s v="3246060000000"/>
    <x v="25"/>
    <s v="Hp"/>
    <x v="5"/>
    <s v="Tablets"/>
    <s v="Each"/>
    <s v="Active"/>
    <x v="0"/>
    <s v="PHC"/>
    <s v="C-20-S8"/>
    <s v="C"/>
    <s v="S8"/>
    <s v="BT-643458"/>
    <s v="LOT-C2937"/>
    <n v="503"/>
    <n v="30"/>
    <n v="473"/>
    <n v="100"/>
    <n v="50"/>
    <n v="600"/>
    <s v="SUP-1009"/>
    <x v="7"/>
    <s v="Nigeria"/>
    <n v="7"/>
    <d v="2026-02-09T00:00:00"/>
    <n v="529507.05000000005"/>
    <n v="640442.31000000006"/>
    <n v="266342046.19999999"/>
    <s v="NGN"/>
    <d v="2026-05-09T00:00:00"/>
    <d v="2026-02-12T00:00:00"/>
    <m/>
    <x v="1"/>
    <x v="1"/>
  </r>
  <r>
    <s v="PRD-01068"/>
    <s v="CIS-CCT-0026"/>
    <s v="5106410000000"/>
    <x v="17"/>
    <s v="Cisco"/>
    <x v="9"/>
    <s v="NVR"/>
    <s v="Each"/>
    <s v="Active"/>
    <x v="2"/>
    <s v="LAG"/>
    <s v="H-03-S2"/>
    <s v="H"/>
    <s v="S2"/>
    <s v="BT-758472"/>
    <s v="LOT-A7626"/>
    <n v="31"/>
    <n v="7"/>
    <n v="24"/>
    <n v="15"/>
    <n v="7"/>
    <n v="75"/>
    <s v="SUP-1006"/>
    <x v="4"/>
    <s v="China"/>
    <n v="37"/>
    <d v="2025-01-08T00:00:00"/>
    <n v="387060.74"/>
    <n v="496903.33"/>
    <n v="11998882.939999999"/>
    <s v="NGN"/>
    <d v="2026-06-29T00:00:00"/>
    <d v="2025-01-21T00:00:00"/>
    <m/>
    <x v="1"/>
    <x v="1"/>
  </r>
  <r>
    <s v="PRD-02571"/>
    <s v="HP-ACC-0063"/>
    <s v="5525690000000"/>
    <x v="57"/>
    <s v="Hp"/>
    <x v="10"/>
    <s v="Webcams"/>
    <s v="Each"/>
    <s v="Active"/>
    <x v="0"/>
    <s v="PHC"/>
    <s v="F-01-S6"/>
    <s v="F"/>
    <s v="S6"/>
    <s v="BT-249711"/>
    <s v="LOT-C6086"/>
    <n v="21"/>
    <n v="3"/>
    <n v="18"/>
    <n v="10"/>
    <n v="5"/>
    <n v="60"/>
    <s v="SUP-1009"/>
    <x v="7"/>
    <s v="Nigeria"/>
    <n v="7"/>
    <d v="2026-02-22T00:00:00"/>
    <n v="18463.189999999999"/>
    <n v="21841.39"/>
    <n v="387726.99"/>
    <s v="NGN"/>
    <d v="2026-06-14T00:00:00"/>
    <d v="2026-03-07T00:00:00"/>
    <m/>
    <x v="1"/>
    <x v="1"/>
  </r>
  <r>
    <s v="PRD-01983"/>
    <s v="PHI-AUD-0050"/>
    <s v="2179210000000"/>
    <x v="7"/>
    <s v="Philips"/>
    <x v="0"/>
    <s v="Speakers"/>
    <s v="Each"/>
    <s v="Active"/>
    <x v="1"/>
    <s v="ABJ"/>
    <s v="D-01-S7"/>
    <s v="D"/>
    <s v="S7"/>
    <s v="BT-952916"/>
    <s v="LOT-B4010"/>
    <n v="6"/>
    <n v="2"/>
    <n v="4"/>
    <n v="30"/>
    <n v="9"/>
    <n v="240"/>
    <s v="SUP-1005"/>
    <x v="12"/>
    <s v="United Arab Emirates"/>
    <n v="18"/>
    <d v="2025-10-24T00:00:00"/>
    <n v="80275.59"/>
    <n v="121961.92"/>
    <n v="481653.54"/>
    <s v="NGN"/>
    <d v="2026-06-15T00:00:00"/>
    <d v="2025-11-07T00:00:00"/>
    <m/>
    <x v="2"/>
    <x v="0"/>
  </r>
  <r>
    <s v="PRD-02348"/>
    <s v="SAM-MOB-0079"/>
    <s v="2020750000000"/>
    <x v="11"/>
    <s v="Samsung"/>
    <x v="5"/>
    <s v="Smartphones"/>
    <s v="Each"/>
    <s v="Active"/>
    <x v="0"/>
    <s v="PHC"/>
    <s v="F-38-S1"/>
    <s v="F"/>
    <s v="S1"/>
    <s v="BT-454564"/>
    <s v="LOT-C9252"/>
    <n v="40"/>
    <n v="5"/>
    <n v="35"/>
    <n v="10"/>
    <n v="3"/>
    <n v="40"/>
    <s v="SUP-1010"/>
    <x v="6"/>
    <s v="United Arab Emirates"/>
    <n v="16"/>
    <d v="2026-01-28T00:00:00"/>
    <n v="318952.08"/>
    <n v="391020.81"/>
    <n v="12758083.199999999"/>
    <s v="NGN"/>
    <d v="2026-06-17T00:00:00"/>
    <d v="2026-02-07T00:00:00"/>
    <m/>
    <x v="1"/>
    <x v="1"/>
  </r>
  <r>
    <s v="PRD-00889"/>
    <s v="APC-ELC-0045"/>
    <s v="6018040000000"/>
    <x v="38"/>
    <s v="Apc"/>
    <x v="8"/>
    <s v="Surge Protection"/>
    <s v="Each"/>
    <s v="Active"/>
    <x v="2"/>
    <s v="LAG"/>
    <s v="G-04-S9"/>
    <s v="G"/>
    <s v="S9"/>
    <s v="BT-695303"/>
    <s v="LOT-A9518"/>
    <n v="128"/>
    <n v="34"/>
    <n v="94"/>
    <n v="30"/>
    <n v="9"/>
    <n v="150"/>
    <s v="SUP-1011"/>
    <x v="2"/>
    <s v="United Kingdom"/>
    <n v="27"/>
    <d v="2025-12-20T00:00:00"/>
    <n v="103256.61"/>
    <n v="146121.26"/>
    <n v="13216846.08"/>
    <s v="NGN"/>
    <d v="2026-06-05T00:00:00"/>
    <d v="2025-12-28T00:00:00"/>
    <m/>
    <x v="1"/>
    <x v="1"/>
  </r>
  <r>
    <s v="PRD-02250"/>
    <s v="HP-FUR-0057"/>
    <s v="3234540000000"/>
    <x v="27"/>
    <s v="Hp"/>
    <x v="4"/>
    <s v="Seating"/>
    <s v="Each"/>
    <s v="Active"/>
    <x v="1"/>
    <s v="ABJ"/>
    <s v="D-07-S9"/>
    <s v="D"/>
    <s v="S9"/>
    <s v="BT-276920"/>
    <s v="LOT-B9401"/>
    <n v="108"/>
    <n v="0"/>
    <n v="108"/>
    <n v="15"/>
    <n v="6"/>
    <n v="75"/>
    <s v="SUP-1005"/>
    <x v="12"/>
    <s v="United Arab Emirates"/>
    <n v="16"/>
    <d v="2026-03-28T00:00:00"/>
    <n v="82725.759999999995"/>
    <n v="123033.83"/>
    <n v="8934382.0800000001"/>
    <s v="NGN"/>
    <d v="2026-05-03T00:00:00"/>
    <d v="2026-04-05T00:00:00"/>
    <m/>
    <x v="3"/>
    <x v="1"/>
  </r>
  <r>
    <s v="PRD-02386"/>
    <s v="CAN-SUP-0074"/>
    <s v="1870070000000"/>
    <x v="50"/>
    <s v="Canon"/>
    <x v="6"/>
    <s v="Paper Products"/>
    <s v="Pack"/>
    <s v="Active"/>
    <x v="0"/>
    <s v="PHC"/>
    <s v="E-28-S7"/>
    <s v="E"/>
    <s v="S7"/>
    <s v="BT-522761"/>
    <s v="LOT-C2209"/>
    <n v="178"/>
    <n v="67"/>
    <n v="111"/>
    <n v="50"/>
    <n v="20"/>
    <n v="300"/>
    <s v="SUP-1012"/>
    <x v="11"/>
    <s v="Nigeria"/>
    <n v="9"/>
    <d v="2026-04-13T00:00:00"/>
    <n v="8726.0300000000007"/>
    <n v="10547.27"/>
    <n v="1553233.34"/>
    <s v="NGN"/>
    <d v="2026-05-21T00:00:00"/>
    <d v="2026-04-24T00:00:00"/>
    <d v="2027-08-26T00:00:00"/>
    <x v="1"/>
    <x v="1"/>
  </r>
  <r>
    <s v="PRD-03067"/>
    <s v="SAM-STO-0073"/>
    <s v="9262780000000"/>
    <x v="42"/>
    <s v="Samsung"/>
    <x v="3"/>
    <s v="Hard Disk Drives"/>
    <s v="Each"/>
    <s v="Active"/>
    <x v="0"/>
    <s v="PHC"/>
    <s v="E-23-S6"/>
    <s v="E"/>
    <s v="S6"/>
    <s v="BT-607618"/>
    <s v="LOT-C5181"/>
    <n v="61"/>
    <n v="8"/>
    <n v="53"/>
    <n v="25"/>
    <n v="10"/>
    <n v="125"/>
    <s v="SUP-1003"/>
    <x v="0"/>
    <s v="Nigeria"/>
    <n v="3"/>
    <d v="2025-02-28T00:00:00"/>
    <n v="182561.49"/>
    <n v="219390.75"/>
    <n v="11136250.890000001"/>
    <s v="NGN"/>
    <d v="2026-05-10T00:00:00"/>
    <d v="2025-03-09T00:00:00"/>
    <m/>
    <x v="1"/>
    <x v="1"/>
  </r>
  <r>
    <s v="PRD-01642"/>
    <s v="BRO-SUP-0051"/>
    <s v="9750580000000"/>
    <x v="24"/>
    <s v="Brother"/>
    <x v="6"/>
    <s v="Labels"/>
    <s v="Pack"/>
    <s v="Active"/>
    <x v="1"/>
    <s v="ABJ"/>
    <s v="F-22-S7"/>
    <s v="F"/>
    <s v="S7"/>
    <s v="BT-140949"/>
    <s v="LOT-B2051"/>
    <n v="0"/>
    <n v="0"/>
    <n v="0"/>
    <n v="50"/>
    <n v="15"/>
    <n v="250"/>
    <s v="SUP-1003"/>
    <x v="0"/>
    <s v="Nigeria"/>
    <n v="6"/>
    <d v="2026-02-14T00:00:00"/>
    <n v="14116.38"/>
    <n v="19332.740000000002"/>
    <n v="0"/>
    <s v="NGN"/>
    <d v="2026-05-26T00:00:00"/>
    <d v="2026-02-20T00:00:00"/>
    <d v="2027-07-17T00:00:00"/>
    <x v="0"/>
    <x v="0"/>
  </r>
  <r>
    <s v="PRD-00870"/>
    <s v="WD-STO-0019"/>
    <s v="3099000000000"/>
    <x v="61"/>
    <s v="Western Digital"/>
    <x v="3"/>
    <s v="Flash Drives"/>
    <s v="Each"/>
    <s v="Active"/>
    <x v="2"/>
    <s v="LAG"/>
    <s v="B-21-S2"/>
    <s v="B"/>
    <s v="S2"/>
    <s v="BT-891025"/>
    <s v="LOT-A8719"/>
    <n v="182"/>
    <n v="53"/>
    <n v="129"/>
    <n v="30"/>
    <n v="9"/>
    <n v="120"/>
    <s v="SUP-1006"/>
    <x v="4"/>
    <s v="China"/>
    <n v="35"/>
    <d v="2025-06-15T00:00:00"/>
    <n v="34264.449999999997"/>
    <n v="47583.35"/>
    <n v="6236129.9000000004"/>
    <s v="NGN"/>
    <d v="2026-06-10T00:00:00"/>
    <d v="2025-06-19T00:00:00"/>
    <m/>
    <x v="3"/>
    <x v="1"/>
  </r>
  <r>
    <s v="PRD-01958"/>
    <s v="UBI-NET-0063"/>
    <s v="1568000000000"/>
    <x v="51"/>
    <s v="Ubiquiti"/>
    <x v="11"/>
    <s v="Switches"/>
    <s v="Each"/>
    <s v="Active"/>
    <x v="1"/>
    <s v="ABJ"/>
    <s v="E-23-S6"/>
    <s v="E"/>
    <s v="S6"/>
    <s v="BT-872269"/>
    <s v="LOT-B8446"/>
    <n v="33"/>
    <n v="10"/>
    <n v="23"/>
    <n v="30"/>
    <n v="12"/>
    <n v="150"/>
    <s v="SUP-1007"/>
    <x v="8"/>
    <s v="China"/>
    <n v="34"/>
    <d v="2025-05-23T00:00:00"/>
    <n v="321688.65000000002"/>
    <n v="476136.06"/>
    <n v="10615725.449999999"/>
    <s v="NGN"/>
    <d v="2026-05-03T00:00:00"/>
    <d v="2025-05-31T00:00:00"/>
    <m/>
    <x v="1"/>
    <x v="1"/>
  </r>
  <r>
    <s v="PRD-01887"/>
    <s v="APC-ELC-0084"/>
    <s v="9949850000000"/>
    <x v="14"/>
    <s v="Apc"/>
    <x v="8"/>
    <s v="Surge Protection"/>
    <s v="Each"/>
    <s v="Active"/>
    <x v="1"/>
    <s v="ABJ"/>
    <s v="A-18-S6"/>
    <s v="A"/>
    <s v="S6"/>
    <s v="BT-180997"/>
    <s v="LOT-B2058"/>
    <n v="340"/>
    <n v="14"/>
    <n v="326"/>
    <n v="100"/>
    <n v="40"/>
    <n v="400"/>
    <s v="SUP-1010"/>
    <x v="1"/>
    <s v="United Arab Emirates"/>
    <n v="14"/>
    <d v="2025-02-21T00:00:00"/>
    <n v="114964.21"/>
    <n v="165322.26999999999"/>
    <n v="39087831.399999999"/>
    <s v="NGN"/>
    <d v="2026-04-30T00:00:00"/>
    <d v="2025-02-26T00:00:00"/>
    <m/>
    <x v="1"/>
    <x v="1"/>
  </r>
  <r>
    <s v="PRD-01808"/>
    <s v="PHI-CCT-0049"/>
    <s v="182156000000"/>
    <x v="32"/>
    <s v="Philips"/>
    <x v="9"/>
    <s v="IP Cameras"/>
    <s v="Each"/>
    <s v="Discontinued"/>
    <x v="1"/>
    <s v="ABJ"/>
    <s v="A-36-S7"/>
    <s v="A"/>
    <s v="S7"/>
    <s v="BT-847546"/>
    <s v="LOT-B9413"/>
    <n v="234"/>
    <n v="49"/>
    <n v="185"/>
    <n v="40"/>
    <n v="20"/>
    <n v="320"/>
    <s v="SUP-1003"/>
    <x v="0"/>
    <s v="Nigeria"/>
    <n v="7"/>
    <d v="2025-11-09T00:00:00"/>
    <n v="495548.35"/>
    <n v="712332.25"/>
    <n v="115958313.90000001"/>
    <s v="NGN"/>
    <d v="2026-06-19T00:00:00"/>
    <d v="2025-11-12T00:00:00"/>
    <m/>
    <x v="1"/>
    <x v="1"/>
  </r>
  <r>
    <s v="PRD-02766"/>
    <s v="SAM-AUD-0080"/>
    <s v="4243840000000"/>
    <x v="0"/>
    <s v="Samsung"/>
    <x v="0"/>
    <s v="Earbuds"/>
    <s v="Each"/>
    <s v="Active"/>
    <x v="0"/>
    <s v="PHC"/>
    <s v="C-01-S6"/>
    <s v="C"/>
    <s v="S6"/>
    <s v="BT-374296"/>
    <s v="LOT-C8454"/>
    <n v="179"/>
    <n v="58"/>
    <n v="121"/>
    <n v="100"/>
    <n v="40"/>
    <n v="500"/>
    <s v="SUP-1003"/>
    <x v="0"/>
    <s v="Nigeria"/>
    <n v="7"/>
    <d v="2025-11-27T00:00:00"/>
    <n v="80824.23"/>
    <n v="102650.22"/>
    <n v="14467537.17"/>
    <s v="NGN"/>
    <d v="2026-05-15T00:00:00"/>
    <d v="2025-11-28T00:00:00"/>
    <m/>
    <x v="1"/>
    <x v="1"/>
  </r>
  <r>
    <s v="PRD-01785"/>
    <s v="HP-ACC-0041"/>
    <s v="6196080000000"/>
    <x v="72"/>
    <s v="Hp"/>
    <x v="10"/>
    <s v="Keyboards"/>
    <s v="Each"/>
    <s v="Active"/>
    <x v="1"/>
    <s v="ABJ"/>
    <s v="A-32-S7"/>
    <s v="A"/>
    <s v="S7"/>
    <s v="BT-698233"/>
    <s v="LOT-B2462"/>
    <n v="45"/>
    <n v="3"/>
    <n v="42"/>
    <n v="10"/>
    <n v="4"/>
    <n v="50"/>
    <s v="SUP-1009"/>
    <x v="7"/>
    <s v="Nigeria"/>
    <n v="7"/>
    <d v="2025-12-17T00:00:00"/>
    <n v="59596.78"/>
    <n v="92203.58"/>
    <n v="2681855.1"/>
    <s v="NGN"/>
    <d v="2026-06-06T00:00:00"/>
    <d v="2025-12-22T00:00:00"/>
    <m/>
    <x v="1"/>
    <x v="1"/>
  </r>
  <r>
    <s v="PRD-01129"/>
    <s v="CIS-NET-0042"/>
    <s v="206071000000"/>
    <x v="53"/>
    <s v="Cisco"/>
    <x v="11"/>
    <s v="Routers"/>
    <s v="Each"/>
    <s v="Active"/>
    <x v="2"/>
    <s v="LAG"/>
    <s v="B-17-S6"/>
    <s v="B"/>
    <s v="S6"/>
    <s v="BT-214526"/>
    <s v="LOT-A2088"/>
    <n v="220"/>
    <n v="26"/>
    <n v="194"/>
    <n v="50"/>
    <n v="25"/>
    <n v="400"/>
    <s v="SUP-1006"/>
    <x v="4"/>
    <s v="China"/>
    <n v="34"/>
    <d v="2026-01-02T00:00:00"/>
    <n v="357650.1"/>
    <n v="536523.68000000005"/>
    <n v="78683022"/>
    <s v="NGN"/>
    <d v="2026-06-22T00:00:00"/>
    <d v="2026-01-06T00:00:00"/>
    <m/>
    <x v="1"/>
    <x v="1"/>
  </r>
  <r>
    <s v="PRD-00106"/>
    <s v="DEL-ACC-0005"/>
    <s v="6879370000000"/>
    <x v="58"/>
    <s v="Dell"/>
    <x v="10"/>
    <s v="Keyboards"/>
    <s v="Each"/>
    <s v="Active"/>
    <x v="2"/>
    <s v="LAG"/>
    <s v="G-36-S4"/>
    <s v="G"/>
    <s v="S4"/>
    <s v="BT-163946"/>
    <s v="LOT-A7342"/>
    <n v="99"/>
    <n v="36"/>
    <n v="63"/>
    <n v="30"/>
    <n v="12"/>
    <n v="240"/>
    <s v="SUP-1001"/>
    <x v="9"/>
    <s v="Nigeria"/>
    <n v="6"/>
    <d v="2026-03-14T00:00:00"/>
    <n v="49886.34"/>
    <n v="70688.31"/>
    <n v="4938747.66"/>
    <s v="NGN"/>
    <d v="2026-06-07T00:00:00"/>
    <d v="2026-03-25T00:00:00"/>
    <m/>
    <x v="1"/>
    <x v="1"/>
  </r>
  <r>
    <s v="PRD-01141"/>
    <s v="CIS-NET-0044"/>
    <s v="8675880000000"/>
    <x v="48"/>
    <s v="Cisco"/>
    <x v="11"/>
    <s v="Access Points"/>
    <s v="Each"/>
    <s v="Active"/>
    <x v="2"/>
    <s v="LAG"/>
    <s v="E-15-S2"/>
    <s v="E"/>
    <s v="S2"/>
    <s v="BT-125185"/>
    <s v="LOT-A1771"/>
    <n v="66"/>
    <n v="0"/>
    <n v="66"/>
    <n v="10"/>
    <n v="5"/>
    <n v="100"/>
    <s v="SUP-1008"/>
    <x v="3"/>
    <s v="Nigeria"/>
    <n v="6"/>
    <d v="2026-05-28T00:00:00"/>
    <n v="897199.53"/>
    <n v="1198607.24"/>
    <n v="59215168.979999997"/>
    <s v="NGN"/>
    <d v="2026-05-10T00:00:00"/>
    <d v="2026-05-31T00:00:00"/>
    <m/>
    <x v="1"/>
    <x v="1"/>
  </r>
  <r>
    <s v="PRD-02611"/>
    <s v="LOG-AUD-0065"/>
    <s v="8496270000000"/>
    <x v="68"/>
    <s v="Logitech"/>
    <x v="0"/>
    <s v="Speakers"/>
    <s v="Each"/>
    <s v="Active"/>
    <x v="0"/>
    <s v="PHC"/>
    <s v="C-08-S3"/>
    <s v="C"/>
    <s v="S3"/>
    <s v="BT-197632"/>
    <s v="LOT-C8923"/>
    <n v="53"/>
    <n v="0"/>
    <n v="53"/>
    <n v="60"/>
    <n v="24"/>
    <n v="600"/>
    <s v="SUP-1006"/>
    <x v="4"/>
    <s v="China"/>
    <n v="35"/>
    <d v="2026-01-16T00:00:00"/>
    <n v="156867.82"/>
    <n v="205399.02"/>
    <n v="8313994.46"/>
    <s v="NGN"/>
    <d v="2026-06-12T00:00:00"/>
    <d v="2026-01-29T00:00:00"/>
    <m/>
    <x v="2"/>
    <x v="0"/>
  </r>
  <r>
    <s v="PRD-02777"/>
    <s v="LOG-ACC-0061"/>
    <s v="1556720000000"/>
    <x v="30"/>
    <s v="Logitech"/>
    <x v="10"/>
    <s v="Webcams"/>
    <s v="Each"/>
    <s v="Active"/>
    <x v="0"/>
    <s v="PHC"/>
    <s v="D-28-S3"/>
    <s v="D"/>
    <s v="S3"/>
    <s v="BT-679810"/>
    <s v="LOT-C3160"/>
    <n v="117"/>
    <n v="11"/>
    <n v="106"/>
    <n v="60"/>
    <n v="30"/>
    <n v="240"/>
    <s v="SUP-1006"/>
    <x v="4"/>
    <s v="China"/>
    <n v="34"/>
    <d v="2025-06-19T00:00:00"/>
    <n v="23046.61"/>
    <n v="31446.79"/>
    <n v="2696453.37"/>
    <s v="NGN"/>
    <d v="2026-06-23T00:00:00"/>
    <d v="2025-06-23T00:00:00"/>
    <m/>
    <x v="1"/>
    <x v="1"/>
  </r>
  <r>
    <s v="PRD-00328"/>
    <s v="HP-LAP-0008"/>
    <s v="1030020000000"/>
    <x v="63"/>
    <s v="Hp"/>
    <x v="2"/>
    <s v="Gaming Laptops"/>
    <s v="Each"/>
    <s v="Active"/>
    <x v="2"/>
    <s v="LAG"/>
    <s v="H-08-S8"/>
    <s v="H"/>
    <s v="S8"/>
    <s v="BT-984028"/>
    <s v="LOT-A7126"/>
    <n v="60"/>
    <n v="12"/>
    <n v="48"/>
    <n v="15"/>
    <n v="6"/>
    <n v="90"/>
    <s v="SUP-1001"/>
    <x v="9"/>
    <s v="Nigeria"/>
    <n v="9"/>
    <d v="2026-04-22T00:00:00"/>
    <n v="1163344.1100000001"/>
    <n v="1567638.11"/>
    <n v="69800646.599999994"/>
    <s v="NGN"/>
    <d v="2026-06-10T00:00:00"/>
    <d v="2026-04-29T00:00:00"/>
    <m/>
    <x v="1"/>
    <x v="1"/>
  </r>
  <r>
    <s v="PRD-03351"/>
    <s v="SAM-MOB-0108"/>
    <s v="8803560000000"/>
    <x v="22"/>
    <s v="Samsung"/>
    <x v="5"/>
    <s v="Smartphones"/>
    <s v="Each"/>
    <s v="Active"/>
    <x v="0"/>
    <s v="PHC"/>
    <s v="F-10-S7"/>
    <s v="F"/>
    <s v="S7"/>
    <s v="BT-902256"/>
    <s v="LOT-C3915"/>
    <n v="172"/>
    <n v="62"/>
    <n v="110"/>
    <n v="20"/>
    <n v="10"/>
    <n v="120"/>
    <s v="SUP-1010"/>
    <x v="1"/>
    <s v="United Arab Emirates"/>
    <n v="18"/>
    <d v="2026-01-07T00:00:00"/>
    <n v="374223.03"/>
    <n v="537896.93000000005"/>
    <n v="64366361.159999996"/>
    <s v="NGN"/>
    <d v="2026-06-22T00:00:00"/>
    <d v="2026-01-20T00:00:00"/>
    <m/>
    <x v="3"/>
    <x v="1"/>
  </r>
  <r>
    <s v="PRD-00346"/>
    <s v="LOG-ACC-0011"/>
    <m/>
    <x v="84"/>
    <s v="Logitech"/>
    <x v="10"/>
    <s v="Webcams"/>
    <s v="Each"/>
    <s v="Active"/>
    <x v="2"/>
    <s v="LAG"/>
    <s v="F-15-S1"/>
    <s v="F"/>
    <s v="S1"/>
    <s v="BT-961224"/>
    <s v="LOT-A5749"/>
    <n v="342"/>
    <n v="20"/>
    <n v="322"/>
    <n v="50"/>
    <n v="25"/>
    <n v="400"/>
    <s v="SUP-1002"/>
    <x v="5"/>
    <s v="Nigeria"/>
    <n v="9"/>
    <d v="2025-01-15T00:00:00"/>
    <n v="35552.06"/>
    <n v="42319.94"/>
    <n v="12158804.52"/>
    <s v="NGN"/>
    <d v="2026-06-26T00:00:00"/>
    <d v="2025-01-19T00:00:00"/>
    <m/>
    <x v="1"/>
    <x v="1"/>
  </r>
  <r>
    <s v="PRD-00633"/>
    <s v="SAM-MOB-0022"/>
    <s v="2066150000000"/>
    <x v="22"/>
    <s v="Samsung"/>
    <x v="5"/>
    <s v="Smartphones"/>
    <s v="Each"/>
    <s v="Active"/>
    <x v="2"/>
    <s v="LAG"/>
    <s v="C-12-S7"/>
    <s v="C"/>
    <s v="S7"/>
    <s v="BT-966824"/>
    <s v="LOT-A5860"/>
    <n v="21"/>
    <n v="5"/>
    <n v="16"/>
    <n v="50"/>
    <n v="15"/>
    <n v="200"/>
    <s v="SUP-1011"/>
    <x v="2"/>
    <s v="United Kingdom"/>
    <n v="31"/>
    <d v="2025-10-02T00:00:00"/>
    <n v="428229.8"/>
    <n v="532305.30000000005"/>
    <n v="8992825.8000000007"/>
    <s v="NGN"/>
    <d v="2026-05-18T00:00:00"/>
    <d v="2025-10-10T00:00:00"/>
    <m/>
    <x v="2"/>
    <x v="0"/>
  </r>
  <r>
    <s v="PRD-01482"/>
    <s v="WD-STO-0036"/>
    <s v="9891450000000"/>
    <x v="61"/>
    <s v="Western Digital"/>
    <x v="3"/>
    <s v="External Storage"/>
    <s v="Each"/>
    <s v="Active"/>
    <x v="1"/>
    <s v="ABJ"/>
    <s v="D-11-S6"/>
    <s v="D"/>
    <s v="S6"/>
    <s v="BT-783758"/>
    <s v="LOT-B1690"/>
    <n v="-7"/>
    <n v="2"/>
    <n v="14"/>
    <n v="10"/>
    <n v="5"/>
    <n v="50"/>
    <s v="SUP-1010"/>
    <x v="1"/>
    <s v="United Arab Emirates"/>
    <n v="18"/>
    <d v="2025-08-09T00:00:00"/>
    <n v="139493.19"/>
    <n v="202711.35"/>
    <n v="2231891.04"/>
    <s v="NGN"/>
    <d v="2026-06-02T00:00:00"/>
    <d v="2025-08-11T00:00:00"/>
    <m/>
    <x v="1"/>
    <x v="1"/>
  </r>
  <r>
    <s v="PRD-01694"/>
    <s v="HP-SUP-0047"/>
    <s v="1445340000000"/>
    <x v="34"/>
    <s v="Hp"/>
    <x v="6"/>
    <s v="Labels"/>
    <s v="Pack"/>
    <s v="Active"/>
    <x v="1"/>
    <s v="ABJ"/>
    <s v="F-04-S8"/>
    <s v="F"/>
    <s v="S8"/>
    <s v="BT-972410"/>
    <s v="LOT-B7236"/>
    <n v="246"/>
    <n v="55"/>
    <n v="191"/>
    <n v="30"/>
    <n v="9"/>
    <n v="180"/>
    <s v="SUP-1003"/>
    <x v="0"/>
    <s v="Nigeria"/>
    <n v="4"/>
    <d v="2025-03-30T00:00:00"/>
    <n v="25753.95"/>
    <n v="29679.51"/>
    <n v="6335471.7000000002"/>
    <s v="NGN"/>
    <d v="2026-05-11T00:00:00"/>
    <d v="2025-04-13T00:00:00"/>
    <d v="2026-06-28T00:00:00"/>
    <x v="3"/>
    <x v="1"/>
  </r>
  <r>
    <s v="PRD-02256"/>
    <s v="CAN-PRN-0056"/>
    <s v="482402000000"/>
    <x v="35"/>
    <s v="Canon"/>
    <x v="7"/>
    <s v="Laser Printers"/>
    <s v="Each"/>
    <s v="Active"/>
    <x v="1"/>
    <s v="ABJ"/>
    <s v="C-04-S4"/>
    <s v="C"/>
    <s v="S4"/>
    <s v="BT-728194"/>
    <s v="LOT-B3452"/>
    <n v="212"/>
    <n v="76"/>
    <n v="136"/>
    <n v="75"/>
    <n v="37"/>
    <n v="300"/>
    <s v="SUP-1009"/>
    <x v="7"/>
    <s v="Nigeria"/>
    <n v="9"/>
    <d v="2025-12-28T00:00:00"/>
    <n v="75867.960000000006"/>
    <n v="105958.32"/>
    <n v="16084007.52"/>
    <s v="NGN"/>
    <d v="2026-06-17T00:00:00"/>
    <d v="2026-01-04T00:00:00"/>
    <m/>
    <x v="1"/>
    <x v="1"/>
  </r>
  <r>
    <s v="PRD-00060"/>
    <s v="HP-CLN-0003"/>
    <s v="7562640000000"/>
    <x v="1"/>
    <s v="Hp"/>
    <x v="1"/>
    <s v="Vacuum"/>
    <s v="Each"/>
    <s v="Active"/>
    <x v="2"/>
    <s v="LAG"/>
    <s v="D-37-S1"/>
    <s v="D"/>
    <s v="S1"/>
    <s v="BT-555111"/>
    <s v="LOT-A2800"/>
    <n v="897"/>
    <n v="295"/>
    <n v="602"/>
    <n v="100"/>
    <n v="40"/>
    <n v="600"/>
    <s v="SUP-1002"/>
    <x v="5"/>
    <s v="Nigeria"/>
    <n v="8"/>
    <d v="2025-05-16T00:00:00"/>
    <n v="14935.8"/>
    <n v="20046.52"/>
    <n v="13397412.6"/>
    <s v="NGN"/>
    <d v="2026-05-08T00:00:00"/>
    <d v="2025-05-19T00:00:00"/>
    <d v="2028-02-26T00:00:00"/>
    <x v="3"/>
    <x v="1"/>
  </r>
  <r>
    <s v="PRD-01609"/>
    <s v="HP-PRN-0032"/>
    <s v="7349440000000"/>
    <x v="76"/>
    <s v="Hp"/>
    <x v="7"/>
    <s v="Multifunction"/>
    <s v="Each"/>
    <s v="Active"/>
    <x v="1"/>
    <s v="ABJ"/>
    <s v="F-38-S7"/>
    <s v="F"/>
    <s v="S7"/>
    <s v="BT-215005"/>
    <s v="LOT-B6477"/>
    <n v="15"/>
    <n v="5"/>
    <n v="10"/>
    <n v="10"/>
    <n v="3"/>
    <n v="50"/>
    <s v="SUP-1003"/>
    <x v="0"/>
    <s v="Nigeria"/>
    <n v="2"/>
    <d v="2025-09-17T00:00:00"/>
    <n v="485687.93"/>
    <n v="706734.71"/>
    <n v="7285318.9500000002"/>
    <s v="NGN"/>
    <d v="2026-05-23T00:00:00"/>
    <d v="2025-09-23T00:00:00"/>
    <m/>
    <x v="1"/>
    <x v="1"/>
  </r>
  <r>
    <s v="PRD-00347"/>
    <s v="HP-PRN-0005"/>
    <s v="371991000000"/>
    <x v="64"/>
    <s v="Hp"/>
    <x v="7"/>
    <s v="Multifunction"/>
    <s v="Each"/>
    <s v="Active"/>
    <x v="2"/>
    <s v="LAG"/>
    <s v="A-14-S3"/>
    <s v="A"/>
    <s v="S3"/>
    <s v="BT-673662"/>
    <s v="LOT-A6400"/>
    <n v="137"/>
    <n v="41"/>
    <n v="96"/>
    <n v="15"/>
    <n v="7"/>
    <n v="120"/>
    <s v="SUP-1001"/>
    <x v="9"/>
    <s v="Nigeria"/>
    <n v="5"/>
    <d v="2025-07-02T00:00:00"/>
    <n v="225430.13"/>
    <n v="282768.83"/>
    <n v="30883927.809999999"/>
    <s v="NGN"/>
    <d v="2026-05-12T00:00:00"/>
    <d v="2025-07-17T00:00:00"/>
    <m/>
    <x v="3"/>
    <x v="1"/>
  </r>
  <r>
    <s v="PRD-02999"/>
    <s v="LOG-AUD-0076"/>
    <m/>
    <x v="60"/>
    <s v="Logitech"/>
    <x v="0"/>
    <s v="Speakers"/>
    <s v="Each"/>
    <s v="Active"/>
    <x v="0"/>
    <s v="PHC"/>
    <s v="D-38-S5"/>
    <s v="D"/>
    <s v="S5"/>
    <s v="BT-394210"/>
    <s v="LOT-C9938"/>
    <n v="150"/>
    <n v="18"/>
    <n v="132"/>
    <n v="75"/>
    <n v="37"/>
    <n v="300"/>
    <s v="SUP-1001"/>
    <x v="9"/>
    <s v="Nigeria"/>
    <n v="5"/>
    <d v="2025-09-14T00:00:00"/>
    <n v="31844.41"/>
    <n v="46193.75"/>
    <n v="4776661.5"/>
    <s v="NGN"/>
    <d v="2026-05-11T00:00:00"/>
    <d v="2025-09-24T00:00:00"/>
    <m/>
    <x v="1"/>
    <x v="1"/>
  </r>
  <r>
    <s v="PRD-03297"/>
    <s v="BRO-PRN-0064"/>
    <s v="1056900000000"/>
    <x v="12"/>
    <s v="Brother"/>
    <x v="7"/>
    <s v="Inkjet Printers"/>
    <s v="Each"/>
    <s v="Active"/>
    <x v="0"/>
    <s v="PHC"/>
    <s v="A-20-S8"/>
    <s v="A"/>
    <s v="S8"/>
    <s v="BT-356589"/>
    <s v="LOT-C3072"/>
    <n v="181"/>
    <n v="20"/>
    <n v="161"/>
    <n v="75"/>
    <n v="22"/>
    <n v="300"/>
    <s v="SUP-1003"/>
    <x v="0"/>
    <s v="Nigeria"/>
    <n v="5"/>
    <d v="2026-02-20T00:00:00"/>
    <n v="295569.02"/>
    <n v="421485.01"/>
    <n v="53497992.619999997"/>
    <s v="NGN"/>
    <d v="2026-06-19T00:00:00"/>
    <d v="2026-02-21T00:00:00"/>
    <m/>
    <x v="1"/>
    <x v="1"/>
  </r>
  <r>
    <s v="PRD-01874"/>
    <s v="PHI-ELC-0109"/>
    <s v="8219470000000"/>
    <x v="31"/>
    <s v="Philips"/>
    <x v="8"/>
    <s v="Lighting"/>
    <s v="Each"/>
    <s v="Active"/>
    <x v="1"/>
    <s v="ABJ"/>
    <s v="C-16-S5"/>
    <s v="C"/>
    <s v="S5"/>
    <s v="BT-449908"/>
    <s v="LOT-B3493"/>
    <n v="39"/>
    <n v="2"/>
    <n v="37"/>
    <n v="10"/>
    <n v="4"/>
    <n v="40"/>
    <s v="SUP-1002"/>
    <x v="5"/>
    <s v="Nigeria"/>
    <n v="6"/>
    <d v="2025-04-08T00:00:00"/>
    <n v="202996.24"/>
    <n v="313424.94"/>
    <n v="7916853.3600000003"/>
    <s v="NGN"/>
    <d v="2026-06-29T00:00:00"/>
    <d v="2025-04-18T00:00:00"/>
    <m/>
    <x v="1"/>
    <x v="1"/>
  </r>
  <r>
    <s v="PRD-00837"/>
    <s v="HP-FUR-0026"/>
    <s v="8554510000000"/>
    <x v="27"/>
    <s v="Hp"/>
    <x v="4"/>
    <s v="Desks"/>
    <s v="Each"/>
    <s v="Active"/>
    <x v="2"/>
    <s v="LAG"/>
    <s v="A-24-S9"/>
    <s v="A"/>
    <s v="S9"/>
    <s v="BT-619999"/>
    <s v="LOT-A4660"/>
    <n v="117"/>
    <n v="35"/>
    <n v="82"/>
    <n v="40"/>
    <n v="12"/>
    <n v="320"/>
    <s v="SUP-1006"/>
    <x v="4"/>
    <s v="China"/>
    <n v="39"/>
    <d v="2025-06-22T00:00:00"/>
    <n v="203776.34"/>
    <n v="308200.36"/>
    <n v="23841831.780000001"/>
    <s v="NGN"/>
    <d v="2026-05-16T00:00:00"/>
    <d v="2025-06-24T00:00:00"/>
    <m/>
    <x v="1"/>
    <x v="1"/>
  </r>
  <r>
    <s v="PRD-01074"/>
    <s v="LEN-MOB-0027"/>
    <s v="2446400000000"/>
    <x v="5"/>
    <s v="Lenovo"/>
    <x v="5"/>
    <s v="Tablets"/>
    <s v="Each"/>
    <s v="Active"/>
    <x v="2"/>
    <s v="LAG"/>
    <s v="E-21-S2"/>
    <s v="E"/>
    <s v="S2"/>
    <s v="BT-872899"/>
    <s v="LOT-A1498"/>
    <n v="357"/>
    <n v="116"/>
    <n v="241"/>
    <n v="100"/>
    <n v="40"/>
    <n v="600"/>
    <s v="SUP-1006"/>
    <x v="4"/>
    <s v="China"/>
    <n v="33"/>
    <d v="2025-08-12T00:00:00"/>
    <n v="477859.78"/>
    <n v="614257.05000000005"/>
    <n v="170595941.5"/>
    <s v="NGN"/>
    <d v="2026-05-25T00:00:00"/>
    <d v="2025-08-21T00:00:00"/>
    <m/>
    <x v="1"/>
    <x v="1"/>
  </r>
  <r>
    <s v="PRD-01372"/>
    <s v="LOG-CLN-0032"/>
    <s v="5371270000000"/>
    <x v="28"/>
    <s v="Logitech"/>
    <x v="1"/>
    <s v="Cleaning Kits"/>
    <s v="Each"/>
    <s v="Active"/>
    <x v="1"/>
    <s v="ABJ"/>
    <s v="E-14-S1"/>
    <s v="E"/>
    <s v="S1"/>
    <s v="BT-566754"/>
    <s v="LOT-B9585"/>
    <n v="258"/>
    <n v="73"/>
    <n v="185"/>
    <n v="30"/>
    <n v="9"/>
    <n v="180"/>
    <s v="SUP-1007"/>
    <x v="8"/>
    <s v="China"/>
    <n v="35"/>
    <d v="2026-05-16T00:00:00"/>
    <n v="124972.8"/>
    <n v="154844.82"/>
    <n v="32242982.399999999"/>
    <s v="NGN"/>
    <d v="2026-05-29T00:00:00"/>
    <d v="2026-05-25T00:00:00"/>
    <d v="2028-04-11T00:00:00"/>
    <x v="3"/>
    <x v="1"/>
  </r>
  <r>
    <s v="PRD-01732"/>
    <s v="BRO-PRN-0037"/>
    <s v="8728480000000"/>
    <x v="44"/>
    <s v="Brother"/>
    <x v="7"/>
    <s v="Multifunction"/>
    <s v="Each"/>
    <s v="Active"/>
    <x v="1"/>
    <s v="ABJ"/>
    <s v="F-09-S9"/>
    <s v="F"/>
    <s v="S9"/>
    <s v="BT-934575"/>
    <s v="LOT-B1507"/>
    <n v="115"/>
    <n v="24"/>
    <n v="91"/>
    <m/>
    <n v="18"/>
    <n v="480"/>
    <s v="SUP-1010"/>
    <x v="1"/>
    <s v="United Arab Emirates"/>
    <n v="19"/>
    <d v="2025-04-12T00:00:00"/>
    <n v="253862.02"/>
    <n v="366446.56"/>
    <n v="29194132.300000001"/>
    <s v="NGN"/>
    <d v="2026-05-10T00:00:00"/>
    <d v="2025-04-17T00:00:00"/>
    <m/>
    <x v="1"/>
    <x v="1"/>
  </r>
  <r>
    <s v="PRD-02265"/>
    <s v="PHI-CLN-0077"/>
    <s v="2804890000000"/>
    <x v="25"/>
    <s v="Hp"/>
    <x v="5"/>
    <s v="Tablets"/>
    <s v="Each"/>
    <s v="Active"/>
    <x v="1"/>
    <s v="ABJ"/>
    <s v="A-34-S5"/>
    <s v="A"/>
    <s v="S5"/>
    <s v="BT-602122"/>
    <s v="LOT-B1981"/>
    <n v="85"/>
    <n v="11"/>
    <n v="74"/>
    <n v="50"/>
    <n v="20"/>
    <n v="300"/>
    <s v="SUP-1007"/>
    <x v="8"/>
    <s v="China"/>
    <n v="31"/>
    <d v="2025-05-05T00:00:00"/>
    <n v="147726.75"/>
    <n v="194413.02"/>
    <n v="12556773.75"/>
    <s v="NGN"/>
    <d v="2026-05-31T00:00:00"/>
    <d v="2025-05-10T00:00:00"/>
    <m/>
    <x v="1"/>
    <x v="1"/>
  </r>
  <r>
    <s v="PRD-01171"/>
    <s v="HP-ACC-0026"/>
    <s v="6314100000000"/>
    <x v="72"/>
    <s v="Hp"/>
    <x v="10"/>
    <s v="Keyboards"/>
    <s v="Each"/>
    <s v="Active"/>
    <x v="2"/>
    <s v="LAG"/>
    <s v="F-14-S3"/>
    <s v="F"/>
    <s v="S3"/>
    <s v="BT-176751"/>
    <s v="LOT-A4192"/>
    <n v="0"/>
    <n v="0"/>
    <n v="0"/>
    <n v="15"/>
    <n v="6"/>
    <n v="75"/>
    <s v="SUP-1004"/>
    <x v="10"/>
    <s v="United Arab Emirates"/>
    <n v="20"/>
    <d v="2025-10-06T00:00:00"/>
    <n v="5895.84"/>
    <n v="8259.32"/>
    <n v="0"/>
    <s v="NGN"/>
    <d v="2026-06-23T00:00:00"/>
    <d v="2025-10-16T00:00:00"/>
    <m/>
    <x v="0"/>
    <x v="0"/>
  </r>
  <r>
    <s v="PRD-01429"/>
    <s v="LOG-FUR-0035"/>
    <s v="5926640000000"/>
    <x v="4"/>
    <s v="Logitech"/>
    <x v="4"/>
    <s v="Seating"/>
    <s v="Each"/>
    <s v="Active"/>
    <x v="1"/>
    <s v="ABJ"/>
    <s v="N/A"/>
    <s v="B"/>
    <s v="S2"/>
    <s v="BT-916253"/>
    <s v="LOT-B7495"/>
    <n v="61"/>
    <n v="10"/>
    <n v="51"/>
    <n v="25"/>
    <n v="12"/>
    <n v="150"/>
    <s v="SUP-1005"/>
    <x v="12"/>
    <s v="United Arab Emirates"/>
    <n v="22"/>
    <d v="2025-03-04T00:00:00"/>
    <n v="264576.76"/>
    <n v="396422.92"/>
    <n v="16139182.359999999"/>
    <s v="NGN"/>
    <d v="2026-05-01T00:00:00"/>
    <d v="2025-03-19T00:00:00"/>
    <m/>
    <x v="1"/>
    <x v="1"/>
  </r>
  <r>
    <s v="PRD-01842"/>
    <s v="PHI-CLN-0048"/>
    <s v="2723110000000"/>
    <x v="20"/>
    <s v="Philips"/>
    <x v="1"/>
    <s v="Wipes"/>
    <s v="Each"/>
    <s v="Active"/>
    <x v="1"/>
    <s v="ABJ"/>
    <s v="D-11-S6"/>
    <s v="D"/>
    <s v="S6"/>
    <s v="BT-220207"/>
    <s v="LOT-B6633"/>
    <n v="230"/>
    <n v="22"/>
    <n v="208"/>
    <n v="75"/>
    <n v="30"/>
    <n v="375"/>
    <s v="SUP-1003"/>
    <x v="0"/>
    <s v="Nigeria"/>
    <n v="2"/>
    <d v="2025-02-08T00:00:00"/>
    <n v="28833.17"/>
    <n v="40546.949999999997"/>
    <n v="6631629.0999999996"/>
    <s v="NGN"/>
    <d v="2026-05-01T00:00:00"/>
    <d v="2025-02-23T00:00:00"/>
    <d v="2026-10-01T00:00:00"/>
    <x v="1"/>
    <x v="1"/>
  </r>
  <r>
    <s v="PRD-01222"/>
    <s v="DEL-LAP-0032"/>
    <m/>
    <x v="65"/>
    <s v="Dell"/>
    <x v="2"/>
    <s v="Business Laptops"/>
    <s v="Each"/>
    <s v="Active"/>
    <x v="1"/>
    <s v="ABJ"/>
    <s v="A-27-S4"/>
    <s v="A"/>
    <s v="S4"/>
    <s v="BT-113589"/>
    <s v="LOT-B7194"/>
    <n v="133"/>
    <n v="17"/>
    <n v="116"/>
    <n v="20"/>
    <n v="10"/>
    <n v="160"/>
    <s v="SUP-1002"/>
    <x v="5"/>
    <s v="Nigeria"/>
    <n v="5"/>
    <d v="2025-12-01T00:00:00"/>
    <n v="878655.52"/>
    <n v="1274894.55"/>
    <n v="116861184.2"/>
    <s v="NGN"/>
    <d v="2026-05-17T00:00:00"/>
    <d v="2025-12-05T00:00:00"/>
    <m/>
    <x v="1"/>
    <x v="1"/>
  </r>
  <r>
    <s v="PRD-01093"/>
    <s v="LOG-CLN-0026"/>
    <s v="4701260000000"/>
    <x v="28"/>
    <s v="Logitech"/>
    <x v="1"/>
    <s v="Vacuum"/>
    <s v="Each"/>
    <s v="Discontinued"/>
    <x v="2"/>
    <s v="LAG"/>
    <s v="A-07-S3"/>
    <s v="A"/>
    <s v="S3"/>
    <s v="BT-924484"/>
    <s v="LOT-A8576"/>
    <n v="0"/>
    <n v="0"/>
    <n v="0"/>
    <n v="25"/>
    <n v="10"/>
    <n v="100"/>
    <s v="SUP-1008"/>
    <x v="3"/>
    <s v="Nigeria"/>
    <n v="6"/>
    <d v="2025-09-13T00:00:00"/>
    <n v="26796.13"/>
    <n v="39080.21"/>
    <n v="0"/>
    <s v="NGN"/>
    <d v="2026-06-01T00:00:00"/>
    <d v="2025-09-17T00:00:00"/>
    <d v="2027-07-03T00:00:00"/>
    <x v="0"/>
    <x v="0"/>
  </r>
  <r>
    <s v="PRD-00449"/>
    <s v="PHI-ELC-0023"/>
    <s v="105875000000"/>
    <x v="31"/>
    <s v="Philips"/>
    <x v="8"/>
    <s v="Lighting"/>
    <s v="Each"/>
    <s v="Active"/>
    <x v="2"/>
    <s v="LAG"/>
    <s v="D-19-S8"/>
    <s v="D"/>
    <s v="S8"/>
    <s v="BT-270814"/>
    <s v="LOT-A3105"/>
    <n v="138"/>
    <n v="35"/>
    <n v="103"/>
    <n v="40"/>
    <n v="16"/>
    <n v="200"/>
    <s v="SUP-1002"/>
    <x v="5"/>
    <s v="Nigeria"/>
    <n v="7"/>
    <d v="2025-09-02T00:00:00"/>
    <n v="146571.45000000001"/>
    <n v="186971.64"/>
    <n v="20226860.100000001"/>
    <s v="NGN"/>
    <d v="2026-06-12T00:00:00"/>
    <d v="2025-09-10T00:00:00"/>
    <m/>
    <x v="1"/>
    <x v="1"/>
  </r>
  <r>
    <s v="PRD-01668"/>
    <s v="WD-STO-0043"/>
    <s v="7145710000000"/>
    <x v="61"/>
    <s v="Western Digital"/>
    <x v="9"/>
    <s v="Hard Disk Drives"/>
    <s v="Each"/>
    <s v="Active"/>
    <x v="1"/>
    <s v="ABJ"/>
    <s v="A-21-S7"/>
    <s v="A"/>
    <s v="S7"/>
    <s v="BT-196536"/>
    <s v="LOT-B7494"/>
    <n v="143"/>
    <n v="14"/>
    <n v="129"/>
    <n v="60"/>
    <n v="30"/>
    <n v="600"/>
    <s v="SUP-1003"/>
    <x v="0"/>
    <s v="Nigeria"/>
    <n v="4"/>
    <d v="2025-09-01T00:00:00"/>
    <n v="156860.38"/>
    <n v="221953.51"/>
    <n v="22431034.34"/>
    <s v="NGN"/>
    <d v="2026-06-05T00:00:00"/>
    <d v="2025-09-11T00:00:00"/>
    <m/>
    <x v="1"/>
    <x v="1"/>
  </r>
  <r>
    <s v="PRD-01786"/>
    <s v="UBI-NET-0061"/>
    <s v="941477000000"/>
    <x v="51"/>
    <s v="Ubiquiti"/>
    <x v="11"/>
    <s v="Access Points"/>
    <s v="Each"/>
    <s v="Active"/>
    <x v="1"/>
    <s v="ABJ"/>
    <s v="F-23-S5"/>
    <s v="F"/>
    <s v="S5"/>
    <s v="BT-831965"/>
    <s v="LOT-B1360"/>
    <n v="21"/>
    <n v="5"/>
    <n v="16"/>
    <n v="15"/>
    <n v="4"/>
    <n v="75"/>
    <s v="SUP-1003"/>
    <x v="0"/>
    <s v="Nigeria"/>
    <n v="4"/>
    <d v="2025-02-23T00:00:00"/>
    <n v="458481.49"/>
    <n v="657801.49"/>
    <n v="9628111.2899999991"/>
    <s v="NGN"/>
    <d v="2026-06-21T00:00:00"/>
    <d v="2025-03-07T00:00:00"/>
    <m/>
    <x v="1"/>
    <x v="1"/>
  </r>
  <r>
    <s v="PRD-02388"/>
    <s v="UBI-NET-0079"/>
    <s v="6001450000000"/>
    <x v="52"/>
    <s v="Ubiquiti"/>
    <x v="11"/>
    <s v="Routers"/>
    <s v="Each"/>
    <s v="Active"/>
    <x v="0"/>
    <s v="PHC"/>
    <s v="B-13-S1"/>
    <s v="B"/>
    <s v="S1"/>
    <s v="BT-918320"/>
    <s v="LOT-C8684"/>
    <n v="58"/>
    <n v="10"/>
    <n v="48"/>
    <n v="40"/>
    <n v="20"/>
    <n v="160"/>
    <s v="SUP-1012"/>
    <x v="11"/>
    <s v="Nigeria"/>
    <n v="7"/>
    <d v="2026-01-12T00:00:00"/>
    <n v="103207.81"/>
    <n v="149390.20000000001"/>
    <n v="5986052.9800000004"/>
    <s v="NGN"/>
    <d v="2026-06-22T00:00:00"/>
    <d v="2026-01-15T00:00:00"/>
    <m/>
    <x v="1"/>
    <x v="1"/>
  </r>
  <r>
    <s v="PRD-01980"/>
    <s v="DEL-ACC-0041"/>
    <s v="6454410000000"/>
    <x v="58"/>
    <s v="Dell"/>
    <x v="10"/>
    <s v="Webcams"/>
    <s v="Each"/>
    <s v="Active"/>
    <x v="1"/>
    <s v="ABJ"/>
    <s v="A-18-S4"/>
    <s v="A"/>
    <s v="S4"/>
    <s v="BT-610596"/>
    <s v="LOT-B8087"/>
    <n v="264"/>
    <n v="36"/>
    <n v="228"/>
    <n v="50"/>
    <n v="25"/>
    <n v="500"/>
    <s v="SUP-1005"/>
    <x v="12"/>
    <s v="United Arab Emirates"/>
    <n v="18"/>
    <d v="2025-12-25T00:00:00"/>
    <n v="48761.71"/>
    <n v="71479.47"/>
    <n v="12873091.439999999"/>
    <s v="NGN"/>
    <d v="2026-06-13T00:00:00"/>
    <d v="2026-01-03T00:00:00"/>
    <m/>
    <x v="1"/>
    <x v="1"/>
  </r>
  <r>
    <s v="PRD-01108"/>
    <s v="CIS-NET-0040"/>
    <s v="1578290000000"/>
    <x v="56"/>
    <s v="Cisco"/>
    <x v="11"/>
    <s v="Switches"/>
    <s v="Each"/>
    <s v="Active"/>
    <x v="2"/>
    <s v="LAG"/>
    <s v="G-36-S6"/>
    <s v="G"/>
    <s v="S6"/>
    <s v="BT-222235"/>
    <s v="LOT-A8196"/>
    <n v="29"/>
    <n v="2"/>
    <n v="27"/>
    <n v="25"/>
    <n v="10"/>
    <n v="200"/>
    <s v="SUP-1008"/>
    <x v="3"/>
    <s v="Nigeria"/>
    <n v="6"/>
    <d v="2026-04-02T00:00:00"/>
    <n v="933153.18"/>
    <n v="1296068.5"/>
    <n v="27061442.219999999"/>
    <s v="NGN"/>
    <d v="2026-05-03T00:00:00"/>
    <d v="2026-04-08T00:00:00"/>
    <m/>
    <x v="1"/>
    <x v="1"/>
  </r>
  <r>
    <s v="PRD-01583"/>
    <s v="PHI-ELC-0094"/>
    <s v="3386140000000"/>
    <x v="31"/>
    <s v="Philips"/>
    <x v="8"/>
    <s v="Surge Protection"/>
    <s v="Each"/>
    <s v="Active"/>
    <x v="1"/>
    <s v="ABJ"/>
    <s v="C-16-S6"/>
    <s v="C"/>
    <s v="S6"/>
    <s v="BT-865094"/>
    <s v="LOT-B7852"/>
    <n v="1219"/>
    <n v="380"/>
    <n v="839"/>
    <n v="100"/>
    <n v="50"/>
    <n v="1000"/>
    <s v="SUP-1003"/>
    <x v="0"/>
    <s v="Nigeria"/>
    <n v="4"/>
    <d v="2025-11-21T00:00:00"/>
    <n v="301726.45"/>
    <n v="419028.28"/>
    <n v="367804542.60000002"/>
    <s v="NGN"/>
    <d v="2026-05-02T00:00:00"/>
    <d v="2025-11-23T00:00:00"/>
    <m/>
    <x v="3"/>
    <x v="1"/>
  </r>
  <r>
    <s v="PRD-02082"/>
    <s v="PHI-CLN-0056"/>
    <s v="9320080000000"/>
    <x v="20"/>
    <s v="Philips"/>
    <x v="1"/>
    <s v="Vacuum"/>
    <s v="Each"/>
    <s v="Discontinued"/>
    <x v="1"/>
    <s v="ABJ"/>
    <s v="B-24-S9"/>
    <s v="B"/>
    <s v="S9"/>
    <s v="BT-442482"/>
    <s v="LOT-B7000"/>
    <n v="-10"/>
    <n v="0"/>
    <n v="30"/>
    <n v="25"/>
    <n v="10"/>
    <n v="250"/>
    <s v="SUP-1007"/>
    <x v="8"/>
    <s v="China"/>
    <n v="34"/>
    <d v="2025-04-17T00:00:00"/>
    <n v="59729.61"/>
    <n v="83408.350000000006"/>
    <n v="1791888.3"/>
    <s v="NGN"/>
    <d v="2026-06-20T00:00:00"/>
    <d v="2025-04-22T00:00:00"/>
    <d v="2027-11-07T00:00:00"/>
    <x v="1"/>
    <x v="1"/>
  </r>
  <r>
    <s v="PRD-00157"/>
    <s v="PHI-CLN-0004"/>
    <s v="1381140000000"/>
    <x v="20"/>
    <s v="Philips"/>
    <x v="1"/>
    <s v="Wipes"/>
    <s v="Each"/>
    <s v="Active"/>
    <x v="2"/>
    <s v="LAG"/>
    <s v="A-34-S5"/>
    <s v="A"/>
    <s v="S5"/>
    <s v="BT-142627"/>
    <s v="LOT-A2153"/>
    <n v="211"/>
    <n v="59"/>
    <n v="152"/>
    <n v="25"/>
    <n v="12"/>
    <n v="200"/>
    <s v="SUP-1011"/>
    <x v="2"/>
    <s v="United Kingdom"/>
    <n v="26"/>
    <d v="2025-04-10T00:00:00"/>
    <n v="68801.13"/>
    <n v="99582.13"/>
    <n v="14517038.43"/>
    <s v="NGN"/>
    <d v="2026-06-06T00:00:00"/>
    <d v="2025-04-24T00:00:00"/>
    <d v="2028-03-25T00:00:00"/>
    <x v="3"/>
    <x v="1"/>
  </r>
  <r>
    <s v="PRD-02154"/>
    <s v="APC-ELC-0098"/>
    <s v="4155720000000"/>
    <x v="38"/>
    <s v="Apc"/>
    <x v="8"/>
    <s v="Surge Protection"/>
    <s v="Each"/>
    <s v="Active"/>
    <x v="1"/>
    <s v="ABJ"/>
    <s v="F-20-S3"/>
    <s v="F"/>
    <s v="S3"/>
    <s v="BT-737712"/>
    <s v="LOT-B8303"/>
    <n v="650"/>
    <n v="217"/>
    <n v="433"/>
    <m/>
    <n v="24"/>
    <n v="600"/>
    <s v="SUP-1005"/>
    <x v="12"/>
    <s v="United Arab Emirates"/>
    <n v="18"/>
    <d v="2025-12-28T00:00:00"/>
    <n v="137483.16"/>
    <n v="211781.77"/>
    <n v="89364054"/>
    <s v="NGN"/>
    <d v="2026-06-24T00:00:00"/>
    <d v="2026-01-11T00:00:00"/>
    <m/>
    <x v="3"/>
    <x v="1"/>
  </r>
  <r>
    <s v="PRD-00572"/>
    <s v="CAN-SUP-0019"/>
    <s v="3427200000000"/>
    <x v="39"/>
    <s v="Canon"/>
    <x v="6"/>
    <s v="Toner &amp; Ink"/>
    <s v="Pack"/>
    <s v="Active"/>
    <x v="2"/>
    <s v="LAG"/>
    <s v="H-29-S2"/>
    <s v="H"/>
    <s v="S2"/>
    <s v="BT-559683"/>
    <s v="LOT-A7523"/>
    <n v="60"/>
    <n v="3"/>
    <n v="57"/>
    <n v="40"/>
    <n v="20"/>
    <n v="200"/>
    <s v="SUP-1002"/>
    <x v="5"/>
    <s v="Nigeria"/>
    <n v="4"/>
    <d v="2025-03-08T00:00:00"/>
    <n v="9051.9599999999991"/>
    <n v="12991.1"/>
    <n v="543117.6"/>
    <s v="NGN"/>
    <d v="2026-05-11T00:00:00"/>
    <d v="2025-03-13T00:00:00"/>
    <d v="2027-10-02T00:00:00"/>
    <x v="1"/>
    <x v="1"/>
  </r>
  <r>
    <s v="PRD-01912"/>
    <s v="DEL-ACC-0036"/>
    <s v="1114080000000"/>
    <x v="36"/>
    <s v="Dell"/>
    <x v="10"/>
    <s v="Mice"/>
    <s v="Each"/>
    <s v="Active"/>
    <x v="1"/>
    <s v="ABJ"/>
    <s v="A-07-S9"/>
    <s v="A"/>
    <s v="S9"/>
    <s v="BT-929379"/>
    <s v="LOT-B1121"/>
    <n v="16"/>
    <n v="1"/>
    <n v="15"/>
    <n v="30"/>
    <n v="12"/>
    <n v="150"/>
    <s v="SUP-1002"/>
    <x v="5"/>
    <s v="Nigeria"/>
    <n v="5"/>
    <d v="2026-05-19T00:00:00"/>
    <n v="42470.63"/>
    <n v="49033.51"/>
    <n v="679530.08"/>
    <s v="NGN"/>
    <d v="2026-06-28T00:00:00"/>
    <d v="2026-05-23T00:00:00"/>
    <m/>
    <x v="2"/>
    <x v="0"/>
  </r>
  <r>
    <s v="PRD-00295"/>
    <s v="HP-MOB-0015"/>
    <s v="4167870000000"/>
    <x v="25"/>
    <s v="Hp"/>
    <x v="5"/>
    <s v="Smartphones"/>
    <s v="Each"/>
    <s v="Active"/>
    <x v="2"/>
    <s v="LAG"/>
    <s v="F-11-S1"/>
    <s v="F"/>
    <s v="S1"/>
    <s v="BT-798566"/>
    <s v="LOT-A4260"/>
    <n v="21"/>
    <n v="5"/>
    <n v="16"/>
    <n v="20"/>
    <n v="6"/>
    <n v="120"/>
    <s v="SUP-1011"/>
    <x v="2"/>
    <s v="United Kingdom"/>
    <n v="27"/>
    <d v="2026-01-24T00:00:00"/>
    <n v="178652.79"/>
    <n v="225809.96"/>
    <n v="3751708.59"/>
    <s v="NGN"/>
    <d v="2026-06-03T00:00:00"/>
    <d v="2026-01-31T00:00:00"/>
    <m/>
    <x v="1"/>
    <x v="1"/>
  </r>
  <r>
    <s v="PRD-02511"/>
    <s v="APC-ELC-0110"/>
    <s v="748699000000"/>
    <x v="70"/>
    <s v="Apc"/>
    <x v="8"/>
    <s v="Surge Protection"/>
    <s v="Each"/>
    <s v="Active"/>
    <x v="0"/>
    <s v="PHC"/>
    <s v="E-08-S1"/>
    <s v="E"/>
    <s v="S1"/>
    <s v="BT-434707"/>
    <s v="LOT-C3819"/>
    <n v="16"/>
    <n v="6"/>
    <n v="10"/>
    <n v="20"/>
    <n v="8"/>
    <n v="100"/>
    <s v="SUP-1006"/>
    <x v="4"/>
    <s v="China"/>
    <n v="35"/>
    <d v="2025-07-31T00:00:00"/>
    <n v="293262.49"/>
    <n v="443155.41"/>
    <n v="4692199.84"/>
    <s v="NGN"/>
    <d v="2026-05-30T00:00:00"/>
    <d v="2025-08-08T00:00:00"/>
    <m/>
    <x v="2"/>
    <x v="0"/>
  </r>
  <r>
    <s v="PRD-02756"/>
    <s v="APC-ELC-0116"/>
    <s v="9890860000000"/>
    <x v="38"/>
    <s v="Apc"/>
    <x v="8"/>
    <s v="UPS"/>
    <s v="Each"/>
    <s v="Active"/>
    <x v="0"/>
    <s v="PHC"/>
    <s v="E-12-S3"/>
    <s v="E"/>
    <s v="S3"/>
    <s v="BT-851251"/>
    <s v="LOT-C4310"/>
    <n v="892"/>
    <n v="10"/>
    <n v="882"/>
    <n v="100"/>
    <n v="40"/>
    <n v="1000"/>
    <s v="SUP-1012"/>
    <x v="11"/>
    <s v="Nigeria"/>
    <n v="9"/>
    <d v="2026-03-16T00:00:00"/>
    <n v="294489.69"/>
    <n v="406866.76"/>
    <n v="262684803.5"/>
    <s v="NGN"/>
    <d v="2026-04-30T00:00:00"/>
    <d v="2026-03-24T00:00:00"/>
    <m/>
    <x v="1"/>
    <x v="1"/>
  </r>
  <r>
    <s v="PRD-01708"/>
    <s v="PHI-ELC-0103"/>
    <s v="6373530000000"/>
    <x v="37"/>
    <s v="Philips"/>
    <x v="8"/>
    <s v="Lighting"/>
    <s v="Each"/>
    <s v="Active"/>
    <x v="1"/>
    <s v="ABJ"/>
    <s v="C-32-S2"/>
    <s v="C"/>
    <s v="S2"/>
    <s v="BT-989283"/>
    <s v="LOT-B6355"/>
    <n v="43"/>
    <n v="2"/>
    <n v="41"/>
    <n v="50"/>
    <n v="15"/>
    <n v="250"/>
    <s v="SUP-1009"/>
    <x v="7"/>
    <s v="Nigeria"/>
    <n v="11"/>
    <d v="2025-08-17T00:00:00"/>
    <n v="214587.91"/>
    <n v="249876.2"/>
    <n v="9227280.1300000008"/>
    <s v="NGN"/>
    <d v="2026-06-06T00:00:00"/>
    <d v="2025-08-19T00:00:00"/>
    <m/>
    <x v="2"/>
    <x v="0"/>
  </r>
  <r>
    <s v="PRD-01274"/>
    <s v="DEL-ACC-0027"/>
    <s v="9699150000000"/>
    <x v="58"/>
    <s v="Dell"/>
    <x v="10"/>
    <s v="Keyboards"/>
    <s v="Each"/>
    <s v="Active"/>
    <x v="1"/>
    <s v="ABJ"/>
    <s v="E-31-S1"/>
    <s v="E"/>
    <s v="S1"/>
    <s v="BT-193503"/>
    <s v="LOT-B3984"/>
    <n v="502"/>
    <n v="112"/>
    <n v="390"/>
    <n v="100"/>
    <n v="40"/>
    <n v="1000"/>
    <s v="SUP-1007"/>
    <x v="8"/>
    <s v="China"/>
    <n v="33"/>
    <d v="2025-08-08T00:00:00"/>
    <n v="46515.360000000001"/>
    <n v="59719.01"/>
    <n v="23350710.719999999"/>
    <s v="NGN"/>
    <d v="2026-05-23T00:00:00"/>
    <d v="2025-08-17T00:00:00"/>
    <m/>
    <x v="1"/>
    <x v="1"/>
  </r>
  <r>
    <s v="PRD-00085"/>
    <s v="SAM-AUD-0005"/>
    <s v="5171340000000"/>
    <x v="0"/>
    <s v="Samsung"/>
    <x v="0"/>
    <s v="Speakers"/>
    <s v="Each"/>
    <s v="Active"/>
    <x v="2"/>
    <s v="LAG"/>
    <s v="G-16-S2"/>
    <s v="G"/>
    <s v="S2"/>
    <s v="BT-412170"/>
    <s v="LOT-A1528"/>
    <n v="522"/>
    <n v="93"/>
    <n v="429"/>
    <m/>
    <n v="30"/>
    <n v="600"/>
    <s v="SUP-1008"/>
    <x v="3"/>
    <s v="Nigeria"/>
    <n v="10"/>
    <d v="2025-03-15T00:00:00"/>
    <n v="139140.09"/>
    <n v="202309.92"/>
    <n v="72631126.980000004"/>
    <s v="NGN"/>
    <d v="2026-06-16T00:00:00"/>
    <d v="2025-03-24T00:00:00"/>
    <m/>
    <x v="1"/>
    <x v="1"/>
  </r>
  <r>
    <s v="PRD-02907"/>
    <s v="HP-CLN-0074"/>
    <s v="5648310000000"/>
    <x v="1"/>
    <s v="Hp"/>
    <x v="1"/>
    <s v="Cleaning Kits"/>
    <s v="Each"/>
    <s v="Active"/>
    <x v="0"/>
    <s v="PHC"/>
    <s v="D-25-S6"/>
    <s v="D"/>
    <s v="S6"/>
    <s v="BT-700084"/>
    <s v="LOT-C5700"/>
    <n v="181"/>
    <n v="32"/>
    <n v="149"/>
    <n v="30"/>
    <n v="15"/>
    <n v="240"/>
    <s v="SUP-1010"/>
    <x v="1"/>
    <s v="United Arab Emirates"/>
    <n v="19"/>
    <d v="2026-02-20T00:00:00"/>
    <n v="147858.46"/>
    <n v="188450.05"/>
    <n v="26762381.260000002"/>
    <s v="NGN"/>
    <d v="2026-05-14T00:00:00"/>
    <d v="2026-03-07T00:00:00"/>
    <d v="2027-05-16T00:00:00"/>
    <x v="1"/>
    <x v="1"/>
  </r>
  <r>
    <s v="PRD-03263"/>
    <s v="HP-FUR-0083"/>
    <s v="5638860000000"/>
    <x v="27"/>
    <s v="Hp"/>
    <x v="4"/>
    <s v="Desks"/>
    <s v="Each"/>
    <s v="Active"/>
    <x v="0"/>
    <s v="PHC"/>
    <s v="A-23-S4"/>
    <s v="A"/>
    <s v="S4"/>
    <s v="BT-947156"/>
    <s v="LOT-C4205"/>
    <n v="182"/>
    <n v="70"/>
    <n v="112"/>
    <m/>
    <n v="37"/>
    <n v="450"/>
    <s v="SUP-1012"/>
    <x v="11"/>
    <s v="Nigeria"/>
    <n v="6"/>
    <d v="2026-02-05T00:00:00"/>
    <n v="163504.04"/>
    <n v="252322.99"/>
    <n v="29757735.280000001"/>
    <s v="NGN"/>
    <d v="2026-05-21T00:00:00"/>
    <d v="2026-02-07T00:00:00"/>
    <m/>
    <x v="1"/>
    <x v="1"/>
  </r>
  <r>
    <s v="PRD-02873"/>
    <s v="UBI-CCT-0071"/>
    <s v="9815320000000"/>
    <x v="16"/>
    <s v="Ubiquiti"/>
    <x v="9"/>
    <s v="Intercoms"/>
    <s v="Each"/>
    <s v="Active"/>
    <x v="0"/>
    <s v="PHC"/>
    <s v="F-08-S8"/>
    <s v="F"/>
    <s v="S8"/>
    <s v="BT-387828"/>
    <s v="LOT-C9722"/>
    <n v="182"/>
    <n v="14"/>
    <n v="168"/>
    <n v="20"/>
    <n v="10"/>
    <n v="200"/>
    <s v="SUP-1009"/>
    <x v="7"/>
    <s v="Nigeria"/>
    <n v="12"/>
    <d v="2025-05-07T00:00:00"/>
    <n v="742379.3"/>
    <n v="1005786.96"/>
    <n v="135113032.59999999"/>
    <s v="NGN"/>
    <d v="2026-06-05T00:00:00"/>
    <d v="2025-05-08T00:00:00"/>
    <m/>
    <x v="1"/>
    <x v="1"/>
  </r>
  <r>
    <s v="PRD-00131"/>
    <s v="PHI-ELC-0004"/>
    <s v="2908780000000"/>
    <x v="31"/>
    <s v="Philips"/>
    <x v="8"/>
    <s v="Surge Protection"/>
    <s v="Each"/>
    <s v="Active"/>
    <x v="2"/>
    <s v="LAG"/>
    <s v="C-12-S3"/>
    <s v="C"/>
    <s v="S3"/>
    <s v="BT-331512"/>
    <s v="LOT-A5140"/>
    <n v="1"/>
    <n v="0"/>
    <n v="1"/>
    <n v="75"/>
    <n v="37"/>
    <n v="375"/>
    <s v="SUP-1008"/>
    <x v="3"/>
    <s v="Nigeria"/>
    <n v="8"/>
    <d v="2025-06-22T00:00:00"/>
    <n v="303457.57"/>
    <n v="385960.54"/>
    <n v="303457.57"/>
    <s v="NGN"/>
    <d v="2026-06-03T00:00:00"/>
    <d v="2025-06-26T00:00:00"/>
    <m/>
    <x v="2"/>
    <x v="0"/>
  </r>
  <r>
    <s v="PRD-02128"/>
    <s v="PHI-AUD-0054"/>
    <s v="2499140000000"/>
    <x v="49"/>
    <s v="Philips"/>
    <x v="10"/>
    <s v="Earbuds"/>
    <s v="Each"/>
    <s v="Discontinued"/>
    <x v="1"/>
    <s v="ABJ"/>
    <s v="N/A"/>
    <s v="B"/>
    <s v="S7"/>
    <s v="BT-142534"/>
    <s v="LOT-B8812"/>
    <n v="47"/>
    <n v="10"/>
    <n v="37"/>
    <n v="40"/>
    <n v="16"/>
    <n v="240"/>
    <s v="SUP-1010"/>
    <x v="1"/>
    <s v="United Arab Emirates"/>
    <n v="16"/>
    <d v="2025-12-04T00:00:00"/>
    <n v="93696.83"/>
    <n v="120939.55"/>
    <n v="4403751.01"/>
    <s v="NGN"/>
    <d v="2026-06-22T00:00:00"/>
    <d v="2025-12-09T00:00:00"/>
    <m/>
    <x v="1"/>
    <x v="1"/>
  </r>
  <r>
    <s v="PRD-00803"/>
    <s v="MSF-ACC-0018"/>
    <s v="3231680000000"/>
    <x v="62"/>
    <s v="Microsoft"/>
    <x v="10"/>
    <s v="Input Combos"/>
    <s v="Each"/>
    <s v="Active"/>
    <x v="2"/>
    <s v="LAG"/>
    <s v="C-01-S4"/>
    <s v="C"/>
    <s v="S4"/>
    <s v="BT-399530"/>
    <s v="LOT-A6638"/>
    <n v="0"/>
    <n v="0"/>
    <n v="0"/>
    <n v="30"/>
    <n v="15"/>
    <n v="240"/>
    <s v="SUP-1011"/>
    <x v="6"/>
    <s v="United Kingdom"/>
    <n v="28"/>
    <d v="2026-06-07T00:00:00"/>
    <n v="25587.74"/>
    <n v="35563.910000000003"/>
    <n v="0"/>
    <s v="NGN"/>
    <d v="2026-06-01T00:00:00"/>
    <d v="2026-06-19T00:00:00"/>
    <m/>
    <x v="0"/>
    <x v="0"/>
  </r>
  <r>
    <s v="PRD-01766"/>
    <s v="LOG-CLN-0048"/>
    <s v="8444690000000"/>
    <x v="28"/>
    <s v="Logitech"/>
    <x v="1"/>
    <s v="Wipes"/>
    <s v="Each"/>
    <s v="Discontinued"/>
    <x v="1"/>
    <s v="ABJ"/>
    <s v="B-09-S9"/>
    <s v="B"/>
    <s v="S9"/>
    <s v="BT-301935"/>
    <s v="LOT-B9047"/>
    <n v="170"/>
    <n v="63"/>
    <n v="107"/>
    <n v="75"/>
    <n v="22"/>
    <n v="300"/>
    <s v="SUP-1005"/>
    <x v="12"/>
    <s v="United Arab Emirates"/>
    <n v="19"/>
    <d v="2025-11-04T00:00:00"/>
    <n v="63158.01"/>
    <n v="96554.26"/>
    <n v="10736861.699999999"/>
    <s v="NGN"/>
    <d v="2026-05-28T00:00:00"/>
    <d v="2025-11-06T00:00:00"/>
    <d v="2028-05-19T00:00:00"/>
    <x v="1"/>
    <x v="1"/>
  </r>
  <r>
    <s v="PRD-01730"/>
    <s v="CIS-NET-0075"/>
    <s v="1311480000000"/>
    <x v="53"/>
    <s v="Cisco"/>
    <x v="11"/>
    <s v="Routers"/>
    <s v="Each"/>
    <s v="Active"/>
    <x v="1"/>
    <s v="ABJ"/>
    <s v="A-02-S9"/>
    <s v="A"/>
    <s v="S9"/>
    <s v="BT-293732"/>
    <s v="LOT-B9473"/>
    <n v="239"/>
    <n v="11"/>
    <n v="228"/>
    <n v="60"/>
    <n v="30"/>
    <n v="480"/>
    <s v="SUP-1002"/>
    <x v="5"/>
    <s v="Nigeria"/>
    <n v="8"/>
    <d v="2025-09-21T00:00:00"/>
    <n v="792617.42"/>
    <n v="1146772.18"/>
    <n v="189435563.40000001"/>
    <s v="NGN"/>
    <d v="2026-06-15T00:00:00"/>
    <d v="2025-09-29T00:00:00"/>
    <m/>
    <x v="1"/>
    <x v="1"/>
  </r>
  <r>
    <s v="PRD-01164"/>
    <s v="HP-MOB-0044"/>
    <s v="6003380000000"/>
    <x v="25"/>
    <s v="Hp"/>
    <x v="5"/>
    <s v="Tablets"/>
    <s v="Each"/>
    <s v="Active"/>
    <x v="2"/>
    <s v="LAG"/>
    <s v="G-37-S6"/>
    <s v="G"/>
    <s v="S6"/>
    <s v="BT-478463"/>
    <s v="LOT-A7691"/>
    <n v="378"/>
    <n v="131"/>
    <n v="247"/>
    <n v="60"/>
    <n v="18"/>
    <n v="360"/>
    <s v="SUP-1004"/>
    <x v="10"/>
    <s v="United Arab Emirates"/>
    <n v="19"/>
    <d v="2025-01-14T00:00:00"/>
    <n v="537432.25"/>
    <n v="799297.11"/>
    <n v="203149390.5"/>
    <s v="NGN"/>
    <d v="2026-05-24T00:00:00"/>
    <d v="2025-01-21T00:00:00"/>
    <m/>
    <x v="3"/>
    <x v="1"/>
  </r>
  <r>
    <s v="PRD-01381"/>
    <s v="SAM-STO-0036"/>
    <s v="2464970000000"/>
    <x v="3"/>
    <s v="Samsung"/>
    <x v="3"/>
    <s v="External Storage"/>
    <s v="Each"/>
    <s v="Active"/>
    <x v="1"/>
    <s v="ABJ"/>
    <s v="D-04-S5"/>
    <s v="D"/>
    <s v="S5"/>
    <s v="BT-409261"/>
    <s v="LOT-B8740"/>
    <n v="25"/>
    <n v="2"/>
    <n v="23"/>
    <n v="30"/>
    <n v="15"/>
    <n v="180"/>
    <s v="SUP-1009"/>
    <x v="7"/>
    <s v="Nigeria"/>
    <n v="11"/>
    <d v="2025-03-28T00:00:00"/>
    <n v="80434.67"/>
    <n v="114349.31"/>
    <n v="2010866.75"/>
    <s v="NGN"/>
    <d v="2026-05-02T00:00:00"/>
    <d v="2025-04-12T00:00:00"/>
    <m/>
    <x v="2"/>
    <x v="0"/>
  </r>
  <r>
    <s v="PRD-01819"/>
    <s v="SAM-AUD-0059"/>
    <s v="6838280000000"/>
    <x v="0"/>
    <s v="Samsung"/>
    <x v="0"/>
    <s v="Earbuds"/>
    <s v="Each"/>
    <s v="Discontinued"/>
    <x v="1"/>
    <s v="ABJ"/>
    <s v="D-27-S7"/>
    <s v="D"/>
    <s v="S7"/>
    <s v="BT-920587"/>
    <s v="LOT-B8187"/>
    <n v="22"/>
    <n v="2"/>
    <n v="20"/>
    <n v="10"/>
    <n v="5"/>
    <n v="50"/>
    <s v="SUP-1010"/>
    <x v="1"/>
    <s v="United Arab Emirates"/>
    <n v="14"/>
    <d v="2025-07-28T00:00:00"/>
    <n v="39706.71"/>
    <n v="60822.76"/>
    <n v="873547.62"/>
    <s v="NGN"/>
    <d v="2026-06-25T00:00:00"/>
    <d v="2025-08-12T00:00:00"/>
    <m/>
    <x v="1"/>
    <x v="1"/>
  </r>
  <r>
    <s v="PRD-02651"/>
    <s v="PHI-CLN-0075"/>
    <s v="2118320000000"/>
    <x v="20"/>
    <s v="Philips"/>
    <x v="1"/>
    <s v="Wipes"/>
    <s v="Each"/>
    <s v="Active"/>
    <x v="0"/>
    <s v="PHC"/>
    <s v="E-19-S9"/>
    <s v="E"/>
    <s v="S9"/>
    <s v="BT-302689"/>
    <s v="LOT-C8786"/>
    <n v="0"/>
    <n v="0"/>
    <n v="0"/>
    <m/>
    <n v="30"/>
    <n v="600"/>
    <s v="SUP-1012"/>
    <x v="11"/>
    <s v="Nigeria"/>
    <n v="7"/>
    <d v="2026-01-08T00:00:00"/>
    <n v="15765.69"/>
    <n v="21448.87"/>
    <n v="0"/>
    <s v="NGN"/>
    <d v="2026-06-16T00:00:00"/>
    <d v="2026-01-21T00:00:00"/>
    <d v="2027-10-28T00:00:00"/>
    <x v="0"/>
    <x v="0"/>
  </r>
  <r>
    <s v="PRD-01002"/>
    <s v="SAM-AUD-0030"/>
    <s v="6340940000000"/>
    <x v="0"/>
    <s v="Samsung"/>
    <x v="0"/>
    <s v="Headsets"/>
    <s v="Each"/>
    <s v="Active"/>
    <x v="2"/>
    <s v="LAG"/>
    <s v="E-12-S1"/>
    <s v="E"/>
    <s v="S1"/>
    <s v="BT-711057"/>
    <s v="LOT-A4281"/>
    <n v="77"/>
    <n v="21"/>
    <n v="56"/>
    <n v="30"/>
    <n v="9"/>
    <n v="150"/>
    <s v="SUP-1002"/>
    <x v="5"/>
    <s v="Nigeria"/>
    <n v="4"/>
    <d v="2025-12-19T00:00:00"/>
    <n v="133547.23000000001"/>
    <n v="158470.45000000001"/>
    <n v="10283136.710000001"/>
    <s v="NGN"/>
    <d v="2026-06-11T00:00:00"/>
    <d v="2025-12-31T00:00:00"/>
    <m/>
    <x v="1"/>
    <x v="1"/>
  </r>
  <r>
    <s v="PRD-00018"/>
    <s v="WD-STO-0001"/>
    <s v="9232720000000"/>
    <x v="74"/>
    <s v="Western Digital"/>
    <x v="3"/>
    <s v="Solid State Drives"/>
    <s v="Each"/>
    <s v="Active"/>
    <x v="2"/>
    <s v="LAG"/>
    <s v="B-02-S1"/>
    <s v="B"/>
    <s v="S1"/>
    <s v="BT-359295"/>
    <s v="LOT-A4266"/>
    <n v="92"/>
    <n v="30"/>
    <n v="62"/>
    <n v="50"/>
    <n v="20"/>
    <n v="400"/>
    <s v="SUP-1001"/>
    <x v="9"/>
    <s v="Nigeria"/>
    <n v="10"/>
    <d v="2025-06-16T00:00:00"/>
    <n v="126962.65"/>
    <n v="196787.43"/>
    <n v="11680563.800000001"/>
    <s v="NGN"/>
    <d v="2026-05-19T00:00:00"/>
    <d v="2025-06-20T00:00:00"/>
    <m/>
    <x v="1"/>
    <x v="1"/>
  </r>
  <r>
    <s v="PRD-02231"/>
    <s v="HP-FUR-0056"/>
    <s v="1454030000000"/>
    <x v="27"/>
    <s v="Hp"/>
    <x v="4"/>
    <s v="Desks"/>
    <s v="Each"/>
    <s v="Active"/>
    <x v="1"/>
    <s v="ABJ"/>
    <s v="A-17-S5"/>
    <s v="A"/>
    <s v="S5"/>
    <s v="BT-238775"/>
    <s v="LOT-B4143"/>
    <n v="134"/>
    <n v="4"/>
    <n v="130"/>
    <n v="40"/>
    <n v="16"/>
    <n v="200"/>
    <s v="SUP-1007"/>
    <x v="8"/>
    <s v="China"/>
    <n v="30"/>
    <d v="2026-04-05T00:00:00"/>
    <n v="269076.3"/>
    <n v="321221.62"/>
    <n v="36056224.200000003"/>
    <s v="NGN"/>
    <d v="2026-05-21T00:00:00"/>
    <d v="2026-04-18T00:00:00"/>
    <m/>
    <x v="1"/>
    <x v="1"/>
  </r>
  <r>
    <s v="PRD-02100"/>
    <s v="HP-CLN-0052"/>
    <s v="1099580000000"/>
    <x v="1"/>
    <s v="Hp"/>
    <x v="1"/>
    <s v="Cleaning Kits"/>
    <s v="Each"/>
    <s v="Active"/>
    <x v="1"/>
    <s v="ABJ"/>
    <s v="E-28-S3"/>
    <s v="E"/>
    <s v="S3"/>
    <s v="BT-201045"/>
    <s v="LOT-B5935"/>
    <n v="234"/>
    <n v="43"/>
    <n v="191"/>
    <n v="25"/>
    <n v="10"/>
    <n v="250"/>
    <s v="SUP-1010"/>
    <x v="1"/>
    <s v="United Arab Emirates"/>
    <n v="17"/>
    <d v="2026-03-12T00:00:00"/>
    <n v="36327.24"/>
    <n v="51789.98"/>
    <n v="8500574.1600000001"/>
    <s v="NGN"/>
    <d v="2026-06-02T00:00:00"/>
    <d v="2026-03-20T00:00:00"/>
    <d v="2027-01-02T00:00:00"/>
    <x v="1"/>
    <x v="1"/>
  </r>
  <r>
    <s v="PRD-02367"/>
    <s v="HP-FUR-0060"/>
    <s v="8716910000000"/>
    <x v="27"/>
    <s v="Hp"/>
    <x v="4"/>
    <s v="Desk Accessories"/>
    <s v="Each"/>
    <s v="Active"/>
    <x v="0"/>
    <s v="PHC"/>
    <s v="D-17-S2"/>
    <s v="D"/>
    <s v="S2"/>
    <s v="BT-555111"/>
    <s v="LOT-C5306"/>
    <n v="1"/>
    <n v="0"/>
    <n v="1"/>
    <n v="10"/>
    <n v="3"/>
    <n v="80"/>
    <s v="SUP-1010"/>
    <x v="1"/>
    <s v="United Arab Emirates"/>
    <n v="19"/>
    <d v="2026-05-12T00:00:00"/>
    <n v="218303.25"/>
    <n v="317996.51"/>
    <n v="218303.25"/>
    <s v="NGN"/>
    <d v="2026-05-10T00:00:00"/>
    <d v="2026-05-20T00:00:00"/>
    <m/>
    <x v="2"/>
    <x v="0"/>
  </r>
  <r>
    <s v="PRD-01705"/>
    <s v="CAN-PRN-0038"/>
    <s v="8011590000000"/>
    <x v="35"/>
    <s v="Canon"/>
    <x v="7"/>
    <s v="Laser Printers"/>
    <s v="Each"/>
    <s v="Active"/>
    <x v="1"/>
    <s v="ABJ"/>
    <s v="E-32-S7"/>
    <s v="E"/>
    <s v="S7"/>
    <s v="BT-669964"/>
    <s v="LOT-B8218"/>
    <n v="17"/>
    <n v="2"/>
    <n v="15"/>
    <n v="50"/>
    <n v="25"/>
    <n v="250"/>
    <s v="SUP-1003"/>
    <x v="0"/>
    <s v="Nigeria"/>
    <n v="5"/>
    <d v="2025-09-09T00:00:00"/>
    <n v="122349.31"/>
    <n v="172316.87"/>
    <n v="2079938.27"/>
    <s v="NGN"/>
    <d v="2026-06-22T00:00:00"/>
    <d v="2025-09-15T00:00:00"/>
    <m/>
    <x v="2"/>
    <x v="0"/>
  </r>
  <r>
    <s v="PRD-02203"/>
    <s v="HP-MOB-0077"/>
    <s v="7217820000000"/>
    <x v="25"/>
    <s v="Hp"/>
    <x v="5"/>
    <s v="Tablets"/>
    <s v="Each"/>
    <s v="Active"/>
    <x v="1"/>
    <s v="ABJ"/>
    <s v="D-39-S8"/>
    <s v="D"/>
    <s v="S8"/>
    <s v="BT-319125"/>
    <s v="LOT-B1032"/>
    <n v="227"/>
    <n v="57"/>
    <n v="170"/>
    <n v="30"/>
    <n v="15"/>
    <n v="240"/>
    <s v="SUP-1007"/>
    <x v="8"/>
    <s v="China"/>
    <n v="33"/>
    <d v="2025-09-03T00:00:00"/>
    <n v="195808.8"/>
    <n v="300037.73"/>
    <n v="44448597.600000001"/>
    <s v="NGN"/>
    <d v="2026-05-02T00:00:00"/>
    <d v="2025-09-15T00:00:00"/>
    <m/>
    <x v="1"/>
    <x v="1"/>
  </r>
  <r>
    <s v="PRD-03252"/>
    <s v="HP-CLN-0082"/>
    <s v="7402550000000"/>
    <x v="1"/>
    <s v="Hp"/>
    <x v="1"/>
    <s v="Vacuum"/>
    <s v="Each"/>
    <s v="Active"/>
    <x v="0"/>
    <s v="PHC"/>
    <s v="D-15-S5"/>
    <s v="D"/>
    <s v="S5"/>
    <s v="BT-781723"/>
    <s v="LOT-C9651"/>
    <n v="208"/>
    <n v="9"/>
    <n v="199"/>
    <n v="30"/>
    <n v="12"/>
    <n v="300"/>
    <s v="SUP-1003"/>
    <x v="0"/>
    <s v="Nigeria"/>
    <n v="8"/>
    <d v="2026-05-24T00:00:00"/>
    <n v="76054.600000000006"/>
    <n v="102247.45"/>
    <n v="15819356.800000001"/>
    <s v="NGN"/>
    <d v="2026-05-27T00:00:00"/>
    <d v="2026-06-05T00:00:00"/>
    <d v="2028-01-04T00:00:00"/>
    <x v="1"/>
    <x v="1"/>
  </r>
  <r>
    <s v="PRD-02305"/>
    <s v="WD-STO-0058"/>
    <s v="3169820000000"/>
    <x v="78"/>
    <s v="Western Digital"/>
    <x v="3"/>
    <s v="Hard Disk Drives"/>
    <s v="Each"/>
    <s v="Active"/>
    <x v="0"/>
    <s v="PHC"/>
    <s v="A-02-S9"/>
    <s v="A"/>
    <s v="S9"/>
    <s v="BT-862602"/>
    <s v="LOT-C9362"/>
    <n v="178"/>
    <n v="62"/>
    <n v="116"/>
    <n v="25"/>
    <n v="12"/>
    <n v="200"/>
    <s v="SUP-1012"/>
    <x v="11"/>
    <s v="Nigeria"/>
    <n v="3"/>
    <d v="2025-08-07T00:00:00"/>
    <n v="217272.53"/>
    <n v="267953.55"/>
    <n v="38674510.340000004"/>
    <s v="NGN"/>
    <d v="2026-06-21T00:00:00"/>
    <d v="2025-08-18T00:00:00"/>
    <m/>
    <x v="1"/>
    <x v="1"/>
  </r>
  <r>
    <s v="PRD-01228"/>
    <s v="SAM-AUD-0043"/>
    <s v="479866000000"/>
    <x v="0"/>
    <s v="Samsung"/>
    <x v="0"/>
    <s v="Earbuds"/>
    <s v="Each"/>
    <s v="Active"/>
    <x v="1"/>
    <s v="ABJ"/>
    <s v="D-13-S8"/>
    <s v="D"/>
    <s v="S8"/>
    <s v="BT-442237"/>
    <s v="LOT-B5960"/>
    <n v="0"/>
    <n v="0"/>
    <n v="0"/>
    <n v="15"/>
    <n v="6"/>
    <n v="60"/>
    <s v="SUP-1003"/>
    <x v="0"/>
    <s v="Nigeria"/>
    <n v="4"/>
    <d v="2025-12-29T00:00:00"/>
    <n v="79592.63"/>
    <n v="92422.65"/>
    <n v="0"/>
    <s v="NGN"/>
    <d v="2026-06-20T00:00:00"/>
    <d v="2026-01-07T00:00:00"/>
    <m/>
    <x v="0"/>
    <x v="0"/>
  </r>
  <r>
    <s v="PRD-01779"/>
    <s v="HP-CLN-0044"/>
    <s v="191872000000"/>
    <x v="1"/>
    <s v="Hp"/>
    <x v="1"/>
    <s v="Wipes"/>
    <s v="Each"/>
    <s v="Active"/>
    <x v="1"/>
    <s v="ABJ"/>
    <s v="N/A"/>
    <s v="B"/>
    <s v="S3"/>
    <s v="BT-490264"/>
    <s v="LOT-B7523"/>
    <n v="0"/>
    <n v="0"/>
    <n v="0"/>
    <n v="60"/>
    <n v="18"/>
    <n v="360"/>
    <s v="SUP-1009"/>
    <x v="7"/>
    <s v="Nigeria"/>
    <n v="9"/>
    <d v="2026-04-12T00:00:00"/>
    <n v="34527.79"/>
    <n v="48887.61"/>
    <n v="0"/>
    <s v="NGN"/>
    <d v="2026-05-04T00:00:00"/>
    <d v="2026-04-14T00:00:00"/>
    <d v="2028-03-30T00:00:00"/>
    <x v="0"/>
    <x v="0"/>
  </r>
  <r>
    <s v="PRD-01723"/>
    <s v="LOG-AUD-0041"/>
    <s v="7876780000000"/>
    <x v="68"/>
    <s v="Logitech"/>
    <x v="0"/>
    <s v="Speakers"/>
    <s v="Each"/>
    <s v="Active"/>
    <x v="1"/>
    <s v="ABJ"/>
    <s v="D-35-S4"/>
    <s v="D"/>
    <s v="S4"/>
    <s v="BT-963718"/>
    <s v="LOT-B8499"/>
    <n v="117"/>
    <n v="4"/>
    <n v="113"/>
    <n v="25"/>
    <n v="12"/>
    <n v="250"/>
    <s v="SUP-1002"/>
    <x v="5"/>
    <s v="Nigeria"/>
    <n v="8"/>
    <d v="2025-01-16T00:00:00"/>
    <n v="32154.53"/>
    <n v="40078.629999999997"/>
    <n v="3762080.01"/>
    <s v="NGN"/>
    <d v="2026-05-13T00:00:00"/>
    <d v="2025-01-29T00:00:00"/>
    <m/>
    <x v="1"/>
    <x v="1"/>
  </r>
  <r>
    <s v="PRD-00983"/>
    <s v="HP-SUP-0028"/>
    <s v="7599750000000"/>
    <x v="34"/>
    <s v="Hp"/>
    <x v="6"/>
    <s v="Labels"/>
    <s v="Pack"/>
    <s v="Active"/>
    <x v="2"/>
    <s v="LAG"/>
    <s v="C-06-S1"/>
    <s v="C"/>
    <s v="S1"/>
    <s v="BT-112535"/>
    <s v="LOT-A3820"/>
    <n v="5"/>
    <n v="2"/>
    <n v="3"/>
    <m/>
    <n v="4"/>
    <n v="40"/>
    <s v="SUP-1006"/>
    <x v="4"/>
    <s v="China"/>
    <n v="34"/>
    <d v="2025-10-17T00:00:00"/>
    <n v="31658.3"/>
    <n v="48187.61"/>
    <n v="158291.5"/>
    <s v="NGN"/>
    <d v="2026-05-17T00:00:00"/>
    <d v="2025-10-29T00:00:00"/>
    <d v="2027-12-23T00:00:00"/>
    <x v="2"/>
    <x v="0"/>
  </r>
  <r>
    <s v="PRD-03141"/>
    <s v="PHI-ELC-0171"/>
    <s v="6744960000000"/>
    <x v="37"/>
    <s v="Philips"/>
    <x v="8"/>
    <s v="Surge Protection"/>
    <s v="Each"/>
    <s v="Active"/>
    <x v="0"/>
    <s v="PHC"/>
    <s v="F-29-S4"/>
    <s v="F"/>
    <s v="S4"/>
    <s v="BT-703330"/>
    <s v="LOT-C9970"/>
    <n v="0"/>
    <n v="0"/>
    <n v="0"/>
    <n v="15"/>
    <n v="7"/>
    <n v="120"/>
    <s v="SUP-1003"/>
    <x v="0"/>
    <s v="Nigeria"/>
    <n v="4"/>
    <d v="2025-04-24T00:00:00"/>
    <n v="281502.25"/>
    <n v="331430.75"/>
    <n v="0"/>
    <s v="NGN"/>
    <d v="2026-06-24T00:00:00"/>
    <d v="2025-05-05T00:00:00"/>
    <m/>
    <x v="0"/>
    <x v="0"/>
  </r>
  <r>
    <s v="PRD-02120"/>
    <s v="CIS-CCT-0053"/>
    <s v="8644830000000"/>
    <x v="17"/>
    <s v="Cisco"/>
    <x v="9"/>
    <s v="Intercoms"/>
    <s v="Each"/>
    <s v="Active"/>
    <x v="1"/>
    <s v="ABJ"/>
    <s v="E-37-S2"/>
    <s v="E"/>
    <s v="S2"/>
    <s v="BT-234000"/>
    <s v="LOT-B2524"/>
    <n v="61"/>
    <n v="24"/>
    <n v="37"/>
    <n v="30"/>
    <n v="12"/>
    <n v="300"/>
    <s v="SUP-1003"/>
    <x v="0"/>
    <s v="Nigeria"/>
    <n v="2"/>
    <d v="2025-02-16T00:00:00"/>
    <n v="436199.5"/>
    <n v="526139.31000000006"/>
    <n v="26608169.5"/>
    <s v="NGN"/>
    <d v="2026-06-07T00:00:00"/>
    <d v="2025-02-20T00:00:00"/>
    <m/>
    <x v="1"/>
    <x v="1"/>
  </r>
  <r>
    <s v="PRD-01573"/>
    <s v="SEA-STO-0032"/>
    <s v="3615930000000"/>
    <x v="55"/>
    <s v="Seagate"/>
    <x v="3"/>
    <s v="Solid State Drives"/>
    <s v="Each"/>
    <s v="Active"/>
    <x v="1"/>
    <s v="ABJ"/>
    <s v="C-33-S1"/>
    <s v="C"/>
    <s v="S1"/>
    <s v="BT-310787"/>
    <s v="LOT-B4186"/>
    <n v="297"/>
    <n v="110"/>
    <n v="187"/>
    <n v="30"/>
    <n v="12"/>
    <n v="300"/>
    <s v="SUP-1003"/>
    <x v="0"/>
    <s v="Nigeria"/>
    <n v="5"/>
    <d v="2025-10-31T00:00:00"/>
    <n v="105443.6"/>
    <n v="142334.15"/>
    <n v="31316749.199999999"/>
    <s v="NGN"/>
    <d v="2026-05-18T00:00:00"/>
    <d v="2025-11-04T00:00:00"/>
    <m/>
    <x v="1"/>
    <x v="1"/>
  </r>
  <r>
    <s v="PRD-02410"/>
    <s v="BRO-SUP-0076"/>
    <s v="1759600000000"/>
    <x v="24"/>
    <s v="Brother"/>
    <x v="6"/>
    <s v="Toner &amp; Ink"/>
    <s v="Pack"/>
    <s v="Active"/>
    <x v="0"/>
    <s v="PHC"/>
    <s v="F-28-S8"/>
    <s v="F"/>
    <s v="S8"/>
    <s v="BT-387783"/>
    <s v="LOT-C7391"/>
    <n v="123"/>
    <n v="36"/>
    <n v="87"/>
    <n v="25"/>
    <n v="10"/>
    <n v="250"/>
    <s v="SUP-1006"/>
    <x v="4"/>
    <s v="China"/>
    <n v="35"/>
    <d v="2026-02-01T00:00:00"/>
    <n v="19777.900000000001"/>
    <n v="23221.87"/>
    <n v="2432681.7000000002"/>
    <s v="NGN"/>
    <d v="2026-04-30T00:00:00"/>
    <d v="2026-02-04T00:00:00"/>
    <d v="2026-04-15T00:00:00"/>
    <x v="1"/>
    <x v="1"/>
  </r>
  <r>
    <s v="PRD-00612"/>
    <s v="HP-ACC-0015"/>
    <s v="9535060000000"/>
    <x v="72"/>
    <s v="Hp"/>
    <x v="10"/>
    <s v="Webcams"/>
    <s v="Each"/>
    <s v="Active"/>
    <x v="2"/>
    <s v="LAG"/>
    <s v="C-23-S3"/>
    <s v="C"/>
    <s v="S3"/>
    <s v="BT-524701"/>
    <s v="LOT-A1936"/>
    <n v="150"/>
    <n v="16"/>
    <n v="134"/>
    <n v="75"/>
    <n v="22"/>
    <n v="300"/>
    <s v="SUP-1002"/>
    <x v="5"/>
    <s v="Nigeria"/>
    <n v="5"/>
    <d v="2026-01-03T00:00:00"/>
    <n v="38173"/>
    <n v="54134.7"/>
    <n v="5725950"/>
    <s v="NGN"/>
    <d v="2026-05-08T00:00:00"/>
    <d v="2026-01-15T00:00:00"/>
    <m/>
    <x v="1"/>
    <x v="1"/>
  </r>
  <r>
    <s v="PRD-03319"/>
    <s v="CIS-CCT-0083"/>
    <s v="2982010000000"/>
    <x v="17"/>
    <s v="Cisco"/>
    <x v="9"/>
    <s v="Intercoms"/>
    <s v="Each"/>
    <s v="Active"/>
    <x v="0"/>
    <s v="PHC"/>
    <s v="F-33-S2"/>
    <s v="F"/>
    <s v="S2"/>
    <s v="BT-423362"/>
    <s v="LOT-C7541"/>
    <n v="349"/>
    <n v="79"/>
    <n v="270"/>
    <n v="100"/>
    <n v="40"/>
    <n v="400"/>
    <s v="SUP-1006"/>
    <x v="6"/>
    <s v="China"/>
    <n v="34"/>
    <d v="2026-03-05T00:00:00"/>
    <n v="580320.93999999994"/>
    <n v="696815.77"/>
    <n v="202532008.09999999"/>
    <s v="NGN"/>
    <d v="2026-05-05T00:00:00"/>
    <d v="2026-03-20T00:00:00"/>
    <m/>
    <x v="1"/>
    <x v="1"/>
  </r>
  <r>
    <s v="PRD-01309"/>
    <s v="HP-SUP-0039"/>
    <s v="823102000000"/>
    <x v="34"/>
    <s v="Hp"/>
    <x v="6"/>
    <s v="Toner &amp; Ink"/>
    <s v="Pack"/>
    <s v="Active"/>
    <x v="1"/>
    <s v="ABJ"/>
    <s v="D-15-S4"/>
    <s v="D"/>
    <s v="S4"/>
    <s v="BT-222653"/>
    <s v="LOT-B7211"/>
    <n v="149"/>
    <n v="3"/>
    <n v="146"/>
    <n v="50"/>
    <n v="15"/>
    <n v="250"/>
    <s v="SUP-1010"/>
    <x v="1"/>
    <s v="United Arab Emirates"/>
    <n v="18"/>
    <d v="2025-08-31T00:00:00"/>
    <n v="11300.37"/>
    <n v="17468.98"/>
    <n v="1683755.13"/>
    <s v="NGN"/>
    <d v="2026-05-12T00:00:00"/>
    <d v="2025-09-03T00:00:00"/>
    <d v="2027-04-30T00:00:00"/>
    <x v="1"/>
    <x v="1"/>
  </r>
  <r>
    <s v="PRD-01180"/>
    <s v="LOG-AUD-0025"/>
    <s v="1709220000000"/>
    <x v="68"/>
    <s v="Logitech"/>
    <x v="0"/>
    <s v="Speakers"/>
    <s v="Each"/>
    <s v="Active"/>
    <x v="2"/>
    <s v="LAG"/>
    <s v="B-09-S6"/>
    <s v="B"/>
    <s v="S6"/>
    <s v="BT-380991"/>
    <s v="LOT-A7538"/>
    <n v="58"/>
    <n v="22"/>
    <n v="36"/>
    <n v="15"/>
    <n v="4"/>
    <n v="90"/>
    <s v="SUP-1006"/>
    <x v="4"/>
    <s v="China"/>
    <n v="36"/>
    <d v="2025-03-17T00:00:00"/>
    <n v="145682.35999999999"/>
    <n v="190967.26"/>
    <n v="8449576.8800000008"/>
    <s v="NGN"/>
    <d v="2026-05-03T00:00:00"/>
    <d v="2025-03-24T00:00:00"/>
    <m/>
    <x v="1"/>
    <x v="1"/>
  </r>
  <r>
    <s v="PRD-01604"/>
    <s v="HP-MOB-0061"/>
    <s v="3585000000000"/>
    <x v="25"/>
    <s v="Hp"/>
    <x v="5"/>
    <s v="Tablets"/>
    <s v="Each"/>
    <s v="Active"/>
    <x v="1"/>
    <s v="ABJ"/>
    <s v="E-35-S4"/>
    <s v="E"/>
    <s v="S4"/>
    <s v="BT-428359"/>
    <s v="LOT-B4663"/>
    <n v="111"/>
    <n v="42"/>
    <n v="69"/>
    <n v="30"/>
    <n v="15"/>
    <n v="240"/>
    <s v="SUP-1002"/>
    <x v="5"/>
    <s v="Nigeria"/>
    <n v="4"/>
    <d v="2025-08-31T00:00:00"/>
    <n v="476650.5"/>
    <n v="728864.16"/>
    <n v="52908205.5"/>
    <s v="NGN"/>
    <d v="2026-05-12T00:00:00"/>
    <d v="2025-09-06T00:00:00"/>
    <m/>
    <x v="1"/>
    <x v="1"/>
  </r>
  <r>
    <s v="PRD-01784"/>
    <s v="KNG-STO-0038"/>
    <s v="9328660000000"/>
    <x v="79"/>
    <s v="Kingston"/>
    <x v="3"/>
    <s v="Solid State Drives"/>
    <s v="Each"/>
    <s v="Active"/>
    <x v="1"/>
    <s v="ABJ"/>
    <s v="B-16-S3"/>
    <s v="B"/>
    <s v="S3"/>
    <s v="BT-957983"/>
    <s v="LOT-B7406"/>
    <n v="182"/>
    <n v="2"/>
    <n v="180"/>
    <n v="100"/>
    <n v="50"/>
    <n v="400"/>
    <s v="SUP-1005"/>
    <x v="12"/>
    <s v="United Arab Emirates"/>
    <n v="16"/>
    <d v="2025-05-13T00:00:00"/>
    <n v="205823.41"/>
    <n v="244523.55"/>
    <n v="37459860.619999997"/>
    <s v="NGN"/>
    <d v="2026-06-16T00:00:00"/>
    <d v="2025-05-27T00:00:00"/>
    <m/>
    <x v="1"/>
    <x v="1"/>
  </r>
  <r>
    <s v="PRD-02560"/>
    <s v="CAN-SUP-0080"/>
    <s v="2662940000000"/>
    <x v="50"/>
    <s v="Canon"/>
    <x v="6"/>
    <s v="Toner &amp; Ink"/>
    <s v="Pack"/>
    <s v="Active"/>
    <x v="0"/>
    <s v="PHC"/>
    <s v="A-34-S2"/>
    <s v="A"/>
    <s v="S2"/>
    <s v="BT-748170"/>
    <s v="LOT-C9542"/>
    <n v="49"/>
    <n v="18"/>
    <n v="31"/>
    <n v="10"/>
    <n v="4"/>
    <n v="50"/>
    <s v="SUP-1010"/>
    <x v="1"/>
    <s v="United Arab Emirates"/>
    <n v="19"/>
    <d v="2025-08-29T00:00:00"/>
    <n v="26680.9"/>
    <n v="36782.870000000003"/>
    <n v="1307364.1000000001"/>
    <s v="NGN"/>
    <d v="2026-05-10T00:00:00"/>
    <d v="2025-09-12T00:00:00"/>
    <d v="2028-01-04T00:00:00"/>
    <x v="1"/>
    <x v="1"/>
  </r>
  <r>
    <s v="PRD-03190"/>
    <s v="BRO-PRN-0063"/>
    <s v="4646060000000"/>
    <x v="44"/>
    <s v="Brother"/>
    <x v="7"/>
    <s v="Multifunction"/>
    <s v="Each"/>
    <s v="Active"/>
    <x v="0"/>
    <s v="PHC"/>
    <s v="E-30-S9"/>
    <s v="E"/>
    <s v="S9"/>
    <s v="BT-428944"/>
    <s v="LOT-C3046"/>
    <n v="0"/>
    <n v="0"/>
    <n v="0"/>
    <m/>
    <n v="7"/>
    <n v="250"/>
    <s v="SUP-1006"/>
    <x v="4"/>
    <s v="China"/>
    <n v="35"/>
    <d v="2025-05-05T00:00:00"/>
    <n v="170522.92"/>
    <n v="210277.08"/>
    <n v="0"/>
    <s v="NGN"/>
    <d v="2026-06-03T00:00:00"/>
    <d v="2025-05-13T00:00:00"/>
    <m/>
    <x v="0"/>
    <x v="0"/>
  </r>
  <r>
    <s v="PRD-01451"/>
    <s v="CAN-SUP-0042"/>
    <s v="5365050000000"/>
    <x v="50"/>
    <s v="Canon"/>
    <x v="6"/>
    <s v="Paper Products"/>
    <s v="Pack"/>
    <s v="Active"/>
    <x v="1"/>
    <s v="ABJ"/>
    <s v="B-01-S9"/>
    <s v="B"/>
    <s v="S9"/>
    <s v="BT-124712"/>
    <s v="LOT-B3668"/>
    <n v="33"/>
    <n v="8"/>
    <n v="25"/>
    <n v="20"/>
    <n v="6"/>
    <n v="160"/>
    <s v="SUP-1010"/>
    <x v="1"/>
    <s v="United Arab Emirates"/>
    <n v="14"/>
    <d v="2025-09-27T00:00:00"/>
    <n v="38533.360000000001"/>
    <n v="55112.43"/>
    <n v="1271600.8799999999"/>
    <s v="NGN"/>
    <d v="2026-06-13T00:00:00"/>
    <d v="2025-10-12T00:00:00"/>
    <d v="2027-09-01T00:00:00"/>
    <x v="1"/>
    <x v="1"/>
  </r>
  <r>
    <s v="PRD-01579"/>
    <s v="UBI-NET-0053"/>
    <s v="6449950000000"/>
    <x v="51"/>
    <s v="Ubiquiti"/>
    <x v="11"/>
    <s v="Access Points"/>
    <s v="Each"/>
    <s v="Active"/>
    <x v="1"/>
    <s v="ABJ"/>
    <s v="D-26-S8"/>
    <s v="D"/>
    <s v="S8"/>
    <s v="BT-164426"/>
    <s v="LOT-B4011"/>
    <n v="418"/>
    <n v="107"/>
    <n v="311"/>
    <n v="75"/>
    <n v="30"/>
    <n v="300"/>
    <s v="SUP-1010"/>
    <x v="1"/>
    <s v="United Arab Emirates"/>
    <n v="20"/>
    <d v="2026-03-24T00:00:00"/>
    <n v="396976.45"/>
    <n v="554981.34"/>
    <n v="165936156.09999999"/>
    <s v="NGN"/>
    <d v="2026-06-05T00:00:00"/>
    <d v="2026-04-03T00:00:00"/>
    <m/>
    <x v="3"/>
    <x v="1"/>
  </r>
  <r>
    <s v="PRD-03174"/>
    <s v="LOG-CLN-0078"/>
    <s v="6245830000000"/>
    <x v="28"/>
    <s v="Logitech"/>
    <x v="1"/>
    <s v="Cleaning Kits"/>
    <s v="Each"/>
    <s v="Active"/>
    <x v="0"/>
    <s v="PHC"/>
    <s v="D-34-S8"/>
    <s v="D"/>
    <s v="S8"/>
    <s v="BT-257847"/>
    <s v="LOT-C7888"/>
    <n v="78"/>
    <n v="16"/>
    <n v="62"/>
    <n v="75"/>
    <n v="37"/>
    <n v="750"/>
    <s v="SUP-1003"/>
    <x v="0"/>
    <s v="Nigeria"/>
    <n v="8"/>
    <d v="2025-01-25T00:00:00"/>
    <n v="52058.64"/>
    <n v="76794.03"/>
    <n v="4060573.92"/>
    <s v="NGN"/>
    <d v="2026-05-11T00:00:00"/>
    <d v="2025-02-04T00:00:00"/>
    <d v="2028-04-23T00:00:00"/>
    <x v="1"/>
    <x v="1"/>
  </r>
  <r>
    <s v="PRD-02335"/>
    <s v="HP-PRN-0001"/>
    <s v="2703220000000"/>
    <x v="34"/>
    <s v="Hp"/>
    <x v="6"/>
    <s v="Toner &amp; Ink"/>
    <s v="Pack"/>
    <s v="Active"/>
    <x v="0"/>
    <s v="PHC"/>
    <s v="A-35-S2"/>
    <s v="A"/>
    <s v="S2"/>
    <s v="BT-809532"/>
    <s v="LOT-C9457"/>
    <n v="49"/>
    <n v="1"/>
    <n v="48"/>
    <n v="75"/>
    <n v="37"/>
    <n v="375"/>
    <s v="SUP-1001"/>
    <x v="9"/>
    <s v="Nigeria"/>
    <n v="7"/>
    <d v="2025-01-24T00:00:00"/>
    <n v="20750.400000000001"/>
    <n v="30797.88"/>
    <n v="1016769.6"/>
    <s v="NGN"/>
    <d v="2026-06-22T00:00:00"/>
    <d v="2025-02-08T00:00:00"/>
    <d v="2027-03-24T00:00:00"/>
    <x v="2"/>
    <x v="0"/>
  </r>
  <r>
    <s v="PRD-01136"/>
    <s v="DEL-LAP-0029"/>
    <s v="5112860000000"/>
    <x v="75"/>
    <s v="Dell"/>
    <x v="2"/>
    <s v="Business Laptops"/>
    <s v="Each"/>
    <s v="Active"/>
    <x v="2"/>
    <s v="LAG"/>
    <s v="E-18-S1"/>
    <s v="E"/>
    <s v="S1"/>
    <s v="BT-863783"/>
    <s v="LOT-A7380"/>
    <n v="233"/>
    <n v="60"/>
    <n v="173"/>
    <n v="100"/>
    <n v="30"/>
    <n v="800"/>
    <s v="SUP-1006"/>
    <x v="4"/>
    <s v="China"/>
    <n v="33"/>
    <d v="2025-09-05T00:00:00"/>
    <n v="834753.19"/>
    <n v="1266528.27"/>
    <n v="194497493.30000001"/>
    <s v="NGN"/>
    <d v="2026-06-28T00:00:00"/>
    <d v="2025-09-17T00:00:00"/>
    <m/>
    <x v="1"/>
    <x v="1"/>
  </r>
  <r>
    <s v="PRD-00579"/>
    <s v="WD-STO-0012"/>
    <s v="9996270000000"/>
    <x v="61"/>
    <s v="Western Digital"/>
    <x v="3"/>
    <s v="Solid State Drives"/>
    <s v="Each"/>
    <s v="Active"/>
    <x v="2"/>
    <s v="LAG"/>
    <s v="D-36-S5"/>
    <s v="D"/>
    <s v="S5"/>
    <s v="BT-247667"/>
    <s v="LOT-A7191"/>
    <n v="367"/>
    <n v="120"/>
    <n v="247"/>
    <n v="50"/>
    <n v="25"/>
    <n v="500"/>
    <s v="SUP-1001"/>
    <x v="9"/>
    <s v="Nigeria"/>
    <n v="9"/>
    <d v="2025-11-22T00:00:00"/>
    <n v="142265.46"/>
    <n v="184506.02"/>
    <n v="52211423.82"/>
    <s v="NGN"/>
    <d v="2026-06-03T00:00:00"/>
    <d v="2025-11-29T00:00:00"/>
    <m/>
    <x v="1"/>
    <x v="1"/>
  </r>
  <r>
    <s v="PRD-03011"/>
    <s v="CIS-CCT-0072"/>
    <s v="1927540000000"/>
    <x v="17"/>
    <s v="Cisco"/>
    <x v="9"/>
    <s v="Intercoms"/>
    <s v="Each"/>
    <s v="Active"/>
    <x v="0"/>
    <s v="PHC"/>
    <s v="C-23-S7"/>
    <s v="C"/>
    <s v="S7"/>
    <s v="BT-464023"/>
    <s v="LOT-C2332"/>
    <n v="553"/>
    <n v="220"/>
    <n v="333"/>
    <n v="75"/>
    <n v="22"/>
    <n v="600"/>
    <s v="SUP-1006"/>
    <x v="4"/>
    <s v="China"/>
    <n v="34"/>
    <d v="2025-11-24T00:00:00"/>
    <n v="720961.5"/>
    <n v="872240.75"/>
    <n v="398691709.5"/>
    <s v="NGN"/>
    <d v="2026-05-05T00:00:00"/>
    <d v="2025-12-08T00:00:00"/>
    <m/>
    <x v="1"/>
    <x v="1"/>
  </r>
  <r>
    <s v="PRD-02632"/>
    <s v="PHI-ELC-0142"/>
    <s v="6934960000000"/>
    <x v="37"/>
    <s v="Philips"/>
    <x v="8"/>
    <s v="Lighting"/>
    <s v="Each"/>
    <s v="Active"/>
    <x v="0"/>
    <s v="PHC"/>
    <s v="D-10-S8"/>
    <s v="D"/>
    <s v="S8"/>
    <s v="BT-742642"/>
    <s v="LOT-C2127"/>
    <n v="0"/>
    <n v="0"/>
    <n v="0"/>
    <n v="15"/>
    <n v="7"/>
    <n v="90"/>
    <s v="SUP-1006"/>
    <x v="4"/>
    <s v="China"/>
    <n v="35"/>
    <d v="2026-01-29T00:00:00"/>
    <n v="39525.980000000003"/>
    <n v="60011.32"/>
    <n v="0"/>
    <s v="NGN"/>
    <d v="2026-05-22T00:00:00"/>
    <d v="2026-02-10T00:00:00"/>
    <m/>
    <x v="0"/>
    <x v="0"/>
  </r>
  <r>
    <s v="PRD-02479"/>
    <s v="DEL-LAP-0057"/>
    <s v="7882580000000"/>
    <x v="65"/>
    <s v="Dell"/>
    <x v="2"/>
    <s v="Business Laptops"/>
    <s v="Each"/>
    <s v="Active"/>
    <x v="0"/>
    <s v="PHC"/>
    <s v="A-16-S1"/>
    <s v="A"/>
    <s v="S1"/>
    <s v="BT-167452"/>
    <s v="LOT-C1344"/>
    <n v="0"/>
    <n v="0"/>
    <n v="0"/>
    <n v="75"/>
    <n v="30"/>
    <n v="450"/>
    <s v="SUP-1010"/>
    <x v="1"/>
    <s v="United Arab Emirates"/>
    <n v="18"/>
    <d v="2025-07-04T00:00:00"/>
    <n v="961170.29"/>
    <n v="1427432.42"/>
    <n v="0"/>
    <s v="NGN"/>
    <d v="2026-05-14T00:00:00"/>
    <d v="2025-07-15T00:00:00"/>
    <m/>
    <x v="0"/>
    <x v="0"/>
  </r>
  <r>
    <s v="PRD-01938"/>
    <s v="PHI-AUD-0048"/>
    <s v="2110950000000"/>
    <x v="49"/>
    <s v="Philips"/>
    <x v="0"/>
    <s v="Headsets"/>
    <s v="Each"/>
    <s v="Active"/>
    <x v="1"/>
    <s v="ABJ"/>
    <s v="A-39-S7"/>
    <s v="A"/>
    <s v="S7"/>
    <s v="BT-980284"/>
    <s v="LOT-B6711"/>
    <n v="230"/>
    <n v="46"/>
    <n v="184"/>
    <n v="30"/>
    <n v="15"/>
    <n v="240"/>
    <s v="SUP-1010"/>
    <x v="1"/>
    <s v="United Arab Emirates"/>
    <n v="17"/>
    <d v="2026-01-24T00:00:00"/>
    <n v="176099.14"/>
    <n v="255042.27"/>
    <n v="40502802.200000003"/>
    <s v="NGN"/>
    <d v="2026-05-07T00:00:00"/>
    <d v="2026-02-02T00:00:00"/>
    <m/>
    <x v="1"/>
    <x v="1"/>
  </r>
  <r>
    <s v="PRD-01558"/>
    <s v="LOG-AUD-0037"/>
    <s v="422593000000"/>
    <x v="68"/>
    <s v="Logitech"/>
    <x v="0"/>
    <s v="Speakers"/>
    <s v="Each"/>
    <s v="Active"/>
    <x v="1"/>
    <s v="ABJ"/>
    <s v="A-10-S2"/>
    <s v="A"/>
    <s v="S2"/>
    <s v="BT-984330"/>
    <s v="LOT-B8923"/>
    <n v="133"/>
    <n v="31"/>
    <n v="102"/>
    <n v="60"/>
    <n v="18"/>
    <n v="240"/>
    <s v="SUP-1005"/>
    <x v="12"/>
    <s v="United Arab Emirates"/>
    <n v="16"/>
    <d v="2025-12-03T00:00:00"/>
    <n v="122571.3"/>
    <n v="179244.77"/>
    <n v="16301982.9"/>
    <s v="NGN"/>
    <d v="2026-06-27T00:00:00"/>
    <d v="2025-12-06T00:00:00"/>
    <m/>
    <x v="1"/>
    <x v="1"/>
  </r>
  <r>
    <s v="PRD-00704"/>
    <s v="SAM-AUD-0023"/>
    <s v="3211540000000"/>
    <x v="0"/>
    <s v="Samsung"/>
    <x v="0"/>
    <s v="Earbuds"/>
    <s v="Each"/>
    <s v="Active"/>
    <x v="2"/>
    <s v="LAG"/>
    <s v="C-18-S9"/>
    <s v="C"/>
    <s v="S9"/>
    <s v="BT-430726"/>
    <s v="LOT-A3251"/>
    <n v="49"/>
    <n v="0"/>
    <n v="49"/>
    <n v="30"/>
    <n v="12"/>
    <n v="120"/>
    <s v="SUP-1008"/>
    <x v="3"/>
    <s v="Nigeria"/>
    <n v="7"/>
    <d v="2025-10-18T00:00:00"/>
    <n v="32238.21"/>
    <n v="47501.73"/>
    <n v="1579672.29"/>
    <s v="NGN"/>
    <d v="2026-06-29T00:00:00"/>
    <d v="2025-10-19T00:00:00"/>
    <m/>
    <x v="1"/>
    <x v="1"/>
  </r>
  <r>
    <s v="PRD-02509"/>
    <s v="HP-PRN-0045"/>
    <s v="2595350000000"/>
    <x v="54"/>
    <s v="Hp"/>
    <x v="7"/>
    <s v="Multifunction"/>
    <s v="Each"/>
    <s v="Active"/>
    <x v="0"/>
    <s v="PHC"/>
    <s v="N/A"/>
    <s v="D"/>
    <s v="S7"/>
    <s v="BT-161950"/>
    <s v="LOT-C2293"/>
    <n v="105"/>
    <n v="39"/>
    <n v="66"/>
    <n v="25"/>
    <n v="10"/>
    <n v="150"/>
    <s v="SUP-1009"/>
    <x v="7"/>
    <s v="Nigeria"/>
    <n v="6"/>
    <d v="2025-12-31T00:00:00"/>
    <n v="467113.43"/>
    <n v="626354.72"/>
    <n v="49046910.149999999"/>
    <s v="NGN"/>
    <d v="2026-06-22T00:00:00"/>
    <d v="2026-01-14T00:00:00"/>
    <m/>
    <x v="1"/>
    <x v="1"/>
  </r>
  <r>
    <s v="PRD-00967"/>
    <s v="APC-ELC-0048"/>
    <s v="3074610000000"/>
    <x v="38"/>
    <s v="Apc"/>
    <x v="8"/>
    <s v="UPS"/>
    <s v="Each"/>
    <s v="Active"/>
    <x v="2"/>
    <s v="LAG"/>
    <s v="B-33-S3"/>
    <s v="B"/>
    <s v="S3"/>
    <s v="BT-766495"/>
    <s v="LOT-A9457"/>
    <n v="49"/>
    <n v="19"/>
    <n v="30"/>
    <n v="15"/>
    <n v="4"/>
    <n v="75"/>
    <s v="SUP-1006"/>
    <x v="4"/>
    <s v="China"/>
    <n v="33"/>
    <d v="2025-09-04T00:00:00"/>
    <n v="10421.870000000001"/>
    <n v="14127.96"/>
    <n v="510671.63"/>
    <s v="NGN"/>
    <d v="2026-06-02T00:00:00"/>
    <d v="2025-09-12T00:00:00"/>
    <m/>
    <x v="1"/>
    <x v="1"/>
  </r>
  <r>
    <s v="PRD-02742"/>
    <s v="HP-CLN-0072"/>
    <s v="4928640000000"/>
    <x v="1"/>
    <s v="Hp"/>
    <x v="1"/>
    <s v="Wipes"/>
    <s v="Each"/>
    <s v="Active"/>
    <x v="0"/>
    <s v="PHC"/>
    <s v="C-14-S8"/>
    <s v="C"/>
    <s v="S8"/>
    <s v="BT-983359"/>
    <s v="LOT-C8063"/>
    <n v="75"/>
    <n v="25"/>
    <n v="50"/>
    <n v="20"/>
    <n v="8"/>
    <n v="200"/>
    <s v="SUP-1010"/>
    <x v="1"/>
    <s v="United Arab Emirates"/>
    <n v="19"/>
    <d v="2025-02-18T00:00:00"/>
    <n v="160632.76999999999"/>
    <n v="218705.4"/>
    <n v="12047457.75"/>
    <s v="NGN"/>
    <d v="2026-05-14T00:00:00"/>
    <d v="2025-02-23T00:00:00"/>
    <d v="2028-06-11T00:00:00"/>
    <x v="1"/>
    <x v="1"/>
  </r>
  <r>
    <s v="PRD-03035"/>
    <s v="UBI-NET-0106"/>
    <s v="5744180000000"/>
    <x v="52"/>
    <s v="Ubiquiti"/>
    <x v="11"/>
    <s v="Access Points"/>
    <s v="Each"/>
    <s v="Active"/>
    <x v="0"/>
    <s v="PHC"/>
    <s v="G-36-S6"/>
    <s v="G"/>
    <s v="S6"/>
    <s v="BT-274609"/>
    <s v="LOT-C1825"/>
    <n v="168"/>
    <n v="54"/>
    <n v="114"/>
    <m/>
    <n v="22"/>
    <n v="375"/>
    <s v="SUP-1010"/>
    <x v="1"/>
    <s v="United Arab Emirates"/>
    <n v="20"/>
    <m/>
    <n v="588095.23"/>
    <n v="830655.73"/>
    <n v="98799998.640000001"/>
    <s v="NGN"/>
    <d v="2026-06-28T00:00:00"/>
    <d v="2026-04-27T00:00:00"/>
    <m/>
    <x v="1"/>
    <x v="1"/>
  </r>
  <r>
    <s v="PRD-00496"/>
    <s v="CAN-SUP-0017"/>
    <s v="9107320000000"/>
    <x v="50"/>
    <s v="Canon"/>
    <x v="6"/>
    <s v="Labels"/>
    <s v="Pack"/>
    <s v="Active"/>
    <x v="2"/>
    <s v="LAG"/>
    <s v="C-16-S9"/>
    <s v="C"/>
    <s v="S9"/>
    <s v="BT-185992"/>
    <s v="LOT-A6473"/>
    <n v="118"/>
    <n v="0"/>
    <n v="118"/>
    <n v="20"/>
    <n v="6"/>
    <n v="80"/>
    <s v="SUP-1001"/>
    <x v="9"/>
    <s v="Nigeria"/>
    <n v="8"/>
    <d v="2025-04-20T00:00:00"/>
    <n v="4307.3100000000004"/>
    <n v="6348.11"/>
    <n v="508262.58"/>
    <s v="NGN"/>
    <d v="2026-06-23T00:00:00"/>
    <d v="2025-04-29T00:00:00"/>
    <d v="2026-12-26T00:00:00"/>
    <x v="3"/>
    <x v="1"/>
  </r>
  <r>
    <s v="PRD-03145"/>
    <s v="MSF-FUR-0083"/>
    <s v="9838420000000"/>
    <x v="10"/>
    <s v="Microsoft"/>
    <x v="4"/>
    <s v="Desk Accessories"/>
    <s v="Each"/>
    <s v="Active"/>
    <x v="0"/>
    <s v="PHC"/>
    <s v="D-15-S2"/>
    <s v="D"/>
    <s v="S2"/>
    <s v="BT-499576"/>
    <s v="LOT-C3296"/>
    <n v="0"/>
    <n v="0"/>
    <n v="0"/>
    <n v="25"/>
    <n v="10"/>
    <n v="150"/>
    <s v="SUP-1006"/>
    <x v="4"/>
    <s v="China"/>
    <n v="34"/>
    <d v="2025-12-19T00:00:00"/>
    <n v="148181.85999999999"/>
    <n v="183075.34"/>
    <n v="0"/>
    <s v="NGN"/>
    <d v="2026-06-17T00:00:00"/>
    <d v="2025-12-20T00:00:00"/>
    <m/>
    <x v="0"/>
    <x v="0"/>
  </r>
  <r>
    <s v="PRD-03069"/>
    <s v="HP-MOB-0112"/>
    <s v="6987630000000"/>
    <x v="25"/>
    <s v="Hp"/>
    <x v="5"/>
    <s v="Smartphones"/>
    <s v="Each"/>
    <s v="Active"/>
    <x v="0"/>
    <s v="PHC"/>
    <s v="G-02-S8"/>
    <s v="G"/>
    <s v="S8"/>
    <s v="BT-380669"/>
    <s v="LOT-C6646"/>
    <n v="86"/>
    <n v="28"/>
    <n v="58"/>
    <n v="60"/>
    <n v="18"/>
    <n v="240"/>
    <s v="SUP-1006"/>
    <x v="4"/>
    <s v="China"/>
    <n v="39"/>
    <d v="2025-10-27T00:00:00"/>
    <n v="631817.04"/>
    <n v="831532.24"/>
    <n v="54336265.439999998"/>
    <s v="NGN"/>
    <d v="2026-06-04T00:00:00"/>
    <d v="2025-10-30T00:00:00"/>
    <m/>
    <x v="1"/>
    <x v="1"/>
  </r>
  <r>
    <s v="PRD-00972"/>
    <s v="APC-ELC-0050"/>
    <s v="2347710000000"/>
    <x v="38"/>
    <s v="Apc"/>
    <x v="8"/>
    <s v="Lighting"/>
    <s v="Each"/>
    <s v="Active"/>
    <x v="2"/>
    <s v="LAG"/>
    <s v="E-10-S8"/>
    <s v="E"/>
    <s v="S8"/>
    <s v="BT-375232"/>
    <s v="LOT-A1878"/>
    <n v="176"/>
    <n v="40"/>
    <n v="136"/>
    <n v="25"/>
    <n v="7"/>
    <n v="125"/>
    <s v="SUP-1002"/>
    <x v="5"/>
    <s v="Nigeria"/>
    <n v="4"/>
    <d v="2025-07-06T00:00:00"/>
    <n v="151083.44"/>
    <n v="192695.56"/>
    <n v="26590685.440000001"/>
    <s v="NGN"/>
    <d v="2026-06-22T00:00:00"/>
    <d v="2025-07-19T00:00:00"/>
    <m/>
    <x v="3"/>
    <x v="1"/>
  </r>
  <r>
    <s v="PRD-02925"/>
    <s v="HP-MOB-0106"/>
    <s v="5322080000000"/>
    <x v="25"/>
    <s v="Hp"/>
    <x v="5"/>
    <s v="Smartphones"/>
    <s v="Each"/>
    <s v="Active"/>
    <x v="0"/>
    <s v="PHC"/>
    <s v="A-09-S6"/>
    <s v="A"/>
    <s v="S6"/>
    <s v="BT-321022"/>
    <s v="LOT-C6969"/>
    <n v="153"/>
    <n v="30"/>
    <n v="123"/>
    <n v="20"/>
    <n v="6"/>
    <n v="120"/>
    <s v="SUP-1003"/>
    <x v="0"/>
    <s v="Nigeria"/>
    <n v="2"/>
    <d v="2025-10-15T00:00:00"/>
    <n v="266323.8"/>
    <n v="377907.23"/>
    <n v="40747541.399999999"/>
    <s v="NGN"/>
    <d v="2026-06-14T00:00:00"/>
    <d v="2025-10-27T00:00:00"/>
    <m/>
    <x v="3"/>
    <x v="1"/>
  </r>
  <r>
    <s v="PRD-02697"/>
    <s v="SEA-STO-0060"/>
    <s v="7011910000000"/>
    <x v="81"/>
    <s v="Seagate"/>
    <x v="3"/>
    <s v="Solid State Drives"/>
    <s v="Each"/>
    <s v="Active"/>
    <x v="0"/>
    <s v="PHC"/>
    <s v="G-08-S9"/>
    <s v="G"/>
    <s v="S9"/>
    <s v="BT-569115"/>
    <s v="LOT-C7078"/>
    <n v="43"/>
    <n v="10"/>
    <n v="33"/>
    <n v="75"/>
    <n v="30"/>
    <n v="600"/>
    <s v="SUP-1006"/>
    <x v="4"/>
    <s v="China"/>
    <n v="36"/>
    <d v="2025-05-05T00:00:00"/>
    <n v="69151.3"/>
    <n v="84289.67"/>
    <n v="2973505.9"/>
    <s v="NGN"/>
    <d v="2026-04-30T00:00:00"/>
    <d v="2025-05-06T00:00:00"/>
    <m/>
    <x v="2"/>
    <x v="0"/>
  </r>
  <r>
    <s v="PRD-01526"/>
    <s v="SAM-STO-0040"/>
    <s v="2565830000000"/>
    <x v="42"/>
    <s v="Samsung"/>
    <x v="3"/>
    <s v="Flash Drives"/>
    <s v="Each"/>
    <s v="Active"/>
    <x v="1"/>
    <s v="ABJ"/>
    <s v="E-33-S8"/>
    <s v="E"/>
    <s v="S8"/>
    <s v="BT-810592"/>
    <s v="LOT-B3622"/>
    <n v="0"/>
    <n v="0"/>
    <n v="0"/>
    <n v="75"/>
    <n v="37"/>
    <n v="600"/>
    <s v="SUP-1002"/>
    <x v="5"/>
    <s v="Nigeria"/>
    <n v="6"/>
    <d v="2025-07-20T00:00:00"/>
    <n v="208976.17"/>
    <n v="276032.26"/>
    <n v="0"/>
    <s v="NGN"/>
    <d v="2026-05-04T00:00:00"/>
    <d v="2025-07-29T00:00:00"/>
    <m/>
    <x v="0"/>
    <x v="0"/>
  </r>
  <r>
    <s v="PRD-01123"/>
    <s v="MSF-LAP-0015"/>
    <s v="544934000000"/>
    <x v="46"/>
    <s v="Microsoft"/>
    <x v="2"/>
    <s v="Consumer Laptops"/>
    <s v="Each"/>
    <s v="Active"/>
    <x v="2"/>
    <s v="LAG"/>
    <s v="B-21-S9"/>
    <s v="B"/>
    <s v="S9"/>
    <s v="BT-350007"/>
    <s v="LOT-A7411"/>
    <n v="21"/>
    <n v="1"/>
    <n v="20"/>
    <n v="30"/>
    <n v="15"/>
    <n v="120"/>
    <s v="SUP-1004"/>
    <x v="10"/>
    <s v="United Arab Emirates"/>
    <n v="22"/>
    <d v="2025-11-24T00:00:00"/>
    <n v="1195100.71"/>
    <n v="1618165.77"/>
    <n v="25097114.91"/>
    <s v="NGN"/>
    <d v="2026-05-24T00:00:00"/>
    <d v="2025-12-09T00:00:00"/>
    <m/>
    <x v="2"/>
    <x v="0"/>
  </r>
  <r>
    <s v="PRD-00132"/>
    <s v="CAN-SUP-0005"/>
    <s v="3645260000000"/>
    <x v="50"/>
    <s v="Canon"/>
    <x v="6"/>
    <s v="Paper Products"/>
    <s v="Pack"/>
    <s v="Active"/>
    <x v="2"/>
    <s v="LAG"/>
    <s v="N/A"/>
    <s v="F"/>
    <s v="S6"/>
    <s v="BT-276831"/>
    <s v="LOT-A1079"/>
    <n v="141"/>
    <n v="12"/>
    <n v="129"/>
    <n v="25"/>
    <n v="7"/>
    <n v="150"/>
    <s v="SUP-1004"/>
    <x v="10"/>
    <s v="United Arab Emirates"/>
    <n v="22"/>
    <d v="2025-07-31T00:00:00"/>
    <n v="21652.45"/>
    <n v="30238.45"/>
    <n v="3052995.45"/>
    <s v="NGN"/>
    <d v="2026-05-23T00:00:00"/>
    <d v="2025-08-12T00:00:00"/>
    <d v="2026-09-03T00:00:00"/>
    <x v="1"/>
    <x v="1"/>
  </r>
  <r>
    <s v="PRD-00199"/>
    <s v="APC-ELC-0008"/>
    <s v="165805000000"/>
    <x v="82"/>
    <s v="Apc"/>
    <x v="8"/>
    <s v="Lighting"/>
    <s v="Each"/>
    <s v="Active"/>
    <x v="2"/>
    <s v="LAG"/>
    <s v="G-24-S3"/>
    <s v="G"/>
    <s v="S3"/>
    <s v="BT-757258"/>
    <s v="LOT-A8607"/>
    <n v="30"/>
    <n v="9"/>
    <n v="21"/>
    <n v="60"/>
    <n v="30"/>
    <n v="360"/>
    <s v="SUP-1011"/>
    <x v="2"/>
    <s v="United Kingdom"/>
    <n v="30"/>
    <d v="2026-01-19T00:00:00"/>
    <n v="15617"/>
    <n v="20800.849999999999"/>
    <n v="468510"/>
    <s v="NGN"/>
    <d v="2026-05-15T00:00:00"/>
    <d v="2026-02-02T00:00:00"/>
    <m/>
    <x v="2"/>
    <x v="0"/>
  </r>
  <r>
    <s v="PRD-02718"/>
    <s v="LOG-FUR-0075"/>
    <s v="9088990000000"/>
    <x v="4"/>
    <s v="Logitech"/>
    <x v="4"/>
    <s v="Desk Accessories"/>
    <s v="Each"/>
    <s v="Active"/>
    <x v="0"/>
    <s v="PHC"/>
    <s v="F-38-S9"/>
    <s v="F"/>
    <s v="S9"/>
    <s v="BT-763717"/>
    <s v="LOT-C2323"/>
    <n v="105"/>
    <n v="22"/>
    <n v="83"/>
    <n v="30"/>
    <n v="15"/>
    <n v="120"/>
    <s v="SUP-1006"/>
    <x v="4"/>
    <s v="China"/>
    <n v="37"/>
    <d v="2026-03-12T00:00:00"/>
    <n v="197461.67"/>
    <n v="260405.2"/>
    <n v="20733475.350000001"/>
    <s v="NGN"/>
    <d v="2026-06-02T00:00:00"/>
    <d v="2026-03-27T00:00:00"/>
    <m/>
    <x v="1"/>
    <x v="1"/>
  </r>
  <r>
    <s v="PRD-01100"/>
    <s v="HP-LAP-0024"/>
    <s v="3138780000000"/>
    <x v="67"/>
    <s v="Hp"/>
    <x v="11"/>
    <s v="Gaming Laptops"/>
    <s v="Each"/>
    <s v="Active"/>
    <x v="2"/>
    <s v="LAG"/>
    <s v="G-14-S4"/>
    <s v="G"/>
    <s v="S4"/>
    <s v="BT-487512"/>
    <s v="LOT-A4915"/>
    <n v="65"/>
    <n v="20"/>
    <n v="45"/>
    <n v="10"/>
    <n v="5"/>
    <n v="80"/>
    <s v="SUP-1008"/>
    <x v="3"/>
    <s v="Nigeria"/>
    <n v="4"/>
    <d v="2026-02-15T00:00:00"/>
    <n v="506139.04"/>
    <n v="746019.78"/>
    <n v="32899037.600000001"/>
    <s v="NGN"/>
    <d v="2026-06-24T00:00:00"/>
    <d v="2026-02-25T00:00:00"/>
    <m/>
    <x v="1"/>
    <x v="1"/>
  </r>
  <r>
    <s v="PRD-03020"/>
    <s v="CAN-SUP-0090"/>
    <s v="4162030000000"/>
    <x v="50"/>
    <s v="Canon"/>
    <x v="6"/>
    <s v="Paper Products"/>
    <s v="Pack"/>
    <s v="Active"/>
    <x v="0"/>
    <s v="PHC"/>
    <s v="F-40-S1"/>
    <s v="F"/>
    <s v="S1"/>
    <s v="BT-855301"/>
    <s v="LOT-C8038"/>
    <n v="82"/>
    <n v="29"/>
    <n v="53"/>
    <n v="60"/>
    <n v="24"/>
    <n v="300"/>
    <s v="SUP-1012"/>
    <x v="11"/>
    <s v="Nigeria"/>
    <n v="6"/>
    <d v="2026-01-27T00:00:00"/>
    <n v="4023.58"/>
    <n v="5346.53"/>
    <n v="329933.56"/>
    <s v="NGN"/>
    <d v="2026-04-30T00:00:00"/>
    <d v="2026-02-09T00:00:00"/>
    <d v="2026-12-03T00:00:00"/>
    <x v="1"/>
    <x v="1"/>
  </r>
  <r>
    <s v="PRD-00105"/>
    <s v="SAM-MOB-0002"/>
    <s v="7146770000000"/>
    <x v="21"/>
    <s v="Samsung"/>
    <x v="5"/>
    <s v="Tablets"/>
    <s v="Each"/>
    <s v="Active"/>
    <x v="2"/>
    <s v="LAG"/>
    <s v="A-11-S4"/>
    <s v="A"/>
    <s v="S4"/>
    <s v="BT-769191"/>
    <s v="LOT-A5781"/>
    <n v="47"/>
    <n v="0"/>
    <n v="47"/>
    <n v="100"/>
    <n v="50"/>
    <n v="800"/>
    <s v="SUP-1006"/>
    <x v="4"/>
    <s v="China"/>
    <n v="33"/>
    <d v="2025-02-03T00:00:00"/>
    <n v="276111.21000000002"/>
    <n v="390644.37"/>
    <n v="12977226.869999999"/>
    <s v="NGN"/>
    <d v="2026-06-23T00:00:00"/>
    <d v="2025-02-07T00:00:00"/>
    <m/>
    <x v="2"/>
    <x v="0"/>
  </r>
  <r>
    <s v="PRD-02615"/>
    <s v="SAM-STO-0062"/>
    <s v="1882980000000"/>
    <x v="42"/>
    <s v="Samsung"/>
    <x v="3"/>
    <s v="Flash Drives"/>
    <s v="Each"/>
    <s v="Active"/>
    <x v="0"/>
    <s v="PHC"/>
    <s v="D-12-S4"/>
    <s v="D"/>
    <s v="S4"/>
    <s v="BT-556617"/>
    <s v="LOT-C8050"/>
    <n v="93"/>
    <n v="25"/>
    <n v="68"/>
    <n v="50"/>
    <n v="25"/>
    <n v="500"/>
    <s v="SUP-1012"/>
    <x v="6"/>
    <s v="Nigeria"/>
    <n v="9"/>
    <d v="2025-09-18T00:00:00"/>
    <n v="157512.29"/>
    <n v="186142.12"/>
    <n v="14648642.970000001"/>
    <s v="NGN"/>
    <d v="2026-06-05T00:00:00"/>
    <d v="2025-09-25T00:00:00"/>
    <m/>
    <x v="1"/>
    <x v="1"/>
  </r>
  <r>
    <s v="PRD-03005"/>
    <s v="LOG-ACC-0067"/>
    <s v="795853000000"/>
    <x v="33"/>
    <s v="Logitech"/>
    <x v="10"/>
    <s v="Input Combos"/>
    <s v="Each"/>
    <s v="Active"/>
    <x v="0"/>
    <s v="PHC"/>
    <s v="D-20-S5"/>
    <s v="D"/>
    <s v="S5"/>
    <s v="BT-781298"/>
    <s v="LOT-C2610"/>
    <n v="631"/>
    <n v="154"/>
    <n v="477"/>
    <n v="100"/>
    <n v="40"/>
    <n v="400"/>
    <s v="SUP-1006"/>
    <x v="4"/>
    <s v="China"/>
    <n v="39"/>
    <d v="2025-02-17T00:00:00"/>
    <n v="59274.43"/>
    <n v="87065.71"/>
    <n v="37402165.329999998"/>
    <s v="NGN"/>
    <d v="2026-05-08T00:00:00"/>
    <d v="2025-02-28T00:00:00"/>
    <m/>
    <x v="3"/>
    <x v="1"/>
  </r>
  <r>
    <s v="PRD-02668"/>
    <s v="LEN-MOB-0082"/>
    <s v="8920860000000"/>
    <x v="66"/>
    <s v="Lenovo"/>
    <x v="5"/>
    <s v="Smartphones"/>
    <s v="Each"/>
    <s v="Active"/>
    <x v="0"/>
    <s v="PHC"/>
    <s v="E-23-S7"/>
    <s v="E"/>
    <s v="S7"/>
    <s v="BT-843344"/>
    <s v="LOT-C9991"/>
    <n v="123"/>
    <n v="23"/>
    <n v="100"/>
    <n v="60"/>
    <n v="30"/>
    <n v="600"/>
    <s v="SUP-1012"/>
    <x v="11"/>
    <s v="Nigeria"/>
    <n v="7"/>
    <d v="2025-05-30T00:00:00"/>
    <n v="194159.19"/>
    <n v="241471.83"/>
    <n v="23881580.370000001"/>
    <s v="NGN"/>
    <d v="2026-05-21T00:00:00"/>
    <d v="2025-06-09T00:00:00"/>
    <m/>
    <x v="1"/>
    <x v="1"/>
  </r>
  <r>
    <s v="PRD-03154"/>
    <s v="BRO-SUP-0097"/>
    <s v="1739430000000"/>
    <x v="6"/>
    <s v="Brother"/>
    <x v="6"/>
    <s v="Labels"/>
    <s v="Pack"/>
    <s v="Active"/>
    <x v="0"/>
    <s v="PHC"/>
    <s v="A-21-S8"/>
    <s v="A"/>
    <s v="S8"/>
    <s v="BT-774016"/>
    <s v="LOT-C6193"/>
    <n v="76"/>
    <n v="6"/>
    <n v="70"/>
    <n v="30"/>
    <n v="9"/>
    <n v="240"/>
    <s v="SUP-1006"/>
    <x v="4"/>
    <s v="China"/>
    <n v="38"/>
    <d v="2025-11-19T00:00:00"/>
    <n v="9214.11"/>
    <n v="11055.41"/>
    <n v="700272.36"/>
    <s v="NGN"/>
    <d v="2026-05-09T00:00:00"/>
    <d v="2025-11-28T00:00:00"/>
    <d v="2027-06-21T00:00:00"/>
    <x v="1"/>
    <x v="1"/>
  </r>
  <r>
    <s v="PRD-00890"/>
    <s v="UBI-NET-0027"/>
    <s v="4627210000000"/>
    <x v="51"/>
    <s v="Ubiquiti"/>
    <x v="11"/>
    <s v="Switches"/>
    <s v="Each"/>
    <s v="Active"/>
    <x v="2"/>
    <s v="LAG"/>
    <s v="C-03-S7"/>
    <s v="C"/>
    <s v="S7"/>
    <s v="BT-744931"/>
    <s v="LOT-A8166"/>
    <n v="217"/>
    <n v="62"/>
    <n v="155"/>
    <n v="25"/>
    <n v="10"/>
    <n v="250"/>
    <s v="SUP-1001"/>
    <x v="9"/>
    <s v="Nigeria"/>
    <n v="7"/>
    <d v="2026-05-24T00:00:00"/>
    <n v="367246.04"/>
    <n v="462372.41"/>
    <n v="79692390.680000007"/>
    <s v="NGN"/>
    <d v="2026-06-14T00:00:00"/>
    <d v="2026-05-30T00:00:00"/>
    <m/>
    <x v="1"/>
    <x v="1"/>
  </r>
  <r>
    <s v="PRD-00226"/>
    <s v="PHI-ELC-0007"/>
    <s v="443974000000"/>
    <x v="31"/>
    <s v="Philips"/>
    <x v="8"/>
    <s v="UPS"/>
    <s v="Each"/>
    <s v="Active"/>
    <x v="2"/>
    <s v="LAG"/>
    <s v="E-27-S4"/>
    <s v="E"/>
    <s v="S4"/>
    <s v="BT-555000"/>
    <s v="LOT-A7693"/>
    <n v="9"/>
    <n v="2"/>
    <n v="7"/>
    <n v="25"/>
    <n v="12"/>
    <n v="125"/>
    <s v="SUP-1011"/>
    <x v="2"/>
    <s v="United Kingdom"/>
    <n v="29"/>
    <d v="2025-11-10T00:00:00"/>
    <n v="127206.94"/>
    <n v="168234.16"/>
    <n v="1144862.46"/>
    <s v="NGN"/>
    <d v="2026-06-16T00:00:00"/>
    <d v="2025-11-20T00:00:00"/>
    <m/>
    <x v="2"/>
    <x v="0"/>
  </r>
  <r>
    <s v="PRD-02037"/>
    <s v="PHI-ELC-0116"/>
    <s v="7447560000000"/>
    <x v="37"/>
    <s v="Philips"/>
    <x v="8"/>
    <s v="UPS"/>
    <s v="Each"/>
    <s v="Active"/>
    <x v="1"/>
    <s v="ABJ"/>
    <s v="E-08-S6"/>
    <s v="E"/>
    <s v="S6"/>
    <s v="BT-269009"/>
    <s v="LOT-B2789"/>
    <n v="53"/>
    <n v="0"/>
    <n v="53"/>
    <n v="20"/>
    <n v="8"/>
    <n v="80"/>
    <s v="SUP-1005"/>
    <x v="12"/>
    <s v="United Arab Emirates"/>
    <n v="18"/>
    <d v="2025-12-12T00:00:00"/>
    <n v="109702.45"/>
    <n v="167193.24"/>
    <n v="5814229.8499999996"/>
    <s v="NGN"/>
    <d v="2026-05-26T00:00:00"/>
    <d v="2025-12-27T00:00:00"/>
    <m/>
    <x v="1"/>
    <x v="1"/>
  </r>
  <r>
    <s v="PRD-00774"/>
    <s v="LOG-CLN-0021"/>
    <s v="1454620000000"/>
    <x v="28"/>
    <s v="Logitech"/>
    <x v="1"/>
    <s v="Vacuum"/>
    <s v="Each"/>
    <s v="Active"/>
    <x v="2"/>
    <s v="LAG"/>
    <s v="D-20-S1"/>
    <s v="D"/>
    <s v="S1"/>
    <s v="BT-591595"/>
    <s v="LOT-A4951"/>
    <n v="66"/>
    <n v="8"/>
    <n v="58"/>
    <n v="15"/>
    <n v="7"/>
    <n v="75"/>
    <s v="SUP-1004"/>
    <x v="10"/>
    <s v="United Arab Emirates"/>
    <n v="24"/>
    <d v="2025-02-02T00:00:00"/>
    <n v="50512.33"/>
    <n v="69188.28"/>
    <n v="3333813.78"/>
    <s v="NGN"/>
    <d v="2026-06-18T00:00:00"/>
    <d v="2025-02-05T00:00:00"/>
    <d v="2027-09-28T00:00:00"/>
    <x v="1"/>
    <x v="1"/>
  </r>
  <r>
    <s v="PRD-00548"/>
    <s v="LOG-ACC-0015"/>
    <s v="3049370000000"/>
    <x v="69"/>
    <s v="Logitech"/>
    <x v="10"/>
    <s v="Webcams"/>
    <s v="Each"/>
    <s v="Active"/>
    <x v="2"/>
    <s v="LAG"/>
    <s v="F-29-S9"/>
    <s v="F"/>
    <s v="S9"/>
    <s v="BT-360753"/>
    <s v="LOT-A4243"/>
    <n v="49"/>
    <n v="12"/>
    <n v="37"/>
    <m/>
    <n v="50"/>
    <n v="400"/>
    <s v="SUP-1001"/>
    <x v="9"/>
    <s v="Nigeria"/>
    <n v="6"/>
    <d v="2026-05-08T00:00:00"/>
    <n v="59710.400000000001"/>
    <n v="69666.539999999994"/>
    <n v="2925809.6"/>
    <s v="NGN"/>
    <d v="2026-06-21T00:00:00"/>
    <d v="2026-05-16T00:00:00"/>
    <m/>
    <x v="2"/>
    <x v="0"/>
  </r>
  <r>
    <s v="PRD-01682"/>
    <s v="UBI-CCT-0040"/>
    <s v="8117310000000"/>
    <x v="40"/>
    <s v="Ubiquiti"/>
    <x v="9"/>
    <s v="NVR"/>
    <s v="Each"/>
    <s v="Active"/>
    <x v="1"/>
    <s v="ABJ"/>
    <s v="A-34-S3"/>
    <s v="A"/>
    <s v="S3"/>
    <s v="BT-555111"/>
    <s v="LOT-B8941"/>
    <n v="19"/>
    <n v="0"/>
    <n v="19"/>
    <n v="10"/>
    <n v="4"/>
    <n v="80"/>
    <s v="SUP-1007"/>
    <x v="8"/>
    <s v="China"/>
    <n v="36"/>
    <d v="2026-02-15T00:00:00"/>
    <n v="630294.35"/>
    <n v="828509.96"/>
    <n v="11975592.65"/>
    <s v="NGN"/>
    <d v="2026-05-10T00:00:00"/>
    <d v="2026-02-26T00:00:00"/>
    <m/>
    <x v="1"/>
    <x v="1"/>
  </r>
  <r>
    <s v="PRD-01057"/>
    <s v="LEN-MOB-0026"/>
    <s v="9358610000000"/>
    <x v="66"/>
    <s v="Lenovo"/>
    <x v="5"/>
    <s v="Tablets"/>
    <s v="Each"/>
    <s v="Active"/>
    <x v="2"/>
    <s v="LAG"/>
    <s v="H-34-S7"/>
    <s v="H"/>
    <s v="S7"/>
    <s v="BT-616288"/>
    <s v="LOT-A8802"/>
    <n v="354"/>
    <n v="104"/>
    <n v="250"/>
    <n v="60"/>
    <n v="30"/>
    <n v="300"/>
    <s v="SUP-1002"/>
    <x v="5"/>
    <s v="Nigeria"/>
    <n v="8"/>
    <d v="2025-12-10T00:00:00"/>
    <n v="328754.83"/>
    <n v="453839.54"/>
    <n v="116379209.8"/>
    <s v="NGN"/>
    <d v="2026-06-04T00:00:00"/>
    <d v="2025-12-18T00:00:00"/>
    <m/>
    <x v="3"/>
    <x v="1"/>
  </r>
  <r>
    <s v="PRD-02583"/>
    <s v="SAM-MOB-0089"/>
    <s v="6918540000000"/>
    <x v="13"/>
    <s v="Samsung"/>
    <x v="5"/>
    <s v="Tablets"/>
    <s v="Each"/>
    <s v="Active"/>
    <x v="0"/>
    <s v="PHC"/>
    <s v="A-12-S1"/>
    <s v="A"/>
    <s v="S1"/>
    <s v="BT-724854"/>
    <s v="LOT-C1444"/>
    <n v="352"/>
    <n v="72"/>
    <n v="280"/>
    <n v="60"/>
    <n v="18"/>
    <n v="600"/>
    <s v="SUP-1010"/>
    <x v="1"/>
    <s v="United Arab Emirates"/>
    <n v="16"/>
    <d v="2026-04-04T00:00:00"/>
    <n v="584942.98"/>
    <n v="689059.95"/>
    <n v="205899929"/>
    <s v="NGN"/>
    <d v="2026-06-13T00:00:00"/>
    <d v="2026-04-08T00:00:00"/>
    <m/>
    <x v="1"/>
    <x v="1"/>
  </r>
  <r>
    <s v="PRD-00049"/>
    <s v="LEN-LAP-0005"/>
    <s v="4051530000000"/>
    <x v="19"/>
    <s v="Lenovo"/>
    <x v="2"/>
    <s v="Consumer Laptops"/>
    <s v="Each"/>
    <s v="Active"/>
    <x v="2"/>
    <s v="LAG"/>
    <s v="G-03-S8"/>
    <s v="G"/>
    <s v="S8"/>
    <s v="BT-766549"/>
    <s v="LOT-A7338"/>
    <n v="144"/>
    <n v="33"/>
    <n v="111"/>
    <n v="100"/>
    <n v="40"/>
    <n v="500"/>
    <s v="SUP-1004"/>
    <x v="10"/>
    <s v="United Arab Emirates"/>
    <n v="19"/>
    <d v="2025-01-06T00:00:00"/>
    <n v="1351073.86"/>
    <n v="1847772.9"/>
    <n v="194554635.80000001"/>
    <s v="NGN"/>
    <d v="2026-06-28T00:00:00"/>
    <d v="2025-01-15T00:00:00"/>
    <m/>
    <x v="1"/>
    <x v="1"/>
  </r>
  <r>
    <s v="PRD-00680"/>
    <s v="LOG-CLN-0018"/>
    <s v="3500620000000"/>
    <x v="28"/>
    <s v="Logitech"/>
    <x v="1"/>
    <s v="Vacuum"/>
    <s v="Each"/>
    <s v="Active"/>
    <x v="2"/>
    <s v="LAG"/>
    <s v="H-06-S8"/>
    <s v="H"/>
    <s v="S8"/>
    <s v="BT-794567"/>
    <s v="LOT-A3615"/>
    <n v="70"/>
    <n v="19"/>
    <n v="51"/>
    <n v="50"/>
    <n v="15"/>
    <n v="250"/>
    <s v="SUP-1006"/>
    <x v="4"/>
    <s v="China"/>
    <n v="36"/>
    <d v="2025-09-06T00:00:00"/>
    <n v="154300.42000000001"/>
    <n v="204725.66"/>
    <n v="10801029.4"/>
    <s v="NGN"/>
    <d v="2026-05-21T00:00:00"/>
    <d v="2025-09-19T00:00:00"/>
    <d v="2027-01-25T00:00:00"/>
    <x v="1"/>
    <x v="1"/>
  </r>
  <r>
    <s v="PRD-01428"/>
    <s v="CAN-PRN-0035"/>
    <s v="6826110000000"/>
    <x v="15"/>
    <s v="Canon"/>
    <x v="7"/>
    <s v="Laser Printers"/>
    <s v="Each"/>
    <s v="Active"/>
    <x v="1"/>
    <s v="ABJ"/>
    <s v="A-23-S4"/>
    <s v="A"/>
    <s v="S4"/>
    <s v="BT-806703"/>
    <s v="LOT-B8889"/>
    <n v="99"/>
    <n v="2"/>
    <n v="97"/>
    <n v="30"/>
    <n v="15"/>
    <n v="150"/>
    <s v="SUP-1002"/>
    <x v="5"/>
    <s v="Nigeria"/>
    <n v="4"/>
    <d v="2025-09-13T00:00:00"/>
    <n v="506644.78"/>
    <n v="689144.64"/>
    <n v="50157833.219999999"/>
    <s v="NGN"/>
    <d v="2026-06-11T00:00:00"/>
    <d v="2025-09-17T00:00:00"/>
    <m/>
    <x v="1"/>
    <x v="1"/>
  </r>
  <r>
    <s v="PRD-01016"/>
    <s v="PHI-ELC-0060"/>
    <s v="7812950000000"/>
    <x v="37"/>
    <s v="Philips"/>
    <x v="8"/>
    <s v="Lighting"/>
    <s v="Each"/>
    <s v="Active"/>
    <x v="2"/>
    <s v="LAG"/>
    <s v="H-03-S2"/>
    <s v="H"/>
    <s v="S2"/>
    <s v="BT-555111"/>
    <s v="LOT-A2482"/>
    <n v="161"/>
    <n v="52"/>
    <n v="109"/>
    <n v="100"/>
    <n v="30"/>
    <n v="500"/>
    <s v="SUP-1011"/>
    <x v="2"/>
    <s v="United Kingdom"/>
    <n v="27"/>
    <d v="2025-04-03T00:00:00"/>
    <n v="179850.48"/>
    <n v="266057.28000000003"/>
    <n v="28955927.280000001"/>
    <s v="NGN"/>
    <d v="2026-05-02T00:00:00"/>
    <d v="2025-04-08T00:00:00"/>
    <m/>
    <x v="1"/>
    <x v="1"/>
  </r>
  <r>
    <s v="PRD-01870"/>
    <s v="MSF-ACC-0035"/>
    <s v="4203580000000"/>
    <x v="26"/>
    <s v="Microsoft"/>
    <x v="10"/>
    <s v="Mice"/>
    <s v="Each"/>
    <s v="Active"/>
    <x v="1"/>
    <s v="ABJ"/>
    <s v="E-18-S2"/>
    <s v="E"/>
    <s v="S2"/>
    <s v="BT-738668"/>
    <s v="LOT-B9970"/>
    <n v="86"/>
    <n v="11"/>
    <n v="75"/>
    <n v="50"/>
    <n v="20"/>
    <n v="300"/>
    <s v="SUP-1003"/>
    <x v="0"/>
    <s v="Nigeria"/>
    <n v="2"/>
    <d v="2025-06-11T00:00:00"/>
    <n v="29886.39"/>
    <n v="35062.93"/>
    <n v="2570229.54"/>
    <s v="NGN"/>
    <d v="2026-06-17T00:00:00"/>
    <d v="2025-06-14T00:00:00"/>
    <m/>
    <x v="1"/>
    <x v="1"/>
  </r>
  <r>
    <s v="PRD-00559"/>
    <s v="LOG-ACC-0016"/>
    <s v="5883980000000"/>
    <x v="69"/>
    <s v="Logitech"/>
    <x v="10"/>
    <s v="Mice"/>
    <s v="Each"/>
    <s v="Active"/>
    <x v="2"/>
    <s v="LAG"/>
    <s v="E-09-S9"/>
    <s v="E"/>
    <s v="S9"/>
    <s v="BT-268523"/>
    <s v="LOT-A2970"/>
    <n v="357"/>
    <n v="130"/>
    <n v="227"/>
    <n v="60"/>
    <n v="18"/>
    <n v="600"/>
    <s v="SUP-1001"/>
    <x v="9"/>
    <s v="Nigeria"/>
    <n v="11"/>
    <d v="2025-04-27T00:00:00"/>
    <n v="54041.26"/>
    <n v="63673.78"/>
    <n v="19292729.82"/>
    <s v="NGN"/>
    <d v="2026-06-13T00:00:00"/>
    <d v="2025-05-12T00:00:00"/>
    <m/>
    <x v="1"/>
    <x v="1"/>
  </r>
  <r>
    <s v="PRD-02349"/>
    <s v="LEN-MOB-0070"/>
    <s v="7630100000000"/>
    <x v="5"/>
    <s v="Lenovo"/>
    <x v="5"/>
    <s v="Smartphones"/>
    <s v="Each"/>
    <s v="Active"/>
    <x v="0"/>
    <s v="PHC"/>
    <s v="A-15-S6"/>
    <s v="A"/>
    <s v="S6"/>
    <s v="BT-469262"/>
    <s v="LOT-C7877"/>
    <n v="2"/>
    <n v="0"/>
    <n v="2"/>
    <n v="10"/>
    <n v="4"/>
    <n v="50"/>
    <s v="SUP-1003"/>
    <x v="0"/>
    <s v="Nigeria"/>
    <n v="6"/>
    <d v="2025-01-20T00:00:00"/>
    <n v="374326.54"/>
    <n v="475645.04"/>
    <n v="748653.08"/>
    <s v="NGN"/>
    <d v="2026-06-14T00:00:00"/>
    <d v="2025-02-03T00:00:00"/>
    <m/>
    <x v="2"/>
    <x v="0"/>
  </r>
  <r>
    <s v="PRD-01548"/>
    <s v="LOG-CLN-0037"/>
    <s v="2900890000000"/>
    <x v="28"/>
    <s v="Logitech"/>
    <x v="1"/>
    <s v="Vacuum"/>
    <s v="Each"/>
    <s v="Active"/>
    <x v="1"/>
    <s v="ABJ"/>
    <s v="E-17-S1"/>
    <s v="E"/>
    <s v="S1"/>
    <s v="BT-828801"/>
    <s v="LOT-B4098"/>
    <n v="234"/>
    <n v="46"/>
    <n v="188"/>
    <n v="60"/>
    <n v="24"/>
    <n v="240"/>
    <s v="SUP-1003"/>
    <x v="0"/>
    <s v="Nigeria"/>
    <n v="2"/>
    <d v="2025-07-04T00:00:00"/>
    <n v="176918.07"/>
    <n v="268127.83"/>
    <n v="41398828.380000003"/>
    <s v="NGN"/>
    <d v="2026-05-28T00:00:00"/>
    <d v="2025-07-15T00:00:00"/>
    <d v="2027-04-22T00:00:00"/>
    <x v="1"/>
    <x v="1"/>
  </r>
  <r>
    <s v="PRD-02102"/>
    <s v="SAM-MOB-0069"/>
    <s v="6130640000000"/>
    <x v="11"/>
    <s v="Samsung"/>
    <x v="5"/>
    <s v="Smartphones"/>
    <s v="Each"/>
    <s v="Active"/>
    <x v="1"/>
    <s v="ABJ"/>
    <s v="A-18-S5"/>
    <s v="A"/>
    <s v="S5"/>
    <s v="BT-202413"/>
    <s v="LOT-B7368"/>
    <n v="56"/>
    <n v="16"/>
    <n v="40"/>
    <n v="10"/>
    <n v="5"/>
    <n v="100"/>
    <s v="SUP-1007"/>
    <x v="8"/>
    <s v="China"/>
    <n v="31"/>
    <d v="2026-05-12T00:00:00"/>
    <n v="414310.69"/>
    <n v="585162.77"/>
    <n v="23201398.640000001"/>
    <s v="NGN"/>
    <d v="2026-06-13T00:00:00"/>
    <d v="2026-05-27T00:00:00"/>
    <m/>
    <x v="1"/>
    <x v="1"/>
  </r>
  <r>
    <s v="PRD-00934"/>
    <s v="PHI-ELC-0054"/>
    <s v="9951450000000"/>
    <x v="37"/>
    <s v="Philips"/>
    <x v="8"/>
    <s v="Surge Protection"/>
    <s v="Each"/>
    <s v="Active"/>
    <x v="2"/>
    <s v="LAG"/>
    <s v="A-39-S7"/>
    <s v="A"/>
    <s v="S7"/>
    <s v="BT-564985"/>
    <s v="LOT-A9526"/>
    <n v="66"/>
    <n v="13"/>
    <n v="53"/>
    <n v="20"/>
    <n v="10"/>
    <n v="100"/>
    <s v="SUP-1004"/>
    <x v="10"/>
    <s v="United Arab Emirates"/>
    <n v="19"/>
    <d v="2026-05-11T00:00:00"/>
    <n v="153426.32999999999"/>
    <n v="190142.85"/>
    <n v="10126137.779999999"/>
    <s v="NGN"/>
    <d v="2026-06-15T00:00:00"/>
    <d v="2026-05-20T00:00:00"/>
    <m/>
    <x v="1"/>
    <x v="1"/>
  </r>
  <r>
    <s v="PRD-00835"/>
    <s v="PHI-AUD-0016"/>
    <s v="9545040000000"/>
    <x v="7"/>
    <s v="Philips"/>
    <x v="0"/>
    <s v="Headsets"/>
    <s v="Each"/>
    <s v="Active"/>
    <x v="2"/>
    <s v="LAG"/>
    <s v="H-15-S8"/>
    <s v="H"/>
    <s v="S8"/>
    <s v="BT-874167"/>
    <s v="LOT-A9028"/>
    <n v="0"/>
    <n v="0"/>
    <n v="0"/>
    <n v="60"/>
    <n v="18"/>
    <n v="240"/>
    <s v="SUP-1002"/>
    <x v="5"/>
    <s v="Nigeria"/>
    <n v="5"/>
    <d v="2025-11-21T00:00:00"/>
    <n v="40932.18"/>
    <n v="63212.57"/>
    <n v="0"/>
    <s v="NGN"/>
    <d v="2026-06-27T00:00:00"/>
    <d v="2025-12-01T00:00:00"/>
    <m/>
    <x v="0"/>
    <x v="0"/>
  </r>
  <r>
    <s v="PRD-01555"/>
    <s v="HP-FUR-0039"/>
    <s v="4578130000000"/>
    <x v="27"/>
    <s v="Hp"/>
    <x v="4"/>
    <s v="Seating"/>
    <s v="Each"/>
    <s v="Active"/>
    <x v="1"/>
    <s v="ABJ"/>
    <s v="N/A"/>
    <s v="C"/>
    <s v="S2"/>
    <s v="BT-853919"/>
    <s v="LOT-B5304"/>
    <n v="106"/>
    <n v="42"/>
    <n v="64"/>
    <n v="75"/>
    <n v="30"/>
    <n v="375"/>
    <s v="SUP-1003"/>
    <x v="0"/>
    <s v="Nigeria"/>
    <n v="2"/>
    <d v="2025-02-25T00:00:00"/>
    <n v="254413.41"/>
    <n v="355386.87"/>
    <n v="26967821.460000001"/>
    <s v="NGN"/>
    <d v="2026-06-05T00:00:00"/>
    <d v="2025-02-28T00:00:00"/>
    <m/>
    <x v="1"/>
    <x v="1"/>
  </r>
  <r>
    <s v="PRD-01535"/>
    <s v="HP-CLN-0035"/>
    <s v="9890880000000"/>
    <x v="1"/>
    <s v="Hp"/>
    <x v="1"/>
    <s v="Cleaning Kits"/>
    <s v="Each"/>
    <s v="Active"/>
    <x v="1"/>
    <s v="ABJ"/>
    <s v="A-28-S5"/>
    <s v="A"/>
    <s v="S5"/>
    <s v="BT-640605"/>
    <s v="LOT-B9604"/>
    <n v="137"/>
    <n v="54"/>
    <n v="83"/>
    <n v="25"/>
    <n v="12"/>
    <n v="150"/>
    <s v="SUP-1003"/>
    <x v="0"/>
    <s v="Nigeria"/>
    <n v="8"/>
    <d v="2025-09-17T00:00:00"/>
    <n v="54772.1"/>
    <n v="66402.13"/>
    <n v="7503777.7000000002"/>
    <s v="NGN"/>
    <d v="2026-05-04T00:00:00"/>
    <d v="2025-10-01T00:00:00"/>
    <d v="2027-09-30T00:00:00"/>
    <x v="1"/>
    <x v="1"/>
  </r>
  <r>
    <s v="PRD-02356"/>
    <s v="PHI-CLN-0064"/>
    <s v="8239680000000"/>
    <x v="20"/>
    <s v="Philips"/>
    <x v="1"/>
    <s v="Wipes"/>
    <s v="Each"/>
    <s v="Active"/>
    <x v="0"/>
    <s v="PHC"/>
    <s v="C-05-S3"/>
    <s v="C"/>
    <s v="S3"/>
    <s v="BT-685521"/>
    <s v="LOT-C7747"/>
    <n v="143"/>
    <n v="15"/>
    <n v="128"/>
    <n v="100"/>
    <n v="40"/>
    <n v="400"/>
    <s v="SUP-1010"/>
    <x v="1"/>
    <s v="United Arab Emirates"/>
    <n v="15"/>
    <d v="2025-12-29T00:00:00"/>
    <n v="142442.54"/>
    <n v="170636.68"/>
    <n v="20369283.219999999"/>
    <s v="NGN"/>
    <d v="2026-05-11T00:00:00"/>
    <d v="2026-01-10T00:00:00"/>
    <d v="2027-12-30T00:00:00"/>
    <x v="1"/>
    <x v="1"/>
  </r>
  <r>
    <s v="PRD-00924"/>
    <s v="UBI-NET-0030"/>
    <s v="4015270000000"/>
    <x v="52"/>
    <s v="Ubiquiti"/>
    <x v="11"/>
    <s v="Routers"/>
    <s v="Each"/>
    <s v="Active"/>
    <x v="2"/>
    <s v="LAG"/>
    <s v="D-39-S1"/>
    <s v="D"/>
    <s v="S1"/>
    <s v="BT-897415"/>
    <s v="LOT-A2384"/>
    <n v="38"/>
    <n v="4"/>
    <n v="34"/>
    <n v="20"/>
    <n v="8"/>
    <n v="100"/>
    <s v="SUP-1004"/>
    <x v="10"/>
    <s v="United Arab Emirates"/>
    <n v="21"/>
    <d v="2025-10-26T00:00:00"/>
    <n v="598722.94999999995"/>
    <n v="909542.24"/>
    <n v="22751472.100000001"/>
    <s v="NGN"/>
    <d v="2026-05-10T00:00:00"/>
    <d v="2025-11-02T00:00:00"/>
    <m/>
    <x v="1"/>
    <x v="1"/>
  </r>
  <r>
    <s v="PRD-01487"/>
    <s v="SAM-AUD-0052"/>
    <s v="4878260000000"/>
    <x v="0"/>
    <s v="Samsung"/>
    <x v="0"/>
    <s v="Speakers"/>
    <s v="Each"/>
    <s v="Active"/>
    <x v="1"/>
    <s v="ABJ"/>
    <s v="D-24-S9"/>
    <s v="D"/>
    <s v="S9"/>
    <s v="BT-125658"/>
    <s v="LOT-B7982"/>
    <n v="536"/>
    <n v="92"/>
    <n v="444"/>
    <n v="75"/>
    <n v="30"/>
    <n v="600"/>
    <s v="SUP-1010"/>
    <x v="6"/>
    <s v="United Arab Emirates"/>
    <n v="16"/>
    <d v="2025-04-12T00:00:00"/>
    <n v="70303.66"/>
    <n v="90181.69"/>
    <n v="37682761.759999998"/>
    <s v="NGN"/>
    <d v="2026-06-09T00:00:00"/>
    <d v="2025-04-21T00:00:00"/>
    <m/>
    <x v="1"/>
    <x v="1"/>
  </r>
  <r>
    <s v="PRD-02680"/>
    <s v="DEL-LAP-0062"/>
    <s v="5081050000000"/>
    <x v="75"/>
    <s v="Dell"/>
    <x v="2"/>
    <s v="Gaming Laptops"/>
    <s v="Each"/>
    <s v="Active"/>
    <x v="0"/>
    <s v="PHC"/>
    <s v="G-09-S1"/>
    <s v="G"/>
    <s v="S1"/>
    <s v="BT-331337"/>
    <s v="LOT-C2660"/>
    <n v="70"/>
    <n v="18"/>
    <n v="52"/>
    <n v="25"/>
    <n v="10"/>
    <n v="100"/>
    <s v="SUP-1010"/>
    <x v="1"/>
    <s v="United Arab Emirates"/>
    <n v="19"/>
    <d v="2025-05-13T00:00:00"/>
    <n v="972332.06"/>
    <n v="1128862.3500000001"/>
    <n v="68063244.200000003"/>
    <s v="NGN"/>
    <d v="2026-05-20T00:00:00"/>
    <d v="2025-05-21T00:00:00"/>
    <m/>
    <x v="1"/>
    <x v="1"/>
  </r>
  <r>
    <s v="PRD-00989"/>
    <s v="HP-ACC-0022"/>
    <s v="4134020000000"/>
    <x v="71"/>
    <s v="Hp"/>
    <x v="10"/>
    <s v="Input Combos"/>
    <s v="Each"/>
    <s v="Active"/>
    <x v="2"/>
    <s v="LAG"/>
    <s v="E-22-S5"/>
    <s v="E"/>
    <s v="S5"/>
    <s v="BT-637626"/>
    <s v="LOT-A5226"/>
    <n v="591"/>
    <n v="166"/>
    <n v="425"/>
    <n v="60"/>
    <n v="24"/>
    <n v="600"/>
    <s v="SUP-1008"/>
    <x v="3"/>
    <s v="Nigeria"/>
    <n v="7"/>
    <d v="2025-02-22T00:00:00"/>
    <n v="39970.5"/>
    <n v="54627.81"/>
    <n v="23622565.5"/>
    <s v="NGN"/>
    <d v="2026-06-08T00:00:00"/>
    <d v="2025-03-02T00:00:00"/>
    <m/>
    <x v="1"/>
    <x v="1"/>
  </r>
  <r>
    <s v="PRD-02151"/>
    <s v="HP-FUR-0053"/>
    <s v="3818680000000"/>
    <x v="27"/>
    <s v="Hp"/>
    <x v="4"/>
    <s v="Desk Accessories"/>
    <s v="Each"/>
    <s v="Active"/>
    <x v="1"/>
    <s v="ABJ"/>
    <s v="D-16-S7"/>
    <s v="D"/>
    <s v="S7"/>
    <s v="BT-428673"/>
    <s v="LOT-B9025"/>
    <n v="236"/>
    <n v="75"/>
    <n v="161"/>
    <n v="75"/>
    <n v="37"/>
    <n v="450"/>
    <s v="SUP-1009"/>
    <x v="7"/>
    <s v="Nigeria"/>
    <n v="6"/>
    <d v="2026-02-19T00:00:00"/>
    <n v="58269.53"/>
    <n v="77654.820000000007"/>
    <n v="13751609.08"/>
    <s v="NGN"/>
    <d v="2026-06-09T00:00:00"/>
    <d v="2026-02-27T00:00:00"/>
    <m/>
    <x v="1"/>
    <x v="1"/>
  </r>
  <r>
    <s v="PRD-01365"/>
    <s v="PHI-ELC-0072"/>
    <m/>
    <x v="31"/>
    <s v="Philips"/>
    <x v="8"/>
    <s v="UPS"/>
    <s v="Each"/>
    <s v="Active"/>
    <x v="1"/>
    <s v="ABJ"/>
    <s v="A-31-S4"/>
    <s v="A"/>
    <s v="S4"/>
    <s v="BT-555111"/>
    <s v="LOT-B5867"/>
    <n v="32"/>
    <n v="5"/>
    <n v="27"/>
    <n v="25"/>
    <n v="12"/>
    <n v="100"/>
    <s v="SUP-1007"/>
    <x v="8"/>
    <s v="China"/>
    <n v="31"/>
    <d v="2026-03-19T00:00:00"/>
    <n v="136377.92000000001"/>
    <n v="159309.42000000001"/>
    <n v="4364093.4400000004"/>
    <s v="NGN"/>
    <d v="2026-06-10T00:00:00"/>
    <d v="2026-03-22T00:00:00"/>
    <m/>
    <x v="1"/>
    <x v="1"/>
  </r>
  <r>
    <s v="PRD-00602"/>
    <s v="DEL-ACC-0015"/>
    <s v="879920000000"/>
    <x v="58"/>
    <s v="Dell"/>
    <x v="10"/>
    <s v="Input Combos"/>
    <s v="Each"/>
    <s v="Active"/>
    <x v="2"/>
    <s v="LAG"/>
    <s v="F-10-S5"/>
    <s v="F"/>
    <s v="S5"/>
    <s v="BT-206338"/>
    <s v="LOT-A9432"/>
    <n v="88"/>
    <n v="16"/>
    <n v="72"/>
    <n v="50"/>
    <n v="15"/>
    <n v="200"/>
    <s v="SUP-1002"/>
    <x v="5"/>
    <s v="Nigeria"/>
    <n v="9"/>
    <d v="2025-06-23T00:00:00"/>
    <n v="29067.08"/>
    <n v="35025.199999999997"/>
    <n v="2557903.04"/>
    <s v="NGN"/>
    <d v="2026-05-25T00:00:00"/>
    <d v="2025-07-04T00:00:00"/>
    <m/>
    <x v="1"/>
    <x v="1"/>
  </r>
  <r>
    <s v="PRD-02136"/>
    <s v="CIS-NET-0087"/>
    <s v="3681230000000"/>
    <x v="53"/>
    <s v="Cisco"/>
    <x v="11"/>
    <s v="Switches"/>
    <s v="Each"/>
    <s v="Active"/>
    <x v="1"/>
    <s v="ABJ"/>
    <s v="E-23-S3"/>
    <s v="E"/>
    <s v="S3"/>
    <s v="BT-590975"/>
    <s v="LOT-B9703"/>
    <n v="7"/>
    <n v="1"/>
    <n v="6"/>
    <n v="15"/>
    <n v="7"/>
    <n v="75"/>
    <s v="SUP-1010"/>
    <x v="1"/>
    <s v="United Arab Emirates"/>
    <n v="20"/>
    <d v="2025-03-14T00:00:00"/>
    <n v="540155.35"/>
    <n v="772455.85"/>
    <n v="3781087.45"/>
    <s v="NGN"/>
    <d v="2026-06-18T00:00:00"/>
    <d v="2025-03-22T00:00:00"/>
    <m/>
    <x v="2"/>
    <x v="0"/>
  </r>
  <r>
    <s v="PRD-00362"/>
    <s v="HP-CLN-0010"/>
    <s v="4727270000000"/>
    <x v="1"/>
    <s v="Hp"/>
    <x v="1"/>
    <s v="Cleaning Kits"/>
    <s v="Each"/>
    <s v="Active"/>
    <x v="2"/>
    <s v="LAG"/>
    <s v="D-38-S3"/>
    <s v="D"/>
    <s v="S3"/>
    <s v="BT-494483"/>
    <s v="LOT-A4607"/>
    <n v="34"/>
    <n v="5"/>
    <n v="29"/>
    <n v="40"/>
    <n v="12"/>
    <n v="320"/>
    <s v="SUP-1002"/>
    <x v="5"/>
    <s v="Nigeria"/>
    <n v="9"/>
    <d v="2026-05-04T00:00:00"/>
    <n v="103121.63"/>
    <n v="153141.19"/>
    <n v="3506135.42"/>
    <s v="NGN"/>
    <d v="2026-05-20T00:00:00"/>
    <d v="2026-05-15T00:00:00"/>
    <d v="2026-04-08T00:00:00"/>
    <x v="2"/>
    <x v="0"/>
  </r>
  <r>
    <s v="PRD-02648"/>
    <s v="LOG-FUR-0072"/>
    <s v="9961310000000"/>
    <x v="4"/>
    <s v="Logitech"/>
    <x v="4"/>
    <s v="Seating"/>
    <s v="Each"/>
    <s v="Active"/>
    <x v="0"/>
    <s v="PHC"/>
    <s v="D-22-S1"/>
    <s v="D"/>
    <s v="S1"/>
    <s v="BT-424637"/>
    <s v="LOT-C8747"/>
    <n v="9"/>
    <n v="2"/>
    <n v="7"/>
    <n v="10"/>
    <n v="5"/>
    <n v="60"/>
    <s v="SUP-1003"/>
    <x v="0"/>
    <s v="Nigeria"/>
    <n v="7"/>
    <d v="2025-04-05T00:00:00"/>
    <n v="220814.07999999999"/>
    <n v="330200.48"/>
    <n v="1987326.72"/>
    <s v="NGN"/>
    <d v="2026-06-11T00:00:00"/>
    <d v="2025-04-17T00:00:00"/>
    <m/>
    <x v="2"/>
    <x v="0"/>
  </r>
  <r>
    <s v="PRD-02720"/>
    <s v="PHI-AUD-0065"/>
    <s v="8503080000000"/>
    <x v="49"/>
    <s v="Philips"/>
    <x v="0"/>
    <s v="Earbuds"/>
    <s v="Each"/>
    <s v="Active"/>
    <x v="0"/>
    <s v="PHC"/>
    <s v="B-29-S6"/>
    <s v="B"/>
    <s v="S6"/>
    <s v="BT-330978"/>
    <s v="LOT-C5499"/>
    <n v="203"/>
    <n v="75"/>
    <n v="128"/>
    <n v="50"/>
    <n v="20"/>
    <n v="500"/>
    <s v="SUP-1001"/>
    <x v="9"/>
    <s v="Nigeria"/>
    <n v="7"/>
    <d v="2025-05-17T00:00:00"/>
    <n v="60746.89"/>
    <n v="79118.210000000006"/>
    <n v="12331618.67"/>
    <s v="NGN"/>
    <d v="2026-06-07T00:00:00"/>
    <d v="2025-05-18T00:00:00"/>
    <m/>
    <x v="1"/>
    <x v="1"/>
  </r>
  <r>
    <s v="PRD-01483"/>
    <s v="APC-ELC-0072"/>
    <s v="7200810000000"/>
    <x v="70"/>
    <s v="Apc"/>
    <x v="8"/>
    <s v="UPS"/>
    <s v="Each"/>
    <s v="Active"/>
    <x v="1"/>
    <s v="ABJ"/>
    <s v="E-26-S9"/>
    <s v="E"/>
    <s v="S9"/>
    <s v="BT-463430"/>
    <s v="LOT-B9848"/>
    <n v="164"/>
    <n v="34"/>
    <n v="130"/>
    <n v="40"/>
    <n v="20"/>
    <n v="240"/>
    <s v="SUP-1009"/>
    <x v="7"/>
    <s v="Nigeria"/>
    <n v="8"/>
    <d v="2025-12-13T00:00:00"/>
    <n v="21393.119999999999"/>
    <n v="24979.56"/>
    <n v="3508471.68"/>
    <s v="NGN"/>
    <d v="2026-06-18T00:00:00"/>
    <d v="2025-12-20T00:00:00"/>
    <m/>
    <x v="1"/>
    <x v="1"/>
  </r>
  <r>
    <s v="PRD-02098"/>
    <s v="PHI-AUD-0052"/>
    <s v="6622720000000"/>
    <x v="7"/>
    <s v="Philips"/>
    <x v="0"/>
    <s v="Earbuds"/>
    <s v="Each"/>
    <s v="Active"/>
    <x v="1"/>
    <s v="ABJ"/>
    <s v="D-11-S4"/>
    <s v="D"/>
    <s v="S4"/>
    <s v="BT-396856"/>
    <s v="LOT-B3134"/>
    <n v="164"/>
    <n v="47"/>
    <n v="117"/>
    <n v="30"/>
    <n v="15"/>
    <n v="240"/>
    <s v="SUP-1007"/>
    <x v="8"/>
    <s v="China"/>
    <n v="33"/>
    <d v="2026-05-14T00:00:00"/>
    <n v="63387.76"/>
    <n v="93158.18"/>
    <n v="10395592.640000001"/>
    <s v="NGN"/>
    <d v="2026-05-06T00:00:00"/>
    <d v="2026-05-18T00:00:00"/>
    <m/>
    <x v="1"/>
    <x v="1"/>
  </r>
  <r>
    <s v="PRD-00978"/>
    <s v="LOG-AUD-0021"/>
    <s v="9524760000000"/>
    <x v="68"/>
    <s v="Logitech"/>
    <x v="0"/>
    <s v="Speakers"/>
    <s v="Each"/>
    <s v="Active"/>
    <x v="2"/>
    <s v="LAG"/>
    <s v="A-17-S5"/>
    <s v="A"/>
    <s v="S5"/>
    <s v="BT-536162"/>
    <s v="LOT-A7866"/>
    <n v="43"/>
    <n v="16"/>
    <n v="27"/>
    <n v="50"/>
    <n v="15"/>
    <n v="250"/>
    <s v="SUP-1011"/>
    <x v="2"/>
    <s v="United Kingdom"/>
    <n v="31"/>
    <d v="2025-12-20T00:00:00"/>
    <n v="136740.42000000001"/>
    <n v="209759.02"/>
    <n v="5879838.0599999996"/>
    <s v="NGN"/>
    <d v="2026-05-24T00:00:00"/>
    <d v="2025-12-27T00:00:00"/>
    <m/>
    <x v="2"/>
    <x v="0"/>
  </r>
  <r>
    <s v="PRD-02765"/>
    <s v="LOG-FUR-0077"/>
    <s v="1177700000000"/>
    <x v="4"/>
    <s v="Logitech"/>
    <x v="4"/>
    <s v="Desk Accessories"/>
    <s v="Each"/>
    <s v="Active"/>
    <x v="0"/>
    <s v="PHC"/>
    <s v="D-06-S7"/>
    <s v="D"/>
    <s v="S7"/>
    <s v="BT-422075"/>
    <s v="LOT-C7642"/>
    <n v="57"/>
    <n v="19"/>
    <n v="38"/>
    <n v="30"/>
    <n v="9"/>
    <n v="120"/>
    <s v="SUP-1012"/>
    <x v="11"/>
    <s v="Nigeria"/>
    <n v="9"/>
    <d v="2025-06-26T00:00:00"/>
    <n v="207108.88"/>
    <n v="297271.19"/>
    <n v="11805206.16"/>
    <s v="NGN"/>
    <d v="2026-06-04T00:00:00"/>
    <d v="2025-06-27T00:00:00"/>
    <m/>
    <x v="1"/>
    <x v="1"/>
  </r>
  <r>
    <s v="PRD-00574"/>
    <s v="HP-SUP-0014"/>
    <s v="5391290000000"/>
    <x v="45"/>
    <s v="Hp"/>
    <x v="6"/>
    <s v="Labels"/>
    <s v="Pack"/>
    <s v="Active"/>
    <x v="2"/>
    <s v="LAG"/>
    <s v="D-36-S8"/>
    <s v="D"/>
    <s v="S8"/>
    <s v="BT-212358"/>
    <s v="LOT-A1255"/>
    <n v="140"/>
    <n v="3"/>
    <n v="137"/>
    <n v="30"/>
    <n v="12"/>
    <n v="180"/>
    <s v="SUP-1008"/>
    <x v="3"/>
    <s v="Nigeria"/>
    <n v="5"/>
    <d v="2026-04-03T00:00:00"/>
    <n v="37326.589999999997"/>
    <n v="56049.73"/>
    <n v="5225722.5999999996"/>
    <s v="NGN"/>
    <d v="2026-05-22T00:00:00"/>
    <d v="2026-04-11T00:00:00"/>
    <d v="2027-12-25T00:00:00"/>
    <x v="1"/>
    <x v="1"/>
  </r>
  <r>
    <s v="PRD-02933"/>
    <s v="KNG-STO-0061"/>
    <s v="3105200000000"/>
    <x v="79"/>
    <s v="Kingston"/>
    <x v="3"/>
    <s v="Solid State Drives"/>
    <s v="Each"/>
    <s v="Discontinued"/>
    <x v="0"/>
    <s v="PHC"/>
    <s v="G-37-S4"/>
    <s v="G"/>
    <s v="S4"/>
    <s v="BT-605946"/>
    <s v="LOT-C4807"/>
    <n v="20"/>
    <n v="5"/>
    <n v="15"/>
    <n v="30"/>
    <n v="12"/>
    <n v="120"/>
    <s v="SUP-1010"/>
    <x v="1"/>
    <s v="United Arab Emirates"/>
    <n v="17"/>
    <d v="2026-03-12T00:00:00"/>
    <n v="51908.480000000003"/>
    <n v="65855.899999999994"/>
    <n v="1038169.6"/>
    <s v="NGN"/>
    <d v="2026-06-24T00:00:00"/>
    <d v="2026-03-23T00:00:00"/>
    <m/>
    <x v="2"/>
    <x v="0"/>
  </r>
  <r>
    <s v="PRD-00659"/>
    <s v="EPS-PRN-0013"/>
    <s v="6605340000000"/>
    <x v="41"/>
    <s v="Epson"/>
    <x v="7"/>
    <s v="Multifunction"/>
    <s v="Each"/>
    <s v="Active"/>
    <x v="2"/>
    <s v="LAG"/>
    <s v="A-35-S3"/>
    <s v="A"/>
    <s v="S3"/>
    <s v="BT-723379"/>
    <s v="LOT-A7911"/>
    <n v="0"/>
    <n v="0"/>
    <n v="0"/>
    <n v="50"/>
    <n v="25"/>
    <n v="500"/>
    <s v="SUP-1002"/>
    <x v="5"/>
    <s v="Nigeria"/>
    <n v="9"/>
    <d v="2025-01-28T00:00:00"/>
    <n v="301085.84999999998"/>
    <n v="375151.07"/>
    <n v="0"/>
    <s v="NGN"/>
    <d v="2026-05-31T00:00:00"/>
    <d v="2025-01-31T00:00:00"/>
    <m/>
    <x v="0"/>
    <x v="0"/>
  </r>
  <r>
    <s v="PRD-01540"/>
    <s v="CIS-NET-0064"/>
    <s v="7703170000000"/>
    <x v="56"/>
    <s v="Cisco"/>
    <x v="11"/>
    <s v="Switches"/>
    <s v="Each"/>
    <s v="Active"/>
    <x v="1"/>
    <s v="ABJ"/>
    <s v="E-19-S2"/>
    <s v="E"/>
    <s v="S2"/>
    <s v="BT-707465"/>
    <s v="LOT-B6868"/>
    <n v="-13"/>
    <n v="0"/>
    <n v="0"/>
    <n v="20"/>
    <n v="10"/>
    <n v="80"/>
    <s v="SUP-1003"/>
    <x v="0"/>
    <s v="Nigeria"/>
    <n v="4"/>
    <d v="2025-03-05T00:00:00"/>
    <n v="904970.91"/>
    <n v="1293423.45"/>
    <n v="0"/>
    <s v="NGN"/>
    <d v="2026-05-11T00:00:00"/>
    <d v="2025-03-11T00:00:00"/>
    <m/>
    <x v="0"/>
    <x v="0"/>
  </r>
  <r>
    <s v="PRD-00134"/>
    <s v="BRO-SUP-0005"/>
    <s v="4530390000000"/>
    <x v="24"/>
    <s v="Brother"/>
    <x v="6"/>
    <s v="Paper Products"/>
    <s v="Pack"/>
    <s v="Active"/>
    <x v="2"/>
    <s v="LAG"/>
    <s v="F-15-S1"/>
    <s v="F"/>
    <s v="S1"/>
    <s v="BT-898461"/>
    <s v="LOT-A8989"/>
    <n v="43"/>
    <n v="14"/>
    <n v="29"/>
    <n v="25"/>
    <n v="12"/>
    <n v="125"/>
    <s v="SUP-1002"/>
    <x v="5"/>
    <s v="Nigeria"/>
    <n v="4"/>
    <d v="2026-01-11T00:00:00"/>
    <n v="26570.18"/>
    <n v="36569.199999999997"/>
    <n v="1142517.74"/>
    <s v="NGN"/>
    <d v="2026-05-14T00:00:00"/>
    <d v="2026-01-23T00:00:00"/>
    <d v="2027-08-08T00:00:00"/>
    <x v="1"/>
    <x v="1"/>
  </r>
  <r>
    <s v="PRD-01165"/>
    <s v="APC-ELC-0059"/>
    <s v="414264000000"/>
    <x v="82"/>
    <s v="Apc"/>
    <x v="8"/>
    <s v="Lighting"/>
    <s v="Each"/>
    <s v="Active"/>
    <x v="2"/>
    <s v="LAG"/>
    <s v="D-09-S8"/>
    <s v="D"/>
    <s v="S8"/>
    <s v="BT-341017"/>
    <s v="LOT-A8940"/>
    <n v="3"/>
    <n v="1"/>
    <n v="2"/>
    <n v="10"/>
    <n v="5"/>
    <n v="50"/>
    <s v="SUP-1001"/>
    <x v="9"/>
    <s v="Nigeria"/>
    <n v="10"/>
    <d v="2025-05-28T00:00:00"/>
    <n v="90856.35"/>
    <n v="117318.32"/>
    <n v="272569.05"/>
    <s v="NGN"/>
    <d v="2026-05-14T00:00:00"/>
    <d v="2025-06-11T00:00:00"/>
    <m/>
    <x v="2"/>
    <x v="0"/>
  </r>
  <r>
    <s v="PRD-03324"/>
    <s v="HP-SUP-0089"/>
    <s v="3112900000000"/>
    <x v="34"/>
    <s v="Hp"/>
    <x v="6"/>
    <s v="Labels"/>
    <s v="Pack"/>
    <s v="Active"/>
    <x v="0"/>
    <s v="PHC"/>
    <s v="E-16-S2"/>
    <s v="E"/>
    <s v="S2"/>
    <s v="BT-909479"/>
    <s v="LOT-C3120"/>
    <n v="0"/>
    <n v="0"/>
    <n v="0"/>
    <n v="30"/>
    <n v="15"/>
    <n v="300"/>
    <s v="SUP-1003"/>
    <x v="0"/>
    <s v="Nigeria"/>
    <n v="7"/>
    <d v="2026-04-27T00:00:00"/>
    <n v="43625.57"/>
    <n v="51355.14"/>
    <n v="0"/>
    <s v="NGN"/>
    <d v="2026-05-18T00:00:00"/>
    <d v="2026-04-28T00:00:00"/>
    <d v="2026-04-29T00:00:00"/>
    <x v="0"/>
    <x v="0"/>
  </r>
  <r>
    <s v="PRD-02661"/>
    <s v="PHI-CLN-0077"/>
    <s v="6035660000000"/>
    <x v="20"/>
    <s v="Philips"/>
    <x v="1"/>
    <s v="Cleaning Kits"/>
    <s v="Each"/>
    <s v="Active"/>
    <x v="0"/>
    <s v="PHC"/>
    <s v="E-27-S6"/>
    <s v="E"/>
    <s v="S6"/>
    <s v="BT-438528"/>
    <s v="LOT-C5540"/>
    <n v="42"/>
    <n v="5"/>
    <n v="37"/>
    <n v="15"/>
    <n v="4"/>
    <n v="75"/>
    <s v="SUP-1010"/>
    <x v="6"/>
    <s v="United Arab Emirates"/>
    <n v="18"/>
    <d v="2025-11-04T00:00:00"/>
    <n v="133698.63"/>
    <n v="185995.98"/>
    <n v="5615342.46"/>
    <s v="NGN"/>
    <d v="2026-06-09T00:00:00"/>
    <d v="2025-11-11T00:00:00"/>
    <d v="2026-07-26T00:00:00"/>
    <x v="1"/>
    <x v="1"/>
  </r>
  <r>
    <s v="PRD-02080"/>
    <s v="BRO-SUP-0068"/>
    <s v="137249000000"/>
    <x v="6"/>
    <s v="Brother"/>
    <x v="6"/>
    <s v="Toner &amp; Ink"/>
    <s v="Pack"/>
    <s v="Active"/>
    <x v="1"/>
    <s v="ABJ"/>
    <s v="C-19-S3"/>
    <s v="C"/>
    <s v="S3"/>
    <s v="BT-301874"/>
    <s v="LOT-B9246"/>
    <n v="1"/>
    <n v="0"/>
    <n v="1"/>
    <n v="30"/>
    <n v="12"/>
    <n v="180"/>
    <s v="SUP-1009"/>
    <x v="7"/>
    <s v="Nigeria"/>
    <n v="10"/>
    <d v="2025-10-26T00:00:00"/>
    <n v="33764.17"/>
    <n v="41860.300000000003"/>
    <n v="33764.17"/>
    <s v="NGN"/>
    <d v="2026-06-01T00:00:00"/>
    <d v="2025-11-06T00:00:00"/>
    <d v="2026-07-05T00:00:00"/>
    <x v="2"/>
    <x v="0"/>
  </r>
  <r>
    <s v="PRD-02856"/>
    <s v="SAM-AUD-0083"/>
    <s v="8894760000000"/>
    <x v="0"/>
    <s v="Samsung"/>
    <x v="0"/>
    <s v="Earbuds"/>
    <s v="Each"/>
    <s v="Active"/>
    <x v="0"/>
    <s v="PHC"/>
    <s v="A-02-S8"/>
    <s v="A"/>
    <s v="S8"/>
    <s v="BT-112005"/>
    <s v="LOT-C1852"/>
    <n v="0"/>
    <n v="0"/>
    <n v="0"/>
    <n v="40"/>
    <n v="16"/>
    <n v="200"/>
    <s v="SUP-1009"/>
    <x v="7"/>
    <s v="Nigeria"/>
    <n v="7"/>
    <d v="2025-09-07T00:00:00"/>
    <n v="18211.63"/>
    <n v="23713.48"/>
    <n v="0"/>
    <s v="NGN"/>
    <d v="2026-05-01T00:00:00"/>
    <d v="2025-09-10T00:00:00"/>
    <m/>
    <x v="0"/>
    <x v="0"/>
  </r>
  <r>
    <s v="PRD-02604"/>
    <s v="MSF-FUR-0067"/>
    <s v="6235920000000"/>
    <x v="10"/>
    <s v="Microsoft"/>
    <x v="4"/>
    <s v="Desk Accessories"/>
    <s v="Each"/>
    <s v="Active"/>
    <x v="0"/>
    <s v="PHC"/>
    <s v="A-33-S1"/>
    <s v="A"/>
    <s v="S1"/>
    <s v="BT-939502"/>
    <s v="LOT-C8187"/>
    <n v="472"/>
    <n v="93"/>
    <n v="379"/>
    <n v="75"/>
    <n v="22"/>
    <n v="600"/>
    <s v="SUP-1006"/>
    <x v="4"/>
    <s v="China"/>
    <n v="37"/>
    <d v="2025-09-26T00:00:00"/>
    <n v="174553.98"/>
    <n v="231013.76000000001"/>
    <n v="82389478.560000002"/>
    <s v="NGN"/>
    <d v="2026-06-14T00:00:00"/>
    <d v="2025-09-28T00:00:00"/>
    <m/>
    <x v="1"/>
    <x v="1"/>
  </r>
  <r>
    <s v="PRD-00781"/>
    <s v="SAM-STO-0025"/>
    <s v="4665350000000"/>
    <x v="42"/>
    <s v="Samsung"/>
    <x v="3"/>
    <s v="Flash Drives"/>
    <s v="Each"/>
    <s v="Active"/>
    <x v="2"/>
    <s v="LAG"/>
    <s v="G-11-S6"/>
    <s v="G"/>
    <s v="S6"/>
    <s v="BT-402559"/>
    <s v="LOT-A8234"/>
    <n v="0"/>
    <n v="0"/>
    <n v="0"/>
    <n v="40"/>
    <n v="12"/>
    <n v="400"/>
    <s v="SUP-1006"/>
    <x v="4"/>
    <s v="China"/>
    <n v="36"/>
    <d v="2025-05-27T00:00:00"/>
    <n v="78629.55"/>
    <n v="98809.07"/>
    <n v="0"/>
    <s v="NGN"/>
    <d v="2026-06-14T00:00:00"/>
    <d v="2025-05-31T00:00:00"/>
    <m/>
    <x v="0"/>
    <x v="0"/>
  </r>
  <r>
    <s v="PRD-02823"/>
    <s v="HP-ACC-0068"/>
    <s v="9598710000000"/>
    <x v="71"/>
    <s v="Hp"/>
    <x v="10"/>
    <s v="Keyboards"/>
    <s v="Each"/>
    <s v="Active"/>
    <x v="0"/>
    <s v="PHC"/>
    <s v="C-33-S3"/>
    <s v="C"/>
    <s v="S3"/>
    <s v="BT-477888"/>
    <s v="LOT-C5653"/>
    <n v="38"/>
    <n v="14"/>
    <n v="24"/>
    <n v="75"/>
    <n v="22"/>
    <n v="375"/>
    <s v="SUP-1001"/>
    <x v="9"/>
    <s v="Nigeria"/>
    <n v="7"/>
    <d v="2026-02-07T00:00:00"/>
    <n v="43913.26"/>
    <n v="56226.05"/>
    <n v="1668703.88"/>
    <s v="NGN"/>
    <d v="2026-06-24T00:00:00"/>
    <d v="2026-02-13T00:00:00"/>
    <m/>
    <x v="2"/>
    <x v="0"/>
  </r>
  <r>
    <s v="PRD-00534"/>
    <s v="APC-ELC-0030"/>
    <s v="3289460000000"/>
    <x v="38"/>
    <s v="Apc"/>
    <x v="8"/>
    <s v="UPS"/>
    <s v="Each"/>
    <s v="Active"/>
    <x v="2"/>
    <s v="LAG"/>
    <s v="G-09-S4"/>
    <s v="G"/>
    <s v="S4"/>
    <s v="BT-470168"/>
    <s v="LOT-A5819"/>
    <n v="74"/>
    <n v="27"/>
    <n v="47"/>
    <n v="30"/>
    <n v="15"/>
    <n v="150"/>
    <s v="SUP-1004"/>
    <x v="6"/>
    <s v="United Arab Emirates"/>
    <n v="21"/>
    <d v="2025-05-03T00:00:00"/>
    <n v="86376.19"/>
    <n v="131610.74"/>
    <n v="6391838.0599999996"/>
    <s v="NGN"/>
    <d v="2026-05-23T00:00:00"/>
    <d v="2025-05-11T00:00:00"/>
    <m/>
    <x v="1"/>
    <x v="1"/>
  </r>
  <r>
    <s v="PRD-02273"/>
    <s v="KNG-STO-0051"/>
    <s v="8587520000000"/>
    <x v="59"/>
    <s v="Kingston"/>
    <x v="3"/>
    <s v="Flash Drives"/>
    <s v="Each"/>
    <s v="Active"/>
    <x v="1"/>
    <s v="ABJ"/>
    <s v="E-10-S4"/>
    <s v="E"/>
    <s v="S4"/>
    <s v="BT-857292"/>
    <s v="LOT-B1875"/>
    <n v="61"/>
    <n v="1"/>
    <n v="60"/>
    <n v="20"/>
    <n v="10"/>
    <n v="120"/>
    <s v="SUP-1002"/>
    <x v="5"/>
    <s v="Nigeria"/>
    <n v="4"/>
    <d v="2025-06-30T00:00:00"/>
    <n v="99501.89"/>
    <n v="119911.88"/>
    <n v="6069615.29"/>
    <s v="NGN"/>
    <d v="2026-05-25T00:00:00"/>
    <d v="2025-07-01T00:00:00"/>
    <m/>
    <x v="1"/>
    <x v="1"/>
  </r>
  <r>
    <s v="PRD-01933"/>
    <s v="LOG-CLN-0056"/>
    <s v="9441040000000"/>
    <x v="28"/>
    <s v="Logitech"/>
    <x v="1"/>
    <s v="Cleaning Kits"/>
    <s v="Each"/>
    <s v="Active"/>
    <x v="1"/>
    <s v="ABJ"/>
    <s v="A-13-S5"/>
    <s v="A"/>
    <s v="S5"/>
    <s v="BT-273001"/>
    <s v="LOT-B7845"/>
    <n v="96"/>
    <n v="29"/>
    <n v="67"/>
    <n v="100"/>
    <n v="40"/>
    <n v="400"/>
    <s v="SUP-1010"/>
    <x v="1"/>
    <s v="United Arab Emirates"/>
    <n v="20"/>
    <d v="2026-06-06T00:00:00"/>
    <n v="142637.67000000001"/>
    <n v="175619.17"/>
    <n v="13693216.32"/>
    <s v="NGN"/>
    <d v="2026-06-28T00:00:00"/>
    <d v="2026-06-20T00:00:00"/>
    <d v="2026-12-14T00:00:00"/>
    <x v="2"/>
    <x v="0"/>
  </r>
  <r>
    <s v="PRD-02249"/>
    <s v="PHI-ELC-0130"/>
    <s v="1603090000000"/>
    <x v="31"/>
    <s v="Philips"/>
    <x v="8"/>
    <s v="UPS"/>
    <s v="Each"/>
    <s v="Active"/>
    <x v="1"/>
    <s v="ABJ"/>
    <s v="E-11-S2"/>
    <s v="E"/>
    <s v="S2"/>
    <s v="BT-297987"/>
    <s v="LOT-B4111"/>
    <n v="121"/>
    <n v="46"/>
    <n v="75"/>
    <n v="50"/>
    <n v="20"/>
    <n v="250"/>
    <s v="SUP-1007"/>
    <x v="8"/>
    <s v="China"/>
    <n v="30"/>
    <d v="2025-01-25T00:00:00"/>
    <n v="53709.96"/>
    <n v="81405.009999999995"/>
    <n v="6498905.1600000001"/>
    <s v="NGN"/>
    <d v="2026-05-04T00:00:00"/>
    <d v="2025-02-04T00:00:00"/>
    <m/>
    <x v="1"/>
    <x v="1"/>
  </r>
  <r>
    <s v="PRD-02643"/>
    <s v="LOG-FUR-0071"/>
    <s v="3125500000000"/>
    <x v="4"/>
    <s v="Logitech"/>
    <x v="4"/>
    <s v="Desk Accessories"/>
    <s v="Each"/>
    <s v="Active"/>
    <x v="0"/>
    <s v="PHC"/>
    <s v="B-01-S8"/>
    <s v="B"/>
    <s v="S8"/>
    <s v="BT-299963"/>
    <s v="LOT-C5388"/>
    <n v="74"/>
    <n v="26"/>
    <n v="48"/>
    <n v="25"/>
    <n v="10"/>
    <n v="125"/>
    <s v="SUP-1012"/>
    <x v="11"/>
    <s v="Nigeria"/>
    <n v="6"/>
    <d v="2026-03-29T00:00:00"/>
    <n v="145025.88"/>
    <n v="200937.85"/>
    <n v="10731915.119999999"/>
    <s v="NGN"/>
    <d v="2026-05-27T00:00:00"/>
    <d v="2026-04-09T00:00:00"/>
    <m/>
    <x v="1"/>
    <x v="1"/>
  </r>
  <r>
    <s v="PRD-00554"/>
    <s v="PHI-CLN-0013"/>
    <s v="5766950000000"/>
    <x v="20"/>
    <s v="Philips"/>
    <x v="1"/>
    <s v="Vacuum"/>
    <s v="Each"/>
    <s v="Active"/>
    <x v="2"/>
    <s v="LAG"/>
    <s v="A-12-S7"/>
    <s v="A"/>
    <s v="S7"/>
    <s v="BT-465883"/>
    <s v="LOT-A9711"/>
    <n v="83"/>
    <n v="17"/>
    <n v="66"/>
    <n v="15"/>
    <n v="4"/>
    <n v="90"/>
    <s v="SUP-1006"/>
    <x v="4"/>
    <s v="China"/>
    <n v="35"/>
    <d v="2026-02-13T00:00:00"/>
    <n v="40712.050000000003"/>
    <n v="53342.84"/>
    <n v="3379100.15"/>
    <s v="NGN"/>
    <d v="2026-06-17T00:00:00"/>
    <d v="2026-02-25T00:00:00"/>
    <d v="2026-04-25T00:00:00"/>
    <x v="1"/>
    <x v="1"/>
  </r>
  <r>
    <s v="PRD-00874"/>
    <s v="HP-MOB-0036"/>
    <s v="4744200000000"/>
    <x v="25"/>
    <s v="Hp"/>
    <x v="5"/>
    <s v="Smartphones"/>
    <s v="Each"/>
    <s v="Active"/>
    <x v="2"/>
    <s v="LAG"/>
    <s v="B-30-S5"/>
    <s v="B"/>
    <s v="S5"/>
    <s v="BT-868849"/>
    <s v="LOT-A9197"/>
    <n v="177"/>
    <n v="49"/>
    <n v="128"/>
    <n v="40"/>
    <n v="12"/>
    <n v="200"/>
    <s v="SUP-1006"/>
    <x v="4"/>
    <s v="China"/>
    <n v="33"/>
    <d v="2025-10-03T00:00:00"/>
    <n v="283413.31"/>
    <n v="360788.36"/>
    <n v="50164155.869999997"/>
    <s v="NGN"/>
    <d v="2026-05-25T00:00:00"/>
    <d v="2025-10-07T00:00:00"/>
    <m/>
    <x v="1"/>
    <x v="1"/>
  </r>
  <r>
    <s v="PRD-02714"/>
    <s v="SAM-MOB-0093"/>
    <s v="3033420000000"/>
    <x v="11"/>
    <s v="Samsung"/>
    <x v="5"/>
    <s v="Tablets"/>
    <s v="Each"/>
    <s v="Active"/>
    <x v="0"/>
    <s v="PHC"/>
    <s v="F-22-S2"/>
    <s v="F"/>
    <s v="S2"/>
    <s v="BT-296699"/>
    <s v="LOT-C7105"/>
    <n v="53"/>
    <n v="9"/>
    <n v="44"/>
    <n v="25"/>
    <n v="10"/>
    <n v="100"/>
    <s v="SUP-1012"/>
    <x v="11"/>
    <s v="Nigeria"/>
    <n v="5"/>
    <d v="2025-05-13T00:00:00"/>
    <n v="347710.57"/>
    <n v="441759.98"/>
    <n v="18428660.210000001"/>
    <s v="NGN"/>
    <d v="2026-06-25T00:00:00"/>
    <d v="2025-05-21T00:00:00"/>
    <m/>
    <x v="1"/>
    <x v="1"/>
  </r>
  <r>
    <s v="PRD-01424"/>
    <s v="APC-ELC-0071"/>
    <s v="3905310000000"/>
    <x v="70"/>
    <s v="Apc"/>
    <x v="8"/>
    <s v="UPS"/>
    <s v="Each"/>
    <s v="Active"/>
    <x v="1"/>
    <s v="ABJ"/>
    <s v="E-03-S9"/>
    <s v="E"/>
    <s v="S9"/>
    <s v="BT-916790"/>
    <s v="LOT-B6716"/>
    <n v="35"/>
    <n v="12"/>
    <n v="23"/>
    <n v="40"/>
    <n v="12"/>
    <n v="160"/>
    <s v="SUP-1007"/>
    <x v="8"/>
    <s v="China"/>
    <n v="32"/>
    <d v="2026-02-04T00:00:00"/>
    <n v="267858.82"/>
    <n v="320661.38"/>
    <n v="9375058.6999999993"/>
    <s v="NGN"/>
    <d v="2026-05-07T00:00:00"/>
    <d v="2026-02-18T00:00:00"/>
    <m/>
    <x v="2"/>
    <x v="0"/>
  </r>
  <r>
    <s v="PRD-01149"/>
    <s v="LEN-MOB-0028"/>
    <s v="1320450000000"/>
    <x v="5"/>
    <s v="Lenovo"/>
    <x v="5"/>
    <s v="Tablets"/>
    <s v="Each"/>
    <s v="Discontinued"/>
    <x v="2"/>
    <s v="LAG"/>
    <s v="C-21-S2"/>
    <s v="C"/>
    <s v="S2"/>
    <s v="BT-690544"/>
    <s v="LOT-A1390"/>
    <n v="94"/>
    <n v="11"/>
    <n v="83"/>
    <n v="20"/>
    <n v="8"/>
    <n v="100"/>
    <s v="SUP-1001"/>
    <x v="9"/>
    <s v="Nigeria"/>
    <n v="10"/>
    <d v="2025-10-28T00:00:00"/>
    <n v="205347.61"/>
    <n v="252984.51"/>
    <n v="19302675.34"/>
    <s v="NGN"/>
    <d v="2026-05-05T00:00:00"/>
    <d v="2025-11-07T00:00:00"/>
    <m/>
    <x v="1"/>
    <x v="1"/>
  </r>
  <r>
    <s v="PRD-00783"/>
    <s v="MSF-FUR-0019"/>
    <s v="7103070000000"/>
    <x v="10"/>
    <s v="Microsoft"/>
    <x v="4"/>
    <s v="Seating"/>
    <s v="Each"/>
    <s v="Active"/>
    <x v="2"/>
    <s v="LAG"/>
    <s v="B-26-S2"/>
    <s v="B"/>
    <s v="S2"/>
    <s v="BT-919579"/>
    <s v="LOT-A9442"/>
    <n v="486"/>
    <n v="194"/>
    <n v="292"/>
    <n v="100"/>
    <n v="50"/>
    <n v="500"/>
    <s v="SUP-1008"/>
    <x v="3"/>
    <s v="Nigeria"/>
    <n v="10"/>
    <d v="2025-06-12T00:00:00"/>
    <n v="199459.16"/>
    <n v="262510.64"/>
    <n v="96937151.760000005"/>
    <s v="NGN"/>
    <d v="2026-06-15T00:00:00"/>
    <d v="2025-06-26T00:00:00"/>
    <m/>
    <x v="1"/>
    <x v="1"/>
  </r>
  <r>
    <s v="PRD-02149"/>
    <s v="UBI-NET-0067"/>
    <s v="1357190000000"/>
    <x v="52"/>
    <s v="Ubiquiti"/>
    <x v="11"/>
    <s v="Routers"/>
    <s v="Each"/>
    <s v="Active"/>
    <x v="1"/>
    <s v="ABJ"/>
    <s v="F-06-S9"/>
    <s v="F"/>
    <s v="S9"/>
    <s v="BT-945659"/>
    <s v="LOT-B9085"/>
    <n v="227"/>
    <n v="84"/>
    <n v="143"/>
    <n v="75"/>
    <n v="30"/>
    <n v="750"/>
    <s v="SUP-1003"/>
    <x v="0"/>
    <s v="Nigeria"/>
    <n v="2"/>
    <d v="2026-06-01T00:00:00"/>
    <n v="632209.81999999995"/>
    <n v="754451.18"/>
    <n v="143511629.09999999"/>
    <s v="NGN"/>
    <d v="2026-05-01T00:00:00"/>
    <d v="2026-06-16T00:00:00"/>
    <m/>
    <x v="1"/>
    <x v="1"/>
  </r>
  <r>
    <s v="PRD-00529"/>
    <s v="APC-ELC-0029"/>
    <m/>
    <x v="70"/>
    <s v="Apc"/>
    <x v="8"/>
    <s v="Lighting"/>
    <s v="Each"/>
    <s v="Active"/>
    <x v="2"/>
    <s v="LAG"/>
    <s v="D-16-S9"/>
    <s v="D"/>
    <s v="S9"/>
    <s v="BT-220570"/>
    <s v="LOT-A9442"/>
    <n v="250"/>
    <n v="94"/>
    <n v="156"/>
    <n v="75"/>
    <n v="30"/>
    <n v="375"/>
    <s v="SUP-1006"/>
    <x v="4"/>
    <s v="China"/>
    <n v="39"/>
    <d v="2025-10-13T00:00:00"/>
    <n v="236143.3"/>
    <n v="328852.59999999998"/>
    <n v="59035825"/>
    <s v="NGN"/>
    <d v="2026-06-02T00:00:00"/>
    <d v="2025-10-26T00:00:00"/>
    <m/>
    <x v="1"/>
    <x v="1"/>
  </r>
  <r>
    <s v="PRD-00539"/>
    <s v="HP-CLN-0011"/>
    <s v="2453931321"/>
    <x v="1"/>
    <s v="Hp"/>
    <x v="1"/>
    <s v="Cleaning Kits"/>
    <s v="Each"/>
    <s v="Active"/>
    <x v="2"/>
    <s v="LAG"/>
    <s v="B-28-S2"/>
    <s v="B"/>
    <s v="S2"/>
    <s v="BT-448436"/>
    <s v="LOT-A1416"/>
    <n v="292"/>
    <n v="46"/>
    <n v="246"/>
    <n v="75"/>
    <n v="37"/>
    <n v="450"/>
    <s v="SUP-1004"/>
    <x v="10"/>
    <s v="United Arab Emirates"/>
    <n v="25"/>
    <d v="2025-12-09T00:00:00"/>
    <n v="130005.65"/>
    <n v="181417.57"/>
    <n v="37961649.799999997"/>
    <s v="NGN"/>
    <d v="2026-06-21T00:00:00"/>
    <d v="2025-12-18T00:00:00"/>
    <d v="2027-02-05T00:00:00"/>
    <x v="1"/>
    <x v="1"/>
  </r>
  <r>
    <s v="PRD-01118"/>
    <s v="WD-STO-0031"/>
    <s v="659400000000"/>
    <x v="78"/>
    <s v="Western Digital"/>
    <x v="3"/>
    <s v="External Storage"/>
    <s v="Each"/>
    <s v="Active"/>
    <x v="2"/>
    <s v="LAG"/>
    <s v="A-33-S9"/>
    <s v="A"/>
    <s v="S9"/>
    <s v="BT-522313"/>
    <s v="LOT-A3653"/>
    <n v="162"/>
    <n v="9"/>
    <n v="153"/>
    <n v="50"/>
    <n v="15"/>
    <n v="400"/>
    <s v="SUP-1001"/>
    <x v="9"/>
    <s v="Nigeria"/>
    <n v="7"/>
    <d v="2025-10-08T00:00:00"/>
    <n v="140477.76000000001"/>
    <n v="215154.13"/>
    <n v="22757397.120000001"/>
    <s v="NGN"/>
    <d v="2026-05-03T00:00:00"/>
    <d v="2025-10-10T00:00:00"/>
    <m/>
    <x v="1"/>
    <x v="1"/>
  </r>
  <r>
    <s v="PRD-01314"/>
    <s v="CIS-NET-0053"/>
    <s v="6400190000000"/>
    <x v="48"/>
    <s v="Cisco"/>
    <x v="11"/>
    <s v="Access Points"/>
    <s v="Each"/>
    <s v="Active"/>
    <x v="1"/>
    <s v="ABJ"/>
    <s v="A-21-S4"/>
    <s v="A"/>
    <s v="S4"/>
    <s v="BT-592965"/>
    <s v="LOT-B7237"/>
    <n v="50"/>
    <n v="7"/>
    <n v="43"/>
    <n v="15"/>
    <n v="7"/>
    <n v="75"/>
    <s v="SUP-1002"/>
    <x v="5"/>
    <s v="Nigeria"/>
    <n v="8"/>
    <d v="2026-03-12T00:00:00"/>
    <n v="908795.89"/>
    <n v="1274664.57"/>
    <n v="45439794.5"/>
    <s v="NGN"/>
    <d v="2026-06-19T00:00:00"/>
    <d v="2026-03-20T00:00:00"/>
    <m/>
    <x v="1"/>
    <x v="1"/>
  </r>
  <r>
    <s v="PRD-01799"/>
    <s v="MSF-FUR-0041"/>
    <s v="9266400000000"/>
    <x v="10"/>
    <s v="Microsoft"/>
    <x v="4"/>
    <s v="Desk Accessories"/>
    <s v="Each"/>
    <s v="Active"/>
    <x v="1"/>
    <s v="ABJ"/>
    <s v="F-13-S4"/>
    <s v="F"/>
    <s v="S4"/>
    <s v="BT-299928"/>
    <s v="LOT-B2405"/>
    <n v="13"/>
    <n v="0"/>
    <n v="13"/>
    <n v="10"/>
    <n v="5"/>
    <n v="40"/>
    <s v="SUP-1002"/>
    <x v="5"/>
    <s v="Nigeria"/>
    <n v="6"/>
    <d v="2026-03-06T00:00:00"/>
    <n v="182841.02"/>
    <n v="239574.95"/>
    <n v="2376933.2599999998"/>
    <s v="NGN"/>
    <d v="2026-05-26T00:00:00"/>
    <d v="2026-03-16T00:00:00"/>
    <m/>
    <x v="1"/>
    <x v="1"/>
  </r>
  <r>
    <s v="PRD-02666"/>
    <s v="SEA-STO-0059"/>
    <s v="9130680000000"/>
    <x v="47"/>
    <s v="Seagate"/>
    <x v="3"/>
    <s v="Solid State Drives"/>
    <s v="Each"/>
    <s v="Active"/>
    <x v="0"/>
    <s v="PHC"/>
    <s v="E-21-S3"/>
    <s v="E"/>
    <s v="S3"/>
    <s v="BT-212676"/>
    <s v="LOT-C7874"/>
    <n v="229"/>
    <n v="40"/>
    <n v="189"/>
    <n v="40"/>
    <n v="12"/>
    <n v="320"/>
    <s v="SUP-1009"/>
    <x v="7"/>
    <s v="Nigeria"/>
    <n v="6"/>
    <d v="2025-12-10T00:00:00"/>
    <n v="189529.23"/>
    <n v="292824.34000000003"/>
    <n v="43402193.670000002"/>
    <s v="NGN"/>
    <d v="2026-06-17T00:00:00"/>
    <d v="2025-12-14T00:00:00"/>
    <m/>
    <x v="1"/>
    <x v="1"/>
  </r>
  <r>
    <s v="PRD-02446"/>
    <s v="BRO-PRN-0010"/>
    <s v="1645810000000"/>
    <x v="38"/>
    <s v="Apc"/>
    <x v="8"/>
    <s v="UPS"/>
    <s v="Each"/>
    <s v="Active"/>
    <x v="0"/>
    <s v="PHC"/>
    <s v="F-20-S5"/>
    <s v="F"/>
    <s v="S5"/>
    <s v="BT-868833"/>
    <s v="LOT-C3796"/>
    <n v="45"/>
    <n v="2"/>
    <n v="43"/>
    <n v="40"/>
    <n v="20"/>
    <n v="160"/>
    <s v="SUP-1012"/>
    <x v="11"/>
    <s v="Nigeria"/>
    <n v="3"/>
    <d v="2026-05-15T00:00:00"/>
    <n v="312135.53999999998"/>
    <n v="442770.42"/>
    <n v="14046099.300000001"/>
    <s v="NGN"/>
    <d v="2026-06-27T00:00:00"/>
    <d v="2026-05-21T00:00:00"/>
    <m/>
    <x v="1"/>
    <x v="1"/>
  </r>
  <r>
    <s v="PRD-02009"/>
    <s v="CIS-NET-0083"/>
    <s v="5670990000000"/>
    <x v="48"/>
    <s v="Cisco"/>
    <x v="11"/>
    <s v="Access Points"/>
    <s v="Each"/>
    <s v="Active"/>
    <x v="1"/>
    <s v="ABJ"/>
    <s v="F-28-S2"/>
    <s v="F"/>
    <s v="S2"/>
    <s v="BT-988761"/>
    <s v="LOT-B8962"/>
    <n v="470"/>
    <n v="133"/>
    <n v="337"/>
    <n v="75"/>
    <n v="30"/>
    <n v="300"/>
    <s v="SUP-1007"/>
    <x v="8"/>
    <s v="China"/>
    <n v="34"/>
    <d v="2025-09-15T00:00:00"/>
    <n v="726050.22"/>
    <n v="931810.93"/>
    <n v="341243603.39999998"/>
    <s v="NGN"/>
    <d v="2026-05-23T00:00:00"/>
    <d v="2025-09-27T00:00:00"/>
    <m/>
    <x v="3"/>
    <x v="1"/>
  </r>
  <r>
    <s v="PRD-02497"/>
    <s v="HP-LAP-0048"/>
    <s v="3600300000000"/>
    <x v="67"/>
    <s v="Hp"/>
    <x v="2"/>
    <s v="Business Laptops"/>
    <s v="Each"/>
    <s v="Active"/>
    <x v="0"/>
    <s v="PHC"/>
    <s v="C-36-S5"/>
    <s v="C"/>
    <s v="S5"/>
    <s v="BT-616247"/>
    <s v="LOT-C9267"/>
    <n v="19"/>
    <n v="7"/>
    <n v="12"/>
    <n v="10"/>
    <n v="3"/>
    <n v="50"/>
    <s v="SUP-1006"/>
    <x v="4"/>
    <s v="China"/>
    <n v="33"/>
    <d v="2025-05-03T00:00:00"/>
    <n v="836986.26"/>
    <n v="1020379.52"/>
    <n v="15902738.939999999"/>
    <s v="NGN"/>
    <d v="2026-06-21T00:00:00"/>
    <d v="2025-05-07T00:00:00"/>
    <m/>
    <x v="1"/>
    <x v="1"/>
  </r>
  <r>
    <s v="PRD-00341"/>
    <s v="SAM-MOB-0012"/>
    <s v="223288000000"/>
    <x v="11"/>
    <s v="Samsung"/>
    <x v="5"/>
    <s v="Tablets"/>
    <s v="Each"/>
    <s v="Active"/>
    <x v="2"/>
    <s v="LAG"/>
    <s v="E-40-S8"/>
    <s v="E"/>
    <s v="S8"/>
    <s v="BT-229180"/>
    <s v="LOT-A8083"/>
    <n v="44"/>
    <n v="12"/>
    <n v="32"/>
    <n v="15"/>
    <n v="6"/>
    <n v="60"/>
    <s v="SUP-1001"/>
    <x v="9"/>
    <s v="Nigeria"/>
    <n v="5"/>
    <d v="2025-12-03T00:00:00"/>
    <n v="278959.59000000003"/>
    <n v="374778.81"/>
    <n v="12274221.960000001"/>
    <s v="NGN"/>
    <d v="2026-06-14T00:00:00"/>
    <d v="2025-12-17T00:00:00"/>
    <m/>
    <x v="1"/>
    <x v="1"/>
  </r>
  <r>
    <s v="PRD-01199"/>
    <s v="BRO-SUP-0038"/>
    <s v="1448760000000"/>
    <x v="24"/>
    <s v="Brother"/>
    <x v="6"/>
    <s v="Labels"/>
    <s v="Pack"/>
    <s v="Active"/>
    <x v="2"/>
    <s v="LAG"/>
    <s v="A-29-S7"/>
    <s v="A"/>
    <s v="S7"/>
    <s v="BT-395112"/>
    <s v="LOT-A2738"/>
    <n v="45"/>
    <n v="14"/>
    <n v="31"/>
    <n v="30"/>
    <n v="15"/>
    <n v="300"/>
    <s v="SUP-1001"/>
    <x v="9"/>
    <s v="Nigeria"/>
    <n v="6"/>
    <d v="2026-01-19T00:00:00"/>
    <n v="18501.93"/>
    <n v="21405.73"/>
    <n v="832586.85"/>
    <s v="NGN"/>
    <d v="2026-05-10T00:00:00"/>
    <d v="2026-02-01T00:00:00"/>
    <d v="2027-06-06T00:00:00"/>
    <x v="1"/>
    <x v="1"/>
  </r>
  <r>
    <s v="PRD-02095"/>
    <s v="LOG-AUD-0047"/>
    <s v="6406340000000"/>
    <x v="60"/>
    <s v="Logitech"/>
    <x v="0"/>
    <s v="Speakers"/>
    <s v="Each"/>
    <s v="Active"/>
    <x v="1"/>
    <s v="ABJ"/>
    <s v="N/A"/>
    <s v="C"/>
    <s v="S7"/>
    <s v="BT-887746"/>
    <s v="LOT-B6168"/>
    <n v="88"/>
    <n v="6"/>
    <n v="82"/>
    <n v="20"/>
    <n v="8"/>
    <n v="160"/>
    <s v="SUP-1010"/>
    <x v="1"/>
    <s v="United Arab Emirates"/>
    <n v="17"/>
    <d v="2025-04-02T00:00:00"/>
    <n v="32588.61"/>
    <n v="48155.85"/>
    <n v="2867797.68"/>
    <s v="NGN"/>
    <d v="2026-05-08T00:00:00"/>
    <d v="2025-04-17T00:00:00"/>
    <m/>
    <x v="1"/>
    <x v="1"/>
  </r>
  <r>
    <s v="PRD-00541"/>
    <s v="CIS-NET-0018"/>
    <s v="183647000000"/>
    <x v="56"/>
    <s v="Cisco"/>
    <x v="11"/>
    <s v="Access Points"/>
    <s v="Each"/>
    <s v="Active"/>
    <x v="2"/>
    <s v="LAG"/>
    <s v="A-40-S5"/>
    <s v="A"/>
    <s v="S5"/>
    <s v="BT-197102"/>
    <s v="LOT-A1966"/>
    <n v="53"/>
    <n v="4"/>
    <n v="49"/>
    <n v="25"/>
    <n v="7"/>
    <n v="250"/>
    <s v="SUP-1002"/>
    <x v="5"/>
    <s v="Nigeria"/>
    <n v="9"/>
    <d v="2026-01-14T00:00:00"/>
    <n v="139421.98000000001"/>
    <n v="171499.13"/>
    <n v="7389364.9400000004"/>
    <s v="NGN"/>
    <d v="2026-05-07T00:00:00"/>
    <d v="2026-01-29T00:00:00"/>
    <m/>
    <x v="1"/>
    <x v="1"/>
  </r>
  <r>
    <s v="PRD-02099"/>
    <s v="HP-PRN-0002"/>
    <s v="4766570000000"/>
    <x v="39"/>
    <s v="Canon"/>
    <x v="6"/>
    <s v="Paper Products"/>
    <s v="Pack"/>
    <s v="Active"/>
    <x v="1"/>
    <s v="ABJ"/>
    <s v="B-27-S4"/>
    <s v="B"/>
    <s v="S4"/>
    <s v="BT-491602"/>
    <s v="LOT-B8311"/>
    <n v="0"/>
    <n v="0"/>
    <n v="0"/>
    <n v="60"/>
    <n v="18"/>
    <n v="600"/>
    <s v="SUP-1010"/>
    <x v="1"/>
    <s v="United Arab Emirates"/>
    <n v="20"/>
    <d v="2025-12-29T00:00:00"/>
    <n v="38235.879999999997"/>
    <n v="58217.82"/>
    <n v="0"/>
    <s v="NGN"/>
    <d v="2026-05-17T00:00:00"/>
    <d v="2026-01-06T00:00:00"/>
    <d v="2027-08-19T00:00:00"/>
    <x v="0"/>
    <x v="0"/>
  </r>
  <r>
    <s v="PRD-02737"/>
    <s v="CIS-CCT-0064"/>
    <s v="124710000000"/>
    <x v="17"/>
    <s v="Cisco"/>
    <x v="9"/>
    <s v="IP Cameras"/>
    <s v="Each"/>
    <s v="Active"/>
    <x v="0"/>
    <s v="PHC"/>
    <s v="F-33-S8"/>
    <s v="F"/>
    <s v="S8"/>
    <s v="BT-974282"/>
    <s v="LOT-C4703"/>
    <n v="46"/>
    <n v="4"/>
    <n v="42"/>
    <n v="30"/>
    <n v="9"/>
    <n v="150"/>
    <s v="SUP-1003"/>
    <x v="0"/>
    <s v="Nigeria"/>
    <n v="7"/>
    <d v="2025-12-20T00:00:00"/>
    <n v="691732.78"/>
    <n v="908213.08"/>
    <n v="31819707.879999999"/>
    <s v="NGN"/>
    <d v="2026-05-03T00:00:00"/>
    <d v="2026-01-04T00:00:00"/>
    <m/>
    <x v="1"/>
    <x v="1"/>
  </r>
  <r>
    <s v="PRD-02898"/>
    <s v="CIS-NET-0110"/>
    <s v="4992090000000"/>
    <x v="53"/>
    <s v="Cisco"/>
    <x v="11"/>
    <s v="Switches"/>
    <s v="Each"/>
    <s v="Active"/>
    <x v="0"/>
    <s v="PHC"/>
    <s v="N/A"/>
    <s v="B"/>
    <s v="S4"/>
    <s v="BT-466491"/>
    <s v="LOT-C7087"/>
    <n v="15"/>
    <n v="4"/>
    <n v="11"/>
    <n v="40"/>
    <n v="12"/>
    <n v="320"/>
    <s v="SUP-1009"/>
    <x v="7"/>
    <s v="Nigeria"/>
    <n v="10"/>
    <d v="2025-03-17T00:00:00"/>
    <n v="402709.21"/>
    <n v="503076.86"/>
    <n v="6040638.1500000004"/>
    <s v="NGN"/>
    <d v="2026-06-06T00:00:00"/>
    <d v="2025-04-01T00:00:00"/>
    <m/>
    <x v="2"/>
    <x v="0"/>
  </r>
  <r>
    <s v="PRD-00660"/>
    <s v="PHI-ELC-0036"/>
    <s v="8802730000000"/>
    <x v="31"/>
    <s v="Philips"/>
    <x v="8"/>
    <s v="UPS"/>
    <s v="Each"/>
    <s v="Active"/>
    <x v="2"/>
    <s v="LAG"/>
    <s v="E-24-S1"/>
    <s v="E"/>
    <s v="S1"/>
    <s v="BT-230484"/>
    <s v="LOT-A1613"/>
    <n v="115"/>
    <n v="20"/>
    <n v="95"/>
    <n v="10"/>
    <n v="3"/>
    <n v="100"/>
    <s v="SUP-1011"/>
    <x v="6"/>
    <s v="United Kingdom"/>
    <n v="27"/>
    <d v="2025-08-07T00:00:00"/>
    <n v="112445.78"/>
    <n v="168542.39"/>
    <n v="12931264.699999999"/>
    <s v="NGN"/>
    <d v="2026-05-07T00:00:00"/>
    <d v="2025-08-14T00:00:00"/>
    <m/>
    <x v="3"/>
    <x v="1"/>
  </r>
  <r>
    <s v="PRD-01024"/>
    <s v="KNG-STO-0019"/>
    <s v="8372370000000"/>
    <x v="23"/>
    <s v="Kingston"/>
    <x v="3"/>
    <s v="Hard Disk Drives"/>
    <s v="Each"/>
    <s v="Active"/>
    <x v="2"/>
    <s v="LAG"/>
    <s v="C-23-S9"/>
    <s v="C"/>
    <s v="S9"/>
    <s v="BT-831016"/>
    <s v="LOT-A7557"/>
    <n v="249"/>
    <n v="76"/>
    <n v="173"/>
    <n v="40"/>
    <n v="12"/>
    <n v="320"/>
    <s v="SUP-1002"/>
    <x v="5"/>
    <s v="Nigeria"/>
    <n v="4"/>
    <d v="2025-10-30T00:00:00"/>
    <n v="45472.61"/>
    <n v="60196.2"/>
    <n v="11322679.890000001"/>
    <s v="NGN"/>
    <d v="2026-06-21T00:00:00"/>
    <d v="2025-11-04T00:00:00"/>
    <m/>
    <x v="1"/>
    <x v="1"/>
  </r>
  <r>
    <s v="PRD-02960"/>
    <s v="CIS-CCT-0070"/>
    <s v="3058140000000"/>
    <x v="17"/>
    <s v="Cisco"/>
    <x v="9"/>
    <s v="IP Cameras"/>
    <s v="Each"/>
    <s v="Active"/>
    <x v="0"/>
    <s v="PHC"/>
    <s v="C-17-S5"/>
    <s v="C"/>
    <s v="S5"/>
    <s v="BT-740613"/>
    <s v="LOT-C3052"/>
    <n v="0"/>
    <n v="0"/>
    <n v="0"/>
    <n v="100"/>
    <n v="40"/>
    <n v="600"/>
    <s v="SUP-1009"/>
    <x v="7"/>
    <s v="Nigeria"/>
    <n v="9"/>
    <d v="2026-05-20T00:00:00"/>
    <n v="286958.90000000002"/>
    <n v="400408.35"/>
    <n v="0"/>
    <s v="NGN"/>
    <d v="2026-04-30T00:00:00"/>
    <d v="2026-05-24T00:00:00"/>
    <m/>
    <x v="0"/>
    <x v="0"/>
  </r>
  <r>
    <s v="PRD-01105"/>
    <s v="SAM-AUD-0037"/>
    <s v="3475600000000"/>
    <x v="0"/>
    <s v="Samsung"/>
    <x v="0"/>
    <s v="Headsets"/>
    <s v="Each"/>
    <s v="Discontinued"/>
    <x v="2"/>
    <s v="LAG"/>
    <s v="B-06-S2"/>
    <s v="B"/>
    <s v="S2"/>
    <s v="BT-440735"/>
    <s v="LOT-A9183"/>
    <n v="20"/>
    <n v="3"/>
    <n v="17"/>
    <n v="100"/>
    <n v="50"/>
    <n v="400"/>
    <s v="SUP-1004"/>
    <x v="10"/>
    <s v="United Arab Emirates"/>
    <n v="22"/>
    <d v="2025-07-30T00:00:00"/>
    <n v="175149.94"/>
    <n v="223908.85"/>
    <n v="3502998.8"/>
    <s v="NGN"/>
    <d v="2026-05-28T00:00:00"/>
    <d v="2025-08-12T00:00:00"/>
    <m/>
    <x v="2"/>
    <x v="0"/>
  </r>
  <r>
    <s v="PRD-02542"/>
    <s v="MSF-FUR-0063"/>
    <s v="7105790000000"/>
    <x v="10"/>
    <s v="Microsoft"/>
    <x v="4"/>
    <s v="Seating"/>
    <s v="Each"/>
    <s v="Active"/>
    <x v="0"/>
    <s v="PHC"/>
    <s v="N/A"/>
    <s v="B"/>
    <s v="S1"/>
    <s v="BT-819987"/>
    <s v="LOT-C2899"/>
    <n v="0"/>
    <n v="0"/>
    <n v="0"/>
    <n v="15"/>
    <n v="7"/>
    <n v="90"/>
    <s v="SUP-1010"/>
    <x v="1"/>
    <s v="United Arab Emirates"/>
    <n v="16"/>
    <d v="2026-05-22T00:00:00"/>
    <n v="121712.75"/>
    <n v="144467.25"/>
    <n v="0"/>
    <s v="NGN"/>
    <d v="2026-05-07T00:00:00"/>
    <d v="2026-06-05T00:00:00"/>
    <m/>
    <x v="0"/>
    <x v="0"/>
  </r>
  <r>
    <s v="PRD-01324"/>
    <s v="LOG-FUR-0031"/>
    <s v="1370860000000"/>
    <x v="4"/>
    <s v="Logitech"/>
    <x v="4"/>
    <s v="Seating"/>
    <s v="Each"/>
    <s v="Active"/>
    <x v="1"/>
    <s v="ABJ"/>
    <s v="E-31-S6"/>
    <s v="E"/>
    <s v="S6"/>
    <s v="BT-162111"/>
    <s v="LOT-B5987"/>
    <n v="18"/>
    <n v="2"/>
    <n v="16"/>
    <n v="75"/>
    <n v="30"/>
    <n v="300"/>
    <s v="SUP-1003"/>
    <x v="0"/>
    <s v="Nigeria"/>
    <n v="3"/>
    <d v="2025-01-30T00:00:00"/>
    <n v="246183.99"/>
    <n v="372363.02"/>
    <n v="4431311.82"/>
    <s v="NGN"/>
    <d v="2026-06-14T00:00:00"/>
    <d v="2025-02-12T00:00:00"/>
    <m/>
    <x v="2"/>
    <x v="0"/>
  </r>
  <r>
    <s v="PRD-01463"/>
    <s v="HP-FUR-0036"/>
    <s v="4471060000000"/>
    <x v="27"/>
    <s v="Hp"/>
    <x v="4"/>
    <s v="Desks"/>
    <s v="Each"/>
    <s v="Active"/>
    <x v="1"/>
    <s v="ABJ"/>
    <s v="D-14-S3"/>
    <s v="D"/>
    <s v="S3"/>
    <s v="BT-237052"/>
    <s v="LOT-B5926"/>
    <n v="3"/>
    <n v="1"/>
    <n v="2"/>
    <n v="50"/>
    <n v="25"/>
    <n v="300"/>
    <s v="SUP-1002"/>
    <x v="5"/>
    <s v="Nigeria"/>
    <n v="9"/>
    <d v="2025-10-12T00:00:00"/>
    <n v="114739.68"/>
    <n v="157478.81"/>
    <n v="344219.04"/>
    <s v="NGN"/>
    <d v="2026-06-04T00:00:00"/>
    <d v="2025-10-14T00:00:00"/>
    <m/>
    <x v="2"/>
    <x v="0"/>
  </r>
  <r>
    <s v="PRD-03349"/>
    <s v="HP-CLN-0088"/>
    <s v="5289660000000"/>
    <x v="1"/>
    <s v="Hp"/>
    <x v="1"/>
    <s v="Cleaning Kits"/>
    <s v="Each"/>
    <s v="Active"/>
    <x v="0"/>
    <s v="PHC"/>
    <s v="B-25-S4"/>
    <s v="B"/>
    <s v="S4"/>
    <s v="BT-269875"/>
    <s v="LOT-C4397"/>
    <n v="75"/>
    <n v="11"/>
    <n v="64"/>
    <n v="20"/>
    <n v="8"/>
    <n v="100"/>
    <s v="SUP-1012"/>
    <x v="11"/>
    <s v="Nigeria"/>
    <n v="9"/>
    <d v="2025-08-31T00:00:00"/>
    <n v="43038.98"/>
    <n v="58454.16"/>
    <n v="3227923.5"/>
    <s v="NGN"/>
    <d v="2026-05-31T00:00:00"/>
    <d v="2025-09-08T00:00:00"/>
    <d v="2027-06-30T00:00:00"/>
    <x v="1"/>
    <x v="1"/>
  </r>
  <r>
    <s v="PRD-02682"/>
    <s v="MSF-FUR-0070"/>
    <s v="5731700000000"/>
    <x v="10"/>
    <s v="Microsoft"/>
    <x v="4"/>
    <s v="Desks"/>
    <s v="Each"/>
    <s v="Active"/>
    <x v="0"/>
    <s v="PHC"/>
    <s v="F-01-S3"/>
    <s v="F"/>
    <s v="S3"/>
    <s v="BT-575051"/>
    <s v="LOT-C7518"/>
    <n v="551"/>
    <n v="18"/>
    <n v="533"/>
    <n v="75"/>
    <n v="30"/>
    <n v="600"/>
    <s v="SUP-1001"/>
    <x v="9"/>
    <s v="Nigeria"/>
    <n v="5"/>
    <d v="2025-10-04T00:00:00"/>
    <n v="249683.52"/>
    <n v="373005.08"/>
    <n v="137575619.5"/>
    <s v="NGN"/>
    <d v="2026-05-19T00:00:00"/>
    <d v="2025-10-08T00:00:00"/>
    <m/>
    <x v="1"/>
    <x v="1"/>
  </r>
  <r>
    <s v="PRD-00147"/>
    <s v="HP-SUP-0004"/>
    <s v="2257000000000"/>
    <x v="45"/>
    <s v="Hp"/>
    <x v="6"/>
    <s v="Toner &amp; Ink"/>
    <s v="Pack"/>
    <s v="Active"/>
    <x v="2"/>
    <s v="LAG"/>
    <s v="B-40-S7"/>
    <s v="B"/>
    <s v="S7"/>
    <s v="BT-400441"/>
    <s v="LOT-A8598"/>
    <n v="10"/>
    <n v="4"/>
    <n v="6"/>
    <n v="15"/>
    <n v="6"/>
    <n v="150"/>
    <s v="SUP-1002"/>
    <x v="5"/>
    <s v="Nigeria"/>
    <n v="9"/>
    <d v="2025-01-26T00:00:00"/>
    <n v="14595.87"/>
    <n v="18683.240000000002"/>
    <n v="145958.70000000001"/>
    <s v="NGN"/>
    <d v="2026-05-13T00:00:00"/>
    <d v="2025-02-08T00:00:00"/>
    <d v="2027-07-01T00:00:00"/>
    <x v="2"/>
    <x v="0"/>
  </r>
  <r>
    <s v="PRD-01236"/>
    <s v="CIS-NET-0049"/>
    <s v="3086410000000"/>
    <x v="56"/>
    <s v="Cisco"/>
    <x v="11"/>
    <s v="Access Points"/>
    <s v="Each"/>
    <s v="Discontinued"/>
    <x v="1"/>
    <s v="ABJ"/>
    <s v="F-23-S9"/>
    <s v="F"/>
    <s v="S9"/>
    <s v="BT-873196"/>
    <s v="LOT-B9594"/>
    <n v="117"/>
    <n v="14"/>
    <n v="103"/>
    <n v="30"/>
    <n v="12"/>
    <n v="120"/>
    <s v="SUP-1007"/>
    <x v="8"/>
    <s v="China"/>
    <n v="35"/>
    <d v="2025-09-10T00:00:00"/>
    <n v="424931.7"/>
    <n v="532335.85"/>
    <n v="49717008.899999999"/>
    <s v="NGN"/>
    <d v="2026-05-07T00:00:00"/>
    <d v="2025-09-13T00:00:00"/>
    <m/>
    <x v="1"/>
    <x v="1"/>
  </r>
  <r>
    <s v="PRD-00570"/>
    <s v="SAM-AUD-0020"/>
    <s v="472643000000"/>
    <x v="0"/>
    <s v="Samsung"/>
    <x v="0"/>
    <s v="Speakers"/>
    <s v="Each"/>
    <s v="Active"/>
    <x v="2"/>
    <s v="LAG"/>
    <s v="D-12-S2"/>
    <s v="D"/>
    <s v="S2"/>
    <s v="BT-705908"/>
    <s v="LOT-A6871"/>
    <n v="0"/>
    <n v="0"/>
    <n v="0"/>
    <n v="10"/>
    <n v="3"/>
    <n v="100"/>
    <s v="SUP-1006"/>
    <x v="4"/>
    <s v="China"/>
    <n v="37"/>
    <d v="2025-01-19T00:00:00"/>
    <n v="98733.42"/>
    <n v="129186"/>
    <n v="0"/>
    <s v="NGN"/>
    <d v="2026-06-21T00:00:00"/>
    <d v="2025-01-28T00:00:00"/>
    <m/>
    <x v="0"/>
    <x v="0"/>
  </r>
  <r>
    <s v="PRD-00245"/>
    <s v="BRO-PRN-0007"/>
    <s v="1209480000000"/>
    <x v="44"/>
    <s v="Brother"/>
    <x v="7"/>
    <s v="Laser Printers"/>
    <s v="Each"/>
    <s v="Active"/>
    <x v="2"/>
    <s v="LAG"/>
    <s v="G-35-S6"/>
    <s v="G"/>
    <s v="S6"/>
    <s v="BT-148045"/>
    <s v="LOT-A8259"/>
    <n v="135"/>
    <n v="9"/>
    <n v="126"/>
    <n v="20"/>
    <n v="10"/>
    <n v="160"/>
    <s v="SUP-1011"/>
    <x v="2"/>
    <s v="United Kingdom"/>
    <n v="28"/>
    <d v="2025-04-16T00:00:00"/>
    <n v="114745.17"/>
    <n v="160632.70000000001"/>
    <n v="15490597.949999999"/>
    <s v="NGN"/>
    <d v="2026-06-15T00:00:00"/>
    <d v="2025-04-23T00:00:00"/>
    <m/>
    <x v="1"/>
    <x v="1"/>
  </r>
  <r>
    <s v="PRD-01195"/>
    <s v="PHI-AUD-0025"/>
    <s v="3529460000000"/>
    <x v="49"/>
    <s v="Philips"/>
    <x v="0"/>
    <s v="Speakers"/>
    <s v="Each"/>
    <s v="Active"/>
    <x v="2"/>
    <s v="LAG"/>
    <s v="F-13-S2"/>
    <s v="F"/>
    <s v="S2"/>
    <s v="BT-808538"/>
    <s v="LOT-A8898"/>
    <n v="197"/>
    <n v="18"/>
    <n v="179"/>
    <n v="40"/>
    <n v="20"/>
    <n v="160"/>
    <s v="SUP-1006"/>
    <x v="4"/>
    <s v="China"/>
    <n v="37"/>
    <d v="2025-07-17T00:00:00"/>
    <n v="136285.68"/>
    <n v="182338.55"/>
    <n v="26848278.960000001"/>
    <s v="NGN"/>
    <d v="2026-05-07T00:00:00"/>
    <d v="2025-07-21T00:00:00"/>
    <m/>
    <x v="3"/>
    <x v="1"/>
  </r>
  <r>
    <s v="PRD-00008"/>
    <s v="DEL-ACC-0001"/>
    <s v="9805010000000"/>
    <x v="36"/>
    <s v="Dell"/>
    <x v="10"/>
    <s v="Mice"/>
    <s v="Each"/>
    <s v="Active"/>
    <x v="2"/>
    <s v="LAG"/>
    <s v="H-13-S3"/>
    <s v="H"/>
    <s v="S3"/>
    <s v="BT-411120"/>
    <s v="LOT-A4566"/>
    <n v="145"/>
    <n v="24"/>
    <n v="121"/>
    <m/>
    <n v="18"/>
    <n v="480"/>
    <s v="SUP-1001"/>
    <x v="9"/>
    <s v="Nigeria"/>
    <n v="8"/>
    <d v="2025-03-01T00:00:00"/>
    <n v="20177.39"/>
    <n v="29532.2"/>
    <n v="2925721.55"/>
    <s v="NGN"/>
    <d v="2026-06-02T00:00:00"/>
    <d v="2025-03-06T00:00:00"/>
    <m/>
    <x v="1"/>
    <x v="1"/>
  </r>
  <r>
    <s v="PRD-00183"/>
    <s v="LEN-MOB-0008"/>
    <s v="3269100000000"/>
    <x v="66"/>
    <s v="Lenovo"/>
    <x v="5"/>
    <s v="Tablets"/>
    <s v="Each"/>
    <s v="Active"/>
    <x v="2"/>
    <s v="LAG"/>
    <s v="H-28-S9"/>
    <s v="H"/>
    <s v="S9"/>
    <s v="BT-678866"/>
    <s v="LOT-A8373"/>
    <n v="55"/>
    <n v="2"/>
    <n v="53"/>
    <n v="20"/>
    <n v="10"/>
    <n v="160"/>
    <s v="SUP-1002"/>
    <x v="5"/>
    <s v="Nigeria"/>
    <n v="8"/>
    <d v="2025-03-31T00:00:00"/>
    <n v="547149.06000000006"/>
    <n v="817474.13"/>
    <n v="30093198.300000001"/>
    <s v="NGN"/>
    <d v="2026-06-18T00:00:00"/>
    <d v="2025-04-10T00:00:00"/>
    <m/>
    <x v="1"/>
    <x v="1"/>
  </r>
  <r>
    <s v="PRD-00301"/>
    <s v="LOG-CLN-0011"/>
    <s v="5955180000000"/>
    <x v="28"/>
    <s v="Logitech"/>
    <x v="1"/>
    <s v="Wipes"/>
    <s v="Each"/>
    <s v="Discontinued"/>
    <x v="2"/>
    <s v="LAG"/>
    <s v="A-14-S4"/>
    <s v="A"/>
    <s v="S4"/>
    <s v="BT-660563"/>
    <s v="LOT-A2903"/>
    <n v="39"/>
    <n v="1"/>
    <n v="38"/>
    <n v="20"/>
    <n v="6"/>
    <n v="80"/>
    <s v="SUP-1011"/>
    <x v="2"/>
    <s v="United Kingdom"/>
    <n v="27"/>
    <d v="2026-01-24T00:00:00"/>
    <n v="169916"/>
    <n v="214281.51"/>
    <n v="6626724"/>
    <s v="NGN"/>
    <d v="2026-05-05T00:00:00"/>
    <d v="2026-01-29T00:00:00"/>
    <d v="2028-06-17T00:00:00"/>
    <x v="1"/>
    <x v="1"/>
  </r>
  <r>
    <s v="PRD-02819"/>
    <s v="LOG-FUR-0079"/>
    <s v="7767760000000"/>
    <x v="4"/>
    <s v="Logitech"/>
    <x v="4"/>
    <s v="Desks"/>
    <s v="Each"/>
    <s v="Active"/>
    <x v="0"/>
    <s v="PHC"/>
    <s v="G-24-S8"/>
    <s v="G"/>
    <s v="S8"/>
    <s v="BT-657049"/>
    <s v="LOT-C8488"/>
    <n v="496"/>
    <n v="104"/>
    <n v="392"/>
    <n v="60"/>
    <n v="30"/>
    <n v="600"/>
    <s v="SUP-1003"/>
    <x v="0"/>
    <s v="Nigeria"/>
    <n v="6"/>
    <d v="2026-02-23T00:00:00"/>
    <n v="47575.01"/>
    <n v="58594.21"/>
    <n v="23597204.960000001"/>
    <s v="NGN"/>
    <d v="2026-05-06T00:00:00"/>
    <d v="2026-02-27T00:00:00"/>
    <m/>
    <x v="1"/>
    <x v="1"/>
  </r>
  <r>
    <s v="PRD-01349"/>
    <s v="HP-CLN-0030"/>
    <s v="9701010000000"/>
    <x v="1"/>
    <s v="Hp"/>
    <x v="1"/>
    <s v="Wipes"/>
    <s v="Each"/>
    <s v="Active"/>
    <x v="1"/>
    <s v="ABJ"/>
    <s v="F-14-S8"/>
    <s v="F"/>
    <s v="S8"/>
    <s v="BT-575156"/>
    <s v="LOT-B4491"/>
    <n v="58"/>
    <n v="14"/>
    <n v="44"/>
    <n v="60"/>
    <n v="24"/>
    <n v="600"/>
    <s v="SUP-1005"/>
    <x v="12"/>
    <s v="United Arab Emirates"/>
    <n v="19"/>
    <d v="2025-10-14T00:00:00"/>
    <n v="171574.01"/>
    <n v="252344.85"/>
    <n v="9951292.5800000001"/>
    <s v="NGN"/>
    <d v="2026-06-18T00:00:00"/>
    <d v="2025-10-15T00:00:00"/>
    <d v="2026-07-15T00:00:00"/>
    <x v="2"/>
    <x v="0"/>
  </r>
  <r>
    <s v="PRD-00067"/>
    <s v="UBI-CCT-0001"/>
    <s v="2656770000000"/>
    <x v="40"/>
    <s v="Ubiquiti"/>
    <x v="9"/>
    <s v="Intercoms"/>
    <s v="Each"/>
    <s v="Active"/>
    <x v="2"/>
    <s v="LAG"/>
    <s v="B-03-S8"/>
    <s v="B"/>
    <s v="S8"/>
    <s v="BT-401036"/>
    <s v="LOT-A7698"/>
    <n v="31"/>
    <n v="11"/>
    <n v="20"/>
    <n v="30"/>
    <n v="15"/>
    <n v="120"/>
    <s v="SUP-1002"/>
    <x v="5"/>
    <s v="Nigeria"/>
    <n v="7"/>
    <d v="2026-04-05T00:00:00"/>
    <n v="142834.34"/>
    <n v="188466.91"/>
    <n v="4427864.54"/>
    <s v="NGN"/>
    <d v="2026-06-26T00:00:00"/>
    <d v="2026-04-14T00:00:00"/>
    <m/>
    <x v="1"/>
    <x v="1"/>
  </r>
  <r>
    <s v="PRD-00359"/>
    <s v="CAN-SUP-0012"/>
    <s v="5765730000000"/>
    <x v="50"/>
    <s v="Canon"/>
    <x v="6"/>
    <s v="Toner &amp; Ink"/>
    <s v="Pack"/>
    <s v="Active"/>
    <x v="2"/>
    <s v="LAG"/>
    <s v="C-06-S9"/>
    <s v="C"/>
    <s v="S9"/>
    <s v="BT-259652"/>
    <s v="LOT-A1127"/>
    <n v="90"/>
    <n v="26"/>
    <n v="64"/>
    <m/>
    <n v="3"/>
    <n v="60"/>
    <s v="SUP-1011"/>
    <x v="2"/>
    <s v="United Kingdom"/>
    <n v="29"/>
    <d v="2025-02-06T00:00:00"/>
    <n v="33979.64"/>
    <n v="44998.42"/>
    <n v="3058167.6"/>
    <s v="NGN"/>
    <d v="2026-06-21T00:00:00"/>
    <d v="2025-02-18T00:00:00"/>
    <d v="2028-04-20T00:00:00"/>
    <x v="3"/>
    <x v="1"/>
  </r>
  <r>
    <s v="PRD-02087"/>
    <s v="HP-SUP-0057"/>
    <s v="2794400000000"/>
    <x v="34"/>
    <s v="Hp"/>
    <x v="8"/>
    <s v="Toner &amp; Ink"/>
    <s v="Pack"/>
    <s v="Active"/>
    <x v="1"/>
    <s v="ABJ"/>
    <s v="D-28-S2"/>
    <s v="D"/>
    <s v="S2"/>
    <s v="BT-566277"/>
    <s v="LOT-B2175"/>
    <n v="427"/>
    <n v="32"/>
    <n v="395"/>
    <n v="100"/>
    <n v="40"/>
    <n v="500"/>
    <s v="SUP-1002"/>
    <x v="5"/>
    <s v="Nigeria"/>
    <n v="8"/>
    <d v="2025-06-15T00:00:00"/>
    <n v="44946.81"/>
    <n v="57359.41"/>
    <n v="19192287.870000001"/>
    <s v="NGN"/>
    <d v="2026-05-16T00:00:00"/>
    <d v="2025-06-22T00:00:00"/>
    <d v="2028-04-17T00:00:00"/>
    <x v="1"/>
    <x v="1"/>
  </r>
  <r>
    <s v="PRD-01276"/>
    <s v="PHI-ELC-0070"/>
    <s v="8293350000000"/>
    <x v="37"/>
    <s v="Philips"/>
    <x v="8"/>
    <s v="Surge Protection"/>
    <s v="Each"/>
    <s v="Active"/>
    <x v="1"/>
    <s v="ABJ"/>
    <s v="D-01-S4"/>
    <s v="D"/>
    <s v="S4"/>
    <s v="BT-921910"/>
    <s v="LOT-B3479"/>
    <n v="48"/>
    <n v="11"/>
    <n v="37"/>
    <n v="75"/>
    <n v="37"/>
    <n v="375"/>
    <s v="SUP-1003"/>
    <x v="0"/>
    <s v="Nigeria"/>
    <n v="7"/>
    <d v="2026-05-14T00:00:00"/>
    <n v="178600.2"/>
    <n v="245137.5"/>
    <n v="8572809.5999999996"/>
    <s v="NGN"/>
    <d v="2026-05-03T00:00:00"/>
    <d v="2026-05-28T00:00:00"/>
    <m/>
    <x v="2"/>
    <x v="0"/>
  </r>
  <r>
    <s v="PRD-01603"/>
    <s v="PHI-CLN-0042"/>
    <s v="3802940000000"/>
    <x v="20"/>
    <s v="Philips"/>
    <x v="1"/>
    <s v="Wipes"/>
    <s v="Each"/>
    <s v="Active"/>
    <x v="1"/>
    <s v="ABJ"/>
    <s v="B-22-S3"/>
    <s v="B"/>
    <s v="S3"/>
    <s v="BT-283271"/>
    <s v="LOT-B2800"/>
    <n v="3"/>
    <n v="1"/>
    <n v="2"/>
    <n v="10"/>
    <n v="5"/>
    <n v="60"/>
    <s v="SUP-1005"/>
    <x v="12"/>
    <s v="United Arab Emirates"/>
    <n v="16"/>
    <d v="2025-12-25T00:00:00"/>
    <n v="155452.78"/>
    <n v="217922.63"/>
    <n v="466358.34"/>
    <s v="NGN"/>
    <d v="2026-05-20T00:00:00"/>
    <d v="2025-12-26T00:00:00"/>
    <d v="2027-12-20T00:00:00"/>
    <x v="2"/>
    <x v="0"/>
  </r>
  <r>
    <s v="PRD-00682"/>
    <s v="LOG-AUD-0016"/>
    <s v="6806640000000"/>
    <x v="68"/>
    <s v="Logitech"/>
    <x v="0"/>
    <s v="Speakers"/>
    <s v="Each"/>
    <s v="Active"/>
    <x v="2"/>
    <s v="LAG"/>
    <s v="C-34-S2"/>
    <s v="C"/>
    <s v="S2"/>
    <s v="BT-641922"/>
    <s v="LOT-A5542"/>
    <n v="170"/>
    <n v="29"/>
    <n v="141"/>
    <n v="60"/>
    <n v="18"/>
    <n v="240"/>
    <s v="SUP-1004"/>
    <x v="10"/>
    <s v="United Arab Emirates"/>
    <n v="20"/>
    <d v="2025-08-19T00:00:00"/>
    <n v="68677.009999999995"/>
    <n v="95097.31"/>
    <n v="11675091.699999999"/>
    <s v="NGN"/>
    <d v="2026-05-05T00:00:00"/>
    <d v="2025-08-28T00:00:00"/>
    <m/>
    <x v="1"/>
    <x v="1"/>
  </r>
  <r>
    <s v="PRD-02043"/>
    <s v="LEN-MOB-0062"/>
    <s v="3461160000000"/>
    <x v="5"/>
    <s v="Lenovo"/>
    <x v="5"/>
    <s v="Smartphones"/>
    <s v="Each"/>
    <s v="Active"/>
    <x v="1"/>
    <s v="ABJ"/>
    <s v="F-05-S8"/>
    <s v="F"/>
    <s v="S8"/>
    <s v="BT-771230"/>
    <s v="LOT-B3844"/>
    <n v="533"/>
    <n v="5"/>
    <n v="528"/>
    <n v="100"/>
    <n v="40"/>
    <n v="600"/>
    <s v="SUP-1009"/>
    <x v="7"/>
    <s v="Nigeria"/>
    <n v="9"/>
    <d v="2025-09-18T00:00:00"/>
    <n v="146356.75"/>
    <n v="183961.63"/>
    <n v="78008147.75"/>
    <s v="NGN"/>
    <d v="2026-05-09T00:00:00"/>
    <d v="2025-09-19T00:00:00"/>
    <m/>
    <x v="1"/>
    <x v="1"/>
  </r>
  <r>
    <s v="PRD-02419"/>
    <s v="HP-ACC-0060"/>
    <s v="1640400000000"/>
    <x v="71"/>
    <s v="Hp"/>
    <x v="10"/>
    <s v="Mice"/>
    <s v="Each"/>
    <s v="Active"/>
    <x v="0"/>
    <s v="PHC"/>
    <s v="A-16-S1"/>
    <s v="A"/>
    <s v="S1"/>
    <s v="BT-781358"/>
    <s v="LOT-C1110"/>
    <n v="83"/>
    <n v="7"/>
    <n v="76"/>
    <n v="20"/>
    <n v="10"/>
    <n v="120"/>
    <s v="SUP-1001"/>
    <x v="9"/>
    <s v="Nigeria"/>
    <n v="7"/>
    <d v="2025-07-04T00:00:00"/>
    <n v="10066.870000000001"/>
    <n v="13179.31"/>
    <n v="835550.21"/>
    <s v="NGN"/>
    <d v="2026-05-16T00:00:00"/>
    <d v="2025-07-18T00:00:00"/>
    <m/>
    <x v="1"/>
    <x v="1"/>
  </r>
  <r>
    <s v="PRD-03268"/>
    <s v="HP-PRN-0001"/>
    <s v="8249330000000"/>
    <x v="48"/>
    <s v="Cisco"/>
    <x v="11"/>
    <s v="Routers"/>
    <s v="Each"/>
    <s v="Active"/>
    <x v="0"/>
    <s v="PHC"/>
    <s v="B-34-S7"/>
    <s v="B"/>
    <s v="S7"/>
    <s v="BT-949054"/>
    <s v="LOT-C2766"/>
    <n v="88"/>
    <n v="10"/>
    <n v="78"/>
    <n v="25"/>
    <n v="10"/>
    <n v="200"/>
    <s v="SUP-1010"/>
    <x v="1"/>
    <s v="United Arab Emirates"/>
    <n v="19"/>
    <d v="2025-04-08T00:00:00"/>
    <n v="576173.62"/>
    <n v="685500.5"/>
    <n v="50703278.560000002"/>
    <s v="NGN"/>
    <d v="2026-06-24T00:00:00"/>
    <d v="2025-04-21T00:00:00"/>
    <m/>
    <x v="1"/>
    <x v="1"/>
  </r>
  <r>
    <s v="PRD-02111"/>
    <s v="SAM-AUD-0062"/>
    <s v="1860810000000"/>
    <x v="0"/>
    <s v="Samsung"/>
    <x v="0"/>
    <s v="Headsets"/>
    <s v="Each"/>
    <s v="Active"/>
    <x v="1"/>
    <s v="ABJ"/>
    <s v="D-33-S5"/>
    <s v="D"/>
    <s v="S5"/>
    <s v="BT-718728"/>
    <s v="LOT-B9373"/>
    <n v="0"/>
    <n v="0"/>
    <n v="0"/>
    <n v="30"/>
    <n v="9"/>
    <n v="120"/>
    <s v="SUP-1005"/>
    <x v="12"/>
    <s v="United Arab Emirates"/>
    <n v="17"/>
    <d v="2025-08-25T00:00:00"/>
    <n v="156042.51"/>
    <n v="182245.02"/>
    <n v="0"/>
    <s v="NGN"/>
    <d v="2026-05-10T00:00:00"/>
    <d v="2025-09-05T00:00:00"/>
    <m/>
    <x v="0"/>
    <x v="0"/>
  </r>
  <r>
    <s v="PRD-00426"/>
    <s v="UBI-CCT-0011"/>
    <s v="7918160000000"/>
    <x v="40"/>
    <s v="Ubiquiti"/>
    <x v="9"/>
    <s v="Intercoms"/>
    <s v="Each"/>
    <s v="Discontinued"/>
    <x v="2"/>
    <s v="LAG"/>
    <s v="H-26-S4"/>
    <s v="H"/>
    <s v="S4"/>
    <s v="BT-143610"/>
    <s v="LOT-A6870"/>
    <n v="519"/>
    <n v="29"/>
    <n v="490"/>
    <n v="60"/>
    <n v="30"/>
    <n v="600"/>
    <s v="SUP-1011"/>
    <x v="2"/>
    <s v="United Kingdom"/>
    <n v="30"/>
    <d v="2026-01-16T00:00:00"/>
    <n v="137878.65"/>
    <n v="172139.96"/>
    <n v="71559019.349999994"/>
    <s v="NGN"/>
    <d v="2026-05-08T00:00:00"/>
    <d v="2026-01-20T00:00:00"/>
    <m/>
    <x v="1"/>
    <x v="1"/>
  </r>
  <r>
    <s v="PRD-02808"/>
    <s v="DEL-ACC-0055"/>
    <s v="2217050000000"/>
    <x v="58"/>
    <s v="Dell"/>
    <x v="10"/>
    <s v="Input Combos"/>
    <s v="Each"/>
    <s v="Active"/>
    <x v="0"/>
    <s v="PHC"/>
    <s v="F-28-S9"/>
    <s v="F"/>
    <s v="S9"/>
    <s v="BT-304700"/>
    <s v="LOT-C4036"/>
    <n v="16"/>
    <n v="5"/>
    <n v="11"/>
    <n v="25"/>
    <n v="12"/>
    <n v="125"/>
    <s v="SUP-1006"/>
    <x v="4"/>
    <s v="China"/>
    <n v="39"/>
    <d v="2025-08-04T00:00:00"/>
    <n v="14113.67"/>
    <n v="18182.53"/>
    <n v="225818.72"/>
    <s v="NGN"/>
    <d v="2026-06-15T00:00:00"/>
    <d v="2025-08-18T00:00:00"/>
    <m/>
    <x v="2"/>
    <x v="0"/>
  </r>
  <r>
    <s v="PRD-00986"/>
    <s v="LOG-FUR-0022"/>
    <s v="8518470000000"/>
    <x v="4"/>
    <s v="Logitech"/>
    <x v="4"/>
    <s v="Seating"/>
    <s v="Each"/>
    <s v="Active"/>
    <x v="2"/>
    <s v="LAG"/>
    <s v="B-08-S2"/>
    <s v="B"/>
    <s v="S2"/>
    <s v="BT-194926"/>
    <s v="LOT-A1929"/>
    <n v="315"/>
    <n v="23"/>
    <n v="292"/>
    <n v="100"/>
    <n v="50"/>
    <n v="1000"/>
    <s v="SUP-1004"/>
    <x v="10"/>
    <s v="United Arab Emirates"/>
    <n v="21"/>
    <d v="2025-03-15T00:00:00"/>
    <n v="224740.37"/>
    <n v="286978.88"/>
    <n v="70793216.549999997"/>
    <s v="NGN"/>
    <d v="2026-05-23T00:00:00"/>
    <d v="2025-03-27T00:00:00"/>
    <m/>
    <x v="1"/>
    <x v="1"/>
  </r>
  <r>
    <s v="PRD-01331"/>
    <s v="HP-FUR-0035"/>
    <s v="4140580000000"/>
    <x v="27"/>
    <s v="Hp"/>
    <x v="4"/>
    <s v="Desks"/>
    <s v="Each"/>
    <s v="Active"/>
    <x v="1"/>
    <s v="ABJ"/>
    <s v="C-03-S4"/>
    <s v="C"/>
    <s v="S4"/>
    <s v="BT-125204"/>
    <s v="LOT-B2172"/>
    <n v="51"/>
    <n v="0"/>
    <n v="51"/>
    <n v="15"/>
    <n v="6"/>
    <n v="90"/>
    <s v="SUP-1009"/>
    <x v="7"/>
    <s v="Nigeria"/>
    <n v="12"/>
    <d v="2025-05-02T00:00:00"/>
    <n v="85958"/>
    <n v="102876.02"/>
    <n v="4383858"/>
    <s v="NGN"/>
    <d v="2026-05-29T00:00:00"/>
    <d v="2025-05-13T00:00:00"/>
    <m/>
    <x v="1"/>
    <x v="1"/>
  </r>
  <r>
    <s v="PRD-03344"/>
    <s v="SAM-MOB-0068"/>
    <s v="3002710000000"/>
    <x v="7"/>
    <s v="Philips"/>
    <x v="0"/>
    <s v="Headsets"/>
    <s v="Each"/>
    <s v="Active"/>
    <x v="0"/>
    <s v="PHC"/>
    <s v="F-06-S9"/>
    <s v="F"/>
    <s v="S9"/>
    <s v="BT-498290"/>
    <s v="LOT-C3912"/>
    <n v="314"/>
    <n v="9"/>
    <n v="305"/>
    <m/>
    <n v="50"/>
    <n v="600"/>
    <s v="SUP-1003"/>
    <x v="0"/>
    <s v="Nigeria"/>
    <n v="3"/>
    <d v="2025-12-06T00:00:00"/>
    <n v="36948.980000000003"/>
    <n v="48918.57"/>
    <n v="11601979.720000001"/>
    <s v="NGN"/>
    <d v="2026-06-29T00:00:00"/>
    <d v="2025-12-15T00:00:00"/>
    <m/>
    <x v="1"/>
    <x v="1"/>
  </r>
  <r>
    <s v="PRD-02344"/>
    <s v="CIS-NET-0094"/>
    <s v="3433580000000"/>
    <x v="56"/>
    <s v="Cisco"/>
    <x v="11"/>
    <s v="Access Points"/>
    <s v="Each"/>
    <s v="Active"/>
    <x v="0"/>
    <s v="PHC"/>
    <s v="D-34-S8"/>
    <s v="D"/>
    <s v="S8"/>
    <s v="BT-555222"/>
    <s v="LOT-C6563"/>
    <n v="290"/>
    <n v="94"/>
    <n v="196"/>
    <n v="75"/>
    <n v="22"/>
    <n v="300"/>
    <s v="SUP-1009"/>
    <x v="7"/>
    <s v="Nigeria"/>
    <n v="11"/>
    <d v="2025-01-26T00:00:00"/>
    <n v="708805.84"/>
    <n v="818907.91"/>
    <n v="205553693.59999999"/>
    <s v="NGN"/>
    <d v="2026-05-08T00:00:00"/>
    <d v="2025-02-02T00:00:00"/>
    <m/>
    <x v="1"/>
    <x v="1"/>
  </r>
  <r>
    <s v="PRD-00023"/>
    <s v="MSF-ACC-0004"/>
    <s v="1232810000000"/>
    <x v="26"/>
    <s v="Microsoft"/>
    <x v="10"/>
    <s v="Mice"/>
    <s v="Each"/>
    <s v="Active"/>
    <x v="2"/>
    <s v="LAG"/>
    <s v="A-14-S2"/>
    <s v="A"/>
    <s v="S2"/>
    <s v="BT-755900"/>
    <s v="LOT-A4457"/>
    <n v="-3"/>
    <n v="28"/>
    <n v="153"/>
    <n v="25"/>
    <n v="7"/>
    <n v="250"/>
    <s v="SUP-1008"/>
    <x v="3"/>
    <s v="Nigeria"/>
    <n v="7"/>
    <d v="2025-03-27T00:00:00"/>
    <n v="31481.38"/>
    <n v="41778.57"/>
    <n v="5698129.7800000003"/>
    <s v="NGN"/>
    <d v="2026-05-24T00:00:00"/>
    <d v="2025-04-01T00:00:00"/>
    <m/>
    <x v="1"/>
    <x v="1"/>
  </r>
  <r>
    <s v="PRD-02659"/>
    <s v="HP-CLN-0068"/>
    <s v="7251090000000"/>
    <x v="1"/>
    <s v="Hp"/>
    <x v="1"/>
    <s v="Wipes"/>
    <s v="Each"/>
    <s v="Active"/>
    <x v="0"/>
    <s v="PHC"/>
    <s v="E-24-S9"/>
    <s v="E"/>
    <s v="S9"/>
    <s v="BT-637547"/>
    <s v="LOT-C4150"/>
    <n v="265"/>
    <n v="103"/>
    <n v="162"/>
    <n v="75"/>
    <n v="22"/>
    <n v="450"/>
    <s v="SUP-1012"/>
    <x v="11"/>
    <s v="Nigeria"/>
    <n v="8"/>
    <d v="2025-07-10T00:00:00"/>
    <n v="95054.54"/>
    <n v="111657.98"/>
    <n v="25189453.100000001"/>
    <s v="NGN"/>
    <d v="2026-06-04T00:00:00"/>
    <d v="2025-07-18T00:00:00"/>
    <d v="2027-12-29T00:00:00"/>
    <x v="1"/>
    <x v="1"/>
  </r>
  <r>
    <s v="PRD-02125"/>
    <s v="UBI-CCT-0052"/>
    <s v="6056290000000"/>
    <x v="16"/>
    <s v="Ubiquiti"/>
    <x v="9"/>
    <s v="IP Cameras"/>
    <s v="Each"/>
    <s v="Active"/>
    <x v="1"/>
    <s v="ABJ"/>
    <s v="A-31-S5"/>
    <s v="A"/>
    <s v="S5"/>
    <s v="BT-104328"/>
    <s v="LOT-B2520"/>
    <n v="16"/>
    <n v="6"/>
    <n v="10"/>
    <n v="20"/>
    <n v="8"/>
    <n v="120"/>
    <s v="SUP-1009"/>
    <x v="7"/>
    <s v="Nigeria"/>
    <n v="7"/>
    <d v="2026-01-19T00:00:00"/>
    <n v="387212.73"/>
    <n v="545792.49"/>
    <n v="6195403.6799999997"/>
    <s v="NGN"/>
    <d v="2026-06-14T00:00:00"/>
    <d v="2026-02-03T00:00:00"/>
    <m/>
    <x v="2"/>
    <x v="0"/>
  </r>
  <r>
    <s v="PRD-02000"/>
    <s v="HP-FUR-0049"/>
    <s v="3734350000000"/>
    <x v="27"/>
    <s v="Hp"/>
    <x v="4"/>
    <s v="Seating"/>
    <s v="Each"/>
    <s v="Active"/>
    <x v="1"/>
    <s v="ABJ"/>
    <s v="N/A"/>
    <s v="D"/>
    <s v="S3"/>
    <s v="BT-530007"/>
    <s v="LOT-B6637"/>
    <n v="32"/>
    <n v="7"/>
    <n v="25"/>
    <n v="20"/>
    <n v="8"/>
    <n v="120"/>
    <s v="SUP-1007"/>
    <x v="8"/>
    <s v="China"/>
    <n v="36"/>
    <d v="2025-06-03T00:00:00"/>
    <n v="182281.60000000001"/>
    <n v="214740.72"/>
    <n v="5833011.2000000002"/>
    <s v="NGN"/>
    <d v="2026-06-15T00:00:00"/>
    <d v="2025-06-16T00:00:00"/>
    <m/>
    <x v="1"/>
    <x v="1"/>
  </r>
  <r>
    <s v="PRD-02416"/>
    <s v="LEN-MOB-0073"/>
    <m/>
    <x v="66"/>
    <s v="Lenovo"/>
    <x v="5"/>
    <s v="Tablets"/>
    <s v="Each"/>
    <s v="Active"/>
    <x v="0"/>
    <s v="PHC"/>
    <s v="G-20-S6"/>
    <s v="G"/>
    <s v="S6"/>
    <s v="BT-682750"/>
    <s v="LOT-C2531"/>
    <n v="41"/>
    <n v="13"/>
    <n v="28"/>
    <n v="25"/>
    <n v="7"/>
    <n v="100"/>
    <s v="SUP-1003"/>
    <x v="0"/>
    <s v="Nigeria"/>
    <n v="6"/>
    <d v="2026-04-03T00:00:00"/>
    <n v="585805.74"/>
    <n v="770957.71"/>
    <n v="24018035.34"/>
    <s v="NGN"/>
    <d v="2026-05-31T00:00:00"/>
    <d v="2026-04-14T00:00:00"/>
    <m/>
    <x v="1"/>
    <x v="1"/>
  </r>
  <r>
    <s v="PRD-00084"/>
    <s v="DEL-ACC-0004"/>
    <s v="1903400000000"/>
    <x v="36"/>
    <s v="Dell"/>
    <x v="10"/>
    <s v="Input Combos"/>
    <s v="Each"/>
    <s v="Active"/>
    <x v="2"/>
    <s v="LAG"/>
    <s v="H-32-S7"/>
    <s v="H"/>
    <s v="S7"/>
    <s v="BT-535820"/>
    <s v="LOT-A8272"/>
    <n v="100"/>
    <n v="3"/>
    <n v="97"/>
    <n v="20"/>
    <n v="6"/>
    <n v="120"/>
    <s v="SUP-1004"/>
    <x v="10"/>
    <s v="United Arab Emirates"/>
    <n v="19"/>
    <d v="2025-05-12T00:00:00"/>
    <n v="33561.14"/>
    <n v="41214.800000000003"/>
    <n v="3356114"/>
    <s v="NGN"/>
    <d v="2026-05-28T00:00:00"/>
    <d v="2025-05-21T00:00:00"/>
    <m/>
    <x v="1"/>
    <x v="1"/>
  </r>
  <r>
    <s v="PRD-01219"/>
    <s v="SAM-AUD-0042"/>
    <s v="7999030000000"/>
    <x v="0"/>
    <s v="Samsung"/>
    <x v="0"/>
    <s v="Headsets"/>
    <s v="Each"/>
    <s v="Active"/>
    <x v="1"/>
    <s v="ABJ"/>
    <s v="B-05-S5"/>
    <s v="B"/>
    <s v="S5"/>
    <s v="BT-965800"/>
    <s v="LOT-B3972"/>
    <n v="19"/>
    <n v="0"/>
    <n v="19"/>
    <n v="20"/>
    <n v="8"/>
    <n v="80"/>
    <s v="SUP-1003"/>
    <x v="0"/>
    <s v="Nigeria"/>
    <n v="8"/>
    <d v="2026-05-26T00:00:00"/>
    <n v="71366.62"/>
    <n v="90642.22"/>
    <n v="1355965.78"/>
    <s v="NGN"/>
    <d v="2026-06-11T00:00:00"/>
    <d v="2026-06-05T00:00:00"/>
    <m/>
    <x v="2"/>
    <x v="0"/>
  </r>
  <r>
    <s v="PRD-02508"/>
    <s v="BRO-PRN-0049"/>
    <s v="4311390000000"/>
    <x v="12"/>
    <s v="Brother"/>
    <x v="7"/>
    <s v="Multifunction"/>
    <s v="Each"/>
    <s v="Active"/>
    <x v="0"/>
    <s v="PHC"/>
    <s v="E-07-S8"/>
    <s v="E"/>
    <s v="S8"/>
    <s v="BT-577932"/>
    <s v="LOT-C4323"/>
    <n v="0"/>
    <n v="0"/>
    <n v="0"/>
    <n v="75"/>
    <n v="30"/>
    <n v="600"/>
    <s v="SUP-1006"/>
    <x v="4"/>
    <s v="China"/>
    <n v="37"/>
    <d v="2025-07-17T00:00:00"/>
    <n v="122275.16"/>
    <n v="146193.46"/>
    <n v="0"/>
    <s v="NGN"/>
    <d v="2026-05-02T00:00:00"/>
    <d v="2025-07-20T00:00:00"/>
    <m/>
    <x v="0"/>
    <x v="0"/>
  </r>
  <r>
    <s v="PRD-03172"/>
    <s v="CAN-SUP-0093"/>
    <s v="2882600000000"/>
    <x v="50"/>
    <s v="Canon"/>
    <x v="6"/>
    <s v="Toner &amp; Ink"/>
    <s v="Pack"/>
    <s v="Active"/>
    <x v="0"/>
    <s v="PHC"/>
    <s v="B-29-S5"/>
    <s v="B"/>
    <s v="S5"/>
    <s v="BT-388785"/>
    <s v="LOT-C4889"/>
    <n v="8"/>
    <n v="3"/>
    <n v="5"/>
    <n v="10"/>
    <n v="5"/>
    <n v="60"/>
    <s v="SUP-1001"/>
    <x v="9"/>
    <s v="Nigeria"/>
    <n v="10"/>
    <d v="2026-04-07T00:00:00"/>
    <n v="12722.53"/>
    <n v="14641.46"/>
    <n v="101780.24"/>
    <s v="NGN"/>
    <d v="2026-06-06T00:00:00"/>
    <d v="2026-04-19T00:00:00"/>
    <d v="2027-05-23T00:00:00"/>
    <x v="2"/>
    <x v="0"/>
  </r>
  <r>
    <s v="PRD-01183"/>
    <s v="BRO-SUP-0037"/>
    <s v="166334000000"/>
    <x v="6"/>
    <s v="Brother"/>
    <x v="6"/>
    <s v="Toner &amp; Ink"/>
    <s v="Pack"/>
    <s v="Active"/>
    <x v="2"/>
    <s v="LAG"/>
    <s v="D-20-S4"/>
    <s v="D"/>
    <s v="S4"/>
    <s v="BT-103117"/>
    <s v="LOT-A7396"/>
    <n v="182"/>
    <n v="70"/>
    <n v="112"/>
    <n v="40"/>
    <n v="12"/>
    <n v="200"/>
    <s v="SUP-1006"/>
    <x v="4"/>
    <s v="China"/>
    <n v="38"/>
    <d v="2026-01-01T00:00:00"/>
    <n v="21793.89"/>
    <n v="26510.28"/>
    <n v="3966487.98"/>
    <s v="NGN"/>
    <d v="2026-06-14T00:00:00"/>
    <d v="2026-01-09T00:00:00"/>
    <d v="2027-03-07T00:00:00"/>
    <x v="1"/>
    <x v="1"/>
  </r>
  <r>
    <s v="PRD-01135"/>
    <s v="WD-STO-0032"/>
    <s v="2731740000000"/>
    <x v="61"/>
    <s v="Western Digital"/>
    <x v="3"/>
    <s v="Flash Drives"/>
    <s v="Each"/>
    <s v="Active"/>
    <x v="2"/>
    <s v="LAG"/>
    <s v="F-30-S6"/>
    <s v="F"/>
    <s v="S6"/>
    <s v="BT-868654"/>
    <s v="LOT-A9307"/>
    <n v="89"/>
    <n v="16"/>
    <n v="73"/>
    <n v="25"/>
    <n v="10"/>
    <n v="100"/>
    <s v="SUP-1008"/>
    <x v="3"/>
    <s v="Nigeria"/>
    <n v="7"/>
    <d v="2025-07-31T00:00:00"/>
    <n v="164633.56"/>
    <n v="211463.46"/>
    <n v="14652386.84"/>
    <s v="NGN"/>
    <d v="2026-05-16T00:00:00"/>
    <d v="2025-08-10T00:00:00"/>
    <m/>
    <x v="1"/>
    <x v="1"/>
  </r>
  <r>
    <s v="PRD-02101"/>
    <s v="DEL-LAP-0049"/>
    <s v="6069620000000"/>
    <x v="75"/>
    <s v="Dell"/>
    <x v="2"/>
    <s v="Business Laptops"/>
    <s v="Each"/>
    <s v="Active"/>
    <x v="1"/>
    <s v="ABJ"/>
    <s v="C-39-S2"/>
    <s v="C"/>
    <s v="S2"/>
    <s v="BT-661577"/>
    <s v="LOT-B4264"/>
    <n v="77"/>
    <n v="0"/>
    <n v="77"/>
    <n v="15"/>
    <n v="6"/>
    <n v="120"/>
    <s v="SUP-1005"/>
    <x v="12"/>
    <s v="United Arab Emirates"/>
    <n v="17"/>
    <d v="2026-04-29T00:00:00"/>
    <n v="1215955.6299999999"/>
    <n v="1713219.31"/>
    <n v="93628583.510000005"/>
    <s v="NGN"/>
    <d v="2026-05-11T00:00:00"/>
    <d v="2026-05-08T00:00:00"/>
    <m/>
    <x v="1"/>
    <x v="1"/>
  </r>
  <r>
    <s v="PRD-00127"/>
    <s v="CAN-SUP-0004"/>
    <s v="8268860000000"/>
    <x v="50"/>
    <s v="Canon"/>
    <x v="6"/>
    <s v="Toner &amp; Ink"/>
    <s v="Pack"/>
    <s v="Active"/>
    <x v="2"/>
    <s v="LAG"/>
    <s v="F-15-S9"/>
    <s v="F"/>
    <s v="S9"/>
    <s v="BT-292800"/>
    <s v="LOT-A9529"/>
    <n v="60"/>
    <n v="20"/>
    <n v="40"/>
    <n v="10"/>
    <n v="3"/>
    <n v="60"/>
    <s v="SUP-1008"/>
    <x v="3"/>
    <s v="Nigeria"/>
    <n v="10"/>
    <d v="2025-06-08T00:00:00"/>
    <n v="30630.33"/>
    <n v="41235.17"/>
    <n v="1837819.8"/>
    <s v="NGN"/>
    <d v="2026-05-10T00:00:00"/>
    <d v="2025-06-10T00:00:00"/>
    <d v="2028-03-24T00:00:00"/>
    <x v="1"/>
    <x v="1"/>
  </r>
  <r>
    <s v="PRD-02895"/>
    <s v="SAM-AUD-0088"/>
    <s v="6005330000000"/>
    <x v="0"/>
    <s v="Samsung"/>
    <x v="0"/>
    <s v="Earbuds"/>
    <s v="Each"/>
    <s v="Discontinued"/>
    <x v="0"/>
    <s v="PHC"/>
    <s v="A-21-S4"/>
    <s v="A"/>
    <s v="S4"/>
    <s v="BT-385434"/>
    <s v="LOT-C5311"/>
    <n v="1226"/>
    <n v="164"/>
    <n v="1062"/>
    <n v="100"/>
    <n v="50"/>
    <n v="1000"/>
    <s v="SUP-1010"/>
    <x v="1"/>
    <s v="United Arab Emirates"/>
    <n v="16"/>
    <d v="2025-05-18T00:00:00"/>
    <n v="26659.93"/>
    <n v="34859"/>
    <n v="32685074.18"/>
    <s v="NGN"/>
    <d v="2026-06-13T00:00:00"/>
    <d v="2025-05-20T00:00:00"/>
    <m/>
    <x v="3"/>
    <x v="1"/>
  </r>
  <r>
    <s v="PRD-01406"/>
    <s v="BRO-PRN-0033"/>
    <s v="2396580000000"/>
    <x v="44"/>
    <s v="Brother"/>
    <x v="7"/>
    <s v="Laser Printers"/>
    <s v="Each"/>
    <s v="Active"/>
    <x v="1"/>
    <s v="ABJ"/>
    <s v="B-38-S9"/>
    <s v="B"/>
    <s v="S9"/>
    <s v="BT-677510"/>
    <s v="LOT-B2232"/>
    <n v="452"/>
    <n v="150"/>
    <n v="302"/>
    <n v="60"/>
    <n v="18"/>
    <n v="300"/>
    <s v="SUP-1009"/>
    <x v="7"/>
    <s v="Nigeria"/>
    <n v="9"/>
    <d v="2025-07-04T00:00:00"/>
    <n v="78516.149999999994"/>
    <n v="91267.94"/>
    <n v="35489299.799999997"/>
    <s v="NGN"/>
    <d v="2026-05-28T00:00:00"/>
    <d v="2025-07-08T00:00:00"/>
    <m/>
    <x v="3"/>
    <x v="1"/>
  </r>
  <r>
    <s v="PRD-02466"/>
    <s v="HP-CLN-0059"/>
    <s v="1440340000000"/>
    <x v="1"/>
    <s v="Hp"/>
    <x v="1"/>
    <s v="Wipes"/>
    <s v="Each"/>
    <s v="Active"/>
    <x v="0"/>
    <s v="PHC"/>
    <s v="B-31-S6"/>
    <s v="B"/>
    <s v="S6"/>
    <s v="BT-442966"/>
    <s v="LOT-C2958"/>
    <n v="0"/>
    <n v="0"/>
    <n v="0"/>
    <n v="100"/>
    <n v="30"/>
    <n v="400"/>
    <s v="SUP-1010"/>
    <x v="1"/>
    <s v="United Arab Emirates"/>
    <n v="20"/>
    <d v="2025-03-14T00:00:00"/>
    <n v="50324.85"/>
    <n v="66792.100000000006"/>
    <n v="0"/>
    <s v="NGN"/>
    <d v="2026-05-23T00:00:00"/>
    <d v="2025-03-16T00:00:00"/>
    <d v="2027-11-22T00:00:00"/>
    <x v="0"/>
    <x v="0"/>
  </r>
  <r>
    <s v="PRD-03371"/>
    <s v="HP-MOB-0121"/>
    <s v="2448740000000"/>
    <x v="25"/>
    <s v="Hp"/>
    <x v="5"/>
    <s v="Tablets"/>
    <s v="Each"/>
    <s v="Active"/>
    <x v="0"/>
    <s v="PHC"/>
    <s v="B-24-S8"/>
    <s v="B"/>
    <s v="S8"/>
    <s v="BT-761260"/>
    <s v="LOT-C1626"/>
    <n v="72"/>
    <n v="1"/>
    <n v="71"/>
    <n v="15"/>
    <n v="6"/>
    <n v="150"/>
    <s v="SUP-1009"/>
    <x v="7"/>
    <s v="Nigeria"/>
    <n v="12"/>
    <d v="2025-11-18T00:00:00"/>
    <n v="381506.8"/>
    <n v="450679.34"/>
    <n v="27468489.600000001"/>
    <s v="NGN"/>
    <d v="2026-06-22T00:00:00"/>
    <d v="2025-11-21T00:00:00"/>
    <m/>
    <x v="1"/>
    <x v="1"/>
  </r>
  <r>
    <s v="PRD-00628"/>
    <s v="PHI-ELC-0035"/>
    <s v="1225910000000"/>
    <x v="37"/>
    <s v="Philips"/>
    <x v="8"/>
    <s v="Lighting"/>
    <s v="Each"/>
    <s v="Active"/>
    <x v="2"/>
    <s v="LAG"/>
    <s v="H-31-S3"/>
    <s v="H"/>
    <s v="S3"/>
    <s v="BT-555111"/>
    <s v="LOT-A3430"/>
    <n v="107"/>
    <n v="11"/>
    <n v="96"/>
    <n v="30"/>
    <n v="12"/>
    <n v="120"/>
    <s v="SUP-1004"/>
    <x v="10"/>
    <s v="United Arab Emirates"/>
    <n v="19"/>
    <d v="2025-10-20T00:00:00"/>
    <n v="128531.01"/>
    <n v="180705.28"/>
    <n v="13752818.07"/>
    <s v="NGN"/>
    <d v="2026-05-05T00:00:00"/>
    <d v="2025-10-29T00:00:00"/>
    <m/>
    <x v="1"/>
    <x v="1"/>
  </r>
  <r>
    <s v="PRD-03247"/>
    <s v="DEL-LAP-0078"/>
    <s v="8121600000000"/>
    <x v="65"/>
    <s v="Dell"/>
    <x v="2"/>
    <s v="Consumer Laptops"/>
    <s v="Each"/>
    <s v="Discontinued"/>
    <x v="0"/>
    <s v="PHC"/>
    <s v="G-12-S1"/>
    <s v="G"/>
    <s v="S1"/>
    <s v="BT-745266"/>
    <s v="LOT-C9566"/>
    <n v="153"/>
    <n v="51"/>
    <n v="102"/>
    <n v="60"/>
    <n v="24"/>
    <n v="240"/>
    <s v="SUP-1012"/>
    <x v="11"/>
    <s v="Nigeria"/>
    <n v="6"/>
    <d v="2025-03-30T00:00:00"/>
    <n v="409432.73"/>
    <n v="616985.07999999996"/>
    <n v="62643207.689999998"/>
    <s v="NGN"/>
    <d v="2026-05-30T00:00:00"/>
    <d v="2025-03-31T00:00:00"/>
    <m/>
    <x v="1"/>
    <x v="1"/>
  </r>
  <r>
    <s v="PRD-01194"/>
    <s v="WD-STO-0033"/>
    <s v="9990200000000"/>
    <x v="61"/>
    <s v="Western Digital"/>
    <x v="3"/>
    <s v="Solid State Drives"/>
    <s v="Each"/>
    <s v="Active"/>
    <x v="2"/>
    <s v="LAG"/>
    <s v="C-40-S4"/>
    <s v="C"/>
    <s v="S4"/>
    <s v="BT-516713"/>
    <s v="LOT-A9132"/>
    <n v="65"/>
    <n v="19"/>
    <n v="46"/>
    <n v="20"/>
    <n v="8"/>
    <n v="200"/>
    <s v="SUP-1004"/>
    <x v="10"/>
    <s v="United Arab Emirates"/>
    <n v="23"/>
    <d v="2025-03-28T00:00:00"/>
    <n v="156501.79999999999"/>
    <n v="233031.51"/>
    <n v="10172617"/>
    <s v="NGN"/>
    <d v="2026-05-04T00:00:00"/>
    <d v="2025-04-03T00:00:00"/>
    <m/>
    <x v="1"/>
    <x v="1"/>
  </r>
  <r>
    <s v="PRD-01257"/>
    <s v="DEL-LAP-0033"/>
    <s v="4988500000000"/>
    <x v="65"/>
    <s v="Dell"/>
    <x v="2"/>
    <s v="Business Laptops"/>
    <s v="Each"/>
    <s v="Active"/>
    <x v="1"/>
    <s v="ABJ"/>
    <s v="B-11-S7"/>
    <s v="B"/>
    <s v="S7"/>
    <s v="BT-154079"/>
    <s v="LOT-B8488"/>
    <n v="214"/>
    <n v="54"/>
    <n v="160"/>
    <n v="20"/>
    <n v="8"/>
    <n v="160"/>
    <s v="SUP-1005"/>
    <x v="12"/>
    <s v="United Arab Emirates"/>
    <n v="17"/>
    <d v="2025-06-19T00:00:00"/>
    <n v="881006.15"/>
    <n v="1065676.46"/>
    <n v="188535316.09999999"/>
    <s v="NGN"/>
    <d v="2026-05-27T00:00:00"/>
    <d v="2025-06-29T00:00:00"/>
    <m/>
    <x v="3"/>
    <x v="1"/>
  </r>
  <r>
    <s v="PRD-01978"/>
    <s v="MSF-FUR-0047"/>
    <s v="8983240000000"/>
    <x v="10"/>
    <s v="Microsoft"/>
    <x v="4"/>
    <s v="Seating"/>
    <s v="Each"/>
    <s v="Active"/>
    <x v="1"/>
    <s v="ABJ"/>
    <s v="B-34-S1"/>
    <s v="B"/>
    <s v="S1"/>
    <s v="BT-602578"/>
    <s v="LOT-B6778"/>
    <n v="73"/>
    <n v="26"/>
    <n v="47"/>
    <n v="20"/>
    <n v="8"/>
    <n v="100"/>
    <s v="SUP-1007"/>
    <x v="8"/>
    <s v="China"/>
    <n v="30"/>
    <d v="2025-08-10T00:00:00"/>
    <n v="185880.03"/>
    <n v="218395.02"/>
    <n v="13569242.189999999"/>
    <s v="NGN"/>
    <d v="2026-05-29T00:00:00"/>
    <d v="2025-08-24T00:00:00"/>
    <m/>
    <x v="1"/>
    <x v="1"/>
  </r>
  <r>
    <s v="PRD-00922"/>
    <s v="CAN-PRN-0026"/>
    <s v="4434350000000"/>
    <x v="15"/>
    <s v="Canon"/>
    <x v="7"/>
    <s v="Inkjet Printers"/>
    <s v="Each"/>
    <s v="Active"/>
    <x v="2"/>
    <s v="LAG"/>
    <s v="D-30-S7"/>
    <s v="D"/>
    <s v="S7"/>
    <s v="BT-555222"/>
    <s v="LOT-A3815"/>
    <n v="1122"/>
    <n v="354"/>
    <n v="768"/>
    <n v="100"/>
    <n v="30"/>
    <n v="1000"/>
    <s v="SUP-1001"/>
    <x v="9"/>
    <s v="Nigeria"/>
    <n v="6"/>
    <d v="2025-02-13T00:00:00"/>
    <n v="208668.73"/>
    <n v="287971.59000000003"/>
    <n v="234126315.09999999"/>
    <s v="NGN"/>
    <d v="2026-06-01T00:00:00"/>
    <d v="2025-02-25T00:00:00"/>
    <m/>
    <x v="3"/>
    <x v="1"/>
  </r>
  <r>
    <s v="PRD-01187"/>
    <s v="CIS-NET-0046"/>
    <m/>
    <x v="48"/>
    <s v="Cisco"/>
    <x v="11"/>
    <s v="Switches"/>
    <s v="Each"/>
    <s v="Discontinued"/>
    <x v="2"/>
    <s v="LAG"/>
    <s v="D-05-S1"/>
    <s v="D"/>
    <s v="S1"/>
    <s v="BT-381701"/>
    <s v="LOT-A7811"/>
    <n v="229"/>
    <n v="30"/>
    <n v="199"/>
    <n v="75"/>
    <n v="22"/>
    <n v="375"/>
    <s v="SUP-1011"/>
    <x v="2"/>
    <s v="United Kingdom"/>
    <n v="29"/>
    <d v="2025-05-12T00:00:00"/>
    <n v="547837.86"/>
    <n v="779146.94"/>
    <n v="125454869.90000001"/>
    <s v="NGN"/>
    <d v="2026-06-10T00:00:00"/>
    <d v="2025-05-15T00:00:00"/>
    <m/>
    <x v="1"/>
    <x v="1"/>
  </r>
  <r>
    <s v="PRD-02060"/>
    <s v="MSF-ACC-0038"/>
    <s v="9329870000000"/>
    <x v="26"/>
    <s v="Microsoft"/>
    <x v="10"/>
    <s v="Mice"/>
    <s v="Each"/>
    <s v="Active"/>
    <x v="1"/>
    <s v="ABJ"/>
    <s v="F-05-S9"/>
    <s v="F"/>
    <s v="S9"/>
    <s v="BT-931483"/>
    <s v="LOT-B7156"/>
    <n v="-10"/>
    <n v="0"/>
    <n v="0"/>
    <n v="30"/>
    <n v="12"/>
    <n v="240"/>
    <s v="SUP-1002"/>
    <x v="5"/>
    <s v="Nigeria"/>
    <n v="3"/>
    <d v="2026-04-04T00:00:00"/>
    <n v="30520.21"/>
    <n v="43478.2"/>
    <n v="0"/>
    <s v="NGN"/>
    <d v="2026-06-07T00:00:00"/>
    <d v="2026-04-14T00:00:00"/>
    <m/>
    <x v="0"/>
    <x v="0"/>
  </r>
  <r>
    <s v="PRD-02285"/>
    <s v="UBI-NET-0071"/>
    <s v="4448300000000"/>
    <x v="51"/>
    <s v="Ubiquiti"/>
    <x v="11"/>
    <s v="Access Points"/>
    <s v="Each"/>
    <s v="Active"/>
    <x v="1"/>
    <s v="ABJ"/>
    <s v="B-38-S7"/>
    <s v="B"/>
    <s v="S7"/>
    <s v="BT-912738"/>
    <s v="LOT-B3560"/>
    <n v="33"/>
    <n v="3"/>
    <n v="30"/>
    <n v="75"/>
    <n v="30"/>
    <n v="450"/>
    <s v="SUP-1010"/>
    <x v="1"/>
    <s v="United Arab Emirates"/>
    <n v="16"/>
    <d v="2025-11-16T00:00:00"/>
    <n v="591464.11"/>
    <n v="819783.94"/>
    <n v="19518315.629999999"/>
    <s v="NGN"/>
    <d v="2026-06-13T00:00:00"/>
    <d v="2025-11-29T00:00:00"/>
    <m/>
    <x v="2"/>
    <x v="0"/>
  </r>
  <r>
    <s v="PRD-01897"/>
    <s v="HP-LAP-0036"/>
    <s v="4561580000000"/>
    <x v="67"/>
    <s v="Hp"/>
    <x v="2"/>
    <s v="Gaming Laptops"/>
    <s v="Each"/>
    <s v="Active"/>
    <x v="1"/>
    <s v="ABJ"/>
    <s v="F-19-S1"/>
    <s v="F"/>
    <s v="S1"/>
    <s v="BT-623183"/>
    <s v="LOT-B7783"/>
    <n v="81"/>
    <n v="29"/>
    <n v="52"/>
    <m/>
    <n v="12"/>
    <n v="125"/>
    <s v="SUP-1010"/>
    <x v="1"/>
    <s v="United Arab Emirates"/>
    <n v="20"/>
    <d v="2025-04-21T00:00:00"/>
    <n v="1225386.46"/>
    <n v="1506601.2"/>
    <n v="99256303.260000005"/>
    <s v="NGN"/>
    <d v="2026-06-10T00:00:00"/>
    <d v="2025-04-23T00:00:00"/>
    <m/>
    <x v="1"/>
    <x v="1"/>
  </r>
  <r>
    <s v="PRD-00846"/>
    <s v="LOG-CLN-0023"/>
    <s v="3485090000000"/>
    <x v="28"/>
    <s v="Logitech"/>
    <x v="1"/>
    <s v="Wipes"/>
    <s v="Each"/>
    <s v="Active"/>
    <x v="2"/>
    <s v="LAG"/>
    <s v="B-31-S1"/>
    <s v="B"/>
    <s v="S1"/>
    <s v="BT-109264"/>
    <s v="LOT-A8483"/>
    <n v="374"/>
    <n v="124"/>
    <n v="250"/>
    <n v="60"/>
    <n v="30"/>
    <n v="600"/>
    <s v="SUP-1006"/>
    <x v="4"/>
    <s v="China"/>
    <n v="36"/>
    <d v="2025-06-12T00:00:00"/>
    <n v="38048.58"/>
    <n v="44406.37"/>
    <n v="14230168.92"/>
    <s v="NGN"/>
    <d v="2026-06-24T00:00:00"/>
    <d v="2025-06-15T00:00:00"/>
    <d v="2026-12-19T00:00:00"/>
    <x v="1"/>
    <x v="1"/>
  </r>
  <r>
    <s v="PRD-02107"/>
    <s v="HP-SUP-0058"/>
    <s v="5934570000000"/>
    <x v="34"/>
    <s v="Hp"/>
    <x v="6"/>
    <s v="Toner &amp; Ink"/>
    <s v="Pack"/>
    <s v="Active"/>
    <x v="1"/>
    <s v="ABJ"/>
    <s v="D-20-S8"/>
    <s v="D"/>
    <s v="S8"/>
    <s v="BT-376706"/>
    <s v="LOT-B4732"/>
    <n v="18"/>
    <n v="7"/>
    <n v="11"/>
    <n v="10"/>
    <n v="4"/>
    <n v="80"/>
    <s v="SUP-1002"/>
    <x v="5"/>
    <s v="Nigeria"/>
    <n v="3"/>
    <d v="2025-05-11T00:00:00"/>
    <n v="35040.47"/>
    <n v="49736.65"/>
    <n v="630728.46"/>
    <s v="NGN"/>
    <d v="2026-05-25T00:00:00"/>
    <d v="2025-05-12T00:00:00"/>
    <d v="2027-11-08T00:00:00"/>
    <x v="1"/>
    <x v="1"/>
  </r>
  <r>
    <s v="PRD-03361"/>
    <s v="BRO-PRN-0066"/>
    <s v="7139390000000"/>
    <x v="12"/>
    <s v="Brother"/>
    <x v="7"/>
    <s v="Multifunction"/>
    <s v="Each"/>
    <s v="Active"/>
    <x v="0"/>
    <s v="PHC"/>
    <s v="G-19-S7"/>
    <s v="G"/>
    <s v="S7"/>
    <s v="BT-888097"/>
    <s v="LOT-C2271"/>
    <n v="0"/>
    <n v="0"/>
    <n v="0"/>
    <n v="25"/>
    <n v="12"/>
    <n v="150"/>
    <s v="SUP-1001"/>
    <x v="9"/>
    <s v="Nigeria"/>
    <n v="10"/>
    <d v="2026-01-10T00:00:00"/>
    <n v="270505.78000000003"/>
    <n v="382732.41"/>
    <n v="0"/>
    <s v="NGN"/>
    <d v="2026-06-12T00:00:00"/>
    <d v="2026-01-20T00:00:00"/>
    <m/>
    <x v="0"/>
    <x v="0"/>
  </r>
  <r>
    <s v="PRD-01453"/>
    <s v="CAN-SUP-0043"/>
    <s v="6410320000000"/>
    <x v="39"/>
    <s v="Canon"/>
    <x v="6"/>
    <s v="Toner &amp; Ink"/>
    <s v="Pack"/>
    <s v="Discontinued"/>
    <x v="1"/>
    <s v="ABJ"/>
    <s v="F-37-S3"/>
    <s v="F"/>
    <s v="S3"/>
    <s v="BT-982096"/>
    <s v="LOT-B6963"/>
    <n v="37"/>
    <n v="12"/>
    <n v="25"/>
    <n v="20"/>
    <n v="6"/>
    <n v="80"/>
    <s v="SUP-1005"/>
    <x v="12"/>
    <s v="United Arab Emirates"/>
    <n v="19"/>
    <d v="2025-04-11T00:00:00"/>
    <n v="19233.87"/>
    <n v="25028.69"/>
    <n v="711653.19"/>
    <s v="NGN"/>
    <d v="2026-05-08T00:00:00"/>
    <d v="2025-04-25T00:00:00"/>
    <d v="2028-04-03T00:00:00"/>
    <x v="1"/>
    <x v="1"/>
  </r>
  <r>
    <s v="PRD-01706"/>
    <s v="DEL-ACC-0033"/>
    <s v="3815460000000"/>
    <x v="58"/>
    <s v="Dell"/>
    <x v="10"/>
    <s v="Input Combos"/>
    <s v="Each"/>
    <s v="Active"/>
    <x v="1"/>
    <s v="ABJ"/>
    <s v="C-06-S8"/>
    <s v="C"/>
    <s v="S8"/>
    <s v="BT-555000"/>
    <s v="LOT-B8454"/>
    <n v="215"/>
    <n v="5"/>
    <n v="210"/>
    <n v="40"/>
    <n v="16"/>
    <n v="240"/>
    <s v="SUP-1003"/>
    <x v="0"/>
    <s v="Nigeria"/>
    <n v="3"/>
    <d v="2025-11-29T00:00:00"/>
    <n v="47753.19"/>
    <n v="70625.990000000005"/>
    <n v="10266935.85"/>
    <s v="NGN"/>
    <d v="2026-06-27T00:00:00"/>
    <d v="2025-12-01T00:00:00"/>
    <m/>
    <x v="1"/>
    <x v="1"/>
  </r>
  <r>
    <s v="PRD-00949"/>
    <s v="HP-CLN-0023"/>
    <s v="1349320000000"/>
    <x v="1"/>
    <s v="Hp"/>
    <x v="1"/>
    <s v="Cleaning Kits"/>
    <s v="Each"/>
    <s v="Active"/>
    <x v="2"/>
    <s v="LAG"/>
    <s v="G-30-S9"/>
    <s v="G"/>
    <s v="S9"/>
    <s v="BT-796025"/>
    <s v="LOT-A2515"/>
    <n v="242"/>
    <n v="67"/>
    <n v="175"/>
    <n v="25"/>
    <n v="12"/>
    <n v="250"/>
    <s v="SUP-1006"/>
    <x v="4"/>
    <s v="China"/>
    <n v="39"/>
    <d v="2026-01-03T00:00:00"/>
    <n v="63345.09"/>
    <n v="89601.73"/>
    <n v="15329511.779999999"/>
    <s v="NGN"/>
    <d v="2026-05-30T00:00:00"/>
    <d v="2026-01-17T00:00:00"/>
    <d v="2028-02-03T00:00:00"/>
    <x v="1"/>
    <x v="1"/>
  </r>
  <r>
    <s v="PRD-02193"/>
    <s v="APC-ELC-0100"/>
    <s v="8197510000000"/>
    <x v="38"/>
    <s v="Apc"/>
    <x v="8"/>
    <s v="UPS"/>
    <s v="Each"/>
    <s v="Active"/>
    <x v="1"/>
    <s v="ABJ"/>
    <s v="D-03-S9"/>
    <s v="D"/>
    <s v="S9"/>
    <s v="BT-586883"/>
    <s v="LOT-B4963"/>
    <n v="0"/>
    <n v="0"/>
    <n v="0"/>
    <n v="100"/>
    <n v="30"/>
    <n v="600"/>
    <s v="SUP-1002"/>
    <x v="5"/>
    <s v="Nigeria"/>
    <n v="6"/>
    <d v="2026-05-20T00:00:00"/>
    <n v="61916.63"/>
    <n v="83829.539999999994"/>
    <n v="0"/>
    <s v="NGN"/>
    <d v="2026-05-11T00:00:00"/>
    <d v="2026-05-22T00:00:00"/>
    <m/>
    <x v="0"/>
    <x v="0"/>
  </r>
  <r>
    <s v="PRD-02645"/>
    <s v="DEL-LAP-0059"/>
    <s v="3027590000000"/>
    <x v="2"/>
    <s v="Dell"/>
    <x v="2"/>
    <s v="Business Laptops"/>
    <s v="Each"/>
    <s v="Active"/>
    <x v="0"/>
    <s v="PHC"/>
    <s v="C-27-S2"/>
    <s v="C"/>
    <s v="S2"/>
    <s v="BT-796974"/>
    <s v="LOT-C1383"/>
    <n v="25"/>
    <n v="6"/>
    <n v="19"/>
    <n v="20"/>
    <n v="8"/>
    <n v="120"/>
    <s v="SUP-1006"/>
    <x v="4"/>
    <s v="China"/>
    <n v="36"/>
    <d v="2025-03-10T00:00:00"/>
    <n v="1200761.67"/>
    <n v="1403118.14"/>
    <n v="30019041.75"/>
    <s v="NGN"/>
    <d v="2026-06-13T00:00:00"/>
    <d v="2025-03-11T00:00:00"/>
    <m/>
    <x v="1"/>
    <x v="1"/>
  </r>
  <r>
    <s v="PRD-00047"/>
    <s v="HP-CLN-0002"/>
    <s v="6153050000000"/>
    <x v="1"/>
    <s v="Hp"/>
    <x v="1"/>
    <s v="Wipes"/>
    <s v="Each"/>
    <s v="Active"/>
    <x v="2"/>
    <s v="LAG"/>
    <s v="A-04-S7"/>
    <s v="A"/>
    <s v="S7"/>
    <s v="BT-515712"/>
    <s v="LOT-A9224"/>
    <n v="146"/>
    <n v="32"/>
    <n v="114"/>
    <n v="30"/>
    <n v="9"/>
    <n v="150"/>
    <s v="SUP-1002"/>
    <x v="5"/>
    <s v="Nigeria"/>
    <n v="9"/>
    <d v="2025-10-25T00:00:00"/>
    <n v="82120.23"/>
    <n v="125526.13"/>
    <n v="11989553.58"/>
    <s v="NGN"/>
    <d v="2026-06-01T00:00:00"/>
    <d v="2025-11-08T00:00:00"/>
    <d v="2027-03-23T00:00:00"/>
    <x v="1"/>
    <x v="1"/>
  </r>
  <r>
    <s v="PRD-01347"/>
    <s v="LEN-LAP-0030"/>
    <s v="404107000000"/>
    <x v="8"/>
    <s v="Lenovo"/>
    <x v="2"/>
    <s v="Business Laptops"/>
    <s v="Each"/>
    <s v="Discontinued"/>
    <x v="1"/>
    <s v="ABJ"/>
    <s v="D-05-S4"/>
    <s v="D"/>
    <s v="S4"/>
    <s v="BT-798058"/>
    <s v="LOT-B9417"/>
    <n v="282"/>
    <n v="79"/>
    <n v="203"/>
    <n v="60"/>
    <n v="24"/>
    <n v="300"/>
    <s v="SUP-1007"/>
    <x v="8"/>
    <s v="China"/>
    <n v="32"/>
    <d v="2026-02-27T00:00:00"/>
    <n v="541773.07999999996"/>
    <n v="785429.62"/>
    <n v="152780008.59999999"/>
    <s v="NGN"/>
    <d v="2026-06-09T00:00:00"/>
    <d v="2026-03-11T00:00:00"/>
    <m/>
    <x v="1"/>
    <x v="1"/>
  </r>
  <r>
    <s v="PRD-01914"/>
    <s v="SEA-STO-0042"/>
    <m/>
    <x v="55"/>
    <s v="Seagate"/>
    <x v="3"/>
    <s v="External Storage"/>
    <s v="Each"/>
    <s v="Active"/>
    <x v="1"/>
    <s v="ABJ"/>
    <s v="F-29-S9"/>
    <s v="F"/>
    <s v="S9"/>
    <s v="BT-285821"/>
    <s v="LOT-B1861"/>
    <n v="239"/>
    <n v="43"/>
    <n v="196"/>
    <n v="60"/>
    <n v="18"/>
    <n v="360"/>
    <s v="SUP-1005"/>
    <x v="12"/>
    <s v="United Arab Emirates"/>
    <n v="17"/>
    <d v="2025-04-11T00:00:00"/>
    <n v="125875.58"/>
    <n v="166648.82"/>
    <n v="30084263.620000001"/>
    <s v="NGN"/>
    <d v="2026-05-12T00:00:00"/>
    <d v="2025-04-15T00:00:00"/>
    <m/>
    <x v="1"/>
    <x v="1"/>
  </r>
  <r>
    <s v="PRD-01981"/>
    <s v="CIS-NET-0082"/>
    <s v="2005660000000"/>
    <x v="56"/>
    <s v="Cisco"/>
    <x v="4"/>
    <s v="Access Points"/>
    <s v="Each"/>
    <s v="Active"/>
    <x v="1"/>
    <s v="ABJ"/>
    <s v="F-37-S4"/>
    <s v="F"/>
    <s v="S4"/>
    <s v="BT-669939"/>
    <s v="LOT-B4098"/>
    <n v="21"/>
    <n v="8"/>
    <n v="13"/>
    <n v="25"/>
    <n v="10"/>
    <n v="250"/>
    <s v="SUP-1002"/>
    <x v="5"/>
    <s v="Nigeria"/>
    <n v="3"/>
    <d v="2025-01-24T00:00:00"/>
    <n v="169806.59"/>
    <n v="240687.93"/>
    <n v="3565938.39"/>
    <s v="NGN"/>
    <d v="2026-06-22T00:00:00"/>
    <d v="2025-01-27T00:00:00"/>
    <m/>
    <x v="2"/>
    <x v="0"/>
  </r>
  <r>
    <s v="PRD-03028"/>
    <s v="HP-CLN-0075"/>
    <s v="6148550000000"/>
    <x v="1"/>
    <s v="Hp"/>
    <x v="1"/>
    <s v="Cleaning Kits"/>
    <s v="Each"/>
    <s v="Active"/>
    <x v="0"/>
    <s v="PHC"/>
    <s v="A-28-S4"/>
    <s v="A"/>
    <s v="S4"/>
    <s v="BT-206251"/>
    <s v="LOT-C9601"/>
    <n v="155"/>
    <n v="5"/>
    <n v="150"/>
    <n v="15"/>
    <n v="4"/>
    <n v="150"/>
    <s v="SUP-1001"/>
    <x v="9"/>
    <s v="Nigeria"/>
    <n v="8"/>
    <d v="2025-09-13T00:00:00"/>
    <n v="173618.72"/>
    <n v="252602.59"/>
    <n v="26910901.600000001"/>
    <s v="NGN"/>
    <d v="2026-06-15T00:00:00"/>
    <d v="2025-09-21T00:00:00"/>
    <d v="2027-01-23T00:00:00"/>
    <x v="3"/>
    <x v="1"/>
  </r>
  <r>
    <s v="PRD-00611"/>
    <s v="PHI-CCT-0020"/>
    <s v="4846740000000"/>
    <x v="32"/>
    <s v="Philips"/>
    <x v="9"/>
    <s v="Intercoms"/>
    <s v="Each"/>
    <s v="Active"/>
    <x v="2"/>
    <s v="LAG"/>
    <s v="C-32-S2"/>
    <s v="C"/>
    <s v="S2"/>
    <s v="BT-798582"/>
    <s v="LOT-A8122"/>
    <n v="126"/>
    <n v="0"/>
    <n v="126"/>
    <n v="75"/>
    <n v="22"/>
    <n v="375"/>
    <s v="SUP-1006"/>
    <x v="6"/>
    <s v="China"/>
    <n v="33"/>
    <d v="2025-10-25T00:00:00"/>
    <n v="197160.95"/>
    <n v="234603.92"/>
    <n v="24842279.699999999"/>
    <s v="NGN"/>
    <d v="2026-05-25T00:00:00"/>
    <d v="2025-11-09T00:00:00"/>
    <m/>
    <x v="1"/>
    <x v="1"/>
  </r>
  <r>
    <s v="PRD-00811"/>
    <s v="APC-ELC-0039"/>
    <s v="2863010000000"/>
    <x v="38"/>
    <s v="Apc"/>
    <x v="8"/>
    <s v="Lighting"/>
    <s v="Each"/>
    <s v="Active"/>
    <x v="2"/>
    <s v="LAG"/>
    <s v="H-26-S1"/>
    <s v="H"/>
    <s v="S1"/>
    <s v="BT-306706"/>
    <s v="LOT-A7668"/>
    <n v="98"/>
    <n v="17"/>
    <n v="81"/>
    <n v="25"/>
    <n v="10"/>
    <n v="125"/>
    <s v="SUP-1004"/>
    <x v="6"/>
    <s v="United Arab Emirates"/>
    <n v="19"/>
    <d v="2025-04-26T00:00:00"/>
    <n v="231943.53"/>
    <n v="303355"/>
    <n v="22730465.940000001"/>
    <s v="NGN"/>
    <d v="2026-05-14T00:00:00"/>
    <d v="2025-05-09T00:00:00"/>
    <m/>
    <x v="1"/>
    <x v="1"/>
  </r>
  <r>
    <s v="PRD-00600"/>
    <s v="LOG-FUR-0015"/>
    <s v="3167080000000"/>
    <x v="4"/>
    <s v="Logitech"/>
    <x v="4"/>
    <s v="Desks"/>
    <s v="Each"/>
    <s v="Active"/>
    <x v="2"/>
    <s v="LAG"/>
    <s v="G-11-S7"/>
    <s v="G"/>
    <s v="S7"/>
    <s v="BT-258162"/>
    <s v="LOT-A2329"/>
    <n v="1"/>
    <n v="0"/>
    <n v="1"/>
    <n v="20"/>
    <n v="10"/>
    <n v="200"/>
    <s v="SUP-1002"/>
    <x v="5"/>
    <s v="Nigeria"/>
    <n v="9"/>
    <d v="2025-08-31T00:00:00"/>
    <n v="271859.81"/>
    <n v="371492.33"/>
    <n v="271859.81"/>
    <s v="NGN"/>
    <d v="2026-05-21T00:00:00"/>
    <d v="2025-09-02T00:00:00"/>
    <m/>
    <x v="2"/>
    <x v="0"/>
  </r>
  <r>
    <s v="PRD-00724"/>
    <s v="UBI-CCT-0016"/>
    <s v="5240550000000"/>
    <x v="16"/>
    <s v="Ubiquiti"/>
    <x v="9"/>
    <s v="NVR"/>
    <s v="Each"/>
    <s v="Active"/>
    <x v="2"/>
    <s v="LAG"/>
    <s v="G-01-S8"/>
    <s v="G"/>
    <s v="S8"/>
    <s v="BT-238264"/>
    <s v="LOT-A5811"/>
    <n v="6"/>
    <n v="2"/>
    <n v="4"/>
    <n v="25"/>
    <n v="10"/>
    <n v="150"/>
    <s v="SUP-1004"/>
    <x v="10"/>
    <s v="United Arab Emirates"/>
    <n v="23"/>
    <d v="2026-04-10T00:00:00"/>
    <n v="390633.71"/>
    <n v="577812.57999999996"/>
    <n v="2343802.2599999998"/>
    <s v="NGN"/>
    <d v="2026-05-21T00:00:00"/>
    <d v="2026-04-14T00:00:00"/>
    <m/>
    <x v="2"/>
    <x v="0"/>
  </r>
  <r>
    <s v="PRD-01014"/>
    <s v="APC-ELC-0052"/>
    <s v="4843770000000"/>
    <x v="70"/>
    <s v="Apc"/>
    <x v="8"/>
    <s v="Lighting"/>
    <s v="Each"/>
    <s v="Active"/>
    <x v="2"/>
    <s v="LAG"/>
    <s v="G-02-S5"/>
    <s v="G"/>
    <s v="S5"/>
    <s v="BT-352232"/>
    <s v="LOT-A5507"/>
    <n v="2"/>
    <n v="0"/>
    <n v="2"/>
    <n v="60"/>
    <n v="18"/>
    <n v="600"/>
    <s v="SUP-1006"/>
    <x v="4"/>
    <s v="China"/>
    <n v="38"/>
    <d v="2026-02-13T00:00:00"/>
    <n v="294641.15999999997"/>
    <n v="381349.5"/>
    <n v="589282.31999999995"/>
    <s v="NGN"/>
    <d v="2026-06-17T00:00:00"/>
    <d v="2026-02-15T00:00:00"/>
    <m/>
    <x v="2"/>
    <x v="0"/>
  </r>
  <r>
    <s v="PRD-01574"/>
    <s v="WD-STO-0038"/>
    <s v="9280340000000"/>
    <x v="74"/>
    <s v="Western Digital"/>
    <x v="3"/>
    <s v="Flash Drives"/>
    <s v="Each"/>
    <s v="Active"/>
    <x v="1"/>
    <s v="ABJ"/>
    <s v="F-02-S7"/>
    <s v="F"/>
    <s v="S7"/>
    <s v="BT-394559"/>
    <s v="LOT-B8706"/>
    <n v="0"/>
    <n v="0"/>
    <n v="0"/>
    <n v="40"/>
    <n v="12"/>
    <n v="160"/>
    <s v="SUP-1003"/>
    <x v="0"/>
    <s v="Nigeria"/>
    <n v="8"/>
    <d v="2026-05-27T00:00:00"/>
    <n v="46910.31"/>
    <n v="72687.87"/>
    <n v="0"/>
    <s v="NGN"/>
    <d v="2026-06-17T00:00:00"/>
    <d v="2026-06-06T00:00:00"/>
    <m/>
    <x v="0"/>
    <x v="0"/>
  </r>
  <r>
    <s v="PRD-02638"/>
    <s v="CAN-SUP-0082"/>
    <s v="6052260000000"/>
    <x v="50"/>
    <s v="Canon"/>
    <x v="6"/>
    <s v="Toner &amp; Ink"/>
    <s v="Pack"/>
    <s v="Active"/>
    <x v="0"/>
    <s v="PHC"/>
    <s v="A-01-S8"/>
    <s v="A"/>
    <s v="S8"/>
    <s v="BT-100725"/>
    <s v="LOT-C5607"/>
    <n v="232"/>
    <n v="41"/>
    <n v="191"/>
    <n v="30"/>
    <n v="15"/>
    <n v="300"/>
    <s v="SUP-1006"/>
    <x v="4"/>
    <s v="China"/>
    <n v="36"/>
    <d v="2025-02-14T00:00:00"/>
    <n v="14460.17"/>
    <n v="20085.04"/>
    <n v="3354759.44"/>
    <s v="NGN"/>
    <d v="2026-05-22T00:00:00"/>
    <d v="2025-02-25T00:00:00"/>
    <d v="2026-11-08T00:00:00"/>
    <x v="1"/>
    <x v="1"/>
  </r>
  <r>
    <s v="PRD-01780"/>
    <s v="UBI-CCT-0044"/>
    <s v="1734170000000"/>
    <x v="16"/>
    <s v="Ubiquiti"/>
    <x v="9"/>
    <s v="NVR"/>
    <s v="Each"/>
    <s v="Active"/>
    <x v="1"/>
    <s v="ABJ"/>
    <s v="A-20-S4"/>
    <s v="A"/>
    <s v="S4"/>
    <s v="BT-503480"/>
    <s v="LOT-B2785"/>
    <n v="83"/>
    <n v="9"/>
    <n v="74"/>
    <n v="60"/>
    <n v="18"/>
    <n v="600"/>
    <s v="SUP-1003"/>
    <x v="0"/>
    <s v="Nigeria"/>
    <n v="2"/>
    <d v="2025-04-28T00:00:00"/>
    <n v="253702.75"/>
    <n v="392465.94"/>
    <n v="21057328.25"/>
    <s v="NGN"/>
    <d v="2026-06-09T00:00:00"/>
    <d v="2025-04-29T00:00:00"/>
    <m/>
    <x v="1"/>
    <x v="1"/>
  </r>
  <r>
    <s v="PRD-02032"/>
    <s v="HP-CLN-0050"/>
    <s v="3897550000000"/>
    <x v="1"/>
    <s v="Hp"/>
    <x v="1"/>
    <s v="Vacuum"/>
    <s v="Each"/>
    <s v="Active"/>
    <x v="1"/>
    <s v="ABJ"/>
    <s v="E-12-S7"/>
    <s v="E"/>
    <s v="S7"/>
    <s v="BT-823359"/>
    <s v="LOT-B9504"/>
    <n v="382"/>
    <n v="98"/>
    <n v="284"/>
    <n v="60"/>
    <n v="18"/>
    <n v="600"/>
    <s v="SUP-1003"/>
    <x v="0"/>
    <s v="Nigeria"/>
    <n v="5"/>
    <d v="2026-03-01T00:00:00"/>
    <n v="80137.759999999995"/>
    <n v="106326.14"/>
    <n v="30612624.32"/>
    <s v="NGN"/>
    <d v="2026-05-01T00:00:00"/>
    <d v="2026-03-16T00:00:00"/>
    <d v="2026-11-04T00:00:00"/>
    <x v="1"/>
    <x v="1"/>
  </r>
  <r>
    <s v="PRD-00977"/>
    <s v="PHI-CCT-0029"/>
    <s v="4270550000000"/>
    <x v="32"/>
    <s v="Philips"/>
    <x v="9"/>
    <s v="IP Cameras"/>
    <s v="Each"/>
    <s v="Active"/>
    <x v="2"/>
    <s v="LAG"/>
    <s v="C-33-S3"/>
    <s v="C"/>
    <s v="S3"/>
    <s v="BT-344500"/>
    <s v="LOT-A8590"/>
    <n v="8"/>
    <n v="0"/>
    <n v="8"/>
    <n v="15"/>
    <n v="4"/>
    <n v="90"/>
    <s v="SUP-1002"/>
    <x v="5"/>
    <s v="Nigeria"/>
    <n v="4"/>
    <d v="2026-04-14T00:00:00"/>
    <n v="697367"/>
    <n v="813722.33"/>
    <n v="5578936"/>
    <s v="NGN"/>
    <d v="2026-05-25T00:00:00"/>
    <d v="2026-04-29T00:00:00"/>
    <m/>
    <x v="2"/>
    <x v="0"/>
  </r>
  <r>
    <s v="PRD-01915"/>
    <s v="LOG-CLN-0054"/>
    <s v="4805140000000"/>
    <x v="28"/>
    <s v="Logitech"/>
    <x v="1"/>
    <s v="Wipes"/>
    <s v="Each"/>
    <s v="Active"/>
    <x v="1"/>
    <s v="ABJ"/>
    <s v="B-02-S2"/>
    <s v="B"/>
    <s v="S2"/>
    <s v="BT-632391"/>
    <s v="LOT-B2628"/>
    <n v="62"/>
    <n v="19"/>
    <n v="43"/>
    <n v="20"/>
    <n v="8"/>
    <n v="120"/>
    <s v="SUP-1003"/>
    <x v="0"/>
    <s v="Nigeria"/>
    <n v="4"/>
    <d v="2025-12-22T00:00:00"/>
    <n v="69806.929999999993"/>
    <n v="106160.71"/>
    <n v="4328029.66"/>
    <s v="NGN"/>
    <d v="2026-05-14T00:00:00"/>
    <d v="2025-12-26T00:00:00"/>
    <d v="2028-04-13T00:00:00"/>
    <x v="1"/>
    <x v="1"/>
  </r>
  <r>
    <s v="PRD-02041"/>
    <s v="CAN-PRN-0046"/>
    <s v="8602690000000"/>
    <x v="35"/>
    <s v="Canon"/>
    <x v="7"/>
    <s v="Inkjet Printers"/>
    <s v="Each"/>
    <s v="Active"/>
    <x v="1"/>
    <s v="ABJ"/>
    <s v="F-14-S1"/>
    <s v="F"/>
    <s v="S1"/>
    <s v="BT-533920"/>
    <s v="LOT-B7441"/>
    <n v="283"/>
    <n v="34"/>
    <n v="249"/>
    <n v="40"/>
    <n v="20"/>
    <n v="320"/>
    <s v="SUP-1009"/>
    <x v="7"/>
    <s v="Nigeria"/>
    <n v="11"/>
    <d v="2025-01-22T00:00:00"/>
    <n v="242514.77"/>
    <n v="327086.67"/>
    <n v="68631679.909999996"/>
    <s v="NGN"/>
    <d v="2026-06-14T00:00:00"/>
    <d v="2025-01-23T00:00:00"/>
    <m/>
    <x v="1"/>
    <x v="1"/>
  </r>
  <r>
    <s v="PRD-01755"/>
    <s v="CAN-SUP-0056"/>
    <s v="6073480000000"/>
    <x v="50"/>
    <s v="Canon"/>
    <x v="6"/>
    <s v="Labels"/>
    <s v="Pack"/>
    <s v="Active"/>
    <x v="1"/>
    <s v="ABJ"/>
    <s v="A-03-S1"/>
    <s v="A"/>
    <s v="S1"/>
    <s v="BT-315631"/>
    <s v="LOT-B3882"/>
    <n v="15"/>
    <n v="3"/>
    <n v="12"/>
    <n v="50"/>
    <n v="25"/>
    <n v="300"/>
    <s v="SUP-1002"/>
    <x v="5"/>
    <s v="Nigeria"/>
    <n v="3"/>
    <d v="2025-03-04T00:00:00"/>
    <n v="35071.949999999997"/>
    <n v="52392.05"/>
    <n v="526079.25"/>
    <s v="NGN"/>
    <d v="2026-05-30T00:00:00"/>
    <d v="2025-03-12T00:00:00"/>
    <d v="2027-04-15T00:00:00"/>
    <x v="2"/>
    <x v="0"/>
  </r>
  <r>
    <s v="PRD-00886"/>
    <s v="LEN-MOB-0023"/>
    <s v="8374500000000"/>
    <x v="66"/>
    <s v="Lenovo"/>
    <x v="5"/>
    <s v="Tablets"/>
    <s v="Each"/>
    <s v="Active"/>
    <x v="2"/>
    <s v="LAG"/>
    <s v="G-33-S8"/>
    <s v="G"/>
    <s v="S8"/>
    <s v="BT-119369"/>
    <s v="LOT-A7540"/>
    <n v="14"/>
    <n v="4"/>
    <n v="10"/>
    <m/>
    <n v="6"/>
    <n v="120"/>
    <s v="SUP-1008"/>
    <x v="3"/>
    <s v="Nigeria"/>
    <n v="6"/>
    <d v="2025-04-03T00:00:00"/>
    <n v="346359.77"/>
    <n v="499103.47"/>
    <n v="4849036.78"/>
    <s v="NGN"/>
    <d v="2026-05-02T00:00:00"/>
    <d v="2025-04-11T00:00:00"/>
    <m/>
    <x v="2"/>
    <x v="0"/>
  </r>
  <r>
    <s v="PRD-03031"/>
    <s v="HP-ACC-0072"/>
    <s v="6979710000000"/>
    <x v="71"/>
    <s v="Hp"/>
    <x v="10"/>
    <s v="Mice"/>
    <s v="Each"/>
    <s v="Active"/>
    <x v="0"/>
    <s v="PHC"/>
    <s v="D-18-S4"/>
    <s v="D"/>
    <s v="S4"/>
    <s v="BT-246138"/>
    <s v="LOT-C2976"/>
    <n v="7"/>
    <n v="0"/>
    <n v="7"/>
    <n v="20"/>
    <n v="8"/>
    <n v="120"/>
    <s v="SUP-1012"/>
    <x v="11"/>
    <s v="Nigeria"/>
    <n v="9"/>
    <d v="2025-11-30T00:00:00"/>
    <n v="9548.32"/>
    <n v="11310.62"/>
    <n v="66838.240000000005"/>
    <s v="NGN"/>
    <d v="2026-05-03T00:00:00"/>
    <d v="2025-12-08T00:00:00"/>
    <m/>
    <x v="2"/>
    <x v="0"/>
  </r>
  <r>
    <s v="PRD-02195"/>
    <s v="HP-MOB-0076"/>
    <s v="1661190000000"/>
    <x v="25"/>
    <s v="Hp"/>
    <x v="5"/>
    <s v="Smartphones"/>
    <s v="Each"/>
    <s v="Active"/>
    <x v="1"/>
    <s v="ABJ"/>
    <s v="B-27-S5"/>
    <s v="B"/>
    <s v="S5"/>
    <s v="BT-936007"/>
    <s v="LOT-B8670"/>
    <n v="88"/>
    <n v="15"/>
    <n v="73"/>
    <n v="15"/>
    <n v="7"/>
    <n v="90"/>
    <s v="SUP-1002"/>
    <x v="5"/>
    <s v="Nigeria"/>
    <n v="3"/>
    <d v="2025-09-01T00:00:00"/>
    <n v="585823.05000000005"/>
    <n v="832111.16"/>
    <n v="51552428.399999999"/>
    <s v="NGN"/>
    <d v="2026-06-20T00:00:00"/>
    <d v="2025-09-11T00:00:00"/>
    <m/>
    <x v="1"/>
    <x v="1"/>
  </r>
  <r>
    <s v="PRD-01480"/>
    <s v="HP-MOB-0060"/>
    <s v="6358350000000"/>
    <x v="25"/>
    <s v="Hp"/>
    <x v="5"/>
    <s v="Tablets"/>
    <s v="Each"/>
    <s v="Active"/>
    <x v="1"/>
    <s v="ABJ"/>
    <s v="B-39-S3"/>
    <s v="B"/>
    <s v="S3"/>
    <s v="BT-423227"/>
    <s v="LOT-B3534"/>
    <n v="96"/>
    <n v="3"/>
    <n v="93"/>
    <n v="15"/>
    <n v="6"/>
    <n v="60"/>
    <s v="SUP-1007"/>
    <x v="8"/>
    <s v="China"/>
    <n v="30"/>
    <d v="2026-01-31T00:00:00"/>
    <n v="564347.1"/>
    <n v="802267.9"/>
    <n v="54177321.600000001"/>
    <s v="NGN"/>
    <d v="2026-05-14T00:00:00"/>
    <d v="2026-02-08T00:00:00"/>
    <m/>
    <x v="3"/>
    <x v="1"/>
  </r>
  <r>
    <s v="PRD-02743"/>
    <s v="HP-LAP-0059"/>
    <s v="1252860000000"/>
    <x v="67"/>
    <s v="Hp"/>
    <x v="2"/>
    <s v="Business Laptops"/>
    <s v="Each"/>
    <s v="Active"/>
    <x v="0"/>
    <s v="PHC"/>
    <s v="A-12-S4"/>
    <s v="A"/>
    <s v="S4"/>
    <s v="BT-869503"/>
    <s v="LOT-C9659"/>
    <n v="99"/>
    <n v="15"/>
    <n v="84"/>
    <n v="15"/>
    <n v="4"/>
    <n v="120"/>
    <s v="SUP-1009"/>
    <x v="7"/>
    <s v="Nigeria"/>
    <n v="9"/>
    <d v="2026-06-05T00:00:00"/>
    <n v="987786.55"/>
    <n v="1524838.52"/>
    <n v="97790868.450000003"/>
    <s v="NGN"/>
    <d v="2026-06-23T00:00:00"/>
    <d v="2026-06-11T00:00:00"/>
    <m/>
    <x v="1"/>
    <x v="1"/>
  </r>
  <r>
    <s v="PRD-03385"/>
    <s v="MSF-FUR-0094"/>
    <s v="4721410000000"/>
    <x v="10"/>
    <s v="Microsoft"/>
    <x v="4"/>
    <s v="Desk Accessories"/>
    <s v="Each"/>
    <s v="Active"/>
    <x v="0"/>
    <s v="PHC"/>
    <s v="F-29-S3"/>
    <s v="F"/>
    <s v="S3"/>
    <s v="BT-601875"/>
    <s v="LOT-C3372"/>
    <n v="382"/>
    <n v="140"/>
    <n v="242"/>
    <n v="75"/>
    <n v="37"/>
    <n v="375"/>
    <s v="SUP-1009"/>
    <x v="7"/>
    <s v="Nigeria"/>
    <n v="12"/>
    <d v="2026-05-20T00:00:00"/>
    <n v="258708.6"/>
    <n v="397547.64"/>
    <n v="98826685.200000003"/>
    <s v="NGN"/>
    <d v="2026-06-10T00:00:00"/>
    <d v="2026-05-27T00:00:00"/>
    <m/>
    <x v="3"/>
    <x v="1"/>
  </r>
  <r>
    <s v="PRD-00109"/>
    <s v="MSF-ACC-0006"/>
    <s v="8628900000000"/>
    <x v="62"/>
    <s v="Microsoft"/>
    <x v="10"/>
    <s v="Mice"/>
    <s v="Each"/>
    <s v="Active"/>
    <x v="2"/>
    <s v="LAG"/>
    <s v="F-33-S1"/>
    <s v="F"/>
    <s v="S1"/>
    <s v="BT-929937"/>
    <s v="LOT-A3604"/>
    <n v="86"/>
    <n v="12"/>
    <n v="74"/>
    <n v="40"/>
    <n v="16"/>
    <n v="320"/>
    <s v="SUP-1006"/>
    <x v="4"/>
    <s v="China"/>
    <n v="34"/>
    <d v="2025-01-29T00:00:00"/>
    <n v="59719.4"/>
    <n v="78403.7"/>
    <n v="5135868.4000000004"/>
    <s v="NGN"/>
    <d v="2026-05-27T00:00:00"/>
    <d v="2025-02-11T00:00:00"/>
    <m/>
    <x v="1"/>
    <x v="1"/>
  </r>
  <r>
    <s v="PRD-02779"/>
    <s v="HP-SUP-0075"/>
    <s v="9147200000000"/>
    <x v="45"/>
    <s v="Hp"/>
    <x v="6"/>
    <s v="Toner &amp; Ink"/>
    <s v="Pack"/>
    <s v="Active"/>
    <x v="0"/>
    <s v="PHC"/>
    <s v="F-27-S4"/>
    <s v="F"/>
    <s v="S4"/>
    <s v="BT-706556"/>
    <s v="LOT-C4364"/>
    <n v="98"/>
    <n v="33"/>
    <n v="65"/>
    <n v="30"/>
    <n v="15"/>
    <n v="180"/>
    <s v="SUP-1003"/>
    <x v="0"/>
    <s v="Nigeria"/>
    <n v="8"/>
    <d v="2025-08-20T00:00:00"/>
    <n v="29226.54"/>
    <n v="38253.19"/>
    <n v="2864200.92"/>
    <s v="NGN"/>
    <d v="2026-04-30T00:00:00"/>
    <d v="2025-08-23T00:00:00"/>
    <d v="2026-10-17T00:00:00"/>
    <x v="1"/>
    <x v="1"/>
  </r>
  <r>
    <s v="PRD-02457"/>
    <s v="PHI-ELC-0135"/>
    <s v="1722550000000"/>
    <x v="37"/>
    <s v="Philips"/>
    <x v="8"/>
    <s v="UPS"/>
    <s v="Each"/>
    <s v="Active"/>
    <x v="0"/>
    <s v="PHC"/>
    <s v="D-13-S5"/>
    <s v="D"/>
    <s v="S5"/>
    <s v="BT-245163"/>
    <s v="LOT-C7896"/>
    <n v="0"/>
    <n v="0"/>
    <n v="0"/>
    <n v="60"/>
    <n v="18"/>
    <n v="480"/>
    <s v="SUP-1012"/>
    <x v="11"/>
    <s v="Nigeria"/>
    <n v="4"/>
    <d v="2025-05-04T00:00:00"/>
    <n v="41879.129999999997"/>
    <n v="58157.98"/>
    <n v="0"/>
    <s v="NGN"/>
    <d v="2026-06-22T00:00:00"/>
    <d v="2025-05-17T00:00:00"/>
    <m/>
    <x v="0"/>
    <x v="0"/>
  </r>
  <r>
    <s v="PRD-02460"/>
    <s v="LEN-LAP-0045"/>
    <s v="8226720000000"/>
    <x v="19"/>
    <s v="Lenovo"/>
    <x v="2"/>
    <s v="Business Laptops"/>
    <s v="Each"/>
    <s v="Active"/>
    <x v="0"/>
    <s v="PHC"/>
    <s v="E-36-S4"/>
    <s v="E"/>
    <s v="S4"/>
    <s v="BT-912876"/>
    <s v="LOT-C7290"/>
    <n v="3"/>
    <n v="0"/>
    <n v="3"/>
    <n v="15"/>
    <n v="6"/>
    <n v="90"/>
    <s v="SUP-1003"/>
    <x v="0"/>
    <s v="Nigeria"/>
    <n v="3"/>
    <d v="2026-05-03T00:00:00"/>
    <n v="445112.2"/>
    <n v="639813.24"/>
    <n v="1335336.6000000001"/>
    <s v="NGN"/>
    <d v="2026-05-06T00:00:00"/>
    <d v="2026-05-05T00:00:00"/>
    <m/>
    <x v="2"/>
    <x v="0"/>
  </r>
  <r>
    <s v="PRD-02683"/>
    <s v="UBI-CCT-0066"/>
    <s v="7799790000000"/>
    <x v="40"/>
    <s v="Ubiquiti"/>
    <x v="9"/>
    <s v="NVR"/>
    <s v="Each"/>
    <s v="Active"/>
    <x v="0"/>
    <s v="PHC"/>
    <s v="E-35-S1"/>
    <s v="E"/>
    <s v="S1"/>
    <s v="BT-289664"/>
    <s v="LOT-C8829"/>
    <n v="123"/>
    <n v="1"/>
    <n v="122"/>
    <n v="75"/>
    <n v="37"/>
    <n v="375"/>
    <s v="SUP-1001"/>
    <x v="9"/>
    <s v="Nigeria"/>
    <n v="6"/>
    <d v="2025-02-16T00:00:00"/>
    <n v="619979.26"/>
    <n v="819184.21"/>
    <n v="76257448.980000004"/>
    <s v="NGN"/>
    <d v="2026-06-09T00:00:00"/>
    <d v="2025-03-01T00:00:00"/>
    <m/>
    <x v="1"/>
    <x v="1"/>
  </r>
  <r>
    <s v="PRD-01798"/>
    <s v="CIS-CCT-0046"/>
    <s v="3698030000000"/>
    <x v="17"/>
    <s v="Cisco"/>
    <x v="9"/>
    <s v="IP Cameras"/>
    <s v="Each"/>
    <s v="Active"/>
    <x v="1"/>
    <s v="ABJ"/>
    <s v="A-39-S8"/>
    <s v="A"/>
    <s v="S8"/>
    <s v="BT-218268"/>
    <s v="LOT-B6674"/>
    <n v="144"/>
    <n v="7"/>
    <n v="137"/>
    <n v="15"/>
    <n v="7"/>
    <n v="150"/>
    <s v="SUP-1010"/>
    <x v="1"/>
    <s v="United Arab Emirates"/>
    <n v="18"/>
    <d v="2025-07-06T00:00:00"/>
    <n v="414062.69"/>
    <n v="584478.62"/>
    <n v="59625027.359999999"/>
    <s v="NGN"/>
    <d v="2026-06-09T00:00:00"/>
    <d v="2025-07-20T00:00:00"/>
    <m/>
    <x v="1"/>
    <x v="1"/>
  </r>
  <r>
    <s v="PRD-00478"/>
    <s v="LOG-FUR-0010"/>
    <s v="576619000000"/>
    <x v="4"/>
    <s v="Logitech"/>
    <x v="4"/>
    <s v="Desks"/>
    <s v="Each"/>
    <s v="Active"/>
    <x v="2"/>
    <s v="LAG"/>
    <s v="G-16-S1"/>
    <s v="G"/>
    <s v="S1"/>
    <s v="BT-252607"/>
    <s v="LOT-A2659"/>
    <n v="53"/>
    <n v="15"/>
    <n v="38"/>
    <n v="20"/>
    <n v="6"/>
    <n v="100"/>
    <s v="SUP-1006"/>
    <x v="4"/>
    <s v="China"/>
    <n v="36"/>
    <d v="2025-11-12T00:00:00"/>
    <n v="212529.22"/>
    <n v="275996.15000000002"/>
    <n v="11264048.66"/>
    <s v="NGN"/>
    <d v="2026-06-21T00:00:00"/>
    <d v="2025-11-20T00:00:00"/>
    <m/>
    <x v="1"/>
    <x v="1"/>
  </r>
  <r>
    <s v="PRD-03092"/>
    <s v="PHI-ELC-0163"/>
    <s v="4446270000000"/>
    <x v="37"/>
    <s v="Philips"/>
    <x v="8"/>
    <s v="Surge Protection"/>
    <s v="Each"/>
    <s v="Active"/>
    <x v="0"/>
    <s v="PHC"/>
    <s v="E-09-S2"/>
    <s v="E"/>
    <s v="S2"/>
    <s v="BT-159480"/>
    <s v="LOT-C5622"/>
    <n v="67"/>
    <n v="20"/>
    <n v="47"/>
    <n v="15"/>
    <n v="6"/>
    <n v="75"/>
    <s v="SUP-1012"/>
    <x v="11"/>
    <s v="Nigeria"/>
    <n v="6"/>
    <d v="2025-03-11T00:00:00"/>
    <n v="184112.43"/>
    <n v="218784.2"/>
    <n v="12335532.810000001"/>
    <s v="NGN"/>
    <d v="2026-06-09T00:00:00"/>
    <d v="2025-03-13T00:00:00"/>
    <m/>
    <x v="1"/>
    <x v="1"/>
  </r>
  <r>
    <s v="PRD-01931"/>
    <s v="HP-CLN-0047"/>
    <s v="9818920000000"/>
    <x v="1"/>
    <s v="Hp"/>
    <x v="1"/>
    <s v="Vacuum"/>
    <s v="Each"/>
    <s v="Active"/>
    <x v="1"/>
    <s v="ABJ"/>
    <s v="C-03-S8"/>
    <s v="C"/>
    <s v="S8"/>
    <s v="BT-728845"/>
    <s v="LOT-B1349"/>
    <n v="41"/>
    <n v="3"/>
    <n v="38"/>
    <n v="15"/>
    <n v="6"/>
    <n v="75"/>
    <s v="SUP-1005"/>
    <x v="6"/>
    <s v="United Arab Emirates"/>
    <n v="17"/>
    <d v="2025-05-31T00:00:00"/>
    <n v="147240.07999999999"/>
    <n v="199374.81"/>
    <n v="6036843.2800000003"/>
    <s v="NGN"/>
    <d v="2026-05-24T00:00:00"/>
    <d v="2025-06-09T00:00:00"/>
    <d v="2027-12-27T00:00:00"/>
    <x v="1"/>
    <x v="1"/>
  </r>
  <r>
    <s v="PRD-00390"/>
    <s v="UBI-NET-0009"/>
    <s v="8572170000000"/>
    <x v="51"/>
    <s v="Ubiquiti"/>
    <x v="11"/>
    <s v="Switches"/>
    <s v="Each"/>
    <s v="Active"/>
    <x v="2"/>
    <s v="LAG"/>
    <s v="E-11-S8"/>
    <s v="E"/>
    <s v="S8"/>
    <s v="BT-286255"/>
    <s v="LOT-A7554"/>
    <n v="112"/>
    <n v="32"/>
    <n v="80"/>
    <n v="30"/>
    <n v="12"/>
    <n v="180"/>
    <s v="SUP-1008"/>
    <x v="6"/>
    <s v="Nigeria"/>
    <n v="8"/>
    <d v="2025-01-19T00:00:00"/>
    <n v="424229.96"/>
    <n v="633639.47"/>
    <n v="47513755.520000003"/>
    <s v="NGN"/>
    <d v="2026-05-31T00:00:00"/>
    <d v="2025-02-01T00:00:00"/>
    <m/>
    <x v="1"/>
    <x v="1"/>
  </r>
  <r>
    <s v="PRD-00061"/>
    <s v="PHI-AUD-0001"/>
    <s v="4437580000000"/>
    <x v="7"/>
    <s v="Philips"/>
    <x v="0"/>
    <s v="Headsets"/>
    <s v="Each"/>
    <s v="Active"/>
    <x v="2"/>
    <s v="LAG"/>
    <s v="D-18-S4"/>
    <s v="D"/>
    <s v="S4"/>
    <s v="BT-685196"/>
    <s v="LOT-A5890"/>
    <n v="568"/>
    <n v="136"/>
    <n v="432"/>
    <n v="75"/>
    <n v="30"/>
    <n v="450"/>
    <s v="SUP-1004"/>
    <x v="10"/>
    <s v="United Arab Emirates"/>
    <n v="23"/>
    <d v="2025-09-12T00:00:00"/>
    <n v="71520.210000000006"/>
    <n v="104333.39"/>
    <n v="40623479.280000001"/>
    <s v="NGN"/>
    <d v="2026-05-30T00:00:00"/>
    <d v="2025-09-22T00:00:00"/>
    <m/>
    <x v="3"/>
    <x v="1"/>
  </r>
  <r>
    <s v="PRD-01561"/>
    <s v="LOG-FUR-0037"/>
    <s v="8671190000000"/>
    <x v="4"/>
    <s v="Logitech"/>
    <x v="4"/>
    <s v="Desk Accessories"/>
    <s v="Each"/>
    <s v="Active"/>
    <x v="1"/>
    <s v="ABJ"/>
    <s v="B-25-S7"/>
    <s v="B"/>
    <s v="S7"/>
    <s v="BT-548544"/>
    <s v="LOT-B1854"/>
    <n v="76"/>
    <n v="19"/>
    <n v="57"/>
    <n v="10"/>
    <n v="3"/>
    <n v="80"/>
    <s v="SUP-1005"/>
    <x v="12"/>
    <s v="United Arab Emirates"/>
    <n v="17"/>
    <d v="2025-03-14T00:00:00"/>
    <n v="109902.72"/>
    <n v="167587.92000000001"/>
    <n v="8352606.7199999997"/>
    <s v="NGN"/>
    <d v="2026-05-08T00:00:00"/>
    <d v="2025-03-24T00:00:00"/>
    <m/>
    <x v="1"/>
    <x v="1"/>
  </r>
  <r>
    <s v="PRD-03211"/>
    <s v="UBI-CCT-0080"/>
    <s v="8195280000000"/>
    <x v="40"/>
    <s v="Ubiquiti"/>
    <x v="9"/>
    <s v="Intercoms"/>
    <s v="Each"/>
    <s v="Active"/>
    <x v="0"/>
    <s v="PHC"/>
    <s v="B-18-S3"/>
    <s v="B"/>
    <s v="S3"/>
    <s v="BT-673154"/>
    <s v="LOT-C6083"/>
    <n v="162"/>
    <n v="20"/>
    <n v="142"/>
    <n v="50"/>
    <n v="20"/>
    <n v="200"/>
    <s v="SUP-1003"/>
    <x v="0"/>
    <s v="Nigeria"/>
    <n v="4"/>
    <d v="2025-12-30T00:00:00"/>
    <n v="164697.89000000001"/>
    <n v="231664.83"/>
    <n v="26681058.18"/>
    <s v="NGN"/>
    <d v="2026-05-16T00:00:00"/>
    <d v="2026-01-10T00:00:00"/>
    <m/>
    <x v="1"/>
    <x v="1"/>
  </r>
  <r>
    <s v="PRD-01313"/>
    <s v="BRO-PRN-0032"/>
    <s v="7034010000000"/>
    <x v="44"/>
    <s v="Brother"/>
    <x v="8"/>
    <s v="Laser Printers"/>
    <s v="Each"/>
    <s v="Active"/>
    <x v="1"/>
    <s v="ABJ"/>
    <s v="D-20-S6"/>
    <s v="D"/>
    <s v="S6"/>
    <s v="BT-432901"/>
    <s v="LOT-B1876"/>
    <n v="75"/>
    <n v="23"/>
    <n v="52"/>
    <n v="15"/>
    <n v="7"/>
    <n v="75"/>
    <s v="SUP-1007"/>
    <x v="8"/>
    <s v="China"/>
    <n v="36"/>
    <d v="2026-06-09T00:00:00"/>
    <n v="468726.92"/>
    <n v="588476.85"/>
    <n v="35154519"/>
    <s v="NGN"/>
    <d v="2026-06-03T00:00:00"/>
    <d v="2026-06-20T00:00:00"/>
    <m/>
    <x v="1"/>
    <x v="1"/>
  </r>
  <r>
    <s v="PRD-00951"/>
    <s v="UBI-NET-0031"/>
    <s v="1101561619"/>
    <x v="51"/>
    <s v="Ubiquiti"/>
    <x v="11"/>
    <s v="Routers"/>
    <s v="Each"/>
    <s v="Active"/>
    <x v="2"/>
    <s v="LAG"/>
    <s v="A-02-S6"/>
    <s v="A"/>
    <s v="S6"/>
    <s v="BT-751310"/>
    <s v="LOT-A3844"/>
    <n v="46"/>
    <n v="12"/>
    <n v="34"/>
    <n v="20"/>
    <n v="8"/>
    <n v="80"/>
    <s v="SUP-1011"/>
    <x v="2"/>
    <s v="United Kingdom"/>
    <n v="30"/>
    <d v="2026-01-31T00:00:00"/>
    <n v="919620.12"/>
    <n v="1190766.75"/>
    <n v="42302525.520000003"/>
    <s v="NGN"/>
    <d v="2026-05-07T00:00:00"/>
    <d v="2026-02-10T00:00:00"/>
    <m/>
    <x v="1"/>
    <x v="1"/>
  </r>
  <r>
    <s v="PRD-03182"/>
    <s v="HP-FUR-0079"/>
    <s v="540583000000"/>
    <x v="27"/>
    <s v="Hp"/>
    <x v="4"/>
    <s v="Desks"/>
    <s v="Each"/>
    <s v="Active"/>
    <x v="0"/>
    <s v="PHC"/>
    <s v="C-08-S9"/>
    <s v="C"/>
    <s v="S9"/>
    <s v="BT-989196"/>
    <s v="LOT-C9984"/>
    <n v="40"/>
    <n v="10"/>
    <n v="30"/>
    <n v="20"/>
    <n v="10"/>
    <n v="160"/>
    <s v="SUP-1003"/>
    <x v="0"/>
    <s v="Nigeria"/>
    <n v="3"/>
    <d v="2025-01-23T00:00:00"/>
    <n v="255028.96"/>
    <n v="328677.36"/>
    <n v="10201158.4"/>
    <s v="NGN"/>
    <d v="2026-06-25T00:00:00"/>
    <d v="2025-02-01T00:00:00"/>
    <m/>
    <x v="1"/>
    <x v="1"/>
  </r>
  <r>
    <s v="PRD-02922"/>
    <s v="DEL-LAP-0067"/>
    <s v="6509530000000"/>
    <x v="2"/>
    <s v="Dell"/>
    <x v="2"/>
    <s v="Business Laptops"/>
    <s v="Each"/>
    <s v="Active"/>
    <x v="0"/>
    <s v="PHC"/>
    <s v="B-39-S3"/>
    <s v="B"/>
    <s v="S3"/>
    <s v="BT-487816"/>
    <s v="LOT-C8179"/>
    <n v="787"/>
    <n v="46"/>
    <n v="741"/>
    <n v="75"/>
    <n v="37"/>
    <n v="750"/>
    <s v="SUP-1001"/>
    <x v="9"/>
    <s v="Nigeria"/>
    <n v="10"/>
    <d v="2025-07-03T00:00:00"/>
    <n v="916704.97"/>
    <n v="1259601.49"/>
    <n v="721446811.39999998"/>
    <s v="NGN"/>
    <d v="2026-05-08T00:00:00"/>
    <d v="2025-07-07T00:00:00"/>
    <m/>
    <x v="3"/>
    <x v="1"/>
  </r>
  <r>
    <s v="PRD-01468"/>
    <s v="SAM-MOB-0047"/>
    <s v="6868650000000"/>
    <x v="13"/>
    <s v="Samsung"/>
    <x v="5"/>
    <s v="Tablets"/>
    <s v="Each"/>
    <s v="Active"/>
    <x v="1"/>
    <s v="ABJ"/>
    <s v="D-05-S2"/>
    <s v="D"/>
    <s v="S2"/>
    <s v="BT-113101"/>
    <s v="LOT-B8405"/>
    <n v="575"/>
    <n v="32"/>
    <n v="543"/>
    <n v="60"/>
    <n v="24"/>
    <n v="480"/>
    <s v="SUP-1002"/>
    <x v="5"/>
    <s v="Nigeria"/>
    <n v="5"/>
    <d v="2025-11-15T00:00:00"/>
    <n v="200687.8"/>
    <n v="264363.65999999997"/>
    <n v="115395485"/>
    <s v="NGN"/>
    <d v="2026-05-19T00:00:00"/>
    <d v="2025-11-29T00:00:00"/>
    <m/>
    <x v="3"/>
    <x v="1"/>
  </r>
  <r>
    <s v="PRD-00703"/>
    <s v="MSF-FUR-0014"/>
    <s v="1317540000000"/>
    <x v="10"/>
    <s v="Microsoft"/>
    <x v="4"/>
    <s v="Desk Accessories"/>
    <s v="Each"/>
    <s v="Active"/>
    <x v="2"/>
    <s v="LAG"/>
    <s v="F-38-S2"/>
    <s v="F"/>
    <s v="S2"/>
    <s v="BT-238872"/>
    <s v="LOT-A3962"/>
    <n v="80"/>
    <n v="11"/>
    <n v="69"/>
    <n v="30"/>
    <n v="9"/>
    <n v="120"/>
    <s v="SUP-1008"/>
    <x v="3"/>
    <s v="Nigeria"/>
    <n v="10"/>
    <m/>
    <n v="248736.59"/>
    <n v="349814.91"/>
    <n v="19898927.199999999"/>
    <s v="NGN"/>
    <d v="2026-06-01T00:00:00"/>
    <d v="2025-11-28T00:00:00"/>
    <m/>
    <x v="1"/>
    <x v="1"/>
  </r>
  <r>
    <s v="PRD-02870"/>
    <s v="PHI-ELC-0154"/>
    <m/>
    <x v="37"/>
    <s v="Philips"/>
    <x v="8"/>
    <s v="Lighting"/>
    <s v="Each"/>
    <s v="Active"/>
    <x v="0"/>
    <s v="PHC"/>
    <s v="B-39-S1"/>
    <s v="B"/>
    <s v="S1"/>
    <s v="BT-932665"/>
    <s v="LOT-C3312"/>
    <n v="160"/>
    <n v="35"/>
    <n v="125"/>
    <n v="40"/>
    <n v="20"/>
    <n v="240"/>
    <s v="SUP-1001"/>
    <x v="9"/>
    <s v="Nigeria"/>
    <n v="6"/>
    <d v="2026-05-24T00:00:00"/>
    <n v="208060.41"/>
    <n v="293738.55"/>
    <n v="33289665.600000001"/>
    <s v="NGN"/>
    <d v="2026-05-20T00:00:00"/>
    <d v="2026-05-31T00:00:00"/>
    <m/>
    <x v="1"/>
    <x v="1"/>
  </r>
  <r>
    <s v="PRD-01902"/>
    <s v="HP-LAP-0037"/>
    <s v="4960550000000"/>
    <x v="67"/>
    <s v="Hp"/>
    <x v="2"/>
    <s v="Gaming Laptops"/>
    <s v="Each"/>
    <s v="Active"/>
    <x v="1"/>
    <s v="ABJ"/>
    <s v="C-33-S3"/>
    <s v="C"/>
    <s v="S3"/>
    <s v="BT-638763"/>
    <s v="LOT-B1428"/>
    <n v="25"/>
    <n v="5"/>
    <n v="20"/>
    <n v="40"/>
    <n v="20"/>
    <n v="200"/>
    <s v="SUP-1002"/>
    <x v="5"/>
    <s v="Nigeria"/>
    <n v="3"/>
    <d v="2025-07-12T00:00:00"/>
    <n v="852687.99"/>
    <n v="1170754.18"/>
    <n v="21317199.75"/>
    <s v="NGN"/>
    <d v="2026-06-22T00:00:00"/>
    <d v="2025-07-27T00:00:00"/>
    <m/>
    <x v="2"/>
    <x v="0"/>
  </r>
  <r>
    <s v="PRD-02162"/>
    <s v="CIS-NET-0088"/>
    <s v="6472830000000"/>
    <x v="48"/>
    <s v="Cisco"/>
    <x v="11"/>
    <s v="Access Points"/>
    <s v="Each"/>
    <s v="Active"/>
    <x v="1"/>
    <s v="ABJ"/>
    <s v="N/A"/>
    <s v="B"/>
    <s v="S5"/>
    <s v="BT-280602"/>
    <s v="LOT-B3267"/>
    <n v="402"/>
    <n v="54"/>
    <n v="348"/>
    <n v="60"/>
    <n v="24"/>
    <n v="240"/>
    <s v="SUP-1005"/>
    <x v="12"/>
    <s v="United Arab Emirates"/>
    <n v="19"/>
    <d v="2025-08-28T00:00:00"/>
    <n v="494917.36"/>
    <n v="596590.86"/>
    <n v="198956778.69999999"/>
    <s v="NGN"/>
    <d v="2026-05-03T00:00:00"/>
    <d v="2025-09-02T00:00:00"/>
    <m/>
    <x v="3"/>
    <x v="1"/>
  </r>
  <r>
    <s v="PRD-03075"/>
    <s v="LEN-MOB-0095"/>
    <s v="8332380000000"/>
    <x v="66"/>
    <s v="Lenovo"/>
    <x v="5"/>
    <s v="Smartphones"/>
    <s v="Each"/>
    <s v="Active"/>
    <x v="0"/>
    <s v="PHC"/>
    <s v="D-27-S7"/>
    <s v="D"/>
    <s v="S7"/>
    <s v="BT-756053"/>
    <s v="LOT-C4495"/>
    <n v="251"/>
    <n v="40"/>
    <n v="211"/>
    <n v="50"/>
    <n v="20"/>
    <n v="250"/>
    <s v="SUP-1009"/>
    <x v="7"/>
    <s v="Nigeria"/>
    <n v="6"/>
    <d v="2025-02-08T00:00:00"/>
    <n v="295501.17"/>
    <n v="429433.93"/>
    <n v="74170793.670000002"/>
    <s v="NGN"/>
    <d v="2026-05-20T00:00:00"/>
    <d v="2025-02-17T00:00:00"/>
    <m/>
    <x v="3"/>
    <x v="1"/>
  </r>
  <r>
    <s v="PRD-03030"/>
    <s v="CIS-NET-0117"/>
    <s v="352947000000"/>
    <x v="48"/>
    <s v="Cisco"/>
    <x v="11"/>
    <s v="Routers"/>
    <s v="Each"/>
    <s v="Active"/>
    <x v="0"/>
    <s v="PHC"/>
    <s v="B-18-S6"/>
    <s v="B"/>
    <s v="S6"/>
    <s v="BT-341423"/>
    <s v="LOT-C2977"/>
    <n v="429"/>
    <n v="0"/>
    <n v="429"/>
    <n v="75"/>
    <n v="37"/>
    <n v="450"/>
    <s v="SUP-1012"/>
    <x v="11"/>
    <s v="Nigeria"/>
    <n v="4"/>
    <d v="2025-09-08T00:00:00"/>
    <n v="401441.77"/>
    <n v="486420.53"/>
    <n v="172218519.30000001"/>
    <s v="NGN"/>
    <d v="2026-06-22T00:00:00"/>
    <d v="2025-09-12T00:00:00"/>
    <m/>
    <x v="1"/>
    <x v="1"/>
  </r>
  <r>
    <s v="PRD-03266"/>
    <s v="PHI-AUD-0083"/>
    <m/>
    <x v="7"/>
    <s v="Philips"/>
    <x v="0"/>
    <s v="Earbuds"/>
    <s v="Each"/>
    <s v="Active"/>
    <x v="0"/>
    <s v="PHC"/>
    <s v="E-21-S9"/>
    <s v="E"/>
    <s v="S9"/>
    <s v="BT-260283"/>
    <s v="LOT-C6883"/>
    <n v="68"/>
    <n v="22"/>
    <n v="46"/>
    <n v="10"/>
    <n v="4"/>
    <n v="80"/>
    <s v="SUP-1006"/>
    <x v="4"/>
    <s v="China"/>
    <n v="33"/>
    <d v="2025-04-13T00:00:00"/>
    <n v="72515.06"/>
    <n v="104123.11"/>
    <n v="4931024.08"/>
    <s v="NGN"/>
    <d v="2026-06-18T00:00:00"/>
    <d v="2025-04-20T00:00:00"/>
    <m/>
    <x v="1"/>
    <x v="1"/>
  </r>
  <r>
    <s v="PRD-01674"/>
    <s v="UBI-NET-0057"/>
    <s v="9937870000000"/>
    <x v="51"/>
    <s v="Ubiquiti"/>
    <x v="11"/>
    <s v="Switches"/>
    <s v="Each"/>
    <s v="Discontinued"/>
    <x v="1"/>
    <s v="ABJ"/>
    <s v="C-10-S3"/>
    <s v="C"/>
    <s v="S3"/>
    <s v="BT-361593"/>
    <s v="LOT-B6449"/>
    <n v="163"/>
    <n v="57"/>
    <n v="106"/>
    <n v="100"/>
    <n v="50"/>
    <n v="500"/>
    <s v="SUP-1003"/>
    <x v="0"/>
    <s v="Nigeria"/>
    <n v="6"/>
    <d v="2026-02-25T00:00:00"/>
    <n v="838026.8"/>
    <n v="1109106.08"/>
    <n v="136598368.40000001"/>
    <s v="NGN"/>
    <d v="2026-06-05T00:00:00"/>
    <d v="2026-03-12T00:00:00"/>
    <m/>
    <x v="1"/>
    <x v="1"/>
  </r>
  <r>
    <s v="PRD-02955"/>
    <s v="LEN-MOB-0091"/>
    <s v="3847370000000"/>
    <x v="5"/>
    <s v="Lenovo"/>
    <x v="5"/>
    <s v="Smartphones"/>
    <s v="Each"/>
    <s v="Active"/>
    <x v="0"/>
    <s v="PHC"/>
    <s v="C-37-S7"/>
    <s v="C"/>
    <s v="S7"/>
    <s v="BT-787088"/>
    <s v="LOT-C8395"/>
    <n v="196"/>
    <n v="15"/>
    <n v="181"/>
    <n v="20"/>
    <n v="6"/>
    <n v="200"/>
    <s v="SUP-1006"/>
    <x v="4"/>
    <s v="China"/>
    <n v="35"/>
    <d v="2025-11-28T00:00:00"/>
    <n v="453877.83"/>
    <n v="654667.98"/>
    <n v="88960054.680000007"/>
    <s v="NGN"/>
    <d v="2026-05-28T00:00:00"/>
    <d v="2025-12-07T00:00:00"/>
    <m/>
    <x v="1"/>
    <x v="1"/>
  </r>
  <r>
    <s v="PRD-02603"/>
    <s v="UBI-NET-0086"/>
    <s v="4844380000000"/>
    <x v="52"/>
    <s v="Ubiquiti"/>
    <x v="11"/>
    <s v="Access Points"/>
    <s v="Each"/>
    <s v="Active"/>
    <x v="0"/>
    <s v="PHC"/>
    <s v="B-30-S5"/>
    <s v="B"/>
    <s v="S5"/>
    <s v="BT-569941"/>
    <s v="LOT-C3742"/>
    <n v="94"/>
    <n v="8"/>
    <n v="86"/>
    <n v="30"/>
    <n v="12"/>
    <n v="150"/>
    <s v="SUP-1010"/>
    <x v="1"/>
    <s v="United Arab Emirates"/>
    <n v="14"/>
    <d v="2025-08-31T00:00:00"/>
    <n v="511881.24"/>
    <n v="687790.36"/>
    <n v="48116836.560000002"/>
    <s v="NGN"/>
    <d v="2026-06-14T00:00:00"/>
    <d v="2025-09-13T00:00:00"/>
    <m/>
    <x v="1"/>
    <x v="1"/>
  </r>
  <r>
    <s v="PRD-02793"/>
    <s v="CIS-CCT-0065"/>
    <s v="3805210000000"/>
    <x v="17"/>
    <s v="Cisco"/>
    <x v="9"/>
    <s v="NVR"/>
    <s v="Each"/>
    <s v="Active"/>
    <x v="0"/>
    <s v="PHC"/>
    <s v="A-02-S2"/>
    <s v="A"/>
    <s v="S2"/>
    <s v="BT-215440"/>
    <s v="LOT-C1525"/>
    <n v="19"/>
    <n v="1"/>
    <n v="18"/>
    <n v="25"/>
    <n v="12"/>
    <n v="250"/>
    <s v="SUP-1012"/>
    <x v="11"/>
    <s v="Nigeria"/>
    <n v="3"/>
    <d v="2026-01-06T00:00:00"/>
    <n v="595137.06000000006"/>
    <n v="887239.88"/>
    <n v="11307604.140000001"/>
    <s v="NGN"/>
    <d v="2026-05-28T00:00:00"/>
    <d v="2026-01-19T00:00:00"/>
    <m/>
    <x v="2"/>
    <x v="0"/>
  </r>
  <r>
    <s v="PRD-02872"/>
    <s v="PHI-CCT-0082"/>
    <s v="7180360000000"/>
    <x v="32"/>
    <s v="Philips"/>
    <x v="9"/>
    <s v="IP Cameras"/>
    <s v="Each"/>
    <s v="Active"/>
    <x v="0"/>
    <s v="PHC"/>
    <s v="A-07-S4"/>
    <s v="A"/>
    <s v="S4"/>
    <s v="BT-618817"/>
    <s v="LOT-C2733"/>
    <n v="42"/>
    <n v="8"/>
    <n v="34"/>
    <n v="15"/>
    <n v="4"/>
    <n v="120"/>
    <s v="SUP-1012"/>
    <x v="11"/>
    <s v="Nigeria"/>
    <n v="6"/>
    <d v="2026-06-03T00:00:00"/>
    <n v="351114.83"/>
    <n v="436537.75"/>
    <n v="14746822.859999999"/>
    <s v="NGN"/>
    <d v="2026-06-28T00:00:00"/>
    <d v="2026-06-13T00:00:00"/>
    <m/>
    <x v="1"/>
    <x v="1"/>
  </r>
  <r>
    <s v="PRD-00161"/>
    <s v="SAM-AUD-0010"/>
    <s v="4168620000000"/>
    <x v="0"/>
    <s v="Samsung"/>
    <x v="0"/>
    <s v="Speakers"/>
    <s v="Each"/>
    <s v="Active"/>
    <x v="2"/>
    <s v="LAG"/>
    <s v="F-31-S2"/>
    <s v="F"/>
    <s v="S2"/>
    <s v="BT-699198"/>
    <s v="LOT-A1807"/>
    <n v="209"/>
    <n v="76"/>
    <n v="133"/>
    <n v="20"/>
    <n v="6"/>
    <n v="160"/>
    <s v="SUP-1008"/>
    <x v="3"/>
    <s v="Nigeria"/>
    <n v="8"/>
    <d v="2025-05-02T00:00:00"/>
    <n v="27133.94"/>
    <n v="35892.080000000002"/>
    <n v="5670993.46"/>
    <s v="NGN"/>
    <d v="2026-06-21T00:00:00"/>
    <d v="2025-05-05T00:00:00"/>
    <m/>
    <x v="3"/>
    <x v="1"/>
  </r>
  <r>
    <s v="PRD-00708"/>
    <s v="PHI-CCT-0022"/>
    <s v="6604510000000"/>
    <x v="32"/>
    <s v="Philips"/>
    <x v="9"/>
    <s v="NVR"/>
    <s v="Each"/>
    <s v="Discontinued"/>
    <x v="2"/>
    <s v="LAG"/>
    <s v="G-11-S7"/>
    <s v="G"/>
    <s v="S7"/>
    <s v="BT-971865"/>
    <s v="LOT-A8264"/>
    <n v="26"/>
    <n v="4"/>
    <n v="22"/>
    <n v="10"/>
    <n v="3"/>
    <n v="50"/>
    <s v="SUP-1001"/>
    <x v="9"/>
    <s v="Nigeria"/>
    <n v="7"/>
    <d v="2026-05-29T00:00:00"/>
    <n v="468174.2"/>
    <n v="571173.11"/>
    <n v="12172529.199999999"/>
    <s v="NGN"/>
    <d v="2026-06-29T00:00:00"/>
    <d v="2026-06-11T00:00:00"/>
    <m/>
    <x v="1"/>
    <x v="1"/>
  </r>
  <r>
    <s v="PRD-01888"/>
    <s v="HP-ACC-0044"/>
    <s v="3574320000000"/>
    <x v="71"/>
    <s v="Hp"/>
    <x v="10"/>
    <s v="Keyboards"/>
    <s v="Each"/>
    <s v="Discontinued"/>
    <x v="1"/>
    <s v="ABJ"/>
    <s v="B-02-S8"/>
    <s v="B"/>
    <s v="S8"/>
    <s v="BT-686770"/>
    <s v="LOT-B2888"/>
    <n v="73"/>
    <n v="26"/>
    <n v="47"/>
    <n v="30"/>
    <n v="9"/>
    <n v="180"/>
    <s v="SUP-1003"/>
    <x v="0"/>
    <s v="Nigeria"/>
    <n v="6"/>
    <d v="2025-01-12T00:00:00"/>
    <n v="45461.63"/>
    <n v="67777.490000000005"/>
    <n v="3318698.99"/>
    <s v="NGN"/>
    <d v="2026-05-19T00:00:00"/>
    <d v="2025-01-22T00:00:00"/>
    <m/>
    <x v="1"/>
    <x v="1"/>
  </r>
  <r>
    <s v="PRD-01747"/>
    <s v="HP-FUR-0043"/>
    <s v="1877860000000"/>
    <x v="27"/>
    <s v="Hp"/>
    <x v="4"/>
    <s v="Desk Accessories"/>
    <s v="Each"/>
    <s v="Active"/>
    <x v="1"/>
    <s v="ABJ"/>
    <s v="N/A"/>
    <s v="B"/>
    <s v="S3"/>
    <s v="BT-614362"/>
    <s v="LOT-B4404"/>
    <n v="449"/>
    <n v="32"/>
    <n v="417"/>
    <m/>
    <n v="30"/>
    <n v="600"/>
    <s v="SUP-1010"/>
    <x v="1"/>
    <s v="United Arab Emirates"/>
    <n v="18"/>
    <d v="2026-03-08T00:00:00"/>
    <n v="202080.57"/>
    <n v="309399.78000000003"/>
    <n v="90734175.930000007"/>
    <s v="NGN"/>
    <d v="2026-06-07T00:00:00"/>
    <d v="2026-03-15T00:00:00"/>
    <m/>
    <x v="1"/>
    <x v="1"/>
  </r>
  <r>
    <s v="PRD-00834"/>
    <s v="HP-SUP-0021"/>
    <s v="6958050000000"/>
    <x v="34"/>
    <s v="Hp"/>
    <x v="6"/>
    <s v="Paper Products"/>
    <s v="Pack"/>
    <s v="Active"/>
    <x v="2"/>
    <s v="LAG"/>
    <s v="G-14-S9"/>
    <s v="G"/>
    <s v="S9"/>
    <s v="BT-788796"/>
    <s v="LOT-A5125"/>
    <n v="78"/>
    <n v="30"/>
    <n v="48"/>
    <n v="10"/>
    <n v="5"/>
    <n v="80"/>
    <s v="SUP-1001"/>
    <x v="9"/>
    <s v="Nigeria"/>
    <n v="9"/>
    <d v="2025-12-29T00:00:00"/>
    <n v="40796.42"/>
    <n v="51660.14"/>
    <n v="3182120.76"/>
    <s v="NGN"/>
    <d v="2026-05-04T00:00:00"/>
    <d v="2026-01-11T00:00:00"/>
    <d v="2028-01-26T00:00:00"/>
    <x v="1"/>
    <x v="1"/>
  </r>
  <r>
    <s v="PRD-01287"/>
    <s v="WD-STO-0035"/>
    <s v="513070000000"/>
    <x v="78"/>
    <s v="Western Digital"/>
    <x v="3"/>
    <s v="Solid State Drives"/>
    <s v="Each"/>
    <s v="Active"/>
    <x v="1"/>
    <s v="ABJ"/>
    <s v="N/A"/>
    <s v="B"/>
    <s v="S6"/>
    <s v="BT-906799"/>
    <s v="LOT-B8429"/>
    <n v="227"/>
    <n v="25"/>
    <n v="202"/>
    <n v="40"/>
    <n v="12"/>
    <n v="400"/>
    <s v="SUP-1010"/>
    <x v="1"/>
    <s v="United Arab Emirates"/>
    <n v="17"/>
    <d v="2026-01-15T00:00:00"/>
    <n v="86423.8"/>
    <n v="121050.56"/>
    <n v="19618202.600000001"/>
    <s v="NGN"/>
    <d v="2026-05-27T00:00:00"/>
    <d v="2026-01-22T00:00:00"/>
    <m/>
    <x v="1"/>
    <x v="1"/>
  </r>
  <r>
    <s v="PRD-02982"/>
    <s v="HP-FUR-0075"/>
    <s v="8787140000000"/>
    <x v="27"/>
    <s v="Hp"/>
    <x v="4"/>
    <s v="Seating"/>
    <s v="Each"/>
    <s v="Active"/>
    <x v="0"/>
    <s v="PHC"/>
    <s v="E-07-S6"/>
    <s v="E"/>
    <s v="S6"/>
    <s v="BT-706051"/>
    <s v="LOT-C5558"/>
    <n v="0"/>
    <n v="0"/>
    <n v="0"/>
    <n v="60"/>
    <n v="24"/>
    <n v="300"/>
    <s v="SUP-1003"/>
    <x v="0"/>
    <s v="Nigeria"/>
    <n v="6"/>
    <d v="2025-11-08T00:00:00"/>
    <n v="96169.44"/>
    <n v="147962.48000000001"/>
    <n v="0"/>
    <s v="NGN"/>
    <d v="2026-06-15T00:00:00"/>
    <d v="2025-11-09T00:00:00"/>
    <m/>
    <x v="0"/>
    <x v="0"/>
  </r>
  <r>
    <s v="PRD-00332"/>
    <s v="PHI-AUD-0009"/>
    <s v="1031310000000"/>
    <x v="49"/>
    <s v="Philips"/>
    <x v="0"/>
    <s v="Speakers"/>
    <s v="Each"/>
    <s v="Active"/>
    <x v="2"/>
    <s v="LAG"/>
    <s v="C-34-S5"/>
    <s v="C"/>
    <s v="S5"/>
    <s v="BT-736955"/>
    <s v="LOT-A9087"/>
    <n v="0"/>
    <n v="0"/>
    <n v="0"/>
    <n v="60"/>
    <n v="24"/>
    <n v="360"/>
    <s v="SUP-1011"/>
    <x v="2"/>
    <s v="United Kingdom"/>
    <n v="29"/>
    <d v="2025-08-12T00:00:00"/>
    <n v="134976.26999999999"/>
    <n v="178038.47"/>
    <n v="0"/>
    <s v="NGN"/>
    <d v="2026-06-04T00:00:00"/>
    <d v="2025-08-16T00:00:00"/>
    <m/>
    <x v="0"/>
    <x v="0"/>
  </r>
  <r>
    <s v="PRD-02769"/>
    <s v="EPS-PRN-0047"/>
    <s v="6672720000000"/>
    <x v="29"/>
    <s v="Epson"/>
    <x v="7"/>
    <s v="Laser Printers"/>
    <s v="Each"/>
    <s v="Active"/>
    <x v="0"/>
    <s v="PHC"/>
    <s v="F-35-S3"/>
    <s v="F"/>
    <s v="S3"/>
    <s v="BT-224548"/>
    <s v="LOT-C9487"/>
    <n v="894"/>
    <n v="343"/>
    <n v="551"/>
    <n v="100"/>
    <n v="30"/>
    <n v="1000"/>
    <s v="SUP-1009"/>
    <x v="7"/>
    <s v="Nigeria"/>
    <n v="11"/>
    <d v="2025-07-17T00:00:00"/>
    <n v="483720.77"/>
    <n v="659752.22"/>
    <n v="432446368.39999998"/>
    <s v="NGN"/>
    <d v="2026-05-26T00:00:00"/>
    <d v="2025-07-26T00:00:00"/>
    <m/>
    <x v="1"/>
    <x v="1"/>
  </r>
  <r>
    <s v="PRD-00094"/>
    <s v="HP-CLN-0005"/>
    <s v="7445190000000"/>
    <x v="1"/>
    <s v="Hp"/>
    <x v="1"/>
    <s v="Wipes"/>
    <s v="Each"/>
    <s v="Active"/>
    <x v="2"/>
    <s v="LAG"/>
    <s v="C-34-S4"/>
    <s v="C"/>
    <s v="S4"/>
    <s v="BT-148159"/>
    <s v="LOT-A7568"/>
    <n v="118"/>
    <n v="20"/>
    <n v="98"/>
    <n v="25"/>
    <n v="10"/>
    <n v="125"/>
    <s v="SUP-1004"/>
    <x v="10"/>
    <s v="United Arab Emirates"/>
    <n v="25"/>
    <d v="2025-01-11T00:00:00"/>
    <n v="19552.349999999999"/>
    <n v="25400.91"/>
    <n v="2307177.2999999998"/>
    <s v="NGN"/>
    <d v="2026-05-03T00:00:00"/>
    <d v="2025-01-22T00:00:00"/>
    <d v="2026-05-23T00:00:00"/>
    <x v="1"/>
    <x v="1"/>
  </r>
  <r>
    <s v="PRD-02909"/>
    <s v="DEL-ACC-0058"/>
    <s v="9560500000000"/>
    <x v="36"/>
    <s v="Dell"/>
    <x v="10"/>
    <s v="Keyboards"/>
    <s v="Each"/>
    <s v="Active"/>
    <x v="0"/>
    <s v="PHC"/>
    <s v="E-10-S2"/>
    <s v="E"/>
    <s v="S2"/>
    <s v="BT-377641"/>
    <s v="LOT-C9014"/>
    <n v="34"/>
    <n v="9"/>
    <n v="25"/>
    <n v="15"/>
    <n v="6"/>
    <n v="150"/>
    <s v="SUP-1009"/>
    <x v="7"/>
    <s v="Nigeria"/>
    <n v="9"/>
    <d v="2025-10-27T00:00:00"/>
    <n v="31781.43"/>
    <n v="47680.69"/>
    <n v="1080568.6200000001"/>
    <s v="NGN"/>
    <d v="2026-06-10T00:00:00"/>
    <d v="2025-10-29T00:00:00"/>
    <m/>
    <x v="1"/>
    <x v="1"/>
  </r>
  <r>
    <s v="PRD-00593"/>
    <s v="PHI-ELC-0033"/>
    <s v="3451100000000"/>
    <x v="31"/>
    <s v="Philips"/>
    <x v="8"/>
    <s v="UPS"/>
    <s v="Each"/>
    <s v="Active"/>
    <x v="2"/>
    <s v="LAG"/>
    <s v="A-37-S3"/>
    <s v="A"/>
    <s v="S3"/>
    <s v="BT-555000"/>
    <s v="LOT-A3448"/>
    <n v="96"/>
    <n v="16"/>
    <n v="80"/>
    <n v="15"/>
    <n v="6"/>
    <n v="75"/>
    <s v="SUP-1002"/>
    <x v="5"/>
    <s v="Nigeria"/>
    <n v="6"/>
    <d v="2025-09-22T00:00:00"/>
    <n v="65297.21"/>
    <n v="77854.33"/>
    <n v="6268532.1600000001"/>
    <s v="NGN"/>
    <d v="2026-05-23T00:00:00"/>
    <d v="2025-09-25T00:00:00"/>
    <m/>
    <x v="3"/>
    <x v="1"/>
  </r>
  <r>
    <s v="PRD-02426"/>
    <s v="CAN-SUP-0076"/>
    <s v="2869800000000"/>
    <x v="39"/>
    <s v="Canon"/>
    <x v="6"/>
    <s v="Toner &amp; Ink"/>
    <s v="Pack"/>
    <s v="Active"/>
    <x v="0"/>
    <s v="PHC"/>
    <s v="G-38-S7"/>
    <s v="G"/>
    <s v="S7"/>
    <s v="BT-526397"/>
    <s v="LOT-C9575"/>
    <n v="47"/>
    <n v="13"/>
    <n v="34"/>
    <n v="60"/>
    <n v="30"/>
    <n v="240"/>
    <s v="SUP-1006"/>
    <x v="6"/>
    <s v="China"/>
    <n v="37"/>
    <d v="2026-01-04T00:00:00"/>
    <n v="18506.59"/>
    <n v="23514.26"/>
    <n v="869809.73"/>
    <s v="NGN"/>
    <d v="2026-04-30T00:00:00"/>
    <d v="2026-01-18T00:00:00"/>
    <d v="2026-07-26T00:00:00"/>
    <x v="2"/>
    <x v="0"/>
  </r>
  <r>
    <s v="PRD-02607"/>
    <s v="HP-CLN-0064"/>
    <s v="7699160000000"/>
    <x v="1"/>
    <s v="Hp"/>
    <x v="1"/>
    <s v="Wipes"/>
    <s v="Each"/>
    <s v="Active"/>
    <x v="0"/>
    <s v="PHC"/>
    <s v="E-20-S2"/>
    <s v="E"/>
    <s v="S2"/>
    <s v="BT-724453"/>
    <s v="LOT-C2008"/>
    <n v="128"/>
    <n v="24"/>
    <n v="104"/>
    <n v="15"/>
    <n v="7"/>
    <n v="150"/>
    <s v="SUP-1010"/>
    <x v="1"/>
    <s v="United Arab Emirates"/>
    <n v="14"/>
    <d v="2025-06-14T00:00:00"/>
    <n v="19011.5"/>
    <n v="27206.12"/>
    <n v="2433472"/>
    <s v="NGN"/>
    <d v="2026-05-07T00:00:00"/>
    <d v="2025-06-15T00:00:00"/>
    <d v="2028-03-13T00:00:00"/>
    <x v="1"/>
    <x v="1"/>
  </r>
  <r>
    <s v="PRD-01038"/>
    <s v="LEN-MOB-0025"/>
    <s v="1293320000000"/>
    <x v="5"/>
    <s v="Lenovo"/>
    <x v="5"/>
    <s v="Smartphones"/>
    <s v="Each"/>
    <s v="Active"/>
    <x v="2"/>
    <s v="LAG"/>
    <s v="F-32-S1"/>
    <s v="F"/>
    <s v="S1"/>
    <s v="BT-836094"/>
    <s v="LOT-A2661"/>
    <n v="0"/>
    <n v="0"/>
    <n v="0"/>
    <n v="60"/>
    <n v="18"/>
    <n v="480"/>
    <s v="SUP-1001"/>
    <x v="9"/>
    <s v="Nigeria"/>
    <n v="10"/>
    <d v="2025-11-13T00:00:00"/>
    <n v="284930.09999999998"/>
    <n v="435706.06"/>
    <n v="0"/>
    <s v="NGN"/>
    <d v="2026-06-19T00:00:00"/>
    <d v="2025-11-25T00:00:00"/>
    <m/>
    <x v="0"/>
    <x v="0"/>
  </r>
  <r>
    <s v="PRD-02275"/>
    <s v="MSF-FUR-0056"/>
    <s v="8157370000000"/>
    <x v="10"/>
    <s v="Microsoft"/>
    <x v="4"/>
    <s v="Seating"/>
    <s v="Each"/>
    <s v="Active"/>
    <x v="1"/>
    <s v="ABJ"/>
    <s v="D-03-S6"/>
    <s v="D"/>
    <s v="S6"/>
    <s v="BT-331140"/>
    <s v="LOT-B2247"/>
    <n v="220"/>
    <n v="1"/>
    <n v="219"/>
    <n v="60"/>
    <n v="24"/>
    <n v="300"/>
    <s v="SUP-1002"/>
    <x v="5"/>
    <s v="Nigeria"/>
    <n v="6"/>
    <d v="2025-02-05T00:00:00"/>
    <n v="127766.39999999999"/>
    <n v="151802.65"/>
    <n v="28108608"/>
    <s v="NGN"/>
    <d v="2026-06-12T00:00:00"/>
    <d v="2025-02-11T00:00:00"/>
    <m/>
    <x v="1"/>
    <x v="1"/>
  </r>
  <r>
    <s v="PRD-00439"/>
    <s v="HP-MOB-0022"/>
    <m/>
    <x v="25"/>
    <s v="Hp"/>
    <x v="5"/>
    <s v="Smartphones"/>
    <s v="Each"/>
    <s v="Active"/>
    <x v="2"/>
    <s v="LAG"/>
    <s v="C-16-S1"/>
    <s v="C"/>
    <s v="S1"/>
    <s v="BT-834543"/>
    <s v="LOT-A6023"/>
    <n v="32"/>
    <n v="5"/>
    <n v="27"/>
    <n v="10"/>
    <n v="5"/>
    <n v="100"/>
    <s v="SUP-1004"/>
    <x v="10"/>
    <s v="United Arab Emirates"/>
    <n v="20"/>
    <d v="2026-05-16T00:00:00"/>
    <n v="392114.08"/>
    <n v="604959.31000000006"/>
    <n v="12547650.560000001"/>
    <s v="NGN"/>
    <d v="2026-06-09T00:00:00"/>
    <d v="2026-05-24T00:00:00"/>
    <m/>
    <x v="1"/>
    <x v="1"/>
  </r>
  <r>
    <s v="PRD-01987"/>
    <s v="UBI-NET-0064"/>
    <s v="9091260000000"/>
    <x v="43"/>
    <s v="Ubiquiti"/>
    <x v="11"/>
    <s v="Switches"/>
    <s v="Each"/>
    <s v="Active"/>
    <x v="1"/>
    <s v="ABJ"/>
    <s v="D-03-S7"/>
    <s v="D"/>
    <s v="S7"/>
    <s v="BT-159131"/>
    <s v="LOT-B8978"/>
    <n v="83"/>
    <n v="8"/>
    <n v="75"/>
    <n v="40"/>
    <n v="16"/>
    <n v="240"/>
    <s v="SUP-1003"/>
    <x v="0"/>
    <s v="Nigeria"/>
    <n v="7"/>
    <d v="2025-02-25T00:00:00"/>
    <n v="548143.11"/>
    <n v="785817.96"/>
    <n v="45495878.130000003"/>
    <s v="NGN"/>
    <d v="2026-05-01T00:00:00"/>
    <d v="2025-03-10T00:00:00"/>
    <m/>
    <x v="1"/>
    <x v="1"/>
  </r>
  <r>
    <s v="PRD-03177"/>
    <s v="UBI-NET-0114"/>
    <s v="5200350000000"/>
    <x v="51"/>
    <s v="Ubiquiti"/>
    <x v="11"/>
    <s v="Access Points"/>
    <s v="Each"/>
    <s v="Active"/>
    <x v="0"/>
    <s v="PHC"/>
    <s v="A-29-S8"/>
    <s v="A"/>
    <s v="S8"/>
    <s v="BT-962275"/>
    <s v="LOT-C7801"/>
    <n v="124"/>
    <n v="18"/>
    <n v="106"/>
    <n v="25"/>
    <n v="12"/>
    <n v="200"/>
    <s v="SUP-1006"/>
    <x v="4"/>
    <s v="China"/>
    <n v="37"/>
    <d v="2026-06-05T00:00:00"/>
    <n v="332347.05"/>
    <n v="430605.13"/>
    <n v="41211034.200000003"/>
    <s v="NGN"/>
    <d v="2026-06-28T00:00:00"/>
    <d v="2026-06-10T00:00:00"/>
    <m/>
    <x v="1"/>
    <x v="1"/>
  </r>
  <r>
    <s v="PRD-00269"/>
    <s v="CIS-NET-0009"/>
    <s v="5583940000000"/>
    <x v="48"/>
    <s v="Cisco"/>
    <x v="11"/>
    <s v="Routers"/>
    <s v="Each"/>
    <s v="Active"/>
    <x v="2"/>
    <s v="LAG"/>
    <s v="C-03-S3"/>
    <s v="C"/>
    <s v="S3"/>
    <s v="BT-535872"/>
    <s v="LOT-A9396"/>
    <n v="51"/>
    <n v="6"/>
    <n v="45"/>
    <m/>
    <n v="4"/>
    <n v="40"/>
    <s v="SUP-1011"/>
    <x v="2"/>
    <s v="United Kingdom"/>
    <n v="31"/>
    <d v="2026-03-03T00:00:00"/>
    <n v="139643.32999999999"/>
    <n v="214142.78"/>
    <n v="7121809.8300000001"/>
    <s v="NGN"/>
    <d v="2026-05-07T00:00:00"/>
    <d v="2026-03-16T00:00:00"/>
    <m/>
    <x v="3"/>
    <x v="1"/>
  </r>
  <r>
    <s v="PRD-00905"/>
    <s v="HP-PRN-0014"/>
    <s v="1815890000000"/>
    <x v="54"/>
    <s v="Hp"/>
    <x v="7"/>
    <s v="Inkjet Printers"/>
    <s v="Each"/>
    <s v="Active"/>
    <x v="2"/>
    <s v="LAG"/>
    <s v="C-08-S6"/>
    <s v="C"/>
    <s v="S6"/>
    <s v="BT-839421"/>
    <s v="LOT-A8383"/>
    <n v="58"/>
    <n v="18"/>
    <n v="40"/>
    <n v="25"/>
    <n v="12"/>
    <n v="100"/>
    <s v="SUP-1001"/>
    <x v="9"/>
    <s v="Nigeria"/>
    <n v="9"/>
    <d v="2026-05-25T00:00:00"/>
    <n v="395096.57"/>
    <n v="572998.89"/>
    <n v="22915601.059999999"/>
    <s v="NGN"/>
    <d v="2026-06-10T00:00:00"/>
    <d v="2026-05-29T00:00:00"/>
    <m/>
    <x v="1"/>
    <x v="1"/>
  </r>
  <r>
    <s v="PRD-01067"/>
    <s v="HP-SUP-0032"/>
    <s v="9236140000000"/>
    <x v="45"/>
    <s v="Hp"/>
    <x v="6"/>
    <s v="Toner &amp; Ink"/>
    <s v="Pack"/>
    <s v="Active"/>
    <x v="2"/>
    <s v="LAG"/>
    <s v="H-35-S2"/>
    <s v="H"/>
    <s v="S2"/>
    <s v="BT-813241"/>
    <s v="LOT-A2961"/>
    <n v="15"/>
    <n v="0"/>
    <n v="15"/>
    <n v="20"/>
    <n v="8"/>
    <n v="80"/>
    <s v="SUP-1011"/>
    <x v="2"/>
    <s v="United Kingdom"/>
    <n v="29"/>
    <d v="2025-03-23T00:00:00"/>
    <n v="39080.49"/>
    <n v="52295.5"/>
    <n v="586207.35"/>
    <s v="NGN"/>
    <d v="2026-05-30T00:00:00"/>
    <d v="2025-04-05T00:00:00"/>
    <d v="2026-05-31T00:00:00"/>
    <x v="2"/>
    <x v="0"/>
  </r>
  <r>
    <s v="PRD-00909"/>
    <s v="PHI-ELC-0051"/>
    <s v="9731730000000"/>
    <x v="31"/>
    <s v="Philips"/>
    <x v="8"/>
    <s v="Lighting"/>
    <s v="Each"/>
    <s v="Active"/>
    <x v="2"/>
    <s v="LAG"/>
    <s v="N/A"/>
    <s v="A"/>
    <s v="S7"/>
    <s v="BT-335343"/>
    <s v="LOT-A6081"/>
    <n v="55"/>
    <n v="17"/>
    <n v="38"/>
    <n v="25"/>
    <n v="10"/>
    <n v="200"/>
    <s v="SUP-1006"/>
    <x v="4"/>
    <s v="China"/>
    <n v="39"/>
    <d v="2025-03-20T00:00:00"/>
    <n v="267811.24"/>
    <n v="356992.93"/>
    <n v="14729618.199999999"/>
    <s v="NGN"/>
    <d v="2026-06-26T00:00:00"/>
    <d v="2025-04-03T00:00:00"/>
    <m/>
    <x v="1"/>
    <x v="1"/>
  </r>
  <r>
    <s v="PRD-01790"/>
    <s v="LOG-CLN-0049"/>
    <s v="8305680000000"/>
    <x v="28"/>
    <s v="Logitech"/>
    <x v="1"/>
    <s v="Wipes"/>
    <s v="Each"/>
    <s v="Active"/>
    <x v="1"/>
    <s v="ABJ"/>
    <s v="C-28-S3"/>
    <s v="C"/>
    <s v="S3"/>
    <s v="BT-222841"/>
    <s v="LOT-B6709"/>
    <n v="15"/>
    <n v="3"/>
    <n v="12"/>
    <n v="20"/>
    <n v="6"/>
    <n v="120"/>
    <s v="SUP-1002"/>
    <x v="5"/>
    <s v="Nigeria"/>
    <n v="5"/>
    <d v="2025-02-07T00:00:00"/>
    <n v="112597.84"/>
    <n v="142335.32"/>
    <n v="1688967.6"/>
    <s v="NGN"/>
    <d v="2026-06-11T00:00:00"/>
    <d v="2025-02-10T00:00:00"/>
    <d v="2027-09-12T00:00:00"/>
    <x v="2"/>
    <x v="0"/>
  </r>
  <r>
    <s v="PRD-01231"/>
    <s v="APC-ELC-0061"/>
    <s v="8579620000000"/>
    <x v="82"/>
    <s v="Apc"/>
    <x v="8"/>
    <s v="Surge Protection"/>
    <s v="Each"/>
    <s v="Active"/>
    <x v="1"/>
    <s v="ABJ"/>
    <s v="C-20-S6"/>
    <s v="C"/>
    <s v="S6"/>
    <s v="BT-175886"/>
    <s v="LOT-B5753"/>
    <n v="38"/>
    <n v="12"/>
    <n v="26"/>
    <n v="25"/>
    <n v="7"/>
    <n v="100"/>
    <s v="SUP-1007"/>
    <x v="8"/>
    <s v="China"/>
    <n v="31"/>
    <d v="2026-01-13T00:00:00"/>
    <n v="247804.27"/>
    <n v="327749.18"/>
    <n v="9416562.2599999998"/>
    <s v="NGN"/>
    <d v="2026-06-12T00:00:00"/>
    <d v="2026-01-22T00:00:00"/>
    <m/>
    <x v="1"/>
    <x v="1"/>
  </r>
  <r>
    <s v="PRD-01459"/>
    <s v="LEN-LAP-0032"/>
    <s v="4562570000000"/>
    <x v="85"/>
    <s v="Lenovo"/>
    <x v="2"/>
    <s v="Gaming Laptops"/>
    <s v="Each"/>
    <s v="Active"/>
    <x v="1"/>
    <s v="ABJ"/>
    <s v="F-19-S9"/>
    <s v="F"/>
    <s v="S9"/>
    <s v="BT-523847"/>
    <s v="LOT-B1290"/>
    <n v="15"/>
    <n v="4"/>
    <n v="11"/>
    <n v="20"/>
    <n v="10"/>
    <n v="200"/>
    <s v="SUP-1003"/>
    <x v="0"/>
    <s v="Nigeria"/>
    <n v="2"/>
    <d v="2025-03-24T00:00:00"/>
    <n v="1066224.52"/>
    <n v="1256518.2"/>
    <n v="15993367.800000001"/>
    <s v="NGN"/>
    <d v="2026-06-06T00:00:00"/>
    <d v="2025-04-07T00:00:00"/>
    <m/>
    <x v="2"/>
    <x v="0"/>
  </r>
  <r>
    <s v="PRD-00074"/>
    <s v="CIS-NET-0003"/>
    <s v="7002180000000"/>
    <x v="56"/>
    <s v="Cisco"/>
    <x v="11"/>
    <s v="Switches"/>
    <s v="Each"/>
    <s v="Active"/>
    <x v="2"/>
    <s v="LAG"/>
    <s v="B-06-S1"/>
    <s v="B"/>
    <s v="S1"/>
    <s v="BT-524965"/>
    <s v="LOT-A7213"/>
    <n v="279"/>
    <n v="10"/>
    <n v="269"/>
    <n v="75"/>
    <n v="30"/>
    <n v="450"/>
    <s v="SUP-1004"/>
    <x v="10"/>
    <s v="United Arab Emirates"/>
    <n v="22"/>
    <d v="2025-10-21T00:00:00"/>
    <n v="482033.05"/>
    <n v="601231.69999999995"/>
    <n v="134487221"/>
    <s v="NGN"/>
    <d v="2026-05-17T00:00:00"/>
    <d v="2025-10-26T00:00:00"/>
    <m/>
    <x v="1"/>
    <x v="1"/>
  </r>
  <r>
    <s v="PRD-01001"/>
    <s v="HP-SUP-0030"/>
    <s v="4520300000000"/>
    <x v="45"/>
    <s v="Hp"/>
    <x v="6"/>
    <s v="Paper Products"/>
    <s v="Pack"/>
    <s v="Active"/>
    <x v="2"/>
    <s v="LAG"/>
    <s v="C-20-S2"/>
    <s v="C"/>
    <s v="S2"/>
    <s v="BT-972657"/>
    <s v="LOT-A7131"/>
    <n v="156"/>
    <n v="41"/>
    <n v="115"/>
    <n v="20"/>
    <n v="6"/>
    <n v="160"/>
    <s v="SUP-1008"/>
    <x v="3"/>
    <s v="Nigeria"/>
    <n v="5"/>
    <d v="2025-07-24T00:00:00"/>
    <n v="35430.79"/>
    <n v="41798.5"/>
    <n v="5527203.2400000002"/>
    <s v="NGN"/>
    <d v="2026-05-05T00:00:00"/>
    <d v="2025-07-26T00:00:00"/>
    <d v="2026-06-07T00:00:00"/>
    <x v="1"/>
    <x v="1"/>
  </r>
  <r>
    <s v="PRD-01101"/>
    <s v="LOG-CLN-0027"/>
    <s v="2699350000000"/>
    <x v="28"/>
    <s v="Logitech"/>
    <x v="1"/>
    <s v="Vacuum"/>
    <s v="Each"/>
    <s v="Active"/>
    <x v="2"/>
    <s v="LAG"/>
    <s v="E-33-S8"/>
    <s v="E"/>
    <s v="S8"/>
    <s v="BT-229908"/>
    <s v="LOT-A2863"/>
    <n v="48"/>
    <n v="13"/>
    <n v="35"/>
    <n v="25"/>
    <n v="7"/>
    <n v="150"/>
    <s v="SUP-1011"/>
    <x v="2"/>
    <s v="United Kingdom"/>
    <n v="27"/>
    <d v="2025-08-30T00:00:00"/>
    <n v="15267.81"/>
    <n v="21211.4"/>
    <n v="732854.88"/>
    <s v="NGN"/>
    <d v="2026-05-25T00:00:00"/>
    <d v="2025-09-12T00:00:00"/>
    <d v="2027-08-15T00:00:00"/>
    <x v="1"/>
    <x v="1"/>
  </r>
  <r>
    <s v="PRD-02938"/>
    <s v="HP-MOB-0107"/>
    <s v="6755030000000"/>
    <x v="25"/>
    <s v="Hp"/>
    <x v="5"/>
    <s v="Smartphones"/>
    <s v="Each"/>
    <s v="Active"/>
    <x v="0"/>
    <s v="PHC"/>
    <s v="B-40-S5"/>
    <s v="B"/>
    <s v="S5"/>
    <s v="BT-555000"/>
    <s v="LOT-C4238"/>
    <n v="515"/>
    <n v="188"/>
    <n v="327"/>
    <n v="75"/>
    <n v="30"/>
    <n v="375"/>
    <s v="SUP-1012"/>
    <x v="11"/>
    <s v="Nigeria"/>
    <n v="7"/>
    <d v="2026-04-05T00:00:00"/>
    <n v="277196.14"/>
    <n v="361132.54"/>
    <n v="142756012.09999999"/>
    <s v="NGN"/>
    <d v="2026-05-07T00:00:00"/>
    <d v="2026-04-17T00:00:00"/>
    <m/>
    <x v="3"/>
    <x v="1"/>
  </r>
  <r>
    <s v="PRD-01534"/>
    <s v="HP-CLN-0034"/>
    <s v="2871580000000"/>
    <x v="1"/>
    <s v="Hp"/>
    <x v="1"/>
    <s v="Wipes"/>
    <s v="Each"/>
    <s v="Active"/>
    <x v="1"/>
    <s v="ABJ"/>
    <s v="C-33-S4"/>
    <s v="C"/>
    <s v="S4"/>
    <s v="BT-666413"/>
    <s v="LOT-B6425"/>
    <n v="0"/>
    <n v="0"/>
    <n v="0"/>
    <n v="100"/>
    <n v="50"/>
    <n v="400"/>
    <s v="SUP-1009"/>
    <x v="7"/>
    <s v="Nigeria"/>
    <n v="11"/>
    <d v="2025-12-23T00:00:00"/>
    <n v="119980.13"/>
    <n v="156458.42000000001"/>
    <n v="0"/>
    <s v="NGN"/>
    <d v="2026-06-01T00:00:00"/>
    <d v="2026-01-06T00:00:00"/>
    <d v="2026-06-02T00:00:00"/>
    <x v="0"/>
    <x v="0"/>
  </r>
  <r>
    <s v="PRD-03122"/>
    <s v="HP-PRN-0052"/>
    <s v="1203630000000"/>
    <x v="76"/>
    <s v="Hp"/>
    <x v="7"/>
    <s v="Inkjet Printers"/>
    <s v="Each"/>
    <s v="Active"/>
    <x v="0"/>
    <s v="PHC"/>
    <s v="N/A"/>
    <s v="G"/>
    <s v="S5"/>
    <s v="BT-191457"/>
    <s v="LOT-C9589"/>
    <n v="391"/>
    <n v="50"/>
    <n v="341"/>
    <n v="100"/>
    <n v="30"/>
    <n v="800"/>
    <s v="SUP-1010"/>
    <x v="1"/>
    <s v="United Arab Emirates"/>
    <n v="19"/>
    <d v="2025-06-19T00:00:00"/>
    <n v="386505.14"/>
    <n v="452450.16"/>
    <n v="151123509.69999999"/>
    <s v="NGN"/>
    <d v="2026-06-10T00:00:00"/>
    <d v="2025-06-20T00:00:00"/>
    <m/>
    <x v="1"/>
    <x v="1"/>
  </r>
  <r>
    <s v="PRD-02613"/>
    <s v="SAM-AUD-0077"/>
    <s v="1728270000000"/>
    <x v="0"/>
    <s v="Samsung"/>
    <x v="0"/>
    <s v="Speakers"/>
    <s v="Each"/>
    <s v="Active"/>
    <x v="0"/>
    <s v="PHC"/>
    <s v="E-33-S9"/>
    <s v="E"/>
    <s v="S9"/>
    <s v="BT-440965"/>
    <s v="LOT-C6505"/>
    <n v="11"/>
    <n v="1"/>
    <n v="10"/>
    <n v="10"/>
    <n v="4"/>
    <n v="100"/>
    <s v="SUP-1012"/>
    <x v="11"/>
    <s v="Nigeria"/>
    <n v="4"/>
    <d v="2026-05-09T00:00:00"/>
    <n v="64636.21"/>
    <n v="90407.85"/>
    <n v="710998.31"/>
    <s v="NGN"/>
    <d v="2026-06-23T00:00:00"/>
    <d v="2026-05-11T00:00:00"/>
    <m/>
    <x v="1"/>
    <x v="1"/>
  </r>
  <r>
    <s v="PRD-00763"/>
    <s v="DEL-LAP-0016"/>
    <s v="9886180000000"/>
    <x v="65"/>
    <s v="Dell"/>
    <x v="2"/>
    <s v="Business Laptops"/>
    <s v="Each"/>
    <s v="Active"/>
    <x v="2"/>
    <s v="LAG"/>
    <s v="F-36-S2"/>
    <s v="F"/>
    <s v="S2"/>
    <s v="BT-946494"/>
    <s v="LOT-A9959"/>
    <n v="38"/>
    <n v="12"/>
    <n v="26"/>
    <n v="60"/>
    <n v="24"/>
    <n v="240"/>
    <s v="SUP-1011"/>
    <x v="2"/>
    <s v="United Kingdom"/>
    <n v="26"/>
    <d v="2026-05-12T00:00:00"/>
    <n v="539427.04"/>
    <n v="822227.96"/>
    <n v="20498227.52"/>
    <s v="NGN"/>
    <d v="2026-05-06T00:00:00"/>
    <d v="2026-05-23T00:00:00"/>
    <m/>
    <x v="2"/>
    <x v="0"/>
  </r>
  <r>
    <s v="PRD-00374"/>
    <s v="CAN-PRN-0012"/>
    <s v="4760440000000"/>
    <x v="35"/>
    <s v="Canon"/>
    <x v="7"/>
    <s v="Laser Printers"/>
    <s v="Each"/>
    <s v="Discontinued"/>
    <x v="2"/>
    <s v="LAG"/>
    <s v="F-33-S5"/>
    <s v="F"/>
    <s v="S5"/>
    <s v="BT-113625"/>
    <s v="LOT-A5473"/>
    <n v="253"/>
    <n v="25"/>
    <n v="228"/>
    <n v="50"/>
    <n v="20"/>
    <n v="250"/>
    <s v="SUP-1006"/>
    <x v="4"/>
    <s v="China"/>
    <n v="35"/>
    <d v="2025-07-27T00:00:00"/>
    <n v="309071.15000000002"/>
    <n v="356125.94"/>
    <n v="78195000.950000003"/>
    <s v="NGN"/>
    <d v="2026-06-23T00:00:00"/>
    <d v="2025-08-02T00:00:00"/>
    <m/>
    <x v="3"/>
    <x v="1"/>
  </r>
  <r>
    <s v="PRD-01775"/>
    <s v="SAM-MOB-0068"/>
    <s v="8007510000000"/>
    <x v="14"/>
    <s v="Apc"/>
    <x v="8"/>
    <s v="UPS"/>
    <s v="Each"/>
    <s v="Active"/>
    <x v="1"/>
    <s v="ABJ"/>
    <s v="E-32-S8"/>
    <s v="E"/>
    <s v="S8"/>
    <s v="BT-554751"/>
    <s v="LOT-B8903"/>
    <n v="476"/>
    <n v="137"/>
    <n v="339"/>
    <n v="50"/>
    <n v="20"/>
    <n v="400"/>
    <s v="SUP-1010"/>
    <x v="1"/>
    <s v="United Arab Emirates"/>
    <n v="17"/>
    <d v="2025-03-14T00:00:00"/>
    <n v="123801.02"/>
    <n v="171941.87"/>
    <n v="58929285.520000003"/>
    <s v="NGN"/>
    <d v="2026-06-09T00:00:00"/>
    <d v="2025-03-25T00:00:00"/>
    <m/>
    <x v="3"/>
    <x v="1"/>
  </r>
  <r>
    <s v="PRD-01302"/>
    <s v="LOG-AUD-0029"/>
    <s v="5734160000000"/>
    <x v="68"/>
    <s v="Logitech"/>
    <x v="0"/>
    <s v="Headsets"/>
    <s v="Each"/>
    <s v="Active"/>
    <x v="1"/>
    <s v="ABJ"/>
    <s v="F-37-S4"/>
    <s v="F"/>
    <s v="S4"/>
    <s v="BT-607536"/>
    <s v="LOT-B9915"/>
    <n v="810"/>
    <n v="314"/>
    <n v="496"/>
    <n v="100"/>
    <n v="30"/>
    <n v="1000"/>
    <s v="SUP-1010"/>
    <x v="1"/>
    <s v="United Arab Emirates"/>
    <n v="20"/>
    <d v="2026-02-17T00:00:00"/>
    <n v="73381.23"/>
    <n v="90081.25"/>
    <n v="59438796.299999997"/>
    <s v="NGN"/>
    <d v="2026-06-12T00:00:00"/>
    <d v="2026-02-23T00:00:00"/>
    <m/>
    <x v="1"/>
    <x v="1"/>
  </r>
  <r>
    <s v="PRD-03060"/>
    <s v="SAM-MOB-0068"/>
    <s v="9159430000000"/>
    <x v="49"/>
    <s v="Philips"/>
    <x v="0"/>
    <s v="Speakers"/>
    <s v="Each"/>
    <s v="Active"/>
    <x v="0"/>
    <s v="PHC"/>
    <s v="D-10-S4"/>
    <s v="D"/>
    <s v="S4"/>
    <s v="BT-381216"/>
    <s v="LOT-C4077"/>
    <n v="10"/>
    <n v="2"/>
    <n v="8"/>
    <n v="50"/>
    <n v="25"/>
    <n v="400"/>
    <s v="SUP-1003"/>
    <x v="0"/>
    <s v="Nigeria"/>
    <n v="6"/>
    <d v="2025-06-12T00:00:00"/>
    <n v="20871.04"/>
    <n v="28359.77"/>
    <n v="208710.39999999999"/>
    <s v="NGN"/>
    <d v="2026-05-18T00:00:00"/>
    <d v="2025-06-22T00:00:00"/>
    <m/>
    <x v="2"/>
    <x v="0"/>
  </r>
  <r>
    <s v="PRD-02196"/>
    <s v="MSF-LAP-0043"/>
    <s v="8651770000000"/>
    <x v="18"/>
    <s v="Microsoft"/>
    <x v="2"/>
    <s v="Gaming Laptops"/>
    <s v="Each"/>
    <s v="Active"/>
    <x v="1"/>
    <s v="ABJ"/>
    <s v="E-13-S1"/>
    <s v="E"/>
    <s v="S1"/>
    <s v="BT-378224"/>
    <s v="LOT-B2133"/>
    <n v="244"/>
    <n v="85"/>
    <n v="159"/>
    <n v="60"/>
    <n v="30"/>
    <n v="480"/>
    <s v="SUP-1007"/>
    <x v="8"/>
    <s v="China"/>
    <n v="30"/>
    <d v="2025-07-05T00:00:00"/>
    <n v="988846.33"/>
    <n v="1526856.6"/>
    <n v="241278504.5"/>
    <s v="NGN"/>
    <d v="2026-06-19T00:00:00"/>
    <d v="2025-07-13T00:00:00"/>
    <m/>
    <x v="1"/>
    <x v="1"/>
  </r>
  <r>
    <s v="PRD-02086"/>
    <s v="LEN-MOB-0066"/>
    <s v="6456200000000"/>
    <x v="66"/>
    <s v="Lenovo"/>
    <x v="5"/>
    <s v="Tablets"/>
    <s v="Each"/>
    <s v="Active"/>
    <x v="1"/>
    <s v="ABJ"/>
    <s v="A-36-S5"/>
    <s v="A"/>
    <s v="S5"/>
    <s v="BT-647165"/>
    <s v="LOT-B3247"/>
    <n v="42"/>
    <n v="3"/>
    <n v="39"/>
    <n v="15"/>
    <n v="6"/>
    <n v="90"/>
    <s v="SUP-1007"/>
    <x v="8"/>
    <s v="China"/>
    <n v="35"/>
    <d v="2025-08-14T00:00:00"/>
    <n v="356311.82"/>
    <n v="417148.13"/>
    <n v="14965096.439999999"/>
    <s v="NGN"/>
    <d v="2026-04-30T00:00:00"/>
    <d v="2025-08-16T00:00:00"/>
    <m/>
    <x v="1"/>
    <x v="1"/>
  </r>
  <r>
    <s v="PRD-02887"/>
    <s v="PHI-AUD-0076"/>
    <s v="2557600000000"/>
    <x v="7"/>
    <s v="Philips"/>
    <x v="0"/>
    <s v="Headsets"/>
    <s v="Each"/>
    <s v="Active"/>
    <x v="0"/>
    <s v="PHC"/>
    <s v="E-40-S9"/>
    <s v="E"/>
    <s v="S9"/>
    <s v="BT-143924"/>
    <s v="LOT-C6535"/>
    <n v="234"/>
    <n v="51"/>
    <n v="183"/>
    <n v="60"/>
    <n v="24"/>
    <n v="300"/>
    <s v="SUP-1009"/>
    <x v="7"/>
    <s v="Nigeria"/>
    <n v="10"/>
    <d v="2025-07-16T00:00:00"/>
    <n v="69923.77"/>
    <n v="81643.03"/>
    <n v="16362162.18"/>
    <s v="NGN"/>
    <d v="2026-06-07T00:00:00"/>
    <d v="2025-07-31T00:00:00"/>
    <m/>
    <x v="1"/>
    <x v="1"/>
  </r>
  <r>
    <s v="PRD-02307"/>
    <s v="HP-LAP-0046"/>
    <s v="3541570000000"/>
    <x v="77"/>
    <s v="Hp"/>
    <x v="2"/>
    <s v="Consumer Laptops"/>
    <s v="Each"/>
    <s v="Active"/>
    <x v="0"/>
    <s v="PHC"/>
    <s v="D-09-S6"/>
    <s v="D"/>
    <s v="S6"/>
    <s v="BT-989047"/>
    <s v="LOT-C1155"/>
    <n v="82"/>
    <n v="30"/>
    <n v="52"/>
    <n v="10"/>
    <n v="3"/>
    <n v="100"/>
    <s v="SUP-1003"/>
    <x v="0"/>
    <s v="Nigeria"/>
    <n v="5"/>
    <d v="2025-03-06T00:00:00"/>
    <n v="635032.01"/>
    <n v="836582.11"/>
    <n v="52072624.82"/>
    <s v="NGN"/>
    <d v="2026-06-03T00:00:00"/>
    <d v="2025-03-08T00:00:00"/>
    <m/>
    <x v="1"/>
    <x v="1"/>
  </r>
  <r>
    <s v="PRD-00490"/>
    <s v="CIS-CCT-0014"/>
    <s v="7012420000000"/>
    <x v="17"/>
    <s v="Cisco"/>
    <x v="9"/>
    <s v="NVR"/>
    <s v="Each"/>
    <s v="Active"/>
    <x v="2"/>
    <s v="LAG"/>
    <s v="D-28-S1"/>
    <s v="D"/>
    <s v="S1"/>
    <s v="BT-183547"/>
    <s v="LOT-A6386"/>
    <n v="202"/>
    <n v="36"/>
    <n v="166"/>
    <n v="60"/>
    <n v="30"/>
    <n v="300"/>
    <s v="SUP-1001"/>
    <x v="9"/>
    <s v="Nigeria"/>
    <n v="11"/>
    <d v="2025-07-08T00:00:00"/>
    <n v="248815.88"/>
    <n v="384597.4"/>
    <n v="50260807.759999998"/>
    <s v="NGN"/>
    <d v="2026-05-26T00:00:00"/>
    <d v="2025-07-11T00:00:00"/>
    <m/>
    <x v="1"/>
    <x v="1"/>
  </r>
  <r>
    <s v="PRD-02969"/>
    <s v="BRO-SUP-0092"/>
    <s v="6523430000000"/>
    <x v="24"/>
    <s v="Brother"/>
    <x v="6"/>
    <s v="Labels"/>
    <s v="Pack"/>
    <s v="Active"/>
    <x v="0"/>
    <s v="PHC"/>
    <s v="C-20-S3"/>
    <s v="C"/>
    <s v="S3"/>
    <s v="BT-764009"/>
    <s v="LOT-C9657"/>
    <n v="25"/>
    <n v="0"/>
    <n v="25"/>
    <n v="20"/>
    <n v="8"/>
    <n v="80"/>
    <s v="SUP-1010"/>
    <x v="1"/>
    <s v="United Arab Emirates"/>
    <n v="20"/>
    <d v="2025-09-14T00:00:00"/>
    <n v="42973.11"/>
    <n v="62499.71"/>
    <n v="1074327.75"/>
    <s v="NGN"/>
    <d v="2026-06-13T00:00:00"/>
    <d v="2025-09-27T00:00:00"/>
    <d v="2027-05-21T00:00:00"/>
    <x v="1"/>
    <x v="1"/>
  </r>
  <r>
    <s v="PRD-02455"/>
    <s v="DEL-LAP-0056"/>
    <s v="7161950000000"/>
    <x v="75"/>
    <s v="Dell"/>
    <x v="2"/>
    <s v="Gaming Laptops"/>
    <s v="Each"/>
    <s v="Active"/>
    <x v="0"/>
    <s v="PHC"/>
    <s v="A-01-S4"/>
    <s v="A"/>
    <s v="S4"/>
    <s v="BT-282523"/>
    <s v="LOT-C6780"/>
    <n v="203"/>
    <n v="19"/>
    <n v="184"/>
    <n v="40"/>
    <n v="12"/>
    <n v="320"/>
    <s v="SUP-1003"/>
    <x v="0"/>
    <s v="Nigeria"/>
    <n v="2"/>
    <d v="2025-08-20T00:00:00"/>
    <n v="679310.73"/>
    <n v="1001406.93"/>
    <n v="137900078.19999999"/>
    <s v="NGN"/>
    <d v="2026-05-27T00:00:00"/>
    <d v="2025-09-03T00:00:00"/>
    <m/>
    <x v="1"/>
    <x v="1"/>
  </r>
  <r>
    <s v="PRD-01493"/>
    <s v="HP-CLN-0032"/>
    <s v="6327020000000"/>
    <x v="1"/>
    <s v="Hp"/>
    <x v="1"/>
    <s v="Wipes"/>
    <s v="Each"/>
    <s v="Active"/>
    <x v="1"/>
    <s v="ABJ"/>
    <s v="C-19-S2"/>
    <s v="C"/>
    <s v="S2"/>
    <s v="BT-725925"/>
    <s v="LOT-B3057"/>
    <n v="84"/>
    <n v="4"/>
    <n v="80"/>
    <n v="20"/>
    <n v="8"/>
    <n v="120"/>
    <s v="SUP-1002"/>
    <x v="5"/>
    <s v="Nigeria"/>
    <n v="9"/>
    <d v="2025-02-18T00:00:00"/>
    <n v="72678.490000000005"/>
    <n v="88788.09"/>
    <n v="6104993.1600000001"/>
    <s v="NGN"/>
    <d v="2026-05-11T00:00:00"/>
    <d v="2025-02-23T00:00:00"/>
    <d v="2026-10-29T00:00:00"/>
    <x v="1"/>
    <x v="1"/>
  </r>
  <r>
    <s v="PRD-00384"/>
    <s v="LOG-FUR-0007"/>
    <s v="5943900000000"/>
    <x v="4"/>
    <s v="Logitech"/>
    <x v="4"/>
    <s v="Desks"/>
    <s v="Each"/>
    <s v="Active"/>
    <x v="2"/>
    <s v="LAG"/>
    <s v="G-25-S9"/>
    <s v="G"/>
    <s v="S9"/>
    <s v="BT-807494"/>
    <s v="LOT-A2310"/>
    <n v="115"/>
    <n v="30"/>
    <n v="85"/>
    <n v="15"/>
    <n v="7"/>
    <n v="120"/>
    <s v="SUP-1011"/>
    <x v="2"/>
    <s v="United Kingdom"/>
    <n v="28"/>
    <d v="2026-02-15T00:00:00"/>
    <n v="243379.58"/>
    <n v="374490.13"/>
    <n v="27988651.699999999"/>
    <s v="NGN"/>
    <d v="2026-06-18T00:00:00"/>
    <d v="2026-02-28T00:00:00"/>
    <m/>
    <x v="1"/>
    <x v="1"/>
  </r>
  <r>
    <s v="PRD-01977"/>
    <s v="CAN-PRN-0043"/>
    <s v="6492310000000"/>
    <x v="35"/>
    <s v="Canon"/>
    <x v="7"/>
    <s v="Multifunction"/>
    <s v="Each"/>
    <s v="Active"/>
    <x v="1"/>
    <s v="ABJ"/>
    <s v="F-18-S5"/>
    <s v="F"/>
    <s v="S5"/>
    <s v="BT-457766"/>
    <s v="LOT-B2900"/>
    <n v="139"/>
    <n v="43"/>
    <n v="96"/>
    <n v="50"/>
    <n v="25"/>
    <n v="200"/>
    <s v="SUP-1010"/>
    <x v="1"/>
    <s v="United Arab Emirates"/>
    <n v="14"/>
    <d v="2026-05-21T00:00:00"/>
    <n v="247805.87"/>
    <n v="346024.36"/>
    <n v="34445015.93"/>
    <s v="NGN"/>
    <d v="2026-06-26T00:00:00"/>
    <d v="2026-05-29T00:00:00"/>
    <m/>
    <x v="1"/>
    <x v="1"/>
  </r>
  <r>
    <s v="PRD-03143"/>
    <s v="LOG-ACC-0071"/>
    <s v="4062790000000"/>
    <x v="69"/>
    <s v="Logitech"/>
    <x v="10"/>
    <s v="Keyboards"/>
    <s v="Each"/>
    <s v="Active"/>
    <x v="0"/>
    <s v="PHC"/>
    <s v="D-33-S5"/>
    <s v="D"/>
    <s v="S5"/>
    <s v="BT-102363"/>
    <s v="LOT-C8890"/>
    <n v="228"/>
    <n v="22"/>
    <n v="206"/>
    <n v="75"/>
    <n v="30"/>
    <n v="375"/>
    <s v="SUP-1012"/>
    <x v="11"/>
    <s v="Nigeria"/>
    <n v="5"/>
    <d v="2025-07-18T00:00:00"/>
    <n v="22878.240000000002"/>
    <n v="28548.49"/>
    <n v="5216238.72"/>
    <s v="NGN"/>
    <d v="2026-05-03T00:00:00"/>
    <d v="2025-08-02T00:00:00"/>
    <m/>
    <x v="1"/>
    <x v="1"/>
  </r>
  <r>
    <s v="PRD-02418"/>
    <s v="CAN-PRN-0059"/>
    <s v="8138930000000"/>
    <x v="15"/>
    <s v="Canon"/>
    <x v="7"/>
    <s v="Multifunction"/>
    <s v="Each"/>
    <s v="Active"/>
    <x v="0"/>
    <s v="PHC"/>
    <s v="E-08-S2"/>
    <s v="E"/>
    <s v="S2"/>
    <s v="BT-971390"/>
    <s v="LOT-C5249"/>
    <n v="195"/>
    <n v="3"/>
    <n v="192"/>
    <n v="100"/>
    <n v="50"/>
    <n v="600"/>
    <s v="SUP-1003"/>
    <x v="0"/>
    <s v="Nigeria"/>
    <n v="2"/>
    <d v="2026-02-05T00:00:00"/>
    <n v="166642.1"/>
    <n v="212731.08"/>
    <n v="32495209.5"/>
    <s v="NGN"/>
    <d v="2026-06-10T00:00:00"/>
    <d v="2026-02-06T00:00:00"/>
    <m/>
    <x v="1"/>
    <x v="1"/>
  </r>
  <r>
    <s v="PRD-01595"/>
    <s v="CIS-CCT-0044"/>
    <s v="7286400000000"/>
    <x v="17"/>
    <s v="Cisco"/>
    <x v="9"/>
    <s v="Intercoms"/>
    <s v="Each"/>
    <s v="Active"/>
    <x v="1"/>
    <s v="ABJ"/>
    <s v="A-39-S2"/>
    <s v="A"/>
    <s v="S2"/>
    <s v="BT-787325"/>
    <s v="LOT-B4100"/>
    <n v="33"/>
    <n v="7"/>
    <n v="26"/>
    <n v="10"/>
    <n v="5"/>
    <n v="50"/>
    <s v="SUP-1009"/>
    <x v="7"/>
    <s v="Nigeria"/>
    <n v="8"/>
    <d v="2025-07-27T00:00:00"/>
    <n v="252050.01"/>
    <n v="325921.61"/>
    <n v="8317650.3300000001"/>
    <s v="NGN"/>
    <d v="2026-05-18T00:00:00"/>
    <d v="2025-08-01T00:00:00"/>
    <m/>
    <x v="1"/>
    <x v="1"/>
  </r>
  <r>
    <s v="PRD-01029"/>
    <s v="PHI-CLN-0026"/>
    <s v="9495940000000"/>
    <x v="20"/>
    <s v="Philips"/>
    <x v="1"/>
    <s v="Cleaning Kits"/>
    <s v="Each"/>
    <s v="Active"/>
    <x v="2"/>
    <s v="LAG"/>
    <s v="H-14-S5"/>
    <s v="H"/>
    <s v="S5"/>
    <s v="BT-700583"/>
    <s v="LOT-A7793"/>
    <n v="316"/>
    <n v="48"/>
    <n v="268"/>
    <n v="75"/>
    <n v="30"/>
    <n v="375"/>
    <s v="SUP-1002"/>
    <x v="6"/>
    <s v="Nigeria"/>
    <n v="4"/>
    <d v="2025-04-25T00:00:00"/>
    <n v="23950.43"/>
    <n v="30919.71"/>
    <n v="7568335.8799999999"/>
    <s v="NGN"/>
    <d v="2026-05-02T00:00:00"/>
    <d v="2025-04-29T00:00:00"/>
    <d v="2028-02-22T00:00:00"/>
    <x v="1"/>
    <x v="1"/>
  </r>
  <r>
    <s v="PRD-01354"/>
    <s v="UBI-NET-0049"/>
    <s v="2076820000000"/>
    <x v="51"/>
    <s v="Ubiquiti"/>
    <x v="11"/>
    <s v="Switches"/>
    <s v="Each"/>
    <s v="Active"/>
    <x v="1"/>
    <s v="ABJ"/>
    <s v="B-05-S5"/>
    <s v="B"/>
    <s v="S5"/>
    <s v="BT-530944"/>
    <s v="LOT-B9272"/>
    <n v="646"/>
    <n v="210"/>
    <n v="436"/>
    <n v="75"/>
    <n v="37"/>
    <n v="600"/>
    <s v="SUP-1009"/>
    <x v="7"/>
    <s v="Nigeria"/>
    <n v="8"/>
    <d v="2025-03-12T00:00:00"/>
    <n v="844267.67"/>
    <n v="1290840"/>
    <n v="545396914.79999995"/>
    <s v="NGN"/>
    <d v="2026-06-11T00:00:00"/>
    <d v="2025-03-13T00:00:00"/>
    <m/>
    <x v="3"/>
    <x v="1"/>
  </r>
  <r>
    <s v="PRD-00636"/>
    <s v="PHI-CLN-0017"/>
    <s v="1478910000000"/>
    <x v="20"/>
    <s v="Philips"/>
    <x v="1"/>
    <s v="Wipes"/>
    <s v="Each"/>
    <s v="Active"/>
    <x v="2"/>
    <s v="LAG"/>
    <s v="B-19-S1"/>
    <s v="B"/>
    <s v="S1"/>
    <s v="BT-271017"/>
    <s v="LOT-A5144"/>
    <n v="5"/>
    <n v="2"/>
    <n v="3"/>
    <n v="30"/>
    <n v="15"/>
    <n v="150"/>
    <s v="SUP-1006"/>
    <x v="4"/>
    <s v="China"/>
    <n v="39"/>
    <d v="2025-12-04T00:00:00"/>
    <n v="31200.52"/>
    <n v="36817.910000000003"/>
    <n v="156002.6"/>
    <s v="NGN"/>
    <d v="2026-06-10T00:00:00"/>
    <d v="2025-12-05T00:00:00"/>
    <d v="2028-03-06T00:00:00"/>
    <x v="2"/>
    <x v="0"/>
  </r>
  <r>
    <s v="PRD-01427"/>
    <s v="CIS-CCT-0035"/>
    <s v="8160520000000"/>
    <x v="17"/>
    <s v="Cisco"/>
    <x v="9"/>
    <s v="IP Cameras"/>
    <s v="Each"/>
    <s v="Active"/>
    <x v="1"/>
    <s v="ABJ"/>
    <s v="N/A"/>
    <s v="F"/>
    <s v="S4"/>
    <s v="BT-555111"/>
    <s v="LOT-B9306"/>
    <n v="-9"/>
    <n v="16"/>
    <n v="80"/>
    <n v="40"/>
    <n v="16"/>
    <n v="320"/>
    <s v="SUP-1002"/>
    <x v="5"/>
    <s v="Nigeria"/>
    <n v="8"/>
    <d v="2025-03-07T00:00:00"/>
    <n v="247990.64"/>
    <n v="304154.89"/>
    <n v="23807101.440000001"/>
    <s v="NGN"/>
    <d v="2026-05-27T00:00:00"/>
    <d v="2025-03-14T00:00:00"/>
    <m/>
    <x v="1"/>
    <x v="1"/>
  </r>
  <r>
    <s v="PRD-01608"/>
    <s v="HP-SUP-0044"/>
    <s v="6915690000000"/>
    <x v="34"/>
    <s v="Hp"/>
    <x v="6"/>
    <s v="Toner &amp; Ink"/>
    <s v="Pack"/>
    <s v="Active"/>
    <x v="1"/>
    <s v="ABJ"/>
    <s v="F-38-S7"/>
    <s v="F"/>
    <s v="S7"/>
    <s v="BT-749468"/>
    <s v="LOT-B3152"/>
    <n v="41"/>
    <n v="11"/>
    <n v="30"/>
    <n v="75"/>
    <n v="30"/>
    <n v="750"/>
    <s v="SUP-1009"/>
    <x v="7"/>
    <s v="Nigeria"/>
    <n v="12"/>
    <d v="2025-01-29T00:00:00"/>
    <n v="17990.849999999999"/>
    <n v="27665.62"/>
    <n v="737624.85"/>
    <s v="NGN"/>
    <d v="2026-05-13T00:00:00"/>
    <d v="2025-02-06T00:00:00"/>
    <d v="2026-06-02T00:00:00"/>
    <x v="2"/>
    <x v="0"/>
  </r>
  <r>
    <s v="PRD-02774"/>
    <s v="HP-PRN-0001"/>
    <s v="6844570000000"/>
    <x v="82"/>
    <s v="Apc"/>
    <x v="8"/>
    <s v="UPS"/>
    <s v="Each"/>
    <s v="Active"/>
    <x v="0"/>
    <s v="PHC"/>
    <s v="D-14-S9"/>
    <s v="D"/>
    <s v="S9"/>
    <s v="BT-294458"/>
    <s v="LOT-C2112"/>
    <n v="199"/>
    <n v="21"/>
    <n v="178"/>
    <n v="25"/>
    <n v="7"/>
    <n v="200"/>
    <s v="SUP-1003"/>
    <x v="0"/>
    <s v="Nigeria"/>
    <n v="4"/>
    <d v="2025-12-23T00:00:00"/>
    <n v="292875.46999999997"/>
    <n v="444575.3"/>
    <n v="58282218.530000001"/>
    <s v="NGN"/>
    <d v="2026-06-09T00:00:00"/>
    <d v="2026-01-03T00:00:00"/>
    <m/>
    <x v="1"/>
    <x v="1"/>
  </r>
  <r>
    <s v="PRD-01472"/>
    <s v="CAN-PRN-0036"/>
    <s v="2951630000000"/>
    <x v="35"/>
    <s v="Canon"/>
    <x v="7"/>
    <s v="Multifunction"/>
    <s v="Each"/>
    <s v="Active"/>
    <x v="1"/>
    <s v="ABJ"/>
    <s v="B-34-S5"/>
    <s v="B"/>
    <s v="S5"/>
    <s v="BT-606481"/>
    <s v="LOT-B1396"/>
    <n v="53"/>
    <n v="9"/>
    <n v="44"/>
    <n v="75"/>
    <n v="30"/>
    <n v="450"/>
    <s v="SUP-1007"/>
    <x v="8"/>
    <s v="China"/>
    <n v="32"/>
    <d v="2026-01-17T00:00:00"/>
    <n v="133064.92000000001"/>
    <n v="187104.2"/>
    <n v="7052440.7599999998"/>
    <s v="NGN"/>
    <d v="2026-05-27T00:00:00"/>
    <d v="2026-01-24T00:00:00"/>
    <m/>
    <x v="2"/>
    <x v="0"/>
  </r>
  <r>
    <s v="PRD-01445"/>
    <s v="PHI-CLN-0039"/>
    <s v="9673720000000"/>
    <x v="20"/>
    <s v="Philips"/>
    <x v="1"/>
    <s v="Vacuum"/>
    <s v="Each"/>
    <s v="Active"/>
    <x v="1"/>
    <s v="ABJ"/>
    <s v="F-09-S4"/>
    <s v="F"/>
    <s v="S4"/>
    <s v="BT-854464"/>
    <s v="LOT-B3172"/>
    <n v="0"/>
    <n v="0"/>
    <n v="0"/>
    <n v="15"/>
    <n v="4"/>
    <n v="90"/>
    <s v="SUP-1007"/>
    <x v="8"/>
    <s v="China"/>
    <n v="33"/>
    <d v="2025-01-27T00:00:00"/>
    <n v="85245.119999999995"/>
    <n v="130574.88"/>
    <n v="0"/>
    <s v="NGN"/>
    <d v="2026-06-06T00:00:00"/>
    <d v="2025-02-06T00:00:00"/>
    <d v="2027-11-14T00:00:00"/>
    <x v="0"/>
    <x v="0"/>
  </r>
  <r>
    <s v="PRD-02885"/>
    <s v="MSF-LAP-0055"/>
    <s v="9336880000000"/>
    <x v="46"/>
    <s v="Microsoft"/>
    <x v="2"/>
    <s v="Consumer Laptops"/>
    <s v="Each"/>
    <s v="Active"/>
    <x v="0"/>
    <s v="PHC"/>
    <s v="A-26-S5"/>
    <s v="A"/>
    <s v="S5"/>
    <s v="BT-233766"/>
    <s v="LOT-C9749"/>
    <n v="17"/>
    <n v="2"/>
    <n v="15"/>
    <n v="10"/>
    <n v="4"/>
    <n v="50"/>
    <s v="SUP-1012"/>
    <x v="11"/>
    <s v="Nigeria"/>
    <n v="7"/>
    <d v="2025-01-13T00:00:00"/>
    <n v="1347048.64"/>
    <n v="1858236.01"/>
    <n v="22899826.879999999"/>
    <s v="NGN"/>
    <d v="2026-05-30T00:00:00"/>
    <d v="2025-01-26T00:00:00"/>
    <m/>
    <x v="1"/>
    <x v="1"/>
  </r>
  <r>
    <s v="PRD-02362"/>
    <s v="SEA-STO-0052"/>
    <s v="8625620000000"/>
    <x v="55"/>
    <s v="Seagate"/>
    <x v="3"/>
    <s v="Flash Drives"/>
    <s v="Each"/>
    <s v="Active"/>
    <x v="0"/>
    <s v="PHC"/>
    <s v="C-08-S3"/>
    <s v="C"/>
    <s v="S3"/>
    <s v="BT-197007"/>
    <s v="LOT-C9025"/>
    <n v="117"/>
    <n v="10"/>
    <n v="107"/>
    <n v="100"/>
    <n v="50"/>
    <n v="1000"/>
    <s v="SUP-1009"/>
    <x v="7"/>
    <s v="Nigeria"/>
    <n v="12"/>
    <d v="2025-09-05T00:00:00"/>
    <n v="24986.87"/>
    <n v="37724.519999999997"/>
    <n v="2923463.79"/>
    <s v="NGN"/>
    <d v="2026-06-24T00:00:00"/>
    <d v="2025-09-09T00:00:00"/>
    <m/>
    <x v="1"/>
    <x v="1"/>
  </r>
  <r>
    <s v="PRD-00875"/>
    <s v="PHI-CLN-0022"/>
    <s v="5853470000000"/>
    <x v="20"/>
    <s v="Philips"/>
    <x v="1"/>
    <s v="Wipes"/>
    <s v="Each"/>
    <s v="Discontinued"/>
    <x v="2"/>
    <s v="LAG"/>
    <s v="F-33-S2"/>
    <s v="F"/>
    <s v="S2"/>
    <s v="BT-807071"/>
    <s v="LOT-A4078"/>
    <n v="78"/>
    <n v="26"/>
    <n v="52"/>
    <n v="25"/>
    <n v="10"/>
    <n v="100"/>
    <s v="SUP-1004"/>
    <x v="6"/>
    <s v="United Arab Emirates"/>
    <n v="25"/>
    <d v="2026-03-04T00:00:00"/>
    <n v="156427.79"/>
    <n v="209867.65"/>
    <n v="12201367.619999999"/>
    <s v="NGN"/>
    <d v="2026-06-24T00:00:00"/>
    <d v="2026-03-08T00:00:00"/>
    <d v="2026-10-25T00:00:00"/>
    <x v="1"/>
    <x v="1"/>
  </r>
  <r>
    <s v="PRD-01244"/>
    <s v="LOG-ACC-0030"/>
    <s v="5855370000000"/>
    <x v="30"/>
    <s v="Logitech"/>
    <x v="10"/>
    <s v="Mice"/>
    <s v="Each"/>
    <s v="Active"/>
    <x v="1"/>
    <s v="ABJ"/>
    <s v="D-34-S1"/>
    <s v="D"/>
    <s v="S1"/>
    <s v="BT-406397"/>
    <s v="LOT-B2637"/>
    <n v="582"/>
    <n v="93"/>
    <n v="489"/>
    <n v="60"/>
    <n v="30"/>
    <n v="600"/>
    <s v="SUP-1010"/>
    <x v="1"/>
    <s v="United Arab Emirates"/>
    <n v="15"/>
    <d v="2026-04-05T00:00:00"/>
    <n v="19753.53"/>
    <n v="30264.65"/>
    <n v="11496554.460000001"/>
    <s v="NGN"/>
    <d v="2026-05-04T00:00:00"/>
    <d v="2026-04-15T00:00:00"/>
    <m/>
    <x v="1"/>
    <x v="1"/>
  </r>
  <r>
    <s v="PRD-01128"/>
    <s v="MSF-FUR-0028"/>
    <s v="1275920000000"/>
    <x v="10"/>
    <s v="Microsoft"/>
    <x v="4"/>
    <s v="Desks"/>
    <s v="Each"/>
    <s v="Active"/>
    <x v="2"/>
    <s v="LAG"/>
    <s v="E-25-S6"/>
    <s v="E"/>
    <s v="S6"/>
    <s v="BT-955208"/>
    <s v="LOT-A7088"/>
    <n v="0"/>
    <n v="0"/>
    <n v="0"/>
    <n v="15"/>
    <n v="7"/>
    <n v="75"/>
    <s v="SUP-1008"/>
    <x v="3"/>
    <s v="Nigeria"/>
    <n v="7"/>
    <d v="2026-01-21T00:00:00"/>
    <n v="225433.89"/>
    <n v="285256.14"/>
    <n v="0"/>
    <s v="NGN"/>
    <d v="2026-06-24T00:00:00"/>
    <d v="2026-01-25T00:00:00"/>
    <m/>
    <x v="0"/>
    <x v="0"/>
  </r>
  <r>
    <s v="PRD-01966"/>
    <s v="LOG-FUR-0051"/>
    <s v="9761030000000"/>
    <x v="4"/>
    <s v="Logitech"/>
    <x v="4"/>
    <s v="Desks"/>
    <s v="Each"/>
    <s v="Discontinued"/>
    <x v="1"/>
    <s v="ABJ"/>
    <s v="B-38-S4"/>
    <s v="B"/>
    <s v="S4"/>
    <s v="BT-289346"/>
    <s v="LOT-B7119"/>
    <n v="64"/>
    <n v="13"/>
    <n v="51"/>
    <n v="15"/>
    <n v="7"/>
    <n v="120"/>
    <s v="SUP-1007"/>
    <x v="8"/>
    <s v="China"/>
    <n v="30"/>
    <d v="2025-12-01T00:00:00"/>
    <n v="240316.04"/>
    <n v="334078.14"/>
    <n v="15380226.560000001"/>
    <s v="NGN"/>
    <d v="2026-06-15T00:00:00"/>
    <d v="2025-12-03T00:00:00"/>
    <m/>
    <x v="1"/>
    <x v="1"/>
  </r>
  <r>
    <s v="PRD-01868"/>
    <s v="CIS-NET-0081"/>
    <s v="509810000000"/>
    <x v="56"/>
    <s v="Cisco"/>
    <x v="11"/>
    <s v="Access Points"/>
    <s v="Each"/>
    <s v="Active"/>
    <x v="1"/>
    <s v="ABJ"/>
    <s v="A-02-S2"/>
    <s v="A"/>
    <s v="S2"/>
    <s v="BT-389669"/>
    <s v="LOT-B5430"/>
    <n v="62"/>
    <n v="17"/>
    <n v="45"/>
    <n v="40"/>
    <n v="20"/>
    <n v="240"/>
    <s v="SUP-1005"/>
    <x v="12"/>
    <s v="United Arab Emirates"/>
    <n v="21"/>
    <d v="2025-01-19T00:00:00"/>
    <n v="228115.01"/>
    <n v="281684.88"/>
    <n v="14143130.619999999"/>
    <s v="NGN"/>
    <d v="2026-05-06T00:00:00"/>
    <d v="2025-01-21T00:00:00"/>
    <m/>
    <x v="1"/>
    <x v="1"/>
  </r>
  <r>
    <s v="PRD-01343"/>
    <s v="UBI-NET-0048"/>
    <s v="2946400000000"/>
    <x v="52"/>
    <s v="Ubiquiti"/>
    <x v="11"/>
    <s v="Access Points"/>
    <s v="Each"/>
    <s v="Active"/>
    <x v="1"/>
    <s v="ABJ"/>
    <s v="F-40-S6"/>
    <s v="F"/>
    <s v="S6"/>
    <s v="BT-742958"/>
    <s v="LOT-B2930"/>
    <n v="70"/>
    <n v="24"/>
    <n v="46"/>
    <n v="25"/>
    <n v="7"/>
    <n v="200"/>
    <s v="SUP-1005"/>
    <x v="12"/>
    <s v="United Arab Emirates"/>
    <n v="20"/>
    <d v="2026-03-09T00:00:00"/>
    <n v="328416.75"/>
    <n v="450220.05"/>
    <n v="22989172.5"/>
    <s v="NGN"/>
    <d v="2026-06-05T00:00:00"/>
    <d v="2026-03-21T00:00:00"/>
    <m/>
    <x v="1"/>
    <x v="1"/>
  </r>
  <r>
    <s v="PRD-00717"/>
    <s v="BRO-SUP-0021"/>
    <s v="4922170000000"/>
    <x v="24"/>
    <s v="Brother"/>
    <x v="6"/>
    <s v="Labels"/>
    <s v="Pack"/>
    <s v="Active"/>
    <x v="2"/>
    <s v="LAG"/>
    <s v="A-21-S6"/>
    <s v="A"/>
    <s v="S6"/>
    <s v="BT-989360"/>
    <s v="LOT-A1358"/>
    <n v="103"/>
    <n v="19"/>
    <n v="84"/>
    <n v="50"/>
    <n v="20"/>
    <n v="250"/>
    <s v="SUP-1011"/>
    <x v="2"/>
    <s v="United Kingdom"/>
    <n v="32"/>
    <d v="2025-01-10T00:00:00"/>
    <n v="9689.2999999999993"/>
    <n v="13138.84"/>
    <n v="997997.9"/>
    <s v="NGN"/>
    <d v="2026-05-30T00:00:00"/>
    <d v="2025-01-23T00:00:00"/>
    <d v="2027-05-14T00:00:00"/>
    <x v="1"/>
    <x v="1"/>
  </r>
  <r>
    <s v="PRD-03049"/>
    <s v="PHI-CCT-0087"/>
    <m/>
    <x v="32"/>
    <s v="Philips"/>
    <x v="9"/>
    <s v="NVR"/>
    <s v="Each"/>
    <s v="Active"/>
    <x v="0"/>
    <s v="PHC"/>
    <s v="D-24-S2"/>
    <s v="D"/>
    <s v="S2"/>
    <s v="BT-583389"/>
    <s v="LOT-C5502"/>
    <n v="378"/>
    <n v="55"/>
    <n v="323"/>
    <n v="75"/>
    <n v="22"/>
    <n v="600"/>
    <s v="SUP-1001"/>
    <x v="9"/>
    <s v="Nigeria"/>
    <n v="8"/>
    <d v="2026-03-17T00:00:00"/>
    <n v="712039.64"/>
    <n v="850491.63"/>
    <n v="269150983.89999998"/>
    <s v="NGN"/>
    <d v="2026-06-10T00:00:00"/>
    <d v="2026-03-25T00:00:00"/>
    <m/>
    <x v="1"/>
    <x v="1"/>
  </r>
  <r>
    <s v="PRD-00445"/>
    <s v="CIS-NET-0014"/>
    <s v="511579000000"/>
    <x v="48"/>
    <s v="Cisco"/>
    <x v="11"/>
    <s v="Routers"/>
    <s v="Each"/>
    <s v="Active"/>
    <x v="2"/>
    <s v="LAG"/>
    <s v="H-28-S8"/>
    <s v="H"/>
    <s v="S8"/>
    <s v="BT-556243"/>
    <s v="LOT-A3618"/>
    <n v="101"/>
    <n v="1"/>
    <n v="100"/>
    <n v="50"/>
    <n v="20"/>
    <n v="250"/>
    <s v="SUP-1006"/>
    <x v="4"/>
    <s v="China"/>
    <n v="36"/>
    <d v="2025-08-29T00:00:00"/>
    <n v="221943.63"/>
    <n v="328900.77"/>
    <n v="22416306.629999999"/>
    <s v="NGN"/>
    <d v="2026-06-17T00:00:00"/>
    <d v="2025-09-02T00:00:00"/>
    <m/>
    <x v="1"/>
    <x v="1"/>
  </r>
  <r>
    <s v="PRD-00111"/>
    <s v="HP-LAP-0002"/>
    <s v="8969110000000"/>
    <x v="63"/>
    <s v="Hp"/>
    <x v="2"/>
    <s v="Gaming Laptops"/>
    <s v="Each"/>
    <s v="Active"/>
    <x v="2"/>
    <s v="LAG"/>
    <s v="G-30-S6"/>
    <s v="G"/>
    <s v="S6"/>
    <s v="BT-364239"/>
    <s v="LOT-A4575"/>
    <n v="22"/>
    <n v="3"/>
    <n v="19"/>
    <n v="20"/>
    <n v="10"/>
    <n v="100"/>
    <s v="SUP-1004"/>
    <x v="10"/>
    <s v="United Arab Emirates"/>
    <n v="23"/>
    <d v="2025-09-01T00:00:00"/>
    <n v="1195339.8500000001"/>
    <n v="1520692.09"/>
    <n v="26297476.699999999"/>
    <s v="NGN"/>
    <d v="2026-05-03T00:00:00"/>
    <d v="2025-09-08T00:00:00"/>
    <m/>
    <x v="1"/>
    <x v="1"/>
  </r>
  <r>
    <s v="PRD-02558"/>
    <s v="LOG-ACC-0054"/>
    <s v="6878330000000"/>
    <x v="33"/>
    <s v="Logitech"/>
    <x v="10"/>
    <s v="Webcams"/>
    <s v="Each"/>
    <s v="Active"/>
    <x v="0"/>
    <s v="PHC"/>
    <s v="D-03-S5"/>
    <s v="D"/>
    <s v="S5"/>
    <s v="BT-246243"/>
    <s v="LOT-C9863"/>
    <n v="115"/>
    <n v="7"/>
    <n v="108"/>
    <n v="25"/>
    <n v="7"/>
    <n v="200"/>
    <s v="SUP-1010"/>
    <x v="1"/>
    <s v="United Arab Emirates"/>
    <n v="18"/>
    <d v="2025-09-22T00:00:00"/>
    <n v="57773.48"/>
    <n v="84307.57"/>
    <n v="6643950.2000000002"/>
    <s v="NGN"/>
    <d v="2026-06-17T00:00:00"/>
    <d v="2025-09-23T00:00:00"/>
    <m/>
    <x v="1"/>
    <x v="1"/>
  </r>
  <r>
    <s v="PRD-01927"/>
    <s v="HP-FUR-0045"/>
    <s v="5774270000000"/>
    <x v="27"/>
    <s v="Hp"/>
    <x v="4"/>
    <s v="Seating"/>
    <s v="Each"/>
    <s v="Active"/>
    <x v="1"/>
    <s v="ABJ"/>
    <s v="E-30-S2"/>
    <s v="E"/>
    <s v="S2"/>
    <s v="BT-524905"/>
    <s v="LOT-B5175"/>
    <n v="22"/>
    <n v="8"/>
    <n v="14"/>
    <n v="25"/>
    <n v="12"/>
    <n v="125"/>
    <s v="SUP-1005"/>
    <x v="12"/>
    <s v="United Arab Emirates"/>
    <n v="16"/>
    <d v="2025-11-30T00:00:00"/>
    <n v="191317.68"/>
    <n v="274492.17"/>
    <n v="4208988.96"/>
    <s v="NGN"/>
    <d v="2026-06-04T00:00:00"/>
    <d v="2025-12-13T00:00:00"/>
    <m/>
    <x v="2"/>
    <x v="0"/>
  </r>
  <r>
    <s v="PRD-00193"/>
    <s v="UBI-CCT-0006"/>
    <s v="5114260000000"/>
    <x v="16"/>
    <s v="Ubiquiti"/>
    <x v="9"/>
    <s v="IP Cameras"/>
    <s v="Each"/>
    <s v="Active"/>
    <x v="2"/>
    <s v="LAG"/>
    <s v="C-14-S6"/>
    <s v="C"/>
    <s v="S6"/>
    <s v="BT-901351"/>
    <s v="LOT-A1746"/>
    <n v="72"/>
    <n v="2"/>
    <n v="70"/>
    <m/>
    <n v="6"/>
    <n v="150"/>
    <s v="SUP-1002"/>
    <x v="5"/>
    <s v="Nigeria"/>
    <n v="6"/>
    <d v="2025-04-24T00:00:00"/>
    <n v="315959.74"/>
    <n v="468997.49"/>
    <n v="22749101.280000001"/>
    <s v="NGN"/>
    <d v="2026-06-22T00:00:00"/>
    <d v="2025-04-30T00:00:00"/>
    <m/>
    <x v="1"/>
    <x v="1"/>
  </r>
  <r>
    <s v="PRD-02402"/>
    <s v="HP-SUP-0063"/>
    <s v="8742620000000"/>
    <x v="45"/>
    <s v="Hp"/>
    <x v="6"/>
    <s v="Paper Products"/>
    <s v="Pack"/>
    <s v="Active"/>
    <x v="0"/>
    <s v="PHC"/>
    <s v="A-01-S5"/>
    <s v="A"/>
    <s v="S5"/>
    <s v="BT-843587"/>
    <s v="LOT-C9988"/>
    <n v="15"/>
    <n v="6"/>
    <n v="9"/>
    <n v="15"/>
    <n v="4"/>
    <n v="120"/>
    <s v="SUP-1003"/>
    <x v="0"/>
    <s v="Nigeria"/>
    <n v="4"/>
    <d v="2026-02-09T00:00:00"/>
    <n v="25202.04"/>
    <n v="37771.730000000003"/>
    <n v="378030.6"/>
    <s v="NGN"/>
    <d v="2026-06-18T00:00:00"/>
    <d v="2026-02-18T00:00:00"/>
    <d v="2026-07-09T00:00:00"/>
    <x v="2"/>
    <x v="0"/>
  </r>
  <r>
    <s v="PRD-01351"/>
    <s v="HP-LAP-0025"/>
    <s v="5485630000000"/>
    <x v="77"/>
    <s v="Hp"/>
    <x v="2"/>
    <s v="Consumer Laptops"/>
    <s v="Each"/>
    <s v="Active"/>
    <x v="1"/>
    <s v="ABJ"/>
    <s v="B-32-S5"/>
    <s v="B"/>
    <s v="S5"/>
    <s v="BT-608281"/>
    <s v="LOT-B8160"/>
    <n v="67"/>
    <n v="19"/>
    <n v="48"/>
    <n v="25"/>
    <n v="7"/>
    <n v="100"/>
    <s v="SUP-1010"/>
    <x v="1"/>
    <s v="United Arab Emirates"/>
    <n v="17"/>
    <d v="2025-02-01T00:00:00"/>
    <n v="411024.02"/>
    <n v="631189.04"/>
    <n v="27538609.34"/>
    <s v="NGN"/>
    <d v="2026-05-22T00:00:00"/>
    <d v="2025-02-08T00:00:00"/>
    <m/>
    <x v="1"/>
    <x v="1"/>
  </r>
  <r>
    <s v="PRD-00171"/>
    <s v="LOG-AUD-0001"/>
    <s v="209945000000"/>
    <x v="60"/>
    <s v="Logitech"/>
    <x v="0"/>
    <s v="Earbuds"/>
    <s v="Each"/>
    <s v="Active"/>
    <x v="2"/>
    <s v="LAG"/>
    <s v="D-12-S1"/>
    <s v="D"/>
    <s v="S1"/>
    <s v="BT-255457"/>
    <s v="LOT-A1902"/>
    <n v="142"/>
    <n v="26"/>
    <n v="116"/>
    <n v="25"/>
    <n v="7"/>
    <n v="250"/>
    <s v="SUP-1006"/>
    <x v="4"/>
    <s v="China"/>
    <n v="33"/>
    <d v="2025-08-29T00:00:00"/>
    <n v="113004.38"/>
    <n v="130252.15"/>
    <n v="16046621.960000001"/>
    <s v="NGN"/>
    <d v="2026-05-20T00:00:00"/>
    <d v="2025-09-08T00:00:00"/>
    <m/>
    <x v="1"/>
    <x v="1"/>
  </r>
  <r>
    <s v="PRD-03019"/>
    <s v="MSF-ACC-0054"/>
    <s v="6987960000000"/>
    <x v="26"/>
    <s v="Microsoft"/>
    <x v="10"/>
    <s v="Keyboards"/>
    <s v="Each"/>
    <s v="Active"/>
    <x v="0"/>
    <s v="PHC"/>
    <s v="F-34-S6"/>
    <s v="F"/>
    <s v="S6"/>
    <s v="BT-592019"/>
    <s v="LOT-C8986"/>
    <n v="95"/>
    <n v="14"/>
    <n v="81"/>
    <n v="20"/>
    <n v="6"/>
    <n v="120"/>
    <s v="SUP-1012"/>
    <x v="11"/>
    <s v="Nigeria"/>
    <n v="5"/>
    <d v="2026-06-05T00:00:00"/>
    <n v="19510.240000000002"/>
    <n v="24825.84"/>
    <n v="1853472.8"/>
    <s v="NGN"/>
    <d v="2026-05-29T00:00:00"/>
    <d v="2026-06-15T00:00:00"/>
    <m/>
    <x v="1"/>
    <x v="1"/>
  </r>
  <r>
    <s v="PRD-02670"/>
    <s v="PHI-ELC-0145"/>
    <s v="9330740000000"/>
    <x v="37"/>
    <s v="Philips"/>
    <x v="8"/>
    <s v="Lighting"/>
    <s v="Each"/>
    <s v="Active"/>
    <x v="0"/>
    <s v="PHC"/>
    <s v="C-40-S5"/>
    <s v="C"/>
    <s v="S5"/>
    <s v="BT-314112"/>
    <s v="LOT-C3831"/>
    <n v="0"/>
    <n v="0"/>
    <n v="0"/>
    <n v="25"/>
    <n v="7"/>
    <n v="250"/>
    <s v="SUP-1012"/>
    <x v="11"/>
    <s v="Nigeria"/>
    <n v="3"/>
    <d v="2025-01-16T00:00:00"/>
    <n v="205049.60000000001"/>
    <n v="274574.77"/>
    <n v="0"/>
    <s v="NGN"/>
    <d v="2026-05-19T00:00:00"/>
    <d v="2025-01-23T00:00:00"/>
    <m/>
    <x v="0"/>
    <x v="0"/>
  </r>
  <r>
    <s v="PRD-02324"/>
    <s v="HP-CLN-0057"/>
    <s v="2822710000000"/>
    <x v="1"/>
    <s v="Hp"/>
    <x v="1"/>
    <s v="Vacuum"/>
    <s v="Each"/>
    <s v="Active"/>
    <x v="0"/>
    <s v="PHC"/>
    <s v="D-16-S7"/>
    <s v="D"/>
    <s v="S7"/>
    <s v="BT-643647"/>
    <s v="LOT-C9448"/>
    <n v="79"/>
    <n v="25"/>
    <n v="54"/>
    <n v="15"/>
    <n v="7"/>
    <n v="120"/>
    <s v="SUP-1012"/>
    <x v="11"/>
    <s v="Nigeria"/>
    <n v="5"/>
    <d v="2025-09-27T00:00:00"/>
    <n v="84648.09"/>
    <n v="119910.17"/>
    <n v="6687199.1100000003"/>
    <s v="NGN"/>
    <d v="2026-06-14T00:00:00"/>
    <d v="2025-10-12T00:00:00"/>
    <d v="2027-03-30T00:00:00"/>
    <x v="1"/>
    <x v="1"/>
  </r>
  <r>
    <s v="PRD-00063"/>
    <s v="LOG-ACC-0002"/>
    <s v="2067240000000"/>
    <x v="30"/>
    <s v="Logitech"/>
    <x v="10"/>
    <s v="Webcams"/>
    <s v="Each"/>
    <s v="Active"/>
    <x v="2"/>
    <s v="LAG"/>
    <s v="D-03-S9"/>
    <s v="D"/>
    <s v="S9"/>
    <s v="BT-283568"/>
    <s v="LOT-A7846"/>
    <n v="153"/>
    <n v="48"/>
    <n v="105"/>
    <n v="50"/>
    <n v="25"/>
    <n v="400"/>
    <s v="SUP-1004"/>
    <x v="10"/>
    <s v="United Arab Emirates"/>
    <n v="21"/>
    <d v="2026-03-10T00:00:00"/>
    <n v="21410.34"/>
    <n v="25128.57"/>
    <n v="3275782.02"/>
    <s v="NGN"/>
    <d v="2026-05-24T00:00:00"/>
    <d v="2026-03-21T00:00:00"/>
    <m/>
    <x v="1"/>
    <x v="1"/>
  </r>
  <r>
    <s v="PRD-00317"/>
    <s v="CAN-SUP-0011"/>
    <s v="2751650000000"/>
    <x v="39"/>
    <s v="Canon"/>
    <x v="6"/>
    <s v="Paper Products"/>
    <s v="Pack"/>
    <s v="Active"/>
    <x v="2"/>
    <s v="LAG"/>
    <s v="C-21-S6"/>
    <s v="C"/>
    <s v="S6"/>
    <s v="BT-114875"/>
    <s v="LOT-A3465"/>
    <n v="412"/>
    <n v="90"/>
    <n v="322"/>
    <n v="60"/>
    <n v="30"/>
    <n v="300"/>
    <s v="SUP-1011"/>
    <x v="2"/>
    <s v="United Kingdom"/>
    <n v="30"/>
    <d v="2025-11-18T00:00:00"/>
    <n v="19038.36"/>
    <n v="21969.75"/>
    <n v="7843804.3200000003"/>
    <s v="NGN"/>
    <d v="2026-05-14T00:00:00"/>
    <d v="2025-11-20T00:00:00"/>
    <d v="2028-02-12T00:00:00"/>
    <x v="3"/>
    <x v="1"/>
  </r>
  <r>
    <s v="PRD-02206"/>
    <s v="HP-MOB-0078"/>
    <s v="3613200000000"/>
    <x v="25"/>
    <s v="Hp"/>
    <x v="5"/>
    <s v="Tablets"/>
    <s v="Each"/>
    <s v="Active"/>
    <x v="1"/>
    <s v="ABJ"/>
    <s v="B-21-S8"/>
    <s v="B"/>
    <s v="S8"/>
    <s v="BT-836403"/>
    <s v="LOT-B1230"/>
    <n v="0"/>
    <n v="0"/>
    <n v="0"/>
    <n v="75"/>
    <n v="30"/>
    <n v="750"/>
    <s v="SUP-1010"/>
    <x v="1"/>
    <s v="United Arab Emirates"/>
    <n v="15"/>
    <d v="2026-03-27T00:00:00"/>
    <n v="379822.64"/>
    <n v="542597.68000000005"/>
    <n v="0"/>
    <s v="NGN"/>
    <d v="2026-05-13T00:00:00"/>
    <d v="2026-04-02T00:00:00"/>
    <m/>
    <x v="0"/>
    <x v="0"/>
  </r>
  <r>
    <s v="PRD-02618"/>
    <s v="PHI-ELC-0141"/>
    <s v="5965210000000"/>
    <x v="31"/>
    <s v="Philips"/>
    <x v="8"/>
    <s v="Lighting"/>
    <s v="Each"/>
    <s v="Active"/>
    <x v="0"/>
    <s v="PHC"/>
    <s v="B-31-S3"/>
    <s v="B"/>
    <s v="S3"/>
    <s v="BT-871955"/>
    <s v="LOT-C7514"/>
    <n v="237"/>
    <n v="65"/>
    <n v="172"/>
    <n v="75"/>
    <n v="30"/>
    <n v="375"/>
    <s v="SUP-1001"/>
    <x v="9"/>
    <s v="Nigeria"/>
    <n v="6"/>
    <d v="2026-01-07T00:00:00"/>
    <n v="225294.53"/>
    <n v="267690.53999999998"/>
    <n v="53394803.609999999"/>
    <s v="NGN"/>
    <d v="2026-06-22T00:00:00"/>
    <d v="2026-01-08T00:00:00"/>
    <m/>
    <x v="1"/>
    <x v="1"/>
  </r>
  <r>
    <s v="PRD-02322"/>
    <s v="HP-MOB-0084"/>
    <s v="8893230000000"/>
    <x v="25"/>
    <s v="Hp"/>
    <x v="5"/>
    <s v="Smartphones"/>
    <s v="Each"/>
    <s v="Active"/>
    <x v="0"/>
    <s v="PHC"/>
    <s v="F-12-S4"/>
    <s v="F"/>
    <s v="S4"/>
    <s v="BT-663695"/>
    <s v="LOT-C5853"/>
    <n v="195"/>
    <n v="70"/>
    <n v="125"/>
    <n v="60"/>
    <n v="18"/>
    <n v="360"/>
    <s v="SUP-1010"/>
    <x v="1"/>
    <s v="United Arab Emirates"/>
    <n v="20"/>
    <d v="2025-09-06T00:00:00"/>
    <n v="601113.62"/>
    <n v="772642.32"/>
    <n v="117217155.90000001"/>
    <s v="NGN"/>
    <d v="2026-05-30T00:00:00"/>
    <d v="2025-09-07T00:00:00"/>
    <m/>
    <x v="1"/>
    <x v="1"/>
  </r>
  <r>
    <s v="PRD-01284"/>
    <s v="UBI-NET-0045"/>
    <s v="8827380000000"/>
    <x v="51"/>
    <s v="Ubiquiti"/>
    <x v="11"/>
    <s v="Access Points"/>
    <s v="Each"/>
    <s v="Active"/>
    <x v="1"/>
    <s v="ABJ"/>
    <s v="E-36-S8"/>
    <s v="E"/>
    <s v="S8"/>
    <s v="BT-612539"/>
    <s v="LOT-B6328"/>
    <n v="81"/>
    <n v="25"/>
    <n v="56"/>
    <n v="60"/>
    <n v="24"/>
    <n v="600"/>
    <s v="SUP-1003"/>
    <x v="0"/>
    <s v="Nigeria"/>
    <n v="6"/>
    <d v="2025-04-22T00:00:00"/>
    <n v="245807.39"/>
    <n v="351890.58"/>
    <n v="19910398.59"/>
    <s v="NGN"/>
    <d v="2026-06-29T00:00:00"/>
    <d v="2025-05-07T00:00:00"/>
    <m/>
    <x v="1"/>
    <x v="1"/>
  </r>
  <r>
    <s v="PRD-00760"/>
    <s v="LOG-AUD-0018"/>
    <s v="2655950000000"/>
    <x v="68"/>
    <s v="Logitech"/>
    <x v="0"/>
    <s v="Speakers"/>
    <s v="Each"/>
    <s v="Active"/>
    <x v="2"/>
    <s v="LAG"/>
    <s v="B-35-S8"/>
    <s v="B"/>
    <s v="S8"/>
    <s v="BT-624972"/>
    <s v="LOT-A3450"/>
    <n v="107"/>
    <n v="37"/>
    <n v="70"/>
    <n v="60"/>
    <n v="18"/>
    <n v="240"/>
    <s v="SUP-1002"/>
    <x v="5"/>
    <s v="Nigeria"/>
    <n v="8"/>
    <d v="2026-03-13T00:00:00"/>
    <n v="174389.88"/>
    <n v="264358.19"/>
    <n v="18659717.16"/>
    <s v="NGN"/>
    <d v="2026-06-24T00:00:00"/>
    <d v="2026-03-19T00:00:00"/>
    <m/>
    <x v="1"/>
    <x v="1"/>
  </r>
  <r>
    <s v="PRD-01132"/>
    <s v="KNG-STO-0022"/>
    <s v="9304640000000"/>
    <x v="79"/>
    <s v="Kingston"/>
    <x v="3"/>
    <s v="Hard Disk Drives"/>
    <s v="Each"/>
    <s v="Active"/>
    <x v="2"/>
    <s v="LAG"/>
    <s v="E-18-S5"/>
    <s v="E"/>
    <s v="S5"/>
    <s v="BT-692963"/>
    <s v="LOT-A7398"/>
    <n v="211"/>
    <n v="16"/>
    <n v="195"/>
    <n v="60"/>
    <n v="18"/>
    <n v="360"/>
    <s v="SUP-1004"/>
    <x v="10"/>
    <s v="United Arab Emirates"/>
    <n v="20"/>
    <d v="2025-01-21T00:00:00"/>
    <n v="74660.75"/>
    <n v="106801.66"/>
    <n v="15753418.25"/>
    <s v="NGN"/>
    <d v="2026-05-30T00:00:00"/>
    <d v="2025-01-29T00:00:00"/>
    <m/>
    <x v="1"/>
    <x v="1"/>
  </r>
  <r>
    <s v="PRD-01695"/>
    <s v="HP-MOB-0063"/>
    <s v="8109070000000"/>
    <x v="25"/>
    <s v="Hp"/>
    <x v="5"/>
    <s v="Smartphones"/>
    <s v="Each"/>
    <s v="Active"/>
    <x v="1"/>
    <s v="ABJ"/>
    <s v="E-13-S2"/>
    <s v="E"/>
    <s v="S2"/>
    <s v="BT-380105"/>
    <s v="LOT-B2174"/>
    <n v="-4"/>
    <n v="30"/>
    <n v="83"/>
    <n v="15"/>
    <n v="6"/>
    <n v="90"/>
    <s v="SUP-1003"/>
    <x v="0"/>
    <s v="Nigeria"/>
    <n v="3"/>
    <d v="2025-09-06T00:00:00"/>
    <n v="371840.27"/>
    <n v="560819.92000000004"/>
    <n v="42017950.509999998"/>
    <s v="NGN"/>
    <d v="2026-05-14T00:00:00"/>
    <d v="2025-09-07T00:00:00"/>
    <m/>
    <x v="3"/>
    <x v="1"/>
  </r>
  <r>
    <s v="PRD-00969"/>
    <s v="WD-STO-0022"/>
    <s v="2654350000000"/>
    <x v="78"/>
    <s v="Western Digital"/>
    <x v="3"/>
    <s v="Hard Disk Drives"/>
    <s v="Each"/>
    <s v="Active"/>
    <x v="2"/>
    <s v="LAG"/>
    <s v="A-26-S8"/>
    <s v="A"/>
    <s v="S8"/>
    <s v="BT-709778"/>
    <s v="LOT-A3791"/>
    <n v="261"/>
    <n v="59"/>
    <n v="202"/>
    <n v="100"/>
    <n v="50"/>
    <n v="600"/>
    <s v="SUP-1011"/>
    <x v="2"/>
    <s v="United Kingdom"/>
    <n v="31"/>
    <d v="2025-07-27T00:00:00"/>
    <n v="151208.41"/>
    <n v="226482.88"/>
    <n v="39465395.009999998"/>
    <s v="NGN"/>
    <d v="2026-06-22T00:00:00"/>
    <d v="2025-08-01T00:00:00"/>
    <m/>
    <x v="1"/>
    <x v="1"/>
  </r>
  <r>
    <s v="PRD-02225"/>
    <s v="LOG-AUD-0051"/>
    <s v="3087030000000"/>
    <x v="60"/>
    <s v="Logitech"/>
    <x v="0"/>
    <s v="Headsets"/>
    <s v="Each"/>
    <s v="Active"/>
    <x v="1"/>
    <s v="ABJ"/>
    <s v="C-04-S2"/>
    <s v="C"/>
    <s v="S2"/>
    <s v="BT-344145"/>
    <s v="LOT-B2589"/>
    <n v="110"/>
    <n v="13"/>
    <n v="97"/>
    <n v="100"/>
    <n v="50"/>
    <n v="400"/>
    <s v="SUP-1003"/>
    <x v="0"/>
    <s v="Nigeria"/>
    <n v="5"/>
    <d v="2026-01-23T00:00:00"/>
    <n v="153087.64000000001"/>
    <n v="227452.26"/>
    <n v="16839640.399999999"/>
    <s v="NGN"/>
    <d v="2026-05-16T00:00:00"/>
    <d v="2026-02-04T00:00:00"/>
    <m/>
    <x v="1"/>
    <x v="1"/>
  </r>
  <r>
    <s v="PRD-02817"/>
    <s v="MSF-FUR-0074"/>
    <s v="8367610000000"/>
    <x v="10"/>
    <s v="Microsoft"/>
    <x v="4"/>
    <s v="Desk Accessories"/>
    <s v="Each"/>
    <s v="Active"/>
    <x v="0"/>
    <s v="PHC"/>
    <s v="B-29-S2"/>
    <s v="B"/>
    <s v="S2"/>
    <s v="BT-158737"/>
    <s v="LOT-C8035"/>
    <n v="170"/>
    <n v="28"/>
    <n v="142"/>
    <n v="25"/>
    <n v="10"/>
    <n v="200"/>
    <s v="SUP-1001"/>
    <x v="9"/>
    <s v="Nigeria"/>
    <n v="9"/>
    <d v="2025-03-15T00:00:00"/>
    <n v="108315.4"/>
    <n v="139001.84"/>
    <n v="18413618"/>
    <s v="NGN"/>
    <d v="2026-06-11T00:00:00"/>
    <d v="2025-03-21T00:00:00"/>
    <m/>
    <x v="1"/>
    <x v="1"/>
  </r>
  <r>
    <s v="PRD-02390"/>
    <s v="PHI-CLN-0067"/>
    <s v="2630160000000"/>
    <x v="20"/>
    <s v="Philips"/>
    <x v="1"/>
    <s v="Cleaning Kits"/>
    <s v="Each"/>
    <s v="Active"/>
    <x v="0"/>
    <s v="PHC"/>
    <s v="F-16-S3"/>
    <s v="F"/>
    <s v="S3"/>
    <s v="BT-627257"/>
    <s v="LOT-C8003"/>
    <n v="112"/>
    <n v="5"/>
    <n v="107"/>
    <n v="60"/>
    <n v="18"/>
    <n v="240"/>
    <s v="SUP-1001"/>
    <x v="9"/>
    <s v="Nigeria"/>
    <n v="7"/>
    <d v="2025-04-13T00:00:00"/>
    <n v="151726.69"/>
    <n v="220730.18"/>
    <n v="16993389.280000001"/>
    <s v="NGN"/>
    <d v="2026-05-05T00:00:00"/>
    <d v="2025-04-21T00:00:00"/>
    <d v="2027-05-27T00:00:00"/>
    <x v="1"/>
    <x v="1"/>
  </r>
  <r>
    <s v="PRD-01630"/>
    <s v="BRO-SUP-0050"/>
    <s v="2371000000000"/>
    <x v="24"/>
    <s v="Brother"/>
    <x v="6"/>
    <s v="Paper Products"/>
    <s v="Pack"/>
    <s v="Active"/>
    <x v="1"/>
    <s v="ABJ"/>
    <s v="C-31-S7"/>
    <s v="C"/>
    <s v="S7"/>
    <s v="BT-174477"/>
    <s v="LOT-B3528"/>
    <n v="343"/>
    <n v="95"/>
    <n v="248"/>
    <n v="75"/>
    <n v="30"/>
    <n v="600"/>
    <s v="SUP-1002"/>
    <x v="5"/>
    <s v="Nigeria"/>
    <n v="3"/>
    <d v="2025-10-25T00:00:00"/>
    <n v="38459.910000000003"/>
    <n v="58001.04"/>
    <n v="13191749.130000001"/>
    <s v="NGN"/>
    <d v="2026-05-03T00:00:00"/>
    <d v="2025-11-05T00:00:00"/>
    <d v="2026-09-09T00:00:00"/>
    <x v="1"/>
    <x v="1"/>
  </r>
  <r>
    <s v="PRD-02741"/>
    <s v="HP-ACC-0065"/>
    <s v="3489370000000"/>
    <x v="57"/>
    <s v="Hp"/>
    <x v="10"/>
    <s v="Mice"/>
    <s v="Each"/>
    <s v="Active"/>
    <x v="0"/>
    <s v="PHC"/>
    <s v="A-22-S3"/>
    <s v="A"/>
    <s v="S3"/>
    <s v="BT-534256"/>
    <s v="LOT-C1059"/>
    <n v="32"/>
    <n v="9"/>
    <n v="23"/>
    <n v="15"/>
    <n v="6"/>
    <n v="60"/>
    <s v="SUP-1012"/>
    <x v="11"/>
    <s v="Nigeria"/>
    <n v="3"/>
    <d v="2026-03-13T00:00:00"/>
    <n v="40387.660000000003"/>
    <n v="53965.14"/>
    <n v="1292405.1200000001"/>
    <s v="NGN"/>
    <d v="2026-06-17T00:00:00"/>
    <d v="2026-03-17T00:00:00"/>
    <m/>
    <x v="1"/>
    <x v="1"/>
  </r>
  <r>
    <s v="PRD-00037"/>
    <s v="LOG-FUR-0001"/>
    <m/>
    <x v="4"/>
    <s v="Logitech"/>
    <x v="4"/>
    <s v="Desk Accessories"/>
    <s v="Each"/>
    <s v="Active"/>
    <x v="2"/>
    <s v="LAG"/>
    <s v="H-27-S7"/>
    <s v="H"/>
    <s v="S7"/>
    <s v="BT-865054"/>
    <s v="LOT-A2557"/>
    <n v="57"/>
    <n v="17"/>
    <n v="40"/>
    <n v="15"/>
    <n v="7"/>
    <n v="60"/>
    <s v="SUP-1011"/>
    <x v="6"/>
    <s v="United Kingdom"/>
    <n v="32"/>
    <d v="2025-10-19T00:00:00"/>
    <n v="95530.42"/>
    <n v="127114.88"/>
    <n v="5445233.9400000004"/>
    <s v="NGN"/>
    <d v="2026-06-08T00:00:00"/>
    <d v="2025-10-26T00:00:00"/>
    <m/>
    <x v="1"/>
    <x v="1"/>
  </r>
  <r>
    <s v="PRD-00238"/>
    <s v="WD-STO-0004"/>
    <s v="812135000000"/>
    <x v="74"/>
    <s v="Western Digital"/>
    <x v="3"/>
    <s v="Hard Disk Drives"/>
    <s v="Each"/>
    <s v="Active"/>
    <x v="2"/>
    <s v="LAG"/>
    <s v="B-40-S2"/>
    <s v="B"/>
    <s v="S2"/>
    <s v="BT-739270"/>
    <s v="LOT-A2669"/>
    <n v="118"/>
    <n v="44"/>
    <n v="74"/>
    <n v="40"/>
    <n v="12"/>
    <n v="400"/>
    <s v="SUP-1008"/>
    <x v="3"/>
    <s v="Nigeria"/>
    <n v="8"/>
    <d v="2025-03-18T00:00:00"/>
    <n v="153236.15"/>
    <n v="219520.28"/>
    <n v="18081865.699999999"/>
    <s v="NGN"/>
    <d v="2026-05-31T00:00:00"/>
    <d v="2025-03-31T00:00:00"/>
    <m/>
    <x v="1"/>
    <x v="1"/>
  </r>
  <r>
    <s v="PRD-02035"/>
    <s v="CAN-SUP-0064"/>
    <s v="6454830000000"/>
    <x v="39"/>
    <s v="Canon"/>
    <x v="6"/>
    <s v="Labels"/>
    <s v="Pack"/>
    <s v="Active"/>
    <x v="1"/>
    <s v="ABJ"/>
    <s v="C-08-S9"/>
    <s v="C"/>
    <s v="S9"/>
    <s v="BT-959553"/>
    <s v="LOT-B3893"/>
    <n v="82"/>
    <n v="26"/>
    <n v="56"/>
    <n v="50"/>
    <n v="25"/>
    <n v="200"/>
    <s v="SUP-1009"/>
    <x v="7"/>
    <s v="Nigeria"/>
    <n v="12"/>
    <d v="2025-02-08T00:00:00"/>
    <n v="18885.34"/>
    <n v="26118.400000000001"/>
    <n v="1548597.88"/>
    <s v="NGN"/>
    <d v="2026-05-08T00:00:00"/>
    <d v="2025-02-18T00:00:00"/>
    <d v="2027-12-02T00:00:00"/>
    <x v="1"/>
    <x v="1"/>
  </r>
  <r>
    <s v="PRD-00634"/>
    <s v="CIS-NET-0021"/>
    <s v="4815830000000"/>
    <x v="48"/>
    <s v="Cisco"/>
    <x v="11"/>
    <s v="Switches"/>
    <s v="Each"/>
    <s v="Active"/>
    <x v="2"/>
    <s v="LAG"/>
    <s v="C-12-S2"/>
    <s v="C"/>
    <s v="S2"/>
    <s v="BT-920102"/>
    <s v="LOT-A2249"/>
    <n v="-9"/>
    <n v="28"/>
    <n v="184"/>
    <n v="75"/>
    <n v="22"/>
    <n v="300"/>
    <s v="SUP-1011"/>
    <x v="2"/>
    <s v="United Kingdom"/>
    <n v="32"/>
    <d v="2026-03-16T00:00:00"/>
    <n v="220834.34"/>
    <n v="326297.93"/>
    <n v="46816880.079999998"/>
    <s v="NGN"/>
    <d v="2026-05-06T00:00:00"/>
    <d v="2026-03-19T00:00:00"/>
    <m/>
    <x v="1"/>
    <x v="1"/>
  </r>
  <r>
    <s v="PRD-01299"/>
    <s v="APC-ELC-0066"/>
    <s v="7273330000000"/>
    <x v="70"/>
    <s v="Apc"/>
    <x v="8"/>
    <s v="Surge Protection"/>
    <s v="Each"/>
    <s v="Active"/>
    <x v="1"/>
    <s v="ABJ"/>
    <s v="N/A"/>
    <s v="B"/>
    <s v="S8"/>
    <s v="BT-210436"/>
    <s v="LOT-B5067"/>
    <n v="196"/>
    <n v="9"/>
    <n v="187"/>
    <n v="75"/>
    <n v="22"/>
    <n v="300"/>
    <s v="SUP-1003"/>
    <x v="0"/>
    <s v="Nigeria"/>
    <n v="5"/>
    <d v="2025-12-03T00:00:00"/>
    <n v="66701.98"/>
    <n v="84894.36"/>
    <n v="13073588.08"/>
    <s v="NGN"/>
    <d v="2026-05-21T00:00:00"/>
    <d v="2025-12-14T00:00:00"/>
    <m/>
    <x v="1"/>
    <x v="1"/>
  </r>
  <r>
    <s v="PRD-02498"/>
    <s v="LOG-FUR-0068"/>
    <s v="696688000000"/>
    <x v="4"/>
    <s v="Logitech"/>
    <x v="4"/>
    <s v="Desk Accessories"/>
    <s v="Each"/>
    <s v="Active"/>
    <x v="0"/>
    <s v="PHC"/>
    <s v="A-09-S8"/>
    <s v="A"/>
    <s v="S8"/>
    <s v="BT-818613"/>
    <s v="LOT-C9869"/>
    <n v="181"/>
    <n v="3"/>
    <n v="178"/>
    <n v="60"/>
    <n v="30"/>
    <n v="300"/>
    <s v="SUP-1001"/>
    <x v="9"/>
    <s v="Nigeria"/>
    <n v="9"/>
    <d v="2025-01-19T00:00:00"/>
    <n v="178903.52"/>
    <n v="220740.82"/>
    <n v="32381537.120000001"/>
    <s v="NGN"/>
    <d v="2026-06-21T00:00:00"/>
    <d v="2025-02-01T00:00:00"/>
    <m/>
    <x v="1"/>
    <x v="1"/>
  </r>
  <r>
    <s v="PRD-00714"/>
    <s v="UBI-CCT-0015"/>
    <s v="661876000000"/>
    <x v="40"/>
    <s v="Ubiquiti"/>
    <x v="9"/>
    <s v="IP Cameras"/>
    <s v="Each"/>
    <s v="Active"/>
    <x v="2"/>
    <s v="LAG"/>
    <s v="H-34-S9"/>
    <s v="H"/>
    <s v="S9"/>
    <s v="BT-374647"/>
    <s v="LOT-A5518"/>
    <n v="101"/>
    <n v="19"/>
    <n v="82"/>
    <n v="75"/>
    <n v="22"/>
    <n v="450"/>
    <s v="SUP-1006"/>
    <x v="4"/>
    <s v="China"/>
    <n v="39"/>
    <d v="2026-03-05T00:00:00"/>
    <n v="519140.93"/>
    <n v="682268.55"/>
    <n v="52433233.93"/>
    <s v="NGN"/>
    <d v="2026-06-15T00:00:00"/>
    <d v="2026-03-10T00:00:00"/>
    <m/>
    <x v="1"/>
    <x v="1"/>
  </r>
  <r>
    <s v="PRD-02163"/>
    <s v="APC-ELC-0099"/>
    <s v="1819240000000"/>
    <x v="38"/>
    <s v="Apc"/>
    <x v="8"/>
    <s v="Surge Protection"/>
    <s v="Each"/>
    <s v="Active"/>
    <x v="1"/>
    <s v="ABJ"/>
    <s v="A-15-S8"/>
    <s v="A"/>
    <s v="S8"/>
    <s v="BT-126559"/>
    <s v="LOT-B9310"/>
    <n v="46"/>
    <n v="15"/>
    <n v="31"/>
    <n v="20"/>
    <n v="6"/>
    <n v="160"/>
    <s v="SUP-1010"/>
    <x v="1"/>
    <s v="United Arab Emirates"/>
    <n v="16"/>
    <d v="2025-09-04T00:00:00"/>
    <n v="172633.15"/>
    <n v="219603.49"/>
    <n v="7941124.9000000004"/>
    <s v="NGN"/>
    <d v="2026-05-02T00:00:00"/>
    <d v="2025-09-15T00:00:00"/>
    <m/>
    <x v="1"/>
    <x v="1"/>
  </r>
  <r>
    <s v="PRD-03094"/>
    <s v="CAN-PRN-0072"/>
    <s v="726427000000"/>
    <x v="15"/>
    <s v="Canon"/>
    <x v="7"/>
    <s v="Inkjet Printers"/>
    <s v="Each"/>
    <s v="Active"/>
    <x v="0"/>
    <s v="PHC"/>
    <s v="C-12-S8"/>
    <s v="C"/>
    <s v="S8"/>
    <s v="BT-357345"/>
    <s v="LOT-C2109"/>
    <n v="55"/>
    <n v="6"/>
    <n v="49"/>
    <n v="40"/>
    <n v="12"/>
    <n v="320"/>
    <s v="SUP-1009"/>
    <x v="7"/>
    <s v="Nigeria"/>
    <n v="10"/>
    <d v="2025-03-06T00:00:00"/>
    <n v="207541.25"/>
    <n v="299240.51"/>
    <n v="11414768.75"/>
    <s v="NGN"/>
    <d v="2026-06-19T00:00:00"/>
    <d v="2025-03-09T00:00:00"/>
    <m/>
    <x v="1"/>
    <x v="1"/>
  </r>
  <r>
    <s v="PRD-01501"/>
    <s v="MSF-ACC-0029"/>
    <s v="3070910000000"/>
    <x v="62"/>
    <s v="Microsoft"/>
    <x v="10"/>
    <s v="Keyboards"/>
    <s v="Each"/>
    <s v="Discontinued"/>
    <x v="1"/>
    <s v="ABJ"/>
    <s v="C-25-S4"/>
    <s v="C"/>
    <s v="S4"/>
    <s v="BT-172472"/>
    <s v="LOT-B5506"/>
    <n v="197"/>
    <n v="7"/>
    <n v="190"/>
    <n v="50"/>
    <n v="25"/>
    <n v="400"/>
    <s v="SUP-1009"/>
    <x v="7"/>
    <s v="Nigeria"/>
    <n v="12"/>
    <d v="2025-03-01T00:00:00"/>
    <n v="62957.25"/>
    <n v="94068.81"/>
    <n v="12402578.25"/>
    <s v="NGN"/>
    <d v="2026-05-23T00:00:00"/>
    <d v="2025-03-09T00:00:00"/>
    <m/>
    <x v="1"/>
    <x v="1"/>
  </r>
  <r>
    <s v="PRD-01678"/>
    <s v="PHI-ELC-0101"/>
    <s v="4873600000000"/>
    <x v="31"/>
    <s v="Philips"/>
    <x v="8"/>
    <s v="Surge Protection"/>
    <s v="Each"/>
    <s v="Active"/>
    <x v="1"/>
    <s v="ABJ"/>
    <s v="C-21-S1"/>
    <s v="C"/>
    <s v="S1"/>
    <s v="BT-167943"/>
    <s v="LOT-B5379"/>
    <n v="76"/>
    <n v="13"/>
    <n v="63"/>
    <n v="10"/>
    <n v="5"/>
    <n v="100"/>
    <s v="SUP-1007"/>
    <x v="8"/>
    <s v="China"/>
    <n v="35"/>
    <d v="2025-09-08T00:00:00"/>
    <n v="299047.31"/>
    <n v="411901"/>
    <n v="22727595.559999999"/>
    <s v="NGN"/>
    <d v="2026-05-09T00:00:00"/>
    <d v="2025-09-19T00:00:00"/>
    <m/>
    <x v="1"/>
    <x v="1"/>
  </r>
  <r>
    <s v="PRD-03275"/>
    <s v="HP-PRN-0059"/>
    <s v="4555010000000"/>
    <x v="64"/>
    <s v="Hp"/>
    <x v="7"/>
    <s v="Laser Printers"/>
    <s v="Each"/>
    <s v="Discontinued"/>
    <x v="0"/>
    <s v="PHC"/>
    <s v="E-15-S6"/>
    <s v="E"/>
    <s v="S6"/>
    <s v="BT-394476"/>
    <s v="LOT-C2722"/>
    <n v="174"/>
    <n v="16"/>
    <n v="158"/>
    <n v="30"/>
    <n v="12"/>
    <n v="150"/>
    <s v="SUP-1001"/>
    <x v="9"/>
    <s v="Nigeria"/>
    <n v="10"/>
    <d v="2025-10-23T00:00:00"/>
    <n v="252930.57"/>
    <n v="358720.79"/>
    <n v="44009919.18"/>
    <s v="NGN"/>
    <d v="2026-05-24T00:00:00"/>
    <d v="2025-11-07T00:00:00"/>
    <m/>
    <x v="3"/>
    <x v="1"/>
  </r>
  <r>
    <s v="PRD-03085"/>
    <s v="PHI-CLN-0092"/>
    <s v="3869380000000"/>
    <x v="20"/>
    <s v="Philips"/>
    <x v="1"/>
    <s v="Wipes"/>
    <s v="Each"/>
    <s v="Active"/>
    <x v="0"/>
    <s v="PHC"/>
    <s v="F-30-S5"/>
    <s v="F"/>
    <s v="S5"/>
    <s v="BT-693563"/>
    <s v="LOT-C6145"/>
    <n v="451"/>
    <n v="61"/>
    <n v="390"/>
    <n v="50"/>
    <n v="25"/>
    <n v="500"/>
    <s v="SUP-1010"/>
    <x v="1"/>
    <s v="United Arab Emirates"/>
    <n v="14"/>
    <d v="2026-01-19T00:00:00"/>
    <n v="102043.3"/>
    <n v="151955.63"/>
    <n v="46021528.299999997"/>
    <s v="NGN"/>
    <d v="2026-05-03T00:00:00"/>
    <d v="2026-01-21T00:00:00"/>
    <d v="2028-06-02T00:00:00"/>
    <x v="1"/>
    <x v="1"/>
  </r>
  <r>
    <s v="PRD-03358"/>
    <s v="CIS-NET-0131"/>
    <s v="7409360000000"/>
    <x v="56"/>
    <s v="Cisco"/>
    <x v="11"/>
    <s v="Access Points"/>
    <s v="Each"/>
    <s v="Active"/>
    <x v="0"/>
    <s v="PHC"/>
    <s v="E-30-S2"/>
    <s v="E"/>
    <s v="S2"/>
    <s v="BT-555000"/>
    <s v="LOT-C8567"/>
    <n v="151"/>
    <n v="54"/>
    <n v="97"/>
    <n v="40"/>
    <n v="20"/>
    <n v="320"/>
    <s v="SUP-1006"/>
    <x v="4"/>
    <s v="China"/>
    <n v="39"/>
    <d v="2025-11-08T00:00:00"/>
    <n v="477689.45"/>
    <n v="622713.25"/>
    <n v="72131106.950000003"/>
    <s v="NGN"/>
    <d v="2026-06-10T00:00:00"/>
    <d v="2025-11-10T00:00:00"/>
    <m/>
    <x v="1"/>
    <x v="1"/>
  </r>
  <r>
    <s v="PRD-00849"/>
    <s v="CAN-PRN-0025"/>
    <s v="9686360000000"/>
    <x v="35"/>
    <s v="Canon"/>
    <x v="7"/>
    <s v="Multifunction"/>
    <s v="Each"/>
    <s v="Active"/>
    <x v="2"/>
    <s v="LAG"/>
    <s v="B-12-S6"/>
    <s v="B"/>
    <s v="S6"/>
    <s v="BT-409876"/>
    <s v="LOT-A9378"/>
    <n v="0"/>
    <n v="0"/>
    <n v="0"/>
    <n v="10"/>
    <n v="4"/>
    <n v="40"/>
    <s v="SUP-1006"/>
    <x v="4"/>
    <s v="China"/>
    <n v="36"/>
    <d v="2025-12-13T00:00:00"/>
    <n v="421715.20000000001"/>
    <n v="600387.13"/>
    <n v="0"/>
    <s v="NGN"/>
    <d v="2026-05-18T00:00:00"/>
    <d v="2025-12-24T00:00:00"/>
    <m/>
    <x v="0"/>
    <x v="0"/>
  </r>
  <r>
    <s v="PRD-02625"/>
    <s v="HP-CLN-0065"/>
    <s v="337496000000"/>
    <x v="1"/>
    <s v="Hp"/>
    <x v="1"/>
    <s v="Vacuum"/>
    <s v="Each"/>
    <s v="Active"/>
    <x v="0"/>
    <s v="PHC"/>
    <s v="B-15-S1"/>
    <s v="B"/>
    <s v="S1"/>
    <s v="BT-518698"/>
    <s v="LOT-C1358"/>
    <n v="17"/>
    <n v="0"/>
    <n v="17"/>
    <n v="10"/>
    <n v="5"/>
    <n v="100"/>
    <s v="SUP-1001"/>
    <x v="9"/>
    <s v="Nigeria"/>
    <n v="6"/>
    <d v="2026-02-27T00:00:00"/>
    <n v="97767.82"/>
    <n v="145097.92000000001"/>
    <n v="1662052.94"/>
    <s v="NGN"/>
    <d v="2026-05-13T00:00:00"/>
    <d v="2026-03-01T00:00:00"/>
    <d v="2026-11-12T00:00:00"/>
    <x v="1"/>
    <x v="1"/>
  </r>
  <r>
    <s v="PRD-01224"/>
    <s v="HP-MOB-0047"/>
    <s v="9838320000000"/>
    <x v="25"/>
    <s v="Hp"/>
    <x v="5"/>
    <s v="Tablets"/>
    <s v="Each"/>
    <s v="Discontinued"/>
    <x v="1"/>
    <s v="ABJ"/>
    <s v="C-27-S1"/>
    <s v="C"/>
    <s v="S1"/>
    <s v="BT-887382"/>
    <s v="LOT-B9717"/>
    <n v="149"/>
    <n v="4"/>
    <n v="145"/>
    <n v="60"/>
    <n v="18"/>
    <n v="300"/>
    <s v="SUP-1005"/>
    <x v="12"/>
    <s v="United Arab Emirates"/>
    <n v="19"/>
    <d v="2025-01-19T00:00:00"/>
    <n v="346747.23"/>
    <n v="500845.66"/>
    <n v="51665337.270000003"/>
    <s v="NGN"/>
    <d v="2026-05-19T00:00:00"/>
    <d v="2025-01-20T00:00:00"/>
    <m/>
    <x v="1"/>
    <x v="1"/>
  </r>
  <r>
    <s v="PRD-03193"/>
    <s v="HP-MOB-0116"/>
    <s v="6006510000000"/>
    <x v="25"/>
    <s v="Hp"/>
    <x v="5"/>
    <s v="Smartphones"/>
    <s v="Each"/>
    <s v="Active"/>
    <x v="0"/>
    <s v="PHC"/>
    <s v="E-28-S1"/>
    <s v="E"/>
    <s v="S1"/>
    <s v="BT-250202"/>
    <s v="LOT-C9859"/>
    <n v="26"/>
    <n v="10"/>
    <n v="16"/>
    <n v="10"/>
    <n v="4"/>
    <n v="40"/>
    <s v="SUP-1003"/>
    <x v="0"/>
    <s v="Nigeria"/>
    <n v="8"/>
    <d v="2026-03-21T00:00:00"/>
    <n v="344764.31"/>
    <n v="445979.56"/>
    <n v="8963872.0600000005"/>
    <s v="NGN"/>
    <d v="2026-05-05T00:00:00"/>
    <d v="2026-04-04T00:00:00"/>
    <m/>
    <x v="1"/>
    <x v="1"/>
  </r>
  <r>
    <s v="PRD-01864"/>
    <s v="DEL-LAP-0042"/>
    <s v="46879752100"/>
    <x v="65"/>
    <s v="Dell"/>
    <x v="2"/>
    <s v="Gaming Laptops"/>
    <s v="Each"/>
    <s v="Active"/>
    <x v="1"/>
    <s v="ABJ"/>
    <s v="N/A"/>
    <s v="C"/>
    <s v="S3"/>
    <s v="BT-248048"/>
    <s v="LOT-B2627"/>
    <n v="26"/>
    <n v="10"/>
    <n v="16"/>
    <n v="25"/>
    <n v="12"/>
    <n v="250"/>
    <s v="SUP-1007"/>
    <x v="8"/>
    <s v="China"/>
    <n v="30"/>
    <d v="2025-03-27T00:00:00"/>
    <n v="609236.56999999995"/>
    <n v="882353.07"/>
    <n v="15840150.82"/>
    <s v="NGN"/>
    <d v="2026-05-06T00:00:00"/>
    <d v="2025-03-28T00:00:00"/>
    <m/>
    <x v="1"/>
    <x v="1"/>
  </r>
  <r>
    <s v="PRD-02773"/>
    <s v="DEL-ACC-0053"/>
    <s v="6665410000000"/>
    <x v="58"/>
    <s v="Dell"/>
    <x v="10"/>
    <s v="Input Combos"/>
    <s v="Each"/>
    <s v="Active"/>
    <x v="0"/>
    <s v="PHC"/>
    <s v="C-16-S7"/>
    <s v="C"/>
    <s v="S7"/>
    <s v="BT-437260"/>
    <s v="LOT-C6405"/>
    <n v="0"/>
    <n v="0"/>
    <n v="0"/>
    <n v="100"/>
    <n v="30"/>
    <n v="600"/>
    <s v="SUP-1003"/>
    <x v="0"/>
    <s v="Nigeria"/>
    <n v="7"/>
    <d v="2026-05-08T00:00:00"/>
    <n v="13116.82"/>
    <n v="19499.650000000001"/>
    <n v="0"/>
    <s v="NGN"/>
    <d v="2026-06-22T00:00:00"/>
    <d v="2026-05-17T00:00:00"/>
    <m/>
    <x v="0"/>
    <x v="0"/>
  </r>
  <r>
    <s v="PRD-00795"/>
    <s v="HP-FUR-0024"/>
    <s v="1952810000000"/>
    <x v="27"/>
    <s v="Hp"/>
    <x v="4"/>
    <s v="Desk Accessories"/>
    <s v="Each"/>
    <s v="Active"/>
    <x v="2"/>
    <s v="LAG"/>
    <s v="E-40-S2"/>
    <s v="E"/>
    <s v="S2"/>
    <s v="BT-401673"/>
    <s v="LOT-A6397"/>
    <n v="179"/>
    <n v="67"/>
    <n v="112"/>
    <n v="60"/>
    <n v="30"/>
    <n v="240"/>
    <s v="SUP-1002"/>
    <x v="5"/>
    <s v="Nigeria"/>
    <n v="3"/>
    <d v="2026-03-27T00:00:00"/>
    <n v="74992.05"/>
    <n v="102452.62"/>
    <n v="13423576.949999999"/>
    <s v="NGN"/>
    <d v="2026-05-03T00:00:00"/>
    <d v="2026-03-28T00:00:00"/>
    <m/>
    <x v="1"/>
    <x v="1"/>
  </r>
  <r>
    <s v="PRD-03218"/>
    <s v="MSF-FUR-0089"/>
    <s v="796589000000"/>
    <x v="10"/>
    <s v="Microsoft"/>
    <x v="4"/>
    <s v="Desk Accessories"/>
    <s v="Each"/>
    <s v="Active"/>
    <x v="0"/>
    <s v="PHC"/>
    <s v="C-16-S4"/>
    <s v="C"/>
    <s v="S4"/>
    <s v="BT-222785"/>
    <s v="LOT-C7916"/>
    <n v="67"/>
    <n v="21"/>
    <n v="46"/>
    <m/>
    <n v="6"/>
    <n v="90"/>
    <s v="SUP-1010"/>
    <x v="1"/>
    <s v="United Arab Emirates"/>
    <n v="14"/>
    <d v="2026-04-13T00:00:00"/>
    <n v="240310.75"/>
    <n v="359103.02"/>
    <n v="16100820.25"/>
    <s v="NGN"/>
    <d v="2026-05-10T00:00:00"/>
    <d v="2026-04-14T00:00:00"/>
    <m/>
    <x v="1"/>
    <x v="1"/>
  </r>
  <r>
    <s v="PRD-01550"/>
    <s v="HP-SUP-0042"/>
    <s v="1094530000000"/>
    <x v="34"/>
    <s v="Hp"/>
    <x v="6"/>
    <s v="Toner &amp; Ink"/>
    <s v="Pack"/>
    <s v="Active"/>
    <x v="1"/>
    <s v="ABJ"/>
    <s v="A-13-S3"/>
    <s v="A"/>
    <s v="S3"/>
    <s v="BT-797765"/>
    <s v="LOT-B5109"/>
    <n v="273"/>
    <n v="9"/>
    <n v="264"/>
    <n v="75"/>
    <n v="22"/>
    <n v="375"/>
    <s v="SUP-1007"/>
    <x v="8"/>
    <s v="China"/>
    <n v="30"/>
    <d v="2025-06-08T00:00:00"/>
    <n v="2600.09"/>
    <n v="3997.21"/>
    <n v="709824.57"/>
    <s v="NGN"/>
    <d v="2026-05-14T00:00:00"/>
    <d v="2025-06-13T00:00:00"/>
    <d v="2028-02-01T00:00:00"/>
    <x v="1"/>
    <x v="1"/>
  </r>
  <r>
    <s v="PRD-01959"/>
    <s v="APC-ELC-0089"/>
    <s v="6596470000000"/>
    <x v="38"/>
    <s v="Apc"/>
    <x v="8"/>
    <s v="UPS"/>
    <s v="Each"/>
    <s v="Active"/>
    <x v="1"/>
    <s v="ABJ"/>
    <s v="D-37-S4"/>
    <s v="D"/>
    <s v="S4"/>
    <s v="BT-572737"/>
    <s v="LOT-B7443"/>
    <n v="129"/>
    <n v="13"/>
    <n v="116"/>
    <n v="25"/>
    <n v="7"/>
    <n v="200"/>
    <s v="SUP-1009"/>
    <x v="7"/>
    <s v="Nigeria"/>
    <n v="6"/>
    <d v="2025-08-23T00:00:00"/>
    <n v="131019.06"/>
    <n v="183777.88"/>
    <n v="16901458.739999998"/>
    <s v="NGN"/>
    <d v="2026-05-22T00:00:00"/>
    <d v="2025-09-05T00:00:00"/>
    <m/>
    <x v="1"/>
    <x v="1"/>
  </r>
  <r>
    <s v="PRD-01039"/>
    <s v="PHI-CCT-0030"/>
    <s v="2620310000000"/>
    <x v="32"/>
    <s v="Philips"/>
    <x v="9"/>
    <s v="Intercoms"/>
    <s v="Each"/>
    <s v="Active"/>
    <x v="2"/>
    <s v="LAG"/>
    <s v="E-01-S9"/>
    <s v="E"/>
    <s v="S9"/>
    <s v="BT-507539"/>
    <s v="LOT-A7544"/>
    <n v="20"/>
    <n v="7"/>
    <n v="13"/>
    <n v="10"/>
    <n v="3"/>
    <n v="80"/>
    <s v="SUP-1006"/>
    <x v="4"/>
    <s v="China"/>
    <n v="35"/>
    <d v="2026-01-02T00:00:00"/>
    <n v="437008.44"/>
    <n v="563523.53"/>
    <n v="8740168.8000000007"/>
    <s v="NGN"/>
    <d v="2026-06-01T00:00:00"/>
    <d v="2026-01-14T00:00:00"/>
    <m/>
    <x v="1"/>
    <x v="1"/>
  </r>
  <r>
    <s v="PRD-02931"/>
    <s v="LEN-MOB-0090"/>
    <s v="9091200000000"/>
    <x v="66"/>
    <s v="Lenovo"/>
    <x v="5"/>
    <s v="Smartphones"/>
    <s v="Each"/>
    <s v="Active"/>
    <x v="0"/>
    <s v="PHC"/>
    <s v="G-29-S9"/>
    <s v="G"/>
    <s v="S9"/>
    <s v="BT-497083"/>
    <s v="LOT-C7269"/>
    <n v="209"/>
    <n v="60"/>
    <n v="149"/>
    <n v="40"/>
    <n v="12"/>
    <n v="320"/>
    <s v="SUP-1010"/>
    <x v="1"/>
    <s v="United Arab Emirates"/>
    <n v="20"/>
    <d v="2025-10-09T00:00:00"/>
    <n v="320040.96999999997"/>
    <n v="451110.77"/>
    <n v="66888562.729999997"/>
    <s v="NGN"/>
    <d v="2026-06-06T00:00:00"/>
    <d v="2025-10-23T00:00:00"/>
    <m/>
    <x v="1"/>
    <x v="1"/>
  </r>
  <r>
    <s v="PRD-02375"/>
    <s v="MSF-FUR-0058"/>
    <s v="4260860000000"/>
    <x v="10"/>
    <s v="Microsoft"/>
    <x v="4"/>
    <s v="Desk Accessories"/>
    <s v="Each"/>
    <s v="Active"/>
    <x v="0"/>
    <s v="PHC"/>
    <s v="G-29-S6"/>
    <s v="G"/>
    <s v="S6"/>
    <s v="BT-319117"/>
    <s v="LOT-C4606"/>
    <n v="23"/>
    <n v="2"/>
    <n v="21"/>
    <n v="20"/>
    <n v="8"/>
    <n v="100"/>
    <s v="SUP-1006"/>
    <x v="4"/>
    <s v="China"/>
    <n v="37"/>
    <d v="2025-06-01T00:00:00"/>
    <n v="121202.86"/>
    <n v="164698.88"/>
    <n v="2787665.78"/>
    <s v="NGN"/>
    <d v="2026-05-02T00:00:00"/>
    <d v="2025-06-16T00:00:00"/>
    <m/>
    <x v="1"/>
    <x v="1"/>
  </r>
  <r>
    <s v="PRD-02434"/>
    <s v="WD-STO-0064"/>
    <s v="6223970000000"/>
    <x v="74"/>
    <s v="Western Digital"/>
    <x v="10"/>
    <s v="Solid State Drives"/>
    <s v="Each"/>
    <s v="Active"/>
    <x v="0"/>
    <s v="PHC"/>
    <s v="D-33-S4"/>
    <s v="D"/>
    <s v="S4"/>
    <s v="BT-273322"/>
    <s v="LOT-C5110"/>
    <n v="127"/>
    <n v="8"/>
    <n v="119"/>
    <n v="25"/>
    <n v="10"/>
    <n v="150"/>
    <s v="SUP-1009"/>
    <x v="7"/>
    <s v="Nigeria"/>
    <n v="9"/>
    <d v="2025-12-15T00:00:00"/>
    <n v="160365.92000000001"/>
    <n v="241014.66"/>
    <n v="20366471.84"/>
    <s v="NGN"/>
    <d v="2026-05-06T00:00:00"/>
    <d v="2025-12-17T00:00:00"/>
    <m/>
    <x v="1"/>
    <x v="1"/>
  </r>
  <r>
    <s v="PRD-02038"/>
    <s v="LOG-FUR-0054"/>
    <s v="9795200000000"/>
    <x v="4"/>
    <s v="Logitech"/>
    <x v="4"/>
    <s v="Desks"/>
    <s v="Each"/>
    <s v="Active"/>
    <x v="1"/>
    <s v="ABJ"/>
    <s v="B-33-S6"/>
    <s v="B"/>
    <s v="S6"/>
    <s v="BT-225642"/>
    <s v="LOT-B4936"/>
    <n v="62"/>
    <n v="11"/>
    <n v="51"/>
    <n v="20"/>
    <n v="6"/>
    <n v="160"/>
    <s v="SUP-1002"/>
    <x v="5"/>
    <s v="Nigeria"/>
    <n v="6"/>
    <d v="2026-01-20T00:00:00"/>
    <n v="229738.04"/>
    <n v="281218.64"/>
    <n v="14243758.48"/>
    <s v="NGN"/>
    <d v="2026-05-01T00:00:00"/>
    <d v="2026-01-21T00:00:00"/>
    <m/>
    <x v="1"/>
    <x v="1"/>
  </r>
  <r>
    <s v="PRD-00801"/>
    <s v="CIS-CCT-0019"/>
    <s v="6693710000000"/>
    <x v="17"/>
    <s v="Cisco"/>
    <x v="9"/>
    <s v="IP Cameras"/>
    <s v="Each"/>
    <s v="Active"/>
    <x v="2"/>
    <s v="LAG"/>
    <s v="C-23-S2"/>
    <s v="C"/>
    <s v="S2"/>
    <s v="BT-817747"/>
    <s v="LOT-A4944"/>
    <n v="101"/>
    <n v="38"/>
    <n v="63"/>
    <n v="60"/>
    <n v="18"/>
    <n v="240"/>
    <s v="SUP-1002"/>
    <x v="5"/>
    <s v="Nigeria"/>
    <n v="9"/>
    <d v="2025-04-18T00:00:00"/>
    <n v="180819.38"/>
    <n v="229787.83"/>
    <n v="18262757.379999999"/>
    <s v="NGN"/>
    <d v="2026-05-26T00:00:00"/>
    <d v="2025-04-26T00:00:00"/>
    <m/>
    <x v="1"/>
    <x v="1"/>
  </r>
  <r>
    <s v="PRD-02569"/>
    <s v="BRO-PRN-0055"/>
    <s v="1301210000000"/>
    <x v="44"/>
    <s v="Brother"/>
    <x v="7"/>
    <s v="Inkjet Printers"/>
    <s v="Each"/>
    <s v="Active"/>
    <x v="0"/>
    <s v="PHC"/>
    <s v="E-23-S5"/>
    <s v="E"/>
    <s v="S5"/>
    <s v="BT-975890"/>
    <s v="LOT-C8613"/>
    <n v="69"/>
    <n v="27"/>
    <n v="42"/>
    <n v="15"/>
    <n v="6"/>
    <n v="75"/>
    <s v="SUP-1003"/>
    <x v="0"/>
    <s v="Nigeria"/>
    <n v="3"/>
    <d v="2026-02-06T00:00:00"/>
    <n v="384615.07"/>
    <n v="451257.49"/>
    <n v="26538439.829999998"/>
    <s v="NGN"/>
    <d v="2026-06-28T00:00:00"/>
    <d v="2026-02-18T00:00:00"/>
    <m/>
    <x v="1"/>
    <x v="1"/>
  </r>
  <r>
    <s v="PRD-02970"/>
    <s v="APC-ELC-0123"/>
    <s v="1850120000000"/>
    <x v="70"/>
    <s v="Apc"/>
    <x v="8"/>
    <s v="UPS"/>
    <s v="Each"/>
    <s v="Active"/>
    <x v="0"/>
    <s v="PHC"/>
    <s v="C-40-S8"/>
    <s v="C"/>
    <s v="S8"/>
    <s v="BT-848823"/>
    <s v="LOT-C6467"/>
    <n v="0"/>
    <n v="0"/>
    <n v="0"/>
    <n v="50"/>
    <n v="25"/>
    <n v="200"/>
    <s v="SUP-1006"/>
    <x v="4"/>
    <s v="China"/>
    <n v="34"/>
    <d v="2026-02-24T00:00:00"/>
    <n v="97109.4"/>
    <n v="147743.54999999999"/>
    <n v="0"/>
    <s v="NGN"/>
    <d v="2026-06-11T00:00:00"/>
    <d v="2026-03-02T00:00:00"/>
    <m/>
    <x v="0"/>
    <x v="0"/>
  </r>
  <r>
    <s v="PRD-01173"/>
    <s v="UBI-NET-0040"/>
    <m/>
    <x v="43"/>
    <s v="Ubiquiti"/>
    <x v="11"/>
    <s v="Access Points"/>
    <s v="Each"/>
    <s v="Active"/>
    <x v="2"/>
    <s v="LAG"/>
    <s v="H-09-S1"/>
    <s v="H"/>
    <s v="S1"/>
    <s v="BT-606077"/>
    <s v="LOT-A3304"/>
    <n v="167"/>
    <n v="38"/>
    <n v="129"/>
    <n v="40"/>
    <n v="12"/>
    <n v="240"/>
    <s v="SUP-1006"/>
    <x v="4"/>
    <s v="China"/>
    <n v="37"/>
    <d v="2026-04-11T00:00:00"/>
    <n v="184707.62"/>
    <n v="246783.87"/>
    <n v="30846172.539999999"/>
    <s v="NGN"/>
    <d v="2026-05-15T00:00:00"/>
    <d v="2026-04-26T00:00:00"/>
    <m/>
    <x v="1"/>
    <x v="1"/>
  </r>
  <r>
    <s v="PRD-03061"/>
    <s v="CIS-CCT-0074"/>
    <s v="9097140000000"/>
    <x v="17"/>
    <s v="Cisco"/>
    <x v="9"/>
    <s v="Intercoms"/>
    <s v="Each"/>
    <s v="Active"/>
    <x v="0"/>
    <s v="PHC"/>
    <s v="B-21-S9"/>
    <s v="B"/>
    <s v="S9"/>
    <s v="BT-168036"/>
    <s v="LOT-C4222"/>
    <n v="0"/>
    <n v="0"/>
    <n v="0"/>
    <n v="20"/>
    <n v="10"/>
    <n v="160"/>
    <s v="SUP-1001"/>
    <x v="9"/>
    <s v="Nigeria"/>
    <n v="9"/>
    <d v="2025-03-13T00:00:00"/>
    <n v="417660.73"/>
    <n v="605301.59"/>
    <n v="0"/>
    <s v="NGN"/>
    <d v="2026-06-08T00:00:00"/>
    <d v="2025-03-27T00:00:00"/>
    <m/>
    <x v="0"/>
    <x v="0"/>
  </r>
  <r>
    <s v="PRD-02515"/>
    <s v="CAN-SUP-0078"/>
    <s v="8439680000000"/>
    <x v="50"/>
    <s v="Canon"/>
    <x v="6"/>
    <s v="Labels"/>
    <s v="Pack"/>
    <s v="Active"/>
    <x v="0"/>
    <s v="PHC"/>
    <s v="F-15-S1"/>
    <s v="F"/>
    <s v="S1"/>
    <s v="BT-511706"/>
    <s v="LOT-C2908"/>
    <n v="8"/>
    <n v="3"/>
    <n v="5"/>
    <n v="40"/>
    <n v="16"/>
    <n v="320"/>
    <s v="SUP-1006"/>
    <x v="4"/>
    <s v="China"/>
    <n v="34"/>
    <d v="2025-03-11T00:00:00"/>
    <n v="36226.230000000003"/>
    <n v="44947.39"/>
    <n v="289809.84000000003"/>
    <s v="NGN"/>
    <d v="2026-05-11T00:00:00"/>
    <d v="2025-03-20T00:00:00"/>
    <d v="2027-04-26T00:00:00"/>
    <x v="2"/>
    <x v="0"/>
  </r>
  <r>
    <s v="PRD-03118"/>
    <s v="PHI-ELC-0168"/>
    <s v="1543800000000"/>
    <x v="31"/>
    <s v="Philips"/>
    <x v="8"/>
    <s v="Surge Protection"/>
    <s v="Each"/>
    <s v="Active"/>
    <x v="0"/>
    <s v="PHC"/>
    <s v="D-12-S3"/>
    <s v="D"/>
    <s v="S3"/>
    <s v="BT-358354"/>
    <s v="LOT-C5554"/>
    <n v="0"/>
    <n v="0"/>
    <n v="0"/>
    <n v="100"/>
    <n v="40"/>
    <n v="1000"/>
    <s v="SUP-1009"/>
    <x v="7"/>
    <s v="Nigeria"/>
    <n v="11"/>
    <d v="2025-10-02T00:00:00"/>
    <n v="96560.29"/>
    <n v="147979.43"/>
    <n v="0"/>
    <s v="NGN"/>
    <d v="2026-05-05T00:00:00"/>
    <d v="2025-10-12T00:00:00"/>
    <m/>
    <x v="0"/>
    <x v="0"/>
  </r>
  <r>
    <s v="PRD-02447"/>
    <s v="PHI-CCT-0070"/>
    <s v="7220500000000"/>
    <x v="32"/>
    <s v="Philips"/>
    <x v="9"/>
    <s v="Intercoms"/>
    <s v="Each"/>
    <s v="Active"/>
    <x v="0"/>
    <s v="PHC"/>
    <s v="B-35-S6"/>
    <s v="B"/>
    <s v="S6"/>
    <s v="BT-998316"/>
    <s v="LOT-C5150"/>
    <n v="142"/>
    <n v="20"/>
    <n v="122"/>
    <n v="50"/>
    <n v="15"/>
    <n v="300"/>
    <s v="SUP-1009"/>
    <x v="7"/>
    <s v="Nigeria"/>
    <n v="8"/>
    <d v="2025-01-20T00:00:00"/>
    <n v="644733.55000000005"/>
    <n v="782350.05"/>
    <n v="91552164.099999994"/>
    <s v="NGN"/>
    <d v="2026-05-25T00:00:00"/>
    <d v="2025-01-27T00:00:00"/>
    <m/>
    <x v="1"/>
    <x v="1"/>
  </r>
  <r>
    <s v="PRD-00743"/>
    <s v="KNG-STO-0014"/>
    <s v="6453160000000"/>
    <x v="59"/>
    <s v="Kingston"/>
    <x v="3"/>
    <s v="Solid State Drives"/>
    <s v="Each"/>
    <s v="Discontinued"/>
    <x v="2"/>
    <s v="LAG"/>
    <s v="F-29-S5"/>
    <s v="F"/>
    <s v="S5"/>
    <s v="BT-694718"/>
    <s v="LOT-A5347"/>
    <n v="197"/>
    <n v="7"/>
    <n v="190"/>
    <n v="50"/>
    <n v="15"/>
    <n v="300"/>
    <s v="SUP-1004"/>
    <x v="10"/>
    <s v="United Arab Emirates"/>
    <n v="20"/>
    <d v="2025-11-07T00:00:00"/>
    <n v="54207.03"/>
    <n v="68891.11"/>
    <n v="10678784.91"/>
    <s v="NGN"/>
    <d v="2026-05-23T00:00:00"/>
    <d v="2025-11-11T00:00:00"/>
    <m/>
    <x v="1"/>
    <x v="1"/>
  </r>
  <r>
    <s v="PRD-01327"/>
    <s v="PHI-CLN-0034"/>
    <s v="3307070000000"/>
    <x v="20"/>
    <s v="Philips"/>
    <x v="1"/>
    <s v="Vacuum"/>
    <s v="Each"/>
    <s v="Active"/>
    <x v="1"/>
    <s v="ABJ"/>
    <s v="D-24-S2"/>
    <s v="D"/>
    <s v="S2"/>
    <s v="BT-546870"/>
    <s v="LOT-B5829"/>
    <n v="72"/>
    <n v="18"/>
    <n v="54"/>
    <n v="10"/>
    <n v="3"/>
    <n v="100"/>
    <s v="SUP-1009"/>
    <x v="7"/>
    <s v="Nigeria"/>
    <n v="12"/>
    <d v="2025-01-28T00:00:00"/>
    <n v="34878.81"/>
    <n v="44862.68"/>
    <n v="2511274.3199999998"/>
    <s v="NGN"/>
    <d v="2026-06-07T00:00:00"/>
    <d v="2025-02-09T00:00:00"/>
    <d v="2026-11-10T00:00:00"/>
    <x v="1"/>
    <x v="1"/>
  </r>
  <r>
    <s v="PRD-00598"/>
    <s v="LOG-FUR-0014"/>
    <s v="3042320000000"/>
    <x v="4"/>
    <s v="Logitech"/>
    <x v="4"/>
    <s v="Desks"/>
    <s v="Each"/>
    <s v="Active"/>
    <x v="2"/>
    <s v="LAG"/>
    <s v="D-09-S1"/>
    <s v="D"/>
    <s v="S1"/>
    <s v="BT-871457"/>
    <s v="LOT-A1213"/>
    <n v="149"/>
    <n v="47"/>
    <n v="102"/>
    <n v="30"/>
    <n v="15"/>
    <n v="150"/>
    <s v="SUP-1008"/>
    <x v="3"/>
    <s v="Nigeria"/>
    <n v="9"/>
    <d v="2025-06-06T00:00:00"/>
    <n v="70780.97"/>
    <n v="93330.66"/>
    <n v="10546364.529999999"/>
    <s v="NGN"/>
    <d v="2026-05-22T00:00:00"/>
    <d v="2025-06-16T00:00:00"/>
    <m/>
    <x v="1"/>
    <x v="1"/>
  </r>
  <r>
    <s v="PRD-02930"/>
    <s v="BRO-SUP-0091"/>
    <s v="164424000000"/>
    <x v="6"/>
    <s v="Brother"/>
    <x v="6"/>
    <s v="Toner &amp; Ink"/>
    <s v="Pack"/>
    <s v="Active"/>
    <x v="0"/>
    <s v="PHC"/>
    <s v="G-37-S7"/>
    <s v="G"/>
    <s v="S7"/>
    <s v="BT-546169"/>
    <s v="LOT-C5198"/>
    <n v="178"/>
    <n v="19"/>
    <n v="159"/>
    <n v="20"/>
    <n v="8"/>
    <n v="160"/>
    <s v="SUP-1006"/>
    <x v="4"/>
    <s v="China"/>
    <n v="37"/>
    <d v="2025-09-11T00:00:00"/>
    <n v="42765.09"/>
    <n v="57212.99"/>
    <n v="7612186.0199999996"/>
    <s v="NGN"/>
    <d v="2026-05-12T00:00:00"/>
    <d v="2025-09-12T00:00:00"/>
    <d v="2026-05-14T00:00:00"/>
    <x v="3"/>
    <x v="1"/>
  </r>
  <r>
    <s v="PRD-01633"/>
    <s v="WD-STO-0040"/>
    <s v="8325660000000"/>
    <x v="78"/>
    <s v="Western Digital"/>
    <x v="3"/>
    <s v="Flash Drives"/>
    <s v="Each"/>
    <s v="Discontinued"/>
    <x v="1"/>
    <s v="ABJ"/>
    <s v="A-39-S1"/>
    <s v="A"/>
    <s v="S1"/>
    <s v="BT-555000"/>
    <s v="LOT-B8568"/>
    <n v="27"/>
    <n v="1"/>
    <n v="26"/>
    <n v="20"/>
    <n v="8"/>
    <n v="120"/>
    <s v="SUP-1002"/>
    <x v="5"/>
    <s v="Nigeria"/>
    <n v="3"/>
    <d v="2025-03-13T00:00:00"/>
    <n v="213834.18"/>
    <n v="300417.01"/>
    <n v="5773522.8600000003"/>
    <s v="NGN"/>
    <d v="2026-06-11T00:00:00"/>
    <d v="2025-03-21T00:00:00"/>
    <m/>
    <x v="1"/>
    <x v="1"/>
  </r>
  <r>
    <s v="PRD-00817"/>
    <s v="APC-ELC-0041"/>
    <s v="8532730000000"/>
    <x v="82"/>
    <s v="Apc"/>
    <x v="8"/>
    <s v="Surge Protection"/>
    <s v="Each"/>
    <s v="Discontinued"/>
    <x v="2"/>
    <s v="LAG"/>
    <s v="H-01-S4"/>
    <s v="H"/>
    <s v="S4"/>
    <s v="BT-954366"/>
    <s v="LOT-A4316"/>
    <n v="83"/>
    <n v="4"/>
    <n v="79"/>
    <n v="60"/>
    <n v="30"/>
    <n v="480"/>
    <s v="SUP-1011"/>
    <x v="2"/>
    <s v="United Kingdom"/>
    <n v="28"/>
    <d v="2025-03-31T00:00:00"/>
    <n v="176300.87"/>
    <n v="221623.21"/>
    <n v="14632972.210000001"/>
    <s v="NGN"/>
    <d v="2026-05-25T00:00:00"/>
    <d v="2025-04-07T00:00:00"/>
    <m/>
    <x v="1"/>
    <x v="1"/>
  </r>
  <r>
    <s v="PRD-02950"/>
    <s v="UBI-NET-0100"/>
    <s v="4860100000000"/>
    <x v="52"/>
    <s v="Ubiquiti"/>
    <x v="11"/>
    <s v="Switches"/>
    <s v="Each"/>
    <s v="Active"/>
    <x v="0"/>
    <s v="PHC"/>
    <s v="G-21-S9"/>
    <s v="G"/>
    <s v="S9"/>
    <s v="BT-761965"/>
    <s v="LOT-C1145"/>
    <n v="11"/>
    <n v="4"/>
    <n v="7"/>
    <n v="20"/>
    <n v="6"/>
    <n v="80"/>
    <s v="SUP-1012"/>
    <x v="11"/>
    <s v="Nigeria"/>
    <n v="6"/>
    <d v="2025-06-20T00:00:00"/>
    <n v="237250.8"/>
    <n v="320958.43"/>
    <n v="2609758.7999999998"/>
    <s v="NGN"/>
    <d v="2026-06-15T00:00:00"/>
    <d v="2025-06-21T00:00:00"/>
    <m/>
    <x v="2"/>
    <x v="0"/>
  </r>
  <r>
    <s v="PRD-02461"/>
    <s v="HP-PRN-0043"/>
    <s v="4883560000000"/>
    <x v="54"/>
    <s v="Hp"/>
    <x v="7"/>
    <s v="Laser Printers"/>
    <s v="Each"/>
    <s v="Active"/>
    <x v="0"/>
    <s v="PHC"/>
    <s v="E-19-S5"/>
    <s v="E"/>
    <s v="S5"/>
    <s v="BT-422856"/>
    <s v="LOT-C7394"/>
    <n v="29"/>
    <n v="8"/>
    <n v="21"/>
    <n v="60"/>
    <n v="24"/>
    <n v="480"/>
    <s v="SUP-1010"/>
    <x v="1"/>
    <s v="United Arab Emirates"/>
    <n v="15"/>
    <d v="2025-11-07T00:00:00"/>
    <n v="184996.05"/>
    <n v="237845.17"/>
    <n v="5364885.45"/>
    <s v="NGN"/>
    <d v="2026-05-01T00:00:00"/>
    <d v="2025-11-09T00:00:00"/>
    <m/>
    <x v="2"/>
    <x v="0"/>
  </r>
  <r>
    <s v="PRD-02917"/>
    <s v="HP-MOB-0105"/>
    <s v="1017990000000"/>
    <x v="25"/>
    <s v="Hp"/>
    <x v="5"/>
    <s v="Tablets"/>
    <s v="Each"/>
    <s v="Active"/>
    <x v="0"/>
    <s v="PHC"/>
    <s v="D-21-S4"/>
    <s v="D"/>
    <s v="S4"/>
    <s v="BT-661739"/>
    <s v="LOT-C6459"/>
    <n v="139"/>
    <n v="13"/>
    <n v="126"/>
    <n v="60"/>
    <n v="24"/>
    <n v="240"/>
    <s v="SUP-1010"/>
    <x v="1"/>
    <s v="United Arab Emirates"/>
    <n v="18"/>
    <d v="2025-08-03T00:00:00"/>
    <n v="203855.93"/>
    <n v="235610.68"/>
    <n v="28335974.27"/>
    <s v="NGN"/>
    <d v="2026-06-11T00:00:00"/>
    <d v="2025-08-16T00:00:00"/>
    <m/>
    <x v="1"/>
    <x v="1"/>
  </r>
  <r>
    <s v="PRD-00220"/>
    <s v="HP-ACC-0005"/>
    <s v="3477870000000"/>
    <x v="72"/>
    <s v="Hp"/>
    <x v="10"/>
    <s v="Webcams"/>
    <s v="Each"/>
    <s v="Active"/>
    <x v="2"/>
    <s v="LAG"/>
    <s v="D-16-S7"/>
    <s v="D"/>
    <s v="S7"/>
    <s v="BT-219074"/>
    <s v="LOT-A3456"/>
    <n v="47"/>
    <n v="6"/>
    <n v="41"/>
    <n v="30"/>
    <n v="12"/>
    <n v="240"/>
    <s v="SUP-1006"/>
    <x v="4"/>
    <s v="China"/>
    <n v="35"/>
    <d v="2025-09-20T00:00:00"/>
    <n v="54246.35"/>
    <n v="76401.48"/>
    <n v="2549578.4500000002"/>
    <s v="NGN"/>
    <d v="2026-05-22T00:00:00"/>
    <d v="2025-10-01T00:00:00"/>
    <m/>
    <x v="1"/>
    <x v="1"/>
  </r>
  <r>
    <s v="PRD-00588"/>
    <s v="LOG-ACC-0019"/>
    <s v="1902550000000"/>
    <x v="69"/>
    <s v="Logitech"/>
    <x v="10"/>
    <s v="Webcams"/>
    <s v="Each"/>
    <s v="Active"/>
    <x v="2"/>
    <s v="LAG"/>
    <s v="B-07-S2"/>
    <s v="B"/>
    <s v="S2"/>
    <s v="BT-585175"/>
    <s v="LOT-A9315"/>
    <n v="64"/>
    <n v="20"/>
    <n v="44"/>
    <n v="75"/>
    <n v="30"/>
    <n v="450"/>
    <s v="SUP-1011"/>
    <x v="2"/>
    <s v="United Kingdom"/>
    <n v="28"/>
    <d v="2026-02-25T00:00:00"/>
    <n v="48567.81"/>
    <n v="68793.05"/>
    <n v="3108339.84"/>
    <s v="NGN"/>
    <d v="2026-06-15T00:00:00"/>
    <d v="2026-03-12T00:00:00"/>
    <m/>
    <x v="2"/>
    <x v="0"/>
  </r>
  <r>
    <s v="PRD-03270"/>
    <s v="MSF-LAP-0067"/>
    <s v="1310570000000"/>
    <x v="18"/>
    <s v="Microsoft"/>
    <x v="2"/>
    <s v="Business Laptops"/>
    <s v="Each"/>
    <s v="Active"/>
    <x v="0"/>
    <s v="PHC"/>
    <s v="E-30-S4"/>
    <s v="E"/>
    <s v="S4"/>
    <s v="BT-752497"/>
    <s v="LOT-C4702"/>
    <n v="0"/>
    <n v="0"/>
    <n v="0"/>
    <n v="60"/>
    <n v="24"/>
    <n v="480"/>
    <s v="SUP-1006"/>
    <x v="4"/>
    <s v="China"/>
    <n v="35"/>
    <d v="2026-04-15T00:00:00"/>
    <n v="1340508.8400000001"/>
    <n v="1916381.62"/>
    <n v="0"/>
    <s v="NGN"/>
    <d v="2026-06-09T00:00:00"/>
    <d v="2026-04-22T00:00:00"/>
    <m/>
    <x v="0"/>
    <x v="0"/>
  </r>
  <r>
    <s v="PRD-00799"/>
    <s v="MSF-FUR-0020"/>
    <s v="6915860000000"/>
    <x v="10"/>
    <s v="Microsoft"/>
    <x v="4"/>
    <s v="Desks"/>
    <s v="Each"/>
    <s v="Active"/>
    <x v="2"/>
    <s v="LAG"/>
    <s v="C-08-S5"/>
    <s v="C"/>
    <s v="S5"/>
    <s v="BT-855128"/>
    <s v="LOT-A6423"/>
    <n v="48"/>
    <n v="6"/>
    <n v="42"/>
    <n v="25"/>
    <n v="12"/>
    <n v="125"/>
    <s v="SUP-1004"/>
    <x v="10"/>
    <s v="United Arab Emirates"/>
    <n v="23"/>
    <d v="2026-03-20T00:00:00"/>
    <n v="46120.34"/>
    <n v="53627.07"/>
    <n v="2213776.3199999998"/>
    <s v="NGN"/>
    <d v="2026-05-15T00:00:00"/>
    <d v="2026-03-28T00:00:00"/>
    <m/>
    <x v="1"/>
    <x v="1"/>
  </r>
  <r>
    <s v="PRD-01676"/>
    <s v="LOG-AUD-0040"/>
    <s v="1033250000000"/>
    <x v="68"/>
    <s v="Logitech"/>
    <x v="0"/>
    <s v="Earbuds"/>
    <s v="Each"/>
    <s v="Active"/>
    <x v="1"/>
    <s v="ABJ"/>
    <s v="C-28-S1"/>
    <s v="C"/>
    <s v="S1"/>
    <s v="BT-265498"/>
    <s v="LOT-B5199"/>
    <n v="261"/>
    <n v="64"/>
    <n v="197"/>
    <n v="40"/>
    <n v="20"/>
    <n v="400"/>
    <s v="SUP-1009"/>
    <x v="7"/>
    <s v="Nigeria"/>
    <n v="10"/>
    <d v="2025-11-01T00:00:00"/>
    <n v="50249.18"/>
    <n v="58449.87"/>
    <n v="13115035.98"/>
    <s v="NGN"/>
    <d v="2026-05-29T00:00:00"/>
    <d v="2025-11-13T00:00:00"/>
    <m/>
    <x v="1"/>
    <x v="1"/>
  </r>
  <r>
    <s v="PRD-02071"/>
    <s v="WD-STO-0052"/>
    <s v="5907750000000"/>
    <x v="74"/>
    <s v="Western Digital"/>
    <x v="3"/>
    <s v="External Storage"/>
    <s v="Each"/>
    <s v="Active"/>
    <x v="1"/>
    <s v="ABJ"/>
    <s v="E-15-S8"/>
    <s v="E"/>
    <s v="S8"/>
    <s v="BT-779837"/>
    <s v="LOT-B1774"/>
    <n v="328"/>
    <n v="33"/>
    <n v="295"/>
    <n v="60"/>
    <n v="30"/>
    <n v="360"/>
    <s v="SUP-1007"/>
    <x v="8"/>
    <s v="China"/>
    <n v="35"/>
    <d v="2026-05-28T00:00:00"/>
    <n v="61148.41"/>
    <n v="80927.02"/>
    <n v="20056678.48"/>
    <s v="NGN"/>
    <d v="2026-06-27T00:00:00"/>
    <d v="2026-06-08T00:00:00"/>
    <m/>
    <x v="1"/>
    <x v="1"/>
  </r>
  <r>
    <s v="PRD-00860"/>
    <s v="SAM-MOB-0068"/>
    <s v="8390930000000"/>
    <x v="30"/>
    <s v="Logitech"/>
    <x v="10"/>
    <s v="Input Combos"/>
    <s v="Each"/>
    <s v="Active"/>
    <x v="2"/>
    <s v="LAG"/>
    <s v="G-37-S2"/>
    <s v="G"/>
    <s v="S2"/>
    <s v="BT-362194"/>
    <s v="LOT-A2521"/>
    <n v="136"/>
    <n v="37"/>
    <n v="99"/>
    <n v="25"/>
    <n v="10"/>
    <n v="200"/>
    <s v="SUP-1011"/>
    <x v="2"/>
    <s v="United Kingdom"/>
    <n v="29"/>
    <d v="2025-06-19T00:00:00"/>
    <n v="40596.85"/>
    <n v="59277.37"/>
    <n v="5521171.5999999996"/>
    <s v="NGN"/>
    <d v="2026-06-15T00:00:00"/>
    <d v="2025-06-23T00:00:00"/>
    <m/>
    <x v="1"/>
    <x v="1"/>
  </r>
  <r>
    <s v="PRD-02610"/>
    <s v="PHI-ELC-0140"/>
    <s v="8465290000000"/>
    <x v="37"/>
    <s v="Philips"/>
    <x v="8"/>
    <s v="Surge Protection"/>
    <s v="Each"/>
    <s v="Active"/>
    <x v="0"/>
    <s v="PHC"/>
    <s v="G-40-S2"/>
    <s v="G"/>
    <s v="S2"/>
    <s v="BT-366354"/>
    <s v="LOT-C1668"/>
    <n v="141"/>
    <n v="47"/>
    <n v="94"/>
    <n v="40"/>
    <n v="20"/>
    <n v="400"/>
    <s v="SUP-1010"/>
    <x v="1"/>
    <s v="United Arab Emirates"/>
    <n v="15"/>
    <d v="2026-03-17T00:00:00"/>
    <n v="262870.15999999997"/>
    <n v="373258.74"/>
    <n v="37064692.560000002"/>
    <s v="NGN"/>
    <d v="2026-05-27T00:00:00"/>
    <d v="2026-03-26T00:00:00"/>
    <m/>
    <x v="1"/>
    <x v="1"/>
  </r>
  <r>
    <s v="PRD-01214"/>
    <s v="LEN-MOB-0033"/>
    <s v="7202030000000"/>
    <x v="5"/>
    <s v="Lenovo"/>
    <x v="5"/>
    <s v="Tablets"/>
    <s v="Each"/>
    <s v="Active"/>
    <x v="1"/>
    <s v="ABJ"/>
    <s v="F-32-S9"/>
    <s v="F"/>
    <s v="S9"/>
    <s v="BT-660891"/>
    <s v="LOT-B1681"/>
    <n v="0"/>
    <n v="0"/>
    <n v="0"/>
    <n v="15"/>
    <n v="4"/>
    <n v="120"/>
    <s v="SUP-1007"/>
    <x v="6"/>
    <s v="China"/>
    <n v="30"/>
    <d v="2025-10-17T00:00:00"/>
    <n v="417817.99"/>
    <n v="535171.25"/>
    <n v="0"/>
    <s v="NGN"/>
    <d v="2026-06-27T00:00:00"/>
    <d v="2025-10-24T00:00:00"/>
    <m/>
    <x v="0"/>
    <x v="0"/>
  </r>
  <r>
    <s v="PRD-00493"/>
    <s v="SAM-STO-0015"/>
    <s v="1988190000000"/>
    <x v="3"/>
    <s v="Samsung"/>
    <x v="3"/>
    <s v="Solid State Drives"/>
    <s v="Each"/>
    <s v="Active"/>
    <x v="2"/>
    <s v="LAG"/>
    <s v="N/A"/>
    <s v="G"/>
    <s v="S1"/>
    <s v="BT-585995"/>
    <s v="LOT-A2396"/>
    <n v="0"/>
    <n v="0"/>
    <n v="0"/>
    <n v="40"/>
    <n v="12"/>
    <n v="160"/>
    <s v="SUP-1002"/>
    <x v="5"/>
    <s v="Nigeria"/>
    <n v="3"/>
    <m/>
    <n v="133329.74"/>
    <n v="154242.31"/>
    <n v="0"/>
    <s v="NGN"/>
    <d v="2026-06-08T00:00:00"/>
    <d v="2025-06-04T00:00:00"/>
    <m/>
    <x v="0"/>
    <x v="0"/>
  </r>
  <r>
    <s v="PRD-01439"/>
    <s v="HP-PRN-0029"/>
    <s v="2698090000000"/>
    <x v="64"/>
    <s v="Hp"/>
    <x v="7"/>
    <s v="Laser Printers"/>
    <s v="Each"/>
    <s v="Active"/>
    <x v="1"/>
    <s v="ABJ"/>
    <s v="A-14-S5"/>
    <s v="A"/>
    <s v="S5"/>
    <s v="BT-614690"/>
    <s v="LOT-B5185"/>
    <n v="37"/>
    <n v="12"/>
    <n v="25"/>
    <n v="10"/>
    <n v="3"/>
    <n v="80"/>
    <s v="SUP-1003"/>
    <x v="0"/>
    <s v="Nigeria"/>
    <n v="6"/>
    <d v="2025-01-05T00:00:00"/>
    <n v="204829.9"/>
    <n v="253808.29"/>
    <n v="7578706.2999999998"/>
    <s v="NGN"/>
    <d v="2026-05-14T00:00:00"/>
    <d v="2025-01-19T00:00:00"/>
    <m/>
    <x v="1"/>
    <x v="1"/>
  </r>
  <r>
    <s v="PRD-01502"/>
    <s v="LEN-MOB-0041"/>
    <s v="3821460000000"/>
    <x v="5"/>
    <s v="Lenovo"/>
    <x v="5"/>
    <s v="Smartphones"/>
    <s v="Each"/>
    <s v="Active"/>
    <x v="1"/>
    <s v="ABJ"/>
    <s v="D-35-S4"/>
    <s v="D"/>
    <s v="S4"/>
    <s v="BT-555111"/>
    <s v="LOT-B3986"/>
    <n v="-7"/>
    <n v="25"/>
    <n v="151"/>
    <n v="50"/>
    <n v="20"/>
    <n v="250"/>
    <s v="SUP-1007"/>
    <x v="8"/>
    <s v="China"/>
    <n v="31"/>
    <d v="2025-02-13T00:00:00"/>
    <n v="431481"/>
    <n v="546510.19999999995"/>
    <n v="75940656"/>
    <s v="NGN"/>
    <d v="2026-06-01T00:00:00"/>
    <d v="2025-02-25T00:00:00"/>
    <m/>
    <x v="1"/>
    <x v="1"/>
  </r>
  <r>
    <s v="PRD-01590"/>
    <s v="MSF-ACC-0030"/>
    <s v="3078000000000"/>
    <x v="62"/>
    <s v="Microsoft"/>
    <x v="10"/>
    <s v="Webcams"/>
    <s v="Each"/>
    <s v="Active"/>
    <x v="1"/>
    <s v="ABJ"/>
    <s v="A-24-S4"/>
    <s v="A"/>
    <s v="S4"/>
    <s v="BT-363703"/>
    <s v="LOT-B8567"/>
    <n v="0"/>
    <n v="0"/>
    <n v="0"/>
    <n v="30"/>
    <n v="9"/>
    <n v="180"/>
    <s v="SUP-1005"/>
    <x v="12"/>
    <s v="United Arab Emirates"/>
    <n v="17"/>
    <d v="2025-02-18T00:00:00"/>
    <n v="49420.34"/>
    <n v="70508.479999999996"/>
    <n v="0"/>
    <s v="NGN"/>
    <d v="2026-05-10T00:00:00"/>
    <d v="2025-03-05T00:00:00"/>
    <m/>
    <x v="0"/>
    <x v="0"/>
  </r>
  <r>
    <s v="PRD-00059"/>
    <s v="UBI-NET-0002"/>
    <s v="8887950000000"/>
    <x v="51"/>
    <s v="Ubiquiti"/>
    <x v="11"/>
    <s v="Routers"/>
    <s v="Each"/>
    <s v="Active"/>
    <x v="2"/>
    <s v="LAG"/>
    <s v="F-26-S3"/>
    <s v="F"/>
    <s v="S3"/>
    <s v="BT-746447"/>
    <s v="LOT-A5902"/>
    <n v="6"/>
    <n v="1"/>
    <n v="5"/>
    <n v="10"/>
    <n v="3"/>
    <n v="40"/>
    <s v="SUP-1008"/>
    <x v="3"/>
    <s v="Nigeria"/>
    <n v="7"/>
    <d v="2026-01-17T00:00:00"/>
    <n v="213833.67"/>
    <n v="322301.37"/>
    <n v="1283002.02"/>
    <s v="NGN"/>
    <d v="2026-05-01T00:00:00"/>
    <d v="2026-01-23T00:00:00"/>
    <m/>
    <x v="2"/>
    <x v="0"/>
  </r>
  <r>
    <s v="PRD-03129"/>
    <s v="HP-SUP-0081"/>
    <s v="5715200000000"/>
    <x v="45"/>
    <s v="Hp"/>
    <x v="6"/>
    <s v="Paper Products"/>
    <s v="Pack"/>
    <s v="Discontinued"/>
    <x v="0"/>
    <s v="PHC"/>
    <s v="F-16-S2"/>
    <s v="F"/>
    <s v="S2"/>
    <s v="BT-821867"/>
    <s v="LOT-C4647"/>
    <n v="115"/>
    <n v="40"/>
    <n v="75"/>
    <n v="30"/>
    <n v="12"/>
    <n v="150"/>
    <s v="SUP-1010"/>
    <x v="1"/>
    <s v="United Arab Emirates"/>
    <n v="16"/>
    <d v="2026-03-31T00:00:00"/>
    <n v="25152.94"/>
    <n v="32992.81"/>
    <n v="2892588.1"/>
    <s v="NGN"/>
    <d v="2026-05-20T00:00:00"/>
    <d v="2026-04-12T00:00:00"/>
    <d v="2026-09-11T00:00:00"/>
    <x v="1"/>
    <x v="1"/>
  </r>
  <r>
    <s v="PRD-00706"/>
    <s v="PHI-ELC-0038"/>
    <s v="8585880000000"/>
    <x v="31"/>
    <s v="Philips"/>
    <x v="8"/>
    <s v="Surge Protection"/>
    <s v="Each"/>
    <s v="Discontinued"/>
    <x v="2"/>
    <s v="LAG"/>
    <s v="H-19-S9"/>
    <s v="H"/>
    <s v="S9"/>
    <s v="BT-554338"/>
    <s v="LOT-A5504"/>
    <n v="97"/>
    <n v="27"/>
    <n v="70"/>
    <n v="25"/>
    <n v="7"/>
    <n v="125"/>
    <s v="SUP-1004"/>
    <x v="10"/>
    <s v="United Arab Emirates"/>
    <n v="19"/>
    <d v="2026-04-12T00:00:00"/>
    <n v="119686.15"/>
    <n v="167202.09"/>
    <n v="11609556.550000001"/>
    <s v="NGN"/>
    <d v="2026-06-08T00:00:00"/>
    <d v="2026-04-15T00:00:00"/>
    <m/>
    <x v="1"/>
    <x v="1"/>
  </r>
  <r>
    <s v="PRD-02240"/>
    <s v="SAM-MOB-0072"/>
    <s v="7858790000000"/>
    <x v="13"/>
    <s v="Samsung"/>
    <x v="5"/>
    <s v="Tablets"/>
    <s v="Each"/>
    <s v="Active"/>
    <x v="1"/>
    <s v="ABJ"/>
    <s v="C-21-S9"/>
    <s v="C"/>
    <s v="S9"/>
    <s v="BT-721514"/>
    <s v="LOT-B4667"/>
    <n v="0"/>
    <n v="0"/>
    <n v="0"/>
    <n v="10"/>
    <n v="5"/>
    <n v="60"/>
    <s v="SUP-1005"/>
    <x v="12"/>
    <s v="United Arab Emirates"/>
    <n v="20"/>
    <d v="2025-02-04T00:00:00"/>
    <n v="391246.66"/>
    <n v="470330.55"/>
    <n v="0"/>
    <s v="NGN"/>
    <d v="2026-05-17T00:00:00"/>
    <d v="2025-02-07T00:00:00"/>
    <m/>
    <x v="0"/>
    <x v="0"/>
  </r>
  <r>
    <s v="PRD-00407"/>
    <s v="MSF-LAP-0006"/>
    <s v="3290280000000"/>
    <x v="46"/>
    <s v="Microsoft"/>
    <x v="2"/>
    <s v="Gaming Laptops"/>
    <s v="Each"/>
    <s v="Discontinued"/>
    <x v="2"/>
    <s v="LAG"/>
    <s v="G-02-S8"/>
    <s v="G"/>
    <s v="S8"/>
    <s v="BT-388060"/>
    <s v="LOT-A6296"/>
    <n v="130"/>
    <n v="4"/>
    <n v="126"/>
    <n v="50"/>
    <n v="15"/>
    <n v="300"/>
    <s v="SUP-1006"/>
    <x v="4"/>
    <s v="China"/>
    <n v="39"/>
    <d v="2026-03-15T00:00:00"/>
    <n v="1034601.93"/>
    <n v="1284710.26"/>
    <n v="134498250.90000001"/>
    <s v="NGN"/>
    <d v="2026-05-19T00:00:00"/>
    <d v="2026-03-26T00:00:00"/>
    <m/>
    <x v="1"/>
    <x v="1"/>
  </r>
  <r>
    <s v="PRD-00879"/>
    <s v="SAM-STO-0027"/>
    <s v="1910620000000"/>
    <x v="3"/>
    <s v="Samsung"/>
    <x v="3"/>
    <s v="Hard Disk Drives"/>
    <s v="Each"/>
    <s v="Active"/>
    <x v="2"/>
    <s v="LAG"/>
    <s v="E-10-S6"/>
    <s v="E"/>
    <s v="S6"/>
    <s v="BT-157751"/>
    <s v="LOT-A7831"/>
    <n v="139"/>
    <n v="19"/>
    <n v="120"/>
    <n v="25"/>
    <n v="12"/>
    <n v="150"/>
    <s v="SUP-1001"/>
    <x v="9"/>
    <s v="Nigeria"/>
    <n v="11"/>
    <d v="2026-03-01T00:00:00"/>
    <n v="130789.08"/>
    <n v="201349.97"/>
    <n v="18179682.120000001"/>
    <s v="NGN"/>
    <d v="2026-06-03T00:00:00"/>
    <d v="2026-03-04T00:00:00"/>
    <m/>
    <x v="1"/>
    <x v="1"/>
  </r>
  <r>
    <s v="PRD-02606"/>
    <s v="MSF-FUR-0068"/>
    <s v="4158740000000"/>
    <x v="10"/>
    <s v="Microsoft"/>
    <x v="4"/>
    <s v="Seating"/>
    <s v="Each"/>
    <s v="Active"/>
    <x v="0"/>
    <s v="PHC"/>
    <s v="A-31-S6"/>
    <s v="A"/>
    <s v="S6"/>
    <s v="BT-951174"/>
    <s v="LOT-C6757"/>
    <n v="37"/>
    <n v="6"/>
    <n v="31"/>
    <n v="15"/>
    <n v="7"/>
    <n v="90"/>
    <s v="SUP-1006"/>
    <x v="4"/>
    <s v="China"/>
    <n v="38"/>
    <d v="2025-10-24T00:00:00"/>
    <n v="110161.54"/>
    <n v="154760.59"/>
    <n v="4075976.98"/>
    <s v="NGN"/>
    <d v="2026-05-01T00:00:00"/>
    <d v="2025-11-01T00:00:00"/>
    <m/>
    <x v="1"/>
    <x v="1"/>
  </r>
  <r>
    <s v="PRD-02545"/>
    <s v="SAM-AUD-0075"/>
    <s v="622179000000"/>
    <x v="0"/>
    <s v="Samsung"/>
    <x v="0"/>
    <s v="Speakers"/>
    <s v="Each"/>
    <s v="Active"/>
    <x v="0"/>
    <s v="PHC"/>
    <s v="F-08-S3"/>
    <s v="F"/>
    <s v="S3"/>
    <s v="BT-724198"/>
    <s v="LOT-C2094"/>
    <n v="41"/>
    <n v="16"/>
    <n v="25"/>
    <n v="15"/>
    <n v="4"/>
    <n v="90"/>
    <s v="SUP-1009"/>
    <x v="7"/>
    <s v="Nigeria"/>
    <n v="9"/>
    <d v="2025-09-11T00:00:00"/>
    <n v="80509.62"/>
    <n v="100813.23"/>
    <n v="3300894.42"/>
    <s v="NGN"/>
    <d v="2026-06-25T00:00:00"/>
    <d v="2025-09-16T00:00:00"/>
    <m/>
    <x v="1"/>
    <x v="1"/>
  </r>
  <r>
    <s v="PRD-02740"/>
    <s v="PHI-AUD-0066"/>
    <s v="2525890000000"/>
    <x v="49"/>
    <s v="Philips"/>
    <x v="0"/>
    <s v="Speakers"/>
    <s v="Each"/>
    <s v="Active"/>
    <x v="0"/>
    <s v="PHC"/>
    <s v="D-07-S3"/>
    <s v="D"/>
    <s v="S3"/>
    <s v="BT-459312"/>
    <s v="LOT-C6634"/>
    <n v="38"/>
    <n v="4"/>
    <n v="34"/>
    <n v="10"/>
    <n v="5"/>
    <n v="50"/>
    <s v="SUP-1010"/>
    <x v="1"/>
    <s v="United Arab Emirates"/>
    <n v="15"/>
    <d v="2026-04-09T00:00:00"/>
    <n v="64295.3"/>
    <n v="98372.7"/>
    <n v="2443221.4"/>
    <s v="NGN"/>
    <d v="2026-06-12T00:00:00"/>
    <d v="2026-04-19T00:00:00"/>
    <m/>
    <x v="1"/>
    <x v="1"/>
  </r>
  <r>
    <s v="PRD-03057"/>
    <s v="HP-FUR-0078"/>
    <s v="9551460000000"/>
    <x v="27"/>
    <s v="Hp"/>
    <x v="4"/>
    <s v="Desk Accessories"/>
    <s v="Each"/>
    <s v="Active"/>
    <x v="0"/>
    <s v="PHC"/>
    <s v="A-33-S5"/>
    <s v="A"/>
    <s v="S5"/>
    <s v="BT-910184"/>
    <s v="LOT-C8206"/>
    <n v="169"/>
    <n v="45"/>
    <n v="124"/>
    <n v="30"/>
    <n v="9"/>
    <n v="300"/>
    <s v="SUP-1010"/>
    <x v="1"/>
    <s v="United Arab Emirates"/>
    <n v="14"/>
    <d v="2025-05-16T00:00:00"/>
    <n v="126734.93"/>
    <n v="179656.08"/>
    <n v="21418203.170000002"/>
    <s v="NGN"/>
    <d v="2026-06-14T00:00:00"/>
    <d v="2025-05-18T00:00:00"/>
    <m/>
    <x v="1"/>
    <x v="1"/>
  </r>
  <r>
    <s v="PRD-00396"/>
    <s v="UBI-NET-0010"/>
    <s v="2337210000000"/>
    <x v="51"/>
    <s v="Ubiquiti"/>
    <x v="11"/>
    <s v="Switches"/>
    <s v="Each"/>
    <s v="Active"/>
    <x v="2"/>
    <s v="LAG"/>
    <s v="H-16-S9"/>
    <s v="H"/>
    <s v="S9"/>
    <s v="BT-356578"/>
    <s v="LOT-A5195"/>
    <n v="57"/>
    <n v="2"/>
    <n v="55"/>
    <n v="10"/>
    <n v="4"/>
    <n v="40"/>
    <s v="SUP-1004"/>
    <x v="10"/>
    <s v="United Arab Emirates"/>
    <n v="23"/>
    <d v="2026-03-20T00:00:00"/>
    <n v="916832.6"/>
    <n v="1364835.74"/>
    <n v="52259458.200000003"/>
    <s v="NGN"/>
    <d v="2026-06-26T00:00:00"/>
    <d v="2026-04-02T00:00:00"/>
    <m/>
    <x v="3"/>
    <x v="1"/>
  </r>
  <r>
    <s v="PRD-01366"/>
    <s v="EPS-PRN-0023"/>
    <s v="1463190000000"/>
    <x v="29"/>
    <s v="Epson"/>
    <x v="7"/>
    <s v="Laser Printers"/>
    <s v="Each"/>
    <s v="Active"/>
    <x v="1"/>
    <s v="ABJ"/>
    <s v="A-03-S6"/>
    <s v="A"/>
    <s v="S6"/>
    <s v="BT-890781"/>
    <s v="LOT-B9897"/>
    <n v="149"/>
    <n v="20"/>
    <n v="129"/>
    <n v="25"/>
    <n v="7"/>
    <n v="150"/>
    <s v="SUP-1010"/>
    <x v="1"/>
    <s v="United Arab Emirates"/>
    <n v="18"/>
    <d v="2025-04-05T00:00:00"/>
    <n v="508853.19"/>
    <n v="642162.24"/>
    <n v="75819125.310000002"/>
    <s v="NGN"/>
    <d v="2026-05-12T00:00:00"/>
    <d v="2025-04-14T00:00:00"/>
    <m/>
    <x v="1"/>
    <x v="1"/>
  </r>
  <r>
    <s v="PRD-03080"/>
    <s v="MSF-ACC-0056"/>
    <s v="9392430000000"/>
    <x v="62"/>
    <s v="Microsoft"/>
    <x v="8"/>
    <s v="Keyboards"/>
    <s v="Each"/>
    <s v="Active"/>
    <x v="0"/>
    <s v="PHC"/>
    <s v="G-33-S8"/>
    <s v="G"/>
    <s v="S8"/>
    <s v="BT-369612"/>
    <s v="LOT-C9327"/>
    <n v="113"/>
    <n v="16"/>
    <n v="97"/>
    <n v="30"/>
    <n v="9"/>
    <n v="180"/>
    <s v="SUP-1003"/>
    <x v="0"/>
    <s v="Nigeria"/>
    <n v="2"/>
    <d v="2025-03-31T00:00:00"/>
    <n v="47657.81"/>
    <n v="68972.009999999995"/>
    <n v="5385332.5300000003"/>
    <s v="NGN"/>
    <d v="2026-06-28T00:00:00"/>
    <d v="2025-04-15T00:00:00"/>
    <m/>
    <x v="1"/>
    <x v="1"/>
  </r>
  <r>
    <s v="PRD-01342"/>
    <s v="UBI-NET-0047"/>
    <s v="2307010000000"/>
    <x v="51"/>
    <s v="Ubiquiti"/>
    <x v="11"/>
    <s v="Switches"/>
    <s v="Each"/>
    <s v="Active"/>
    <x v="1"/>
    <s v="ABJ"/>
    <s v="E-34-S8"/>
    <s v="E"/>
    <s v="S8"/>
    <s v="BT-164989"/>
    <s v="LOT-B8870"/>
    <n v="216"/>
    <n v="77"/>
    <n v="139"/>
    <n v="40"/>
    <n v="12"/>
    <n v="320"/>
    <s v="SUP-1003"/>
    <x v="0"/>
    <s v="Nigeria"/>
    <n v="4"/>
    <d v="2026-03-26T00:00:00"/>
    <n v="116204.91"/>
    <n v="151679.81"/>
    <n v="25100260.559999999"/>
    <s v="NGN"/>
    <d v="2026-06-02T00:00:00"/>
    <d v="2026-04-01T00:00:00"/>
    <m/>
    <x v="1"/>
    <x v="1"/>
  </r>
  <r>
    <s v="PRD-00626"/>
    <s v="UBI-CCT-0013"/>
    <s v="6279960000000"/>
    <x v="16"/>
    <s v="Ubiquiti"/>
    <x v="9"/>
    <s v="IP Cameras"/>
    <s v="Each"/>
    <s v="Active"/>
    <x v="2"/>
    <s v="LAG"/>
    <s v="G-24-S8"/>
    <s v="G"/>
    <s v="S8"/>
    <s v="BT-955412"/>
    <s v="LOT-A1175"/>
    <n v="0"/>
    <n v="0"/>
    <n v="0"/>
    <n v="25"/>
    <n v="7"/>
    <n v="125"/>
    <s v="SUP-1002"/>
    <x v="5"/>
    <s v="Nigeria"/>
    <n v="5"/>
    <d v="2026-02-04T00:00:00"/>
    <n v="362430.92"/>
    <n v="480724.49"/>
    <n v="0"/>
    <s v="NGN"/>
    <d v="2026-05-03T00:00:00"/>
    <d v="2026-02-15T00:00:00"/>
    <m/>
    <x v="0"/>
    <x v="0"/>
  </r>
  <r>
    <s v="PRD-00528"/>
    <s v="PHI-CCT-0014"/>
    <s v="7782210000000"/>
    <x v="32"/>
    <s v="Philips"/>
    <x v="3"/>
    <s v="IP Cameras"/>
    <s v="Each"/>
    <s v="Active"/>
    <x v="2"/>
    <s v="LAG"/>
    <s v="B-31-S7"/>
    <s v="B"/>
    <s v="S7"/>
    <s v="BT-660130"/>
    <s v="LOT-A2774"/>
    <n v="33"/>
    <n v="6"/>
    <n v="27"/>
    <n v="20"/>
    <n v="8"/>
    <n v="120"/>
    <s v="SUP-1004"/>
    <x v="10"/>
    <s v="United Arab Emirates"/>
    <n v="21"/>
    <d v="2025-11-12T00:00:00"/>
    <n v="746678.4"/>
    <n v="929318.18"/>
    <n v="24640387.199999999"/>
    <s v="NGN"/>
    <d v="2026-06-13T00:00:00"/>
    <d v="2025-11-23T00:00:00"/>
    <m/>
    <x v="1"/>
    <x v="1"/>
  </r>
  <r>
    <s v="PRD-02785"/>
    <s v="WD-STO-0071"/>
    <s v="818373000000"/>
    <x v="61"/>
    <s v="Western Digital"/>
    <x v="3"/>
    <s v="Solid State Drives"/>
    <s v="Each"/>
    <s v="Active"/>
    <x v="0"/>
    <s v="PHC"/>
    <s v="G-08-S2"/>
    <s v="G"/>
    <s v="S2"/>
    <s v="BT-178245"/>
    <s v="LOT-C5201"/>
    <n v="316"/>
    <n v="111"/>
    <n v="205"/>
    <n v="50"/>
    <n v="20"/>
    <n v="500"/>
    <s v="SUP-1006"/>
    <x v="4"/>
    <s v="China"/>
    <n v="34"/>
    <d v="2026-03-31T00:00:00"/>
    <n v="94554.25"/>
    <n v="115401.12"/>
    <n v="29879143"/>
    <s v="NGN"/>
    <d v="2026-05-03T00:00:00"/>
    <d v="2026-04-08T00:00:00"/>
    <m/>
    <x v="1"/>
    <x v="1"/>
  </r>
  <r>
    <s v="PRD-00940"/>
    <s v="LOG-AUD-0020"/>
    <s v="5844420000000"/>
    <x v="68"/>
    <s v="Logitech"/>
    <x v="0"/>
    <s v="Earbuds"/>
    <s v="Each"/>
    <s v="Active"/>
    <x v="2"/>
    <s v="LAG"/>
    <s v="G-21-S2"/>
    <s v="G"/>
    <s v="S2"/>
    <s v="BT-247361"/>
    <s v="LOT-A8760"/>
    <n v="96"/>
    <n v="18"/>
    <n v="78"/>
    <n v="25"/>
    <n v="12"/>
    <n v="125"/>
    <s v="SUP-1004"/>
    <x v="10"/>
    <s v="United Arab Emirates"/>
    <n v="22"/>
    <d v="2025-05-15T00:00:00"/>
    <n v="118660.78"/>
    <n v="138056.85999999999"/>
    <n v="11391434.880000001"/>
    <s v="NGN"/>
    <d v="2026-06-17T00:00:00"/>
    <d v="2025-05-28T00:00:00"/>
    <m/>
    <x v="1"/>
    <x v="1"/>
  </r>
  <r>
    <s v="PRD-01711"/>
    <s v="HP-CLN-0041"/>
    <s v="4050850000000"/>
    <x v="1"/>
    <s v="Hp"/>
    <x v="1"/>
    <s v="Wipes"/>
    <s v="Each"/>
    <s v="Active"/>
    <x v="1"/>
    <s v="ABJ"/>
    <s v="F-21-S2"/>
    <s v="F"/>
    <s v="S2"/>
    <s v="BT-230159"/>
    <s v="LOT-B5947"/>
    <n v="11"/>
    <n v="4"/>
    <n v="7"/>
    <n v="10"/>
    <n v="4"/>
    <n v="50"/>
    <s v="SUP-1009"/>
    <x v="7"/>
    <s v="Nigeria"/>
    <n v="6"/>
    <d v="2026-04-22T00:00:00"/>
    <n v="101970.8"/>
    <n v="145089.29"/>
    <n v="1121678.8"/>
    <s v="NGN"/>
    <d v="2026-05-24T00:00:00"/>
    <d v="2026-05-03T00:00:00"/>
    <d v="2028-04-06T00:00:00"/>
    <x v="1"/>
    <x v="1"/>
  </r>
  <r>
    <s v="PRD-00170"/>
    <s v="SAM-MOB-0005"/>
    <s v="4742120000000"/>
    <x v="21"/>
    <s v="Samsung"/>
    <x v="5"/>
    <s v="Tablets"/>
    <s v="Each"/>
    <s v="Active"/>
    <x v="2"/>
    <s v="LAG"/>
    <s v="C-10-S3"/>
    <s v="C"/>
    <s v="S3"/>
    <s v="BT-287555"/>
    <s v="LOT-A1840"/>
    <n v="302"/>
    <n v="78"/>
    <n v="224"/>
    <n v="40"/>
    <n v="12"/>
    <n v="400"/>
    <s v="SUP-1002"/>
    <x v="5"/>
    <s v="Nigeria"/>
    <n v="6"/>
    <d v="2025-12-17T00:00:00"/>
    <n v="411683.32"/>
    <n v="480665.98"/>
    <n v="124328362.59999999"/>
    <s v="NGN"/>
    <d v="2026-06-08T00:00:00"/>
    <d v="2026-01-01T00:00:00"/>
    <m/>
    <x v="1"/>
    <x v="1"/>
  </r>
  <r>
    <s v="PRD-01206"/>
    <s v="SAM-AUD-0040"/>
    <s v="2301270000000"/>
    <x v="0"/>
    <s v="Samsung"/>
    <x v="0"/>
    <s v="Speakers"/>
    <s v="Each"/>
    <s v="Active"/>
    <x v="1"/>
    <s v="ABJ"/>
    <s v="B-23-S3"/>
    <s v="B"/>
    <s v="S3"/>
    <s v="BT-953230"/>
    <s v="LOT-B2287"/>
    <n v="83"/>
    <n v="3"/>
    <n v="80"/>
    <n v="25"/>
    <n v="7"/>
    <n v="250"/>
    <s v="SUP-1005"/>
    <x v="12"/>
    <s v="United Arab Emirates"/>
    <n v="17"/>
    <d v="2025-11-12T00:00:00"/>
    <n v="95102.98"/>
    <n v="111306.64"/>
    <n v="7893547.3399999999"/>
    <s v="NGN"/>
    <d v="2026-05-24T00:00:00"/>
    <d v="2025-11-19T00:00:00"/>
    <m/>
    <x v="1"/>
    <x v="1"/>
  </r>
  <r>
    <s v="PRD-01348"/>
    <s v="PHI-CLN-0036"/>
    <s v="1584570000000"/>
    <x v="20"/>
    <s v="Philips"/>
    <x v="1"/>
    <s v="Wipes"/>
    <s v="Each"/>
    <s v="Discontinued"/>
    <x v="1"/>
    <s v="ABJ"/>
    <s v="B-14-S6"/>
    <s v="B"/>
    <s v="S6"/>
    <s v="BT-166165"/>
    <s v="LOT-B2301"/>
    <n v="78"/>
    <n v="6"/>
    <n v="72"/>
    <n v="10"/>
    <n v="3"/>
    <n v="80"/>
    <s v="SUP-1005"/>
    <x v="12"/>
    <s v="United Arab Emirates"/>
    <n v="20"/>
    <d v="2025-07-19T00:00:00"/>
    <n v="74844.45"/>
    <n v="110032.24"/>
    <n v="5837867.0999999996"/>
    <s v="NGN"/>
    <d v="2026-06-24T00:00:00"/>
    <d v="2025-07-20T00:00:00"/>
    <d v="2027-11-17T00:00:00"/>
    <x v="1"/>
    <x v="1"/>
  </r>
  <r>
    <s v="PRD-01853"/>
    <s v="PHI-CCT-0051"/>
    <m/>
    <x v="32"/>
    <s v="Philips"/>
    <x v="9"/>
    <s v="Intercoms"/>
    <s v="Each"/>
    <s v="Discontinued"/>
    <x v="1"/>
    <s v="ABJ"/>
    <s v="E-21-S4"/>
    <s v="E"/>
    <s v="S4"/>
    <s v="BT-847761"/>
    <s v="LOT-B7578"/>
    <n v="112"/>
    <n v="35"/>
    <n v="77"/>
    <n v="40"/>
    <n v="12"/>
    <n v="240"/>
    <s v="SUP-1005"/>
    <x v="12"/>
    <s v="United Arab Emirates"/>
    <n v="16"/>
    <d v="2025-12-08T00:00:00"/>
    <n v="737486.34"/>
    <n v="928137.87"/>
    <n v="82598470.079999998"/>
    <s v="NGN"/>
    <d v="2026-06-21T00:00:00"/>
    <d v="2025-12-21T00:00:00"/>
    <m/>
    <x v="1"/>
    <x v="1"/>
  </r>
  <r>
    <s v="PRD-00229"/>
    <s v="LOG-CLN-0007"/>
    <s v="4993910000000"/>
    <x v="28"/>
    <s v="Logitech"/>
    <x v="1"/>
    <s v="Wipes"/>
    <s v="Each"/>
    <s v="Active"/>
    <x v="2"/>
    <s v="LAG"/>
    <s v="D-12-S5"/>
    <s v="D"/>
    <s v="S5"/>
    <s v="BT-975512"/>
    <s v="LOT-A3757"/>
    <n v="51"/>
    <n v="15"/>
    <n v="36"/>
    <n v="15"/>
    <n v="6"/>
    <n v="60"/>
    <s v="SUP-1006"/>
    <x v="4"/>
    <s v="China"/>
    <n v="36"/>
    <d v="2026-01-09T00:00:00"/>
    <n v="25573.41"/>
    <n v="36772.15"/>
    <n v="1304243.9099999999"/>
    <s v="NGN"/>
    <d v="2026-06-07T00:00:00"/>
    <d v="2026-01-11T00:00:00"/>
    <d v="2026-07-04T00:00:00"/>
    <x v="1"/>
    <x v="1"/>
  </r>
  <r>
    <s v="PRD-02939"/>
    <s v="PHI-CCT-0084"/>
    <s v="2112530000000"/>
    <x v="32"/>
    <s v="Philips"/>
    <x v="9"/>
    <s v="NVR"/>
    <s v="Each"/>
    <s v="Active"/>
    <x v="0"/>
    <s v="PHC"/>
    <s v="E-11-S7"/>
    <s v="E"/>
    <s v="S7"/>
    <s v="BT-280743"/>
    <s v="LOT-C4332"/>
    <n v="280"/>
    <n v="95"/>
    <n v="185"/>
    <n v="25"/>
    <n v="10"/>
    <n v="250"/>
    <s v="SUP-1009"/>
    <x v="7"/>
    <s v="Nigeria"/>
    <n v="12"/>
    <d v="2026-05-20T00:00:00"/>
    <n v="737462.52"/>
    <n v="1004437.61"/>
    <n v="206489505.59999999"/>
    <s v="NGN"/>
    <d v="2026-06-23T00:00:00"/>
    <d v="2026-06-04T00:00:00"/>
    <m/>
    <x v="3"/>
    <x v="1"/>
  </r>
  <r>
    <s v="PRD-03169"/>
    <s v="MSF-FUR-0086"/>
    <s v="6121080000000"/>
    <x v="10"/>
    <s v="Microsoft"/>
    <x v="4"/>
    <s v="Desks"/>
    <s v="Each"/>
    <s v="Active"/>
    <x v="0"/>
    <s v="PHC"/>
    <s v="E-04-S3"/>
    <s v="E"/>
    <s v="S3"/>
    <s v="BT-671008"/>
    <s v="LOT-C5822"/>
    <n v="141"/>
    <n v="21"/>
    <n v="120"/>
    <n v="30"/>
    <n v="12"/>
    <n v="240"/>
    <s v="SUP-1010"/>
    <x v="1"/>
    <s v="United Arab Emirates"/>
    <n v="19"/>
    <d v="2025-05-06T00:00:00"/>
    <n v="118349.45"/>
    <n v="166194.22"/>
    <n v="16687272.449999999"/>
    <s v="NGN"/>
    <d v="2026-05-30T00:00:00"/>
    <d v="2025-05-18T00:00:00"/>
    <m/>
    <x v="1"/>
    <x v="1"/>
  </r>
  <r>
    <s v="PRD-01580"/>
    <s v="HP-FUR-0040"/>
    <s v="1973820000000"/>
    <x v="27"/>
    <s v="Hp"/>
    <x v="4"/>
    <s v="Desks"/>
    <s v="Each"/>
    <s v="Active"/>
    <x v="1"/>
    <s v="ABJ"/>
    <s v="B-12-S2"/>
    <s v="B"/>
    <s v="S2"/>
    <s v="BT-812745"/>
    <s v="LOT-B5940"/>
    <n v="26"/>
    <n v="1"/>
    <n v="25"/>
    <n v="100"/>
    <n v="30"/>
    <n v="800"/>
    <s v="SUP-1007"/>
    <x v="8"/>
    <s v="China"/>
    <n v="33"/>
    <d v="2025-09-03T00:00:00"/>
    <n v="155303.22"/>
    <n v="195469.42"/>
    <n v="4037883.72"/>
    <s v="NGN"/>
    <d v="2026-06-18T00:00:00"/>
    <d v="2025-09-06T00:00:00"/>
    <m/>
    <x v="2"/>
    <x v="0"/>
  </r>
  <r>
    <s v="PRD-02932"/>
    <s v="SAM-STO-0069"/>
    <s v="9586490000000"/>
    <x v="42"/>
    <s v="Samsung"/>
    <x v="3"/>
    <s v="Solid State Drives"/>
    <s v="Each"/>
    <s v="Active"/>
    <x v="0"/>
    <s v="PHC"/>
    <s v="B-09-S4"/>
    <s v="B"/>
    <s v="S4"/>
    <s v="BT-342091"/>
    <s v="LOT-C2616"/>
    <n v="4"/>
    <n v="0"/>
    <n v="4"/>
    <n v="10"/>
    <n v="4"/>
    <n v="40"/>
    <s v="SUP-1012"/>
    <x v="11"/>
    <s v="Nigeria"/>
    <n v="9"/>
    <d v="2025-03-10T00:00:00"/>
    <n v="174738.96"/>
    <n v="228357.16"/>
    <n v="698955.84"/>
    <s v="NGN"/>
    <d v="2026-06-26T00:00:00"/>
    <d v="2025-03-19T00:00:00"/>
    <m/>
    <x v="2"/>
    <x v="0"/>
  </r>
  <r>
    <s v="PRD-00442"/>
    <s v="APC-ELC-0025"/>
    <s v="8931130000000"/>
    <x v="14"/>
    <s v="Apc"/>
    <x v="8"/>
    <s v="Lighting"/>
    <s v="Each"/>
    <s v="Active"/>
    <x v="2"/>
    <s v="LAG"/>
    <s v="A-12-S2"/>
    <s v="A"/>
    <s v="S2"/>
    <s v="BT-307324"/>
    <s v="LOT-A5313"/>
    <n v="73"/>
    <n v="15"/>
    <n v="58"/>
    <n v="25"/>
    <n v="12"/>
    <n v="200"/>
    <s v="SUP-1004"/>
    <x v="10"/>
    <s v="United Arab Emirates"/>
    <n v="24"/>
    <d v="2026-04-08T00:00:00"/>
    <n v="218961.71"/>
    <n v="327567.44"/>
    <n v="15984204.83"/>
    <s v="NGN"/>
    <d v="2026-06-18T00:00:00"/>
    <d v="2026-04-16T00:00:00"/>
    <m/>
    <x v="1"/>
    <x v="1"/>
  </r>
  <r>
    <s v="PRD-00926"/>
    <s v="CAN-PRN-0027"/>
    <s v="4427870000000"/>
    <x v="15"/>
    <s v="Canon"/>
    <x v="7"/>
    <s v="Multifunction"/>
    <s v="Each"/>
    <s v="Active"/>
    <x v="2"/>
    <s v="LAG"/>
    <s v="A-20-S7"/>
    <s v="A"/>
    <s v="S7"/>
    <s v="BT-983348"/>
    <s v="LOT-A8426"/>
    <n v="63"/>
    <n v="1"/>
    <n v="62"/>
    <n v="60"/>
    <n v="30"/>
    <n v="300"/>
    <s v="SUP-1011"/>
    <x v="2"/>
    <s v="United Kingdom"/>
    <n v="27"/>
    <d v="2026-05-02T00:00:00"/>
    <n v="138746.04"/>
    <n v="190790.66"/>
    <n v="8741000.5199999996"/>
    <s v="NGN"/>
    <d v="2026-05-20T00:00:00"/>
    <d v="2026-05-14T00:00:00"/>
    <m/>
    <x v="1"/>
    <x v="1"/>
  </r>
  <r>
    <s v="PRD-02272"/>
    <s v="HP-SUP-0061"/>
    <s v="8652320000000"/>
    <x v="34"/>
    <s v="Hp"/>
    <x v="6"/>
    <s v="Toner &amp; Ink"/>
    <s v="Pack"/>
    <s v="Discontinued"/>
    <x v="1"/>
    <s v="ABJ"/>
    <s v="C-01-S4"/>
    <s v="C"/>
    <s v="S4"/>
    <s v="BT-288217"/>
    <s v="LOT-B1110"/>
    <n v="0"/>
    <n v="0"/>
    <n v="0"/>
    <n v="60"/>
    <n v="30"/>
    <n v="600"/>
    <s v="SUP-1002"/>
    <x v="5"/>
    <s v="Nigeria"/>
    <n v="8"/>
    <d v="2025-06-25T00:00:00"/>
    <n v="22317.16"/>
    <n v="29546.54"/>
    <n v="0"/>
    <s v="NGN"/>
    <d v="2026-06-27T00:00:00"/>
    <d v="2025-07-10T00:00:00"/>
    <d v="2027-05-20T00:00:00"/>
    <x v="0"/>
    <x v="0"/>
  </r>
  <r>
    <s v="PRD-02295"/>
    <s v="LEN-MOB-0069"/>
    <s v="5389340000000"/>
    <x v="5"/>
    <s v="Lenovo"/>
    <x v="5"/>
    <s v="Smartphones"/>
    <s v="Each"/>
    <s v="Active"/>
    <x v="1"/>
    <s v="ABJ"/>
    <s v="B-31-S6"/>
    <s v="B"/>
    <s v="S6"/>
    <s v="BT-535499"/>
    <s v="LOT-B9832"/>
    <n v="38"/>
    <n v="11"/>
    <n v="27"/>
    <n v="30"/>
    <n v="12"/>
    <n v="180"/>
    <s v="SUP-1007"/>
    <x v="8"/>
    <s v="China"/>
    <n v="34"/>
    <d v="2026-04-06T00:00:00"/>
    <n v="208156.7"/>
    <n v="253369.24"/>
    <n v="7909954.5999999996"/>
    <s v="NGN"/>
    <d v="2026-05-26T00:00:00"/>
    <d v="2026-04-19T00:00:00"/>
    <m/>
    <x v="1"/>
    <x v="1"/>
  </r>
  <r>
    <s v="PRD-02997"/>
    <s v="PHI-ELC-0159"/>
    <s v="882257000000"/>
    <x v="31"/>
    <s v="Philips"/>
    <x v="8"/>
    <s v="UPS"/>
    <s v="Each"/>
    <s v="Active"/>
    <x v="0"/>
    <s v="PHC"/>
    <s v="A-30-S1"/>
    <s v="A"/>
    <s v="S1"/>
    <s v="BT-334454"/>
    <s v="LOT-C8319"/>
    <n v="-7"/>
    <n v="5"/>
    <n v="106"/>
    <n v="10"/>
    <n v="5"/>
    <n v="100"/>
    <s v="SUP-1009"/>
    <x v="7"/>
    <s v="Nigeria"/>
    <n v="10"/>
    <d v="2025-10-02T00:00:00"/>
    <n v="124522.73"/>
    <n v="159048.94"/>
    <n v="13822023.029999999"/>
    <s v="NGN"/>
    <d v="2026-06-13T00:00:00"/>
    <d v="2025-10-08T00:00:00"/>
    <m/>
    <x v="3"/>
    <x v="1"/>
  </r>
  <r>
    <s v="PRD-00979"/>
    <s v="HP-CLN-0024"/>
    <s v="612989000000"/>
    <x v="1"/>
    <s v="Hp"/>
    <x v="1"/>
    <s v="Cleaning Kits"/>
    <s v="Each"/>
    <s v="Active"/>
    <x v="2"/>
    <s v="LAG"/>
    <s v="E-21-S7"/>
    <s v="E"/>
    <s v="S7"/>
    <s v="BT-601797"/>
    <s v="LOT-A8669"/>
    <n v="156"/>
    <n v="35"/>
    <n v="121"/>
    <n v="40"/>
    <n v="12"/>
    <n v="240"/>
    <s v="SUP-1006"/>
    <x v="4"/>
    <s v="China"/>
    <n v="38"/>
    <d v="2025-09-15T00:00:00"/>
    <n v="49605.87"/>
    <n v="66865.100000000006"/>
    <n v="7738515.7199999997"/>
    <s v="NGN"/>
    <d v="2026-06-01T00:00:00"/>
    <d v="2025-09-16T00:00:00"/>
    <d v="2026-04-03T00:00:00"/>
    <x v="1"/>
    <x v="1"/>
  </r>
  <r>
    <s v="PRD-00091"/>
    <s v="CAN-SUP-0002"/>
    <m/>
    <x v="50"/>
    <s v="Canon"/>
    <x v="6"/>
    <s v="Paper Products"/>
    <s v="Pack"/>
    <s v="Active"/>
    <x v="2"/>
    <s v="LAG"/>
    <s v="A-33-S7"/>
    <s v="A"/>
    <s v="S7"/>
    <s v="BT-400404"/>
    <s v="LOT-A9209"/>
    <n v="400"/>
    <n v="44"/>
    <n v="356"/>
    <n v="50"/>
    <n v="25"/>
    <n v="400"/>
    <s v="SUP-1006"/>
    <x v="4"/>
    <s v="China"/>
    <n v="39"/>
    <d v="2026-05-26T00:00:00"/>
    <n v="5602.15"/>
    <n v="7758.67"/>
    <n v="2240860"/>
    <s v="NGN"/>
    <d v="2026-06-16T00:00:00"/>
    <d v="2026-05-31T00:00:00"/>
    <d v="2026-05-10T00:00:00"/>
    <x v="1"/>
    <x v="1"/>
  </r>
  <r>
    <s v="PRD-02496"/>
    <s v="HP-CLN-0061"/>
    <s v="4511520000000"/>
    <x v="1"/>
    <s v="Hp"/>
    <x v="1"/>
    <s v="Wipes"/>
    <s v="Each"/>
    <s v="Active"/>
    <x v="0"/>
    <s v="PHC"/>
    <s v="E-02-S9"/>
    <s v="E"/>
    <s v="S9"/>
    <s v="BT-484849"/>
    <s v="LOT-C1793"/>
    <n v="-2"/>
    <n v="16"/>
    <n v="66"/>
    <n v="100"/>
    <n v="50"/>
    <n v="400"/>
    <s v="SUP-1006"/>
    <x v="4"/>
    <s v="China"/>
    <n v="36"/>
    <d v="2025-10-24T00:00:00"/>
    <n v="68821.88"/>
    <n v="98946.04"/>
    <n v="5643394.1600000001"/>
    <s v="NGN"/>
    <d v="2026-05-26T00:00:00"/>
    <d v="2025-11-08T00:00:00"/>
    <d v="2027-05-23T00:00:00"/>
    <x v="2"/>
    <x v="0"/>
  </r>
  <r>
    <s v="PRD-02621"/>
    <s v="HP-MOB-0091"/>
    <s v="8557630000000"/>
    <x v="25"/>
    <s v="Hp"/>
    <x v="5"/>
    <s v="Tablets"/>
    <s v="Each"/>
    <s v="Active"/>
    <x v="0"/>
    <s v="PHC"/>
    <s v="C-30-S2"/>
    <s v="C"/>
    <s v="S2"/>
    <s v="BT-676819"/>
    <s v="LOT-C1987"/>
    <n v="101"/>
    <n v="7"/>
    <n v="94"/>
    <m/>
    <n v="15"/>
    <n v="250"/>
    <s v="SUP-1001"/>
    <x v="9"/>
    <s v="Nigeria"/>
    <n v="7"/>
    <d v="2025-06-17T00:00:00"/>
    <n v="433818.6"/>
    <n v="564963.98"/>
    <n v="43815678.600000001"/>
    <s v="NGN"/>
    <d v="2026-06-06T00:00:00"/>
    <d v="2025-06-28T00:00:00"/>
    <m/>
    <x v="1"/>
    <x v="1"/>
  </r>
  <r>
    <s v="PRD-03296"/>
    <s v="PHI-CLN-0098"/>
    <s v="8435810000000"/>
    <x v="20"/>
    <s v="Philips"/>
    <x v="1"/>
    <s v="Vacuum"/>
    <s v="Each"/>
    <s v="Active"/>
    <x v="0"/>
    <s v="PHC"/>
    <s v="G-35-S6"/>
    <s v="G"/>
    <s v="S6"/>
    <s v="BT-498779"/>
    <s v="LOT-C2252"/>
    <n v="11"/>
    <n v="3"/>
    <n v="8"/>
    <n v="25"/>
    <n v="12"/>
    <n v="150"/>
    <s v="SUP-1012"/>
    <x v="11"/>
    <s v="Nigeria"/>
    <n v="7"/>
    <d v="2026-05-01T00:00:00"/>
    <n v="119930.64"/>
    <n v="171833.17"/>
    <n v="1319237.04"/>
    <s v="NGN"/>
    <d v="2026-05-12T00:00:00"/>
    <d v="2026-05-08T00:00:00"/>
    <d v="2028-03-22T00:00:00"/>
    <x v="2"/>
    <x v="0"/>
  </r>
  <r>
    <s v="PRD-00622"/>
    <s v="HP-LAP-0013"/>
    <s v="7565900000000"/>
    <x v="77"/>
    <s v="Hp"/>
    <x v="2"/>
    <s v="Gaming Laptops"/>
    <s v="Each"/>
    <s v="Active"/>
    <x v="2"/>
    <s v="LAG"/>
    <s v="F-09-S2"/>
    <s v="F"/>
    <s v="S2"/>
    <s v="BT-916615"/>
    <s v="LOT-A2880"/>
    <n v="128"/>
    <n v="4"/>
    <n v="124"/>
    <n v="30"/>
    <n v="15"/>
    <n v="240"/>
    <s v="SUP-1002"/>
    <x v="5"/>
    <s v="Nigeria"/>
    <n v="8"/>
    <d v="2026-05-12T00:00:00"/>
    <n v="991485.34"/>
    <n v="1364907.88"/>
    <n v="126910123.5"/>
    <s v="NGN"/>
    <d v="2026-05-03T00:00:00"/>
    <d v="2026-05-15T00:00:00"/>
    <m/>
    <x v="1"/>
    <x v="1"/>
  </r>
  <r>
    <s v="PRD-02647"/>
    <s v="HP-SUP-0071"/>
    <m/>
    <x v="45"/>
    <s v="Hp"/>
    <x v="6"/>
    <s v="Paper Products"/>
    <s v="Pack"/>
    <s v="Active"/>
    <x v="0"/>
    <s v="PHC"/>
    <s v="D-39-S5"/>
    <s v="D"/>
    <s v="S5"/>
    <s v="BT-938695"/>
    <s v="LOT-C1235"/>
    <n v="332"/>
    <n v="9"/>
    <n v="323"/>
    <n v="100"/>
    <n v="40"/>
    <n v="400"/>
    <s v="SUP-1010"/>
    <x v="1"/>
    <s v="United Arab Emirates"/>
    <n v="18"/>
    <d v="2026-02-14T00:00:00"/>
    <n v="17732.89"/>
    <n v="22292.85"/>
    <n v="5887319.4800000004"/>
    <s v="NGN"/>
    <d v="2026-05-28T00:00:00"/>
    <d v="2026-02-23T00:00:00"/>
    <d v="2026-08-19T00:00:00"/>
    <x v="1"/>
    <x v="1"/>
  </r>
  <r>
    <s v="PRD-02646"/>
    <s v="HP-LAP-0052"/>
    <s v="694347000000"/>
    <x v="77"/>
    <s v="Hp"/>
    <x v="2"/>
    <s v="Business Laptops"/>
    <s v="Each"/>
    <s v="Active"/>
    <x v="0"/>
    <s v="PHC"/>
    <s v="F-12-S3"/>
    <s v="F"/>
    <s v="S3"/>
    <s v="BT-321707"/>
    <s v="LOT-C4473"/>
    <n v="121"/>
    <n v="0"/>
    <n v="121"/>
    <n v="25"/>
    <n v="10"/>
    <n v="150"/>
    <s v="SUP-1009"/>
    <x v="7"/>
    <s v="Nigeria"/>
    <n v="8"/>
    <d v="2025-06-21T00:00:00"/>
    <n v="642846.96"/>
    <n v="949998.49"/>
    <n v="77784482.159999996"/>
    <s v="NGN"/>
    <d v="2026-05-15T00:00:00"/>
    <d v="2025-06-26T00:00:00"/>
    <m/>
    <x v="1"/>
    <x v="1"/>
  </r>
  <r>
    <s v="PRD-00833"/>
    <s v="MSF-LAP-0010"/>
    <s v="4835860000000"/>
    <x v="46"/>
    <s v="Microsoft"/>
    <x v="2"/>
    <s v="Gaming Laptops"/>
    <s v="Each"/>
    <s v="Active"/>
    <x v="2"/>
    <s v="LAG"/>
    <s v="N/A"/>
    <s v="G"/>
    <s v="S6"/>
    <s v="BT-308275"/>
    <s v="LOT-A5385"/>
    <n v="73"/>
    <n v="7"/>
    <n v="66"/>
    <n v="25"/>
    <n v="10"/>
    <n v="150"/>
    <s v="SUP-1004"/>
    <x v="10"/>
    <s v="United Arab Emirates"/>
    <n v="21"/>
    <d v="2025-03-27T00:00:00"/>
    <n v="1110781.27"/>
    <n v="1402111.38"/>
    <n v="81087032.709999993"/>
    <s v="NGN"/>
    <d v="2026-05-25T00:00:00"/>
    <d v="2025-04-11T00:00:00"/>
    <m/>
    <x v="1"/>
    <x v="1"/>
  </r>
  <r>
    <s v="PRD-00627"/>
    <s v="SAM-MOB-0021"/>
    <s v="2224050000000"/>
    <x v="11"/>
    <s v="Samsung"/>
    <x v="5"/>
    <s v="Tablets"/>
    <s v="Each"/>
    <s v="Active"/>
    <x v="2"/>
    <s v="LAG"/>
    <s v="E-05-S8"/>
    <s v="E"/>
    <s v="S8"/>
    <s v="BT-938394"/>
    <s v="LOT-A1268"/>
    <n v="188"/>
    <n v="30"/>
    <n v="158"/>
    <n v="100"/>
    <n v="50"/>
    <n v="600"/>
    <s v="SUP-1001"/>
    <x v="9"/>
    <s v="Nigeria"/>
    <n v="6"/>
    <d v="2026-01-26T00:00:00"/>
    <n v="263552.21000000002"/>
    <n v="399850.85"/>
    <n v="49547815.479999997"/>
    <s v="NGN"/>
    <d v="2026-06-21T00:00:00"/>
    <d v="2026-01-27T00:00:00"/>
    <m/>
    <x v="1"/>
    <x v="1"/>
  </r>
  <r>
    <s v="PRD-00351"/>
    <s v="HP-MOB-0018"/>
    <s v="6670340000000"/>
    <x v="25"/>
    <s v="Hp"/>
    <x v="5"/>
    <s v="Tablets"/>
    <s v="Each"/>
    <s v="Active"/>
    <x v="2"/>
    <s v="LAG"/>
    <s v="B-18-S1"/>
    <s v="B"/>
    <s v="S1"/>
    <s v="BT-996086"/>
    <s v="LOT-A7290"/>
    <n v="69"/>
    <n v="3"/>
    <n v="66"/>
    <n v="10"/>
    <n v="3"/>
    <n v="80"/>
    <s v="SUP-1001"/>
    <x v="9"/>
    <s v="Nigeria"/>
    <n v="8"/>
    <d v="2025-05-12T00:00:00"/>
    <n v="563252.36"/>
    <n v="708638.74"/>
    <n v="38864412.840000004"/>
    <s v="NGN"/>
    <d v="2026-05-08T00:00:00"/>
    <d v="2025-05-17T00:00:00"/>
    <m/>
    <x v="1"/>
    <x v="1"/>
  </r>
  <r>
    <s v="PRD-02330"/>
    <s v="MSF-ACC-0042"/>
    <s v="1437100000000"/>
    <x v="26"/>
    <s v="Microsoft"/>
    <x v="10"/>
    <s v="Input Combos"/>
    <s v="Each"/>
    <s v="Active"/>
    <x v="0"/>
    <s v="PHC"/>
    <s v="A-04-S9"/>
    <s v="A"/>
    <s v="S9"/>
    <s v="BT-296611"/>
    <s v="LOT-C9449"/>
    <n v="234"/>
    <n v="3"/>
    <n v="231"/>
    <n v="75"/>
    <n v="30"/>
    <n v="600"/>
    <s v="SUP-1012"/>
    <x v="11"/>
    <s v="Nigeria"/>
    <n v="5"/>
    <d v="2025-08-09T00:00:00"/>
    <n v="27273.09"/>
    <n v="33375.96"/>
    <n v="6381903.0599999996"/>
    <s v="NGN"/>
    <d v="2026-05-31T00:00:00"/>
    <d v="2025-08-22T00:00:00"/>
    <m/>
    <x v="1"/>
    <x v="1"/>
  </r>
  <r>
    <s v="PRD-00080"/>
    <s v="PHI-CCT-0002"/>
    <s v="1438890000000"/>
    <x v="32"/>
    <s v="Philips"/>
    <x v="9"/>
    <s v="Intercoms"/>
    <s v="Each"/>
    <s v="Active"/>
    <x v="2"/>
    <s v="LAG"/>
    <s v="A-22-S7"/>
    <s v="A"/>
    <s v="S7"/>
    <s v="BT-934908"/>
    <s v="LOT-A8052"/>
    <n v="350"/>
    <n v="21"/>
    <n v="329"/>
    <n v="75"/>
    <n v="22"/>
    <n v="450"/>
    <s v="SUP-1001"/>
    <x v="9"/>
    <s v="Nigeria"/>
    <n v="11"/>
    <d v="2025-12-21T00:00:00"/>
    <n v="257591.28"/>
    <n v="364717.71"/>
    <n v="90156948"/>
    <s v="NGN"/>
    <d v="2026-05-21T00:00:00"/>
    <d v="2026-01-01T00:00:00"/>
    <m/>
    <x v="1"/>
    <x v="1"/>
  </r>
  <r>
    <s v="PRD-02391"/>
    <s v="PHI-CCT-0068"/>
    <s v="2299180000000"/>
    <x v="32"/>
    <s v="Philips"/>
    <x v="9"/>
    <s v="IP Cameras"/>
    <s v="Each"/>
    <s v="Active"/>
    <x v="0"/>
    <s v="PHC"/>
    <s v="G-40-S7"/>
    <s v="G"/>
    <s v="S7"/>
    <s v="BT-645388"/>
    <s v="LOT-C4685"/>
    <n v="0"/>
    <n v="0"/>
    <n v="0"/>
    <m/>
    <n v="15"/>
    <n v="300"/>
    <s v="SUP-1006"/>
    <x v="4"/>
    <s v="China"/>
    <n v="35"/>
    <d v="2026-03-27T00:00:00"/>
    <n v="590211.68000000005"/>
    <n v="763200.62"/>
    <n v="0"/>
    <s v="NGN"/>
    <d v="2026-05-07T00:00:00"/>
    <d v="2026-04-02T00:00:00"/>
    <m/>
    <x v="0"/>
    <x v="0"/>
  </r>
  <r>
    <s v="PRD-00501"/>
    <s v="SAM-AUD-0018"/>
    <s v="4937000000000"/>
    <x v="0"/>
    <s v="Samsung"/>
    <x v="0"/>
    <s v="Speakers"/>
    <s v="Each"/>
    <s v="Active"/>
    <x v="2"/>
    <s v="LAG"/>
    <s v="C-20-S2"/>
    <s v="C"/>
    <s v="S2"/>
    <s v="BT-855898"/>
    <s v="LOT-A7960"/>
    <n v="-12"/>
    <n v="0"/>
    <n v="2"/>
    <m/>
    <n v="30"/>
    <n v="240"/>
    <s v="SUP-1011"/>
    <x v="2"/>
    <s v="United Kingdom"/>
    <n v="32"/>
    <d v="2026-06-08T00:00:00"/>
    <n v="105050.56"/>
    <n v="144673.57"/>
    <n v="210101.12"/>
    <s v="NGN"/>
    <d v="2026-06-17T00:00:00"/>
    <d v="2026-06-16T00:00:00"/>
    <m/>
    <x v="2"/>
    <x v="0"/>
  </r>
  <r>
    <s v="PRD-01120"/>
    <s v="DEL-LAP-0027"/>
    <s v="6010410000000"/>
    <x v="75"/>
    <s v="Dell"/>
    <x v="2"/>
    <s v="Gaming Laptops"/>
    <s v="Each"/>
    <s v="Active"/>
    <x v="2"/>
    <s v="LAG"/>
    <s v="F-03-S2"/>
    <s v="F"/>
    <s v="S2"/>
    <s v="BT-943883"/>
    <s v="LOT-A1340"/>
    <n v="42"/>
    <n v="8"/>
    <n v="34"/>
    <n v="10"/>
    <n v="4"/>
    <n v="50"/>
    <s v="SUP-1002"/>
    <x v="5"/>
    <s v="Nigeria"/>
    <n v="8"/>
    <d v="2026-02-23T00:00:00"/>
    <n v="565177.31999999995"/>
    <n v="719003.97"/>
    <n v="23737447.440000001"/>
    <s v="NGN"/>
    <d v="2026-06-03T00:00:00"/>
    <d v="2026-02-24T00:00:00"/>
    <m/>
    <x v="1"/>
    <x v="1"/>
  </r>
  <r>
    <s v="PRD-00525"/>
    <s v="MSF-FUR-0011"/>
    <s v="7779460000000"/>
    <x v="10"/>
    <s v="Microsoft"/>
    <x v="4"/>
    <s v="Desk Accessories"/>
    <s v="Each"/>
    <s v="Active"/>
    <x v="2"/>
    <s v="LAG"/>
    <s v="A-15-S6"/>
    <s v="A"/>
    <s v="S6"/>
    <s v="BT-768470"/>
    <s v="LOT-A5584"/>
    <n v="131"/>
    <n v="40"/>
    <n v="91"/>
    <n v="40"/>
    <n v="12"/>
    <n v="320"/>
    <s v="SUP-1008"/>
    <x v="3"/>
    <s v="Nigeria"/>
    <n v="5"/>
    <d v="2025-04-14T00:00:00"/>
    <n v="249882.55"/>
    <n v="382262.7"/>
    <n v="32734614.050000001"/>
    <s v="NGN"/>
    <d v="2026-06-20T00:00:00"/>
    <d v="2025-04-25T00:00:00"/>
    <m/>
    <x v="1"/>
    <x v="1"/>
  </r>
  <r>
    <s v="PRD-02366"/>
    <s v="WD-STO-0059"/>
    <s v="6373380000000"/>
    <x v="61"/>
    <s v="Western Digital"/>
    <x v="3"/>
    <s v="Solid State Drives"/>
    <s v="Each"/>
    <s v="Active"/>
    <x v="0"/>
    <s v="PHC"/>
    <s v="F-16-S3"/>
    <s v="F"/>
    <s v="S3"/>
    <s v="BT-913460"/>
    <s v="LOT-C6757"/>
    <n v="40"/>
    <n v="8"/>
    <n v="32"/>
    <n v="75"/>
    <n v="37"/>
    <n v="450"/>
    <s v="SUP-1006"/>
    <x v="4"/>
    <s v="China"/>
    <n v="35"/>
    <d v="2026-01-28T00:00:00"/>
    <n v="212181.57"/>
    <n v="264675.51"/>
    <n v="8487262.8000000007"/>
    <s v="NGN"/>
    <d v="2026-05-26T00:00:00"/>
    <d v="2026-02-03T00:00:00"/>
    <m/>
    <x v="2"/>
    <x v="0"/>
  </r>
  <r>
    <s v="PRD-02580"/>
    <s v="LOG-ACC-0055"/>
    <s v="4044650000000"/>
    <x v="69"/>
    <s v="Logitech"/>
    <x v="3"/>
    <s v="Keyboards"/>
    <s v="Each"/>
    <s v="Active"/>
    <x v="0"/>
    <s v="PHC"/>
    <s v="D-22-S2"/>
    <s v="D"/>
    <s v="S2"/>
    <s v="BT-198460"/>
    <s v="LOT-C8554"/>
    <n v="0"/>
    <n v="0"/>
    <n v="0"/>
    <n v="10"/>
    <n v="4"/>
    <n v="80"/>
    <s v="SUP-1010"/>
    <x v="1"/>
    <s v="United Arab Emirates"/>
    <n v="19"/>
    <d v="2026-05-02T00:00:00"/>
    <n v="6731.08"/>
    <n v="8709.91"/>
    <n v="0"/>
    <s v="NGN"/>
    <d v="2026-06-19T00:00:00"/>
    <d v="2026-05-06T00:00:00"/>
    <m/>
    <x v="0"/>
    <x v="0"/>
  </r>
  <r>
    <s v="PRD-01850"/>
    <s v="PHI-CCT-0050"/>
    <s v="9972260000000"/>
    <x v="32"/>
    <s v="Philips"/>
    <x v="9"/>
    <s v="IP Cameras"/>
    <s v="Each"/>
    <s v="Active"/>
    <x v="1"/>
    <s v="ABJ"/>
    <s v="A-30-S1"/>
    <s v="A"/>
    <s v="S1"/>
    <s v="BT-481239"/>
    <s v="LOT-B3860"/>
    <n v="390"/>
    <n v="88"/>
    <n v="302"/>
    <n v="40"/>
    <n v="16"/>
    <n v="400"/>
    <s v="SUP-1010"/>
    <x v="1"/>
    <s v="United Arab Emirates"/>
    <n v="20"/>
    <d v="2025-09-24T00:00:00"/>
    <n v="693252.46"/>
    <n v="1032246.52"/>
    <n v="270368459.39999998"/>
    <s v="NGN"/>
    <d v="2026-05-01T00:00:00"/>
    <d v="2025-09-25T00:00:00"/>
    <m/>
    <x v="1"/>
    <x v="1"/>
  </r>
  <r>
    <s v="PRD-01841"/>
    <s v="UBI-CCT-0046"/>
    <s v="5101540000000"/>
    <x v="40"/>
    <s v="Ubiquiti"/>
    <x v="9"/>
    <s v="IP Cameras"/>
    <s v="Each"/>
    <s v="Active"/>
    <x v="1"/>
    <s v="ABJ"/>
    <s v="C-18-S5"/>
    <s v="C"/>
    <s v="S5"/>
    <s v="BT-715099"/>
    <s v="LOT-B2052"/>
    <n v="0"/>
    <n v="0"/>
    <n v="0"/>
    <n v="75"/>
    <n v="30"/>
    <n v="600"/>
    <s v="SUP-1010"/>
    <x v="1"/>
    <s v="United Arab Emirates"/>
    <n v="17"/>
    <d v="2025-04-19T00:00:00"/>
    <n v="552529.56999999995"/>
    <n v="845144.32"/>
    <n v="0"/>
    <s v="NGN"/>
    <d v="2026-05-05T00:00:00"/>
    <d v="2025-05-03T00:00:00"/>
    <m/>
    <x v="0"/>
    <x v="0"/>
  </r>
  <r>
    <s v="PRD-00393"/>
    <s v="SAM-MOB-0014"/>
    <s v="4547570000000"/>
    <x v="11"/>
    <s v="Samsung"/>
    <x v="5"/>
    <s v="Tablets"/>
    <s v="Each"/>
    <s v="Active"/>
    <x v="2"/>
    <s v="LAG"/>
    <s v="B-05-S6"/>
    <s v="B"/>
    <s v="S6"/>
    <s v="BT-580501"/>
    <s v="LOT-A9053"/>
    <n v="77"/>
    <n v="13"/>
    <n v="64"/>
    <n v="30"/>
    <n v="15"/>
    <n v="120"/>
    <s v="SUP-1011"/>
    <x v="2"/>
    <s v="United Kingdom"/>
    <n v="28"/>
    <d v="2025-01-31T00:00:00"/>
    <n v="195233.55"/>
    <n v="243500.65"/>
    <n v="15032983.35"/>
    <s v="NGN"/>
    <d v="2026-06-13T00:00:00"/>
    <d v="2025-02-04T00:00:00"/>
    <m/>
    <x v="1"/>
    <x v="1"/>
  </r>
  <r>
    <s v="PRD-03027"/>
    <s v="SAM-AUD-0091"/>
    <s v="1013610000000"/>
    <x v="0"/>
    <s v="Samsung"/>
    <x v="0"/>
    <s v="Headsets"/>
    <s v="Each"/>
    <s v="Active"/>
    <x v="0"/>
    <s v="PHC"/>
    <s v="A-13-S8"/>
    <s v="A"/>
    <s v="S8"/>
    <s v="BT-381873"/>
    <s v="LOT-C6452"/>
    <n v="0"/>
    <n v="0"/>
    <n v="0"/>
    <n v="25"/>
    <n v="7"/>
    <n v="125"/>
    <s v="SUP-1001"/>
    <x v="9"/>
    <s v="Nigeria"/>
    <n v="10"/>
    <d v="2025-02-21T00:00:00"/>
    <n v="43336.24"/>
    <n v="58728.19"/>
    <n v="0"/>
    <s v="NGN"/>
    <d v="2026-06-26T00:00:00"/>
    <d v="2025-03-07T00:00:00"/>
    <m/>
    <x v="0"/>
    <x v="0"/>
  </r>
  <r>
    <s v="PRD-01440"/>
    <s v="CIS-CCT-0036"/>
    <s v="6575560000000"/>
    <x v="17"/>
    <s v="Cisco"/>
    <x v="9"/>
    <s v="IP Cameras"/>
    <s v="Each"/>
    <s v="Active"/>
    <x v="1"/>
    <s v="ABJ"/>
    <s v="E-12-S5"/>
    <s v="E"/>
    <s v="S5"/>
    <s v="BT-476402"/>
    <s v="LOT-B1701"/>
    <n v="4"/>
    <n v="0"/>
    <n v="4"/>
    <n v="10"/>
    <n v="4"/>
    <n v="100"/>
    <s v="SUP-1003"/>
    <x v="0"/>
    <s v="Nigeria"/>
    <n v="3"/>
    <d v="2025-02-12T00:00:00"/>
    <n v="502725.62"/>
    <n v="584625.38"/>
    <n v="2010902.48"/>
    <s v="NGN"/>
    <d v="2026-06-06T00:00:00"/>
    <d v="2025-02-25T00:00:00"/>
    <m/>
    <x v="2"/>
    <x v="0"/>
  </r>
  <r>
    <s v="PRD-01215"/>
    <s v="BRO-PRN-0029"/>
    <s v="9056570000000"/>
    <x v="12"/>
    <s v="Brother"/>
    <x v="7"/>
    <s v="Inkjet Printers"/>
    <s v="Each"/>
    <s v="Active"/>
    <x v="1"/>
    <s v="ABJ"/>
    <s v="C-31-S7"/>
    <s v="C"/>
    <s v="S7"/>
    <s v="BT-101007"/>
    <s v="LOT-B8536"/>
    <n v="151"/>
    <n v="41"/>
    <n v="110"/>
    <n v="25"/>
    <n v="10"/>
    <n v="125"/>
    <s v="SUP-1007"/>
    <x v="8"/>
    <s v="China"/>
    <n v="31"/>
    <d v="2025-10-23T00:00:00"/>
    <n v="206380.95"/>
    <n v="257994.42"/>
    <n v="31163523.449999999"/>
    <s v="NGN"/>
    <d v="2026-06-05T00:00:00"/>
    <d v="2025-11-07T00:00:00"/>
    <m/>
    <x v="3"/>
    <x v="1"/>
  </r>
  <r>
    <s v="PRD-03055"/>
    <s v="CIS-NET-0118"/>
    <s v="3106530000000"/>
    <x v="56"/>
    <s v="Cisco"/>
    <x v="11"/>
    <s v="Access Points"/>
    <s v="Each"/>
    <s v="Active"/>
    <x v="0"/>
    <s v="PHC"/>
    <s v="G-02-S1"/>
    <s v="G"/>
    <s v="S1"/>
    <s v="BT-870200"/>
    <s v="LOT-C9162"/>
    <n v="282"/>
    <n v="53"/>
    <n v="229"/>
    <n v="30"/>
    <n v="9"/>
    <n v="300"/>
    <s v="SUP-1006"/>
    <x v="4"/>
    <s v="China"/>
    <n v="33"/>
    <d v="2025-06-08T00:00:00"/>
    <n v="937813.59"/>
    <n v="1432958.31"/>
    <n v="264463432.40000001"/>
    <s v="NGN"/>
    <d v="2026-06-19T00:00:00"/>
    <d v="2025-08-07T00:00:00"/>
    <m/>
    <x v="1"/>
    <x v="1"/>
  </r>
  <r>
    <s v="PRD-03383"/>
    <s v="PHI-CLN-0099"/>
    <s v="7543870000000"/>
    <x v="20"/>
    <s v="Philips"/>
    <x v="1"/>
    <s v="Vacuum"/>
    <s v="Each"/>
    <s v="Active"/>
    <x v="0"/>
    <s v="PHC"/>
    <s v="C-36-S2"/>
    <s v="C"/>
    <s v="S2"/>
    <s v="BT-192754"/>
    <s v="LOT-C1725"/>
    <n v="0"/>
    <n v="0"/>
    <n v="0"/>
    <n v="30"/>
    <n v="15"/>
    <n v="150"/>
    <s v="SUP-1010"/>
    <x v="1"/>
    <s v="United Arab Emirates"/>
    <n v="16"/>
    <d v="2025-06-14T00:00:00"/>
    <n v="61520"/>
    <n v="79114.710000000006"/>
    <n v="0"/>
    <s v="NGN"/>
    <d v="2026-06-06T00:00:00"/>
    <d v="2025-06-24T00:00:00"/>
    <d v="2026-04-12T00:00:00"/>
    <x v="0"/>
    <x v="0"/>
  </r>
  <r>
    <s v="PRD-00438"/>
    <s v="APC-ELC-0024"/>
    <s v="1512290000000"/>
    <x v="14"/>
    <s v="Apc"/>
    <x v="8"/>
    <s v="Lighting"/>
    <s v="Each"/>
    <s v="Active"/>
    <x v="2"/>
    <s v="LAG"/>
    <s v="C-02-S8"/>
    <s v="C"/>
    <s v="S8"/>
    <s v="BT-615655"/>
    <s v="LOT-A6633"/>
    <n v="46"/>
    <n v="12"/>
    <n v="34"/>
    <n v="15"/>
    <n v="4"/>
    <n v="75"/>
    <s v="SUP-1006"/>
    <x v="4"/>
    <s v="China"/>
    <n v="34"/>
    <d v="2025-06-03T00:00:00"/>
    <n v="247347.09"/>
    <n v="342444.66"/>
    <n v="11377966.140000001"/>
    <s v="NGN"/>
    <d v="2026-06-01T00:00:00"/>
    <d v="2025-06-18T00:00:00"/>
    <m/>
    <x v="1"/>
    <x v="1"/>
  </r>
  <r>
    <s v="PRD-02794"/>
    <s v="HP-FUR-0070"/>
    <s v="1172280000000"/>
    <x v="27"/>
    <s v="Hp"/>
    <x v="4"/>
    <s v="Desk Accessories"/>
    <s v="Each"/>
    <s v="Active"/>
    <x v="0"/>
    <s v="PHC"/>
    <s v="G-31-S3"/>
    <s v="G"/>
    <s v="S3"/>
    <s v="BT-556168"/>
    <s v="LOT-C5233"/>
    <n v="12"/>
    <n v="3"/>
    <n v="9"/>
    <n v="75"/>
    <n v="37"/>
    <n v="300"/>
    <s v="SUP-1009"/>
    <x v="7"/>
    <s v="Nigeria"/>
    <n v="7"/>
    <d v="2025-08-07T00:00:00"/>
    <n v="59027.74"/>
    <n v="74548.55"/>
    <n v="708332.88"/>
    <s v="NGN"/>
    <d v="2026-06-21T00:00:00"/>
    <d v="2025-08-15T00:00:00"/>
    <m/>
    <x v="2"/>
    <x v="0"/>
  </r>
  <r>
    <s v="PRD-03387"/>
    <s v="HP-MOB-0122"/>
    <s v="5541400000000"/>
    <x v="25"/>
    <s v="Hp"/>
    <x v="5"/>
    <s v="Smartphones"/>
    <s v="Each"/>
    <s v="Active"/>
    <x v="0"/>
    <s v="PHC"/>
    <s v="A-29-S1"/>
    <s v="A"/>
    <s v="S1"/>
    <s v="BT-303019"/>
    <s v="LOT-C1927"/>
    <n v="9"/>
    <n v="1"/>
    <n v="8"/>
    <n v="15"/>
    <n v="4"/>
    <n v="75"/>
    <s v="SUP-1010"/>
    <x v="1"/>
    <s v="United Arab Emirates"/>
    <n v="14"/>
    <d v="2026-03-22T00:00:00"/>
    <n v="488850.34"/>
    <n v="751730.12"/>
    <n v="4399653.0599999996"/>
    <s v="NGN"/>
    <d v="2026-05-30T00:00:00"/>
    <d v="2026-04-02T00:00:00"/>
    <m/>
    <x v="2"/>
    <x v="0"/>
  </r>
  <r>
    <s v="PRD-00145"/>
    <s v="LEN-MOB-0006"/>
    <s v="7636560000000"/>
    <x v="5"/>
    <s v="Lenovo"/>
    <x v="5"/>
    <s v="Smartphones"/>
    <s v="Each"/>
    <s v="Active"/>
    <x v="2"/>
    <s v="LAG"/>
    <s v="N/A"/>
    <s v="E"/>
    <s v="S4"/>
    <s v="BT-594241"/>
    <s v="LOT-A6621"/>
    <n v="0"/>
    <n v="0"/>
    <n v="0"/>
    <n v="40"/>
    <n v="20"/>
    <n v="160"/>
    <s v="SUP-1002"/>
    <x v="5"/>
    <s v="Nigeria"/>
    <n v="6"/>
    <d v="2025-09-17T00:00:00"/>
    <n v="427934.36"/>
    <n v="547830.65"/>
    <n v="0"/>
    <s v="NGN"/>
    <d v="2026-05-25T00:00:00"/>
    <d v="2025-09-20T00:00:00"/>
    <m/>
    <x v="0"/>
    <x v="0"/>
  </r>
  <r>
    <s v="PRD-02835"/>
    <s v="CIS-NET-0107"/>
    <s v="5332320000000"/>
    <x v="56"/>
    <s v="Cisco"/>
    <x v="11"/>
    <s v="Access Points"/>
    <s v="Each"/>
    <s v="Active"/>
    <x v="0"/>
    <s v="PHC"/>
    <s v="D-35-S2"/>
    <s v="D"/>
    <s v="S2"/>
    <s v="BT-670057"/>
    <s v="LOT-C3952"/>
    <n v="208"/>
    <n v="77"/>
    <n v="131"/>
    <n v="30"/>
    <n v="12"/>
    <n v="150"/>
    <s v="SUP-1010"/>
    <x v="1"/>
    <s v="United Arab Emirates"/>
    <n v="19"/>
    <d v="2025-02-19T00:00:00"/>
    <n v="742624.29"/>
    <n v="885767.51"/>
    <n v="154465852.30000001"/>
    <s v="NGN"/>
    <d v="2026-06-08T00:00:00"/>
    <d v="2025-02-23T00:00:00"/>
    <m/>
    <x v="3"/>
    <x v="1"/>
  </r>
  <r>
    <s v="PRD-01522"/>
    <s v="SAM-MOB-0051"/>
    <s v="8851660000000"/>
    <x v="13"/>
    <s v="Samsung"/>
    <x v="5"/>
    <s v="Tablets"/>
    <s v="Each"/>
    <s v="Active"/>
    <x v="1"/>
    <s v="ABJ"/>
    <s v="F-37-S1"/>
    <s v="F"/>
    <s v="S1"/>
    <s v="BT-586579"/>
    <s v="LOT-B6693"/>
    <n v="11"/>
    <n v="4"/>
    <n v="7"/>
    <n v="10"/>
    <n v="3"/>
    <n v="50"/>
    <s v="SUP-1003"/>
    <x v="0"/>
    <s v="Nigeria"/>
    <n v="8"/>
    <d v="2025-04-21T00:00:00"/>
    <n v="246846.65"/>
    <n v="373392.59"/>
    <n v="2715313.15"/>
    <s v="NGN"/>
    <d v="2026-05-22T00:00:00"/>
    <d v="2025-04-22T00:00:00"/>
    <m/>
    <x v="1"/>
    <x v="1"/>
  </r>
  <r>
    <s v="PRD-01728"/>
    <s v="KNG-STO-0035"/>
    <s v="8110150000000"/>
    <x v="23"/>
    <s v="Kingston"/>
    <x v="3"/>
    <s v="External Storage"/>
    <s v="Each"/>
    <s v="Active"/>
    <x v="1"/>
    <s v="ABJ"/>
    <s v="F-08-S6"/>
    <s v="F"/>
    <s v="S6"/>
    <s v="BT-979815"/>
    <s v="LOT-B2612"/>
    <n v="0"/>
    <n v="0"/>
    <n v="0"/>
    <n v="20"/>
    <n v="10"/>
    <n v="200"/>
    <s v="SUP-1002"/>
    <x v="5"/>
    <s v="Nigeria"/>
    <n v="9"/>
    <d v="2026-02-26T00:00:00"/>
    <n v="29887.119999999999"/>
    <n v="36495.24"/>
    <n v="0"/>
    <s v="NGN"/>
    <d v="2026-05-27T00:00:00"/>
    <d v="2026-03-04T00:00:00"/>
    <m/>
    <x v="0"/>
    <x v="0"/>
  </r>
  <r>
    <s v="PRD-00057"/>
    <s v="CIS-NET-0001"/>
    <s v="7016870000000"/>
    <x v="48"/>
    <s v="Cisco"/>
    <x v="11"/>
    <s v="Routers"/>
    <s v="Each"/>
    <s v="Active"/>
    <x v="2"/>
    <s v="LAG"/>
    <s v="C-33-S8"/>
    <s v="C"/>
    <s v="S8"/>
    <s v="BT-589491"/>
    <s v="LOT-A9171"/>
    <n v="64"/>
    <n v="7"/>
    <n v="57"/>
    <n v="10"/>
    <n v="4"/>
    <n v="80"/>
    <s v="SUP-1002"/>
    <x v="5"/>
    <s v="Nigeria"/>
    <n v="9"/>
    <d v="2025-07-24T00:00:00"/>
    <n v="368231.98"/>
    <n v="508555.91"/>
    <n v="23566846.719999999"/>
    <s v="NGN"/>
    <d v="2026-05-12T00:00:00"/>
    <d v="2025-07-28T00:00:00"/>
    <m/>
    <x v="1"/>
    <x v="1"/>
  </r>
  <r>
    <s v="PRD-03313"/>
    <s v="EPS-PRN-0055"/>
    <m/>
    <x v="29"/>
    <s v="Epson"/>
    <x v="7"/>
    <s v="Laser Printers"/>
    <s v="Each"/>
    <s v="Active"/>
    <x v="0"/>
    <s v="PHC"/>
    <s v="D-02-S9"/>
    <s v="D"/>
    <s v="S9"/>
    <s v="BT-229647"/>
    <s v="LOT-C2147"/>
    <n v="46"/>
    <n v="14"/>
    <n v="32"/>
    <n v="25"/>
    <n v="7"/>
    <n v="150"/>
    <s v="SUP-1012"/>
    <x v="11"/>
    <s v="Nigeria"/>
    <n v="4"/>
    <d v="2025-11-27T00:00:00"/>
    <n v="114874.74"/>
    <n v="148134.72"/>
    <n v="5284238.04"/>
    <s v="NGN"/>
    <d v="2026-05-20T00:00:00"/>
    <d v="2025-12-07T00:00:00"/>
    <m/>
    <x v="1"/>
    <x v="1"/>
  </r>
  <r>
    <s v="PRD-01639"/>
    <s v="PHI-ELC-0098"/>
    <s v="2873230000000"/>
    <x v="37"/>
    <s v="Philips"/>
    <x v="8"/>
    <s v="UPS"/>
    <s v="Each"/>
    <s v="Active"/>
    <x v="1"/>
    <s v="ABJ"/>
    <s v="B-33-S8"/>
    <s v="B"/>
    <s v="S8"/>
    <s v="BT-882636"/>
    <s v="LOT-B4471"/>
    <n v="111"/>
    <n v="15"/>
    <n v="96"/>
    <n v="50"/>
    <n v="20"/>
    <n v="400"/>
    <s v="SUP-1010"/>
    <x v="1"/>
    <s v="United Arab Emirates"/>
    <n v="20"/>
    <d v="2025-06-22T00:00:00"/>
    <n v="288863.32"/>
    <n v="384211.7"/>
    <n v="32063828.52"/>
    <s v="NGN"/>
    <d v="2026-06-13T00:00:00"/>
    <d v="2025-06-26T00:00:00"/>
    <m/>
    <x v="1"/>
    <x v="1"/>
  </r>
  <r>
    <s v="PRD-02028"/>
    <s v="LOG-FUR-0053"/>
    <s v="6117370000000"/>
    <x v="4"/>
    <s v="Logitech"/>
    <x v="4"/>
    <s v="Desks"/>
    <s v="Each"/>
    <s v="Active"/>
    <x v="1"/>
    <s v="ABJ"/>
    <s v="A-27-S5"/>
    <s v="A"/>
    <s v="S5"/>
    <s v="BT-679901"/>
    <s v="LOT-B9169"/>
    <n v="228"/>
    <n v="53"/>
    <n v="175"/>
    <n v="60"/>
    <n v="30"/>
    <n v="300"/>
    <s v="SUP-1005"/>
    <x v="6"/>
    <s v="United Arab Emirates"/>
    <n v="16"/>
    <d v="2026-02-06T00:00:00"/>
    <n v="118214.22"/>
    <n v="176573.71"/>
    <n v="26952842.16"/>
    <s v="NGN"/>
    <d v="2026-06-25T00:00:00"/>
    <d v="2026-02-20T00:00:00"/>
    <m/>
    <x v="1"/>
    <x v="1"/>
  </r>
  <r>
    <s v="PRD-00679"/>
    <s v="HP-LAP-0016"/>
    <s v="8225130000000"/>
    <x v="83"/>
    <s v="Hp"/>
    <x v="2"/>
    <s v="Consumer Laptops"/>
    <s v="Each"/>
    <s v="Active"/>
    <x v="2"/>
    <s v="LAG"/>
    <s v="F-27-S9"/>
    <s v="F"/>
    <s v="S9"/>
    <s v="BT-187109"/>
    <s v="LOT-A9047"/>
    <n v="133"/>
    <n v="47"/>
    <n v="86"/>
    <n v="40"/>
    <n v="12"/>
    <n v="160"/>
    <s v="SUP-1011"/>
    <x v="2"/>
    <s v="United Kingdom"/>
    <n v="27"/>
    <d v="2026-01-08T00:00:00"/>
    <n v="1362240.82"/>
    <n v="1735019.46"/>
    <n v="181178029.09999999"/>
    <s v="NGN"/>
    <d v="2026-06-14T00:00:00"/>
    <d v="2026-01-13T00:00:00"/>
    <m/>
    <x v="1"/>
    <x v="1"/>
  </r>
  <r>
    <s v="PRD-01291"/>
    <s v="SAM-AUD-0045"/>
    <s v="458409000000"/>
    <x v="0"/>
    <s v="Samsung"/>
    <x v="0"/>
    <s v="Earbuds"/>
    <s v="Each"/>
    <s v="Discontinued"/>
    <x v="1"/>
    <s v="ABJ"/>
    <s v="C-18-S1"/>
    <s v="C"/>
    <s v="S1"/>
    <s v="BT-561845"/>
    <s v="LOT-B6837"/>
    <n v="-7"/>
    <n v="0"/>
    <n v="0"/>
    <n v="50"/>
    <n v="25"/>
    <n v="200"/>
    <s v="SUP-1010"/>
    <x v="1"/>
    <s v="United Arab Emirates"/>
    <n v="16"/>
    <d v="2026-03-10T00:00:00"/>
    <n v="117787.32"/>
    <n v="181119.53"/>
    <n v="0"/>
    <s v="NGN"/>
    <d v="2026-05-19T00:00:00"/>
    <d v="2026-03-14T00:00:00"/>
    <m/>
    <x v="0"/>
    <x v="0"/>
  </r>
  <r>
    <s v="PRD-01059"/>
    <s v="UBI-CCT-0028"/>
    <s v="9915740000000"/>
    <x v="16"/>
    <s v="Ubiquiti"/>
    <x v="9"/>
    <s v="NVR"/>
    <s v="Each"/>
    <s v="Active"/>
    <x v="2"/>
    <s v="LAG"/>
    <s v="N/A"/>
    <s v="G"/>
    <s v="S5"/>
    <s v="BT-838234"/>
    <s v="LOT-A1303"/>
    <n v="0"/>
    <n v="0"/>
    <n v="0"/>
    <n v="30"/>
    <n v="15"/>
    <n v="300"/>
    <s v="SUP-1001"/>
    <x v="9"/>
    <s v="Nigeria"/>
    <n v="11"/>
    <d v="2026-03-02T00:00:00"/>
    <n v="570610.06000000006"/>
    <n v="873207.08"/>
    <n v="0"/>
    <s v="NGN"/>
    <d v="2026-05-01T00:00:00"/>
    <d v="2026-03-15T00:00:00"/>
    <m/>
    <x v="0"/>
    <x v="0"/>
  </r>
  <r>
    <s v="PRD-01637"/>
    <s v="LEN-MOB-0047"/>
    <s v="6767450000000"/>
    <x v="5"/>
    <s v="Lenovo"/>
    <x v="5"/>
    <s v="Tablets"/>
    <s v="Each"/>
    <s v="Active"/>
    <x v="1"/>
    <s v="ABJ"/>
    <s v="F-01-S3"/>
    <s v="F"/>
    <s v="S3"/>
    <s v="BT-346526"/>
    <s v="LOT-B2734"/>
    <n v="104"/>
    <n v="12"/>
    <n v="92"/>
    <n v="40"/>
    <n v="16"/>
    <n v="400"/>
    <s v="SUP-1003"/>
    <x v="0"/>
    <s v="Nigeria"/>
    <n v="2"/>
    <d v="2025-11-10T00:00:00"/>
    <n v="201922.91"/>
    <n v="264569.08"/>
    <n v="20999982.640000001"/>
    <s v="NGN"/>
    <d v="2026-05-09T00:00:00"/>
    <d v="2025-11-20T00:00:00"/>
    <m/>
    <x v="1"/>
    <x v="1"/>
  </r>
  <r>
    <s v="PRD-01935"/>
    <s v="HP-FUR-0046"/>
    <s v="568417000000"/>
    <x v="27"/>
    <s v="Hp"/>
    <x v="3"/>
    <s v="Desk Accessories"/>
    <s v="Each"/>
    <s v="Active"/>
    <x v="1"/>
    <s v="ABJ"/>
    <s v="A-21-S4"/>
    <s v="A"/>
    <s v="S4"/>
    <s v="BT-767579"/>
    <s v="LOT-B4347"/>
    <n v="55"/>
    <n v="8"/>
    <n v="47"/>
    <n v="15"/>
    <n v="7"/>
    <n v="150"/>
    <s v="SUP-1007"/>
    <x v="8"/>
    <s v="China"/>
    <n v="36"/>
    <d v="2026-02-13T00:00:00"/>
    <n v="208463.1"/>
    <n v="272962.14"/>
    <n v="11465470.5"/>
    <s v="NGN"/>
    <d v="2026-06-12T00:00:00"/>
    <d v="2026-02-21T00:00:00"/>
    <m/>
    <x v="1"/>
    <x v="1"/>
  </r>
  <r>
    <s v="PRD-02543"/>
    <s v="PHI-CCT-0073"/>
    <s v="5945610000000"/>
    <x v="32"/>
    <s v="Philips"/>
    <x v="9"/>
    <s v="NVR"/>
    <s v="Each"/>
    <s v="Active"/>
    <x v="0"/>
    <s v="PHC"/>
    <s v="B-31-S9"/>
    <s v="B"/>
    <s v="S9"/>
    <s v="BT-749509"/>
    <s v="LOT-C9582"/>
    <n v="0"/>
    <n v="0"/>
    <n v="0"/>
    <n v="60"/>
    <n v="18"/>
    <n v="240"/>
    <s v="SUP-1009"/>
    <x v="7"/>
    <s v="Nigeria"/>
    <n v="12"/>
    <d v="2026-05-31T00:00:00"/>
    <n v="347449.8"/>
    <n v="459477.36"/>
    <n v="0"/>
    <s v="NGN"/>
    <d v="2026-06-16T00:00:00"/>
    <d v="2026-06-07T00:00:00"/>
    <m/>
    <x v="0"/>
    <x v="0"/>
  </r>
  <r>
    <s v="PRD-00352"/>
    <s v="LEN-LAP-0010"/>
    <s v="6732040000000"/>
    <x v="73"/>
    <s v="Lenovo"/>
    <x v="2"/>
    <s v="Consumer Laptops"/>
    <s v="Each"/>
    <s v="Active"/>
    <x v="2"/>
    <s v="LAG"/>
    <s v="E-30-S9"/>
    <s v="E"/>
    <s v="S9"/>
    <s v="BT-544423"/>
    <s v="LOT-A9501"/>
    <n v="323"/>
    <n v="109"/>
    <n v="214"/>
    <n v="100"/>
    <n v="30"/>
    <n v="400"/>
    <s v="SUP-1011"/>
    <x v="2"/>
    <s v="United Kingdom"/>
    <n v="31"/>
    <d v="2025-05-08T00:00:00"/>
    <n v="1140020.76"/>
    <n v="1679203.47"/>
    <n v="368226705.5"/>
    <s v="NGN"/>
    <d v="2026-05-01T00:00:00"/>
    <d v="2025-05-20T00:00:00"/>
    <m/>
    <x v="1"/>
    <x v="1"/>
  </r>
  <r>
    <s v="PRD-02054"/>
    <s v="LOG-ACC-0043"/>
    <s v="4460690000000"/>
    <x v="84"/>
    <s v="Logitech"/>
    <x v="10"/>
    <s v="Keyboards"/>
    <s v="Each"/>
    <s v="Active"/>
    <x v="1"/>
    <s v="ABJ"/>
    <s v="E-17-S1"/>
    <s v="E"/>
    <s v="S1"/>
    <s v="BT-278396"/>
    <s v="LOT-B7504"/>
    <n v="248"/>
    <n v="66"/>
    <n v="182"/>
    <n v="50"/>
    <n v="15"/>
    <n v="500"/>
    <s v="SUP-1010"/>
    <x v="6"/>
    <s v="United Arab Emirates"/>
    <n v="20"/>
    <d v="2025-09-11T00:00:00"/>
    <n v="45985.3"/>
    <n v="61667.82"/>
    <n v="11404354.4"/>
    <s v="NGN"/>
    <d v="2026-05-27T00:00:00"/>
    <d v="2025-09-14T00:00:00"/>
    <m/>
    <x v="1"/>
    <x v="1"/>
  </r>
  <r>
    <s v="PRD-01265"/>
    <s v="PHI-CCT-0036"/>
    <s v="6939290000000"/>
    <x v="32"/>
    <s v="Philips"/>
    <x v="9"/>
    <s v="NVR"/>
    <s v="Each"/>
    <s v="Discontinued"/>
    <x v="1"/>
    <s v="ABJ"/>
    <s v="E-29-S5"/>
    <s v="E"/>
    <s v="S5"/>
    <s v="BT-889385"/>
    <s v="LOT-B8779"/>
    <n v="3"/>
    <n v="1"/>
    <n v="2"/>
    <n v="75"/>
    <n v="37"/>
    <n v="450"/>
    <s v="SUP-1007"/>
    <x v="8"/>
    <s v="China"/>
    <n v="32"/>
    <d v="2025-09-30T00:00:00"/>
    <n v="684641.17"/>
    <n v="958731.6"/>
    <n v="2053923.51"/>
    <s v="NGN"/>
    <d v="2026-05-18T00:00:00"/>
    <d v="2025-10-06T00:00:00"/>
    <m/>
    <x v="2"/>
    <x v="0"/>
  </r>
  <r>
    <s v="PRD-00358"/>
    <s v="SAM-MOB-0013"/>
    <s v="2128870000000"/>
    <x v="21"/>
    <s v="Samsung"/>
    <x v="5"/>
    <s v="Smartphones"/>
    <s v="Each"/>
    <s v="Discontinued"/>
    <x v="2"/>
    <s v="LAG"/>
    <s v="H-09-S2"/>
    <s v="H"/>
    <s v="S2"/>
    <s v="BT-135730"/>
    <s v="LOT-A8068"/>
    <n v="212"/>
    <n v="25"/>
    <n v="187"/>
    <n v="50"/>
    <n v="25"/>
    <n v="250"/>
    <s v="SUP-1002"/>
    <x v="5"/>
    <s v="Nigeria"/>
    <n v="6"/>
    <d v="2025-09-13T00:00:00"/>
    <n v="128221.49"/>
    <n v="153649.79999999999"/>
    <n v="27182955.879999999"/>
    <s v="NGN"/>
    <d v="2026-05-25T00:00:00"/>
    <d v="2025-09-26T00:00:00"/>
    <m/>
    <x v="1"/>
    <x v="1"/>
  </r>
  <r>
    <s v="PRD-01545"/>
    <s v="LEN-MOB-0044"/>
    <s v="3609020000000"/>
    <x v="5"/>
    <s v="Lenovo"/>
    <x v="5"/>
    <s v="Tablets"/>
    <s v="Each"/>
    <s v="Active"/>
    <x v="1"/>
    <s v="ABJ"/>
    <s v="B-24-S1"/>
    <s v="B"/>
    <s v="S1"/>
    <s v="BT-701825"/>
    <s v="LOT-B5958"/>
    <n v="-8"/>
    <n v="15"/>
    <n v="120"/>
    <n v="100"/>
    <n v="50"/>
    <n v="400"/>
    <s v="SUP-1007"/>
    <x v="8"/>
    <s v="China"/>
    <n v="32"/>
    <d v="2025-07-20T00:00:00"/>
    <n v="154854.79"/>
    <n v="217939.05"/>
    <n v="20905396.649999999"/>
    <s v="NGN"/>
    <d v="2026-05-24T00:00:00"/>
    <d v="2025-08-01T00:00:00"/>
    <m/>
    <x v="1"/>
    <x v="1"/>
  </r>
  <r>
    <s v="PRD-02331"/>
    <s v="PHI-CLN-0062"/>
    <s v="1893020000000"/>
    <x v="20"/>
    <s v="Philips"/>
    <x v="11"/>
    <s v="Vacuum"/>
    <s v="Each"/>
    <s v="Active"/>
    <x v="0"/>
    <s v="PHC"/>
    <s v="D-32-S7"/>
    <s v="D"/>
    <s v="S7"/>
    <s v="BT-565452"/>
    <s v="LOT-C5985"/>
    <n v="208"/>
    <n v="58"/>
    <n v="150"/>
    <n v="60"/>
    <n v="24"/>
    <n v="240"/>
    <s v="SUP-1006"/>
    <x v="4"/>
    <s v="China"/>
    <n v="39"/>
    <d v="2026-03-26T00:00:00"/>
    <n v="157371.94"/>
    <n v="190099.99"/>
    <n v="32733363.52"/>
    <s v="NGN"/>
    <d v="2026-05-28T00:00:00"/>
    <d v="2026-04-03T00:00:00"/>
    <d v="2026-04-09T00:00:00"/>
    <x v="1"/>
    <x v="1"/>
  </r>
  <r>
    <s v="PRD-00230"/>
    <s v="HP-MOB-0012"/>
    <s v="9230450000000"/>
    <x v="25"/>
    <s v="Hp"/>
    <x v="5"/>
    <s v="Tablets"/>
    <s v="Each"/>
    <s v="Active"/>
    <x v="2"/>
    <s v="LAG"/>
    <s v="E-22-S1"/>
    <s v="E"/>
    <s v="S1"/>
    <s v="BT-145976"/>
    <s v="LOT-A8423"/>
    <n v="106"/>
    <n v="6"/>
    <n v="100"/>
    <n v="30"/>
    <n v="15"/>
    <n v="120"/>
    <s v="SUP-1004"/>
    <x v="10"/>
    <s v="United Arab Emirates"/>
    <n v="20"/>
    <d v="2025-02-03T00:00:00"/>
    <n v="135303.49"/>
    <n v="180507.48"/>
    <n v="14342169.939999999"/>
    <s v="NGN"/>
    <d v="2026-05-20T00:00:00"/>
    <d v="2025-02-11T00:00:00"/>
    <m/>
    <x v="1"/>
    <x v="1"/>
  </r>
  <r>
    <s v="PRD-00379"/>
    <s v="WD-STO-0008"/>
    <s v="8207980000000"/>
    <x v="74"/>
    <s v="Western Digital"/>
    <x v="3"/>
    <s v="Flash Drives"/>
    <s v="Each"/>
    <s v="Active"/>
    <x v="2"/>
    <s v="LAG"/>
    <s v="F-12-S2"/>
    <s v="F"/>
    <s v="S2"/>
    <s v="BT-475394"/>
    <s v="LOT-A6018"/>
    <n v="431"/>
    <n v="26"/>
    <n v="405"/>
    <n v="100"/>
    <n v="40"/>
    <n v="1000"/>
    <s v="SUP-1011"/>
    <x v="2"/>
    <s v="United Kingdom"/>
    <n v="28"/>
    <d v="2025-04-04T00:00:00"/>
    <n v="193604.48000000001"/>
    <n v="223256.81"/>
    <n v="83443530.879999995"/>
    <s v="NGN"/>
    <d v="2026-06-08T00:00:00"/>
    <d v="2025-04-12T00:00:00"/>
    <m/>
    <x v="1"/>
    <x v="1"/>
  </r>
  <r>
    <s v="PRD-00571"/>
    <s v="PHI-AUD-0013"/>
    <s v="1838550000000"/>
    <x v="49"/>
    <s v="Philips"/>
    <x v="0"/>
    <s v="Earbuds"/>
    <s v="Each"/>
    <s v="Active"/>
    <x v="2"/>
    <s v="LAG"/>
    <s v="C-17-S6"/>
    <s v="C"/>
    <s v="S6"/>
    <s v="BT-639026"/>
    <s v="LOT-A3864"/>
    <n v="239"/>
    <n v="75"/>
    <n v="164"/>
    <n v="60"/>
    <n v="24"/>
    <n v="300"/>
    <s v="SUP-1011"/>
    <x v="2"/>
    <s v="United Kingdom"/>
    <n v="29"/>
    <d v="2025-02-22T00:00:00"/>
    <n v="157554.93"/>
    <n v="214734.13"/>
    <n v="37655628.270000003"/>
    <s v="NGN"/>
    <d v="2026-06-07T00:00:00"/>
    <d v="2025-03-03T00:00:00"/>
    <m/>
    <x v="1"/>
    <x v="1"/>
  </r>
  <r>
    <s v="PRD-02888"/>
    <s v="LEN-LAP-0056"/>
    <s v="1879880000000"/>
    <x v="19"/>
    <s v="Lenovo"/>
    <x v="2"/>
    <s v="Consumer Laptops"/>
    <s v="Each"/>
    <s v="Active"/>
    <x v="0"/>
    <s v="PHC"/>
    <s v="N/A"/>
    <s v="F"/>
    <s v="S3"/>
    <s v="BT-131797"/>
    <s v="LOT-C3376"/>
    <n v="63"/>
    <n v="21"/>
    <n v="42"/>
    <n v="20"/>
    <n v="6"/>
    <n v="100"/>
    <s v="SUP-1010"/>
    <x v="1"/>
    <s v="United Arab Emirates"/>
    <n v="18"/>
    <d v="2025-01-23T00:00:00"/>
    <n v="406936.53"/>
    <n v="584535.74"/>
    <n v="25637001.390000001"/>
    <s v="NGN"/>
    <d v="2026-06-27T00:00:00"/>
    <d v="2025-02-05T00:00:00"/>
    <m/>
    <x v="1"/>
    <x v="1"/>
  </r>
  <r>
    <s v="PRD-00039"/>
    <s v="LOG-CLN-0002"/>
    <s v="5991020000000"/>
    <x v="28"/>
    <s v="Logitech"/>
    <x v="1"/>
    <s v="Cleaning Kits"/>
    <s v="Each"/>
    <s v="Active"/>
    <x v="2"/>
    <s v="LAG"/>
    <s v="G-30-S7"/>
    <s v="G"/>
    <s v="S7"/>
    <s v="BT-457455"/>
    <s v="LOT-A3578"/>
    <n v="185"/>
    <n v="51"/>
    <n v="134"/>
    <n v="40"/>
    <n v="12"/>
    <n v="200"/>
    <s v="SUP-1001"/>
    <x v="9"/>
    <s v="Nigeria"/>
    <n v="6"/>
    <d v="2026-03-08T00:00:00"/>
    <n v="134928.62"/>
    <n v="207617.92000000001"/>
    <n v="24961794.699999999"/>
    <s v="NGN"/>
    <d v="2026-05-27T00:00:00"/>
    <d v="2026-03-20T00:00:00"/>
    <d v="2026-11-06T00:00:00"/>
    <x v="1"/>
    <x v="1"/>
  </r>
  <r>
    <s v="PRD-03062"/>
    <s v="UBI-NET-0107"/>
    <s v="1676460000000"/>
    <x v="43"/>
    <s v="Ubiquiti"/>
    <x v="11"/>
    <s v="Routers"/>
    <s v="Each"/>
    <s v="Active"/>
    <x v="0"/>
    <s v="PHC"/>
    <s v="C-37-S1"/>
    <s v="C"/>
    <s v="S1"/>
    <s v="BT-396108"/>
    <s v="LOT-C5023"/>
    <n v="210"/>
    <n v="22"/>
    <n v="188"/>
    <n v="40"/>
    <n v="20"/>
    <n v="240"/>
    <s v="SUP-1012"/>
    <x v="11"/>
    <s v="Nigeria"/>
    <n v="8"/>
    <d v="2026-03-08T00:00:00"/>
    <n v="881391.12"/>
    <n v="1177820.79"/>
    <n v="185092135.19999999"/>
    <s v="NGN"/>
    <d v="2026-06-10T00:00:00"/>
    <d v="2026-03-12T00:00:00"/>
    <m/>
    <x v="1"/>
    <x v="1"/>
  </r>
  <r>
    <s v="PRD-00691"/>
    <s v="HP-PRN-0010"/>
    <s v="8715650000000"/>
    <x v="76"/>
    <s v="Hp"/>
    <x v="7"/>
    <s v="Inkjet Printers"/>
    <s v="Each"/>
    <s v="Active"/>
    <x v="2"/>
    <s v="LAG"/>
    <s v="H-02-S2"/>
    <s v="H"/>
    <s v="S2"/>
    <s v="BT-583071"/>
    <s v="LOT-A4335"/>
    <n v="125"/>
    <n v="49"/>
    <n v="76"/>
    <n v="30"/>
    <n v="12"/>
    <n v="240"/>
    <s v="SUP-1004"/>
    <x v="10"/>
    <s v="United Arab Emirates"/>
    <n v="22"/>
    <d v="2026-05-03T00:00:00"/>
    <n v="419058.03"/>
    <n v="560458.91"/>
    <n v="52382253.75"/>
    <s v="NGN"/>
    <d v="2026-06-25T00:00:00"/>
    <d v="2026-05-09T00:00:00"/>
    <m/>
    <x v="1"/>
    <x v="1"/>
  </r>
  <r>
    <s v="PRD-03090"/>
    <s v="SAM-AUD-0094"/>
    <m/>
    <x v="0"/>
    <s v="Samsung"/>
    <x v="0"/>
    <s v="Speakers"/>
    <s v="Each"/>
    <s v="Active"/>
    <x v="0"/>
    <s v="PHC"/>
    <s v="G-34-S7"/>
    <s v="G"/>
    <s v="S7"/>
    <s v="BT-541797"/>
    <s v="LOT-C5217"/>
    <n v="168"/>
    <n v="52"/>
    <n v="116"/>
    <n v="15"/>
    <n v="7"/>
    <n v="150"/>
    <s v="SUP-1010"/>
    <x v="1"/>
    <s v="United Arab Emirates"/>
    <n v="16"/>
    <d v="2025-01-20T00:00:00"/>
    <n v="103949.74"/>
    <n v="147230.26999999999"/>
    <n v="17463556.32"/>
    <s v="NGN"/>
    <d v="2026-06-16T00:00:00"/>
    <d v="2025-01-22T00:00:00"/>
    <m/>
    <x v="3"/>
    <x v="1"/>
  </r>
  <r>
    <s v="PRD-00631"/>
    <s v="HP-CLN-0015"/>
    <s v="596852000000"/>
    <x v="1"/>
    <s v="Hp"/>
    <x v="1"/>
    <s v="Wipes"/>
    <s v="Each"/>
    <s v="Active"/>
    <x v="2"/>
    <s v="LAG"/>
    <s v="F-18-S1"/>
    <s v="F"/>
    <s v="S1"/>
    <s v="BT-587194"/>
    <s v="LOT-A1340"/>
    <n v="451"/>
    <n v="77"/>
    <n v="374"/>
    <n v="75"/>
    <n v="22"/>
    <n v="375"/>
    <s v="SUP-1006"/>
    <x v="4"/>
    <s v="China"/>
    <n v="39"/>
    <d v="2025-01-14T00:00:00"/>
    <n v="9222.77"/>
    <n v="12458.87"/>
    <n v="4159469.27"/>
    <s v="NGN"/>
    <d v="2026-05-22T00:00:00"/>
    <d v="2025-01-23T00:00:00"/>
    <d v="2027-11-15T00:00:00"/>
    <x v="3"/>
    <x v="1"/>
  </r>
  <r>
    <s v="PRD-02654"/>
    <s v="SAM-STO-0065"/>
    <s v="8417190000000"/>
    <x v="42"/>
    <s v="Samsung"/>
    <x v="3"/>
    <s v="External Storage"/>
    <s v="Each"/>
    <s v="Active"/>
    <x v="0"/>
    <s v="PHC"/>
    <s v="G-10-S6"/>
    <s v="G"/>
    <s v="S6"/>
    <s v="BT-305439"/>
    <s v="LOT-C5410"/>
    <n v="120"/>
    <n v="10"/>
    <n v="110"/>
    <n v="10"/>
    <n v="5"/>
    <n v="100"/>
    <s v="SUP-1003"/>
    <x v="6"/>
    <s v="Nigeria"/>
    <n v="3"/>
    <d v="2026-06-03T00:00:00"/>
    <n v="124347.65"/>
    <n v="149010.94"/>
    <n v="14921718"/>
    <s v="NGN"/>
    <d v="2026-06-22T00:00:00"/>
    <d v="2026-06-06T00:00:00"/>
    <m/>
    <x v="3"/>
    <x v="1"/>
  </r>
  <r>
    <s v="PRD-01783"/>
    <s v="PHI-ELC-0106"/>
    <s v="7100500000000"/>
    <x v="31"/>
    <s v="Philips"/>
    <x v="8"/>
    <s v="Surge Protection"/>
    <s v="Each"/>
    <s v="Active"/>
    <x v="1"/>
    <s v="ABJ"/>
    <s v="D-07-S6"/>
    <s v="D"/>
    <s v="S6"/>
    <s v="BT-917533"/>
    <s v="LOT-B4349"/>
    <n v="76"/>
    <n v="1"/>
    <n v="75"/>
    <n v="40"/>
    <n v="20"/>
    <n v="160"/>
    <s v="SUP-1007"/>
    <x v="8"/>
    <s v="China"/>
    <n v="31"/>
    <d v="2025-09-19T00:00:00"/>
    <n v="194754.96"/>
    <n v="270791.19"/>
    <n v="14801376.960000001"/>
    <s v="NGN"/>
    <d v="2026-05-14T00:00:00"/>
    <d v="2025-09-30T00:00:00"/>
    <m/>
    <x v="1"/>
    <x v="1"/>
  </r>
  <r>
    <s v="PRD-01803"/>
    <s v="APC-ELC-0081"/>
    <s v="9901410000000"/>
    <x v="70"/>
    <s v="Apc"/>
    <x v="8"/>
    <s v="Surge Protection"/>
    <s v="Each"/>
    <s v="Active"/>
    <x v="1"/>
    <s v="ABJ"/>
    <s v="N/A"/>
    <s v="E"/>
    <s v="S6"/>
    <s v="BT-723992"/>
    <s v="LOT-B7405"/>
    <n v="195"/>
    <n v="23"/>
    <n v="172"/>
    <n v="100"/>
    <n v="40"/>
    <n v="800"/>
    <s v="SUP-1005"/>
    <x v="12"/>
    <s v="United Arab Emirates"/>
    <n v="18"/>
    <d v="2025-08-05T00:00:00"/>
    <n v="101056.88"/>
    <n v="130365.9"/>
    <n v="19706091.600000001"/>
    <s v="NGN"/>
    <d v="2026-06-01T00:00:00"/>
    <d v="2025-08-18T00:00:00"/>
    <m/>
    <x v="1"/>
    <x v="1"/>
  </r>
  <r>
    <s v="PRD-00719"/>
    <s v="MSF-FUR-0016"/>
    <s v="5996710000000"/>
    <x v="10"/>
    <s v="Microsoft"/>
    <x v="4"/>
    <s v="Desks"/>
    <s v="Each"/>
    <s v="Active"/>
    <x v="2"/>
    <s v="LAG"/>
    <s v="D-20-S6"/>
    <s v="D"/>
    <s v="S6"/>
    <s v="BT-820463"/>
    <s v="LOT-A1315"/>
    <n v="28"/>
    <n v="3"/>
    <n v="25"/>
    <n v="20"/>
    <n v="8"/>
    <n v="200"/>
    <s v="SUP-1011"/>
    <x v="2"/>
    <s v="United Kingdom"/>
    <n v="31"/>
    <d v="2025-10-12T00:00:00"/>
    <n v="183969.23"/>
    <n v="262116.65"/>
    <n v="5151138.4400000004"/>
    <s v="NGN"/>
    <d v="2026-06-24T00:00:00"/>
    <d v="2025-10-27T00:00:00"/>
    <m/>
    <x v="1"/>
    <x v="1"/>
  </r>
  <r>
    <s v="PRD-01510"/>
    <s v="HP-LAP-0028"/>
    <s v="7043110000000"/>
    <x v="63"/>
    <s v="Hp"/>
    <x v="2"/>
    <s v="Gaming Laptops"/>
    <s v="Each"/>
    <s v="Active"/>
    <x v="1"/>
    <s v="ABJ"/>
    <s v="C-17-S1"/>
    <s v="C"/>
    <s v="S1"/>
    <s v="BT-189756"/>
    <s v="LOT-B3131"/>
    <n v="58"/>
    <n v="18"/>
    <n v="40"/>
    <n v="20"/>
    <n v="10"/>
    <n v="100"/>
    <s v="SUP-1003"/>
    <x v="0"/>
    <s v="Nigeria"/>
    <n v="2"/>
    <d v="2026-05-24T00:00:00"/>
    <n v="647390.73"/>
    <n v="900118.98"/>
    <n v="37548662.340000004"/>
    <s v="NGN"/>
    <d v="2026-06-03T00:00:00"/>
    <d v="2026-06-05T00:00:00"/>
    <m/>
    <x v="1"/>
    <x v="1"/>
  </r>
  <r>
    <s v="PRD-01582"/>
    <s v="CAN-SUP-0049"/>
    <s v="8299460000000"/>
    <x v="39"/>
    <s v="Canon"/>
    <x v="6"/>
    <s v="Paper Products"/>
    <s v="Pack"/>
    <s v="Discontinued"/>
    <x v="1"/>
    <s v="ABJ"/>
    <s v="D-37-S9"/>
    <s v="D"/>
    <s v="S9"/>
    <s v="BT-555000"/>
    <s v="LOT-B3410"/>
    <n v="43"/>
    <n v="7"/>
    <n v="36"/>
    <n v="15"/>
    <n v="7"/>
    <n v="90"/>
    <s v="SUP-1010"/>
    <x v="1"/>
    <s v="United Arab Emirates"/>
    <n v="19"/>
    <d v="2025-07-13T00:00:00"/>
    <n v="24001.14"/>
    <n v="36236.5"/>
    <n v="1032049.02"/>
    <s v="NGN"/>
    <d v="2026-06-23T00:00:00"/>
    <d v="2025-07-18T00:00:00"/>
    <d v="2027-08-09T00:00:00"/>
    <x v="1"/>
    <x v="1"/>
  </r>
  <r>
    <s v="PRD-02432"/>
    <s v="CAN-PRN-0060"/>
    <s v="9953970000000"/>
    <x v="15"/>
    <s v="Canon"/>
    <x v="7"/>
    <s v="Multifunction"/>
    <s v="Each"/>
    <s v="Active"/>
    <x v="0"/>
    <s v="PHC"/>
    <s v="B-23-S3"/>
    <s v="B"/>
    <s v="S3"/>
    <s v="BT-332707"/>
    <s v="LOT-C7063"/>
    <n v="0"/>
    <n v="0"/>
    <n v="0"/>
    <n v="15"/>
    <n v="7"/>
    <n v="150"/>
    <s v="SUP-1006"/>
    <x v="4"/>
    <s v="China"/>
    <n v="35"/>
    <d v="2025-10-24T00:00:00"/>
    <n v="484313.29"/>
    <n v="679149"/>
    <n v="0"/>
    <s v="NGN"/>
    <d v="2026-06-26T00:00:00"/>
    <d v="2025-11-08T00:00:00"/>
    <m/>
    <x v="0"/>
    <x v="0"/>
  </r>
  <r>
    <s v="PRD-01838"/>
    <s v="SAM-MOB-0061"/>
    <s v="249230000000"/>
    <x v="21"/>
    <s v="Samsung"/>
    <x v="5"/>
    <s v="Tablets"/>
    <s v="Each"/>
    <s v="Discontinued"/>
    <x v="1"/>
    <s v="ABJ"/>
    <s v="D-32-S8"/>
    <s v="D"/>
    <s v="S8"/>
    <s v="BT-644594"/>
    <s v="LOT-B9441"/>
    <n v="194"/>
    <n v="77"/>
    <n v="117"/>
    <n v="60"/>
    <n v="30"/>
    <n v="360"/>
    <s v="SUP-1009"/>
    <x v="7"/>
    <s v="Nigeria"/>
    <n v="12"/>
    <d v="2025-01-23T00:00:00"/>
    <n v="389288.79"/>
    <n v="601490.81000000006"/>
    <n v="75522025.260000005"/>
    <s v="NGN"/>
    <d v="2026-05-16T00:00:00"/>
    <d v="2025-01-25T00:00:00"/>
    <m/>
    <x v="1"/>
    <x v="1"/>
  </r>
  <r>
    <s v="PRD-02897"/>
    <s v="CAN-SUP-0087"/>
    <s v="8466630000000"/>
    <x v="50"/>
    <s v="Canon"/>
    <x v="6"/>
    <s v="Paper Products"/>
    <s v="Pack"/>
    <s v="Active"/>
    <x v="0"/>
    <s v="PHC"/>
    <s v="A-03-S6"/>
    <s v="A"/>
    <s v="S6"/>
    <s v="BT-367096"/>
    <s v="LOT-C7226"/>
    <n v="548"/>
    <n v="50"/>
    <n v="498"/>
    <n v="75"/>
    <n v="30"/>
    <n v="375"/>
    <s v="SUP-1006"/>
    <x v="4"/>
    <s v="China"/>
    <n v="33"/>
    <d v="2026-01-01T00:00:00"/>
    <n v="36358.83"/>
    <n v="52657.440000000002"/>
    <n v="19924638.84"/>
    <s v="NGN"/>
    <d v="2026-05-03T00:00:00"/>
    <d v="2026-01-13T00:00:00"/>
    <d v="2028-03-29T00:00:00"/>
    <x v="3"/>
    <x v="1"/>
  </r>
  <r>
    <s v="PRD-01800"/>
    <s v="UBI-CCT-0045"/>
    <s v="5374950000000"/>
    <x v="40"/>
    <s v="Ubiquiti"/>
    <x v="9"/>
    <s v="Intercoms"/>
    <s v="Each"/>
    <s v="Active"/>
    <x v="1"/>
    <s v="ABJ"/>
    <s v="A-39-S6"/>
    <s v="A"/>
    <s v="S6"/>
    <s v="BT-270096"/>
    <s v="LOT-B1417"/>
    <n v="13"/>
    <n v="3"/>
    <n v="10"/>
    <n v="30"/>
    <n v="9"/>
    <n v="300"/>
    <s v="SUP-1002"/>
    <x v="5"/>
    <s v="Nigeria"/>
    <n v="3"/>
    <d v="2025-05-21T00:00:00"/>
    <n v="471771.91"/>
    <n v="625873.81999999995"/>
    <n v="6133034.8300000001"/>
    <s v="NGN"/>
    <d v="2026-06-23T00:00:00"/>
    <d v="2025-05-27T00:00:00"/>
    <m/>
    <x v="2"/>
    <x v="0"/>
  </r>
  <r>
    <s v="PRD-03051"/>
    <s v="HP-LAP-0062"/>
    <s v="2934050000000"/>
    <x v="67"/>
    <s v="Hp"/>
    <x v="2"/>
    <s v="Gaming Laptops"/>
    <s v="Each"/>
    <s v="Active"/>
    <x v="0"/>
    <s v="PHC"/>
    <s v="B-31-S7"/>
    <s v="B"/>
    <s v="S7"/>
    <s v="BT-822983"/>
    <s v="LOT-C4715"/>
    <n v="92"/>
    <n v="22"/>
    <n v="70"/>
    <n v="10"/>
    <n v="3"/>
    <n v="100"/>
    <s v="SUP-1006"/>
    <x v="4"/>
    <s v="China"/>
    <n v="38"/>
    <d v="2026-02-05T00:00:00"/>
    <n v="673528.09"/>
    <n v="916053.19"/>
    <n v="61964584.280000001"/>
    <s v="NGN"/>
    <d v="2026-05-31T00:00:00"/>
    <d v="2026-02-18T00:00:00"/>
    <m/>
    <x v="1"/>
    <x v="1"/>
  </r>
  <r>
    <s v="PRD-01697"/>
    <s v="SEA-STO-0035"/>
    <s v="451991000000"/>
    <x v="55"/>
    <s v="Seagate"/>
    <x v="3"/>
    <s v="Solid State Drives"/>
    <s v="Each"/>
    <s v="Active"/>
    <x v="1"/>
    <s v="ABJ"/>
    <s v="A-02-S4"/>
    <s v="A"/>
    <s v="S4"/>
    <s v="BT-795203"/>
    <s v="LOT-B1112"/>
    <n v="0"/>
    <n v="0"/>
    <n v="0"/>
    <n v="10"/>
    <n v="5"/>
    <n v="100"/>
    <s v="SUP-1002"/>
    <x v="5"/>
    <s v="Nigeria"/>
    <n v="9"/>
    <d v="2025-08-31T00:00:00"/>
    <n v="80969.53"/>
    <n v="123463.54"/>
    <n v="0"/>
    <s v="NGN"/>
    <d v="2026-06-08T00:00:00"/>
    <d v="2025-09-05T00:00:00"/>
    <m/>
    <x v="0"/>
    <x v="0"/>
  </r>
  <r>
    <s v="PRD-01921"/>
    <s v="DEL-ACC-0038"/>
    <s v="4477200000000"/>
    <x v="36"/>
    <s v="Dell"/>
    <x v="10"/>
    <s v="Input Combos"/>
    <s v="Each"/>
    <s v="Active"/>
    <x v="1"/>
    <s v="ABJ"/>
    <s v="F-29-S8"/>
    <s v="F"/>
    <s v="S8"/>
    <s v="BT-465650"/>
    <s v="LOT-B5537"/>
    <n v="48"/>
    <n v="2"/>
    <n v="46"/>
    <n v="10"/>
    <n v="3"/>
    <n v="50"/>
    <s v="SUP-1007"/>
    <x v="8"/>
    <s v="China"/>
    <n v="33"/>
    <d v="2026-01-15T00:00:00"/>
    <n v="30795.68"/>
    <n v="37710.879999999997"/>
    <n v="1478192.64"/>
    <s v="NGN"/>
    <d v="2026-05-16T00:00:00"/>
    <d v="2026-01-17T00:00:00"/>
    <m/>
    <x v="1"/>
    <x v="1"/>
  </r>
  <r>
    <s v="PRD-02186"/>
    <s v="BRO-SUP-0072"/>
    <s v="794918000000"/>
    <x v="24"/>
    <s v="Brother"/>
    <x v="6"/>
    <s v="Paper Products"/>
    <s v="Pack"/>
    <s v="Active"/>
    <x v="1"/>
    <s v="ABJ"/>
    <s v="C-24-S2"/>
    <s v="C"/>
    <s v="S2"/>
    <s v="BT-532728"/>
    <s v="LOT-B8640"/>
    <n v="607"/>
    <n v="233"/>
    <n v="374"/>
    <n v="50"/>
    <n v="20"/>
    <n v="500"/>
    <s v="SUP-1002"/>
    <x v="5"/>
    <s v="Nigeria"/>
    <n v="9"/>
    <d v="2025-01-09T00:00:00"/>
    <n v="16452.89"/>
    <n v="19961.27"/>
    <n v="9986904.2300000004"/>
    <s v="NGN"/>
    <d v="2026-05-25T00:00:00"/>
    <d v="2025-01-16T00:00:00"/>
    <d v="2026-07-25T00:00:00"/>
    <x v="3"/>
    <x v="1"/>
  </r>
  <r>
    <s v="PRD-02630"/>
    <s v="CIS-NET-0102"/>
    <s v="276799000000"/>
    <x v="48"/>
    <s v="Cisco"/>
    <x v="11"/>
    <s v="Routers"/>
    <s v="Each"/>
    <s v="Active"/>
    <x v="0"/>
    <s v="PHC"/>
    <s v="C-03-S8"/>
    <s v="C"/>
    <s v="S8"/>
    <s v="BT-984042"/>
    <s v="LOT-C2686"/>
    <n v="179"/>
    <n v="40"/>
    <n v="139"/>
    <n v="60"/>
    <n v="18"/>
    <n v="240"/>
    <s v="SUP-1003"/>
    <x v="0"/>
    <s v="Nigeria"/>
    <n v="2"/>
    <d v="2025-01-27T00:00:00"/>
    <n v="163940.65"/>
    <n v="209161.75"/>
    <n v="29345376.350000001"/>
    <s v="NGN"/>
    <d v="2026-06-08T00:00:00"/>
    <d v="2025-01-28T00:00:00"/>
    <m/>
    <x v="1"/>
    <x v="1"/>
  </r>
  <r>
    <s v="PRD-02747"/>
    <s v="MSF-LAP-0051"/>
    <s v="2379280000000"/>
    <x v="46"/>
    <s v="Microsoft"/>
    <x v="2"/>
    <s v="Gaming Laptops"/>
    <s v="Each"/>
    <s v="Active"/>
    <x v="0"/>
    <s v="PHC"/>
    <s v="D-10-S2"/>
    <s v="D"/>
    <s v="S2"/>
    <s v="BT-900225"/>
    <s v="LOT-C2372"/>
    <n v="24"/>
    <n v="7"/>
    <n v="17"/>
    <n v="15"/>
    <n v="7"/>
    <n v="75"/>
    <s v="SUP-1001"/>
    <x v="9"/>
    <s v="Nigeria"/>
    <n v="8"/>
    <d v="2025-10-22T00:00:00"/>
    <n v="1048042.36"/>
    <n v="1530684.5"/>
    <n v="25153016.640000001"/>
    <s v="NGN"/>
    <d v="2026-06-05T00:00:00"/>
    <d v="2025-11-02T00:00:00"/>
    <m/>
    <x v="1"/>
    <x v="1"/>
  </r>
  <r>
    <s v="PRD-00762"/>
    <s v="CAN-SUP-0024"/>
    <s v="9626840000000"/>
    <x v="50"/>
    <s v="Canon"/>
    <x v="6"/>
    <s v="Labels"/>
    <s v="Pack"/>
    <s v="Active"/>
    <x v="2"/>
    <s v="LAG"/>
    <s v="H-36-S1"/>
    <s v="H"/>
    <s v="S1"/>
    <s v="BT-709255"/>
    <s v="LOT-A5956"/>
    <n v="679"/>
    <n v="20"/>
    <n v="659"/>
    <n v="100"/>
    <n v="50"/>
    <n v="400"/>
    <s v="SUP-1006"/>
    <x v="4"/>
    <s v="China"/>
    <n v="38"/>
    <d v="2025-06-13T00:00:00"/>
    <n v="11430.56"/>
    <n v="15496.13"/>
    <n v="7761350.2400000002"/>
    <s v="NGN"/>
    <d v="2026-06-25T00:00:00"/>
    <d v="2025-06-23T00:00:00"/>
    <d v="2027-02-22T00:00:00"/>
    <x v="3"/>
    <x v="1"/>
  </r>
  <r>
    <s v="PRD-02724"/>
    <s v="UBI-NET-0088"/>
    <s v="2869090000000"/>
    <x v="43"/>
    <s v="Ubiquiti"/>
    <x v="11"/>
    <s v="Switches"/>
    <s v="Each"/>
    <s v="Active"/>
    <x v="0"/>
    <s v="PHC"/>
    <s v="C-24-S3"/>
    <s v="C"/>
    <s v="S3"/>
    <s v="BT-341930"/>
    <s v="LOT-C4788"/>
    <n v="-6"/>
    <n v="98"/>
    <n v="506"/>
    <n v="100"/>
    <n v="30"/>
    <n v="800"/>
    <s v="SUP-1001"/>
    <x v="9"/>
    <s v="Nigeria"/>
    <n v="10"/>
    <d v="2025-09-07T00:00:00"/>
    <n v="907832.81"/>
    <n v="1323121.31"/>
    <n v="548331017.20000005"/>
    <s v="NGN"/>
    <d v="2026-06-22T00:00:00"/>
    <d v="2025-09-12T00:00:00"/>
    <m/>
    <x v="1"/>
    <x v="1"/>
  </r>
  <r>
    <s v="PRD-00847"/>
    <s v="HP-SUP-0022"/>
    <s v="7671380000000"/>
    <x v="34"/>
    <s v="Hp"/>
    <x v="6"/>
    <s v="Paper Products"/>
    <s v="Pack"/>
    <s v="Active"/>
    <x v="2"/>
    <s v="LAG"/>
    <s v="F-25-S6"/>
    <s v="F"/>
    <s v="S6"/>
    <s v="BT-962666"/>
    <s v="LOT-A2882"/>
    <n v="759"/>
    <n v="155"/>
    <n v="604"/>
    <n v="100"/>
    <n v="30"/>
    <n v="1000"/>
    <s v="SUP-1004"/>
    <x v="10"/>
    <s v="United Arab Emirates"/>
    <n v="21"/>
    <d v="2025-02-11T00:00:00"/>
    <n v="42226.46"/>
    <n v="55659.81"/>
    <n v="32049883.140000001"/>
    <s v="NGN"/>
    <d v="2026-05-21T00:00:00"/>
    <d v="2025-02-14T00:00:00"/>
    <d v="2027-05-09T00:00:00"/>
    <x v="1"/>
    <x v="1"/>
  </r>
  <r>
    <s v="PRD-00912"/>
    <s v="PHI-ELC-0052"/>
    <s v="7795700000000"/>
    <x v="37"/>
    <s v="Philips"/>
    <x v="8"/>
    <s v="Surge Protection"/>
    <s v="Each"/>
    <s v="Active"/>
    <x v="2"/>
    <s v="LAG"/>
    <s v="H-40-S1"/>
    <s v="H"/>
    <s v="S1"/>
    <s v="BT-904813"/>
    <s v="LOT-A8255"/>
    <n v="353"/>
    <n v="46"/>
    <n v="307"/>
    <n v="50"/>
    <n v="15"/>
    <n v="400"/>
    <s v="SUP-1011"/>
    <x v="2"/>
    <s v="United Kingdom"/>
    <n v="31"/>
    <d v="2026-01-25T00:00:00"/>
    <n v="277225.59999999998"/>
    <n v="326314.42"/>
    <n v="97860636.799999997"/>
    <s v="NGN"/>
    <d v="2026-06-03T00:00:00"/>
    <d v="2026-02-09T00:00:00"/>
    <m/>
    <x v="1"/>
    <x v="1"/>
  </r>
  <r>
    <s v="PRD-02084"/>
    <s v="HP-ACC-0049"/>
    <s v="221492000000"/>
    <x v="72"/>
    <s v="Hp"/>
    <x v="10"/>
    <s v="Webcams"/>
    <s v="Each"/>
    <s v="Active"/>
    <x v="1"/>
    <s v="ABJ"/>
    <s v="E-19-S2"/>
    <s v="E"/>
    <s v="S2"/>
    <s v="BT-295686"/>
    <s v="LOT-B9108"/>
    <n v="122"/>
    <n v="7"/>
    <n v="115"/>
    <m/>
    <n v="12"/>
    <n v="125"/>
    <s v="SUP-1003"/>
    <x v="0"/>
    <s v="Nigeria"/>
    <n v="6"/>
    <d v="2025-07-22T00:00:00"/>
    <n v="39237.33"/>
    <n v="55824.24"/>
    <n v="4786954.26"/>
    <s v="NGN"/>
    <d v="2026-05-04T00:00:00"/>
    <d v="2025-08-06T00:00:00"/>
    <m/>
    <x v="1"/>
    <x v="1"/>
  </r>
  <r>
    <s v="PRD-02795"/>
    <s v="PHI-ELC-0150"/>
    <s v="8775410000000"/>
    <x v="31"/>
    <s v="Philips"/>
    <x v="8"/>
    <s v="Surge Protection"/>
    <s v="Each"/>
    <s v="Active"/>
    <x v="0"/>
    <s v="PHC"/>
    <s v="G-38-S7"/>
    <s v="G"/>
    <s v="S7"/>
    <s v="BT-607688"/>
    <s v="LOT-C2204"/>
    <n v="81"/>
    <n v="31"/>
    <n v="50"/>
    <n v="30"/>
    <n v="15"/>
    <n v="180"/>
    <s v="SUP-1010"/>
    <x v="1"/>
    <s v="United Arab Emirates"/>
    <n v="17"/>
    <d v="2025-05-21T00:00:00"/>
    <n v="55162.57"/>
    <n v="84207.52"/>
    <n v="4468168.17"/>
    <s v="NGN"/>
    <d v="2026-05-22T00:00:00"/>
    <d v="2025-05-23T00:00:00"/>
    <m/>
    <x v="1"/>
    <x v="1"/>
  </r>
  <r>
    <s v="PRD-02044"/>
    <s v="HP-LAP-0040"/>
    <s v="3450900000000"/>
    <x v="77"/>
    <s v="Hp"/>
    <x v="2"/>
    <s v="Consumer Laptops"/>
    <s v="Each"/>
    <s v="Active"/>
    <x v="1"/>
    <s v="ABJ"/>
    <s v="C-23-S2"/>
    <s v="C"/>
    <s v="S2"/>
    <s v="BT-942867"/>
    <s v="LOT-B3087"/>
    <n v="4"/>
    <n v="0"/>
    <n v="4"/>
    <n v="75"/>
    <n v="22"/>
    <n v="300"/>
    <s v="SUP-1009"/>
    <x v="7"/>
    <s v="Nigeria"/>
    <n v="8"/>
    <d v="2025-03-22T00:00:00"/>
    <n v="550099.96"/>
    <n v="649022.15"/>
    <n v="2200399.84"/>
    <s v="NGN"/>
    <d v="2026-05-21T00:00:00"/>
    <d v="2025-04-02T00:00:00"/>
    <m/>
    <x v="2"/>
    <x v="0"/>
  </r>
  <r>
    <s v="PRD-00809"/>
    <s v="CAN-PRN-0024"/>
    <s v="979344000000"/>
    <x v="15"/>
    <s v="Canon"/>
    <x v="7"/>
    <s v="Inkjet Printers"/>
    <s v="Each"/>
    <s v="Active"/>
    <x v="2"/>
    <s v="LAG"/>
    <s v="G-12-S8"/>
    <s v="G"/>
    <s v="S8"/>
    <s v="BT-726290"/>
    <s v="LOT-A4791"/>
    <n v="510"/>
    <n v="28"/>
    <n v="482"/>
    <m/>
    <n v="16"/>
    <n v="400"/>
    <s v="SUP-1002"/>
    <x v="5"/>
    <s v="Nigeria"/>
    <n v="9"/>
    <d v="2026-01-31T00:00:00"/>
    <n v="374114.68"/>
    <n v="559880.28"/>
    <n v="190798486.80000001"/>
    <s v="NGN"/>
    <d v="2026-06-01T00:00:00"/>
    <d v="2026-02-13T00:00:00"/>
    <m/>
    <x v="3"/>
    <x v="1"/>
  </r>
  <r>
    <s v="PRD-00665"/>
    <s v="MSF-LAP-0009"/>
    <s v="8900350000000"/>
    <x v="18"/>
    <s v="Microsoft"/>
    <x v="2"/>
    <s v="Consumer Laptops"/>
    <s v="Each"/>
    <s v="Active"/>
    <x v="2"/>
    <s v="LAG"/>
    <s v="A-14-S5"/>
    <s v="A"/>
    <s v="S5"/>
    <s v="BT-280765"/>
    <s v="LOT-A7868"/>
    <n v="144"/>
    <n v="11"/>
    <n v="133"/>
    <n v="50"/>
    <n v="20"/>
    <n v="500"/>
    <s v="SUP-1004"/>
    <x v="10"/>
    <s v="United Arab Emirates"/>
    <n v="19"/>
    <d v="2026-01-13T00:00:00"/>
    <n v="1391448.57"/>
    <n v="2068795.66"/>
    <n v="200368594.09999999"/>
    <s v="NGN"/>
    <d v="2026-06-11T00:00:00"/>
    <d v="2026-01-16T00:00:00"/>
    <m/>
    <x v="1"/>
    <x v="1"/>
  </r>
  <r>
    <s v="PRD-02277"/>
    <s v="SAM-AUD-0069"/>
    <s v="6343980000000"/>
    <x v="0"/>
    <s v="Samsung"/>
    <x v="0"/>
    <s v="Speakers"/>
    <s v="Each"/>
    <s v="Active"/>
    <x v="1"/>
    <s v="ABJ"/>
    <s v="E-15-S5"/>
    <s v="E"/>
    <s v="S5"/>
    <s v="BT-245577"/>
    <s v="LOT-B3751"/>
    <n v="93"/>
    <n v="18"/>
    <n v="75"/>
    <n v="75"/>
    <n v="22"/>
    <n v="750"/>
    <s v="SUP-1007"/>
    <x v="8"/>
    <s v="China"/>
    <n v="31"/>
    <d v="2025-01-14T00:00:00"/>
    <n v="21364.84"/>
    <n v="31248.34"/>
    <n v="1986930.12"/>
    <s v="NGN"/>
    <d v="2026-05-06T00:00:00"/>
    <d v="2025-01-18T00:00:00"/>
    <m/>
    <x v="1"/>
    <x v="1"/>
  </r>
  <r>
    <s v="PRD-00511"/>
    <s v="LOG-AUD-0008"/>
    <m/>
    <x v="68"/>
    <s v="Logitech"/>
    <x v="0"/>
    <s v="Earbuds"/>
    <s v="Each"/>
    <s v="Active"/>
    <x v="2"/>
    <s v="LAG"/>
    <s v="E-36-S3"/>
    <s v="E"/>
    <s v="S3"/>
    <s v="BT-596649"/>
    <s v="LOT-A9166"/>
    <n v="31"/>
    <n v="6"/>
    <n v="25"/>
    <n v="15"/>
    <n v="4"/>
    <n v="90"/>
    <s v="SUP-1004"/>
    <x v="10"/>
    <s v="United Arab Emirates"/>
    <n v="25"/>
    <d v="2026-06-04T00:00:00"/>
    <n v="100800.73"/>
    <n v="151814.16"/>
    <n v="3124822.63"/>
    <s v="NGN"/>
    <d v="2026-05-20T00:00:00"/>
    <d v="2026-06-09T00:00:00"/>
    <m/>
    <x v="1"/>
    <x v="1"/>
  </r>
  <r>
    <s v="PRD-01631"/>
    <s v="PHI-AUD-0037"/>
    <s v="7294100000000"/>
    <x v="7"/>
    <s v="Philips"/>
    <x v="0"/>
    <s v="Earbuds"/>
    <s v="Each"/>
    <s v="Active"/>
    <x v="1"/>
    <s v="ABJ"/>
    <s v="C-18-S7"/>
    <s v="C"/>
    <s v="S7"/>
    <s v="BT-928784"/>
    <s v="LOT-B2775"/>
    <n v="12"/>
    <n v="0"/>
    <n v="12"/>
    <n v="60"/>
    <n v="18"/>
    <n v="360"/>
    <s v="SUP-1009"/>
    <x v="7"/>
    <s v="Nigeria"/>
    <n v="11"/>
    <d v="2026-05-20T00:00:00"/>
    <n v="53275.12"/>
    <n v="62892.480000000003"/>
    <n v="639301.43999999994"/>
    <s v="NGN"/>
    <d v="2026-06-11T00:00:00"/>
    <d v="2026-05-22T00:00:00"/>
    <m/>
    <x v="2"/>
    <x v="0"/>
  </r>
  <r>
    <s v="PRD-00369"/>
    <s v="CIS-CCT-0011"/>
    <s v="281237000000"/>
    <x v="17"/>
    <s v="Cisco"/>
    <x v="9"/>
    <s v="NVR"/>
    <s v="Each"/>
    <s v="Active"/>
    <x v="2"/>
    <s v="LAG"/>
    <s v="N/A"/>
    <s v="B"/>
    <s v="S2"/>
    <s v="BT-833222"/>
    <s v="LOT-A2269"/>
    <n v="42"/>
    <n v="15"/>
    <n v="27"/>
    <n v="10"/>
    <n v="4"/>
    <n v="50"/>
    <s v="SUP-1004"/>
    <x v="10"/>
    <s v="United Arab Emirates"/>
    <n v="24"/>
    <d v="2025-01-31T00:00:00"/>
    <n v="249409.27"/>
    <n v="332848.84999999998"/>
    <n v="10475189.34"/>
    <s v="NGN"/>
    <d v="2026-05-25T00:00:00"/>
    <d v="2025-02-09T00:00:00"/>
    <m/>
    <x v="1"/>
    <x v="1"/>
  </r>
  <r>
    <s v="PRD-02166"/>
    <s v="DEL-ACC-0043"/>
    <s v="3356260000000"/>
    <x v="36"/>
    <s v="Dell"/>
    <x v="10"/>
    <s v="Mice"/>
    <s v="Each"/>
    <s v="Active"/>
    <x v="1"/>
    <s v="ABJ"/>
    <s v="E-35-S2"/>
    <s v="E"/>
    <s v="S2"/>
    <s v="BT-333939"/>
    <s v="LOT-B4768"/>
    <n v="221"/>
    <n v="56"/>
    <n v="165"/>
    <n v="40"/>
    <n v="16"/>
    <n v="400"/>
    <s v="SUP-1002"/>
    <x v="5"/>
    <s v="Nigeria"/>
    <n v="5"/>
    <d v="2025-02-04T00:00:00"/>
    <n v="33138.9"/>
    <n v="48993.73"/>
    <n v="7323696.9000000004"/>
    <s v="NGN"/>
    <d v="2026-06-06T00:00:00"/>
    <d v="2025-02-06T00:00:00"/>
    <m/>
    <x v="1"/>
    <x v="1"/>
  </r>
  <r>
    <s v="PRD-01307"/>
    <s v="PHI-CCT-0040"/>
    <s v="5045840000000"/>
    <x v="32"/>
    <s v="Philips"/>
    <x v="9"/>
    <s v="IP Cameras"/>
    <s v="Each"/>
    <s v="Active"/>
    <x v="1"/>
    <s v="ABJ"/>
    <s v="E-16-S9"/>
    <s v="E"/>
    <s v="S9"/>
    <s v="BT-601262"/>
    <s v="LOT-B6740"/>
    <n v="237"/>
    <n v="73"/>
    <n v="164"/>
    <n v="75"/>
    <n v="22"/>
    <n v="300"/>
    <s v="SUP-1003"/>
    <x v="0"/>
    <s v="Nigeria"/>
    <n v="7"/>
    <d v="2025-10-31T00:00:00"/>
    <n v="738428.63"/>
    <n v="1071761.56"/>
    <n v="175007585.30000001"/>
    <s v="NGN"/>
    <d v="2026-06-03T00:00:00"/>
    <d v="2025-11-07T00:00:00"/>
    <m/>
    <x v="1"/>
    <x v="1"/>
  </r>
  <r>
    <s v="PRD-02042"/>
    <s v="CIS-NET-0084"/>
    <s v="4105880000000"/>
    <x v="56"/>
    <s v="Cisco"/>
    <x v="11"/>
    <s v="Routers"/>
    <s v="Each"/>
    <s v="Active"/>
    <x v="1"/>
    <s v="ABJ"/>
    <s v="D-27-S5"/>
    <s v="D"/>
    <s v="S5"/>
    <s v="BT-160765"/>
    <s v="LOT-B1171"/>
    <n v="169"/>
    <n v="23"/>
    <n v="146"/>
    <n v="75"/>
    <n v="30"/>
    <n v="450"/>
    <s v="SUP-1009"/>
    <x v="7"/>
    <s v="Nigeria"/>
    <n v="10"/>
    <d v="2026-02-03T00:00:00"/>
    <n v="637482.06999999995"/>
    <n v="832619.54"/>
    <n v="107734469.8"/>
    <s v="NGN"/>
    <d v="2026-06-19T00:00:00"/>
    <d v="2026-02-11T00:00:00"/>
    <m/>
    <x v="1"/>
    <x v="1"/>
  </r>
  <r>
    <s v="PRD-01249"/>
    <s v="APC-ELC-0063"/>
    <s v="4725600000000"/>
    <x v="14"/>
    <s v="Apc"/>
    <x v="8"/>
    <s v="Surge Protection"/>
    <s v="Each"/>
    <s v="Active"/>
    <x v="1"/>
    <s v="ABJ"/>
    <s v="B-21-S2"/>
    <s v="B"/>
    <s v="S2"/>
    <s v="BT-635062"/>
    <s v="LOT-B6062"/>
    <n v="11"/>
    <n v="3"/>
    <n v="8"/>
    <n v="50"/>
    <n v="20"/>
    <n v="400"/>
    <s v="SUP-1002"/>
    <x v="5"/>
    <s v="Nigeria"/>
    <n v="4"/>
    <d v="2026-03-28T00:00:00"/>
    <n v="238331.68"/>
    <n v="303826.25"/>
    <n v="2621648.48"/>
    <s v="NGN"/>
    <d v="2026-05-20T00:00:00"/>
    <d v="2026-04-04T00:00:00"/>
    <m/>
    <x v="2"/>
    <x v="0"/>
  </r>
  <r>
    <s v="PRD-00943"/>
    <s v="PHI-CLN-0024"/>
    <s v="8783100000000"/>
    <x v="20"/>
    <s v="Philips"/>
    <x v="1"/>
    <s v="Cleaning Kits"/>
    <s v="Each"/>
    <s v="Active"/>
    <x v="2"/>
    <s v="LAG"/>
    <s v="E-25-S1"/>
    <s v="E"/>
    <s v="S1"/>
    <s v="BT-575251"/>
    <s v="LOT-A2639"/>
    <n v="116"/>
    <n v="42"/>
    <n v="74"/>
    <n v="40"/>
    <n v="20"/>
    <n v="160"/>
    <s v="SUP-1001"/>
    <x v="9"/>
    <s v="Nigeria"/>
    <n v="7"/>
    <d v="2025-06-05T00:00:00"/>
    <n v="60256.53"/>
    <n v="70224.22"/>
    <n v="6989757.4800000004"/>
    <s v="NGN"/>
    <d v="2026-06-29T00:00:00"/>
    <d v="2025-06-12T00:00:00"/>
    <d v="2027-11-07T00:00:00"/>
    <x v="1"/>
    <x v="1"/>
  </r>
  <r>
    <s v="PRD-03159"/>
    <s v="LOG-ACC-0072"/>
    <s v="9886570000000"/>
    <x v="30"/>
    <s v="Logitech"/>
    <x v="10"/>
    <s v="Webcams"/>
    <s v="Each"/>
    <s v="Discontinued"/>
    <x v="0"/>
    <s v="PHC"/>
    <s v="A-27-S5"/>
    <s v="A"/>
    <s v="S5"/>
    <s v="BT-642621"/>
    <s v="LOT-C2019"/>
    <n v="80"/>
    <n v="31"/>
    <n v="49"/>
    <n v="15"/>
    <n v="4"/>
    <n v="90"/>
    <s v="SUP-1001"/>
    <x v="9"/>
    <s v="Nigeria"/>
    <n v="11"/>
    <d v="2026-05-04T00:00:00"/>
    <n v="19436.189999999999"/>
    <n v="23452.560000000001"/>
    <n v="1554895.2"/>
    <s v="NGN"/>
    <d v="2026-05-26T00:00:00"/>
    <d v="2026-05-19T00:00:00"/>
    <m/>
    <x v="1"/>
    <x v="1"/>
  </r>
  <r>
    <s v="PRD-02549"/>
    <s v="PHI-CLN-0072"/>
    <s v="6196230000000"/>
    <x v="20"/>
    <s v="Philips"/>
    <x v="1"/>
    <s v="Vacuum"/>
    <s v="Each"/>
    <s v="Active"/>
    <x v="0"/>
    <s v="PHC"/>
    <s v="A-10-S2"/>
    <s v="A"/>
    <s v="S2"/>
    <s v="BT-653683"/>
    <s v="LOT-C5184"/>
    <n v="38"/>
    <n v="9"/>
    <n v="29"/>
    <n v="15"/>
    <n v="7"/>
    <n v="75"/>
    <s v="SUP-1001"/>
    <x v="9"/>
    <s v="Nigeria"/>
    <n v="7"/>
    <d v="2025-03-31T00:00:00"/>
    <n v="105053.33"/>
    <n v="125470.2"/>
    <n v="3992026.54"/>
    <s v="NGN"/>
    <d v="2026-05-19T00:00:00"/>
    <d v="2025-04-02T00:00:00"/>
    <d v="2028-04-17T00:00:00"/>
    <x v="1"/>
    <x v="1"/>
  </r>
  <r>
    <s v="PRD-03149"/>
    <s v="SAM-MOB-0099"/>
    <s v="9266730000000"/>
    <x v="11"/>
    <s v="Samsung"/>
    <x v="5"/>
    <s v="Smartphones"/>
    <s v="Each"/>
    <s v="Discontinued"/>
    <x v="0"/>
    <s v="PHC"/>
    <s v="F-24-S7"/>
    <s v="F"/>
    <s v="S7"/>
    <s v="BT-345916"/>
    <s v="LOT-C5846"/>
    <n v="118"/>
    <n v="19"/>
    <n v="99"/>
    <n v="25"/>
    <n v="12"/>
    <n v="100"/>
    <s v="SUP-1012"/>
    <x v="11"/>
    <s v="Nigeria"/>
    <n v="5"/>
    <d v="2025-08-21T00:00:00"/>
    <n v="475397.67"/>
    <n v="715899.36"/>
    <n v="56096925.060000002"/>
    <s v="NGN"/>
    <d v="2026-06-27T00:00:00"/>
    <d v="2025-09-02T00:00:00"/>
    <m/>
    <x v="3"/>
    <x v="1"/>
  </r>
  <r>
    <s v="PRD-00667"/>
    <s v="MSF-ACC-0016"/>
    <s v="7221050000000"/>
    <x v="26"/>
    <s v="Microsoft"/>
    <x v="10"/>
    <s v="Keyboards"/>
    <s v="Each"/>
    <s v="Active"/>
    <x v="2"/>
    <s v="LAG"/>
    <s v="G-33-S1"/>
    <s v="G"/>
    <s v="S1"/>
    <s v="BT-595571"/>
    <s v="LOT-A2238"/>
    <n v="16"/>
    <n v="1"/>
    <n v="15"/>
    <n v="10"/>
    <n v="4"/>
    <n v="50"/>
    <s v="SUP-1001"/>
    <x v="9"/>
    <s v="Nigeria"/>
    <n v="10"/>
    <d v="2026-02-18T00:00:00"/>
    <n v="31539.73"/>
    <n v="38292.36"/>
    <n v="504635.68"/>
    <s v="NGN"/>
    <d v="2026-05-26T00:00:00"/>
    <d v="2026-02-22T00:00:00"/>
    <m/>
    <x v="1"/>
    <x v="1"/>
  </r>
  <r>
    <s v="PRD-00208"/>
    <s v="HP-CLN-0008"/>
    <s v="1832190000000"/>
    <x v="1"/>
    <s v="Hp"/>
    <x v="1"/>
    <s v="Vacuum"/>
    <s v="Each"/>
    <s v="Active"/>
    <x v="2"/>
    <s v="LAG"/>
    <s v="G-04-S6"/>
    <s v="G"/>
    <s v="S6"/>
    <s v="BT-403936"/>
    <s v="LOT-A5778"/>
    <n v="0"/>
    <n v="0"/>
    <n v="0"/>
    <n v="30"/>
    <n v="9"/>
    <n v="300"/>
    <s v="SUP-1004"/>
    <x v="10"/>
    <s v="United Arab Emirates"/>
    <n v="22"/>
    <d v="2025-12-24T00:00:00"/>
    <n v="158827.20000000001"/>
    <n v="191259.55"/>
    <n v="0"/>
    <s v="NGN"/>
    <d v="2026-06-12T00:00:00"/>
    <d v="2025-12-25T00:00:00"/>
    <d v="2027-04-04T00:00:00"/>
    <x v="0"/>
    <x v="0"/>
  </r>
  <r>
    <s v="PRD-03134"/>
    <s v="HP-MOB-0113"/>
    <s v="3753470000000"/>
    <x v="25"/>
    <s v="Hp"/>
    <x v="5"/>
    <s v="Smartphones"/>
    <s v="Each"/>
    <s v="Active"/>
    <x v="0"/>
    <s v="PHC"/>
    <s v="B-13-S4"/>
    <s v="B"/>
    <s v="S4"/>
    <s v="BT-122554"/>
    <s v="LOT-C8215"/>
    <n v="0"/>
    <n v="0"/>
    <n v="0"/>
    <n v="75"/>
    <n v="22"/>
    <n v="375"/>
    <s v="SUP-1012"/>
    <x v="11"/>
    <s v="Nigeria"/>
    <n v="7"/>
    <d v="2025-02-17T00:00:00"/>
    <n v="534501.76"/>
    <n v="649943.99"/>
    <n v="0"/>
    <s v="NGN"/>
    <d v="2026-05-04T00:00:00"/>
    <d v="2025-03-03T00:00:00"/>
    <m/>
    <x v="0"/>
    <x v="0"/>
  </r>
  <r>
    <s v="PRD-01665"/>
    <s v="HP-CLN-0039"/>
    <s v="6213550000000"/>
    <x v="1"/>
    <s v="Hp"/>
    <x v="1"/>
    <s v="Wipes"/>
    <s v="Each"/>
    <s v="Active"/>
    <x v="1"/>
    <s v="ABJ"/>
    <s v="D-05-S7"/>
    <s v="D"/>
    <s v="S7"/>
    <s v="BT-250447"/>
    <s v="LOT-B8350"/>
    <n v="58"/>
    <n v="22"/>
    <n v="36"/>
    <n v="15"/>
    <n v="4"/>
    <n v="150"/>
    <s v="SUP-1009"/>
    <x v="7"/>
    <s v="Nigeria"/>
    <n v="9"/>
    <d v="2025-11-11T00:00:00"/>
    <n v="15350.3"/>
    <n v="22397.759999999998"/>
    <n v="890317.4"/>
    <s v="NGN"/>
    <d v="2026-06-02T00:00:00"/>
    <d v="2025-11-20T00:00:00"/>
    <d v="2027-10-07T00:00:00"/>
    <x v="1"/>
    <x v="1"/>
  </r>
  <r>
    <s v="PRD-00468"/>
    <s v="HP-FUR-0009"/>
    <s v="3798210000000"/>
    <x v="27"/>
    <s v="Hp"/>
    <x v="4"/>
    <s v="Desks"/>
    <s v="Each"/>
    <s v="Active"/>
    <x v="2"/>
    <s v="LAG"/>
    <s v="E-24-S4"/>
    <s v="E"/>
    <s v="S4"/>
    <s v="BT-847237"/>
    <s v="LOT-A9892"/>
    <n v="510"/>
    <n v="171"/>
    <n v="339"/>
    <n v="75"/>
    <n v="37"/>
    <n v="600"/>
    <s v="SUP-1011"/>
    <x v="2"/>
    <s v="United Kingdom"/>
    <n v="27"/>
    <d v="2026-01-18T00:00:00"/>
    <n v="225553.8"/>
    <n v="339733.68"/>
    <n v="115032438"/>
    <s v="NGN"/>
    <d v="2026-05-11T00:00:00"/>
    <d v="2026-01-31T00:00:00"/>
    <m/>
    <x v="1"/>
    <x v="1"/>
  </r>
  <r>
    <s v="PRD-01374"/>
    <s v="MSF-LAP-0019"/>
    <s v="5255420000000"/>
    <x v="46"/>
    <s v="Microsoft"/>
    <x v="2"/>
    <s v="Gaming Laptops"/>
    <s v="Each"/>
    <s v="Active"/>
    <x v="1"/>
    <s v="ABJ"/>
    <s v="F-33-S8"/>
    <s v="F"/>
    <s v="S8"/>
    <s v="BT-794371"/>
    <s v="LOT-B6187"/>
    <n v="136"/>
    <n v="28"/>
    <n v="108"/>
    <n v="50"/>
    <n v="20"/>
    <n v="200"/>
    <s v="SUP-1007"/>
    <x v="8"/>
    <s v="China"/>
    <n v="32"/>
    <d v="2026-02-10T00:00:00"/>
    <n v="776596.52"/>
    <n v="1013053.09"/>
    <n v="105617126.7"/>
    <s v="NGN"/>
    <d v="2026-05-21T00:00:00"/>
    <d v="2026-02-20T00:00:00"/>
    <m/>
    <x v="1"/>
    <x v="1"/>
  </r>
  <r>
    <s v="PRD-00873"/>
    <s v="HP-CLN-0020"/>
    <s v="2764050000000"/>
    <x v="1"/>
    <s v="Hp"/>
    <x v="1"/>
    <s v="Vacuum"/>
    <s v="Each"/>
    <s v="Active"/>
    <x v="2"/>
    <s v="LAG"/>
    <s v="D-01-S4"/>
    <s v="D"/>
    <s v="S4"/>
    <s v="BT-865455"/>
    <s v="LOT-A3956"/>
    <n v="128"/>
    <n v="38"/>
    <n v="90"/>
    <n v="40"/>
    <n v="20"/>
    <n v="200"/>
    <s v="SUP-1008"/>
    <x v="3"/>
    <s v="Nigeria"/>
    <n v="6"/>
    <d v="2026-04-01T00:00:00"/>
    <n v="8919"/>
    <n v="12546.91"/>
    <n v="1141632"/>
    <s v="NGN"/>
    <d v="2026-05-15T00:00:00"/>
    <d v="2026-04-06T00:00:00"/>
    <d v="2026-09-15T00:00:00"/>
    <x v="1"/>
    <x v="1"/>
  </r>
  <r>
    <s v="PRD-00596"/>
    <s v="SAM-AUD-0021"/>
    <s v="7216880000000"/>
    <x v="0"/>
    <s v="Samsung"/>
    <x v="0"/>
    <s v="Speakers"/>
    <s v="Each"/>
    <s v="Active"/>
    <x v="2"/>
    <s v="LAG"/>
    <s v="B-37-S6"/>
    <s v="B"/>
    <s v="S6"/>
    <s v="BT-886038"/>
    <s v="LOT-A8598"/>
    <n v="38"/>
    <n v="3"/>
    <n v="35"/>
    <n v="10"/>
    <n v="5"/>
    <n v="60"/>
    <s v="SUP-1001"/>
    <x v="9"/>
    <s v="Nigeria"/>
    <n v="9"/>
    <d v="2025-07-04T00:00:00"/>
    <n v="85337.12"/>
    <n v="116417.94"/>
    <n v="3242810.56"/>
    <s v="NGN"/>
    <d v="2026-05-25T00:00:00"/>
    <d v="2025-07-13T00:00:00"/>
    <m/>
    <x v="1"/>
    <x v="1"/>
  </r>
  <r>
    <s v="PRD-00751"/>
    <s v="HP-PRN-0012"/>
    <s v="2239850000000"/>
    <x v="76"/>
    <s v="Hp"/>
    <x v="7"/>
    <s v="Multifunction"/>
    <s v="Each"/>
    <s v="Active"/>
    <x v="2"/>
    <s v="LAG"/>
    <s v="A-05-S1"/>
    <s v="A"/>
    <s v="S1"/>
    <s v="BT-291315"/>
    <s v="LOT-A8379"/>
    <n v="35"/>
    <n v="10"/>
    <n v="25"/>
    <n v="15"/>
    <n v="4"/>
    <n v="150"/>
    <s v="SUP-1001"/>
    <x v="9"/>
    <s v="Nigeria"/>
    <n v="7"/>
    <d v="2025-06-27T00:00:00"/>
    <n v="349083.44"/>
    <n v="479973.66"/>
    <n v="12217920.4"/>
    <s v="NGN"/>
    <d v="2026-06-13T00:00:00"/>
    <d v="2025-07-01T00:00:00"/>
    <m/>
    <x v="1"/>
    <x v="1"/>
  </r>
  <r>
    <s v="PRD-02264"/>
    <s v="PHI-ELC-0131"/>
    <s v="9895980000000"/>
    <x v="31"/>
    <s v="Philips"/>
    <x v="8"/>
    <s v="Surge Protection"/>
    <s v="Each"/>
    <s v="Active"/>
    <x v="1"/>
    <s v="ABJ"/>
    <s v="E-21-S1"/>
    <s v="E"/>
    <s v="S1"/>
    <s v="BT-973097"/>
    <s v="LOT-B3647"/>
    <n v="324"/>
    <n v="50"/>
    <n v="274"/>
    <n v="75"/>
    <n v="37"/>
    <n v="750"/>
    <s v="SUP-1003"/>
    <x v="6"/>
    <s v="Nigeria"/>
    <n v="5"/>
    <d v="2025-10-17T00:00:00"/>
    <n v="220012.18"/>
    <n v="295842.03999999998"/>
    <n v="71283946.319999993"/>
    <s v="NGN"/>
    <d v="2026-05-13T00:00:00"/>
    <d v="2025-10-23T00:00:00"/>
    <m/>
    <x v="1"/>
    <x v="1"/>
  </r>
  <r>
    <s v="PRD-03006"/>
    <s v="PHI-CLN-0089"/>
    <s v="3845130000000"/>
    <x v="20"/>
    <s v="Philips"/>
    <x v="1"/>
    <s v="Vacuum"/>
    <s v="Each"/>
    <s v="Active"/>
    <x v="0"/>
    <s v="PHC"/>
    <s v="E-25-S5"/>
    <s v="E"/>
    <s v="S5"/>
    <s v="BT-167043"/>
    <s v="LOT-C2664"/>
    <n v="232"/>
    <n v="21"/>
    <n v="211"/>
    <n v="100"/>
    <n v="50"/>
    <n v="600"/>
    <s v="SUP-1012"/>
    <x v="11"/>
    <s v="Nigeria"/>
    <n v="8"/>
    <d v="2025-04-09T00:00:00"/>
    <n v="50822.63"/>
    <n v="69755.47"/>
    <n v="11790850.16"/>
    <s v="NGN"/>
    <d v="2026-06-08T00:00:00"/>
    <d v="2025-04-13T00:00:00"/>
    <d v="2027-08-09T00:00:00"/>
    <x v="1"/>
    <x v="1"/>
  </r>
  <r>
    <s v="PRD-00137"/>
    <s v="SAM-MOB-0004"/>
    <s v="6210390000000"/>
    <x v="21"/>
    <s v="Samsung"/>
    <x v="5"/>
    <s v="Smartphones"/>
    <s v="Each"/>
    <s v="Active"/>
    <x v="2"/>
    <s v="LAG"/>
    <s v="F-39-S8"/>
    <s v="F"/>
    <s v="S8"/>
    <s v="BT-719284"/>
    <s v="LOT-A2127"/>
    <n v="53"/>
    <n v="19"/>
    <n v="34"/>
    <n v="100"/>
    <n v="40"/>
    <n v="800"/>
    <s v="SUP-1002"/>
    <x v="5"/>
    <s v="Nigeria"/>
    <n v="9"/>
    <d v="2025-09-12T00:00:00"/>
    <n v="428802.45"/>
    <n v="624763.47"/>
    <n v="22726529.850000001"/>
    <s v="NGN"/>
    <d v="2026-05-14T00:00:00"/>
    <d v="2025-09-15T00:00:00"/>
    <m/>
    <x v="2"/>
    <x v="0"/>
  </r>
  <r>
    <s v="PRD-03342"/>
    <s v="CIS-NET-0130"/>
    <s v="2188100000000"/>
    <x v="56"/>
    <s v="Cisco"/>
    <x v="11"/>
    <s v="Switches"/>
    <s v="Each"/>
    <s v="Active"/>
    <x v="0"/>
    <s v="PHC"/>
    <s v="D-03-S6"/>
    <s v="D"/>
    <s v="S6"/>
    <s v="BT-225386"/>
    <s v="LOT-C5998"/>
    <n v="31"/>
    <n v="1"/>
    <n v="30"/>
    <n v="10"/>
    <n v="4"/>
    <n v="50"/>
    <s v="SUP-1001"/>
    <x v="9"/>
    <s v="Nigeria"/>
    <n v="6"/>
    <d v="2025-09-10T00:00:00"/>
    <n v="254107.57"/>
    <n v="338947.03"/>
    <n v="7877334.6699999999"/>
    <s v="NGN"/>
    <d v="2026-05-22T00:00:00"/>
    <d v="2025-09-15T00:00:00"/>
    <m/>
    <x v="1"/>
    <x v="1"/>
  </r>
  <r>
    <s v="PRD-02306"/>
    <s v="APC-ELC-0104"/>
    <s v="5303610000000"/>
    <x v="70"/>
    <s v="Apc"/>
    <x v="8"/>
    <s v="UPS"/>
    <s v="Each"/>
    <s v="Active"/>
    <x v="0"/>
    <s v="PHC"/>
    <s v="C-23-S7"/>
    <s v="C"/>
    <s v="S7"/>
    <s v="BT-285035"/>
    <s v="LOT-C9832"/>
    <n v="0"/>
    <n v="0"/>
    <n v="0"/>
    <n v="50"/>
    <n v="20"/>
    <n v="500"/>
    <s v="SUP-1009"/>
    <x v="7"/>
    <s v="Nigeria"/>
    <n v="7"/>
    <d v="2025-12-16T00:00:00"/>
    <n v="292748.76"/>
    <n v="431729.73"/>
    <n v="0"/>
    <s v="NGN"/>
    <d v="2026-06-01T00:00:00"/>
    <d v="2025-12-23T00:00:00"/>
    <m/>
    <x v="0"/>
    <x v="0"/>
  </r>
  <r>
    <s v="PRD-01329"/>
    <s v="LEN-LAP-0028"/>
    <s v="5065300000000"/>
    <x v="73"/>
    <s v="Lenovo"/>
    <x v="2"/>
    <s v="Gaming Laptops"/>
    <s v="Each"/>
    <s v="Active"/>
    <x v="1"/>
    <s v="ABJ"/>
    <s v="D-18-S9"/>
    <s v="D"/>
    <s v="S9"/>
    <s v="BT-601409"/>
    <s v="LOT-B4994"/>
    <n v="282"/>
    <n v="12"/>
    <n v="270"/>
    <n v="75"/>
    <n v="22"/>
    <n v="300"/>
    <s v="SUP-1007"/>
    <x v="8"/>
    <s v="China"/>
    <n v="31"/>
    <d v="2025-08-08T00:00:00"/>
    <n v="1219531.74"/>
    <n v="1621375.2"/>
    <n v="343907950.69999999"/>
    <s v="NGN"/>
    <d v="2026-06-10T00:00:00"/>
    <d v="2025-08-11T00:00:00"/>
    <m/>
    <x v="1"/>
    <x v="1"/>
  </r>
  <r>
    <s v="PRD-01646"/>
    <s v="PHI-ELC-0099"/>
    <s v="7986630000000"/>
    <x v="31"/>
    <s v="Philips"/>
    <x v="8"/>
    <s v="UPS"/>
    <s v="Each"/>
    <s v="Active"/>
    <x v="1"/>
    <s v="ABJ"/>
    <s v="C-24-S5"/>
    <s v="C"/>
    <s v="S5"/>
    <s v="BT-318882"/>
    <s v="LOT-B1513"/>
    <n v="11"/>
    <n v="4"/>
    <n v="7"/>
    <n v="15"/>
    <n v="4"/>
    <n v="60"/>
    <s v="SUP-1009"/>
    <x v="7"/>
    <s v="Nigeria"/>
    <n v="9"/>
    <d v="2025-02-10T00:00:00"/>
    <n v="44957.35"/>
    <n v="65387.19"/>
    <n v="494530.85"/>
    <s v="NGN"/>
    <d v="2026-05-27T00:00:00"/>
    <d v="2025-02-18T00:00:00"/>
    <m/>
    <x v="2"/>
    <x v="0"/>
  </r>
  <r>
    <s v="PRD-01306"/>
    <s v="UBI-CCT-0033"/>
    <s v="9384750000000"/>
    <x v="16"/>
    <s v="Ubiquiti"/>
    <x v="9"/>
    <s v="NVR"/>
    <s v="Each"/>
    <s v="Active"/>
    <x v="1"/>
    <s v="ABJ"/>
    <s v="D-21-S3"/>
    <s v="D"/>
    <s v="S3"/>
    <s v="BT-368353"/>
    <s v="LOT-B1609"/>
    <n v="4"/>
    <n v="1"/>
    <n v="3"/>
    <n v="25"/>
    <n v="7"/>
    <n v="200"/>
    <s v="SUP-1003"/>
    <x v="0"/>
    <s v="Nigeria"/>
    <n v="3"/>
    <d v="2025-12-14T00:00:00"/>
    <n v="485415.49"/>
    <n v="718643.89"/>
    <n v="1941661.96"/>
    <s v="NGN"/>
    <d v="2026-05-24T00:00:00"/>
    <d v="2025-12-17T00:00:00"/>
    <m/>
    <x v="2"/>
    <x v="0"/>
  </r>
  <r>
    <s v="PRD-00901"/>
    <s v="MSF-FUR-0022"/>
    <s v="4653260000000"/>
    <x v="10"/>
    <s v="Microsoft"/>
    <x v="4"/>
    <s v="Desk Accessories"/>
    <s v="Each"/>
    <s v="Active"/>
    <x v="2"/>
    <s v="LAG"/>
    <s v="E-21-S7"/>
    <s v="E"/>
    <s v="S7"/>
    <s v="BT-573437"/>
    <s v="LOT-A5327"/>
    <n v="0"/>
    <n v="0"/>
    <n v="0"/>
    <n v="40"/>
    <n v="12"/>
    <n v="320"/>
    <s v="SUP-1001"/>
    <x v="9"/>
    <s v="Nigeria"/>
    <n v="9"/>
    <d v="2026-01-10T00:00:00"/>
    <n v="159969.49"/>
    <n v="225039.39"/>
    <n v="0"/>
    <s v="NGN"/>
    <d v="2026-06-08T00:00:00"/>
    <d v="2026-01-24T00:00:00"/>
    <m/>
    <x v="0"/>
    <x v="0"/>
  </r>
  <r>
    <s v="PRD-01849"/>
    <s v="CIS-CCT-0047"/>
    <m/>
    <x v="17"/>
    <s v="Cisco"/>
    <x v="9"/>
    <s v="IP Cameras"/>
    <s v="Each"/>
    <s v="Active"/>
    <x v="1"/>
    <s v="ABJ"/>
    <s v="F-32-S7"/>
    <s v="F"/>
    <s v="S7"/>
    <s v="BT-690727"/>
    <s v="LOT-B2632"/>
    <n v="27"/>
    <n v="10"/>
    <n v="17"/>
    <n v="60"/>
    <n v="24"/>
    <n v="240"/>
    <s v="SUP-1009"/>
    <x v="7"/>
    <s v="Nigeria"/>
    <n v="12"/>
    <d v="2026-02-25T00:00:00"/>
    <n v="263904.48"/>
    <n v="315348.17"/>
    <n v="7125420.96"/>
    <s v="NGN"/>
    <d v="2026-05-22T00:00:00"/>
    <d v="2026-03-09T00:00:00"/>
    <m/>
    <x v="2"/>
    <x v="0"/>
  </r>
  <r>
    <s v="PRD-00373"/>
    <s v="PHI-ELC-0018"/>
    <s v="8774190000000"/>
    <x v="37"/>
    <s v="Philips"/>
    <x v="8"/>
    <s v="Lighting"/>
    <s v="Each"/>
    <s v="Active"/>
    <x v="2"/>
    <s v="LAG"/>
    <s v="D-18-S3"/>
    <s v="D"/>
    <s v="S3"/>
    <s v="BT-845902"/>
    <s v="LOT-A3341"/>
    <n v="13"/>
    <n v="3"/>
    <n v="10"/>
    <n v="30"/>
    <n v="15"/>
    <n v="120"/>
    <s v="SUP-1006"/>
    <x v="4"/>
    <s v="China"/>
    <n v="38"/>
    <d v="2025-07-20T00:00:00"/>
    <n v="156037.14000000001"/>
    <n v="198901.28"/>
    <n v="2028482.82"/>
    <s v="NGN"/>
    <d v="2026-06-24T00:00:00"/>
    <d v="2025-07-29T00:00:00"/>
    <m/>
    <x v="2"/>
    <x v="0"/>
  </r>
  <r>
    <s v="PRD-01957"/>
    <s v="HP-MOB-0069"/>
    <s v="9465220000000"/>
    <x v="25"/>
    <s v="Hp"/>
    <x v="5"/>
    <s v="Tablets"/>
    <s v="Each"/>
    <s v="Active"/>
    <x v="1"/>
    <s v="ABJ"/>
    <s v="N/A"/>
    <s v="B"/>
    <s v="S1"/>
    <s v="BT-963801"/>
    <s v="LOT-B8001"/>
    <n v="164"/>
    <n v="3"/>
    <n v="161"/>
    <n v="25"/>
    <n v="7"/>
    <n v="200"/>
    <s v="SUP-1003"/>
    <x v="0"/>
    <s v="Nigeria"/>
    <n v="5"/>
    <d v="2026-01-23T00:00:00"/>
    <n v="437238.92"/>
    <n v="630621.48"/>
    <n v="71707182.879999995"/>
    <s v="NGN"/>
    <d v="2026-05-29T00:00:00"/>
    <d v="2026-02-07T00:00:00"/>
    <m/>
    <x v="1"/>
    <x v="1"/>
  </r>
  <r>
    <s v="PRD-01146"/>
    <s v="PHI-ELC-0064"/>
    <s v="303414000000"/>
    <x v="31"/>
    <s v="Philips"/>
    <x v="8"/>
    <s v="Surge Protection"/>
    <s v="Each"/>
    <s v="Active"/>
    <x v="2"/>
    <s v="LAG"/>
    <s v="F-35-S8"/>
    <s v="F"/>
    <s v="S8"/>
    <s v="BT-323197"/>
    <s v="LOT-A7672"/>
    <n v="87"/>
    <n v="21"/>
    <n v="66"/>
    <n v="40"/>
    <n v="12"/>
    <n v="200"/>
    <s v="SUP-1006"/>
    <x v="4"/>
    <s v="China"/>
    <n v="36"/>
    <d v="2026-06-09T00:00:00"/>
    <n v="14152.94"/>
    <n v="19561.25"/>
    <n v="1231305.78"/>
    <s v="NGN"/>
    <d v="2026-05-05T00:00:00"/>
    <d v="2026-06-24T00:00:00"/>
    <m/>
    <x v="1"/>
    <x v="1"/>
  </r>
  <r>
    <s v="PRD-00767"/>
    <s v="MSF-FUR-0018"/>
    <s v="3295740000000"/>
    <x v="10"/>
    <s v="Microsoft"/>
    <x v="4"/>
    <s v="Desks"/>
    <s v="Each"/>
    <s v="Active"/>
    <x v="2"/>
    <s v="LAG"/>
    <s v="G-20-S7"/>
    <s v="G"/>
    <s v="S7"/>
    <s v="BT-953963"/>
    <s v="LOT-A1354"/>
    <n v="251"/>
    <n v="60"/>
    <n v="191"/>
    <n v="40"/>
    <n v="16"/>
    <n v="400"/>
    <s v="SUP-1008"/>
    <x v="3"/>
    <s v="Nigeria"/>
    <n v="10"/>
    <d v="2025-10-15T00:00:00"/>
    <n v="113959.45"/>
    <n v="172761.59"/>
    <n v="28603821.949999999"/>
    <s v="NGN"/>
    <d v="2026-05-11T00:00:00"/>
    <d v="2025-10-29T00:00:00"/>
    <m/>
    <x v="1"/>
    <x v="1"/>
  </r>
  <r>
    <s v="PRD-00985"/>
    <s v="LOG-AUD-0023"/>
    <s v="9080360000000"/>
    <x v="60"/>
    <s v="Logitech"/>
    <x v="10"/>
    <s v="Headsets"/>
    <s v="Each"/>
    <s v="Active"/>
    <x v="2"/>
    <s v="LAG"/>
    <s v="G-33-S9"/>
    <s v="G"/>
    <s v="S9"/>
    <s v="BT-182670"/>
    <s v="LOT-A5506"/>
    <n v="60"/>
    <n v="2"/>
    <n v="58"/>
    <n v="10"/>
    <n v="5"/>
    <n v="60"/>
    <s v="SUP-1006"/>
    <x v="4"/>
    <s v="China"/>
    <n v="35"/>
    <d v="2025-06-03T00:00:00"/>
    <n v="112583.56"/>
    <n v="131561.84"/>
    <n v="6755013.5999999996"/>
    <s v="NGN"/>
    <d v="2026-06-10T00:00:00"/>
    <d v="2025-06-12T00:00:00"/>
    <m/>
    <x v="1"/>
    <x v="1"/>
  </r>
  <r>
    <s v="PRD-00130"/>
    <s v="HP-SUP-0003"/>
    <s v="7660730000000"/>
    <x v="45"/>
    <s v="Hp"/>
    <x v="6"/>
    <s v="Toner &amp; Ink"/>
    <s v="Pack"/>
    <s v="Active"/>
    <x v="2"/>
    <s v="LAG"/>
    <s v="E-39-S5"/>
    <s v="E"/>
    <s v="S5"/>
    <s v="BT-190707"/>
    <s v="LOT-A5612"/>
    <n v="55"/>
    <n v="2"/>
    <n v="53"/>
    <n v="15"/>
    <n v="7"/>
    <n v="60"/>
    <s v="SUP-1011"/>
    <x v="2"/>
    <s v="United Kingdom"/>
    <n v="30"/>
    <d v="2025-06-08T00:00:00"/>
    <n v="4434.47"/>
    <n v="6604.26"/>
    <n v="243895.85"/>
    <s v="NGN"/>
    <d v="2026-05-28T00:00:00"/>
    <d v="2025-06-23T00:00:00"/>
    <d v="2026-07-17T00:00:00"/>
    <x v="1"/>
    <x v="1"/>
  </r>
  <r>
    <s v="PRD-03264"/>
    <s v="BRO-SUP-0101"/>
    <s v="4249400000000"/>
    <x v="6"/>
    <s v="Brother"/>
    <x v="6"/>
    <s v="Paper Products"/>
    <s v="Pack"/>
    <s v="Active"/>
    <x v="0"/>
    <s v="PHC"/>
    <s v="G-18-S2"/>
    <s v="G"/>
    <s v="S2"/>
    <s v="BT-354655"/>
    <s v="LOT-C6107"/>
    <n v="91"/>
    <n v="29"/>
    <n v="62"/>
    <n v="30"/>
    <n v="15"/>
    <n v="150"/>
    <s v="SUP-1010"/>
    <x v="1"/>
    <s v="United Arab Emirates"/>
    <n v="15"/>
    <d v="2026-03-30T00:00:00"/>
    <n v="10936.87"/>
    <n v="16588.64"/>
    <n v="995255.17"/>
    <s v="NGN"/>
    <d v="2026-05-01T00:00:00"/>
    <d v="2026-04-14T00:00:00"/>
    <d v="2026-11-30T00:00:00"/>
    <x v="1"/>
    <x v="1"/>
  </r>
  <r>
    <s v="PRD-02750"/>
    <s v="CAN-SUP-0083"/>
    <m/>
    <x v="39"/>
    <s v="Canon"/>
    <x v="6"/>
    <s v="Labels"/>
    <s v="Pack"/>
    <s v="Active"/>
    <x v="0"/>
    <s v="PHC"/>
    <s v="G-02-S3"/>
    <s v="G"/>
    <s v="S3"/>
    <s v="BT-972929"/>
    <s v="LOT-C8141"/>
    <n v="56"/>
    <n v="1"/>
    <n v="55"/>
    <n v="15"/>
    <n v="4"/>
    <n v="75"/>
    <s v="SUP-1001"/>
    <x v="9"/>
    <s v="Nigeria"/>
    <n v="8"/>
    <d v="2025-10-22T00:00:00"/>
    <n v="23657.75"/>
    <n v="30109.360000000001"/>
    <n v="1324834"/>
    <s v="NGN"/>
    <d v="2026-06-20T00:00:00"/>
    <d v="2025-10-23T00:00:00"/>
    <d v="2026-07-15T00:00:00"/>
    <x v="1"/>
    <x v="1"/>
  </r>
  <r>
    <s v="PRD-01572"/>
    <s v="UBI-CCT-0039"/>
    <s v="3841880000000"/>
    <x v="16"/>
    <s v="Ubiquiti"/>
    <x v="9"/>
    <s v="Intercoms"/>
    <s v="Each"/>
    <s v="Active"/>
    <x v="1"/>
    <s v="ABJ"/>
    <s v="C-10-S3"/>
    <s v="C"/>
    <s v="S3"/>
    <s v="BT-237091"/>
    <s v="LOT-B3327"/>
    <n v="62"/>
    <n v="11"/>
    <n v="51"/>
    <n v="15"/>
    <n v="6"/>
    <n v="150"/>
    <s v="SUP-1009"/>
    <x v="7"/>
    <s v="Nigeria"/>
    <n v="11"/>
    <d v="2026-03-22T00:00:00"/>
    <n v="207244.25"/>
    <n v="275975.15999999997"/>
    <n v="12849143.5"/>
    <s v="NGN"/>
    <d v="2026-05-22T00:00:00"/>
    <d v="2026-03-29T00:00:00"/>
    <m/>
    <x v="1"/>
    <x v="1"/>
  </r>
  <r>
    <s v="PRD-01860"/>
    <s v="PHI-CCT-0052"/>
    <s v="6242930000000"/>
    <x v="32"/>
    <s v="Philips"/>
    <x v="9"/>
    <s v="IP Cameras"/>
    <s v="Each"/>
    <s v="Active"/>
    <x v="1"/>
    <s v="ABJ"/>
    <s v="E-26-S8"/>
    <s v="E"/>
    <s v="S8"/>
    <s v="BT-881514"/>
    <s v="LOT-B7461"/>
    <n v="37"/>
    <n v="1"/>
    <n v="36"/>
    <n v="40"/>
    <n v="12"/>
    <n v="160"/>
    <s v="SUP-1005"/>
    <x v="12"/>
    <s v="United Arab Emirates"/>
    <n v="17"/>
    <d v="2025-12-31T00:00:00"/>
    <n v="336318.62"/>
    <n v="448178.9"/>
    <n v="12443788.939999999"/>
    <s v="NGN"/>
    <d v="2026-06-25T00:00:00"/>
    <d v="2026-01-08T00:00:00"/>
    <m/>
    <x v="2"/>
    <x v="0"/>
  </r>
  <r>
    <s v="PRD-01954"/>
    <s v="PHI-ELC-0112"/>
    <s v="6602890000000"/>
    <x v="31"/>
    <s v="Philips"/>
    <x v="8"/>
    <s v="Surge Protection"/>
    <s v="Each"/>
    <s v="Active"/>
    <x v="1"/>
    <s v="ABJ"/>
    <s v="A-08-S3"/>
    <s v="A"/>
    <s v="S3"/>
    <s v="BT-212522"/>
    <s v="LOT-B7745"/>
    <n v="0"/>
    <n v="0"/>
    <n v="0"/>
    <n v="100"/>
    <n v="50"/>
    <n v="1000"/>
    <s v="SUP-1009"/>
    <x v="7"/>
    <s v="Nigeria"/>
    <n v="11"/>
    <d v="2025-05-22T00:00:00"/>
    <n v="167550.84"/>
    <n v="203612.81"/>
    <n v="0"/>
    <s v="NGN"/>
    <d v="2026-05-29T00:00:00"/>
    <d v="2025-06-05T00:00:00"/>
    <m/>
    <x v="0"/>
    <x v="0"/>
  </r>
  <r>
    <s v="PRD-03354"/>
    <s v="LOG-AUD-0084"/>
    <s v="4329080000000"/>
    <x v="68"/>
    <s v="Logitech"/>
    <x v="0"/>
    <s v="Earbuds"/>
    <s v="Each"/>
    <s v="Active"/>
    <x v="0"/>
    <s v="PHC"/>
    <s v="E-05-S7"/>
    <s v="E"/>
    <s v="S7"/>
    <s v="BT-568734"/>
    <s v="LOT-C7732"/>
    <n v="591"/>
    <n v="12"/>
    <n v="579"/>
    <n v="75"/>
    <n v="30"/>
    <n v="600"/>
    <s v="SUP-1001"/>
    <x v="9"/>
    <s v="Nigeria"/>
    <n v="7"/>
    <d v="2025-11-18T00:00:00"/>
    <n v="71081.320000000007"/>
    <n v="98467.17"/>
    <n v="42009060.119999997"/>
    <s v="NGN"/>
    <d v="2026-06-24T00:00:00"/>
    <d v="2025-11-23T00:00:00"/>
    <m/>
    <x v="1"/>
    <x v="1"/>
  </r>
  <r>
    <s v="PRD-03053"/>
    <s v="HP-LAP-0063"/>
    <s v="9015410000000"/>
    <x v="83"/>
    <s v="Hp"/>
    <x v="2"/>
    <s v="Consumer Laptops"/>
    <s v="Each"/>
    <s v="Active"/>
    <x v="0"/>
    <s v="PHC"/>
    <s v="A-06-S9"/>
    <s v="A"/>
    <s v="S9"/>
    <s v="BT-713483"/>
    <s v="LOT-C4458"/>
    <n v="0"/>
    <n v="0"/>
    <n v="0"/>
    <n v="15"/>
    <n v="4"/>
    <n v="75"/>
    <s v="SUP-1006"/>
    <x v="4"/>
    <s v="China"/>
    <n v="39"/>
    <d v="2025-02-02T00:00:00"/>
    <n v="994603.56"/>
    <n v="1214667.69"/>
    <n v="0"/>
    <s v="NGN"/>
    <d v="2026-06-24T00:00:00"/>
    <d v="2025-02-08T00:00:00"/>
    <m/>
    <x v="0"/>
    <x v="0"/>
  </r>
  <r>
    <s v="PRD-01131"/>
    <s v="UBI-NET-0038"/>
    <s v="5803530000000"/>
    <x v="52"/>
    <s v="Ubiquiti"/>
    <x v="11"/>
    <s v="Switches"/>
    <s v="Each"/>
    <s v="Active"/>
    <x v="2"/>
    <s v="LAG"/>
    <s v="D-13-S3"/>
    <s v="D"/>
    <s v="S3"/>
    <s v="BT-464209"/>
    <s v="LOT-A7069"/>
    <n v="453"/>
    <n v="15"/>
    <n v="438"/>
    <n v="75"/>
    <n v="22"/>
    <n v="600"/>
    <s v="SUP-1008"/>
    <x v="3"/>
    <s v="Nigeria"/>
    <n v="4"/>
    <d v="2025-07-26T00:00:00"/>
    <n v="318300.46000000002"/>
    <n v="443970.68"/>
    <n v="144190108.40000001"/>
    <s v="NGN"/>
    <d v="2026-06-18T00:00:00"/>
    <d v="2025-07-27T00:00:00"/>
    <m/>
    <x v="1"/>
    <x v="1"/>
  </r>
  <r>
    <s v="PRD-01973"/>
    <s v="LEN-MOB-0056"/>
    <s v="423877000000"/>
    <x v="66"/>
    <s v="Lenovo"/>
    <x v="5"/>
    <s v="Tablets"/>
    <s v="Each"/>
    <s v="Active"/>
    <x v="1"/>
    <s v="ABJ"/>
    <s v="E-30-S8"/>
    <s v="E"/>
    <s v="S8"/>
    <s v="BT-176384"/>
    <s v="LOT-B4446"/>
    <n v="62"/>
    <n v="7"/>
    <n v="55"/>
    <n v="75"/>
    <n v="37"/>
    <n v="375"/>
    <s v="SUP-1002"/>
    <x v="5"/>
    <s v="Nigeria"/>
    <n v="4"/>
    <d v="2025-02-11T00:00:00"/>
    <n v="431705.27"/>
    <n v="521097.56"/>
    <n v="26765726.739999998"/>
    <s v="NGN"/>
    <d v="2026-06-18T00:00:00"/>
    <d v="2025-02-25T00:00:00"/>
    <m/>
    <x v="2"/>
    <x v="0"/>
  </r>
  <r>
    <s v="PRD-00099"/>
    <s v="BRO-PRN-0002"/>
    <s v="3838070000000"/>
    <x v="44"/>
    <s v="Brother"/>
    <x v="7"/>
    <s v="Inkjet Printers"/>
    <s v="Each"/>
    <s v="Active"/>
    <x v="2"/>
    <s v="LAG"/>
    <s v="H-06-S1"/>
    <s v="H"/>
    <s v="S1"/>
    <s v="BT-393366"/>
    <s v="LOT-A7275"/>
    <n v="155"/>
    <n v="56"/>
    <n v="99"/>
    <n v="40"/>
    <n v="12"/>
    <n v="200"/>
    <s v="SUP-1002"/>
    <x v="5"/>
    <s v="Nigeria"/>
    <n v="3"/>
    <d v="2025-08-11T00:00:00"/>
    <n v="348277.43"/>
    <n v="486470.73"/>
    <n v="53983001.649999999"/>
    <s v="NGN"/>
    <d v="2026-06-03T00:00:00"/>
    <d v="2025-08-19T00:00:00"/>
    <m/>
    <x v="1"/>
    <x v="1"/>
  </r>
  <r>
    <s v="PRD-00984"/>
    <s v="WD-STO-0023"/>
    <s v="5133790000000"/>
    <x v="74"/>
    <s v="Western Digital"/>
    <x v="3"/>
    <s v="External Storage"/>
    <s v="Each"/>
    <s v="Active"/>
    <x v="2"/>
    <s v="LAG"/>
    <s v="F-29-S4"/>
    <s v="F"/>
    <s v="S4"/>
    <s v="BT-405891"/>
    <s v="LOT-A1644"/>
    <n v="99"/>
    <n v="16"/>
    <n v="83"/>
    <n v="20"/>
    <n v="8"/>
    <n v="100"/>
    <s v="SUP-1011"/>
    <x v="2"/>
    <s v="United Kingdom"/>
    <n v="31"/>
    <d v="2025-04-21T00:00:00"/>
    <n v="51484.23"/>
    <n v="64999.47"/>
    <n v="5096938.7699999996"/>
    <s v="NGN"/>
    <d v="2026-06-22T00:00:00"/>
    <d v="2025-04-26T00:00:00"/>
    <m/>
    <x v="1"/>
    <x v="1"/>
  </r>
  <r>
    <s v="PRD-01805"/>
    <s v="MSF-LAP-0025"/>
    <s v="2716620000000"/>
    <x v="46"/>
    <s v="Microsoft"/>
    <x v="2"/>
    <s v="Business Laptops"/>
    <s v="Each"/>
    <s v="Active"/>
    <x v="1"/>
    <s v="ABJ"/>
    <s v="A-33-S7"/>
    <s v="A"/>
    <s v="S7"/>
    <s v="BT-151181"/>
    <s v="LOT-B2686"/>
    <n v="372"/>
    <n v="94"/>
    <n v="278"/>
    <n v="75"/>
    <n v="22"/>
    <n v="300"/>
    <s v="SUP-1002"/>
    <x v="5"/>
    <s v="Nigeria"/>
    <n v="9"/>
    <d v="2025-03-20T00:00:00"/>
    <n v="846438.86"/>
    <n v="1159845.6499999999"/>
    <n v="314875255.89999998"/>
    <s v="NGN"/>
    <d v="2026-06-09T00:00:00"/>
    <d v="2025-03-24T00:00:00"/>
    <m/>
    <x v="3"/>
    <x v="1"/>
  </r>
  <r>
    <s v="PRD-01055"/>
    <s v="CIS-NET-0037"/>
    <s v="3443580000000"/>
    <x v="53"/>
    <s v="Cisco"/>
    <x v="11"/>
    <s v="Routers"/>
    <s v="Each"/>
    <s v="Active"/>
    <x v="2"/>
    <s v="LAG"/>
    <s v="A-35-S5"/>
    <s v="A"/>
    <s v="S5"/>
    <s v="BT-469428"/>
    <s v="LOT-A4794"/>
    <n v="-14"/>
    <n v="145"/>
    <n v="311"/>
    <n v="40"/>
    <n v="20"/>
    <n v="400"/>
    <s v="SUP-1002"/>
    <x v="5"/>
    <s v="Nigeria"/>
    <n v="8"/>
    <d v="2025-04-25T00:00:00"/>
    <n v="742823.99"/>
    <n v="1121704.02"/>
    <n v="338727739.39999998"/>
    <s v="NGN"/>
    <d v="2026-06-04T00:00:00"/>
    <d v="2025-05-06T00:00:00"/>
    <m/>
    <x v="3"/>
    <x v="1"/>
  </r>
  <r>
    <s v="PRD-02289"/>
    <s v="UBI-CCT-0058"/>
    <s v="278626000000"/>
    <x v="40"/>
    <s v="Ubiquiti"/>
    <x v="9"/>
    <s v="Intercoms"/>
    <s v="Each"/>
    <s v="Active"/>
    <x v="1"/>
    <s v="ABJ"/>
    <s v="B-36-S4"/>
    <s v="B"/>
    <s v="S4"/>
    <s v="BT-348203"/>
    <s v="LOT-B6565"/>
    <n v="208"/>
    <n v="70"/>
    <n v="138"/>
    <n v="75"/>
    <n v="22"/>
    <n v="375"/>
    <s v="SUP-1002"/>
    <x v="5"/>
    <s v="Nigeria"/>
    <n v="9"/>
    <d v="2025-02-14T00:00:00"/>
    <n v="558178.1"/>
    <n v="738684.46"/>
    <n v="116101044.8"/>
    <s v="NGN"/>
    <d v="2026-05-22T00:00:00"/>
    <d v="2025-03-01T00:00:00"/>
    <m/>
    <x v="1"/>
    <x v="1"/>
  </r>
  <r>
    <s v="PRD-02616"/>
    <s v="PHI-AUD-0062"/>
    <s v="8331420000000"/>
    <x v="49"/>
    <s v="Philips"/>
    <x v="0"/>
    <s v="Speakers"/>
    <s v="Each"/>
    <s v="Active"/>
    <x v="0"/>
    <s v="PHC"/>
    <s v="C-23-S1"/>
    <s v="C"/>
    <s v="S1"/>
    <s v="BT-378544"/>
    <s v="LOT-C2841"/>
    <n v="360"/>
    <n v="57"/>
    <n v="303"/>
    <n v="50"/>
    <n v="20"/>
    <n v="250"/>
    <s v="SUP-1006"/>
    <x v="6"/>
    <s v="China"/>
    <n v="36"/>
    <d v="2025-08-13T00:00:00"/>
    <n v="143606.63"/>
    <n v="182172.64"/>
    <n v="51698386.799999997"/>
    <s v="NGN"/>
    <d v="2026-06-18T00:00:00"/>
    <d v="2025-08-19T00:00:00"/>
    <m/>
    <x v="3"/>
    <x v="1"/>
  </r>
  <r>
    <s v="PRD-02998"/>
    <s v="CAN-PRN-0071"/>
    <s v="8038150000000"/>
    <x v="15"/>
    <s v="Canon"/>
    <x v="7"/>
    <s v="Multifunction"/>
    <s v="Each"/>
    <s v="Active"/>
    <x v="0"/>
    <s v="PHC"/>
    <s v="G-03-S7"/>
    <s v="G"/>
    <s v="S7"/>
    <s v="BT-213524"/>
    <s v="LOT-C9240"/>
    <n v="72"/>
    <n v="7"/>
    <n v="65"/>
    <n v="30"/>
    <n v="15"/>
    <n v="240"/>
    <s v="SUP-1006"/>
    <x v="4"/>
    <s v="China"/>
    <n v="33"/>
    <d v="2025-03-18T00:00:00"/>
    <n v="292451.71000000002"/>
    <n v="357435.68"/>
    <n v="21056523.120000001"/>
    <s v="NGN"/>
    <d v="2026-06-21T00:00:00"/>
    <d v="2025-03-30T00:00:00"/>
    <m/>
    <x v="1"/>
    <x v="1"/>
  </r>
  <r>
    <s v="PRD-03148"/>
    <s v="MSF-LAP-0064"/>
    <s v="3876740000000"/>
    <x v="46"/>
    <s v="Microsoft"/>
    <x v="2"/>
    <s v="Consumer Laptops"/>
    <s v="Each"/>
    <s v="Active"/>
    <x v="0"/>
    <s v="PHC"/>
    <s v="N/A"/>
    <s v="F"/>
    <s v="S3"/>
    <s v="BT-255109"/>
    <s v="LOT-C1596"/>
    <n v="63"/>
    <n v="12"/>
    <n v="51"/>
    <n v="50"/>
    <n v="20"/>
    <n v="300"/>
    <s v="SUP-1001"/>
    <x v="9"/>
    <s v="Nigeria"/>
    <n v="9"/>
    <d v="2025-07-25T00:00:00"/>
    <n v="524380.32999999996"/>
    <n v="810677.75"/>
    <n v="33035960.789999999"/>
    <s v="NGN"/>
    <d v="2026-06-25T00:00:00"/>
    <d v="2025-08-07T00:00:00"/>
    <m/>
    <x v="1"/>
    <x v="1"/>
  </r>
  <r>
    <s v="PRD-00275"/>
    <s v="BRO-PRN-0008"/>
    <s v="5066340000000"/>
    <x v="12"/>
    <s v="Brother"/>
    <x v="7"/>
    <s v="Inkjet Printers"/>
    <s v="Each"/>
    <s v="Active"/>
    <x v="2"/>
    <s v="LAG"/>
    <s v="G-23-S5"/>
    <s v="G"/>
    <s v="S5"/>
    <s v="BT-634363"/>
    <s v="LOT-A9005"/>
    <n v="201"/>
    <n v="9"/>
    <n v="192"/>
    <n v="50"/>
    <n v="20"/>
    <n v="300"/>
    <s v="SUP-1006"/>
    <x v="4"/>
    <s v="China"/>
    <n v="33"/>
    <d v="2025-12-25T00:00:00"/>
    <n v="516650.25"/>
    <n v="619872.31999999995"/>
    <n v="103846700.3"/>
    <s v="NGN"/>
    <d v="2026-05-12T00:00:00"/>
    <d v="2025-12-29T00:00:00"/>
    <m/>
    <x v="1"/>
    <x v="1"/>
  </r>
  <r>
    <s v="PRD-00054"/>
    <s v="LEN-LAP-0006"/>
    <s v="8528920000000"/>
    <x v="73"/>
    <s v="Lenovo"/>
    <x v="2"/>
    <s v="Consumer Laptops"/>
    <s v="Each"/>
    <s v="Active"/>
    <x v="2"/>
    <s v="LAG"/>
    <s v="B-21-S3"/>
    <s v="B"/>
    <s v="S3"/>
    <s v="BT-773540"/>
    <s v="LOT-A2215"/>
    <n v="83"/>
    <n v="4"/>
    <n v="79"/>
    <n v="60"/>
    <n v="30"/>
    <n v="300"/>
    <s v="SUP-1004"/>
    <x v="10"/>
    <s v="United Arab Emirates"/>
    <n v="22"/>
    <d v="2025-04-15T00:00:00"/>
    <n v="1399574.8"/>
    <n v="2011955.76"/>
    <n v="116164708.40000001"/>
    <s v="NGN"/>
    <d v="2026-06-03T00:00:00"/>
    <d v="2025-04-28T00:00:00"/>
    <m/>
    <x v="1"/>
    <x v="1"/>
  </r>
  <r>
    <s v="PRD-00179"/>
    <s v="CIS-NET-0007"/>
    <s v="4599280000000"/>
    <x v="56"/>
    <s v="Cisco"/>
    <x v="11"/>
    <s v="Access Points"/>
    <s v="Each"/>
    <s v="Active"/>
    <x v="2"/>
    <s v="LAG"/>
    <s v="H-23-S2"/>
    <s v="H"/>
    <s v="S2"/>
    <s v="BT-601903"/>
    <s v="LOT-A8556"/>
    <n v="30"/>
    <n v="10"/>
    <n v="20"/>
    <n v="30"/>
    <n v="12"/>
    <n v="240"/>
    <s v="SUP-1004"/>
    <x v="10"/>
    <s v="United Arab Emirates"/>
    <n v="25"/>
    <d v="2025-01-26T00:00:00"/>
    <n v="829584.73"/>
    <n v="1061789.18"/>
    <n v="24887541.899999999"/>
    <s v="NGN"/>
    <d v="2026-06-25T00:00:00"/>
    <d v="2025-01-27T00:00:00"/>
    <m/>
    <x v="2"/>
    <x v="0"/>
  </r>
  <r>
    <s v="PRD-02492"/>
    <s v="MSF-ACC-0046"/>
    <s v="9589280000000"/>
    <x v="26"/>
    <s v="Microsoft"/>
    <x v="10"/>
    <s v="Mice"/>
    <s v="Each"/>
    <s v="Active"/>
    <x v="0"/>
    <s v="PHC"/>
    <s v="C-01-S5"/>
    <s v="C"/>
    <s v="S5"/>
    <s v="BT-675916"/>
    <s v="LOT-C1197"/>
    <n v="1"/>
    <n v="0"/>
    <n v="1"/>
    <n v="40"/>
    <n v="12"/>
    <n v="240"/>
    <s v="SUP-1003"/>
    <x v="0"/>
    <s v="Nigeria"/>
    <n v="2"/>
    <d v="2025-07-13T00:00:00"/>
    <n v="54774.15"/>
    <n v="71493.440000000002"/>
    <n v="54774.15"/>
    <s v="NGN"/>
    <d v="2026-05-18T00:00:00"/>
    <d v="2025-07-24T00:00:00"/>
    <m/>
    <x v="2"/>
    <x v="0"/>
  </r>
  <r>
    <s v="PRD-03166"/>
    <s v="HP-MOB-0115"/>
    <s v="2322310000000"/>
    <x v="25"/>
    <s v="Hp"/>
    <x v="5"/>
    <s v="Smartphones"/>
    <s v="Each"/>
    <s v="Active"/>
    <x v="0"/>
    <s v="PHC"/>
    <s v="E-12-S3"/>
    <s v="E"/>
    <s v="S3"/>
    <s v="BT-276325"/>
    <s v="LOT-C4161"/>
    <n v="342"/>
    <n v="115"/>
    <n v="227"/>
    <n v="75"/>
    <n v="37"/>
    <n v="300"/>
    <s v="SUP-1003"/>
    <x v="0"/>
    <s v="Nigeria"/>
    <n v="6"/>
    <d v="2025-02-02T00:00:00"/>
    <n v="371215.67"/>
    <n v="437727.78"/>
    <n v="126955759.09999999"/>
    <s v="NGN"/>
    <d v="2026-05-16T00:00:00"/>
    <d v="2025-02-15T00:00:00"/>
    <m/>
    <x v="3"/>
    <x v="1"/>
  </r>
  <r>
    <s v="PRD-02539"/>
    <s v="SAM-MOB-0088"/>
    <s v="3989850000000"/>
    <x v="22"/>
    <s v="Samsung"/>
    <x v="5"/>
    <s v="Tablets"/>
    <s v="Each"/>
    <s v="Active"/>
    <x v="0"/>
    <s v="PHC"/>
    <s v="B-27-S9"/>
    <s v="B"/>
    <s v="S9"/>
    <s v="BT-622528"/>
    <s v="LOT-C5775"/>
    <n v="322"/>
    <n v="125"/>
    <n v="197"/>
    <n v="30"/>
    <n v="12"/>
    <n v="240"/>
    <s v="SUP-1009"/>
    <x v="7"/>
    <s v="Nigeria"/>
    <n v="10"/>
    <d v="2025-05-11T00:00:00"/>
    <n v="389613.28"/>
    <n v="539046.72"/>
    <n v="125455476.2"/>
    <s v="NGN"/>
    <d v="2026-05-05T00:00:00"/>
    <d v="2025-05-22T00:00:00"/>
    <m/>
    <x v="3"/>
    <x v="1"/>
  </r>
  <r>
    <s v="PRD-01654"/>
    <s v="HP-FUR-0042"/>
    <m/>
    <x v="27"/>
    <s v="Hp"/>
    <x v="4"/>
    <s v="Desk Accessories"/>
    <s v="Each"/>
    <s v="Active"/>
    <x v="1"/>
    <s v="ABJ"/>
    <s v="D-01-S1"/>
    <s v="D"/>
    <s v="S1"/>
    <s v="BT-105605"/>
    <s v="LOT-B2101"/>
    <n v="0"/>
    <n v="0"/>
    <n v="0"/>
    <n v="15"/>
    <n v="4"/>
    <n v="90"/>
    <s v="SUP-1005"/>
    <x v="12"/>
    <s v="United Arab Emirates"/>
    <n v="17"/>
    <d v="2025-11-06T00:00:00"/>
    <n v="178669.11"/>
    <n v="242660.25"/>
    <n v="0"/>
    <s v="NGN"/>
    <d v="2026-05-23T00:00:00"/>
    <d v="2025-11-12T00:00:00"/>
    <m/>
    <x v="0"/>
    <x v="0"/>
  </r>
  <r>
    <s v="PRD-01531"/>
    <s v="SEA-STO-0029"/>
    <s v="92568359627"/>
    <x v="81"/>
    <s v="Seagate"/>
    <x v="3"/>
    <s v="Hard Disk Drives"/>
    <s v="Each"/>
    <s v="Active"/>
    <x v="1"/>
    <s v="ABJ"/>
    <s v="D-06-S5"/>
    <s v="D"/>
    <s v="S5"/>
    <s v="BT-724391"/>
    <s v="LOT-B7190"/>
    <n v="303"/>
    <n v="25"/>
    <n v="278"/>
    <n v="60"/>
    <n v="30"/>
    <n v="360"/>
    <s v="SUP-1002"/>
    <x v="5"/>
    <s v="Nigeria"/>
    <n v="9"/>
    <d v="2025-05-05T00:00:00"/>
    <n v="96138.33"/>
    <n v="120574.09"/>
    <n v="29129913.989999998"/>
    <s v="NGN"/>
    <d v="2026-06-24T00:00:00"/>
    <d v="2025-05-06T00:00:00"/>
    <m/>
    <x v="1"/>
    <x v="1"/>
  </r>
  <r>
    <s v="PRD-01965"/>
    <s v="MSF-LAP-0034"/>
    <s v="1460820000000"/>
    <x v="18"/>
    <s v="Microsoft"/>
    <x v="2"/>
    <s v="Business Laptops"/>
    <s v="Each"/>
    <s v="Active"/>
    <x v="1"/>
    <s v="ABJ"/>
    <s v="C-36-S8"/>
    <s v="C"/>
    <s v="S8"/>
    <s v="BT-303610"/>
    <s v="LOT-B5827"/>
    <n v="1"/>
    <n v="0"/>
    <n v="1"/>
    <n v="10"/>
    <n v="3"/>
    <n v="40"/>
    <s v="SUP-1002"/>
    <x v="5"/>
    <s v="Nigeria"/>
    <n v="9"/>
    <d v="2025-10-11T00:00:00"/>
    <n v="949408.36"/>
    <n v="1236490.99"/>
    <n v="949408.36"/>
    <s v="NGN"/>
    <d v="2026-05-24T00:00:00"/>
    <d v="2025-10-21T00:00:00"/>
    <m/>
    <x v="2"/>
    <x v="0"/>
  </r>
  <r>
    <s v="PRD-01691"/>
    <s v="MSF-FUR-0038"/>
    <s v="3151310000000"/>
    <x v="10"/>
    <s v="Microsoft"/>
    <x v="4"/>
    <s v="Seating"/>
    <s v="Each"/>
    <s v="Active"/>
    <x v="1"/>
    <s v="ABJ"/>
    <s v="F-35-S6"/>
    <s v="F"/>
    <s v="S6"/>
    <s v="BT-162709"/>
    <s v="LOT-B7128"/>
    <n v="301"/>
    <n v="12"/>
    <n v="289"/>
    <n v="100"/>
    <n v="50"/>
    <n v="400"/>
    <s v="SUP-1005"/>
    <x v="12"/>
    <s v="United Arab Emirates"/>
    <n v="19"/>
    <d v="2025-10-13T00:00:00"/>
    <n v="253326.49"/>
    <n v="346922.22"/>
    <n v="76251273.489999995"/>
    <s v="NGN"/>
    <d v="2026-06-16T00:00:00"/>
    <d v="2025-10-20T00:00:00"/>
    <m/>
    <x v="1"/>
    <x v="1"/>
  </r>
  <r>
    <s v="PRD-01297"/>
    <s v="LOG-AUD-0027"/>
    <s v="6074150000000"/>
    <x v="60"/>
    <s v="Logitech"/>
    <x v="0"/>
    <s v="Speakers"/>
    <s v="Each"/>
    <s v="Active"/>
    <x v="1"/>
    <s v="ABJ"/>
    <s v="D-11-S6"/>
    <s v="D"/>
    <s v="S6"/>
    <s v="BT-427636"/>
    <s v="LOT-B3844"/>
    <n v="239"/>
    <n v="2"/>
    <n v="237"/>
    <n v="100"/>
    <n v="50"/>
    <n v="800"/>
    <s v="SUP-1009"/>
    <x v="7"/>
    <s v="Nigeria"/>
    <n v="7"/>
    <d v="2025-03-12T00:00:00"/>
    <n v="148178.20000000001"/>
    <n v="218294.61"/>
    <n v="35414589.799999997"/>
    <s v="NGN"/>
    <d v="2026-05-22T00:00:00"/>
    <d v="2025-03-16T00:00:00"/>
    <m/>
    <x v="1"/>
    <x v="1"/>
  </r>
  <r>
    <s v="PRD-00850"/>
    <s v="PHI-CCT-0026"/>
    <s v="2912710000000"/>
    <x v="32"/>
    <s v="Philips"/>
    <x v="9"/>
    <s v="NVR"/>
    <s v="Each"/>
    <s v="Active"/>
    <x v="2"/>
    <s v="LAG"/>
    <s v="D-23-S2"/>
    <s v="D"/>
    <s v="S2"/>
    <s v="BT-704664"/>
    <s v="LOT-A3967"/>
    <n v="40"/>
    <n v="0"/>
    <n v="40"/>
    <n v="10"/>
    <n v="3"/>
    <n v="80"/>
    <s v="SUP-1001"/>
    <x v="9"/>
    <s v="Nigeria"/>
    <n v="7"/>
    <d v="2025-10-19T00:00:00"/>
    <n v="449540.82"/>
    <n v="604438.43999999994"/>
    <n v="17981632.800000001"/>
    <s v="NGN"/>
    <d v="2026-05-14T00:00:00"/>
    <d v="2025-10-26T00:00:00"/>
    <m/>
    <x v="1"/>
    <x v="1"/>
  </r>
  <r>
    <s v="PRD-01735"/>
    <s v="LEN-MOB-0048"/>
    <s v="589360000000"/>
    <x v="5"/>
    <s v="Lenovo"/>
    <x v="5"/>
    <s v="Tablets"/>
    <s v="Each"/>
    <s v="Active"/>
    <x v="1"/>
    <s v="ABJ"/>
    <s v="B-32-S1"/>
    <s v="B"/>
    <s v="S1"/>
    <s v="BT-118820"/>
    <s v="LOT-B2713"/>
    <n v="89"/>
    <n v="21"/>
    <n v="68"/>
    <n v="40"/>
    <n v="16"/>
    <n v="320"/>
    <s v="SUP-1007"/>
    <x v="8"/>
    <s v="China"/>
    <n v="36"/>
    <d v="2026-03-16T00:00:00"/>
    <n v="540133.61"/>
    <n v="645378.84"/>
    <n v="48071891.289999999"/>
    <s v="NGN"/>
    <d v="2026-06-22T00:00:00"/>
    <d v="2026-03-30T00:00:00"/>
    <m/>
    <x v="1"/>
    <x v="1"/>
  </r>
  <r>
    <s v="PRD-00409"/>
    <s v="CAN-PRN-0013"/>
    <s v="7425860000000"/>
    <x v="35"/>
    <s v="Canon"/>
    <x v="7"/>
    <s v="Laser Printers"/>
    <s v="Each"/>
    <s v="Active"/>
    <x v="2"/>
    <s v="LAG"/>
    <s v="H-39-S3"/>
    <s v="H"/>
    <s v="S3"/>
    <s v="BT-948743"/>
    <s v="LOT-A1011"/>
    <n v="27"/>
    <n v="6"/>
    <n v="21"/>
    <n v="15"/>
    <n v="4"/>
    <n v="90"/>
    <s v="SUP-1001"/>
    <x v="9"/>
    <s v="Nigeria"/>
    <n v="5"/>
    <d v="2025-10-04T00:00:00"/>
    <n v="506085.03"/>
    <n v="676014.88"/>
    <n v="13664295.810000001"/>
    <s v="NGN"/>
    <d v="2026-05-03T00:00:00"/>
    <d v="2025-04-24T00:00:00"/>
    <m/>
    <x v="1"/>
    <x v="1"/>
  </r>
  <r>
    <s v="PRD-01175"/>
    <s v="LOG-CLN-0028"/>
    <s v="2902520000000"/>
    <x v="28"/>
    <s v="Logitech"/>
    <x v="1"/>
    <s v="Cleaning Kits"/>
    <s v="Each"/>
    <s v="Active"/>
    <x v="2"/>
    <s v="LAG"/>
    <s v="N/A"/>
    <s v="B"/>
    <s v="S7"/>
    <s v="BT-933267"/>
    <s v="LOT-A9798"/>
    <n v="50"/>
    <n v="15"/>
    <n v="35"/>
    <n v="75"/>
    <n v="37"/>
    <n v="375"/>
    <s v="SUP-1011"/>
    <x v="2"/>
    <s v="United Kingdom"/>
    <n v="26"/>
    <d v="2025-04-25T00:00:00"/>
    <n v="23663.43"/>
    <n v="34382.559999999998"/>
    <n v="1183171.5"/>
    <s v="NGN"/>
    <d v="2026-05-28T00:00:00"/>
    <d v="2025-05-03T00:00:00"/>
    <d v="2026-07-22T00:00:00"/>
    <x v="2"/>
    <x v="0"/>
  </r>
  <r>
    <s v="PRD-02069"/>
    <s v="KNG-STO-0046"/>
    <s v="895711000000"/>
    <x v="79"/>
    <s v="Kingston"/>
    <x v="3"/>
    <s v="Solid State Drives"/>
    <s v="Each"/>
    <s v="Active"/>
    <x v="1"/>
    <s v="ABJ"/>
    <s v="D-34-S6"/>
    <s v="D"/>
    <s v="S6"/>
    <s v="BT-799847"/>
    <s v="LOT-B5392"/>
    <n v="91"/>
    <n v="24"/>
    <n v="67"/>
    <n v="15"/>
    <n v="4"/>
    <n v="120"/>
    <s v="SUP-1007"/>
    <x v="8"/>
    <s v="China"/>
    <n v="36"/>
    <d v="2025-07-31T00:00:00"/>
    <n v="35549.17"/>
    <n v="50888.33"/>
    <n v="3234974.47"/>
    <s v="NGN"/>
    <d v="2026-06-02T00:00:00"/>
    <d v="2025-08-11T00:00:00"/>
    <m/>
    <x v="1"/>
    <x v="1"/>
  </r>
  <r>
    <s v="PRD-01469"/>
    <s v="EPS-PRN-0026"/>
    <s v="2370140000000"/>
    <x v="41"/>
    <s v="Epson"/>
    <x v="7"/>
    <s v="Multifunction"/>
    <s v="Each"/>
    <s v="Discontinued"/>
    <x v="1"/>
    <s v="ABJ"/>
    <s v="B-06-S6"/>
    <s v="B"/>
    <s v="S6"/>
    <s v="BT-506878"/>
    <s v="LOT-B7320"/>
    <n v="142"/>
    <n v="29"/>
    <n v="113"/>
    <n v="60"/>
    <n v="24"/>
    <n v="300"/>
    <s v="SUP-1007"/>
    <x v="8"/>
    <s v="China"/>
    <n v="33"/>
    <d v="2025-01-22T00:00:00"/>
    <n v="314573.96999999997"/>
    <n v="466777.2"/>
    <n v="44669503.740000002"/>
    <s v="NGN"/>
    <d v="2026-05-30T00:00:00"/>
    <d v="2025-02-03T00:00:00"/>
    <m/>
    <x v="1"/>
    <x v="1"/>
  </r>
  <r>
    <s v="PRD-01768"/>
    <s v="LEN-MOB-0049"/>
    <s v="6095660000000"/>
    <x v="66"/>
    <s v="Lenovo"/>
    <x v="5"/>
    <s v="Smartphones"/>
    <s v="Each"/>
    <s v="Active"/>
    <x v="1"/>
    <s v="ABJ"/>
    <s v="A-08-S5"/>
    <s v="A"/>
    <s v="S5"/>
    <s v="BT-629986"/>
    <s v="LOT-B8105"/>
    <n v="62"/>
    <n v="14"/>
    <n v="48"/>
    <n v="75"/>
    <n v="22"/>
    <n v="600"/>
    <s v="SUP-1005"/>
    <x v="12"/>
    <s v="United Arab Emirates"/>
    <n v="19"/>
    <d v="2026-06-09T00:00:00"/>
    <n v="570137.30000000005"/>
    <n v="866439.83"/>
    <n v="35348512.600000001"/>
    <s v="NGN"/>
    <d v="2026-05-16T00:00:00"/>
    <d v="2026-06-16T00:00:00"/>
    <m/>
    <x v="2"/>
    <x v="0"/>
  </r>
  <r>
    <s v="PRD-00975"/>
    <s v="CIS-NET-0035"/>
    <s v="2690220000000"/>
    <x v="56"/>
    <s v="Cisco"/>
    <x v="11"/>
    <s v="Routers"/>
    <s v="Each"/>
    <s v="Active"/>
    <x v="2"/>
    <s v="LAG"/>
    <s v="C-26-S4"/>
    <s v="C"/>
    <s v="S4"/>
    <s v="BT-693038"/>
    <s v="LOT-A7177"/>
    <n v="70"/>
    <n v="18"/>
    <n v="52"/>
    <n v="20"/>
    <n v="8"/>
    <n v="160"/>
    <s v="SUP-1011"/>
    <x v="2"/>
    <s v="United Kingdom"/>
    <n v="30"/>
    <d v="2025-04-15T00:00:00"/>
    <n v="138384.71"/>
    <n v="196693.06"/>
    <n v="9686929.6999999993"/>
    <s v="NGN"/>
    <d v="2026-06-28T00:00:00"/>
    <d v="2025-04-16T00:00:00"/>
    <m/>
    <x v="1"/>
    <x v="1"/>
  </r>
  <r>
    <s v="PRD-00486"/>
    <s v="HP-ACC-0013"/>
    <s v="8943710000000"/>
    <x v="72"/>
    <s v="Hp"/>
    <x v="10"/>
    <s v="Mice"/>
    <s v="Each"/>
    <s v="Active"/>
    <x v="2"/>
    <s v="LAG"/>
    <s v="D-28-S8"/>
    <s v="D"/>
    <s v="S8"/>
    <s v="BT-529790"/>
    <s v="LOT-A3008"/>
    <n v="53"/>
    <n v="3"/>
    <n v="50"/>
    <n v="15"/>
    <n v="4"/>
    <n v="150"/>
    <s v="SUP-1006"/>
    <x v="4"/>
    <s v="China"/>
    <n v="34"/>
    <d v="2025-07-04T00:00:00"/>
    <n v="13108.94"/>
    <n v="15460.38"/>
    <n v="694773.82"/>
    <s v="NGN"/>
    <d v="2026-06-09T00:00:00"/>
    <d v="2025-07-16T00:00:00"/>
    <m/>
    <x v="1"/>
    <x v="1"/>
  </r>
  <r>
    <s v="PRD-01310"/>
    <s v="CAN-SUP-0041"/>
    <s v="2635950000000"/>
    <x v="39"/>
    <s v="Canon"/>
    <x v="6"/>
    <s v="Paper Products"/>
    <s v="Pack"/>
    <s v="Active"/>
    <x v="1"/>
    <s v="ABJ"/>
    <s v="C-29-S7"/>
    <s v="C"/>
    <s v="S7"/>
    <s v="BT-936684"/>
    <s v="LOT-B4813"/>
    <n v="31"/>
    <n v="9"/>
    <n v="22"/>
    <n v="10"/>
    <n v="4"/>
    <n v="40"/>
    <s v="SUP-1005"/>
    <x v="12"/>
    <s v="United Arab Emirates"/>
    <n v="16"/>
    <d v="2026-05-29T00:00:00"/>
    <n v="26048.38"/>
    <n v="36186.58"/>
    <n v="807499.78"/>
    <s v="NGN"/>
    <d v="2026-05-07T00:00:00"/>
    <d v="2026-05-30T00:00:00"/>
    <d v="2028-05-14T00:00:00"/>
    <x v="1"/>
    <x v="1"/>
  </r>
  <r>
    <s v="PRD-01899"/>
    <s v="HP-ACC-0067"/>
    <s v="4178580000000"/>
    <x v="55"/>
    <s v="Seagate"/>
    <x v="3"/>
    <s v="Hard Disk Drives"/>
    <s v="Each"/>
    <s v="Active"/>
    <x v="1"/>
    <s v="ABJ"/>
    <s v="B-19-S8"/>
    <s v="B"/>
    <s v="S8"/>
    <s v="BT-245397"/>
    <s v="LOT-B5369"/>
    <n v="16"/>
    <n v="4"/>
    <n v="12"/>
    <n v="15"/>
    <n v="7"/>
    <n v="90"/>
    <s v="SUP-1009"/>
    <x v="7"/>
    <s v="Nigeria"/>
    <n v="7"/>
    <d v="2025-09-26T00:00:00"/>
    <n v="80022.320000000007"/>
    <n v="122122.54"/>
    <n v="1280357.1200000001"/>
    <s v="NGN"/>
    <d v="2026-06-08T00:00:00"/>
    <d v="2025-09-29T00:00:00"/>
    <m/>
    <x v="1"/>
    <x v="1"/>
  </r>
  <r>
    <s v="PRD-02689"/>
    <s v="LOG-ACC-0041"/>
    <s v="1217040000000"/>
    <x v="74"/>
    <s v="Western Digital"/>
    <x v="3"/>
    <s v="Flash Drives"/>
    <s v="Each"/>
    <s v="Active"/>
    <x v="0"/>
    <s v="PHC"/>
    <s v="G-12-S4"/>
    <s v="G"/>
    <s v="S4"/>
    <s v="BT-163258"/>
    <s v="LOT-C7940"/>
    <n v="7"/>
    <n v="0"/>
    <n v="7"/>
    <n v="30"/>
    <n v="15"/>
    <n v="150"/>
    <s v="SUP-1003"/>
    <x v="0"/>
    <s v="Nigeria"/>
    <n v="8"/>
    <d v="2025-05-17T00:00:00"/>
    <n v="135952.28"/>
    <n v="188846.95"/>
    <n v="951665.96"/>
    <s v="NGN"/>
    <d v="2026-06-12T00:00:00"/>
    <d v="2025-05-18T00:00:00"/>
    <m/>
    <x v="2"/>
    <x v="0"/>
  </r>
  <r>
    <s v="PRD-00265"/>
    <s v="CAN-SUP-0009"/>
    <s v="8743030000000"/>
    <x v="39"/>
    <s v="Canon"/>
    <x v="6"/>
    <s v="Labels"/>
    <s v="Pack"/>
    <s v="Active"/>
    <x v="2"/>
    <s v="LAG"/>
    <s v="H-39-S3"/>
    <s v="H"/>
    <s v="S3"/>
    <s v="BT-703027"/>
    <s v="LOT-A6084"/>
    <n v="82"/>
    <n v="4"/>
    <n v="78"/>
    <n v="20"/>
    <n v="6"/>
    <n v="100"/>
    <s v="SUP-1006"/>
    <x v="4"/>
    <s v="China"/>
    <n v="39"/>
    <d v="2025-07-27T00:00:00"/>
    <n v="11275.39"/>
    <n v="16892.560000000001"/>
    <n v="924581.98"/>
    <s v="NGN"/>
    <d v="2026-05-08T00:00:00"/>
    <d v="2025-08-03T00:00:00"/>
    <d v="2028-03-26T00:00:00"/>
    <x v="1"/>
    <x v="1"/>
  </r>
  <r>
    <s v="PRD-03229"/>
    <s v="MSF-FUR-0090"/>
    <s v="7157020000000"/>
    <x v="10"/>
    <s v="Microsoft"/>
    <x v="4"/>
    <s v="Desks"/>
    <s v="Each"/>
    <s v="Active"/>
    <x v="0"/>
    <s v="PHC"/>
    <s v="E-33-S6"/>
    <s v="E"/>
    <s v="S6"/>
    <s v="BT-525450"/>
    <s v="LOT-C5478"/>
    <n v="44"/>
    <n v="2"/>
    <n v="42"/>
    <n v="15"/>
    <n v="4"/>
    <n v="75"/>
    <s v="SUP-1009"/>
    <x v="7"/>
    <s v="Nigeria"/>
    <n v="12"/>
    <d v="2025-10-12T00:00:00"/>
    <n v="199637.48"/>
    <n v="279301.24"/>
    <n v="8784049.1199999992"/>
    <s v="NGN"/>
    <d v="2026-05-02T00:00:00"/>
    <d v="2025-10-15T00:00:00"/>
    <m/>
    <x v="1"/>
    <x v="1"/>
  </r>
  <r>
    <s v="PRD-00920"/>
    <s v="BRO-PRN-0019"/>
    <s v="9201830000000"/>
    <x v="44"/>
    <s v="Brother"/>
    <x v="7"/>
    <s v="Inkjet Printers"/>
    <s v="Each"/>
    <s v="Active"/>
    <x v="2"/>
    <s v="LAG"/>
    <s v="H-02-S3"/>
    <s v="H"/>
    <s v="S3"/>
    <s v="BT-747417"/>
    <s v="LOT-A3115"/>
    <n v="82"/>
    <n v="29"/>
    <n v="53"/>
    <n v="30"/>
    <n v="15"/>
    <n v="300"/>
    <s v="SUP-1001"/>
    <x v="9"/>
    <s v="Nigeria"/>
    <n v="5"/>
    <d v="2025-03-24T00:00:00"/>
    <n v="237417.25"/>
    <n v="341630.78"/>
    <n v="19468214.5"/>
    <s v="NGN"/>
    <d v="2026-05-22T00:00:00"/>
    <d v="2025-04-01T00:00:00"/>
    <m/>
    <x v="1"/>
    <x v="1"/>
  </r>
  <r>
    <s v="PRD-00648"/>
    <s v="HP-SUP-0016"/>
    <m/>
    <x v="34"/>
    <s v="Hp"/>
    <x v="6"/>
    <s v="Labels"/>
    <s v="Pack"/>
    <s v="Active"/>
    <x v="2"/>
    <s v="LAG"/>
    <s v="A-16-S1"/>
    <s v="A"/>
    <s v="S1"/>
    <s v="BT-513544"/>
    <s v="LOT-A3092"/>
    <n v="88"/>
    <n v="5"/>
    <n v="83"/>
    <n v="25"/>
    <n v="12"/>
    <n v="125"/>
    <s v="SUP-1002"/>
    <x v="5"/>
    <s v="Nigeria"/>
    <n v="5"/>
    <m/>
    <n v="16653.22"/>
    <n v="21467.32"/>
    <n v="1465483.36"/>
    <s v="NGN"/>
    <d v="2026-05-16T00:00:00"/>
    <d v="2026-02-28T00:00:00"/>
    <d v="2027-12-01T00:00:00"/>
    <x v="1"/>
    <x v="1"/>
  </r>
  <r>
    <s v="PRD-01750"/>
    <s v="KNG-STO-0036"/>
    <s v="5529580000000"/>
    <x v="79"/>
    <s v="Kingston"/>
    <x v="3"/>
    <s v="Hard Disk Drives"/>
    <s v="Each"/>
    <s v="Active"/>
    <x v="1"/>
    <s v="ABJ"/>
    <s v="C-09-S2"/>
    <s v="C"/>
    <s v="S2"/>
    <s v="BT-375736"/>
    <s v="LOT-B7321"/>
    <n v="159"/>
    <n v="4"/>
    <n v="155"/>
    <n v="40"/>
    <n v="20"/>
    <n v="200"/>
    <s v="SUP-1002"/>
    <x v="5"/>
    <s v="Nigeria"/>
    <n v="9"/>
    <d v="2025-12-23T00:00:00"/>
    <n v="156918.87"/>
    <n v="203655.08"/>
    <n v="24950100.329999998"/>
    <s v="NGN"/>
    <d v="2026-06-05T00:00:00"/>
    <d v="2025-12-26T00:00:00"/>
    <m/>
    <x v="1"/>
    <x v="1"/>
  </r>
  <r>
    <s v="PRD-00599"/>
    <s v="PHI-CLN-0015"/>
    <s v="9198320000000"/>
    <x v="20"/>
    <s v="Philips"/>
    <x v="1"/>
    <s v="Cleaning Kits"/>
    <s v="Each"/>
    <s v="Active"/>
    <x v="2"/>
    <s v="LAG"/>
    <s v="D-30-S8"/>
    <s v="D"/>
    <s v="S8"/>
    <s v="BT-581924"/>
    <s v="LOT-A6830"/>
    <n v="77"/>
    <n v="1"/>
    <n v="76"/>
    <n v="20"/>
    <n v="10"/>
    <n v="80"/>
    <s v="SUP-1006"/>
    <x v="4"/>
    <s v="China"/>
    <n v="35"/>
    <d v="2026-04-12T00:00:00"/>
    <n v="74881.88"/>
    <n v="86200.6"/>
    <n v="5765904.7599999998"/>
    <s v="NGN"/>
    <d v="2026-05-15T00:00:00"/>
    <d v="2026-04-18T00:00:00"/>
    <d v="2027-11-30T00:00:00"/>
    <x v="1"/>
    <x v="1"/>
  </r>
  <r>
    <s v="PRD-00942"/>
    <s v="SAM-AUD-0029"/>
    <s v="4131810000000"/>
    <x v="0"/>
    <s v="Samsung"/>
    <x v="0"/>
    <s v="Earbuds"/>
    <s v="Each"/>
    <s v="Active"/>
    <x v="2"/>
    <s v="LAG"/>
    <s v="D-05-S5"/>
    <s v="D"/>
    <s v="S5"/>
    <s v="BT-555111"/>
    <s v="LOT-A4611"/>
    <n v="6"/>
    <n v="1"/>
    <n v="5"/>
    <n v="15"/>
    <n v="7"/>
    <n v="150"/>
    <s v="SUP-1011"/>
    <x v="2"/>
    <s v="United Kingdom"/>
    <n v="31"/>
    <d v="2025-01-28T00:00:00"/>
    <n v="112673.58"/>
    <n v="169613.89"/>
    <n v="676041.48"/>
    <s v="NGN"/>
    <d v="2026-05-25T00:00:00"/>
    <d v="2025-02-04T00:00:00"/>
    <m/>
    <x v="2"/>
    <x v="0"/>
  </r>
  <r>
    <s v="PRD-01325"/>
    <s v="CIS-NET-0054"/>
    <s v="9883800000000"/>
    <x v="53"/>
    <s v="Cisco"/>
    <x v="11"/>
    <s v="Switches"/>
    <s v="Each"/>
    <s v="Active"/>
    <x v="1"/>
    <s v="ABJ"/>
    <s v="A-05-S4"/>
    <s v="A"/>
    <s v="S4"/>
    <s v="BT-570956"/>
    <s v="LOT-B9903"/>
    <n v="103"/>
    <n v="33"/>
    <n v="70"/>
    <n v="75"/>
    <n v="22"/>
    <n v="375"/>
    <s v="SUP-1002"/>
    <x v="5"/>
    <s v="Nigeria"/>
    <n v="7"/>
    <d v="2025-03-09T00:00:00"/>
    <n v="946119.38"/>
    <n v="1313613.8"/>
    <n v="97450296.140000001"/>
    <s v="NGN"/>
    <d v="2026-06-06T00:00:00"/>
    <d v="2025-03-11T00:00:00"/>
    <m/>
    <x v="1"/>
    <x v="1"/>
  </r>
  <r>
    <s v="PRD-03004"/>
    <s v="PHI-CCT-0085"/>
    <s v="6572440000000"/>
    <x v="32"/>
    <s v="Philips"/>
    <x v="9"/>
    <s v="NVR"/>
    <s v="Each"/>
    <s v="Active"/>
    <x v="0"/>
    <s v="PHC"/>
    <s v="B-25-S2"/>
    <s v="B"/>
    <s v="S2"/>
    <s v="BT-275943"/>
    <s v="LOT-C4494"/>
    <n v="87"/>
    <n v="4"/>
    <n v="83"/>
    <n v="20"/>
    <n v="10"/>
    <n v="200"/>
    <s v="SUP-1010"/>
    <x v="1"/>
    <s v="United Arab Emirates"/>
    <n v="16"/>
    <d v="2025-04-20T00:00:00"/>
    <n v="349678.85"/>
    <n v="511736.56"/>
    <n v="30422059.949999999"/>
    <s v="NGN"/>
    <d v="2026-06-16T00:00:00"/>
    <d v="2025-05-02T00:00:00"/>
    <m/>
    <x v="1"/>
    <x v="1"/>
  </r>
  <r>
    <s v="PRD-00608"/>
    <s v="HP-LAP-0012"/>
    <s v="2722140000000"/>
    <x v="77"/>
    <s v="Hp"/>
    <x v="2"/>
    <s v="Gaming Laptops"/>
    <s v="Each"/>
    <s v="Discontinued"/>
    <x v="2"/>
    <s v="LAG"/>
    <s v="F-34-S6"/>
    <s v="F"/>
    <s v="S6"/>
    <s v="BT-790262"/>
    <s v="LOT-A1747"/>
    <n v="61"/>
    <n v="22"/>
    <n v="39"/>
    <n v="10"/>
    <n v="5"/>
    <n v="40"/>
    <s v="SUP-1004"/>
    <x v="10"/>
    <s v="United Arab Emirates"/>
    <n v="25"/>
    <d v="2026-04-06T00:00:00"/>
    <n v="510125.68"/>
    <n v="676289.61"/>
    <n v="31117666.48"/>
    <s v="NGN"/>
    <d v="2026-05-01T00:00:00"/>
    <d v="2026-04-07T00:00:00"/>
    <m/>
    <x v="3"/>
    <x v="1"/>
  </r>
  <r>
    <s v="PRD-02147"/>
    <s v="LOG-FUR-0058"/>
    <s v="7150070000000"/>
    <x v="4"/>
    <s v="Logitech"/>
    <x v="4"/>
    <s v="Desk Accessories"/>
    <s v="Each"/>
    <s v="Discontinued"/>
    <x v="1"/>
    <s v="ABJ"/>
    <s v="D-23-S2"/>
    <s v="D"/>
    <s v="S2"/>
    <s v="BT-496716"/>
    <s v="LOT-B6868"/>
    <n v="112"/>
    <n v="2"/>
    <n v="110"/>
    <n v="30"/>
    <n v="15"/>
    <n v="180"/>
    <s v="SUP-1003"/>
    <x v="0"/>
    <s v="Nigeria"/>
    <n v="3"/>
    <d v="2025-08-13T00:00:00"/>
    <n v="64359.5"/>
    <n v="94100.02"/>
    <n v="7208264"/>
    <s v="NGN"/>
    <d v="2026-06-12T00:00:00"/>
    <d v="2025-08-25T00:00:00"/>
    <m/>
    <x v="1"/>
    <x v="1"/>
  </r>
  <r>
    <s v="PRD-02357"/>
    <s v="PHI-AUD-0058"/>
    <s v="8187060000000"/>
    <x v="49"/>
    <s v="Philips"/>
    <x v="0"/>
    <s v="Speakers"/>
    <s v="Each"/>
    <s v="Active"/>
    <x v="0"/>
    <s v="PHC"/>
    <s v="A-40-S9"/>
    <s v="A"/>
    <s v="S9"/>
    <s v="BT-604826"/>
    <s v="LOT-C3145"/>
    <n v="399"/>
    <n v="135"/>
    <n v="264"/>
    <n v="60"/>
    <n v="30"/>
    <n v="480"/>
    <s v="SUP-1006"/>
    <x v="4"/>
    <s v="China"/>
    <n v="35"/>
    <d v="2026-02-17T00:00:00"/>
    <n v="111077.52"/>
    <n v="147495.57"/>
    <n v="44319930.479999997"/>
    <s v="NGN"/>
    <d v="2026-05-08T00:00:00"/>
    <d v="2026-03-04T00:00:00"/>
    <m/>
    <x v="1"/>
    <x v="1"/>
  </r>
  <r>
    <s v="PRD-01320"/>
    <s v="HP-PRN-0024"/>
    <s v="683112000000"/>
    <x v="76"/>
    <s v="Hp"/>
    <x v="7"/>
    <s v="Multifunction"/>
    <s v="Each"/>
    <s v="Active"/>
    <x v="1"/>
    <s v="ABJ"/>
    <s v="D-40-S9"/>
    <s v="D"/>
    <s v="S9"/>
    <s v="BT-127189"/>
    <s v="LOT-B9364"/>
    <n v="0"/>
    <n v="0"/>
    <n v="0"/>
    <n v="100"/>
    <n v="40"/>
    <n v="600"/>
    <s v="SUP-1010"/>
    <x v="6"/>
    <s v="United Arab Emirates"/>
    <n v="19"/>
    <d v="2025-05-15T00:00:00"/>
    <n v="397035.32"/>
    <n v="599308.86"/>
    <n v="0"/>
    <s v="NGN"/>
    <d v="2026-05-13T00:00:00"/>
    <d v="2025-05-18T00:00:00"/>
    <m/>
    <x v="0"/>
    <x v="0"/>
  </r>
  <r>
    <s v="PRD-01189"/>
    <s v="LOG-AUD-0026"/>
    <s v="4200140000000"/>
    <x v="68"/>
    <s v="Logitech"/>
    <x v="0"/>
    <s v="Earbuds"/>
    <s v="Each"/>
    <s v="Active"/>
    <x v="2"/>
    <s v="LAG"/>
    <s v="H-25-S7"/>
    <s v="H"/>
    <s v="S7"/>
    <s v="BT-747900"/>
    <s v="LOT-A8416"/>
    <n v="21"/>
    <n v="4"/>
    <n v="17"/>
    <m/>
    <n v="4"/>
    <n v="60"/>
    <s v="SUP-1011"/>
    <x v="2"/>
    <s v="United Kingdom"/>
    <n v="31"/>
    <d v="2025-05-25T00:00:00"/>
    <n v="115672.68"/>
    <n v="146689.47"/>
    <n v="2429126.2799999998"/>
    <s v="NGN"/>
    <d v="2026-05-06T00:00:00"/>
    <d v="2025-05-26T00:00:00"/>
    <m/>
    <x v="1"/>
    <x v="1"/>
  </r>
  <r>
    <s v="PRD-02355"/>
    <s v="SAM-MOB-0080"/>
    <s v="1484890000000"/>
    <x v="13"/>
    <s v="Samsung"/>
    <x v="5"/>
    <s v="Tablets"/>
    <s v="Each"/>
    <s v="Active"/>
    <x v="0"/>
    <s v="PHC"/>
    <s v="E-02-S9"/>
    <s v="E"/>
    <s v="S9"/>
    <s v="BT-164969"/>
    <s v="LOT-C9886"/>
    <n v="0"/>
    <n v="0"/>
    <n v="0"/>
    <n v="50"/>
    <n v="20"/>
    <n v="500"/>
    <s v="SUP-1003"/>
    <x v="0"/>
    <s v="Nigeria"/>
    <n v="8"/>
    <d v="2025-01-05T00:00:00"/>
    <n v="223004.31"/>
    <n v="340918.56"/>
    <n v="0"/>
    <s v="NGN"/>
    <d v="2026-05-24T00:00:00"/>
    <d v="2025-01-12T00:00:00"/>
    <m/>
    <x v="0"/>
    <x v="0"/>
  </r>
  <r>
    <s v="PRD-03382"/>
    <s v="KNG-STO-0066"/>
    <s v="3102510000000"/>
    <x v="79"/>
    <s v="Kingston"/>
    <x v="3"/>
    <s v="External Storage"/>
    <s v="Each"/>
    <s v="Active"/>
    <x v="0"/>
    <s v="PHC"/>
    <s v="B-26-S2"/>
    <s v="B"/>
    <s v="S2"/>
    <s v="BT-128637"/>
    <s v="LOT-C4467"/>
    <n v="17"/>
    <n v="3"/>
    <n v="14"/>
    <n v="10"/>
    <n v="3"/>
    <n v="60"/>
    <s v="SUP-1006"/>
    <x v="4"/>
    <s v="China"/>
    <n v="39"/>
    <d v="2025-07-09T00:00:00"/>
    <n v="91335.15"/>
    <n v="119452.38"/>
    <n v="1552697.55"/>
    <s v="NGN"/>
    <d v="2026-06-15T00:00:00"/>
    <d v="2025-07-22T00:00:00"/>
    <m/>
    <x v="1"/>
    <x v="1"/>
  </r>
  <r>
    <s v="PRD-01361"/>
    <s v="SAM-AUD-0048"/>
    <s v="7027890000000"/>
    <x v="0"/>
    <s v="Samsung"/>
    <x v="0"/>
    <s v="Speakers"/>
    <s v="Each"/>
    <s v="Discontinued"/>
    <x v="1"/>
    <s v="ABJ"/>
    <s v="E-21-S1"/>
    <s v="E"/>
    <s v="S1"/>
    <s v="BT-883890"/>
    <s v="LOT-B4974"/>
    <n v="54"/>
    <n v="7"/>
    <n v="47"/>
    <n v="10"/>
    <n v="4"/>
    <n v="60"/>
    <s v="SUP-1007"/>
    <x v="8"/>
    <s v="China"/>
    <n v="32"/>
    <d v="2025-08-24T00:00:00"/>
    <n v="116801.56"/>
    <n v="134570.1"/>
    <n v="6307284.2400000002"/>
    <s v="NGN"/>
    <d v="2026-05-04T00:00:00"/>
    <d v="2025-09-01T00:00:00"/>
    <m/>
    <x v="1"/>
    <x v="1"/>
  </r>
  <r>
    <s v="PRD-01909"/>
    <s v="HP-MOB-0068"/>
    <s v="1835000000000"/>
    <x v="25"/>
    <s v="Hp"/>
    <x v="5"/>
    <s v="Tablets"/>
    <s v="Each"/>
    <s v="Active"/>
    <x v="1"/>
    <s v="ABJ"/>
    <s v="C-32-S4"/>
    <s v="C"/>
    <s v="S4"/>
    <s v="BT-979921"/>
    <s v="LOT-B6474"/>
    <n v="6"/>
    <n v="2"/>
    <n v="4"/>
    <n v="20"/>
    <n v="10"/>
    <n v="160"/>
    <s v="SUP-1003"/>
    <x v="0"/>
    <s v="Nigeria"/>
    <n v="4"/>
    <d v="2026-04-22T00:00:00"/>
    <n v="649560.53"/>
    <n v="980220.12"/>
    <n v="3897363.18"/>
    <s v="NGN"/>
    <d v="2026-06-21T00:00:00"/>
    <d v="2026-04-23T00:00:00"/>
    <m/>
    <x v="2"/>
    <x v="0"/>
  </r>
  <r>
    <s v="PRD-00863"/>
    <s v="HP-LAP-0021"/>
    <s v="4706170000000"/>
    <x v="77"/>
    <s v="Hp"/>
    <x v="2"/>
    <s v="Consumer Laptops"/>
    <s v="Each"/>
    <s v="Active"/>
    <x v="2"/>
    <s v="LAG"/>
    <s v="G-29-S7"/>
    <s v="G"/>
    <s v="S7"/>
    <s v="BT-717656"/>
    <s v="LOT-A9829"/>
    <n v="264"/>
    <n v="27"/>
    <n v="237"/>
    <n v="30"/>
    <n v="9"/>
    <n v="300"/>
    <s v="SUP-1004"/>
    <x v="10"/>
    <s v="United Arab Emirates"/>
    <n v="21"/>
    <d v="2025-04-24T00:00:00"/>
    <n v="1126550.48"/>
    <n v="1570645.97"/>
    <n v="297409326.69999999"/>
    <s v="NGN"/>
    <d v="2026-06-05T00:00:00"/>
    <d v="2025-05-05T00:00:00"/>
    <m/>
    <x v="1"/>
    <x v="1"/>
  </r>
  <r>
    <s v="PRD-00068"/>
    <s v="CAN-PRN-0002"/>
    <s v="331191000000"/>
    <x v="35"/>
    <s v="Canon"/>
    <x v="7"/>
    <s v="Inkjet Printers"/>
    <s v="Each"/>
    <s v="Active"/>
    <x v="2"/>
    <s v="LAG"/>
    <s v="E-08-S4"/>
    <s v="E"/>
    <s v="S4"/>
    <s v="BT-133782"/>
    <s v="LOT-A7868"/>
    <n v="57"/>
    <n v="17"/>
    <n v="40"/>
    <n v="10"/>
    <n v="3"/>
    <n v="60"/>
    <s v="SUP-1006"/>
    <x v="4"/>
    <s v="China"/>
    <n v="37"/>
    <d v="2025-02-23T00:00:00"/>
    <n v="243778.03"/>
    <n v="302739.56"/>
    <n v="13895347.710000001"/>
    <s v="NGN"/>
    <d v="2026-06-20T00:00:00"/>
    <d v="2025-03-01T00:00:00"/>
    <m/>
    <x v="1"/>
    <x v="1"/>
  </r>
  <r>
    <s v="PRD-03039"/>
    <s v="HP-MOB-0109"/>
    <s v="9045130000000"/>
    <x v="25"/>
    <s v="Hp"/>
    <x v="5"/>
    <s v="Smartphones"/>
    <s v="Each"/>
    <s v="Active"/>
    <x v="0"/>
    <s v="PHC"/>
    <s v="D-05-S4"/>
    <s v="D"/>
    <s v="S4"/>
    <s v="BT-453158"/>
    <s v="LOT-C9257"/>
    <n v="0"/>
    <n v="0"/>
    <n v="0"/>
    <n v="100"/>
    <n v="30"/>
    <n v="500"/>
    <s v="SUP-1006"/>
    <x v="4"/>
    <s v="China"/>
    <n v="33"/>
    <d v="2025-11-17T00:00:00"/>
    <n v="508859.12"/>
    <n v="594020.65"/>
    <n v="0"/>
    <s v="NGN"/>
    <d v="2026-06-01T00:00:00"/>
    <d v="2025-11-30T00:00:00"/>
    <m/>
    <x v="0"/>
    <x v="0"/>
  </r>
  <r>
    <s v="PRD-02541"/>
    <s v="CAN-PRN-0063"/>
    <s v="4611610000000"/>
    <x v="35"/>
    <s v="Canon"/>
    <x v="7"/>
    <s v="Inkjet Printers"/>
    <s v="Each"/>
    <s v="Active"/>
    <x v="0"/>
    <s v="PHC"/>
    <s v="N/A"/>
    <s v="F"/>
    <s v="S7"/>
    <s v="BT-103238"/>
    <s v="LOT-C2922"/>
    <n v="47"/>
    <n v="14"/>
    <n v="33"/>
    <n v="100"/>
    <n v="40"/>
    <n v="500"/>
    <s v="SUP-1003"/>
    <x v="0"/>
    <s v="Nigeria"/>
    <n v="5"/>
    <d v="2025-07-13T00:00:00"/>
    <n v="364364.71"/>
    <n v="462976.83"/>
    <n v="17125141.370000001"/>
    <s v="NGN"/>
    <d v="2026-05-28T00:00:00"/>
    <d v="2025-07-28T00:00:00"/>
    <m/>
    <x v="2"/>
    <x v="0"/>
  </r>
  <r>
    <s v="PRD-00981"/>
    <s v="BRO-SUP-0032"/>
    <s v="8480870000000"/>
    <x v="24"/>
    <s v="Brother"/>
    <x v="6"/>
    <s v="Paper Products"/>
    <s v="Pack"/>
    <s v="Active"/>
    <x v="2"/>
    <s v="LAG"/>
    <s v="B-02-S7"/>
    <s v="B"/>
    <s v="S7"/>
    <s v="BT-188857"/>
    <s v="LOT-A2402"/>
    <n v="52"/>
    <n v="5"/>
    <n v="47"/>
    <n v="20"/>
    <n v="8"/>
    <n v="200"/>
    <s v="SUP-1004"/>
    <x v="10"/>
    <s v="United Arab Emirates"/>
    <n v="20"/>
    <d v="2025-05-23T00:00:00"/>
    <n v="26157.39"/>
    <n v="33857.75"/>
    <n v="1360184.28"/>
    <s v="NGN"/>
    <d v="2026-05-17T00:00:00"/>
    <d v="2025-06-03T00:00:00"/>
    <d v="2027-01-01T00:00:00"/>
    <x v="1"/>
    <x v="1"/>
  </r>
  <r>
    <s v="PRD-00310"/>
    <s v="PHI-AUD-0007"/>
    <s v="2056340000000"/>
    <x v="49"/>
    <s v="Philips"/>
    <x v="0"/>
    <s v="Speakers"/>
    <s v="Each"/>
    <s v="Active"/>
    <x v="2"/>
    <s v="LAG"/>
    <s v="H-21-S8"/>
    <s v="H"/>
    <s v="S8"/>
    <s v="BT-784405"/>
    <s v="LOT-A7637"/>
    <n v="0"/>
    <n v="0"/>
    <n v="0"/>
    <n v="25"/>
    <n v="10"/>
    <n v="250"/>
    <s v="SUP-1006"/>
    <x v="4"/>
    <s v="China"/>
    <n v="34"/>
    <d v="2026-03-22T00:00:00"/>
    <n v="150180.82999999999"/>
    <n v="231337.79"/>
    <n v="0"/>
    <s v="NGN"/>
    <d v="2026-05-16T00:00:00"/>
    <d v="2026-04-05T00:00:00"/>
    <m/>
    <x v="0"/>
    <x v="0"/>
  </r>
  <r>
    <s v="PRD-02649"/>
    <s v="HP-LAP-0053"/>
    <s v="1882210000000"/>
    <x v="67"/>
    <s v="Hp"/>
    <x v="2"/>
    <s v="Business Laptops"/>
    <s v="Each"/>
    <s v="Active"/>
    <x v="0"/>
    <s v="PHC"/>
    <s v="B-05-S6"/>
    <s v="B"/>
    <s v="S6"/>
    <s v="BT-622371"/>
    <s v="LOT-C2314"/>
    <n v="581"/>
    <n v="177"/>
    <n v="404"/>
    <n v="75"/>
    <n v="30"/>
    <n v="750"/>
    <s v="SUP-1003"/>
    <x v="0"/>
    <s v="Nigeria"/>
    <n v="7"/>
    <d v="2025-04-09T00:00:00"/>
    <n v="630246.30000000005"/>
    <n v="966376.66"/>
    <n v="366173100.30000001"/>
    <s v="NGN"/>
    <d v="2026-06-08T00:00:00"/>
    <d v="2025-04-19T00:00:00"/>
    <m/>
    <x v="1"/>
    <x v="1"/>
  </r>
  <r>
    <s v="PRD-00531"/>
    <s v="PHI-CLN-0012"/>
    <s v="509387000000"/>
    <x v="20"/>
    <s v="Philips"/>
    <x v="1"/>
    <s v="Wipes"/>
    <s v="Each"/>
    <s v="Active"/>
    <x v="2"/>
    <s v="LAG"/>
    <s v="E-02-S9"/>
    <s v="E"/>
    <s v="S9"/>
    <s v="BT-266028"/>
    <s v="LOT-A3078"/>
    <n v="41"/>
    <n v="14"/>
    <n v="27"/>
    <n v="15"/>
    <n v="7"/>
    <n v="75"/>
    <s v="SUP-1008"/>
    <x v="3"/>
    <s v="Nigeria"/>
    <n v="4"/>
    <d v="2025-09-08T00:00:00"/>
    <n v="103009.60000000001"/>
    <n v="140474.57999999999"/>
    <n v="4223393.5999999996"/>
    <s v="NGN"/>
    <d v="2026-06-02T00:00:00"/>
    <d v="2025-09-12T00:00:00"/>
    <d v="2027-12-29T00:00:00"/>
    <x v="1"/>
    <x v="1"/>
  </r>
  <r>
    <s v="PRD-01807"/>
    <s v="LOG-CLN-0050"/>
    <s v="1848340000000"/>
    <x v="28"/>
    <s v="Logitech"/>
    <x v="1"/>
    <s v="Wipes"/>
    <s v="Each"/>
    <s v="Active"/>
    <x v="1"/>
    <s v="ABJ"/>
    <s v="C-12-S7"/>
    <s v="C"/>
    <s v="S7"/>
    <s v="BT-981206"/>
    <s v="LOT-B8548"/>
    <n v="696"/>
    <n v="112"/>
    <n v="584"/>
    <n v="60"/>
    <n v="18"/>
    <n v="600"/>
    <s v="SUP-1003"/>
    <x v="6"/>
    <s v="Nigeria"/>
    <n v="2"/>
    <d v="2025-08-11T00:00:00"/>
    <n v="138270.32999999999"/>
    <n v="177822.38"/>
    <n v="96236149.680000007"/>
    <s v="NGN"/>
    <d v="2026-05-28T00:00:00"/>
    <d v="2025-08-23T00:00:00"/>
    <d v="2026-11-11T00:00:00"/>
    <x v="3"/>
    <x v="1"/>
  </r>
  <r>
    <s v="PRD-00615"/>
    <s v="DEL-ACC-0017"/>
    <s v="7609870000000"/>
    <x v="58"/>
    <s v="Dell"/>
    <x v="10"/>
    <s v="Mice"/>
    <s v="Each"/>
    <s v="Active"/>
    <x v="2"/>
    <s v="LAG"/>
    <s v="D-40-S7"/>
    <s v="D"/>
    <s v="S7"/>
    <s v="BT-523135"/>
    <s v="LOT-A8581"/>
    <n v="74"/>
    <n v="3"/>
    <n v="71"/>
    <n v="10"/>
    <n v="3"/>
    <n v="100"/>
    <s v="SUP-1002"/>
    <x v="5"/>
    <s v="Nigeria"/>
    <n v="8"/>
    <d v="2026-03-26T00:00:00"/>
    <n v="44359.58"/>
    <n v="53669.26"/>
    <n v="3282608.92"/>
    <s v="NGN"/>
    <d v="2026-05-24T00:00:00"/>
    <d v="2026-03-30T00:00:00"/>
    <m/>
    <x v="1"/>
    <x v="1"/>
  </r>
  <r>
    <s v="PRD-00711"/>
    <s v="PHI-CLN-0019"/>
    <s v="634943000000"/>
    <x v="20"/>
    <s v="Philips"/>
    <x v="1"/>
    <s v="Cleaning Kits"/>
    <s v="Each"/>
    <s v="Active"/>
    <x v="2"/>
    <s v="LAG"/>
    <s v="H-34-S7"/>
    <s v="H"/>
    <s v="S7"/>
    <s v="BT-479597"/>
    <s v="LOT-A8808"/>
    <n v="80"/>
    <n v="22"/>
    <n v="58"/>
    <n v="30"/>
    <n v="9"/>
    <n v="150"/>
    <s v="SUP-1004"/>
    <x v="10"/>
    <s v="United Arab Emirates"/>
    <n v="25"/>
    <d v="2025-11-20T00:00:00"/>
    <n v="56060.74"/>
    <n v="84996.9"/>
    <n v="4484859.2"/>
    <s v="NGN"/>
    <d v="2026-06-18T00:00:00"/>
    <d v="2025-11-28T00:00:00"/>
    <d v="2027-07-19T00:00:00"/>
    <x v="1"/>
    <x v="1"/>
  </r>
  <r>
    <s v="PRD-01359"/>
    <s v="HP-MOB-0056"/>
    <s v="2092250000000"/>
    <x v="25"/>
    <s v="Hp"/>
    <x v="0"/>
    <s v="Tablets"/>
    <s v="Each"/>
    <s v="Active"/>
    <x v="1"/>
    <s v="ABJ"/>
    <s v="C-25-S4"/>
    <s v="C"/>
    <s v="S4"/>
    <s v="BT-638372"/>
    <s v="LOT-B8998"/>
    <n v="109"/>
    <n v="34"/>
    <n v="75"/>
    <n v="20"/>
    <n v="10"/>
    <n v="160"/>
    <s v="SUP-1007"/>
    <x v="8"/>
    <s v="China"/>
    <n v="36"/>
    <d v="2026-04-15T00:00:00"/>
    <n v="515491.44"/>
    <n v="672357.63"/>
    <n v="56188566.960000001"/>
    <s v="NGN"/>
    <d v="2026-05-11T00:00:00"/>
    <d v="2026-04-18T00:00:00"/>
    <m/>
    <x v="1"/>
    <x v="1"/>
  </r>
  <r>
    <s v="PRD-00123"/>
    <s v="CIS-NET-0005"/>
    <s v="6978290000000"/>
    <x v="53"/>
    <s v="Cisco"/>
    <x v="11"/>
    <s v="Access Points"/>
    <s v="Each"/>
    <s v="Active"/>
    <x v="2"/>
    <s v="LAG"/>
    <s v="C-01-S8"/>
    <s v="C"/>
    <s v="S8"/>
    <s v="BT-656127"/>
    <s v="LOT-A1795"/>
    <n v="39"/>
    <n v="13"/>
    <n v="26"/>
    <n v="25"/>
    <n v="10"/>
    <n v="125"/>
    <s v="SUP-1001"/>
    <x v="9"/>
    <s v="Nigeria"/>
    <n v="10"/>
    <d v="2025-03-05T00:00:00"/>
    <n v="809408.3"/>
    <n v="1121454.98"/>
    <n v="31566923.699999999"/>
    <s v="NGN"/>
    <d v="2026-05-18T00:00:00"/>
    <d v="2025-03-13T00:00:00"/>
    <m/>
    <x v="1"/>
    <x v="1"/>
  </r>
  <r>
    <s v="PRD-01273"/>
    <s v="PHI-ELC-0069"/>
    <s v="7048110000000"/>
    <x v="37"/>
    <s v="Philips"/>
    <x v="8"/>
    <s v="Surge Protection"/>
    <s v="Each"/>
    <s v="Active"/>
    <x v="1"/>
    <s v="ABJ"/>
    <s v="N/A"/>
    <s v="C"/>
    <s v="S2"/>
    <s v="BT-371556"/>
    <s v="LOT-B1925"/>
    <n v="0"/>
    <n v="0"/>
    <n v="0"/>
    <n v="50"/>
    <n v="15"/>
    <n v="200"/>
    <s v="SUP-1007"/>
    <x v="6"/>
    <s v="China"/>
    <n v="31"/>
    <d v="2026-02-09T00:00:00"/>
    <n v="129701.33"/>
    <n v="186043.92"/>
    <n v="0"/>
    <s v="NGN"/>
    <d v="2026-06-26T00:00:00"/>
    <d v="2026-02-22T00:00:00"/>
    <m/>
    <x v="0"/>
    <x v="0"/>
  </r>
  <r>
    <s v="PRD-02392"/>
    <s v="SAM-STO-0056"/>
    <s v="2177440000000"/>
    <x v="42"/>
    <s v="Samsung"/>
    <x v="3"/>
    <s v="Hard Disk Drives"/>
    <s v="Each"/>
    <s v="Active"/>
    <x v="0"/>
    <s v="PHC"/>
    <s v="C-29-S9"/>
    <s v="C"/>
    <s v="S9"/>
    <s v="BT-956389"/>
    <s v="LOT-C7500"/>
    <n v="8"/>
    <n v="3"/>
    <n v="5"/>
    <n v="15"/>
    <n v="7"/>
    <n v="150"/>
    <s v="SUP-1012"/>
    <x v="11"/>
    <s v="Nigeria"/>
    <n v="9"/>
    <d v="2025-04-21T00:00:00"/>
    <n v="41360.870000000003"/>
    <n v="57338.14"/>
    <n v="330886.96000000002"/>
    <s v="NGN"/>
    <d v="2026-05-27T00:00:00"/>
    <d v="2025-04-29T00:00:00"/>
    <m/>
    <x v="2"/>
    <x v="0"/>
  </r>
  <r>
    <s v="PRD-00223"/>
    <s v="MSF-FUR-0005"/>
    <s v="4177660000000"/>
    <x v="10"/>
    <s v="Microsoft"/>
    <x v="4"/>
    <s v="Desks"/>
    <s v="Each"/>
    <s v="Active"/>
    <x v="2"/>
    <s v="LAG"/>
    <s v="C-21-S8"/>
    <s v="C"/>
    <s v="S8"/>
    <s v="BT-951703"/>
    <s v="LOT-A7656"/>
    <n v="40"/>
    <n v="0"/>
    <n v="40"/>
    <n v="15"/>
    <n v="7"/>
    <n v="75"/>
    <s v="SUP-1006"/>
    <x v="4"/>
    <s v="China"/>
    <n v="35"/>
    <d v="2025-10-11T00:00:00"/>
    <n v="115708.72"/>
    <n v="176401.29"/>
    <n v="4628348.8"/>
    <s v="NGN"/>
    <d v="2026-06-16T00:00:00"/>
    <d v="2025-10-16T00:00:00"/>
    <m/>
    <x v="1"/>
    <x v="1"/>
  </r>
  <r>
    <s v="PRD-01139"/>
    <s v="CIS-NET-0043"/>
    <s v="275908000000"/>
    <x v="56"/>
    <s v="Cisco"/>
    <x v="11"/>
    <s v="Switches"/>
    <s v="Each"/>
    <s v="Active"/>
    <x v="2"/>
    <s v="LAG"/>
    <s v="H-18-S4"/>
    <s v="H"/>
    <s v="S4"/>
    <s v="BT-189794"/>
    <s v="LOT-A6101"/>
    <n v="208"/>
    <n v="29"/>
    <n v="179"/>
    <n v="100"/>
    <n v="40"/>
    <n v="400"/>
    <s v="SUP-1006"/>
    <x v="4"/>
    <s v="China"/>
    <n v="36"/>
    <d v="2026-02-22T00:00:00"/>
    <n v="820242.23"/>
    <n v="1240061.54"/>
    <n v="170610383.80000001"/>
    <s v="NGN"/>
    <d v="2026-05-21T00:00:00"/>
    <d v="2026-02-25T00:00:00"/>
    <m/>
    <x v="1"/>
    <x v="1"/>
  </r>
  <r>
    <s v="PRD-01218"/>
    <s v="BRO-PRN-0030"/>
    <s v="9671830000000"/>
    <x v="44"/>
    <s v="Brother"/>
    <x v="7"/>
    <s v="Multifunction"/>
    <s v="Each"/>
    <s v="Active"/>
    <x v="1"/>
    <s v="ABJ"/>
    <s v="C-14-S2"/>
    <s v="C"/>
    <s v="S2"/>
    <s v="BT-212525"/>
    <s v="LOT-B9702"/>
    <n v="133"/>
    <n v="48"/>
    <n v="85"/>
    <n v="30"/>
    <n v="15"/>
    <n v="240"/>
    <s v="SUP-1009"/>
    <x v="7"/>
    <s v="Nigeria"/>
    <n v="7"/>
    <d v="2026-05-07T00:00:00"/>
    <n v="440025.16"/>
    <n v="618011.34"/>
    <n v="58523346.280000001"/>
    <s v="NGN"/>
    <d v="2026-05-22T00:00:00"/>
    <d v="2026-05-16T00:00:00"/>
    <m/>
    <x v="1"/>
    <x v="1"/>
  </r>
  <r>
    <s v="PRD-03315"/>
    <s v="HP-CLN-0087"/>
    <s v="6961390000000"/>
    <x v="1"/>
    <s v="Hp"/>
    <x v="1"/>
    <s v="Wipes"/>
    <s v="Each"/>
    <s v="Active"/>
    <x v="0"/>
    <s v="PHC"/>
    <s v="A-35-S7"/>
    <s v="A"/>
    <s v="S7"/>
    <s v="BT-226127"/>
    <s v="LOT-C1215"/>
    <n v="203"/>
    <n v="44"/>
    <n v="159"/>
    <n v="60"/>
    <n v="24"/>
    <n v="360"/>
    <s v="SUP-1009"/>
    <x v="7"/>
    <s v="Nigeria"/>
    <n v="9"/>
    <d v="2026-04-26T00:00:00"/>
    <n v="33920.83"/>
    <n v="48545.48"/>
    <n v="6885928.4900000002"/>
    <s v="NGN"/>
    <d v="2026-06-09T00:00:00"/>
    <d v="2026-05-07T00:00:00"/>
    <d v="2026-09-09T00:00:00"/>
    <x v="1"/>
    <x v="1"/>
  </r>
  <r>
    <s v="PRD-00300"/>
    <s v="MSF-ACC-0010"/>
    <s v="293909000000"/>
    <x v="26"/>
    <s v="Microsoft"/>
    <x v="10"/>
    <s v="Webcams"/>
    <s v="Each"/>
    <s v="Active"/>
    <x v="2"/>
    <s v="LAG"/>
    <s v="G-25-S9"/>
    <s v="G"/>
    <s v="S9"/>
    <s v="BT-520320"/>
    <s v="LOT-A5448"/>
    <n v="0"/>
    <n v="0"/>
    <n v="0"/>
    <n v="30"/>
    <n v="9"/>
    <n v="300"/>
    <s v="SUP-1011"/>
    <x v="2"/>
    <s v="United Kingdom"/>
    <n v="27"/>
    <d v="2026-03-25T00:00:00"/>
    <n v="49183.63"/>
    <n v="64381.25"/>
    <n v="0"/>
    <s v="NGN"/>
    <d v="2026-06-01T00:00:00"/>
    <d v="2026-03-28T00:00:00"/>
    <m/>
    <x v="0"/>
    <x v="0"/>
  </r>
  <r>
    <s v="PRD-02546"/>
    <s v="HP-LAP-0051"/>
    <s v="5970120000000"/>
    <x v="67"/>
    <s v="Hp"/>
    <x v="2"/>
    <s v="Consumer Laptops"/>
    <s v="Each"/>
    <s v="Active"/>
    <x v="0"/>
    <s v="PHC"/>
    <s v="G-07-S9"/>
    <s v="G"/>
    <s v="S9"/>
    <s v="BT-215523"/>
    <s v="LOT-C3332"/>
    <n v="159"/>
    <n v="42"/>
    <n v="117"/>
    <n v="100"/>
    <n v="30"/>
    <n v="500"/>
    <s v="SUP-1006"/>
    <x v="4"/>
    <s v="China"/>
    <n v="34"/>
    <d v="2026-01-04T00:00:00"/>
    <n v="719361.8"/>
    <n v="916862.77"/>
    <n v="114378526.2"/>
    <s v="NGN"/>
    <d v="2026-06-14T00:00:00"/>
    <d v="2026-01-13T00:00:00"/>
    <m/>
    <x v="1"/>
    <x v="1"/>
  </r>
  <r>
    <s v="PRD-01263"/>
    <s v="LOG-FUR-0030"/>
    <m/>
    <x v="4"/>
    <s v="Logitech"/>
    <x v="4"/>
    <s v="Desk Accessories"/>
    <s v="Each"/>
    <s v="Active"/>
    <x v="1"/>
    <s v="ABJ"/>
    <s v="D-12-S9"/>
    <s v="D"/>
    <s v="S9"/>
    <s v="BT-513433"/>
    <s v="LOT-B1292"/>
    <n v="-2"/>
    <n v="0"/>
    <n v="0"/>
    <n v="20"/>
    <n v="6"/>
    <n v="80"/>
    <s v="SUP-1002"/>
    <x v="5"/>
    <s v="Nigeria"/>
    <n v="5"/>
    <d v="2025-09-26T00:00:00"/>
    <n v="45361.15"/>
    <n v="56346.92"/>
    <n v="0"/>
    <s v="NGN"/>
    <d v="2026-05-13T00:00:00"/>
    <d v="2025-09-30T00:00:00"/>
    <m/>
    <x v="0"/>
    <x v="0"/>
  </r>
  <r>
    <s v="PRD-02708"/>
    <s v="HP-MOB-0094"/>
    <s v="1760240000000"/>
    <x v="25"/>
    <s v="Hp"/>
    <x v="5"/>
    <s v="Tablets"/>
    <s v="Each"/>
    <s v="Active"/>
    <x v="0"/>
    <s v="PHC"/>
    <s v="F-12-S9"/>
    <s v="F"/>
    <s v="S9"/>
    <s v="BT-580361"/>
    <s v="LOT-C1089"/>
    <n v="45"/>
    <n v="9"/>
    <n v="36"/>
    <n v="25"/>
    <n v="10"/>
    <n v="100"/>
    <s v="SUP-1001"/>
    <x v="9"/>
    <s v="Nigeria"/>
    <n v="6"/>
    <d v="2026-02-03T00:00:00"/>
    <n v="345432.55"/>
    <n v="530194.09"/>
    <n v="15544464.75"/>
    <s v="NGN"/>
    <d v="2026-05-30T00:00:00"/>
    <d v="2026-02-06T00:00:00"/>
    <m/>
    <x v="1"/>
    <x v="1"/>
  </r>
  <r>
    <s v="PRD-02942"/>
    <s v="DEL-LAP-0069"/>
    <s v="600309000000"/>
    <x v="65"/>
    <s v="Dell"/>
    <x v="2"/>
    <s v="Consumer Laptops"/>
    <s v="Each"/>
    <s v="Active"/>
    <x v="0"/>
    <s v="PHC"/>
    <s v="D-05-S4"/>
    <s v="D"/>
    <s v="S4"/>
    <s v="BT-160454"/>
    <s v="LOT-C2734"/>
    <n v="30"/>
    <n v="10"/>
    <n v="20"/>
    <n v="15"/>
    <n v="4"/>
    <n v="120"/>
    <s v="SUP-1012"/>
    <x v="11"/>
    <s v="Nigeria"/>
    <n v="7"/>
    <d v="2025-10-01T00:00:00"/>
    <n v="1027812.26"/>
    <n v="1589566.01"/>
    <n v="30834367.800000001"/>
    <s v="NGN"/>
    <d v="2026-06-01T00:00:00"/>
    <d v="2025-10-06T00:00:00"/>
    <m/>
    <x v="1"/>
    <x v="1"/>
  </r>
  <r>
    <s v="PRD-03250"/>
    <s v="PHI-CLN-0096"/>
    <s v="8231660000000"/>
    <x v="20"/>
    <s v="Philips"/>
    <x v="1"/>
    <s v="Vacuum"/>
    <s v="Each"/>
    <s v="Active"/>
    <x v="0"/>
    <s v="PHC"/>
    <s v="N/A"/>
    <s v="E"/>
    <s v="S5"/>
    <s v="BT-571289"/>
    <s v="LOT-C8718"/>
    <n v="38"/>
    <n v="1"/>
    <n v="37"/>
    <n v="10"/>
    <n v="5"/>
    <n v="60"/>
    <s v="SUP-1006"/>
    <x v="4"/>
    <s v="China"/>
    <n v="37"/>
    <d v="2025-06-20T00:00:00"/>
    <n v="107768.07"/>
    <n v="145208.68"/>
    <n v="4095186.66"/>
    <s v="NGN"/>
    <d v="2026-05-18T00:00:00"/>
    <d v="2025-06-25T00:00:00"/>
    <d v="2028-01-23T00:00:00"/>
    <x v="1"/>
    <x v="1"/>
  </r>
  <r>
    <s v="PRD-02374"/>
    <s v="EPS-PRN-0040"/>
    <s v="7359010000000"/>
    <x v="41"/>
    <s v="Epson"/>
    <x v="7"/>
    <s v="Laser Printers"/>
    <s v="Each"/>
    <s v="Discontinued"/>
    <x v="0"/>
    <s v="PHC"/>
    <s v="N/A"/>
    <s v="E"/>
    <s v="S6"/>
    <s v="BT-203420"/>
    <s v="LOT-C1703"/>
    <n v="472"/>
    <n v="161"/>
    <n v="311"/>
    <n v="100"/>
    <n v="50"/>
    <n v="500"/>
    <s v="SUP-1010"/>
    <x v="1"/>
    <s v="United Arab Emirates"/>
    <n v="15"/>
    <d v="2026-01-03T00:00:00"/>
    <n v="120847.87"/>
    <n v="141354.20000000001"/>
    <n v="57040194.640000001"/>
    <s v="NGN"/>
    <d v="2026-06-05T00:00:00"/>
    <d v="2026-01-12T00:00:00"/>
    <m/>
    <x v="1"/>
    <x v="1"/>
  </r>
  <r>
    <s v="PRD-01677"/>
    <s v="PHI-AUD-0041"/>
    <s v="5726850000000"/>
    <x v="49"/>
    <s v="Philips"/>
    <x v="0"/>
    <s v="Earbuds"/>
    <s v="Each"/>
    <s v="Active"/>
    <x v="1"/>
    <s v="ABJ"/>
    <s v="C-26-S8"/>
    <s v="C"/>
    <s v="S8"/>
    <s v="BT-989693"/>
    <s v="LOT-B4340"/>
    <n v="184"/>
    <n v="27"/>
    <n v="157"/>
    <n v="100"/>
    <n v="50"/>
    <n v="800"/>
    <s v="SUP-1003"/>
    <x v="0"/>
    <s v="Nigeria"/>
    <n v="6"/>
    <d v="2025-06-01T00:00:00"/>
    <n v="62592.49"/>
    <n v="82001.570000000007"/>
    <n v="11517018.16"/>
    <s v="NGN"/>
    <d v="2026-06-18T00:00:00"/>
    <d v="2025-06-09T00:00:00"/>
    <m/>
    <x v="1"/>
    <x v="1"/>
  </r>
  <r>
    <s v="PRD-00303"/>
    <s v="UBI-NET-0006"/>
    <s v="8209170000000"/>
    <x v="51"/>
    <s v="Ubiquiti"/>
    <x v="11"/>
    <s v="Switches"/>
    <s v="Each"/>
    <s v="Active"/>
    <x v="2"/>
    <s v="LAG"/>
    <s v="B-16-S7"/>
    <s v="B"/>
    <s v="S7"/>
    <s v="BT-577127"/>
    <s v="LOT-A7594"/>
    <n v="0"/>
    <n v="0"/>
    <n v="0"/>
    <n v="20"/>
    <n v="10"/>
    <n v="120"/>
    <s v="SUP-1002"/>
    <x v="5"/>
    <s v="Nigeria"/>
    <n v="4"/>
    <d v="2025-11-29T00:00:00"/>
    <n v="792136.81"/>
    <n v="1128752.76"/>
    <n v="0"/>
    <s v="NGN"/>
    <d v="2026-06-20T00:00:00"/>
    <d v="2025-12-01T00:00:00"/>
    <m/>
    <x v="0"/>
    <x v="0"/>
  </r>
  <r>
    <s v="PRD-02327"/>
    <s v="SAM-MOB-0078"/>
    <s v="7380170000000"/>
    <x v="22"/>
    <s v="Samsung"/>
    <x v="5"/>
    <s v="Tablets"/>
    <s v="Each"/>
    <s v="Active"/>
    <x v="0"/>
    <s v="PHC"/>
    <s v="A-04-S9"/>
    <s v="A"/>
    <s v="S9"/>
    <s v="BT-529743"/>
    <s v="LOT-C6232"/>
    <n v="682"/>
    <n v="152"/>
    <n v="530"/>
    <n v="100"/>
    <n v="30"/>
    <n v="400"/>
    <s v="SUP-1012"/>
    <x v="11"/>
    <s v="Nigeria"/>
    <n v="4"/>
    <d v="2025-02-09T00:00:00"/>
    <n v="292010.49"/>
    <n v="419894.9"/>
    <n v="199151154.19999999"/>
    <s v="NGN"/>
    <d v="2026-06-15T00:00:00"/>
    <d v="2025-02-22T00:00:00"/>
    <m/>
    <x v="3"/>
    <x v="1"/>
  </r>
  <r>
    <s v="PRD-01436"/>
    <s v="SAM-MOB-0046"/>
    <s v="2776060000000"/>
    <x v="13"/>
    <s v="Samsung"/>
    <x v="5"/>
    <s v="Smartphones"/>
    <s v="Each"/>
    <s v="Active"/>
    <x v="1"/>
    <s v="ABJ"/>
    <s v="E-05-S7"/>
    <s v="E"/>
    <s v="S7"/>
    <s v="BT-602946"/>
    <s v="LOT-B4626"/>
    <n v="71"/>
    <n v="14"/>
    <n v="57"/>
    <n v="75"/>
    <n v="22"/>
    <n v="600"/>
    <s v="SUP-1005"/>
    <x v="12"/>
    <s v="United Arab Emirates"/>
    <n v="20"/>
    <d v="2025-03-07T00:00:00"/>
    <n v="294755.01"/>
    <n v="360876.75"/>
    <n v="20927605.710000001"/>
    <s v="NGN"/>
    <d v="2026-05-19T00:00:00"/>
    <d v="2025-03-16T00:00:00"/>
    <m/>
    <x v="2"/>
    <x v="0"/>
  </r>
  <r>
    <s v="PRD-02339"/>
    <s v="HP-ACC-0059"/>
    <s v="5865120000000"/>
    <x v="71"/>
    <s v="Hp"/>
    <x v="10"/>
    <s v="Mice"/>
    <s v="Each"/>
    <s v="Active"/>
    <x v="0"/>
    <s v="PHC"/>
    <s v="D-08-S1"/>
    <s v="D"/>
    <s v="S1"/>
    <s v="BT-996892"/>
    <s v="LOT-C2403"/>
    <n v="475"/>
    <n v="172"/>
    <n v="303"/>
    <n v="100"/>
    <n v="30"/>
    <n v="600"/>
    <s v="SUP-1010"/>
    <x v="1"/>
    <s v="United Arab Emirates"/>
    <n v="17"/>
    <d v="2025-07-15T00:00:00"/>
    <n v="36556.949999999997"/>
    <n v="56243.99"/>
    <n v="17364551.25"/>
    <s v="NGN"/>
    <d v="2026-06-05T00:00:00"/>
    <d v="2025-07-16T00:00:00"/>
    <m/>
    <x v="1"/>
    <x v="1"/>
  </r>
  <r>
    <s v="PRD-03068"/>
    <s v="HP-MOB-0111"/>
    <s v="7188870000000"/>
    <x v="25"/>
    <s v="Hp"/>
    <x v="5"/>
    <s v="Smartphones"/>
    <s v="Each"/>
    <s v="Active"/>
    <x v="0"/>
    <s v="PHC"/>
    <s v="G-05-S6"/>
    <s v="G"/>
    <s v="S6"/>
    <s v="BT-805345"/>
    <s v="LOT-C8946"/>
    <n v="55"/>
    <n v="2"/>
    <n v="53"/>
    <n v="10"/>
    <n v="5"/>
    <n v="80"/>
    <s v="SUP-1009"/>
    <x v="7"/>
    <s v="Nigeria"/>
    <n v="7"/>
    <d v="2026-01-24T00:00:00"/>
    <n v="556253.21"/>
    <n v="774208.63"/>
    <n v="30593926.550000001"/>
    <s v="NGN"/>
    <d v="2026-06-27T00:00:00"/>
    <d v="2026-02-04T00:00:00"/>
    <m/>
    <x v="1"/>
    <x v="1"/>
  </r>
  <r>
    <s v="PRD-01950"/>
    <s v="SAM-MOB-0063"/>
    <s v="681276000000"/>
    <x v="21"/>
    <s v="Samsung"/>
    <x v="5"/>
    <s v="Tablets"/>
    <s v="Each"/>
    <s v="Active"/>
    <x v="1"/>
    <s v="ABJ"/>
    <s v="E-33-S5"/>
    <s v="E"/>
    <s v="S5"/>
    <s v="BT-176817"/>
    <s v="LOT-B6105"/>
    <n v="180"/>
    <n v="18"/>
    <n v="162"/>
    <n v="50"/>
    <n v="15"/>
    <n v="250"/>
    <s v="SUP-1007"/>
    <x v="8"/>
    <s v="China"/>
    <n v="30"/>
    <d v="2025-02-22T00:00:00"/>
    <n v="204515.34"/>
    <n v="303462.59999999998"/>
    <n v="36812761.200000003"/>
    <s v="NGN"/>
    <d v="2026-05-22T00:00:00"/>
    <d v="2025-03-02T00:00:00"/>
    <m/>
    <x v="1"/>
    <x v="1"/>
  </r>
  <r>
    <s v="PRD-00520"/>
    <s v="PHI-ELC-0030"/>
    <s v="9997000000000"/>
    <x v="37"/>
    <s v="Philips"/>
    <x v="8"/>
    <s v="Lighting"/>
    <s v="Each"/>
    <s v="Active"/>
    <x v="2"/>
    <s v="LAG"/>
    <s v="H-38-S5"/>
    <s v="H"/>
    <s v="S5"/>
    <s v="BT-946541"/>
    <s v="LOT-A3713"/>
    <n v="29"/>
    <n v="9"/>
    <n v="20"/>
    <n v="10"/>
    <n v="5"/>
    <n v="40"/>
    <s v="SUP-1011"/>
    <x v="2"/>
    <s v="United Kingdom"/>
    <n v="26"/>
    <d v="2025-12-05T00:00:00"/>
    <n v="258625.4"/>
    <n v="326981.58"/>
    <n v="7500136.5999999996"/>
    <s v="NGN"/>
    <d v="2026-06-28T00:00:00"/>
    <d v="2025-12-20T00:00:00"/>
    <m/>
    <x v="1"/>
    <x v="1"/>
  </r>
  <r>
    <s v="PRD-01904"/>
    <s v="SAM-STO-0048"/>
    <s v="883286000000"/>
    <x v="42"/>
    <s v="Samsung"/>
    <x v="3"/>
    <s v="Hard Disk Drives"/>
    <s v="Each"/>
    <s v="Active"/>
    <x v="1"/>
    <s v="ABJ"/>
    <s v="D-06-S5"/>
    <s v="D"/>
    <s v="S5"/>
    <s v="BT-877657"/>
    <s v="LOT-B7062"/>
    <n v="31"/>
    <n v="8"/>
    <n v="23"/>
    <n v="10"/>
    <n v="3"/>
    <n v="50"/>
    <s v="SUP-1003"/>
    <x v="0"/>
    <s v="Nigeria"/>
    <n v="3"/>
    <d v="2026-05-16T00:00:00"/>
    <n v="84789.11"/>
    <n v="126630.45"/>
    <n v="2628462.41"/>
    <s v="NGN"/>
    <d v="2026-06-18T00:00:00"/>
    <d v="2026-05-23T00:00:00"/>
    <m/>
    <x v="1"/>
    <x v="1"/>
  </r>
  <r>
    <s v="PRD-02675"/>
    <s v="EPS-PRN-0043"/>
    <s v="8273350000000"/>
    <x v="80"/>
    <s v="Epson"/>
    <x v="7"/>
    <s v="Laser Printers"/>
    <s v="Each"/>
    <s v="Active"/>
    <x v="0"/>
    <s v="PHC"/>
    <s v="E-21-S2"/>
    <s v="E"/>
    <s v="S2"/>
    <s v="BT-172688"/>
    <s v="LOT-C8680"/>
    <n v="7"/>
    <n v="0"/>
    <n v="7"/>
    <n v="75"/>
    <n v="22"/>
    <n v="600"/>
    <s v="SUP-1006"/>
    <x v="4"/>
    <s v="China"/>
    <n v="35"/>
    <d v="2025-05-27T00:00:00"/>
    <n v="103918.18"/>
    <n v="135871.62"/>
    <n v="727427.26"/>
    <s v="NGN"/>
    <d v="2026-05-08T00:00:00"/>
    <d v="2025-06-02T00:00:00"/>
    <m/>
    <x v="2"/>
    <x v="0"/>
  </r>
  <r>
    <s v="PRD-00103"/>
    <s v="BRO-SUP-0003"/>
    <s v="2676590000000"/>
    <x v="24"/>
    <s v="Brother"/>
    <x v="6"/>
    <s v="Paper Products"/>
    <s v="Pack"/>
    <s v="Active"/>
    <x v="2"/>
    <s v="LAG"/>
    <s v="B-04-S1"/>
    <s v="B"/>
    <s v="S1"/>
    <s v="BT-504684"/>
    <s v="LOT-A8179"/>
    <n v="3"/>
    <n v="1"/>
    <n v="2"/>
    <n v="25"/>
    <n v="10"/>
    <n v="150"/>
    <s v="SUP-1006"/>
    <x v="4"/>
    <s v="China"/>
    <n v="33"/>
    <d v="2026-04-01T00:00:00"/>
    <n v="13771.53"/>
    <n v="17211.88"/>
    <n v="41314.589999999997"/>
    <s v="NGN"/>
    <d v="2026-06-13T00:00:00"/>
    <d v="2026-04-07T00:00:00"/>
    <d v="2028-06-13T00:00:00"/>
    <x v="2"/>
    <x v="0"/>
  </r>
  <r>
    <s v="PRD-01527"/>
    <s v="PHI-ELC-0090"/>
    <s v="6029650000000"/>
    <x v="31"/>
    <s v="Philips"/>
    <x v="8"/>
    <s v="UPS"/>
    <s v="Each"/>
    <s v="Active"/>
    <x v="1"/>
    <s v="ABJ"/>
    <s v="A-08-S9"/>
    <s v="A"/>
    <s v="S9"/>
    <s v="BT-369997"/>
    <s v="LOT-B5820"/>
    <n v="160"/>
    <n v="25"/>
    <n v="135"/>
    <n v="25"/>
    <n v="12"/>
    <n v="250"/>
    <s v="SUP-1010"/>
    <x v="1"/>
    <s v="United Arab Emirates"/>
    <n v="16"/>
    <d v="2025-05-06T00:00:00"/>
    <n v="125627.35"/>
    <n v="192133.07"/>
    <n v="20100376"/>
    <s v="NGN"/>
    <d v="2026-05-12T00:00:00"/>
    <d v="2025-05-16T00:00:00"/>
    <m/>
    <x v="1"/>
    <x v="1"/>
  </r>
  <r>
    <s v="PRD-02304"/>
    <s v="UBI-CCT-0059"/>
    <s v="7267230000000"/>
    <x v="16"/>
    <s v="Ubiquiti"/>
    <x v="9"/>
    <s v="IP Cameras"/>
    <s v="Each"/>
    <s v="Active"/>
    <x v="0"/>
    <s v="PHC"/>
    <s v="D-10-S2"/>
    <s v="D"/>
    <s v="S2"/>
    <s v="BT-217663"/>
    <s v="LOT-C9076"/>
    <n v="19"/>
    <n v="3"/>
    <n v="16"/>
    <n v="10"/>
    <n v="3"/>
    <n v="80"/>
    <s v="SUP-1006"/>
    <x v="4"/>
    <s v="China"/>
    <n v="36"/>
    <d v="2026-05-12T00:00:00"/>
    <n v="461106.72"/>
    <n v="537549.35"/>
    <n v="8761027.6799999997"/>
    <s v="NGN"/>
    <d v="2026-06-07T00:00:00"/>
    <d v="2026-05-19T00:00:00"/>
    <m/>
    <x v="1"/>
    <x v="1"/>
  </r>
  <r>
    <s v="PRD-02832"/>
    <s v="UBI-NET-0095"/>
    <s v="8844000000000"/>
    <x v="51"/>
    <s v="Ubiquiti"/>
    <x v="11"/>
    <s v="Access Points"/>
    <s v="Each"/>
    <s v="Active"/>
    <x v="0"/>
    <s v="PHC"/>
    <s v="E-23-S1"/>
    <s v="E"/>
    <s v="S1"/>
    <s v="BT-467638"/>
    <s v="LOT-C1287"/>
    <n v="62"/>
    <n v="11"/>
    <n v="51"/>
    <n v="30"/>
    <n v="15"/>
    <n v="300"/>
    <s v="SUP-1006"/>
    <x v="4"/>
    <s v="China"/>
    <n v="34"/>
    <d v="2025-03-21T00:00:00"/>
    <n v="396212.57"/>
    <n v="539723.84"/>
    <n v="24565179.34"/>
    <s v="NGN"/>
    <d v="2026-05-27T00:00:00"/>
    <d v="2025-04-01T00:00:00"/>
    <m/>
    <x v="1"/>
    <x v="1"/>
  </r>
  <r>
    <s v="PRD-01041"/>
    <s v="SAM-AUD-0033"/>
    <s v="4180450000000"/>
    <x v="0"/>
    <s v="Samsung"/>
    <x v="0"/>
    <s v="Headsets"/>
    <s v="Each"/>
    <s v="Active"/>
    <x v="2"/>
    <s v="LAG"/>
    <s v="A-28-S4"/>
    <s v="A"/>
    <s v="S4"/>
    <s v="BT-106171"/>
    <s v="LOT-A9501"/>
    <n v="62"/>
    <n v="17"/>
    <n v="45"/>
    <n v="10"/>
    <n v="5"/>
    <n v="80"/>
    <s v="SUP-1001"/>
    <x v="9"/>
    <s v="Nigeria"/>
    <n v="7"/>
    <d v="2026-03-10T00:00:00"/>
    <n v="72364.11"/>
    <n v="93169.66"/>
    <n v="4486574.82"/>
    <s v="NGN"/>
    <d v="2026-06-20T00:00:00"/>
    <d v="2026-03-12T00:00:00"/>
    <m/>
    <x v="1"/>
    <x v="1"/>
  </r>
  <r>
    <s v="PRD-01266"/>
    <s v="HP-MOB-0050"/>
    <s v="4592120000000"/>
    <x v="25"/>
    <s v="Hp"/>
    <x v="5"/>
    <s v="Smartphones"/>
    <s v="Each"/>
    <s v="Active"/>
    <x v="1"/>
    <s v="ABJ"/>
    <s v="D-15-S2"/>
    <s v="D"/>
    <s v="S2"/>
    <s v="BT-702083"/>
    <s v="LOT-B6334"/>
    <n v="556"/>
    <n v="165"/>
    <n v="391"/>
    <n v="100"/>
    <n v="40"/>
    <n v="800"/>
    <s v="SUP-1007"/>
    <x v="8"/>
    <s v="China"/>
    <n v="34"/>
    <d v="2025-03-22T00:00:00"/>
    <n v="472188.3"/>
    <n v="555906.96"/>
    <n v="262536694.80000001"/>
    <s v="NGN"/>
    <d v="2026-05-15T00:00:00"/>
    <d v="2025-03-26T00:00:00"/>
    <m/>
    <x v="1"/>
    <x v="1"/>
  </r>
  <r>
    <s v="PRD-01010"/>
    <s v="SAM-AUD-0031"/>
    <s v="6648670000000"/>
    <x v="0"/>
    <s v="Samsung"/>
    <x v="0"/>
    <s v="Speakers"/>
    <s v="Each"/>
    <s v="Active"/>
    <x v="2"/>
    <s v="LAG"/>
    <s v="D-17-S7"/>
    <s v="D"/>
    <s v="S7"/>
    <s v="BT-560299"/>
    <s v="LOT-A6965"/>
    <n v="73"/>
    <n v="26"/>
    <n v="47"/>
    <n v="75"/>
    <n v="37"/>
    <n v="600"/>
    <s v="SUP-1011"/>
    <x v="2"/>
    <s v="United Kingdom"/>
    <n v="27"/>
    <d v="2026-05-23T00:00:00"/>
    <n v="36422.18"/>
    <n v="45389.62"/>
    <n v="2658819.14"/>
    <s v="NGN"/>
    <d v="2026-06-13T00:00:00"/>
    <d v="2026-05-24T00:00:00"/>
    <m/>
    <x v="2"/>
    <x v="0"/>
  </r>
  <r>
    <s v="PRD-01460"/>
    <s v="PHI-AUD-0035"/>
    <s v="9074390000000"/>
    <x v="7"/>
    <s v="Philips"/>
    <x v="6"/>
    <s v="Speakers"/>
    <s v="Each"/>
    <s v="Active"/>
    <x v="1"/>
    <s v="ABJ"/>
    <s v="F-03-S3"/>
    <s v="F"/>
    <s v="S3"/>
    <s v="BT-364328"/>
    <s v="LOT-B7559"/>
    <n v="0"/>
    <n v="0"/>
    <n v="0"/>
    <n v="75"/>
    <n v="30"/>
    <n v="450"/>
    <s v="SUP-1009"/>
    <x v="7"/>
    <s v="Nigeria"/>
    <n v="10"/>
    <d v="2026-05-05T00:00:00"/>
    <n v="158275.03"/>
    <n v="224087.75"/>
    <n v="0"/>
    <s v="NGN"/>
    <d v="2026-06-08T00:00:00"/>
    <d v="2026-05-13T00:00:00"/>
    <m/>
    <x v="0"/>
    <x v="0"/>
  </r>
  <r>
    <s v="PRD-02072"/>
    <s v="LEN-LAP-0038"/>
    <s v="7496320000000"/>
    <x v="73"/>
    <s v="Lenovo"/>
    <x v="2"/>
    <s v="Consumer Laptops"/>
    <s v="Each"/>
    <s v="Active"/>
    <x v="1"/>
    <s v="ABJ"/>
    <s v="B-31-S2"/>
    <s v="B"/>
    <s v="S2"/>
    <s v="BT-860383"/>
    <s v="LOT-B3196"/>
    <n v="127"/>
    <n v="12"/>
    <n v="115"/>
    <n v="40"/>
    <n v="12"/>
    <n v="160"/>
    <s v="SUP-1003"/>
    <x v="0"/>
    <s v="Nigeria"/>
    <n v="3"/>
    <d v="2025-08-16T00:00:00"/>
    <n v="1206224.48"/>
    <n v="1842797.81"/>
    <n v="153190509"/>
    <s v="NGN"/>
    <d v="2026-05-04T00:00:00"/>
    <d v="2025-08-30T00:00:00"/>
    <m/>
    <x v="1"/>
    <x v="1"/>
  </r>
  <r>
    <s v="PRD-02052"/>
    <s v="BRO-SUP-0065"/>
    <s v="1188210000000"/>
    <x v="6"/>
    <s v="Brother"/>
    <x v="6"/>
    <s v="Toner &amp; Ink"/>
    <s v="Pack"/>
    <s v="Active"/>
    <x v="1"/>
    <s v="ABJ"/>
    <s v="N/A"/>
    <s v="B"/>
    <s v="S4"/>
    <s v="BT-580357"/>
    <s v="LOT-B9548"/>
    <n v="53"/>
    <n v="18"/>
    <n v="35"/>
    <n v="15"/>
    <n v="7"/>
    <n v="90"/>
    <s v="SUP-1005"/>
    <x v="12"/>
    <s v="United Arab Emirates"/>
    <n v="16"/>
    <d v="2025-03-25T00:00:00"/>
    <n v="30733.38"/>
    <n v="41427.129999999997"/>
    <n v="1628869.14"/>
    <s v="NGN"/>
    <d v="2026-05-06T00:00:00"/>
    <d v="2025-04-08T00:00:00"/>
    <d v="2027-07-28T00:00:00"/>
    <x v="1"/>
    <x v="1"/>
  </r>
  <r>
    <s v="PRD-00337"/>
    <s v="HP-FUR-0008"/>
    <s v="8214240000000"/>
    <x v="27"/>
    <s v="Hp"/>
    <x v="4"/>
    <s v="Desks"/>
    <s v="Each"/>
    <s v="Active"/>
    <x v="2"/>
    <s v="LAG"/>
    <s v="C-19-S6"/>
    <s v="C"/>
    <s v="S6"/>
    <s v="BT-923408"/>
    <s v="LOT-A9224"/>
    <n v="18"/>
    <n v="0"/>
    <n v="18"/>
    <n v="10"/>
    <n v="3"/>
    <n v="60"/>
    <s v="SUP-1006"/>
    <x v="4"/>
    <s v="China"/>
    <n v="35"/>
    <d v="2026-06-09T00:00:00"/>
    <n v="46196.21"/>
    <n v="59634.79"/>
    <n v="831531.78"/>
    <s v="NGN"/>
    <d v="2026-06-13T00:00:00"/>
    <d v="2026-06-10T00:00:00"/>
    <m/>
    <x v="1"/>
    <x v="1"/>
  </r>
  <r>
    <s v="PRD-02197"/>
    <s v="PHI-CLN-0057"/>
    <s v="4861310000000"/>
    <x v="20"/>
    <s v="Philips"/>
    <x v="1"/>
    <s v="Cleaning Kits"/>
    <s v="Each"/>
    <s v="Active"/>
    <x v="1"/>
    <s v="ABJ"/>
    <s v="E-12-S2"/>
    <s v="E"/>
    <s v="S2"/>
    <s v="BT-755031"/>
    <s v="LOT-B9635"/>
    <n v="56"/>
    <n v="5"/>
    <n v="51"/>
    <n v="25"/>
    <n v="10"/>
    <n v="250"/>
    <s v="SUP-1002"/>
    <x v="5"/>
    <s v="Nigeria"/>
    <n v="8"/>
    <d v="2026-04-23T00:00:00"/>
    <n v="68613.14"/>
    <n v="97092"/>
    <n v="3842335.84"/>
    <s v="NGN"/>
    <d v="2026-05-22T00:00:00"/>
    <d v="2026-04-24T00:00:00"/>
    <d v="2027-12-03T00:00:00"/>
    <x v="1"/>
    <x v="1"/>
  </r>
  <r>
    <s v="PRD-01425"/>
    <s v="SAM-AUD-0050"/>
    <s v="1970960000000"/>
    <x v="0"/>
    <s v="Samsung"/>
    <x v="0"/>
    <s v="Earbuds"/>
    <s v="Each"/>
    <s v="Active"/>
    <x v="1"/>
    <s v="ABJ"/>
    <s v="F-02-S2"/>
    <s v="F"/>
    <s v="S2"/>
    <s v="BT-444333"/>
    <s v="LOT-B1208"/>
    <n v="70"/>
    <n v="25"/>
    <n v="45"/>
    <n v="10"/>
    <n v="3"/>
    <n v="80"/>
    <s v="SUP-1007"/>
    <x v="8"/>
    <s v="China"/>
    <n v="34"/>
    <d v="2026-04-04T00:00:00"/>
    <n v="35909.83"/>
    <n v="51187.75"/>
    <n v="2513688.1"/>
    <s v="NGN"/>
    <d v="2026-05-05T00:00:00"/>
    <d v="2026-04-14T00:00:00"/>
    <m/>
    <x v="1"/>
    <x v="1"/>
  </r>
  <r>
    <s v="PRD-02758"/>
    <s v="PHI-AUD-0067"/>
    <s v="4357160000000"/>
    <x v="7"/>
    <s v="Philips"/>
    <x v="0"/>
    <s v="Headsets"/>
    <s v="Each"/>
    <s v="Active"/>
    <x v="0"/>
    <s v="PHC"/>
    <s v="F-07-S1"/>
    <s v="F"/>
    <s v="S1"/>
    <s v="BT-969008"/>
    <s v="LOT-C9510"/>
    <n v="147"/>
    <n v="8"/>
    <n v="139"/>
    <n v="40"/>
    <n v="16"/>
    <n v="240"/>
    <s v="SUP-1003"/>
    <x v="0"/>
    <s v="Nigeria"/>
    <n v="3"/>
    <d v="2026-03-01T00:00:00"/>
    <n v="151631.66"/>
    <n v="201998.62"/>
    <n v="22289854.02"/>
    <s v="NGN"/>
    <d v="2026-05-16T00:00:00"/>
    <d v="2026-03-06T00:00:00"/>
    <m/>
    <x v="1"/>
    <x v="1"/>
  </r>
  <r>
    <s v="PRD-00188"/>
    <s v="APC-ELC-0006"/>
    <s v="1119270000000"/>
    <x v="82"/>
    <s v="Apc"/>
    <x v="8"/>
    <s v="Lighting"/>
    <s v="Each"/>
    <s v="Active"/>
    <x v="2"/>
    <s v="LAG"/>
    <s v="B-39-S1"/>
    <s v="B"/>
    <s v="S1"/>
    <s v="BT-788500"/>
    <s v="LOT-A4552"/>
    <n v="32"/>
    <n v="7"/>
    <n v="25"/>
    <n v="10"/>
    <n v="4"/>
    <n v="40"/>
    <s v="SUP-1004"/>
    <x v="10"/>
    <s v="United Arab Emirates"/>
    <n v="20"/>
    <d v="2026-05-06T00:00:00"/>
    <n v="234278.2"/>
    <n v="293025.44"/>
    <n v="7496902.4000000004"/>
    <s v="NGN"/>
    <d v="2026-05-21T00:00:00"/>
    <d v="2026-05-07T00:00:00"/>
    <m/>
    <x v="1"/>
    <x v="1"/>
  </r>
  <r>
    <s v="PRD-00380"/>
    <s v="PHI-CCT-0008"/>
    <s v="9225010000000"/>
    <x v="32"/>
    <s v="Philips"/>
    <x v="9"/>
    <s v="IP Cameras"/>
    <s v="Each"/>
    <s v="Active"/>
    <x v="2"/>
    <s v="LAG"/>
    <s v="C-11-S9"/>
    <s v="C"/>
    <s v="S9"/>
    <s v="BT-415183"/>
    <s v="LOT-A9586"/>
    <n v="260"/>
    <n v="97"/>
    <n v="163"/>
    <n v="50"/>
    <n v="20"/>
    <n v="200"/>
    <s v="SUP-1008"/>
    <x v="3"/>
    <s v="Nigeria"/>
    <n v="4"/>
    <d v="2025-04-25T00:00:00"/>
    <n v="370745.82"/>
    <n v="541151.34"/>
    <n v="96393913.200000003"/>
    <s v="NGN"/>
    <d v="2026-06-28T00:00:00"/>
    <d v="2025-05-05T00:00:00"/>
    <m/>
    <x v="3"/>
    <x v="1"/>
  </r>
  <r>
    <s v="PRD-02598"/>
    <s v="PHI-CCT-0077"/>
    <s v="2505390000000"/>
    <x v="32"/>
    <s v="Philips"/>
    <x v="7"/>
    <s v="Intercoms"/>
    <s v="Each"/>
    <s v="Active"/>
    <x v="0"/>
    <s v="PHC"/>
    <s v="D-10-S3"/>
    <s v="D"/>
    <s v="S3"/>
    <s v="BT-732596"/>
    <s v="LOT-C9793"/>
    <n v="192"/>
    <n v="63"/>
    <n v="129"/>
    <n v="100"/>
    <n v="30"/>
    <n v="600"/>
    <s v="SUP-1006"/>
    <x v="4"/>
    <s v="China"/>
    <n v="33"/>
    <d v="2025-09-29T00:00:00"/>
    <n v="596209.14"/>
    <n v="788364.52"/>
    <n v="114472154.90000001"/>
    <s v="NGN"/>
    <d v="2026-05-18T00:00:00"/>
    <d v="2025-10-14T00:00:00"/>
    <m/>
    <x v="1"/>
    <x v="1"/>
  </r>
  <r>
    <s v="PRD-01330"/>
    <s v="SAM-MOB-0041"/>
    <s v="4456580000000"/>
    <x v="13"/>
    <s v="Samsung"/>
    <x v="9"/>
    <s v="Tablets"/>
    <s v="Each"/>
    <s v="Active"/>
    <x v="1"/>
    <s v="ABJ"/>
    <s v="E-37-S2"/>
    <s v="E"/>
    <s v="S2"/>
    <s v="BT-733854"/>
    <s v="LOT-B7789"/>
    <n v="183"/>
    <n v="70"/>
    <n v="113"/>
    <n v="60"/>
    <n v="18"/>
    <n v="240"/>
    <s v="SUP-1010"/>
    <x v="1"/>
    <s v="United Arab Emirates"/>
    <n v="18"/>
    <d v="2025-07-16T00:00:00"/>
    <n v="132027.84"/>
    <n v="164197.99"/>
    <n v="24161094.719999999"/>
    <s v="NGN"/>
    <d v="2026-05-02T00:00:00"/>
    <d v="2025-07-17T00:00:00"/>
    <m/>
    <x v="1"/>
    <x v="1"/>
  </r>
  <r>
    <s v="PRD-01380"/>
    <s v="HP-PRN-0026"/>
    <s v="5282300000000"/>
    <x v="76"/>
    <s v="Hp"/>
    <x v="3"/>
    <s v="Multifunction"/>
    <s v="Each"/>
    <s v="Active"/>
    <x v="1"/>
    <s v="ABJ"/>
    <s v="N/A"/>
    <s v="E"/>
    <s v="S3"/>
    <s v="BT-372975"/>
    <s v="LOT-B2142"/>
    <n v="-2"/>
    <n v="91"/>
    <n v="181"/>
    <n v="75"/>
    <n v="30"/>
    <n v="750"/>
    <s v="SUP-1009"/>
    <x v="7"/>
    <s v="Nigeria"/>
    <n v="10"/>
    <m/>
    <n v="395924.11"/>
    <n v="509690.81"/>
    <n v="107691357.90000001"/>
    <s v="NGN"/>
    <d v="2026-06-09T00:00:00"/>
    <d v="2025-02-04T00:00:00"/>
    <m/>
    <x v="1"/>
    <x v="1"/>
  </r>
  <r>
    <s v="PRD-01229"/>
    <s v="LOG-ACC-0028"/>
    <s v="8823090000000"/>
    <x v="30"/>
    <s v="Logitech"/>
    <x v="10"/>
    <s v="Webcams"/>
    <s v="Each"/>
    <s v="Discontinued"/>
    <x v="1"/>
    <s v="ABJ"/>
    <s v="F-20-S4"/>
    <s v="F"/>
    <s v="S4"/>
    <s v="BT-559542"/>
    <s v="LOT-B7334"/>
    <n v="0"/>
    <n v="0"/>
    <n v="0"/>
    <n v="20"/>
    <n v="10"/>
    <n v="120"/>
    <s v="SUP-1007"/>
    <x v="8"/>
    <s v="China"/>
    <n v="31"/>
    <d v="2025-07-23T00:00:00"/>
    <n v="55876.480000000003"/>
    <n v="73372.14"/>
    <n v="0"/>
    <s v="NGN"/>
    <d v="2026-06-11T00:00:00"/>
    <d v="2025-07-30T00:00:00"/>
    <m/>
    <x v="0"/>
    <x v="0"/>
  </r>
  <r>
    <s v="PRD-01087"/>
    <s v="APC-ELC-0055"/>
    <s v="1845750000000"/>
    <x v="70"/>
    <s v="Apc"/>
    <x v="8"/>
    <s v="UPS"/>
    <s v="Each"/>
    <s v="Active"/>
    <x v="2"/>
    <s v="LAG"/>
    <s v="H-03-S1"/>
    <s v="H"/>
    <s v="S1"/>
    <s v="BT-481294"/>
    <s v="LOT-A3475"/>
    <n v="21"/>
    <n v="6"/>
    <n v="15"/>
    <n v="20"/>
    <n v="6"/>
    <n v="100"/>
    <s v="SUP-1001"/>
    <x v="9"/>
    <s v="Nigeria"/>
    <n v="10"/>
    <d v="2026-03-22T00:00:00"/>
    <n v="257724.93"/>
    <n v="359846.13"/>
    <n v="5412223.5300000003"/>
    <s v="NGN"/>
    <d v="2026-05-08T00:00:00"/>
    <d v="2026-04-03T00:00:00"/>
    <m/>
    <x v="1"/>
    <x v="1"/>
  </r>
  <r>
    <s v="PRD-02789"/>
    <s v="PHI-CLN-0082"/>
    <s v="4243500000000"/>
    <x v="20"/>
    <s v="Philips"/>
    <x v="1"/>
    <s v="Wipes"/>
    <s v="Each"/>
    <s v="Active"/>
    <x v="0"/>
    <s v="PHC"/>
    <s v="D-14-S5"/>
    <s v="D"/>
    <s v="S5"/>
    <s v="BT-387446"/>
    <s v="LOT-C2284"/>
    <n v="986"/>
    <n v="166"/>
    <n v="820"/>
    <n v="100"/>
    <n v="50"/>
    <n v="1000"/>
    <s v="SUP-1003"/>
    <x v="0"/>
    <s v="Nigeria"/>
    <n v="8"/>
    <d v="2026-05-31T00:00:00"/>
    <n v="127071.85"/>
    <n v="167203.31"/>
    <n v="125292844.09999999"/>
    <s v="NGN"/>
    <d v="2026-06-13T00:00:00"/>
    <d v="2026-06-03T00:00:00"/>
    <d v="2026-09-05T00:00:00"/>
    <x v="1"/>
    <x v="1"/>
  </r>
  <r>
    <s v="PRD-02153"/>
    <s v="CAN-PRN-0051"/>
    <s v="4666570000000"/>
    <x v="15"/>
    <s v="Canon"/>
    <x v="7"/>
    <s v="Laser Printers"/>
    <s v="Each"/>
    <s v="Active"/>
    <x v="1"/>
    <s v="ABJ"/>
    <s v="B-08-S8"/>
    <s v="B"/>
    <s v="S8"/>
    <s v="BT-825447"/>
    <s v="LOT-B1152"/>
    <n v="157"/>
    <n v="20"/>
    <n v="137"/>
    <n v="40"/>
    <n v="12"/>
    <n v="160"/>
    <s v="SUP-1007"/>
    <x v="8"/>
    <s v="China"/>
    <n v="30"/>
    <d v="2025-05-06T00:00:00"/>
    <n v="317519.52"/>
    <n v="382841.45"/>
    <n v="49850564.640000001"/>
    <s v="NGN"/>
    <d v="2026-06-21T00:00:00"/>
    <d v="2025-05-12T00:00:00"/>
    <m/>
    <x v="1"/>
    <x v="1"/>
  </r>
  <r>
    <s v="PRD-03240"/>
    <s v="MSF-LAP-0066"/>
    <s v="5772010000000"/>
    <x v="46"/>
    <s v="Microsoft"/>
    <x v="2"/>
    <s v="Consumer Laptops"/>
    <s v="Each"/>
    <s v="Active"/>
    <x v="0"/>
    <s v="PHC"/>
    <s v="C-22-S6"/>
    <s v="C"/>
    <s v="S6"/>
    <s v="BT-555222"/>
    <s v="LOT-C7829"/>
    <n v="10"/>
    <n v="1"/>
    <n v="9"/>
    <n v="20"/>
    <n v="6"/>
    <n v="160"/>
    <s v="SUP-1010"/>
    <x v="1"/>
    <s v="United Arab Emirates"/>
    <n v="19"/>
    <d v="2026-03-10T00:00:00"/>
    <n v="1371657.68"/>
    <n v="2102951.34"/>
    <n v="13716576.800000001"/>
    <s v="NGN"/>
    <d v="2026-06-25T00:00:00"/>
    <d v="2026-03-13T00:00:00"/>
    <m/>
    <x v="2"/>
    <x v="0"/>
  </r>
  <r>
    <s v="PRD-02639"/>
    <s v="LOG-ACC-0058"/>
    <s v="8910210000000"/>
    <x v="84"/>
    <s v="Logitech"/>
    <x v="10"/>
    <s v="Mice"/>
    <s v="Each"/>
    <s v="Active"/>
    <x v="0"/>
    <s v="PHC"/>
    <s v="A-28-S7"/>
    <s v="A"/>
    <s v="S7"/>
    <s v="BT-689927"/>
    <s v="LOT-C4746"/>
    <n v="193"/>
    <n v="8"/>
    <n v="185"/>
    <n v="30"/>
    <n v="15"/>
    <n v="120"/>
    <s v="SUP-1010"/>
    <x v="1"/>
    <s v="United Arab Emirates"/>
    <n v="19"/>
    <d v="2025-03-05T00:00:00"/>
    <n v="8837.14"/>
    <n v="12852.49"/>
    <n v="1705568.02"/>
    <s v="NGN"/>
    <d v="2026-05-04T00:00:00"/>
    <d v="2025-03-17T00:00:00"/>
    <m/>
    <x v="3"/>
    <x v="1"/>
  </r>
  <r>
    <s v="PRD-02791"/>
    <s v="BRO-SUP-0085"/>
    <s v="5372420000000"/>
    <x v="6"/>
    <s v="Brother"/>
    <x v="6"/>
    <s v="Labels"/>
    <s v="Pack"/>
    <s v="Active"/>
    <x v="0"/>
    <s v="PHC"/>
    <s v="E-36-S2"/>
    <s v="E"/>
    <s v="S2"/>
    <s v="BT-244190"/>
    <s v="LOT-C5919"/>
    <n v="23"/>
    <n v="5"/>
    <n v="18"/>
    <n v="100"/>
    <n v="40"/>
    <n v="800"/>
    <s v="SUP-1012"/>
    <x v="11"/>
    <s v="Nigeria"/>
    <n v="9"/>
    <d v="2025-01-14T00:00:00"/>
    <n v="23321.56"/>
    <n v="28268.42"/>
    <n v="536395.88"/>
    <s v="NGN"/>
    <d v="2026-06-19T00:00:00"/>
    <d v="2025-01-23T00:00:00"/>
    <d v="2027-01-10T00:00:00"/>
    <x v="2"/>
    <x v="0"/>
  </r>
  <r>
    <s v="PRD-03233"/>
    <s v="CIS-CCT-0079"/>
    <s v="760150000000"/>
    <x v="17"/>
    <s v="Cisco"/>
    <x v="9"/>
    <s v="Intercoms"/>
    <s v="Each"/>
    <s v="Active"/>
    <x v="0"/>
    <s v="PHC"/>
    <s v="E-08-S4"/>
    <s v="E"/>
    <s v="S4"/>
    <s v="BT-750642"/>
    <s v="LOT-C7508"/>
    <n v="215"/>
    <n v="62"/>
    <n v="153"/>
    <n v="25"/>
    <n v="12"/>
    <n v="200"/>
    <s v="SUP-1001"/>
    <x v="9"/>
    <s v="Nigeria"/>
    <n v="6"/>
    <d v="2025-01-31T00:00:00"/>
    <n v="333749.96000000002"/>
    <n v="452546.74"/>
    <n v="71756241.400000006"/>
    <s v="NGN"/>
    <d v="2026-04-30T00:00:00"/>
    <d v="2025-02-02T00:00:00"/>
    <m/>
    <x v="3"/>
    <x v="1"/>
  </r>
  <r>
    <s v="PRD-02219"/>
    <s v="PHI-CLN-0059"/>
    <s v="5660900000000"/>
    <x v="20"/>
    <s v="Philips"/>
    <x v="1"/>
    <s v="Vacuum"/>
    <s v="Each"/>
    <s v="Active"/>
    <x v="1"/>
    <s v="ABJ"/>
    <s v="D-12-S7"/>
    <s v="D"/>
    <s v="S7"/>
    <s v="BT-788968"/>
    <s v="LOT-B1742"/>
    <n v="79"/>
    <n v="21"/>
    <n v="58"/>
    <n v="20"/>
    <n v="8"/>
    <n v="200"/>
    <s v="SUP-1003"/>
    <x v="0"/>
    <s v="Nigeria"/>
    <n v="7"/>
    <d v="2026-02-07T00:00:00"/>
    <n v="29442.57"/>
    <n v="45423.01"/>
    <n v="2325963.0299999998"/>
    <s v="NGN"/>
    <d v="2026-05-05T00:00:00"/>
    <d v="2026-02-10T00:00:00"/>
    <d v="2027-06-08T00:00:00"/>
    <x v="1"/>
    <x v="1"/>
  </r>
  <r>
    <s v="PRD-02524"/>
    <s v="CIS-CCT-0061"/>
    <s v="187167000000"/>
    <x v="17"/>
    <s v="Cisco"/>
    <x v="9"/>
    <s v="NVR"/>
    <s v="Each"/>
    <s v="Active"/>
    <x v="0"/>
    <s v="PHC"/>
    <s v="D-40-S2"/>
    <s v="D"/>
    <s v="S2"/>
    <s v="BT-629519"/>
    <s v="LOT-C8801"/>
    <n v="18"/>
    <n v="6"/>
    <n v="12"/>
    <n v="15"/>
    <n v="4"/>
    <n v="75"/>
    <s v="SUP-1001"/>
    <x v="9"/>
    <s v="Nigeria"/>
    <n v="9"/>
    <d v="2025-02-16T00:00:00"/>
    <n v="241472.68"/>
    <n v="356363.95"/>
    <n v="4346508.24"/>
    <s v="NGN"/>
    <d v="2026-06-26T00:00:00"/>
    <d v="2025-02-27T00:00:00"/>
    <m/>
    <x v="1"/>
    <x v="1"/>
  </r>
  <r>
    <s v="PRD-01190"/>
    <s v="SEA-STO-0023"/>
    <m/>
    <x v="47"/>
    <s v="Seagate"/>
    <x v="3"/>
    <s v="External Storage"/>
    <s v="Each"/>
    <s v="Active"/>
    <x v="2"/>
    <s v="LAG"/>
    <s v="E-21-S8"/>
    <s v="E"/>
    <s v="S8"/>
    <s v="BT-791743"/>
    <s v="LOT-A8709"/>
    <n v="38"/>
    <n v="11"/>
    <n v="27"/>
    <n v="20"/>
    <n v="6"/>
    <n v="200"/>
    <s v="SUP-1008"/>
    <x v="3"/>
    <s v="Nigeria"/>
    <n v="6"/>
    <d v="2025-07-15T00:00:00"/>
    <n v="52270.75"/>
    <n v="74843.990000000005"/>
    <n v="1986288.5"/>
    <s v="NGN"/>
    <d v="2026-05-22T00:00:00"/>
    <d v="2025-07-27T00:00:00"/>
    <m/>
    <x v="1"/>
    <x v="1"/>
  </r>
  <r>
    <s v="PRD-00252"/>
    <s v="APC-ELC-0010"/>
    <s v="566419000000"/>
    <x v="82"/>
    <s v="Apc"/>
    <x v="8"/>
    <s v="UPS"/>
    <s v="Each"/>
    <s v="Active"/>
    <x v="2"/>
    <s v="LAG"/>
    <s v="E-30-S9"/>
    <s v="E"/>
    <s v="S9"/>
    <s v="BT-102049"/>
    <s v="LOT-A7997"/>
    <n v="73"/>
    <n v="27"/>
    <n v="46"/>
    <n v="100"/>
    <n v="30"/>
    <n v="400"/>
    <s v="SUP-1002"/>
    <x v="5"/>
    <s v="Nigeria"/>
    <n v="7"/>
    <d v="2026-05-17T00:00:00"/>
    <n v="235416.45"/>
    <n v="296561.44"/>
    <n v="17185400.850000001"/>
    <s v="NGN"/>
    <d v="2026-05-17T00:00:00"/>
    <d v="2026-05-29T00:00:00"/>
    <m/>
    <x v="2"/>
    <x v="0"/>
  </r>
  <r>
    <s v="PRD-02903"/>
    <s v="DEL-LAP-0065"/>
    <s v="1447380000000"/>
    <x v="75"/>
    <s v="Dell"/>
    <x v="2"/>
    <s v="Consumer Laptops"/>
    <s v="Each"/>
    <s v="Active"/>
    <x v="0"/>
    <s v="PHC"/>
    <s v="G-31-S2"/>
    <s v="G"/>
    <s v="S2"/>
    <s v="BT-392622"/>
    <s v="LOT-C3772"/>
    <n v="722"/>
    <n v="73"/>
    <n v="649"/>
    <n v="100"/>
    <n v="30"/>
    <n v="500"/>
    <s v="SUP-1003"/>
    <x v="0"/>
    <s v="Nigeria"/>
    <n v="5"/>
    <d v="2026-05-30T00:00:00"/>
    <n v="1263201.72"/>
    <n v="1524328.95"/>
    <n v="912031641.79999995"/>
    <s v="NGN"/>
    <d v="2026-06-27T00:00:00"/>
    <d v="2026-06-13T00:00:00"/>
    <m/>
    <x v="3"/>
    <x v="1"/>
  </r>
  <r>
    <s v="PRD-02713"/>
    <s v="HP-MOB-0095"/>
    <s v="6172410000000"/>
    <x v="25"/>
    <s v="Hp"/>
    <x v="5"/>
    <s v="Smartphones"/>
    <s v="Each"/>
    <s v="Active"/>
    <x v="0"/>
    <s v="PHC"/>
    <s v="A-15-S5"/>
    <s v="A"/>
    <s v="S5"/>
    <s v="BT-791147"/>
    <s v="LOT-C7098"/>
    <n v="378"/>
    <n v="79"/>
    <n v="299"/>
    <n v="100"/>
    <n v="40"/>
    <n v="600"/>
    <s v="SUP-1012"/>
    <x v="11"/>
    <s v="Nigeria"/>
    <n v="6"/>
    <d v="2025-08-22T00:00:00"/>
    <n v="380290.55"/>
    <n v="550175.48"/>
    <n v="143749827.90000001"/>
    <s v="NGN"/>
    <d v="2026-05-04T00:00:00"/>
    <d v="2025-08-30T00:00:00"/>
    <m/>
    <x v="1"/>
    <x v="1"/>
  </r>
  <r>
    <s v="PRD-02224"/>
    <s v="HP-LAP-0044"/>
    <s v="9145790000000"/>
    <x v="63"/>
    <s v="Hp"/>
    <x v="2"/>
    <s v="Gaming Laptops"/>
    <s v="Each"/>
    <s v="Active"/>
    <x v="1"/>
    <s v="ABJ"/>
    <s v="C-27-S8"/>
    <s v="C"/>
    <s v="S8"/>
    <s v="BT-423676"/>
    <s v="LOT-B7693"/>
    <n v="108"/>
    <n v="23"/>
    <n v="85"/>
    <m/>
    <n v="30"/>
    <n v="360"/>
    <s v="SUP-1005"/>
    <x v="12"/>
    <s v="United Arab Emirates"/>
    <n v="22"/>
    <d v="2025-11-29T00:00:00"/>
    <n v="1287299.1599999999"/>
    <n v="1679016.39"/>
    <n v="139028309.30000001"/>
    <s v="NGN"/>
    <d v="2026-05-17T00:00:00"/>
    <d v="2025-12-09T00:00:00"/>
    <m/>
    <x v="1"/>
    <x v="1"/>
  </r>
  <r>
    <s v="PRD-02437"/>
    <s v="DEL-ACC-0047"/>
    <s v="2494430000000"/>
    <x v="58"/>
    <s v="Dell"/>
    <x v="10"/>
    <s v="Webcams"/>
    <s v="Each"/>
    <s v="Active"/>
    <x v="0"/>
    <s v="PHC"/>
    <s v="A-20-S6"/>
    <s v="A"/>
    <s v="S6"/>
    <s v="BT-567735"/>
    <s v="LOT-C7599"/>
    <n v="597"/>
    <n v="2"/>
    <n v="595"/>
    <n v="75"/>
    <n v="37"/>
    <n v="750"/>
    <s v="SUP-1001"/>
    <x v="9"/>
    <s v="Nigeria"/>
    <n v="6"/>
    <d v="2025-11-24T00:00:00"/>
    <n v="47336.67"/>
    <n v="61579.12"/>
    <n v="28259991.989999998"/>
    <s v="NGN"/>
    <d v="2026-06-26T00:00:00"/>
    <d v="2025-12-08T00:00:00"/>
    <m/>
    <x v="1"/>
    <x v="1"/>
  </r>
  <r>
    <s v="PRD-00931"/>
    <s v="HP-PRN-0017"/>
    <s v="9868570000000"/>
    <x v="64"/>
    <s v="Hp"/>
    <x v="7"/>
    <s v="Multifunction"/>
    <s v="Each"/>
    <s v="Discontinued"/>
    <x v="2"/>
    <s v="LAG"/>
    <s v="B-03-S6"/>
    <s v="B"/>
    <s v="S6"/>
    <s v="BT-403208"/>
    <s v="LOT-A3520"/>
    <n v="188"/>
    <n v="46"/>
    <n v="142"/>
    <n v="50"/>
    <n v="15"/>
    <n v="200"/>
    <s v="SUP-1011"/>
    <x v="2"/>
    <s v="United Kingdom"/>
    <n v="29"/>
    <d v="2026-06-09T00:00:00"/>
    <n v="180663.71"/>
    <n v="217260.64"/>
    <n v="33964777.479999997"/>
    <s v="NGN"/>
    <d v="2026-06-02T00:00:00"/>
    <d v="2026-06-17T00:00:00"/>
    <m/>
    <x v="1"/>
    <x v="1"/>
  </r>
  <r>
    <s v="PRD-00036"/>
    <s v="BRO-SUP-0001"/>
    <s v="1592120000000"/>
    <x v="24"/>
    <s v="Brother"/>
    <x v="6"/>
    <s v="Labels"/>
    <s v="Pack"/>
    <s v="Active"/>
    <x v="2"/>
    <s v="LAG"/>
    <s v="G-32-S2"/>
    <s v="G"/>
    <s v="S2"/>
    <s v="BT-847006"/>
    <s v="LOT-A8267"/>
    <n v="312"/>
    <n v="93"/>
    <n v="219"/>
    <n v="60"/>
    <n v="30"/>
    <n v="300"/>
    <s v="SUP-1011"/>
    <x v="2"/>
    <s v="United Kingdom"/>
    <n v="30"/>
    <d v="2026-05-09T00:00:00"/>
    <n v="15319.29"/>
    <n v="21559.39"/>
    <n v="4779618.4800000004"/>
    <s v="NGN"/>
    <d v="2026-05-30T00:00:00"/>
    <d v="2026-05-10T00:00:00"/>
    <d v="2027-05-16T00:00:00"/>
    <x v="3"/>
    <x v="1"/>
  </r>
  <r>
    <s v="PRD-00082"/>
    <s v="HP-MOB-0071"/>
    <s v="1918260000000"/>
    <x v="62"/>
    <s v="Microsoft"/>
    <x v="10"/>
    <s v="Webcams"/>
    <s v="Each"/>
    <s v="Active"/>
    <x v="2"/>
    <s v="LAG"/>
    <s v="G-01-S7"/>
    <s v="G"/>
    <s v="S7"/>
    <s v="BT-838968"/>
    <s v="LOT-A4519"/>
    <n v="156"/>
    <n v="40"/>
    <n v="116"/>
    <m/>
    <n v="18"/>
    <n v="480"/>
    <s v="SUP-1011"/>
    <x v="2"/>
    <s v="United Kingdom"/>
    <n v="29"/>
    <d v="2025-11-19T00:00:00"/>
    <n v="28130.53"/>
    <n v="40647.360000000001"/>
    <n v="4388362.68"/>
    <s v="NGN"/>
    <d v="2026-05-23T00:00:00"/>
    <d v="2025-11-27T00:00:00"/>
    <m/>
    <x v="1"/>
    <x v="1"/>
  </r>
  <r>
    <s v="PRD-01198"/>
    <s v="CAN-SUP-0038"/>
    <s v="9553310000000"/>
    <x v="39"/>
    <s v="Canon"/>
    <x v="6"/>
    <s v="Paper Products"/>
    <s v="Pack"/>
    <s v="Active"/>
    <x v="2"/>
    <s v="LAG"/>
    <s v="B-04-S2"/>
    <s v="B"/>
    <s v="S2"/>
    <s v="BT-246496"/>
    <s v="LOT-A7255"/>
    <n v="45"/>
    <n v="6"/>
    <n v="39"/>
    <n v="30"/>
    <n v="12"/>
    <n v="180"/>
    <s v="SUP-1004"/>
    <x v="10"/>
    <s v="United Arab Emirates"/>
    <n v="23"/>
    <d v="2025-09-26T00:00:00"/>
    <n v="7210.14"/>
    <n v="9245.77"/>
    <n v="324456.3"/>
    <s v="NGN"/>
    <d v="2026-06-07T00:00:00"/>
    <d v="2025-09-30T00:00:00"/>
    <d v="2028-05-29T00:00:00"/>
    <x v="1"/>
    <x v="1"/>
  </r>
  <r>
    <s v="PRD-00836"/>
    <s v="HP-MOB-0035"/>
    <s v="3379530000000"/>
    <x v="25"/>
    <s v="Hp"/>
    <x v="5"/>
    <s v="Smartphones"/>
    <s v="Each"/>
    <s v="Active"/>
    <x v="2"/>
    <s v="LAG"/>
    <s v="B-30-S3"/>
    <s v="B"/>
    <s v="S3"/>
    <s v="BT-555222"/>
    <s v="LOT-A5338"/>
    <n v="42"/>
    <n v="0"/>
    <n v="42"/>
    <n v="20"/>
    <n v="10"/>
    <n v="80"/>
    <s v="SUP-1011"/>
    <x v="2"/>
    <s v="United Kingdom"/>
    <n v="27"/>
    <d v="2025-11-07T00:00:00"/>
    <n v="628493.37"/>
    <n v="746452.34"/>
    <n v="26396721.539999999"/>
    <s v="NGN"/>
    <d v="2026-06-15T00:00:00"/>
    <d v="2025-11-13T00:00:00"/>
    <m/>
    <x v="1"/>
    <x v="1"/>
  </r>
  <r>
    <s v="PRD-02232"/>
    <s v="HP-ACC-0056"/>
    <s v="9783280000000"/>
    <x v="71"/>
    <s v="Hp"/>
    <x v="10"/>
    <s v="Mice"/>
    <s v="Each"/>
    <s v="Active"/>
    <x v="1"/>
    <s v="ABJ"/>
    <s v="F-19-S2"/>
    <s v="F"/>
    <s v="S2"/>
    <s v="BT-806835"/>
    <s v="LOT-B9487"/>
    <n v="168"/>
    <n v="9"/>
    <n v="159"/>
    <n v="40"/>
    <n v="20"/>
    <n v="200"/>
    <s v="SUP-1009"/>
    <x v="7"/>
    <s v="Nigeria"/>
    <n v="7"/>
    <d v="2025-08-04T00:00:00"/>
    <n v="63466.95"/>
    <n v="73226.61"/>
    <n v="10662447.6"/>
    <s v="NGN"/>
    <d v="2026-06-24T00:00:00"/>
    <d v="2025-08-09T00:00:00"/>
    <m/>
    <x v="1"/>
    <x v="1"/>
  </r>
  <r>
    <s v="PRD-00102"/>
    <s v="CAN-SUP-0003"/>
    <s v="969030000000"/>
    <x v="39"/>
    <s v="Canon"/>
    <x v="6"/>
    <s v="Paper Products"/>
    <s v="Pack"/>
    <s v="Active"/>
    <x v="2"/>
    <s v="LAG"/>
    <s v="C-20-S7"/>
    <s v="C"/>
    <s v="S7"/>
    <s v="BT-869649"/>
    <s v="LOT-A5825"/>
    <n v="145"/>
    <n v="41"/>
    <n v="104"/>
    <n v="20"/>
    <n v="6"/>
    <n v="160"/>
    <s v="SUP-1004"/>
    <x v="10"/>
    <s v="United Arab Emirates"/>
    <n v="20"/>
    <d v="2025-06-09T00:00:00"/>
    <n v="32555.27"/>
    <n v="44756.69"/>
    <n v="4720514.1500000004"/>
    <s v="NGN"/>
    <d v="2026-05-18T00:00:00"/>
    <d v="2025-06-13T00:00:00"/>
    <d v="2027-11-24T00:00:00"/>
    <x v="1"/>
    <x v="1"/>
  </r>
  <r>
    <s v="PRD-01478"/>
    <s v="HP-ACC-0035"/>
    <s v="6008060000000"/>
    <x v="71"/>
    <s v="Hp"/>
    <x v="10"/>
    <s v="Mice"/>
    <s v="Each"/>
    <s v="Active"/>
    <x v="1"/>
    <s v="ABJ"/>
    <s v="B-25-S9"/>
    <s v="B"/>
    <s v="S9"/>
    <s v="BT-435803"/>
    <s v="LOT-B7877"/>
    <n v="27"/>
    <n v="10"/>
    <n v="17"/>
    <n v="50"/>
    <n v="20"/>
    <n v="300"/>
    <s v="SUP-1005"/>
    <x v="12"/>
    <s v="United Arab Emirates"/>
    <n v="20"/>
    <d v="2026-05-26T00:00:00"/>
    <n v="31612.6"/>
    <n v="37991.97"/>
    <n v="853540.2"/>
    <s v="NGN"/>
    <d v="2026-06-19T00:00:00"/>
    <d v="2026-06-10T00:00:00"/>
    <m/>
    <x v="2"/>
    <x v="0"/>
  </r>
  <r>
    <s v="PRD-00855"/>
    <s v="WD-STO-0018"/>
    <s v="1236020000000"/>
    <x v="78"/>
    <s v="Western Digital"/>
    <x v="3"/>
    <s v="Flash Drives"/>
    <s v="Each"/>
    <s v="Active"/>
    <x v="2"/>
    <s v="LAG"/>
    <s v="B-32-S5"/>
    <s v="B"/>
    <s v="S5"/>
    <s v="BT-541420"/>
    <s v="LOT-A3940"/>
    <n v="11"/>
    <n v="2"/>
    <n v="9"/>
    <n v="25"/>
    <n v="12"/>
    <n v="125"/>
    <s v="SUP-1001"/>
    <x v="9"/>
    <s v="Nigeria"/>
    <n v="8"/>
    <d v="2025-12-03T00:00:00"/>
    <n v="181361.84"/>
    <n v="213625.37"/>
    <n v="1994980.24"/>
    <s v="NGN"/>
    <d v="2026-05-25T00:00:00"/>
    <d v="2025-12-09T00:00:00"/>
    <m/>
    <x v="2"/>
    <x v="0"/>
  </r>
  <r>
    <s v="PRD-01280"/>
    <s v="PHI-CCT-0038"/>
    <s v="6609860000000"/>
    <x v="32"/>
    <s v="Philips"/>
    <x v="9"/>
    <s v="NVR"/>
    <s v="Each"/>
    <s v="Active"/>
    <x v="1"/>
    <s v="ABJ"/>
    <s v="A-23-S5"/>
    <s v="A"/>
    <s v="S5"/>
    <s v="BT-716036"/>
    <s v="LOT-B8975"/>
    <n v="57"/>
    <n v="13"/>
    <n v="44"/>
    <n v="40"/>
    <n v="20"/>
    <n v="160"/>
    <s v="SUP-1002"/>
    <x v="5"/>
    <s v="Nigeria"/>
    <n v="7"/>
    <d v="2025-03-29T00:00:00"/>
    <n v="408221.6"/>
    <n v="617907.30000000005"/>
    <n v="23268631.199999999"/>
    <s v="NGN"/>
    <d v="2026-05-22T00:00:00"/>
    <d v="2025-04-01T00:00:00"/>
    <m/>
    <x v="1"/>
    <x v="1"/>
  </r>
  <r>
    <s v="PRD-01797"/>
    <s v="UBI-NET-0062"/>
    <s v="1063820000000"/>
    <x v="51"/>
    <s v="Ubiquiti"/>
    <x v="11"/>
    <s v="Routers"/>
    <s v="Each"/>
    <s v="Active"/>
    <x v="1"/>
    <s v="ABJ"/>
    <s v="A-37-S2"/>
    <s v="A"/>
    <s v="S2"/>
    <s v="BT-673379"/>
    <s v="LOT-B1951"/>
    <n v="122"/>
    <n v="14"/>
    <n v="108"/>
    <n v="50"/>
    <n v="20"/>
    <n v="300"/>
    <s v="SUP-1002"/>
    <x v="5"/>
    <s v="Nigeria"/>
    <n v="4"/>
    <d v="2026-05-17T00:00:00"/>
    <n v="767501.47"/>
    <n v="1159317.8700000001"/>
    <n v="93635179.340000004"/>
    <s v="NGN"/>
    <d v="2026-05-13T00:00:00"/>
    <d v="2026-05-30T00:00:00"/>
    <m/>
    <x v="1"/>
    <x v="1"/>
  </r>
  <r>
    <s v="PRD-00535"/>
    <s v="HP-FUR-0011"/>
    <s v="8186550000000"/>
    <x v="27"/>
    <s v="Hp"/>
    <x v="4"/>
    <s v="Seating"/>
    <s v="Each"/>
    <s v="Active"/>
    <x v="2"/>
    <s v="LAG"/>
    <s v="D-34-S6"/>
    <s v="D"/>
    <s v="S6"/>
    <s v="BT-737468"/>
    <s v="LOT-A7062"/>
    <n v="82"/>
    <n v="11"/>
    <n v="71"/>
    <n v="20"/>
    <n v="10"/>
    <n v="120"/>
    <s v="SUP-1004"/>
    <x v="10"/>
    <s v="United Arab Emirates"/>
    <n v="22"/>
    <d v="2025-04-22T00:00:00"/>
    <n v="84404.64"/>
    <n v="116493.38"/>
    <n v="6921180.4800000004"/>
    <s v="NGN"/>
    <d v="2026-06-15T00:00:00"/>
    <d v="2025-05-02T00:00:00"/>
    <m/>
    <x v="1"/>
    <x v="1"/>
  </r>
  <r>
    <s v="PRD-00793"/>
    <s v="HP-FUR-0023"/>
    <s v="1152230000000"/>
    <x v="27"/>
    <s v="Hp"/>
    <x v="4"/>
    <s v="Desks"/>
    <s v="Each"/>
    <s v="Active"/>
    <x v="2"/>
    <s v="LAG"/>
    <s v="C-31-S1"/>
    <s v="C"/>
    <s v="S1"/>
    <s v="BT-527445"/>
    <s v="LOT-A3760"/>
    <n v="87"/>
    <n v="26"/>
    <n v="61"/>
    <n v="15"/>
    <n v="4"/>
    <n v="60"/>
    <s v="SUP-1008"/>
    <x v="6"/>
    <s v="Nigeria"/>
    <n v="8"/>
    <d v="2026-02-27T00:00:00"/>
    <n v="58863.7"/>
    <n v="74096.289999999994"/>
    <n v="5121141.9000000004"/>
    <s v="NGN"/>
    <d v="2026-06-21T00:00:00"/>
    <d v="2026-03-07T00:00:00"/>
    <m/>
    <x v="3"/>
    <x v="1"/>
  </r>
  <r>
    <s v="PRD-02706"/>
    <s v="LEN-MOB-0084"/>
    <s v="2199980000000"/>
    <x v="66"/>
    <s v="Lenovo"/>
    <x v="5"/>
    <s v="Smartphones"/>
    <s v="Each"/>
    <s v="Active"/>
    <x v="0"/>
    <s v="PHC"/>
    <s v="B-07-S3"/>
    <s v="B"/>
    <s v="S3"/>
    <s v="BT-115114"/>
    <s v="LOT-C6384"/>
    <n v="0"/>
    <n v="0"/>
    <n v="0"/>
    <n v="25"/>
    <n v="12"/>
    <n v="200"/>
    <s v="SUP-1012"/>
    <x v="11"/>
    <s v="Nigeria"/>
    <n v="7"/>
    <d v="2026-05-02T00:00:00"/>
    <n v="373619.82"/>
    <n v="556239.69999999995"/>
    <n v="0"/>
    <s v="NGN"/>
    <d v="2026-05-21T00:00:00"/>
    <d v="2026-05-07T00:00:00"/>
    <m/>
    <x v="0"/>
    <x v="0"/>
  </r>
  <r>
    <s v="PRD-00139"/>
    <s v="HP-LAP-0003"/>
    <s v="6887260000000"/>
    <x v="83"/>
    <s v="Hp"/>
    <x v="2"/>
    <s v="Gaming Laptops"/>
    <s v="Each"/>
    <s v="Active"/>
    <x v="2"/>
    <s v="LAG"/>
    <s v="G-40-S6"/>
    <s v="G"/>
    <s v="S6"/>
    <s v="BT-388946"/>
    <s v="LOT-A7511"/>
    <n v="399"/>
    <n v="104"/>
    <n v="295"/>
    <n v="75"/>
    <n v="22"/>
    <n v="600"/>
    <s v="SUP-1004"/>
    <x v="10"/>
    <s v="United Arab Emirates"/>
    <n v="19"/>
    <d v="2025-09-23T00:00:00"/>
    <n v="512517.51"/>
    <n v="722972.77"/>
    <n v="204494486.5"/>
    <s v="NGN"/>
    <d v="2026-05-06T00:00:00"/>
    <d v="2025-09-28T00:00:00"/>
    <m/>
    <x v="1"/>
    <x v="1"/>
  </r>
  <r>
    <s v="PRD-02252"/>
    <s v="CAN-SUP-0071"/>
    <s v="8798320000000"/>
    <x v="50"/>
    <s v="Canon"/>
    <x v="6"/>
    <s v="Labels"/>
    <s v="Pack"/>
    <s v="Active"/>
    <x v="1"/>
    <s v="ABJ"/>
    <s v="B-01-S8"/>
    <s v="B"/>
    <s v="S8"/>
    <s v="BT-754951"/>
    <s v="LOT-B3493"/>
    <n v="19"/>
    <n v="2"/>
    <n v="17"/>
    <n v="10"/>
    <n v="3"/>
    <n v="100"/>
    <s v="SUP-1005"/>
    <x v="12"/>
    <s v="United Arab Emirates"/>
    <n v="18"/>
    <d v="2025-07-30T00:00:00"/>
    <n v="17772.03"/>
    <n v="23105.94"/>
    <n v="337668.57"/>
    <s v="NGN"/>
    <d v="2026-06-03T00:00:00"/>
    <d v="2025-08-13T00:00:00"/>
    <d v="2027-03-06T00:00:00"/>
    <x v="1"/>
    <x v="1"/>
  </r>
  <r>
    <s v="PRD-02868"/>
    <s v="MSF-FUR-0076"/>
    <s v="2755260000000"/>
    <x v="10"/>
    <s v="Microsoft"/>
    <x v="4"/>
    <s v="Desk Accessories"/>
    <s v="Each"/>
    <s v="Active"/>
    <x v="0"/>
    <s v="PHC"/>
    <s v="N/A"/>
    <s v="F"/>
    <s v="S3"/>
    <s v="BT-822918"/>
    <s v="LOT-C9723"/>
    <n v="114"/>
    <n v="21"/>
    <n v="93"/>
    <n v="20"/>
    <n v="10"/>
    <n v="200"/>
    <s v="SUP-1006"/>
    <x v="4"/>
    <s v="China"/>
    <n v="34"/>
    <d v="2025-12-17T00:00:00"/>
    <n v="82357.66"/>
    <n v="112551.77"/>
    <n v="9388773.2400000002"/>
    <s v="NGN"/>
    <d v="2026-05-29T00:00:00"/>
    <d v="2025-12-22T00:00:00"/>
    <m/>
    <x v="1"/>
    <x v="1"/>
  </r>
  <r>
    <s v="PRD-01240"/>
    <s v="APC-ELC-0062"/>
    <s v="9303950000000"/>
    <x v="14"/>
    <s v="Apc"/>
    <x v="8"/>
    <s v="Lighting"/>
    <s v="Each"/>
    <s v="Active"/>
    <x v="1"/>
    <s v="ABJ"/>
    <s v="D-18-S7"/>
    <s v="D"/>
    <s v="S7"/>
    <s v="BT-264345"/>
    <s v="LOT-B9440"/>
    <n v="143"/>
    <n v="20"/>
    <n v="123"/>
    <n v="25"/>
    <n v="10"/>
    <n v="200"/>
    <s v="SUP-1003"/>
    <x v="0"/>
    <s v="Nigeria"/>
    <n v="4"/>
    <d v="2025-09-28T00:00:00"/>
    <n v="268278.95"/>
    <n v="367915.13"/>
    <n v="38363889.850000001"/>
    <s v="NGN"/>
    <d v="2026-06-14T00:00:00"/>
    <d v="2025-10-04T00:00:00"/>
    <m/>
    <x v="1"/>
    <x v="1"/>
  </r>
  <r>
    <s v="PRD-03021"/>
    <s v="HP-FUR-0077"/>
    <s v="81982228328"/>
    <x v="27"/>
    <s v="Hp"/>
    <x v="4"/>
    <s v="Desk Accessories"/>
    <s v="Each"/>
    <s v="Discontinued"/>
    <x v="0"/>
    <s v="PHC"/>
    <s v="G-33-S4"/>
    <s v="G"/>
    <s v="S4"/>
    <s v="BT-840773"/>
    <s v="LOT-C7564"/>
    <n v="2"/>
    <n v="0"/>
    <n v="2"/>
    <m/>
    <n v="20"/>
    <n v="320"/>
    <s v="SUP-1001"/>
    <x v="9"/>
    <s v="Nigeria"/>
    <n v="7"/>
    <d v="2026-03-07T00:00:00"/>
    <n v="205249.02"/>
    <n v="256315.75"/>
    <n v="410498.04"/>
    <s v="NGN"/>
    <d v="2026-05-27T00:00:00"/>
    <d v="2026-03-20T00:00:00"/>
    <m/>
    <x v="2"/>
    <x v="0"/>
  </r>
  <r>
    <s v="PRD-02830"/>
    <s v="SAM-AUD-0082"/>
    <s v="1869680000000"/>
    <x v="0"/>
    <s v="Samsung"/>
    <x v="0"/>
    <s v="Earbuds"/>
    <s v="Each"/>
    <s v="Active"/>
    <x v="0"/>
    <s v="PHC"/>
    <s v="E-40-S4"/>
    <s v="E"/>
    <s v="S4"/>
    <s v="BT-915231"/>
    <s v="LOT-C9734"/>
    <n v="156"/>
    <n v="2"/>
    <n v="154"/>
    <n v="50"/>
    <n v="25"/>
    <n v="300"/>
    <s v="SUP-1012"/>
    <x v="11"/>
    <s v="Nigeria"/>
    <n v="3"/>
    <d v="2026-06-01T00:00:00"/>
    <n v="70207.199999999997"/>
    <n v="101932.29"/>
    <n v="10952323.199999999"/>
    <s v="NGN"/>
    <d v="2026-06-14T00:00:00"/>
    <d v="2026-06-06T00:00:00"/>
    <m/>
    <x v="1"/>
    <x v="1"/>
  </r>
  <r>
    <s v="PRD-01575"/>
    <s v="SEA-STO-0033"/>
    <m/>
    <x v="47"/>
    <s v="Seagate"/>
    <x v="3"/>
    <s v="Flash Drives"/>
    <s v="Each"/>
    <s v="Active"/>
    <x v="1"/>
    <s v="ABJ"/>
    <s v="D-09-S7"/>
    <s v="D"/>
    <s v="S7"/>
    <s v="BT-740411"/>
    <s v="LOT-B5036"/>
    <n v="19"/>
    <n v="6"/>
    <n v="13"/>
    <n v="100"/>
    <n v="30"/>
    <n v="1000"/>
    <s v="SUP-1010"/>
    <x v="1"/>
    <s v="United Arab Emirates"/>
    <n v="19"/>
    <d v="2025-07-09T00:00:00"/>
    <n v="119667.3"/>
    <n v="150939.79"/>
    <n v="2273678.7000000002"/>
    <s v="NGN"/>
    <d v="2026-06-19T00:00:00"/>
    <d v="2025-07-14T00:00:00"/>
    <m/>
    <x v="2"/>
    <x v="0"/>
  </r>
  <r>
    <s v="PRD-00921"/>
    <s v="LEN-LAP-0023"/>
    <s v="7574140000000"/>
    <x v="19"/>
    <s v="Lenovo"/>
    <x v="2"/>
    <s v="Business Laptops"/>
    <s v="Each"/>
    <s v="Active"/>
    <x v="2"/>
    <s v="LAG"/>
    <s v="D-06-S8"/>
    <s v="D"/>
    <s v="S8"/>
    <s v="BT-396141"/>
    <s v="LOT-A3701"/>
    <n v="113"/>
    <n v="21"/>
    <n v="92"/>
    <n v="60"/>
    <n v="30"/>
    <n v="360"/>
    <s v="SUP-1008"/>
    <x v="3"/>
    <s v="Nigeria"/>
    <n v="9"/>
    <d v="2026-02-02T00:00:00"/>
    <n v="1303982"/>
    <n v="1976568.4"/>
    <n v="147349966"/>
    <s v="NGN"/>
    <d v="2026-06-02T00:00:00"/>
    <d v="2026-02-04T00:00:00"/>
    <m/>
    <x v="1"/>
    <x v="1"/>
  </r>
  <r>
    <s v="PRD-02757"/>
    <s v="CAN-SUP-0084"/>
    <s v="3497570000000"/>
    <x v="50"/>
    <s v="Canon"/>
    <x v="6"/>
    <s v="Labels"/>
    <s v="Pack"/>
    <s v="Active"/>
    <x v="0"/>
    <s v="PHC"/>
    <s v="D-21-S7"/>
    <s v="D"/>
    <s v="S7"/>
    <s v="BT-841860"/>
    <s v="LOT-C1127"/>
    <n v="35"/>
    <n v="12"/>
    <n v="23"/>
    <n v="25"/>
    <n v="10"/>
    <n v="100"/>
    <s v="SUP-1012"/>
    <x v="11"/>
    <s v="Nigeria"/>
    <n v="8"/>
    <d v="2025-07-29T00:00:00"/>
    <n v="44533.02"/>
    <n v="58017.39"/>
    <n v="1558655.7"/>
    <s v="NGN"/>
    <d v="2026-05-16T00:00:00"/>
    <d v="2025-08-13T00:00:00"/>
    <d v="2027-07-28T00:00:00"/>
    <x v="1"/>
    <x v="1"/>
  </r>
  <r>
    <s v="PRD-02209"/>
    <s v="UBI-CCT-0055"/>
    <s v="6873700000000"/>
    <x v="40"/>
    <s v="Ubiquiti"/>
    <x v="9"/>
    <s v="IP Cameras"/>
    <s v="Each"/>
    <s v="Active"/>
    <x v="1"/>
    <s v="ABJ"/>
    <s v="A-02-S3"/>
    <s v="A"/>
    <s v="S3"/>
    <s v="BT-527545"/>
    <s v="LOT-B2734"/>
    <n v="44"/>
    <n v="14"/>
    <n v="30"/>
    <n v="20"/>
    <n v="8"/>
    <n v="160"/>
    <s v="SUP-1009"/>
    <x v="7"/>
    <s v="Nigeria"/>
    <n v="12"/>
    <d v="2025-06-18T00:00:00"/>
    <n v="278232.88"/>
    <n v="356031.92"/>
    <n v="12242246.720000001"/>
    <s v="NGN"/>
    <d v="2026-05-19T00:00:00"/>
    <d v="2025-07-03T00:00:00"/>
    <m/>
    <x v="1"/>
    <x v="1"/>
  </r>
  <r>
    <s v="PRD-00447"/>
    <s v="MSF-ACC-0013"/>
    <s v="4176340000000"/>
    <x v="26"/>
    <s v="Microsoft"/>
    <x v="10"/>
    <s v="Webcams"/>
    <s v="Each"/>
    <s v="Active"/>
    <x v="2"/>
    <s v="LAG"/>
    <s v="C-06-S6"/>
    <s v="C"/>
    <s v="S6"/>
    <s v="BT-654943"/>
    <s v="LOT-A9043"/>
    <n v="228"/>
    <n v="62"/>
    <n v="166"/>
    <n v="100"/>
    <n v="50"/>
    <n v="500"/>
    <s v="SUP-1008"/>
    <x v="3"/>
    <s v="Nigeria"/>
    <n v="7"/>
    <d v="2026-03-04T00:00:00"/>
    <n v="58323.98"/>
    <n v="74385.47"/>
    <n v="13297867.439999999"/>
    <s v="NGN"/>
    <d v="2026-05-12T00:00:00"/>
    <d v="2026-03-11T00:00:00"/>
    <m/>
    <x v="1"/>
    <x v="1"/>
  </r>
  <r>
    <s v="PRD-01168"/>
    <s v="MSF-ACC-0023"/>
    <m/>
    <x v="62"/>
    <s v="Microsoft"/>
    <x v="10"/>
    <s v="Input Combos"/>
    <s v="Each"/>
    <s v="Active"/>
    <x v="2"/>
    <s v="LAG"/>
    <s v="C-16-S8"/>
    <s v="C"/>
    <s v="S8"/>
    <s v="BT-762707"/>
    <s v="LOT-A5983"/>
    <n v="117"/>
    <n v="24"/>
    <n v="93"/>
    <n v="20"/>
    <n v="10"/>
    <n v="160"/>
    <s v="SUP-1008"/>
    <x v="3"/>
    <s v="Nigeria"/>
    <n v="10"/>
    <d v="2026-01-14T00:00:00"/>
    <n v="55866.89"/>
    <n v="68955.72"/>
    <n v="6536426.1299999999"/>
    <s v="NGN"/>
    <d v="2026-06-01T00:00:00"/>
    <d v="2026-01-20T00:00:00"/>
    <m/>
    <x v="1"/>
    <x v="1"/>
  </r>
  <r>
    <s v="PRD-02075"/>
    <s v="SAM-STO-0050"/>
    <s v="4571470000000"/>
    <x v="42"/>
    <s v="Samsung"/>
    <x v="3"/>
    <s v="Solid State Drives"/>
    <s v="Each"/>
    <s v="Active"/>
    <x v="1"/>
    <s v="ABJ"/>
    <s v="B-18-S6"/>
    <s v="B"/>
    <s v="S6"/>
    <s v="BT-595467"/>
    <s v="LOT-B4782"/>
    <n v="150"/>
    <n v="23"/>
    <n v="127"/>
    <n v="30"/>
    <n v="9"/>
    <n v="300"/>
    <s v="SUP-1007"/>
    <x v="8"/>
    <s v="China"/>
    <n v="35"/>
    <d v="2025-04-24T00:00:00"/>
    <n v="39093.760000000002"/>
    <n v="57434.3"/>
    <n v="5864064"/>
    <s v="NGN"/>
    <d v="2026-05-26T00:00:00"/>
    <d v="2025-05-05T00:00:00"/>
    <m/>
    <x v="1"/>
    <x v="1"/>
  </r>
  <r>
    <s v="PRD-00097"/>
    <s v="SAM-STO-0004"/>
    <s v="3568040000000"/>
    <x v="3"/>
    <s v="Samsung"/>
    <x v="3"/>
    <s v="Hard Disk Drives"/>
    <s v="Each"/>
    <s v="Active"/>
    <x v="2"/>
    <s v="LAG"/>
    <s v="E-14-S1"/>
    <s v="E"/>
    <s v="S1"/>
    <s v="BT-976530"/>
    <s v="LOT-A6370"/>
    <n v="445"/>
    <n v="53"/>
    <n v="392"/>
    <n v="50"/>
    <n v="15"/>
    <n v="500"/>
    <s v="SUP-1006"/>
    <x v="4"/>
    <s v="China"/>
    <n v="35"/>
    <d v="2026-03-09T00:00:00"/>
    <n v="111596.01"/>
    <n v="166388.85999999999"/>
    <n v="49660224.450000003"/>
    <s v="NGN"/>
    <d v="2026-05-09T00:00:00"/>
    <d v="2026-03-12T00:00:00"/>
    <m/>
    <x v="1"/>
    <x v="1"/>
  </r>
  <r>
    <s v="PRD-01375"/>
    <s v="LOG-ACC-0031"/>
    <s v="8833920000000"/>
    <x v="84"/>
    <s v="Logitech"/>
    <x v="10"/>
    <s v="Webcams"/>
    <s v="Each"/>
    <s v="Active"/>
    <x v="1"/>
    <s v="ABJ"/>
    <s v="E-29-S3"/>
    <s v="E"/>
    <s v="S3"/>
    <s v="BT-852111"/>
    <s v="LOT-B4823"/>
    <n v="90"/>
    <n v="2"/>
    <n v="88"/>
    <n v="20"/>
    <n v="6"/>
    <n v="160"/>
    <s v="SUP-1007"/>
    <x v="8"/>
    <s v="China"/>
    <n v="35"/>
    <d v="2025-09-16T00:00:00"/>
    <n v="5431.73"/>
    <n v="6929.66"/>
    <n v="488855.7"/>
    <s v="NGN"/>
    <d v="2026-06-15T00:00:00"/>
    <d v="2025-09-18T00:00:00"/>
    <m/>
    <x v="1"/>
    <x v="1"/>
  </r>
  <r>
    <s v="PRD-02861"/>
    <s v="WD-STO-0074"/>
    <s v="3848200000000"/>
    <x v="61"/>
    <s v="Western Digital"/>
    <x v="3"/>
    <s v="External Storage"/>
    <s v="Each"/>
    <s v="Active"/>
    <x v="0"/>
    <s v="PHC"/>
    <s v="D-39-S9"/>
    <s v="D"/>
    <s v="S9"/>
    <s v="BT-592804"/>
    <s v="LOT-C1956"/>
    <n v="38"/>
    <n v="9"/>
    <n v="29"/>
    <n v="100"/>
    <n v="40"/>
    <n v="600"/>
    <s v="SUP-1006"/>
    <x v="4"/>
    <s v="China"/>
    <n v="35"/>
    <d v="2025-01-25T00:00:00"/>
    <n v="204071.18"/>
    <n v="265890.88"/>
    <n v="7754704.8399999999"/>
    <s v="NGN"/>
    <d v="2026-05-31T00:00:00"/>
    <d v="2025-02-09T00:00:00"/>
    <m/>
    <x v="2"/>
    <x v="0"/>
  </r>
  <r>
    <s v="PRD-01762"/>
    <s v="SAM-MOB-0059"/>
    <m/>
    <x v="21"/>
    <s v="Samsung"/>
    <x v="5"/>
    <s v="Smartphones"/>
    <s v="Each"/>
    <s v="Active"/>
    <x v="1"/>
    <s v="ABJ"/>
    <s v="F-03-S7"/>
    <s v="F"/>
    <s v="S7"/>
    <s v="BT-291689"/>
    <s v="LOT-B8616"/>
    <n v="79"/>
    <n v="20"/>
    <n v="59"/>
    <n v="25"/>
    <n v="12"/>
    <n v="100"/>
    <s v="SUP-1002"/>
    <x v="5"/>
    <s v="Nigeria"/>
    <n v="8"/>
    <d v="2025-01-11T00:00:00"/>
    <n v="333532.11"/>
    <n v="454384.55"/>
    <n v="26349036.690000001"/>
    <s v="NGN"/>
    <d v="2026-05-31T00:00:00"/>
    <d v="2025-01-17T00:00:00"/>
    <m/>
    <x v="1"/>
    <x v="1"/>
  </r>
  <r>
    <s v="PRD-01649"/>
    <s v="CAN-SUP-0050"/>
    <s v="7842780000000"/>
    <x v="50"/>
    <s v="Canon"/>
    <x v="6"/>
    <s v="Paper Products"/>
    <s v="Pack"/>
    <s v="Active"/>
    <x v="1"/>
    <s v="ABJ"/>
    <s v="F-36-S3"/>
    <s v="F"/>
    <s v="S3"/>
    <s v="BT-541134"/>
    <s v="LOT-B9741"/>
    <n v="348"/>
    <n v="50"/>
    <n v="298"/>
    <n v="60"/>
    <n v="18"/>
    <n v="600"/>
    <s v="SUP-1010"/>
    <x v="1"/>
    <s v="United Arab Emirates"/>
    <n v="20"/>
    <d v="2026-03-17T00:00:00"/>
    <n v="11089.26"/>
    <n v="13305.63"/>
    <n v="3859062.48"/>
    <s v="NGN"/>
    <d v="2026-06-20T00:00:00"/>
    <d v="2026-03-30T00:00:00"/>
    <d v="2026-03-31T00:00:00"/>
    <x v="1"/>
    <x v="1"/>
  </r>
  <r>
    <s v="PRD-01081"/>
    <s v="LOG-FUR-0025"/>
    <s v="6440480000000"/>
    <x v="4"/>
    <s v="Logitech"/>
    <x v="4"/>
    <s v="Seating"/>
    <s v="Each"/>
    <s v="Active"/>
    <x v="2"/>
    <s v="LAG"/>
    <s v="C-28-S7"/>
    <s v="C"/>
    <s v="S7"/>
    <s v="BT-406291"/>
    <s v="LOT-A8876"/>
    <n v="190"/>
    <n v="17"/>
    <n v="173"/>
    <n v="50"/>
    <n v="20"/>
    <n v="400"/>
    <s v="SUP-1011"/>
    <x v="2"/>
    <s v="United Kingdom"/>
    <n v="26"/>
    <d v="2026-03-07T00:00:00"/>
    <n v="172764.24"/>
    <n v="219339.93"/>
    <n v="32825205.600000001"/>
    <s v="NGN"/>
    <d v="2026-06-11T00:00:00"/>
    <d v="2026-03-10T00:00:00"/>
    <m/>
    <x v="1"/>
    <x v="1"/>
  </r>
  <r>
    <s v="PRD-02328"/>
    <s v="CAN-SUP-0073"/>
    <s v="2962290000000"/>
    <x v="50"/>
    <s v="Canon"/>
    <x v="6"/>
    <s v="Toner &amp; Ink"/>
    <s v="Pack"/>
    <s v="Active"/>
    <x v="0"/>
    <s v="PHC"/>
    <s v="E-11-S6"/>
    <s v="E"/>
    <s v="S6"/>
    <s v="BT-201142"/>
    <s v="LOT-C8376"/>
    <n v="0"/>
    <n v="0"/>
    <n v="0"/>
    <n v="40"/>
    <n v="12"/>
    <n v="320"/>
    <s v="SUP-1006"/>
    <x v="4"/>
    <s v="China"/>
    <n v="36"/>
    <d v="2025-09-15T00:00:00"/>
    <n v="24030.07"/>
    <n v="34868.57"/>
    <n v="0"/>
    <s v="NGN"/>
    <d v="2026-06-29T00:00:00"/>
    <d v="2025-09-26T00:00:00"/>
    <d v="2027-12-06T00:00:00"/>
    <x v="0"/>
    <x v="0"/>
  </r>
  <r>
    <s v="PRD-00832"/>
    <s v="LOG-ACC-0024"/>
    <s v="7405710000000"/>
    <x v="69"/>
    <s v="Logitech"/>
    <x v="10"/>
    <s v="Webcams"/>
    <s v="Each"/>
    <s v="Active"/>
    <x v="2"/>
    <s v="LAG"/>
    <s v="G-17-S3"/>
    <s v="G"/>
    <s v="S3"/>
    <s v="BT-835837"/>
    <s v="LOT-A8392"/>
    <n v="0"/>
    <n v="0"/>
    <n v="0"/>
    <n v="60"/>
    <n v="30"/>
    <n v="300"/>
    <s v="SUP-1002"/>
    <x v="6"/>
    <s v="Nigeria"/>
    <n v="9"/>
    <d v="2025-05-11T00:00:00"/>
    <n v="19962.43"/>
    <n v="24336.29"/>
    <n v="0"/>
    <s v="NGN"/>
    <d v="2026-05-15T00:00:00"/>
    <d v="2025-05-22T00:00:00"/>
    <m/>
    <x v="0"/>
    <x v="0"/>
  </r>
  <r>
    <s v="PRD-03255"/>
    <s v="UBI-CCT-0081"/>
    <s v="3616220000000"/>
    <x v="16"/>
    <s v="Ubiquiti"/>
    <x v="9"/>
    <s v="NVR"/>
    <s v="Each"/>
    <s v="Active"/>
    <x v="0"/>
    <s v="PHC"/>
    <s v="D-32-S9"/>
    <s v="D"/>
    <s v="S9"/>
    <s v="BT-774069"/>
    <s v="LOT-C1843"/>
    <n v="1"/>
    <n v="0"/>
    <n v="1"/>
    <m/>
    <n v="5"/>
    <n v="100"/>
    <s v="SUP-1006"/>
    <x v="4"/>
    <s v="China"/>
    <n v="39"/>
    <d v="2026-06-05T00:00:00"/>
    <n v="710027.99"/>
    <n v="829801.5"/>
    <n v="710027.99"/>
    <s v="NGN"/>
    <d v="2026-05-21T00:00:00"/>
    <d v="2026-06-10T00:00:00"/>
    <m/>
    <x v="2"/>
    <x v="0"/>
  </r>
  <r>
    <s v="PRD-00408"/>
    <s v="PHI-ELC-0020"/>
    <s v="5495010000000"/>
    <x v="37"/>
    <s v="Philips"/>
    <x v="8"/>
    <s v="Lighting"/>
    <s v="Each"/>
    <s v="Active"/>
    <x v="2"/>
    <s v="LAG"/>
    <s v="B-02-S3"/>
    <s v="B"/>
    <s v="S3"/>
    <s v="BT-621724"/>
    <s v="LOT-A4343"/>
    <n v="190"/>
    <n v="66"/>
    <n v="124"/>
    <n v="100"/>
    <n v="40"/>
    <n v="500"/>
    <s v="SUP-1002"/>
    <x v="5"/>
    <s v="Nigeria"/>
    <n v="8"/>
    <d v="2025-06-01T00:00:00"/>
    <n v="260538.29"/>
    <n v="369304.46"/>
    <n v="49502275.100000001"/>
    <s v="NGN"/>
    <d v="2026-05-01T00:00:00"/>
    <d v="2025-06-16T00:00:00"/>
    <m/>
    <x v="1"/>
    <x v="1"/>
  </r>
  <r>
    <s v="PRD-01070"/>
    <s v="HP-MOB-0041"/>
    <s v="5605270000000"/>
    <x v="25"/>
    <s v="Hp"/>
    <x v="5"/>
    <s v="Smartphones"/>
    <s v="Each"/>
    <s v="Active"/>
    <x v="2"/>
    <s v="LAG"/>
    <s v="D-13-S1"/>
    <s v="D"/>
    <s v="S1"/>
    <s v="BT-295234"/>
    <s v="LOT-A1551"/>
    <n v="349"/>
    <n v="66"/>
    <n v="283"/>
    <n v="75"/>
    <n v="30"/>
    <n v="750"/>
    <s v="SUP-1004"/>
    <x v="10"/>
    <s v="United Arab Emirates"/>
    <n v="19"/>
    <d v="2025-07-21T00:00:00"/>
    <n v="411937.72"/>
    <n v="582313.35"/>
    <n v="143766264.30000001"/>
    <s v="NGN"/>
    <d v="2026-05-23T00:00:00"/>
    <d v="2025-08-02T00:00:00"/>
    <m/>
    <x v="1"/>
    <x v="1"/>
  </r>
  <r>
    <s v="PRD-03239"/>
    <s v="PHI-CLN-0095"/>
    <s v="3214470000000"/>
    <x v="20"/>
    <s v="Philips"/>
    <x v="1"/>
    <s v="Wipes"/>
    <s v="Each"/>
    <s v="Active"/>
    <x v="0"/>
    <s v="PHC"/>
    <s v="B-08-S1"/>
    <s v="B"/>
    <s v="S1"/>
    <s v="BT-853186"/>
    <s v="LOT-C9638"/>
    <n v="258"/>
    <n v="84"/>
    <n v="174"/>
    <m/>
    <n v="7"/>
    <n v="250"/>
    <s v="SUP-1001"/>
    <x v="9"/>
    <s v="Nigeria"/>
    <n v="7"/>
    <d v="2025-03-19T00:00:00"/>
    <n v="176313.76"/>
    <n v="251440.8"/>
    <n v="45488950.079999998"/>
    <s v="NGN"/>
    <d v="2026-06-07T00:00:00"/>
    <d v="2025-03-27T00:00:00"/>
    <d v="2028-01-25T00:00:00"/>
    <x v="3"/>
    <x v="1"/>
  </r>
  <r>
    <s v="PRD-01082"/>
    <s v="WD-STO-0028"/>
    <s v="9953160000000"/>
    <x v="78"/>
    <s v="Western Digital"/>
    <x v="3"/>
    <s v="Flash Drives"/>
    <s v="Each"/>
    <s v="Active"/>
    <x v="2"/>
    <s v="LAG"/>
    <s v="E-25-S5"/>
    <s v="E"/>
    <s v="S5"/>
    <s v="BT-955058"/>
    <s v="LOT-A4559"/>
    <n v="93"/>
    <n v="17"/>
    <n v="76"/>
    <n v="15"/>
    <n v="7"/>
    <n v="150"/>
    <s v="SUP-1008"/>
    <x v="3"/>
    <s v="Nigeria"/>
    <n v="8"/>
    <d v="2025-03-10T00:00:00"/>
    <n v="52090.48"/>
    <n v="67992.039999999994"/>
    <n v="4844414.6399999997"/>
    <s v="NGN"/>
    <d v="2026-06-24T00:00:00"/>
    <d v="2025-03-21T00:00:00"/>
    <m/>
    <x v="1"/>
    <x v="1"/>
  </r>
  <r>
    <s v="PRD-01046"/>
    <s v="HP-MOB-0040"/>
    <s v="6059930000000"/>
    <x v="25"/>
    <s v="Hp"/>
    <x v="5"/>
    <s v="Smartphones"/>
    <s v="Each"/>
    <s v="Active"/>
    <x v="2"/>
    <s v="LAG"/>
    <s v="B-08-S4"/>
    <s v="B"/>
    <s v="S4"/>
    <s v="BT-640053"/>
    <s v="LOT-A5459"/>
    <n v="25"/>
    <n v="0"/>
    <n v="25"/>
    <n v="15"/>
    <n v="6"/>
    <n v="60"/>
    <s v="SUP-1011"/>
    <x v="2"/>
    <s v="United Kingdom"/>
    <n v="28"/>
    <d v="2025-07-06T00:00:00"/>
    <n v="601342.12"/>
    <n v="907327.62"/>
    <n v="15033553"/>
    <s v="NGN"/>
    <d v="2026-05-11T00:00:00"/>
    <d v="2025-07-10T00:00:00"/>
    <m/>
    <x v="1"/>
    <x v="1"/>
  </r>
  <r>
    <s v="PRD-01564"/>
    <s v="CAN-SUP-0048"/>
    <s v="2202200000000"/>
    <x v="50"/>
    <s v="Canon"/>
    <x v="6"/>
    <s v="Paper Products"/>
    <s v="Pack"/>
    <s v="Active"/>
    <x v="1"/>
    <s v="ABJ"/>
    <s v="F-14-S5"/>
    <s v="F"/>
    <s v="S5"/>
    <s v="BT-559030"/>
    <s v="LOT-B6043"/>
    <n v="313"/>
    <n v="45"/>
    <n v="268"/>
    <n v="40"/>
    <n v="12"/>
    <n v="320"/>
    <s v="SUP-1007"/>
    <x v="8"/>
    <s v="China"/>
    <n v="32"/>
    <d v="2025-07-29T00:00:00"/>
    <n v="9130.5499999999993"/>
    <n v="12874.38"/>
    <n v="2857862.15"/>
    <s v="NGN"/>
    <d v="2026-06-20T00:00:00"/>
    <d v="2025-08-13T00:00:00"/>
    <d v="2028-05-16T00:00:00"/>
    <x v="1"/>
    <x v="1"/>
  </r>
  <r>
    <s v="PRD-02807"/>
    <s v="MSF-ACC-0049"/>
    <s v="8332070000000"/>
    <x v="62"/>
    <s v="Microsoft"/>
    <x v="10"/>
    <s v="Mice"/>
    <s v="Each"/>
    <s v="Active"/>
    <x v="0"/>
    <s v="PHC"/>
    <s v="N/A"/>
    <s v="B"/>
    <s v="S1"/>
    <s v="BT-686557"/>
    <s v="LOT-C8932"/>
    <n v="85"/>
    <n v="5"/>
    <n v="80"/>
    <n v="75"/>
    <n v="22"/>
    <n v="600"/>
    <s v="SUP-1009"/>
    <x v="7"/>
    <s v="Nigeria"/>
    <n v="8"/>
    <d v="2026-04-28T00:00:00"/>
    <n v="37409.980000000003"/>
    <n v="43881.33"/>
    <n v="3179848.3"/>
    <s v="NGN"/>
    <d v="2026-05-15T00:00:00"/>
    <d v="2026-04-30T00:00:00"/>
    <m/>
    <x v="1"/>
    <x v="1"/>
  </r>
  <r>
    <s v="PRD-03102"/>
    <s v="HP-CLN-0078"/>
    <s v="6664570000000"/>
    <x v="1"/>
    <s v="Hp"/>
    <x v="1"/>
    <s v="Wipes"/>
    <s v="Each"/>
    <s v="Active"/>
    <x v="0"/>
    <s v="PHC"/>
    <s v="E-20-S1"/>
    <s v="E"/>
    <s v="S1"/>
    <s v="BT-392863"/>
    <s v="LOT-C6566"/>
    <n v="127"/>
    <n v="15"/>
    <n v="112"/>
    <n v="25"/>
    <n v="10"/>
    <n v="250"/>
    <s v="SUP-1012"/>
    <x v="11"/>
    <s v="Nigeria"/>
    <n v="7"/>
    <d v="2026-03-13T00:00:00"/>
    <n v="83350.39"/>
    <n v="114982.14"/>
    <n v="10585499.529999999"/>
    <s v="NGN"/>
    <d v="2026-06-12T00:00:00"/>
    <d v="2026-03-24T00:00:00"/>
    <d v="2028-03-22T00:00:00"/>
    <x v="1"/>
    <x v="1"/>
  </r>
  <r>
    <s v="PRD-00672"/>
    <s v="PHI-CLN-0018"/>
    <s v="4673920000000"/>
    <x v="20"/>
    <s v="Philips"/>
    <x v="1"/>
    <s v="Vacuum"/>
    <s v="Each"/>
    <s v="Active"/>
    <x v="2"/>
    <s v="LAG"/>
    <s v="A-02-S1"/>
    <s v="A"/>
    <s v="S1"/>
    <s v="BT-675189"/>
    <s v="LOT-A9503"/>
    <n v="47"/>
    <n v="4"/>
    <n v="43"/>
    <n v="15"/>
    <n v="4"/>
    <n v="75"/>
    <s v="SUP-1001"/>
    <x v="9"/>
    <s v="Nigeria"/>
    <n v="7"/>
    <d v="2025-11-08T00:00:00"/>
    <n v="163063.25"/>
    <n v="187619.93"/>
    <n v="7663972.75"/>
    <s v="NGN"/>
    <d v="2026-06-16T00:00:00"/>
    <d v="2025-11-21T00:00:00"/>
    <d v="2026-04-02T00:00:00"/>
    <x v="1"/>
    <x v="1"/>
  </r>
  <r>
    <s v="PRD-02215"/>
    <s v="HP-FUR-0054"/>
    <s v="6449640000000"/>
    <x v="27"/>
    <s v="Hp"/>
    <x v="4"/>
    <s v="Desks"/>
    <s v="Each"/>
    <s v="Active"/>
    <x v="1"/>
    <s v="ABJ"/>
    <s v="C-02-S6"/>
    <s v="C"/>
    <s v="S6"/>
    <s v="BT-575875"/>
    <s v="LOT-B6439"/>
    <n v="210"/>
    <n v="36"/>
    <n v="174"/>
    <n v="75"/>
    <n v="30"/>
    <n v="600"/>
    <s v="SUP-1010"/>
    <x v="1"/>
    <s v="United Arab Emirates"/>
    <n v="14"/>
    <d v="2025-09-03T00:00:00"/>
    <n v="193778.76"/>
    <n v="261247.24"/>
    <n v="40693539.600000001"/>
    <s v="NGN"/>
    <d v="2026-06-23T00:00:00"/>
    <d v="2025-09-17T00:00:00"/>
    <m/>
    <x v="1"/>
    <x v="1"/>
  </r>
  <r>
    <s v="PRD-00739"/>
    <s v="LEN-LAP-0018"/>
    <s v="390912000000"/>
    <x v="8"/>
    <s v="Lenovo"/>
    <x v="2"/>
    <s v="Business Laptops"/>
    <s v="Each"/>
    <s v="Active"/>
    <x v="2"/>
    <s v="LAG"/>
    <s v="G-01-S5"/>
    <s v="G"/>
    <s v="S5"/>
    <s v="BT-754148"/>
    <s v="LOT-A9929"/>
    <n v="112"/>
    <n v="27"/>
    <n v="85"/>
    <n v="50"/>
    <n v="15"/>
    <n v="200"/>
    <s v="SUP-1001"/>
    <x v="9"/>
    <s v="Nigeria"/>
    <n v="7"/>
    <d v="2026-03-12T00:00:00"/>
    <n v="396217.63"/>
    <n v="571493.85"/>
    <n v="44376374.560000002"/>
    <s v="NGN"/>
    <d v="2026-05-20T00:00:00"/>
    <d v="2026-03-23T00:00:00"/>
    <m/>
    <x v="1"/>
    <x v="1"/>
  </r>
  <r>
    <s v="PRD-03058"/>
    <s v="UBI-CCT-0076"/>
    <s v="6644690000000"/>
    <x v="16"/>
    <s v="Ubiquiti"/>
    <x v="9"/>
    <s v="Intercoms"/>
    <s v="Each"/>
    <s v="Active"/>
    <x v="0"/>
    <s v="PHC"/>
    <s v="C-07-S1"/>
    <s v="C"/>
    <s v="S1"/>
    <s v="BT-824919"/>
    <s v="LOT-C5482"/>
    <n v="129"/>
    <n v="46"/>
    <n v="83"/>
    <n v="60"/>
    <n v="24"/>
    <n v="480"/>
    <s v="SUP-1009"/>
    <x v="7"/>
    <s v="Nigeria"/>
    <n v="10"/>
    <d v="2025-08-11T00:00:00"/>
    <n v="330397.96000000002"/>
    <n v="381770.95"/>
    <n v="42621336.840000004"/>
    <s v="NGN"/>
    <d v="2026-05-13T00:00:00"/>
    <d v="2025-08-23T00:00:00"/>
    <m/>
    <x v="1"/>
    <x v="1"/>
  </r>
  <r>
    <s v="PRD-01443"/>
    <s v="PHI-ELC-0084"/>
    <s v="8745130000000"/>
    <x v="37"/>
    <s v="Philips"/>
    <x v="8"/>
    <s v="UPS"/>
    <s v="Each"/>
    <s v="Active"/>
    <x v="1"/>
    <s v="ABJ"/>
    <s v="C-13-S1"/>
    <s v="C"/>
    <s v="S1"/>
    <s v="BT-539391"/>
    <s v="LOT-B4654"/>
    <n v="660"/>
    <n v="59"/>
    <n v="601"/>
    <n v="100"/>
    <n v="40"/>
    <n v="800"/>
    <s v="SUP-1009"/>
    <x v="7"/>
    <s v="Nigeria"/>
    <n v="9"/>
    <d v="2026-05-03T00:00:00"/>
    <n v="244433.11"/>
    <n v="331698.5"/>
    <n v="161325852.59999999"/>
    <s v="NGN"/>
    <d v="2026-06-23T00:00:00"/>
    <d v="2026-05-08T00:00:00"/>
    <m/>
    <x v="1"/>
    <x v="1"/>
  </r>
  <r>
    <s v="PRD-01281"/>
    <s v="PHI-CLN-0032"/>
    <s v="9844500000000"/>
    <x v="20"/>
    <s v="Philips"/>
    <x v="1"/>
    <s v="Cleaning Kits"/>
    <s v="Each"/>
    <s v="Active"/>
    <x v="1"/>
    <s v="ABJ"/>
    <s v="F-24-S6"/>
    <s v="F"/>
    <s v="S6"/>
    <s v="BT-574672"/>
    <s v="LOT-B2908"/>
    <n v="216"/>
    <n v="67"/>
    <n v="149"/>
    <n v="50"/>
    <n v="20"/>
    <n v="250"/>
    <s v="SUP-1009"/>
    <x v="7"/>
    <s v="Nigeria"/>
    <n v="8"/>
    <d v="2025-01-07T00:00:00"/>
    <n v="97171.25"/>
    <n v="143084.23000000001"/>
    <n v="20988990"/>
    <s v="NGN"/>
    <d v="2026-05-22T00:00:00"/>
    <d v="2025-01-19T00:00:00"/>
    <d v="2028-02-28T00:00:00"/>
    <x v="1"/>
    <x v="1"/>
  </r>
  <r>
    <s v="PRD-02168"/>
    <s v="PHI-CCT-0061"/>
    <s v="298494000000"/>
    <x v="32"/>
    <s v="Philips"/>
    <x v="9"/>
    <s v="IP Cameras"/>
    <s v="Each"/>
    <s v="Active"/>
    <x v="1"/>
    <s v="ABJ"/>
    <s v="E-37-S6"/>
    <s v="E"/>
    <s v="S6"/>
    <s v="BT-919298"/>
    <s v="LOT-B2325"/>
    <n v="597"/>
    <n v="218"/>
    <n v="379"/>
    <n v="75"/>
    <n v="37"/>
    <n v="600"/>
    <s v="SUP-1007"/>
    <x v="8"/>
    <s v="China"/>
    <n v="32"/>
    <d v="2026-03-01T00:00:00"/>
    <n v="719946.3"/>
    <n v="989410.61"/>
    <n v="429807941.10000002"/>
    <s v="NGN"/>
    <d v="2026-06-19T00:00:00"/>
    <d v="2026-03-11T00:00:00"/>
    <m/>
    <x v="1"/>
    <x v="1"/>
  </r>
  <r>
    <s v="PRD-03036"/>
    <s v="LEN-MOB-0092"/>
    <s v="5979040000000"/>
    <x v="5"/>
    <s v="Lenovo"/>
    <x v="5"/>
    <s v="Tablets"/>
    <s v="Each"/>
    <s v="Active"/>
    <x v="0"/>
    <s v="PHC"/>
    <s v="D-33-S3"/>
    <s v="D"/>
    <s v="S3"/>
    <s v="BT-840530"/>
    <s v="LOT-C9755"/>
    <n v="0"/>
    <n v="0"/>
    <n v="0"/>
    <n v="15"/>
    <n v="6"/>
    <n v="150"/>
    <s v="SUP-1012"/>
    <x v="11"/>
    <s v="Nigeria"/>
    <n v="5"/>
    <d v="2026-03-22T00:00:00"/>
    <n v="341474.37"/>
    <n v="454879.26"/>
    <n v="0"/>
    <s v="NGN"/>
    <d v="2026-05-25T00:00:00"/>
    <d v="2026-03-24T00:00:00"/>
    <m/>
    <x v="0"/>
    <x v="0"/>
  </r>
  <r>
    <s v="PRD-00581"/>
    <s v="LOG-ACC-0018"/>
    <s v="8242000000000"/>
    <x v="84"/>
    <s v="Logitech"/>
    <x v="10"/>
    <s v="Input Combos"/>
    <s v="Each"/>
    <s v="Active"/>
    <x v="2"/>
    <s v="LAG"/>
    <s v="G-05-S3"/>
    <s v="G"/>
    <s v="S3"/>
    <s v="BT-201263"/>
    <s v="LOT-A9877"/>
    <n v="101"/>
    <n v="29"/>
    <n v="72"/>
    <n v="40"/>
    <n v="16"/>
    <n v="400"/>
    <s v="SUP-1006"/>
    <x v="4"/>
    <s v="China"/>
    <n v="36"/>
    <d v="2026-01-19T00:00:00"/>
    <n v="21738.03"/>
    <n v="25783.15"/>
    <n v="2195541.0299999998"/>
    <s v="NGN"/>
    <d v="2026-06-11T00:00:00"/>
    <d v="2026-01-27T00:00:00"/>
    <m/>
    <x v="1"/>
    <x v="1"/>
  </r>
  <r>
    <s v="PRD-02400"/>
    <s v="LOG-FUR-0064"/>
    <s v="2541780000000"/>
    <x v="4"/>
    <s v="Logitech"/>
    <x v="4"/>
    <s v="Seating"/>
    <s v="Each"/>
    <s v="Active"/>
    <x v="0"/>
    <s v="PHC"/>
    <s v="D-29-S7"/>
    <s v="D"/>
    <s v="S7"/>
    <s v="BT-348949"/>
    <s v="LOT-C2779"/>
    <n v="942"/>
    <n v="149"/>
    <n v="793"/>
    <n v="75"/>
    <n v="30"/>
    <n v="750"/>
    <s v="SUP-1006"/>
    <x v="4"/>
    <s v="China"/>
    <n v="33"/>
    <d v="2025-12-10T00:00:00"/>
    <n v="85452.49"/>
    <n v="109546.57"/>
    <n v="80496245.579999998"/>
    <s v="NGN"/>
    <d v="2026-05-03T00:00:00"/>
    <d v="2025-12-18T00:00:00"/>
    <m/>
    <x v="3"/>
    <x v="1"/>
  </r>
  <r>
    <s v="PRD-00152"/>
    <s v="DEL-LAP-0002"/>
    <m/>
    <x v="65"/>
    <s v="Dell"/>
    <x v="2"/>
    <s v="Gaming Laptops"/>
    <s v="Each"/>
    <s v="Active"/>
    <x v="2"/>
    <s v="LAG"/>
    <s v="H-30-S6"/>
    <s v="H"/>
    <s v="S6"/>
    <s v="BT-830789"/>
    <s v="LOT-A1519"/>
    <n v="124"/>
    <n v="0"/>
    <n v="124"/>
    <n v="30"/>
    <n v="12"/>
    <n v="150"/>
    <s v="SUP-1002"/>
    <x v="5"/>
    <s v="Nigeria"/>
    <n v="3"/>
    <d v="2025-06-24T00:00:00"/>
    <n v="508217.88"/>
    <n v="684788.94"/>
    <n v="63019017.119999997"/>
    <s v="NGN"/>
    <d v="2026-06-10T00:00:00"/>
    <d v="2025-07-01T00:00:00"/>
    <m/>
    <x v="1"/>
    <x v="1"/>
  </r>
  <r>
    <s v="PRD-01556"/>
    <s v="CIS-NET-0065"/>
    <s v="8055920000000"/>
    <x v="48"/>
    <s v="Cisco"/>
    <x v="11"/>
    <s v="Access Points"/>
    <s v="Each"/>
    <s v="Active"/>
    <x v="1"/>
    <s v="ABJ"/>
    <s v="B-19-S2"/>
    <s v="B"/>
    <s v="S2"/>
    <s v="BT-555000"/>
    <s v="LOT-B8618"/>
    <n v="0"/>
    <n v="0"/>
    <n v="0"/>
    <m/>
    <n v="9"/>
    <n v="150"/>
    <s v="SUP-1002"/>
    <x v="5"/>
    <s v="Nigeria"/>
    <n v="3"/>
    <d v="2025-08-04T00:00:00"/>
    <n v="267457.74"/>
    <n v="337712.61"/>
    <n v="0"/>
    <s v="NGN"/>
    <d v="2026-06-10T00:00:00"/>
    <d v="2025-08-18T00:00:00"/>
    <m/>
    <x v="0"/>
    <x v="0"/>
  </r>
  <r>
    <s v="PRD-02599"/>
    <s v="MSF-FUR-0066"/>
    <s v="9727310000000"/>
    <x v="10"/>
    <s v="Microsoft"/>
    <x v="4"/>
    <s v="Desk Accessories"/>
    <s v="Each"/>
    <s v="Active"/>
    <x v="0"/>
    <s v="PHC"/>
    <s v="C-20-S3"/>
    <s v="C"/>
    <s v="S3"/>
    <s v="BT-453411"/>
    <s v="LOT-C9184"/>
    <n v="155"/>
    <n v="17"/>
    <n v="138"/>
    <n v="20"/>
    <n v="6"/>
    <n v="200"/>
    <s v="SUP-1006"/>
    <x v="4"/>
    <s v="China"/>
    <n v="35"/>
    <d v="2025-12-31T00:00:00"/>
    <n v="274920.99"/>
    <n v="394437.64"/>
    <n v="42612753.450000003"/>
    <s v="NGN"/>
    <d v="2026-06-27T00:00:00"/>
    <d v="2026-01-13T00:00:00"/>
    <m/>
    <x v="1"/>
    <x v="1"/>
  </r>
  <r>
    <s v="PRD-01541"/>
    <s v="LOG-ACC-0034"/>
    <s v="4498110000000"/>
    <x v="69"/>
    <s v="Logitech"/>
    <x v="10"/>
    <s v="Keyboards"/>
    <s v="Each"/>
    <s v="Active"/>
    <x v="1"/>
    <s v="ABJ"/>
    <s v="D-27-S4"/>
    <s v="D"/>
    <s v="S4"/>
    <s v="BT-763440"/>
    <s v="LOT-B5920"/>
    <n v="130"/>
    <n v="51"/>
    <n v="79"/>
    <n v="30"/>
    <n v="9"/>
    <n v="180"/>
    <s v="SUP-1003"/>
    <x v="0"/>
    <s v="Nigeria"/>
    <n v="8"/>
    <d v="2025-10-17T00:00:00"/>
    <n v="28159.11"/>
    <n v="37686.230000000003"/>
    <n v="3660684.3"/>
    <s v="NGN"/>
    <d v="2026-05-28T00:00:00"/>
    <d v="2025-10-24T00:00:00"/>
    <m/>
    <x v="1"/>
    <x v="1"/>
  </r>
  <r>
    <s v="PRD-02826"/>
    <s v="UBI-CCT-0067"/>
    <s v="9452360000000"/>
    <x v="40"/>
    <s v="Ubiquiti"/>
    <x v="9"/>
    <s v="Intercoms"/>
    <s v="Each"/>
    <s v="Active"/>
    <x v="0"/>
    <s v="PHC"/>
    <s v="D-26-S5"/>
    <s v="D"/>
    <s v="S5"/>
    <s v="BT-355086"/>
    <s v="LOT-C2271"/>
    <n v="40"/>
    <n v="10"/>
    <n v="30"/>
    <m/>
    <n v="12"/>
    <n v="120"/>
    <s v="SUP-1010"/>
    <x v="1"/>
    <s v="United Arab Emirates"/>
    <n v="19"/>
    <d v="2025-04-07T00:00:00"/>
    <n v="327904.28000000003"/>
    <n v="493924.7"/>
    <n v="13116171.199999999"/>
    <s v="NGN"/>
    <d v="2026-05-08T00:00:00"/>
    <d v="2025-04-21T00:00:00"/>
    <m/>
    <x v="1"/>
    <x v="1"/>
  </r>
  <r>
    <s v="PRD-02359"/>
    <s v="LOG-FUR-0063"/>
    <s v="4382500000000"/>
    <x v="4"/>
    <s v="Logitech"/>
    <x v="4"/>
    <s v="Desks"/>
    <s v="Each"/>
    <s v="Active"/>
    <x v="0"/>
    <s v="PHC"/>
    <s v="G-22-S5"/>
    <s v="G"/>
    <s v="S5"/>
    <s v="BT-871671"/>
    <s v="LOT-C2920"/>
    <n v="64"/>
    <n v="2"/>
    <n v="62"/>
    <n v="20"/>
    <n v="6"/>
    <n v="80"/>
    <s v="SUP-1006"/>
    <x v="4"/>
    <s v="China"/>
    <n v="34"/>
    <d v="2026-01-09T00:00:00"/>
    <n v="64226.5"/>
    <n v="82890.52"/>
    <n v="4110496"/>
    <s v="NGN"/>
    <d v="2026-05-06T00:00:00"/>
    <d v="2026-01-15T00:00:00"/>
    <m/>
    <x v="1"/>
    <x v="1"/>
  </r>
  <r>
    <s v="PRD-01360"/>
    <s v="MSF-LAP-0017"/>
    <s v="4393000000000"/>
    <x v="46"/>
    <s v="Microsoft"/>
    <x v="2"/>
    <s v="Gaming Laptops"/>
    <s v="Each"/>
    <s v="Active"/>
    <x v="1"/>
    <s v="ABJ"/>
    <s v="A-25-S7"/>
    <s v="A"/>
    <s v="S7"/>
    <s v="BT-438284"/>
    <s v="LOT-B9845"/>
    <n v="50"/>
    <n v="17"/>
    <n v="33"/>
    <n v="25"/>
    <n v="12"/>
    <n v="250"/>
    <s v="SUP-1003"/>
    <x v="6"/>
    <s v="Nigeria"/>
    <n v="7"/>
    <d v="2026-04-13T00:00:00"/>
    <n v="1283217.47"/>
    <n v="1933569.6"/>
    <n v="64160873.5"/>
    <s v="NGN"/>
    <d v="2026-05-20T00:00:00"/>
    <d v="2026-04-14T00:00:00"/>
    <m/>
    <x v="1"/>
    <x v="1"/>
  </r>
  <r>
    <s v="PRD-00326"/>
    <s v="SAM-MOB-0011"/>
    <s v="8164940000000"/>
    <x v="22"/>
    <s v="Samsung"/>
    <x v="5"/>
    <s v="Tablets"/>
    <s v="Each"/>
    <s v="Active"/>
    <x v="2"/>
    <s v="LAG"/>
    <s v="A-14-S6"/>
    <s v="A"/>
    <s v="S6"/>
    <s v="BT-587982"/>
    <s v="LOT-A6268"/>
    <n v="14"/>
    <n v="5"/>
    <n v="9"/>
    <n v="50"/>
    <n v="15"/>
    <n v="300"/>
    <s v="SUP-1004"/>
    <x v="10"/>
    <s v="United Arab Emirates"/>
    <n v="21"/>
    <d v="2026-05-31T00:00:00"/>
    <n v="196871.03"/>
    <n v="251164.35"/>
    <n v="2756194.42"/>
    <s v="NGN"/>
    <d v="2026-05-16T00:00:00"/>
    <d v="2026-06-06T00:00:00"/>
    <m/>
    <x v="2"/>
    <x v="0"/>
  </r>
  <r>
    <s v="PRD-00653"/>
    <s v="HP-LAP-0015"/>
    <s v="4246490000000"/>
    <x v="83"/>
    <s v="Hp"/>
    <x v="2"/>
    <s v="Consumer Laptops"/>
    <s v="Each"/>
    <s v="Active"/>
    <x v="2"/>
    <s v="LAG"/>
    <s v="B-39-S9"/>
    <s v="B"/>
    <s v="S9"/>
    <s v="BT-529495"/>
    <s v="LOT-A9553"/>
    <n v="72"/>
    <n v="7"/>
    <n v="65"/>
    <n v="10"/>
    <n v="5"/>
    <n v="100"/>
    <s v="SUP-1008"/>
    <x v="3"/>
    <s v="Nigeria"/>
    <n v="4"/>
    <d v="2025-06-26T00:00:00"/>
    <n v="907856.3"/>
    <n v="1128992.8600000001"/>
    <n v="65365653.600000001"/>
    <s v="NGN"/>
    <d v="2026-06-23T00:00:00"/>
    <d v="2025-06-29T00:00:00"/>
    <m/>
    <x v="1"/>
    <x v="1"/>
  </r>
  <r>
    <s v="PRD-01384"/>
    <s v="PHI-ELC-0076"/>
    <s v="4218150000000"/>
    <x v="31"/>
    <s v="Philips"/>
    <x v="8"/>
    <s v="Surge Protection"/>
    <s v="Each"/>
    <s v="Active"/>
    <x v="1"/>
    <s v="ABJ"/>
    <s v="B-07-S2"/>
    <s v="B"/>
    <s v="S2"/>
    <s v="BT-932724"/>
    <s v="LOT-B2169"/>
    <n v="376"/>
    <n v="68"/>
    <n v="308"/>
    <n v="40"/>
    <n v="16"/>
    <n v="400"/>
    <s v="SUP-1005"/>
    <x v="12"/>
    <s v="United Arab Emirates"/>
    <n v="20"/>
    <d v="2026-02-03T00:00:00"/>
    <n v="14411.54"/>
    <n v="19297.54"/>
    <n v="5418739.04"/>
    <s v="NGN"/>
    <d v="2026-05-27T00:00:00"/>
    <d v="2026-02-06T00:00:00"/>
    <m/>
    <x v="1"/>
    <x v="1"/>
  </r>
  <r>
    <s v="PRD-00367"/>
    <s v="HP-ACC-0067"/>
    <s v="8836080000000"/>
    <x v="4"/>
    <s v="Logitech"/>
    <x v="4"/>
    <s v="Seating"/>
    <s v="Each"/>
    <s v="Active"/>
    <x v="2"/>
    <s v="LAG"/>
    <s v="B-27-S4"/>
    <s v="B"/>
    <s v="S4"/>
    <s v="BT-688247"/>
    <s v="LOT-A5563"/>
    <n v="193"/>
    <n v="25"/>
    <n v="168"/>
    <n v="75"/>
    <n v="37"/>
    <n v="300"/>
    <s v="SUP-1001"/>
    <x v="9"/>
    <s v="Nigeria"/>
    <n v="7"/>
    <d v="2025-05-20T00:00:00"/>
    <n v="272776.65999999997"/>
    <n v="376562.85"/>
    <n v="52645895.380000003"/>
    <s v="NGN"/>
    <d v="2026-06-02T00:00:00"/>
    <d v="2025-05-25T00:00:00"/>
    <m/>
    <x v="1"/>
    <x v="1"/>
  </r>
  <r>
    <s v="PRD-03272"/>
    <s v="SAM-MOB-0105"/>
    <s v="3377750000000"/>
    <x v="13"/>
    <s v="Samsung"/>
    <x v="5"/>
    <s v="Tablets"/>
    <s v="Each"/>
    <s v="Active"/>
    <x v="0"/>
    <s v="PHC"/>
    <s v="A-13-S3"/>
    <s v="A"/>
    <s v="S3"/>
    <s v="BT-856771"/>
    <s v="LOT-C2041"/>
    <n v="318"/>
    <n v="9"/>
    <n v="309"/>
    <n v="40"/>
    <n v="20"/>
    <n v="320"/>
    <s v="SUP-1001"/>
    <x v="9"/>
    <s v="Nigeria"/>
    <n v="7"/>
    <d v="2025-11-07T00:00:00"/>
    <n v="471788.75"/>
    <n v="565986.59"/>
    <n v="150028822.5"/>
    <s v="NGN"/>
    <d v="2026-06-11T00:00:00"/>
    <d v="2025-11-11T00:00:00"/>
    <m/>
    <x v="1"/>
    <x v="1"/>
  </r>
  <r>
    <s v="PRD-02323"/>
    <s v="LOG-AUD-0055"/>
    <s v="4549090000000"/>
    <x v="60"/>
    <s v="Logitech"/>
    <x v="0"/>
    <s v="Speakers"/>
    <s v="Each"/>
    <s v="Active"/>
    <x v="0"/>
    <s v="PHC"/>
    <s v="D-15-S9"/>
    <s v="D"/>
    <s v="S9"/>
    <s v="BT-474492"/>
    <s v="LOT-C9423"/>
    <n v="-12"/>
    <n v="14"/>
    <n v="27"/>
    <n v="10"/>
    <n v="3"/>
    <n v="50"/>
    <s v="SUP-1006"/>
    <x v="4"/>
    <s v="China"/>
    <n v="38"/>
    <d v="2025-09-29T00:00:00"/>
    <n v="118174.09"/>
    <n v="173360.92"/>
    <n v="4845137.6900000004"/>
    <s v="NGN"/>
    <d v="2026-06-05T00:00:00"/>
    <d v="2025-10-03T00:00:00"/>
    <m/>
    <x v="1"/>
    <x v="1"/>
  </r>
  <r>
    <s v="PRD-00073"/>
    <s v="LEN-MOB-0004"/>
    <s v="84840862118"/>
    <x v="66"/>
    <s v="Lenovo"/>
    <x v="5"/>
    <s v="Smartphones"/>
    <s v="Each"/>
    <s v="Active"/>
    <x v="2"/>
    <s v="LAG"/>
    <s v="H-02-S8"/>
    <s v="H"/>
    <s v="S8"/>
    <s v="BT-106933"/>
    <s v="LOT-A9719"/>
    <n v="25"/>
    <n v="1"/>
    <n v="24"/>
    <n v="10"/>
    <n v="4"/>
    <n v="50"/>
    <s v="SUP-1011"/>
    <x v="2"/>
    <s v="United Kingdom"/>
    <n v="27"/>
    <d v="2025-05-23T00:00:00"/>
    <n v="124844.97"/>
    <n v="168827"/>
    <n v="3121124.25"/>
    <s v="NGN"/>
    <d v="2026-05-21T00:00:00"/>
    <d v="2025-05-24T00:00:00"/>
    <m/>
    <x v="1"/>
    <x v="1"/>
  </r>
  <r>
    <s v="PRD-03093"/>
    <s v="CIS-CCT-0077"/>
    <s v="1343380000000"/>
    <x v="17"/>
    <s v="Cisco"/>
    <x v="9"/>
    <s v="NVR"/>
    <s v="Each"/>
    <s v="Active"/>
    <x v="0"/>
    <s v="PHC"/>
    <s v="G-36-S5"/>
    <s v="G"/>
    <s v="S5"/>
    <s v="BT-781154"/>
    <s v="LOT-C7807"/>
    <n v="183"/>
    <n v="7"/>
    <n v="176"/>
    <n v="30"/>
    <n v="15"/>
    <n v="240"/>
    <s v="SUP-1006"/>
    <x v="4"/>
    <s v="China"/>
    <n v="38"/>
    <d v="2025-03-02T00:00:00"/>
    <n v="397464.82"/>
    <n v="482983.5"/>
    <n v="72736062.060000002"/>
    <s v="NGN"/>
    <d v="2026-06-18T00:00:00"/>
    <d v="2025-03-17T00:00:00"/>
    <m/>
    <x v="1"/>
    <x v="1"/>
  </r>
  <r>
    <s v="PRD-02771"/>
    <s v="MSF-LAP-0052"/>
    <s v="6632260000000"/>
    <x v="46"/>
    <s v="Microsoft"/>
    <x v="2"/>
    <s v="Consumer Laptops"/>
    <s v="Each"/>
    <s v="Discontinued"/>
    <x v="0"/>
    <s v="PHC"/>
    <s v="G-20-S2"/>
    <s v="G"/>
    <s v="S2"/>
    <s v="BT-746631"/>
    <s v="LOT-C1376"/>
    <n v="255"/>
    <n v="63"/>
    <n v="192"/>
    <n v="50"/>
    <n v="25"/>
    <n v="300"/>
    <s v="SUP-1006"/>
    <x v="4"/>
    <s v="China"/>
    <n v="33"/>
    <d v="2026-01-25T00:00:00"/>
    <n v="931929.34"/>
    <n v="1168226.4099999999"/>
    <n v="237641981.69999999"/>
    <s v="NGN"/>
    <d v="2026-05-27T00:00:00"/>
    <d v="2026-01-29T00:00:00"/>
    <m/>
    <x v="1"/>
    <x v="1"/>
  </r>
  <r>
    <s v="PRD-02839"/>
    <s v="CIS-CCT-0068"/>
    <s v="1745010000000"/>
    <x v="17"/>
    <s v="Cisco"/>
    <x v="9"/>
    <s v="Intercoms"/>
    <s v="Each"/>
    <s v="Active"/>
    <x v="0"/>
    <s v="PHC"/>
    <s v="A-20-S8"/>
    <s v="A"/>
    <s v="S8"/>
    <s v="BT-817163"/>
    <s v="LOT-C3013"/>
    <n v="313"/>
    <n v="4"/>
    <n v="309"/>
    <n v="75"/>
    <n v="22"/>
    <n v="600"/>
    <s v="SUP-1009"/>
    <x v="7"/>
    <s v="Nigeria"/>
    <n v="11"/>
    <d v="2025-07-03T00:00:00"/>
    <n v="337894.02"/>
    <n v="423901.78"/>
    <n v="105760828.3"/>
    <s v="NGN"/>
    <d v="2026-05-14T00:00:00"/>
    <d v="2025-07-11T00:00:00"/>
    <m/>
    <x v="1"/>
    <x v="1"/>
  </r>
  <r>
    <s v="PRD-01567"/>
    <s v="CIS-NET-0067"/>
    <s v="3422070000000"/>
    <x v="48"/>
    <s v="Cisco"/>
    <x v="11"/>
    <s v="Switches"/>
    <s v="Each"/>
    <s v="Active"/>
    <x v="1"/>
    <s v="ABJ"/>
    <s v="D-15-S6"/>
    <s v="D"/>
    <s v="S6"/>
    <s v="BT-184531"/>
    <s v="LOT-B5433"/>
    <n v="233"/>
    <n v="60"/>
    <n v="173"/>
    <n v="40"/>
    <n v="12"/>
    <n v="320"/>
    <s v="SUP-1009"/>
    <x v="7"/>
    <s v="Nigeria"/>
    <n v="12"/>
    <d v="2026-12-05T00:00:00"/>
    <n v="239690.38"/>
    <n v="330924.15000000002"/>
    <n v="55847858.539999999"/>
    <s v="NGN"/>
    <d v="2026-05-27T00:00:00"/>
    <d v="2026-05-18T00:00:00"/>
    <m/>
    <x v="1"/>
    <x v="1"/>
  </r>
  <r>
    <s v="PRD-00056"/>
    <s v="WD-STO-0002"/>
    <s v="5562590000000"/>
    <x v="78"/>
    <s v="Western Digital"/>
    <x v="3"/>
    <s v="External Storage"/>
    <s v="Each"/>
    <s v="Active"/>
    <x v="2"/>
    <s v="LAG"/>
    <s v="H-22-S4"/>
    <s v="H"/>
    <s v="S4"/>
    <s v="BT-736129"/>
    <s v="LOT-A3353"/>
    <n v="-12"/>
    <n v="25"/>
    <n v="93"/>
    <n v="30"/>
    <n v="12"/>
    <n v="150"/>
    <s v="SUP-1004"/>
    <x v="10"/>
    <s v="United Arab Emirates"/>
    <n v="22"/>
    <d v="2025-03-16T00:00:00"/>
    <n v="32740.55"/>
    <n v="38436.269999999997"/>
    <n v="3863384.9"/>
    <s v="NGN"/>
    <d v="2026-05-30T00:00:00"/>
    <d v="2025-03-23T00:00:00"/>
    <m/>
    <x v="1"/>
    <x v="1"/>
  </r>
  <r>
    <s v="PRD-02883"/>
    <s v="UBI-CCT-0072"/>
    <s v="5394120000000"/>
    <x v="16"/>
    <s v="Ubiquiti"/>
    <x v="9"/>
    <s v="NVR"/>
    <s v="Each"/>
    <s v="Active"/>
    <x v="0"/>
    <s v="PHC"/>
    <s v="B-04-S9"/>
    <s v="B"/>
    <s v="S9"/>
    <s v="BT-292295"/>
    <s v="LOT-C8656"/>
    <n v="18"/>
    <n v="2"/>
    <n v="16"/>
    <n v="20"/>
    <n v="10"/>
    <n v="80"/>
    <s v="SUP-1001"/>
    <x v="9"/>
    <s v="Nigeria"/>
    <n v="6"/>
    <d v="2025-01-13T00:00:00"/>
    <n v="278591.8"/>
    <n v="344687.3"/>
    <n v="5014652.4000000004"/>
    <s v="NGN"/>
    <d v="2026-06-14T00:00:00"/>
    <d v="2025-01-28T00:00:00"/>
    <m/>
    <x v="2"/>
    <x v="0"/>
  </r>
  <r>
    <s v="PRD-01793"/>
    <s v="HP-SUP-0049"/>
    <s v="8660100000000"/>
    <x v="45"/>
    <s v="Hp"/>
    <x v="6"/>
    <s v="Paper Products"/>
    <s v="Pack"/>
    <s v="Active"/>
    <x v="1"/>
    <s v="ABJ"/>
    <s v="C-23-S2"/>
    <s v="C"/>
    <s v="S2"/>
    <s v="BT-188356"/>
    <s v="LOT-B4060"/>
    <n v="82"/>
    <n v="32"/>
    <n v="50"/>
    <n v="75"/>
    <n v="30"/>
    <n v="375"/>
    <s v="SUP-1009"/>
    <x v="7"/>
    <s v="Nigeria"/>
    <n v="10"/>
    <d v="2025-12-26T00:00:00"/>
    <n v="36338.47"/>
    <n v="47155.39"/>
    <n v="2979754.54"/>
    <s v="NGN"/>
    <d v="2026-06-26T00:00:00"/>
    <d v="2026-01-06T00:00:00"/>
    <d v="2027-10-06T00:00:00"/>
    <x v="1"/>
    <x v="1"/>
  </r>
  <r>
    <s v="PRD-01450"/>
    <s v="CIS-NET-0060"/>
    <s v="4977050000000"/>
    <x v="56"/>
    <s v="Cisco"/>
    <x v="11"/>
    <s v="Access Points"/>
    <s v="Each"/>
    <s v="Active"/>
    <x v="1"/>
    <s v="ABJ"/>
    <s v="E-26-S5"/>
    <s v="E"/>
    <s v="S5"/>
    <s v="BT-515767"/>
    <s v="LOT-B7000"/>
    <n v="1"/>
    <n v="0"/>
    <n v="1"/>
    <n v="50"/>
    <n v="15"/>
    <n v="500"/>
    <s v="SUP-1003"/>
    <x v="0"/>
    <s v="Nigeria"/>
    <n v="7"/>
    <d v="2025-04-04T00:00:00"/>
    <n v="776457.16"/>
    <n v="933247.37"/>
    <n v="776457.16"/>
    <s v="NGN"/>
    <d v="2026-06-28T00:00:00"/>
    <d v="2025-04-09T00:00:00"/>
    <m/>
    <x v="2"/>
    <x v="0"/>
  </r>
  <r>
    <s v="PRD-01992"/>
    <s v="HP-MOB-0071"/>
    <s v="639585000000"/>
    <x v="25"/>
    <s v="Hp"/>
    <x v="5"/>
    <s v="Tablets"/>
    <s v="Each"/>
    <s v="Active"/>
    <x v="1"/>
    <s v="ABJ"/>
    <s v="A-21-S2"/>
    <s v="A"/>
    <s v="S2"/>
    <s v="BT-472747"/>
    <s v="LOT-B1274"/>
    <n v="64"/>
    <n v="12"/>
    <n v="52"/>
    <n v="20"/>
    <n v="8"/>
    <n v="80"/>
    <s v="SUP-1009"/>
    <x v="7"/>
    <s v="Nigeria"/>
    <n v="7"/>
    <d v="2025-01-28T00:00:00"/>
    <n v="251558.5"/>
    <n v="339290.53"/>
    <n v="16099744"/>
    <s v="NGN"/>
    <d v="2026-05-17T00:00:00"/>
    <d v="2025-02-07T00:00:00"/>
    <m/>
    <x v="1"/>
    <x v="1"/>
  </r>
  <r>
    <s v="PRD-02965"/>
    <s v="LOG-AUD-0072"/>
    <s v="755406000000"/>
    <x v="68"/>
    <s v="Logitech"/>
    <x v="0"/>
    <s v="Headsets"/>
    <s v="Each"/>
    <s v="Active"/>
    <x v="0"/>
    <s v="PHC"/>
    <s v="C-04-S5"/>
    <s v="C"/>
    <s v="S5"/>
    <s v="BT-842419"/>
    <s v="LOT-C5923"/>
    <n v="22"/>
    <n v="2"/>
    <n v="20"/>
    <n v="10"/>
    <n v="3"/>
    <n v="40"/>
    <s v="SUP-1009"/>
    <x v="7"/>
    <s v="Nigeria"/>
    <n v="6"/>
    <d v="2026-03-30T00:00:00"/>
    <n v="46003.57"/>
    <n v="57608.959999999999"/>
    <n v="1012078.54"/>
    <s v="NGN"/>
    <d v="2026-05-20T00:00:00"/>
    <d v="2026-04-08T00:00:00"/>
    <m/>
    <x v="1"/>
    <x v="1"/>
  </r>
  <r>
    <s v="PRD-00685"/>
    <s v="HP-LAP-0017"/>
    <s v="371616000000"/>
    <x v="83"/>
    <s v="Hp"/>
    <x v="2"/>
    <s v="Business Laptops"/>
    <s v="Each"/>
    <s v="Active"/>
    <x v="2"/>
    <s v="LAG"/>
    <s v="A-09-S8"/>
    <s v="A"/>
    <s v="S8"/>
    <s v="BT-917249"/>
    <s v="LOT-A8667"/>
    <n v="17"/>
    <n v="1"/>
    <n v="16"/>
    <n v="25"/>
    <n v="10"/>
    <n v="150"/>
    <s v="SUP-1011"/>
    <x v="6"/>
    <s v="United Kingdom"/>
    <n v="26"/>
    <d v="2025-03-12T00:00:00"/>
    <n v="373765.51"/>
    <n v="567768.35"/>
    <n v="6354013.6699999999"/>
    <s v="NGN"/>
    <d v="2026-05-13T00:00:00"/>
    <d v="2025-03-21T00:00:00"/>
    <m/>
    <x v="2"/>
    <x v="0"/>
  </r>
  <r>
    <s v="PRD-02352"/>
    <s v="PHI-CCT-0066"/>
    <s v="3594020000000"/>
    <x v="32"/>
    <s v="Philips"/>
    <x v="9"/>
    <s v="IP Cameras"/>
    <s v="Each"/>
    <s v="Active"/>
    <x v="0"/>
    <s v="PHC"/>
    <s v="E-36-S9"/>
    <s v="E"/>
    <s v="S9"/>
    <s v="BT-641867"/>
    <s v="LOT-C5578"/>
    <n v="18"/>
    <n v="1"/>
    <n v="17"/>
    <n v="75"/>
    <n v="30"/>
    <n v="300"/>
    <s v="SUP-1010"/>
    <x v="1"/>
    <s v="United Arab Emirates"/>
    <n v="17"/>
    <d v="2026-04-29T00:00:00"/>
    <n v="104775.08"/>
    <n v="146205.42000000001"/>
    <n v="1885951.44"/>
    <s v="NGN"/>
    <d v="2026-05-18T00:00:00"/>
    <d v="2026-05-11T00:00:00"/>
    <m/>
    <x v="2"/>
    <x v="0"/>
  </r>
  <r>
    <s v="PRD-02180"/>
    <s v="MSF-LAP-0042"/>
    <s v="6271810000000"/>
    <x v="46"/>
    <s v="Microsoft"/>
    <x v="2"/>
    <s v="Consumer Laptops"/>
    <s v="Each"/>
    <s v="Active"/>
    <x v="1"/>
    <s v="ABJ"/>
    <s v="E-24-S6"/>
    <s v="E"/>
    <s v="S6"/>
    <s v="BT-454970"/>
    <s v="LOT-B1160"/>
    <n v="167"/>
    <n v="11"/>
    <n v="156"/>
    <n v="100"/>
    <n v="30"/>
    <n v="400"/>
    <s v="SUP-1005"/>
    <x v="12"/>
    <s v="United Arab Emirates"/>
    <n v="17"/>
    <d v="2025-07-28T00:00:00"/>
    <n v="539514.86"/>
    <n v="728910.01"/>
    <n v="90098981.620000005"/>
    <s v="NGN"/>
    <d v="2026-05-06T00:00:00"/>
    <d v="2025-07-29T00:00:00"/>
    <m/>
    <x v="1"/>
    <x v="1"/>
  </r>
  <r>
    <s v="PRD-00378"/>
    <s v="WD-STO-0007"/>
    <s v="4183440000000"/>
    <x v="78"/>
    <s v="Western Digital"/>
    <x v="3"/>
    <s v="Hard Disk Drives"/>
    <s v="Each"/>
    <s v="Active"/>
    <x v="2"/>
    <s v="LAG"/>
    <s v="F-14-S5"/>
    <s v="F"/>
    <s v="S5"/>
    <s v="BT-458802"/>
    <s v="LOT-A9253"/>
    <n v="364"/>
    <n v="43"/>
    <n v="321"/>
    <n v="40"/>
    <n v="16"/>
    <n v="400"/>
    <s v="SUP-1001"/>
    <x v="9"/>
    <s v="Nigeria"/>
    <n v="11"/>
    <d v="2025-11-06T00:00:00"/>
    <n v="136215.04000000001"/>
    <n v="165131"/>
    <n v="49582274.560000002"/>
    <s v="NGN"/>
    <d v="2026-06-02T00:00:00"/>
    <d v="2025-11-18T00:00:00"/>
    <m/>
    <x v="1"/>
    <x v="1"/>
  </r>
  <r>
    <s v="PRD-03376"/>
    <s v="CIS-NET-0132"/>
    <s v="3988330000000"/>
    <x v="48"/>
    <s v="Cisco"/>
    <x v="11"/>
    <s v="Switches"/>
    <s v="Each"/>
    <s v="Active"/>
    <x v="0"/>
    <s v="PHC"/>
    <s v="A-39-S7"/>
    <s v="A"/>
    <s v="S7"/>
    <s v="BT-222814"/>
    <s v="LOT-C8859"/>
    <n v="24"/>
    <n v="3"/>
    <n v="21"/>
    <n v="25"/>
    <n v="7"/>
    <n v="200"/>
    <s v="SUP-1009"/>
    <x v="7"/>
    <s v="Nigeria"/>
    <n v="6"/>
    <d v="2025-07-28T00:00:00"/>
    <n v="593165.63"/>
    <n v="871385.78"/>
    <n v="14235975.119999999"/>
    <s v="NGN"/>
    <d v="2026-06-15T00:00:00"/>
    <d v="2025-08-08T00:00:00"/>
    <m/>
    <x v="2"/>
    <x v="0"/>
  </r>
  <r>
    <s v="PRD-02424"/>
    <s v="LOG-AUD-0058"/>
    <s v="4066450000000"/>
    <x v="60"/>
    <s v="Logitech"/>
    <x v="0"/>
    <s v="Earbuds"/>
    <s v="Each"/>
    <s v="Active"/>
    <x v="0"/>
    <s v="PHC"/>
    <s v="E-36-S6"/>
    <s v="E"/>
    <s v="S6"/>
    <s v="BT-155649"/>
    <s v="LOT-C5700"/>
    <n v="198"/>
    <n v="49"/>
    <n v="149"/>
    <n v="25"/>
    <n v="10"/>
    <n v="150"/>
    <s v="SUP-1009"/>
    <x v="7"/>
    <s v="Nigeria"/>
    <n v="7"/>
    <d v="2026-04-25T00:00:00"/>
    <n v="15923.27"/>
    <n v="23366.75"/>
    <n v="3152807.46"/>
    <s v="NGN"/>
    <d v="2026-06-02T00:00:00"/>
    <d v="2026-05-02T00:00:00"/>
    <m/>
    <x v="3"/>
    <x v="1"/>
  </r>
  <r>
    <s v="PRD-02176"/>
    <s v="HP-ACC-0052"/>
    <s v="8439890000000"/>
    <x v="72"/>
    <s v="Hp"/>
    <x v="10"/>
    <s v="Input Combos"/>
    <s v="Each"/>
    <s v="Active"/>
    <x v="1"/>
    <s v="ABJ"/>
    <s v="D-16-S5"/>
    <s v="D"/>
    <s v="S5"/>
    <s v="BT-416453"/>
    <s v="LOT-B3825"/>
    <n v="265"/>
    <n v="57"/>
    <n v="208"/>
    <m/>
    <n v="16"/>
    <n v="320"/>
    <s v="SUP-1007"/>
    <x v="8"/>
    <s v="China"/>
    <n v="30"/>
    <d v="2026-01-06T00:00:00"/>
    <n v="48407.67"/>
    <n v="63488.34"/>
    <n v="12828032.550000001"/>
    <s v="NGN"/>
    <d v="2026-06-22T00:00:00"/>
    <d v="2026-01-12T00:00:00"/>
    <m/>
    <x v="1"/>
    <x v="1"/>
  </r>
  <r>
    <s v="PRD-01565"/>
    <s v="SEA-STO-0031"/>
    <s v="9321960000000"/>
    <x v="47"/>
    <s v="Seagate"/>
    <x v="3"/>
    <s v="External Storage"/>
    <s v="Each"/>
    <s v="Discontinued"/>
    <x v="1"/>
    <s v="ABJ"/>
    <s v="D-29-S4"/>
    <s v="D"/>
    <s v="S4"/>
    <s v="BT-278510"/>
    <s v="LOT-B7126"/>
    <n v="273"/>
    <n v="87"/>
    <n v="186"/>
    <n v="40"/>
    <n v="12"/>
    <n v="160"/>
    <s v="SUP-1002"/>
    <x v="5"/>
    <s v="Nigeria"/>
    <n v="8"/>
    <d v="2026-04-22T00:00:00"/>
    <n v="74275.92"/>
    <n v="99123.54"/>
    <n v="20277326.16"/>
    <s v="NGN"/>
    <d v="2026-06-03T00:00:00"/>
    <d v="2026-05-02T00:00:00"/>
    <m/>
    <x v="3"/>
    <x v="1"/>
  </r>
  <r>
    <s v="PRD-00568"/>
    <s v="LOG-ACC-0017"/>
    <s v="3546620000000"/>
    <x v="33"/>
    <s v="Logitech"/>
    <x v="10"/>
    <s v="Webcams"/>
    <s v="Each"/>
    <s v="Active"/>
    <x v="2"/>
    <s v="LAG"/>
    <s v="N/A"/>
    <s v="D"/>
    <s v="S4"/>
    <s v="BT-944381"/>
    <s v="LOT-A1473"/>
    <n v="154"/>
    <n v="21"/>
    <n v="133"/>
    <n v="40"/>
    <n v="16"/>
    <n v="240"/>
    <s v="SUP-1008"/>
    <x v="3"/>
    <s v="Nigeria"/>
    <n v="4"/>
    <d v="2025-07-29T00:00:00"/>
    <n v="38843.82"/>
    <n v="56828.77"/>
    <n v="5981948.2800000003"/>
    <s v="NGN"/>
    <d v="2026-06-09T00:00:00"/>
    <d v="2025-08-11T00:00:00"/>
    <m/>
    <x v="1"/>
    <x v="1"/>
  </r>
  <r>
    <s v="PRD-00033"/>
    <s v="HP-MOB-0002"/>
    <s v="1200470000000"/>
    <x v="25"/>
    <s v="Hp"/>
    <x v="5"/>
    <s v="Tablets"/>
    <s v="Each"/>
    <s v="Active"/>
    <x v="2"/>
    <s v="LAG"/>
    <s v="D-30-S2"/>
    <s v="D"/>
    <s v="S2"/>
    <s v="BT-835132"/>
    <s v="LOT-A5951"/>
    <n v="126"/>
    <n v="6"/>
    <n v="120"/>
    <n v="30"/>
    <n v="15"/>
    <n v="240"/>
    <s v="SUP-1011"/>
    <x v="2"/>
    <s v="United Kingdom"/>
    <n v="27"/>
    <d v="2025-07-09T00:00:00"/>
    <n v="369882.74"/>
    <n v="517029.03"/>
    <n v="46605225.240000002"/>
    <s v="NGN"/>
    <d v="2026-05-21T00:00:00"/>
    <d v="2025-07-24T00:00:00"/>
    <m/>
    <x v="1"/>
    <x v="1"/>
  </r>
  <r>
    <s v="PRD-00266"/>
    <s v="BRO-PRN-0010"/>
    <s v="1603250000000"/>
    <x v="3"/>
    <s v="Samsung"/>
    <x v="3"/>
    <s v="Solid State Drives"/>
    <s v="Each"/>
    <s v="Active"/>
    <x v="2"/>
    <s v="LAG"/>
    <s v="C-30-S7"/>
    <s v="C"/>
    <s v="S7"/>
    <s v="BT-503350"/>
    <s v="LOT-A4005"/>
    <n v="334"/>
    <n v="88"/>
    <n v="246"/>
    <n v="100"/>
    <n v="30"/>
    <n v="400"/>
    <s v="SUP-1011"/>
    <x v="2"/>
    <s v="United Kingdom"/>
    <n v="32"/>
    <d v="2025-12-12T00:00:00"/>
    <n v="161752.88"/>
    <n v="205261.09"/>
    <n v="54025461.920000002"/>
    <s v="NGN"/>
    <d v="2026-06-14T00:00:00"/>
    <d v="2025-12-19T00:00:00"/>
    <m/>
    <x v="1"/>
    <x v="1"/>
  </r>
  <r>
    <s v="PRD-02684"/>
    <s v="WD-STO-0069"/>
    <s v="2341430000000"/>
    <x v="78"/>
    <s v="Western Digital"/>
    <x v="3"/>
    <s v="External Storage"/>
    <s v="Each"/>
    <s v="Active"/>
    <x v="0"/>
    <s v="PHC"/>
    <s v="C-15-S4"/>
    <s v="C"/>
    <s v="S4"/>
    <s v="BT-663570"/>
    <s v="LOT-C8665"/>
    <n v="423"/>
    <n v="138"/>
    <n v="285"/>
    <n v="75"/>
    <n v="30"/>
    <n v="750"/>
    <s v="SUP-1009"/>
    <x v="7"/>
    <s v="Nigeria"/>
    <n v="11"/>
    <d v="2025-02-07T00:00:00"/>
    <n v="64081.23"/>
    <n v="78438.429999999993"/>
    <n v="27106360.289999999"/>
    <s v="NGN"/>
    <d v="2026-05-04T00:00:00"/>
    <d v="2025-02-12T00:00:00"/>
    <m/>
    <x v="1"/>
    <x v="1"/>
  </r>
  <r>
    <s v="PRD-02148"/>
    <s v="LOG-ACC-0045"/>
    <s v="7571870000000"/>
    <x v="69"/>
    <s v="Logitech"/>
    <x v="10"/>
    <s v="Input Combos"/>
    <s v="Each"/>
    <s v="Active"/>
    <x v="1"/>
    <s v="ABJ"/>
    <s v="F-31-S7"/>
    <s v="F"/>
    <s v="S7"/>
    <s v="BT-700379"/>
    <s v="LOT-B6979"/>
    <n v="34"/>
    <n v="5"/>
    <n v="29"/>
    <n v="20"/>
    <n v="6"/>
    <n v="100"/>
    <s v="SUP-1003"/>
    <x v="0"/>
    <s v="Nigeria"/>
    <n v="5"/>
    <d v="2025-01-30T00:00:00"/>
    <n v="61123.66"/>
    <n v="74535.009999999995"/>
    <n v="2078204.44"/>
    <s v="NGN"/>
    <d v="2026-05-01T00:00:00"/>
    <d v="2025-02-10T00:00:00"/>
    <m/>
    <x v="1"/>
    <x v="1"/>
  </r>
  <r>
    <s v="PRD-01134"/>
    <s v="DEL-LAP-0028"/>
    <s v="3250390000000"/>
    <x v="75"/>
    <s v="Dell"/>
    <x v="2"/>
    <s v="Business Laptops"/>
    <s v="Each"/>
    <s v="Active"/>
    <x v="2"/>
    <s v="LAG"/>
    <s v="E-08-S4"/>
    <s v="E"/>
    <s v="S4"/>
    <s v="BT-818943"/>
    <s v="LOT-A7459"/>
    <n v="49"/>
    <n v="12"/>
    <n v="37"/>
    <n v="30"/>
    <n v="12"/>
    <n v="120"/>
    <s v="SUP-1002"/>
    <x v="5"/>
    <s v="Nigeria"/>
    <n v="5"/>
    <d v="2026-02-23T00:00:00"/>
    <n v="1051850.26"/>
    <n v="1585245.97"/>
    <n v="51540662.740000002"/>
    <s v="NGN"/>
    <d v="2026-05-30T00:00:00"/>
    <d v="2026-03-07T00:00:00"/>
    <m/>
    <x v="1"/>
    <x v="1"/>
  </r>
  <r>
    <s v="PRD-03274"/>
    <s v="HP-SUP-0087"/>
    <s v="4890000000000"/>
    <x v="45"/>
    <s v="Hp"/>
    <x v="6"/>
    <s v="Labels"/>
    <s v="Pack"/>
    <s v="Active"/>
    <x v="0"/>
    <s v="PHC"/>
    <s v="C-13-S4"/>
    <s v="C"/>
    <s v="S4"/>
    <s v="BT-327552"/>
    <s v="LOT-C4185"/>
    <n v="98"/>
    <n v="18"/>
    <n v="80"/>
    <n v="40"/>
    <n v="16"/>
    <n v="240"/>
    <s v="SUP-1010"/>
    <x v="1"/>
    <s v="United Arab Emirates"/>
    <n v="15"/>
    <d v="2025-11-16T00:00:00"/>
    <n v="30031.56"/>
    <n v="39904.800000000003"/>
    <n v="2943092.88"/>
    <s v="NGN"/>
    <d v="2026-05-04T00:00:00"/>
    <d v="2025-11-21T00:00:00"/>
    <d v="2027-09-19T00:00:00"/>
    <x v="1"/>
    <x v="1"/>
  </r>
  <r>
    <s v="PRD-00778"/>
    <s v="HP-LAP-0020"/>
    <s v="539222000000"/>
    <x v="77"/>
    <s v="Hp"/>
    <x v="2"/>
    <s v="Gaming Laptops"/>
    <s v="Each"/>
    <s v="Active"/>
    <x v="2"/>
    <s v="LAG"/>
    <s v="C-09-S3"/>
    <s v="C"/>
    <s v="S3"/>
    <s v="BT-994310"/>
    <s v="LOT-A3238"/>
    <n v="88"/>
    <n v="9"/>
    <n v="79"/>
    <n v="15"/>
    <n v="6"/>
    <n v="90"/>
    <s v="SUP-1001"/>
    <x v="6"/>
    <s v="Nigeria"/>
    <n v="5"/>
    <d v="2025-09-27T00:00:00"/>
    <n v="1382259.13"/>
    <n v="1811752.11"/>
    <n v="121638803.40000001"/>
    <s v="NGN"/>
    <d v="2026-05-06T00:00:00"/>
    <d v="2025-10-01T00:00:00"/>
    <m/>
    <x v="1"/>
    <x v="1"/>
  </r>
  <r>
    <s v="PRD-00065"/>
    <s v="CAN-PRN-0001"/>
    <s v="4593330000000"/>
    <x v="15"/>
    <s v="Canon"/>
    <x v="7"/>
    <s v="Inkjet Printers"/>
    <s v="Each"/>
    <s v="Active"/>
    <x v="2"/>
    <s v="LAG"/>
    <s v="C-33-S7"/>
    <s v="C"/>
    <s v="S7"/>
    <s v="BT-837733"/>
    <s v="LOT-A6095"/>
    <n v="177"/>
    <n v="1"/>
    <n v="176"/>
    <n v="30"/>
    <n v="12"/>
    <n v="180"/>
    <s v="SUP-1004"/>
    <x v="10"/>
    <s v="United Arab Emirates"/>
    <n v="24"/>
    <d v="2026-02-08T00:00:00"/>
    <n v="235000.68"/>
    <n v="292463.28999999998"/>
    <n v="41595120.359999999"/>
    <s v="NGN"/>
    <d v="2026-06-10T00:00:00"/>
    <d v="2026-02-16T00:00:00"/>
    <m/>
    <x v="1"/>
    <x v="1"/>
  </r>
  <r>
    <s v="PRD-01601"/>
    <s v="UBI-NET-0055"/>
    <s v="5770520000000"/>
    <x v="52"/>
    <s v="Ubiquiti"/>
    <x v="11"/>
    <s v="Access Points"/>
    <s v="Each"/>
    <s v="Active"/>
    <x v="1"/>
    <s v="ABJ"/>
    <s v="C-28-S8"/>
    <s v="C"/>
    <s v="S8"/>
    <s v="BT-537983"/>
    <s v="LOT-B6867"/>
    <n v="236"/>
    <n v="22"/>
    <n v="214"/>
    <n v="25"/>
    <n v="10"/>
    <n v="250"/>
    <s v="SUP-1005"/>
    <x v="12"/>
    <s v="United Arab Emirates"/>
    <n v="19"/>
    <d v="2025-06-12T00:00:00"/>
    <n v="893939.38"/>
    <n v="1303237.72"/>
    <n v="210969693.69999999"/>
    <s v="NGN"/>
    <d v="2026-06-02T00:00:00"/>
    <d v="2025-06-21T00:00:00"/>
    <m/>
    <x v="1"/>
    <x v="1"/>
  </r>
  <r>
    <s v="PRD-00965"/>
    <s v="DEL-LAP-0018"/>
    <s v="4229360000000"/>
    <x v="65"/>
    <s v="Dell"/>
    <x v="2"/>
    <s v="Gaming Laptops"/>
    <s v="Each"/>
    <s v="Active"/>
    <x v="2"/>
    <s v="LAG"/>
    <s v="H-35-S2"/>
    <s v="H"/>
    <s v="S2"/>
    <s v="BT-552739"/>
    <s v="LOT-A2104"/>
    <n v="304"/>
    <n v="2"/>
    <n v="302"/>
    <m/>
    <n v="24"/>
    <n v="600"/>
    <s v="SUP-1004"/>
    <x v="10"/>
    <s v="United Arab Emirates"/>
    <n v="21"/>
    <d v="2025-01-06T00:00:00"/>
    <n v="1192458.74"/>
    <n v="1625868.25"/>
    <n v="362507457"/>
    <s v="NGN"/>
    <d v="2026-05-15T00:00:00"/>
    <d v="2025-01-07T00:00:00"/>
    <m/>
    <x v="1"/>
    <x v="1"/>
  </r>
  <r>
    <s v="PRD-02977"/>
    <s v="APC-ELC-0125"/>
    <s v="3343660000000"/>
    <x v="82"/>
    <s v="Apc"/>
    <x v="8"/>
    <s v="Lighting"/>
    <s v="Each"/>
    <s v="Active"/>
    <x v="0"/>
    <s v="PHC"/>
    <s v="E-11-S9"/>
    <s v="E"/>
    <s v="S9"/>
    <s v="BT-863565"/>
    <s v="LOT-C6977"/>
    <n v="0"/>
    <n v="0"/>
    <n v="0"/>
    <n v="15"/>
    <n v="4"/>
    <n v="150"/>
    <s v="SUP-1003"/>
    <x v="0"/>
    <s v="Nigeria"/>
    <n v="4"/>
    <d v="2026-03-16T00:00:00"/>
    <n v="69170.36"/>
    <n v="106278.95"/>
    <n v="0"/>
    <s v="NGN"/>
    <d v="2026-06-29T00:00:00"/>
    <d v="2026-03-17T00:00:00"/>
    <m/>
    <x v="0"/>
    <x v="0"/>
  </r>
  <r>
    <s v="PRD-00249"/>
    <s v="HP-LAP-0006"/>
    <s v="9141610000000"/>
    <x v="63"/>
    <s v="Hp"/>
    <x v="2"/>
    <s v="Consumer Laptops"/>
    <s v="Each"/>
    <s v="Active"/>
    <x v="2"/>
    <s v="LAG"/>
    <s v="D-19-S9"/>
    <s v="D"/>
    <s v="S9"/>
    <s v="BT-147694"/>
    <s v="LOT-A3644"/>
    <n v="0"/>
    <n v="0"/>
    <n v="0"/>
    <n v="100"/>
    <n v="40"/>
    <n v="500"/>
    <s v="SUP-1006"/>
    <x v="4"/>
    <s v="China"/>
    <n v="35"/>
    <d v="2025-05-16T00:00:00"/>
    <n v="977761.14"/>
    <n v="1452752.7"/>
    <n v="0"/>
    <s v="NGN"/>
    <d v="2026-05-07T00:00:00"/>
    <d v="2025-05-22T00:00:00"/>
    <m/>
    <x v="0"/>
    <x v="0"/>
  </r>
  <r>
    <s v="PRD-00789"/>
    <s v="HP-FUR-0022"/>
    <s v="1936790000000"/>
    <x v="27"/>
    <s v="Hp"/>
    <x v="4"/>
    <s v="Seating"/>
    <s v="Each"/>
    <s v="Active"/>
    <x v="2"/>
    <s v="LAG"/>
    <s v="H-21-S5"/>
    <s v="H"/>
    <s v="S5"/>
    <s v="BT-243358"/>
    <s v="LOT-A8939"/>
    <n v="30"/>
    <n v="8"/>
    <n v="22"/>
    <n v="30"/>
    <n v="12"/>
    <n v="120"/>
    <s v="SUP-1008"/>
    <x v="3"/>
    <s v="Nigeria"/>
    <n v="10"/>
    <d v="2026-02-07T00:00:00"/>
    <n v="198973.07"/>
    <n v="251846.44"/>
    <n v="5969192.0999999996"/>
    <s v="NGN"/>
    <d v="2026-05-07T00:00:00"/>
    <d v="2026-02-10T00:00:00"/>
    <m/>
    <x v="2"/>
    <x v="0"/>
  </r>
  <r>
    <s v="PRD-02462"/>
    <s v="HP-MOB-0088"/>
    <s v="771421000000"/>
    <x v="25"/>
    <s v="Hp"/>
    <x v="5"/>
    <s v="Smartphones"/>
    <s v="Each"/>
    <s v="Active"/>
    <x v="0"/>
    <s v="PHC"/>
    <s v="C-20-S7"/>
    <s v="C"/>
    <s v="S7"/>
    <s v="BT-918524"/>
    <s v="LOT-C2365"/>
    <n v="116"/>
    <n v="23"/>
    <n v="93"/>
    <n v="15"/>
    <n v="4"/>
    <n v="150"/>
    <s v="SUP-1006"/>
    <x v="4"/>
    <s v="China"/>
    <n v="33"/>
    <d v="2026-04-18T00:00:00"/>
    <n v="329667.95"/>
    <n v="501315.4"/>
    <n v="38241482.200000003"/>
    <s v="NGN"/>
    <d v="2026-06-17T00:00:00"/>
    <d v="2026-04-21T00:00:00"/>
    <m/>
    <x v="1"/>
    <x v="1"/>
  </r>
  <r>
    <s v="PRD-00240"/>
    <s v="LOG-ACC-0008"/>
    <s v="8455050000000"/>
    <x v="69"/>
    <s v="Logitech"/>
    <x v="10"/>
    <s v="Input Combos"/>
    <s v="Each"/>
    <s v="Active"/>
    <x v="2"/>
    <s v="LAG"/>
    <s v="A-19-S9"/>
    <s v="A"/>
    <s v="S9"/>
    <s v="BT-539673"/>
    <s v="LOT-A7586"/>
    <n v="37"/>
    <n v="6"/>
    <n v="31"/>
    <n v="15"/>
    <n v="6"/>
    <n v="90"/>
    <s v="SUP-1001"/>
    <x v="9"/>
    <s v="Nigeria"/>
    <n v="8"/>
    <d v="2026-01-06T00:00:00"/>
    <n v="50310.74"/>
    <n v="71142.929999999993"/>
    <n v="1861497.38"/>
    <s v="NGN"/>
    <d v="2026-05-24T00:00:00"/>
    <d v="2026-01-21T00:00:00"/>
    <m/>
    <x v="1"/>
    <x v="1"/>
  </r>
  <r>
    <s v="PRD-02595"/>
    <s v="MSF-FUR-0065"/>
    <s v="1271990000000"/>
    <x v="10"/>
    <s v="Microsoft"/>
    <x v="4"/>
    <s v="Desk Accessories"/>
    <s v="Each"/>
    <s v="Active"/>
    <x v="0"/>
    <s v="PHC"/>
    <s v="E-31-S2"/>
    <s v="E"/>
    <s v="S2"/>
    <s v="BT-257184"/>
    <s v="LOT-C9332"/>
    <n v="107"/>
    <n v="22"/>
    <n v="85"/>
    <n v="50"/>
    <n v="25"/>
    <n v="200"/>
    <s v="SUP-1010"/>
    <x v="1"/>
    <s v="United Arab Emirates"/>
    <n v="16"/>
    <d v="2025-08-27T00:00:00"/>
    <n v="60857.3"/>
    <n v="93275.66"/>
    <n v="6511731.0999999996"/>
    <s v="NGN"/>
    <d v="2026-05-08T00:00:00"/>
    <d v="2025-09-03T00:00:00"/>
    <m/>
    <x v="1"/>
    <x v="1"/>
  </r>
  <r>
    <s v="PRD-01688"/>
    <s v="LOG-FUR-0041"/>
    <s v="5895380000000"/>
    <x v="4"/>
    <s v="Logitech"/>
    <x v="4"/>
    <s v="Desks"/>
    <s v="Each"/>
    <s v="Discontinued"/>
    <x v="1"/>
    <s v="ABJ"/>
    <s v="E-22-S1"/>
    <s v="E"/>
    <s v="S1"/>
    <s v="BT-680699"/>
    <s v="LOT-B1667"/>
    <n v="59"/>
    <n v="20"/>
    <n v="39"/>
    <n v="25"/>
    <n v="12"/>
    <n v="125"/>
    <s v="SUP-1003"/>
    <x v="0"/>
    <s v="Nigeria"/>
    <n v="8"/>
    <d v="2025-05-03T00:00:00"/>
    <n v="130634.53"/>
    <n v="166945.19"/>
    <n v="7707437.2699999996"/>
    <s v="NGN"/>
    <d v="2026-05-12T00:00:00"/>
    <d v="2025-05-10T00:00:00"/>
    <m/>
    <x v="1"/>
    <x v="1"/>
  </r>
  <r>
    <s v="PRD-00391"/>
    <s v="LOG-ACC-0012"/>
    <s v="3524100000000"/>
    <x v="84"/>
    <s v="Logitech"/>
    <x v="10"/>
    <s v="Keyboards"/>
    <s v="Each"/>
    <s v="Active"/>
    <x v="2"/>
    <s v="LAG"/>
    <s v="D-30-S3"/>
    <s v="D"/>
    <s v="S3"/>
    <s v="BT-486991"/>
    <s v="LOT-A4920"/>
    <n v="10"/>
    <n v="3"/>
    <n v="7"/>
    <n v="10"/>
    <n v="4"/>
    <n v="100"/>
    <s v="SUP-1011"/>
    <x v="2"/>
    <s v="United Kingdom"/>
    <n v="26"/>
    <d v="2025-05-07T00:00:00"/>
    <n v="62062.61"/>
    <n v="71936.009999999995"/>
    <n v="620626.1"/>
    <s v="NGN"/>
    <d v="2026-05-28T00:00:00"/>
    <d v="2025-05-16T00:00:00"/>
    <m/>
    <x v="2"/>
    <x v="0"/>
  </r>
  <r>
    <s v="PRD-01771"/>
    <s v="LEN-MOB-0050"/>
    <s v="1771100000000"/>
    <x v="66"/>
    <s v="Lenovo"/>
    <x v="5"/>
    <s v="Tablets"/>
    <s v="Each"/>
    <s v="Active"/>
    <x v="1"/>
    <s v="ABJ"/>
    <s v="E-36-S2"/>
    <s v="E"/>
    <s v="S2"/>
    <s v="BT-193254"/>
    <s v="LOT-B7326"/>
    <n v="414"/>
    <n v="129"/>
    <n v="285"/>
    <n v="60"/>
    <n v="30"/>
    <n v="300"/>
    <s v="SUP-1003"/>
    <x v="0"/>
    <s v="Nigeria"/>
    <n v="4"/>
    <d v="2025-11-29T00:00:00"/>
    <n v="144954.03"/>
    <n v="200497.26"/>
    <n v="60010968.420000002"/>
    <s v="NGN"/>
    <d v="2026-04-30T00:00:00"/>
    <d v="2025-12-02T00:00:00"/>
    <m/>
    <x v="3"/>
    <x v="1"/>
  </r>
  <r>
    <s v="PRD-00306"/>
    <s v="CAN-PRN-0009"/>
    <s v="7119640000000"/>
    <x v="15"/>
    <s v="Canon"/>
    <x v="7"/>
    <s v="Inkjet Printers"/>
    <s v="Each"/>
    <s v="Active"/>
    <x v="2"/>
    <s v="LAG"/>
    <s v="C-21-S3"/>
    <s v="C"/>
    <s v="S3"/>
    <s v="BT-254958"/>
    <s v="LOT-A7399"/>
    <n v="239"/>
    <n v="63"/>
    <n v="176"/>
    <n v="100"/>
    <n v="40"/>
    <n v="600"/>
    <s v="SUP-1011"/>
    <x v="2"/>
    <s v="United Kingdom"/>
    <n v="28"/>
    <d v="2026-03-23T00:00:00"/>
    <n v="490132.42"/>
    <n v="722596.23"/>
    <n v="117141648.40000001"/>
    <s v="NGN"/>
    <d v="2026-06-29T00:00:00"/>
    <d v="2026-04-05T00:00:00"/>
    <m/>
    <x v="1"/>
    <x v="1"/>
  </r>
  <r>
    <s v="PRD-01395"/>
    <s v="MSF-LAP-0020"/>
    <s v="9888240000000"/>
    <x v="18"/>
    <s v="Microsoft"/>
    <x v="2"/>
    <s v="Gaming Laptops"/>
    <s v="Each"/>
    <s v="Active"/>
    <x v="1"/>
    <s v="ABJ"/>
    <s v="D-34-S9"/>
    <s v="D"/>
    <s v="S9"/>
    <s v="BT-426076"/>
    <s v="LOT-B8685"/>
    <n v="111"/>
    <n v="9"/>
    <n v="102"/>
    <n v="75"/>
    <n v="30"/>
    <n v="450"/>
    <s v="SUP-1003"/>
    <x v="0"/>
    <s v="Nigeria"/>
    <n v="6"/>
    <d v="2026-05-22T00:00:00"/>
    <n v="1255960.9099999999"/>
    <n v="1701210.01"/>
    <n v="139411661"/>
    <s v="NGN"/>
    <d v="2026-05-18T00:00:00"/>
    <d v="2026-05-31T00:00:00"/>
    <m/>
    <x v="1"/>
    <x v="1"/>
  </r>
  <r>
    <s v="PRD-01659"/>
    <s v="SAM-AUD-0056"/>
    <s v="6996390000000"/>
    <x v="0"/>
    <s v="Samsung"/>
    <x v="0"/>
    <s v="Headsets"/>
    <s v="Each"/>
    <s v="Active"/>
    <x v="1"/>
    <s v="ABJ"/>
    <s v="D-04-S6"/>
    <s v="D"/>
    <s v="S6"/>
    <s v="BT-671958"/>
    <s v="LOT-B7812"/>
    <n v="150"/>
    <n v="3"/>
    <n v="147"/>
    <n v="60"/>
    <n v="24"/>
    <n v="240"/>
    <s v="SUP-1003"/>
    <x v="0"/>
    <s v="Nigeria"/>
    <n v="8"/>
    <d v="2025-07-27T00:00:00"/>
    <n v="22940.9"/>
    <n v="26990.32"/>
    <n v="3441135"/>
    <s v="NGN"/>
    <d v="2026-05-18T00:00:00"/>
    <d v="2025-08-09T00:00:00"/>
    <m/>
    <x v="1"/>
    <x v="1"/>
  </r>
  <r>
    <s v="PRD-01586"/>
    <s v="LOG-FUR-0038"/>
    <s v="1425100000000"/>
    <x v="4"/>
    <s v="Logitech"/>
    <x v="4"/>
    <s v="Desks"/>
    <s v="Each"/>
    <s v="Active"/>
    <x v="1"/>
    <s v="ABJ"/>
    <s v="C-29-S6"/>
    <s v="C"/>
    <s v="S6"/>
    <s v="BT-538478"/>
    <s v="LOT-B1940"/>
    <n v="189"/>
    <n v="34"/>
    <n v="155"/>
    <n v="50"/>
    <n v="15"/>
    <n v="300"/>
    <s v="SUP-1002"/>
    <x v="5"/>
    <s v="Nigeria"/>
    <n v="4"/>
    <d v="2025-05-18T00:00:00"/>
    <n v="186706.34"/>
    <n v="249518.64"/>
    <n v="35287498.259999998"/>
    <s v="NGN"/>
    <d v="2026-06-08T00:00:00"/>
    <d v="2025-05-26T00:00:00"/>
    <m/>
    <x v="1"/>
    <x v="1"/>
  </r>
  <r>
    <s v="PRD-02945"/>
    <s v="HP-MOB-0108"/>
    <s v="5413210000000"/>
    <x v="25"/>
    <s v="Hp"/>
    <x v="5"/>
    <s v="Tablets"/>
    <s v="Each"/>
    <s v="Active"/>
    <x v="0"/>
    <s v="PHC"/>
    <s v="C-30-S6"/>
    <s v="C"/>
    <s v="S6"/>
    <s v="BT-545737"/>
    <s v="LOT-C9819"/>
    <n v="83"/>
    <n v="4"/>
    <n v="79"/>
    <n v="40"/>
    <n v="16"/>
    <n v="160"/>
    <s v="SUP-1003"/>
    <x v="0"/>
    <s v="Nigeria"/>
    <n v="2"/>
    <d v="2025-01-05T00:00:00"/>
    <n v="317919.3"/>
    <n v="370373.13"/>
    <n v="26387301.899999999"/>
    <s v="NGN"/>
    <d v="2026-05-11T00:00:00"/>
    <d v="2025-01-09T00:00:00"/>
    <m/>
    <x v="1"/>
    <x v="1"/>
  </r>
  <r>
    <s v="PRD-00729"/>
    <s v="PHI-AUD-0014"/>
    <s v="7669190000000"/>
    <x v="7"/>
    <s v="Philips"/>
    <x v="0"/>
    <s v="Speakers"/>
    <s v="Each"/>
    <s v="Discontinued"/>
    <x v="2"/>
    <s v="LAG"/>
    <s v="C-22-S4"/>
    <s v="C"/>
    <s v="S4"/>
    <s v="BT-972049"/>
    <s v="LOT-A4803"/>
    <n v="221"/>
    <n v="17"/>
    <n v="204"/>
    <n v="50"/>
    <n v="20"/>
    <n v="250"/>
    <s v="SUP-1004"/>
    <x v="10"/>
    <s v="United Arab Emirates"/>
    <n v="19"/>
    <d v="2026-01-06T00:00:00"/>
    <n v="67357.100000000006"/>
    <n v="103585.01"/>
    <n v="14885919.1"/>
    <s v="NGN"/>
    <d v="2026-05-27T00:00:00"/>
    <d v="2026-01-07T00:00:00"/>
    <m/>
    <x v="1"/>
    <x v="1"/>
  </r>
  <r>
    <s v="PRD-00700"/>
    <s v="WD-STO-0015"/>
    <s v="4489090000000"/>
    <x v="74"/>
    <s v="Western Digital"/>
    <x v="3"/>
    <s v="Hard Disk Drives"/>
    <s v="Each"/>
    <s v="Active"/>
    <x v="2"/>
    <s v="LAG"/>
    <s v="B-20-S6"/>
    <s v="B"/>
    <s v="S6"/>
    <s v="BT-953381"/>
    <s v="LOT-A4902"/>
    <n v="32"/>
    <n v="11"/>
    <n v="21"/>
    <n v="10"/>
    <n v="3"/>
    <n v="40"/>
    <s v="SUP-1001"/>
    <x v="9"/>
    <s v="Nigeria"/>
    <n v="9"/>
    <d v="2026-04-23T00:00:00"/>
    <n v="211885.77"/>
    <n v="315238.77"/>
    <n v="6780344.6399999997"/>
    <s v="NGN"/>
    <d v="2026-06-18T00:00:00"/>
    <d v="2026-04-26T00:00:00"/>
    <m/>
    <x v="1"/>
    <x v="1"/>
  </r>
  <r>
    <s v="PRD-02629"/>
    <s v="LEN-MOB-0081"/>
    <s v="2426280000000"/>
    <x v="5"/>
    <s v="Lenovo"/>
    <x v="5"/>
    <s v="Smartphones"/>
    <s v="Each"/>
    <s v="Active"/>
    <x v="0"/>
    <s v="PHC"/>
    <s v="A-08-S7"/>
    <s v="A"/>
    <s v="S7"/>
    <s v="BT-287216"/>
    <s v="LOT-C8694"/>
    <n v="426"/>
    <n v="112"/>
    <n v="314"/>
    <n v="50"/>
    <n v="20"/>
    <n v="500"/>
    <s v="SUP-1003"/>
    <x v="0"/>
    <s v="Nigeria"/>
    <n v="8"/>
    <d v="2025-10-05T00:00:00"/>
    <n v="447764.74"/>
    <n v="613702.31999999995"/>
    <n v="190747779.19999999"/>
    <s v="NGN"/>
    <d v="2026-06-29T00:00:00"/>
    <d v="2025-10-16T00:00:00"/>
    <m/>
    <x v="1"/>
    <x v="1"/>
  </r>
  <r>
    <s v="PRD-03106"/>
    <s v="CIS-NET-0123"/>
    <s v="8612090000000"/>
    <x v="48"/>
    <s v="Cisco"/>
    <x v="11"/>
    <s v="Routers"/>
    <s v="Each"/>
    <s v="Active"/>
    <x v="0"/>
    <s v="PHC"/>
    <s v="B-11-S2"/>
    <s v="B"/>
    <s v="S2"/>
    <s v="BT-331779"/>
    <s v="LOT-C1368"/>
    <n v="227"/>
    <n v="1"/>
    <n v="226"/>
    <n v="30"/>
    <n v="9"/>
    <n v="240"/>
    <s v="SUP-1001"/>
    <x v="6"/>
    <s v="Nigeria"/>
    <n v="8"/>
    <d v="2025-03-20T00:00:00"/>
    <n v="521913.44"/>
    <n v="740230.08"/>
    <n v="118474350.90000001"/>
    <s v="NGN"/>
    <d v="2026-06-27T00:00:00"/>
    <d v="2025-03-23T00:00:00"/>
    <m/>
    <x v="1"/>
    <x v="1"/>
  </r>
  <r>
    <s v="PRD-02690"/>
    <s v="CIS-NET-0104"/>
    <s v="4207440000000"/>
    <x v="53"/>
    <s v="Cisco"/>
    <x v="11"/>
    <s v="Routers"/>
    <s v="Each"/>
    <s v="Active"/>
    <x v="0"/>
    <s v="PHC"/>
    <s v="E-07-S9"/>
    <s v="E"/>
    <s v="S9"/>
    <s v="BT-604068"/>
    <s v="LOT-C2829"/>
    <n v="49"/>
    <n v="9"/>
    <n v="40"/>
    <m/>
    <n v="8"/>
    <n v="80"/>
    <s v="SUP-1010"/>
    <x v="1"/>
    <s v="United Arab Emirates"/>
    <n v="14"/>
    <d v="2025-12-25T00:00:00"/>
    <n v="615640.57999999996"/>
    <n v="939151.44"/>
    <n v="30166388.420000002"/>
    <s v="NGN"/>
    <d v="2026-06-03T00:00:00"/>
    <d v="2026-01-02T00:00:00"/>
    <m/>
    <x v="1"/>
    <x v="1"/>
  </r>
  <r>
    <s v="PRD-01796"/>
    <s v="BRO-SUP-0055"/>
    <s v="5949190000000"/>
    <x v="6"/>
    <s v="Brother"/>
    <x v="6"/>
    <s v="Paper Products"/>
    <s v="Pack"/>
    <s v="Active"/>
    <x v="1"/>
    <s v="ABJ"/>
    <s v="A-34-S2"/>
    <s v="A"/>
    <s v="S2"/>
    <s v="BT-896757"/>
    <s v="LOT-B9195"/>
    <n v="270"/>
    <n v="85"/>
    <n v="185"/>
    <n v="50"/>
    <n v="15"/>
    <n v="200"/>
    <s v="SUP-1003"/>
    <x v="0"/>
    <s v="Nigeria"/>
    <n v="6"/>
    <d v="2026-04-05T00:00:00"/>
    <n v="22316.84"/>
    <n v="29015.31"/>
    <n v="6025546.7999999998"/>
    <s v="NGN"/>
    <d v="2026-06-10T00:00:00"/>
    <d v="2026-04-11T00:00:00"/>
    <d v="2026-08-27T00:00:00"/>
    <x v="3"/>
    <x v="1"/>
  </r>
  <r>
    <s v="PRD-01211"/>
    <s v="CIS-CCT-0029"/>
    <s v="9185300000000"/>
    <x v="17"/>
    <s v="Cisco"/>
    <x v="9"/>
    <s v="NVR"/>
    <s v="Each"/>
    <s v="Active"/>
    <x v="1"/>
    <s v="ABJ"/>
    <s v="D-10-S6"/>
    <s v="D"/>
    <s v="S6"/>
    <s v="BT-397836"/>
    <s v="LOT-B5785"/>
    <n v="0"/>
    <n v="0"/>
    <n v="0"/>
    <n v="10"/>
    <n v="5"/>
    <n v="50"/>
    <s v="SUP-1007"/>
    <x v="8"/>
    <s v="China"/>
    <n v="34"/>
    <d v="2026-04-02T00:00:00"/>
    <n v="392877.5"/>
    <n v="461487.68"/>
    <n v="0"/>
    <s v="NGN"/>
    <d v="2026-05-16T00:00:00"/>
    <d v="2026-04-05T00:00:00"/>
    <m/>
    <x v="0"/>
    <x v="0"/>
  </r>
  <r>
    <s v="PRD-00410"/>
    <s v="LOG-AUD-0005"/>
    <s v="2565290000000"/>
    <x v="68"/>
    <s v="Logitech"/>
    <x v="0"/>
    <s v="Earbuds"/>
    <s v="Each"/>
    <s v="Active"/>
    <x v="2"/>
    <s v="LAG"/>
    <s v="H-34-S9"/>
    <s v="H"/>
    <s v="S9"/>
    <s v="BT-705203"/>
    <s v="LOT-A5370"/>
    <n v="77"/>
    <n v="9"/>
    <n v="68"/>
    <n v="25"/>
    <n v="12"/>
    <n v="100"/>
    <s v="SUP-1008"/>
    <x v="3"/>
    <s v="Nigeria"/>
    <n v="4"/>
    <d v="2025-08-05T00:00:00"/>
    <n v="53962.84"/>
    <n v="67468.03"/>
    <n v="4155138.68"/>
    <s v="NGN"/>
    <d v="2026-05-15T00:00:00"/>
    <d v="2025-08-11T00:00:00"/>
    <m/>
    <x v="1"/>
    <x v="1"/>
  </r>
  <r>
    <s v="PRD-01486"/>
    <s v="CAN-SUP-0044"/>
    <s v="2022310000000"/>
    <x v="50"/>
    <s v="Canon"/>
    <x v="6"/>
    <s v="Toner &amp; Ink"/>
    <s v="Pack"/>
    <s v="Active"/>
    <x v="1"/>
    <s v="ABJ"/>
    <s v="F-33-S2"/>
    <s v="F"/>
    <s v="S2"/>
    <s v="BT-115056"/>
    <s v="LOT-B5327"/>
    <n v="325"/>
    <n v="14"/>
    <n v="311"/>
    <n v="75"/>
    <n v="37"/>
    <n v="300"/>
    <s v="SUP-1002"/>
    <x v="5"/>
    <s v="Nigeria"/>
    <n v="8"/>
    <d v="2025-09-09T00:00:00"/>
    <n v="31858.71"/>
    <n v="41958.8"/>
    <n v="10354080.75"/>
    <s v="NGN"/>
    <d v="2026-05-31T00:00:00"/>
    <d v="2025-09-20T00:00:00"/>
    <d v="2027-02-08T00:00:00"/>
    <x v="3"/>
    <x v="1"/>
  </r>
  <r>
    <s v="PRD-02656"/>
    <s v="PHI-CLN-0076"/>
    <s v="6715660000000"/>
    <x v="20"/>
    <s v="Philips"/>
    <x v="1"/>
    <s v="Wipes"/>
    <s v="Each"/>
    <s v="Active"/>
    <x v="0"/>
    <s v="PHC"/>
    <s v="A-04-S1"/>
    <s v="A"/>
    <s v="S1"/>
    <s v="BT-469545"/>
    <s v="LOT-C1494"/>
    <n v="315"/>
    <n v="23"/>
    <n v="292"/>
    <n v="100"/>
    <n v="30"/>
    <n v="1000"/>
    <s v="SUP-1003"/>
    <x v="0"/>
    <s v="Nigeria"/>
    <n v="7"/>
    <d v="2025-01-21T00:00:00"/>
    <n v="45584.91"/>
    <n v="57888.57"/>
    <n v="14359246.65"/>
    <s v="NGN"/>
    <d v="2026-05-18T00:00:00"/>
    <d v="2025-02-03T00:00:00"/>
    <d v="2027-09-28T00:00:00"/>
    <x v="1"/>
    <x v="1"/>
  </r>
  <r>
    <s v="PRD-03381"/>
    <s v="LEN-MOB-0103"/>
    <s v="976885000000"/>
    <x v="66"/>
    <s v="Lenovo"/>
    <x v="5"/>
    <s v="Smartphones"/>
    <s v="Each"/>
    <s v="Active"/>
    <x v="0"/>
    <s v="PHC"/>
    <s v="E-18-S1"/>
    <s v="E"/>
    <s v="S1"/>
    <s v="BT-369379"/>
    <s v="LOT-C3767"/>
    <n v="53"/>
    <n v="3"/>
    <n v="50"/>
    <n v="10"/>
    <n v="4"/>
    <n v="80"/>
    <s v="SUP-1006"/>
    <x v="4"/>
    <s v="China"/>
    <n v="38"/>
    <d v="2025-03-31T00:00:00"/>
    <n v="607421.59"/>
    <n v="809907.36"/>
    <n v="32193344.27"/>
    <s v="NGN"/>
    <d v="2026-05-29T00:00:00"/>
    <d v="2025-04-11T00:00:00"/>
    <m/>
    <x v="1"/>
    <x v="1"/>
  </r>
  <r>
    <s v="PRD-02407"/>
    <s v="SAM-AUD-0072"/>
    <s v="7690180000000"/>
    <x v="0"/>
    <s v="Samsung"/>
    <x v="0"/>
    <s v="Speakers"/>
    <s v="Each"/>
    <s v="Active"/>
    <x v="0"/>
    <s v="PHC"/>
    <s v="E-31-S2"/>
    <s v="E"/>
    <s v="S2"/>
    <s v="BT-696978"/>
    <s v="LOT-C9768"/>
    <n v="28"/>
    <n v="11"/>
    <n v="17"/>
    <n v="20"/>
    <n v="6"/>
    <n v="80"/>
    <s v="SUP-1006"/>
    <x v="4"/>
    <s v="China"/>
    <n v="37"/>
    <d v="2025-10-01T00:00:00"/>
    <n v="160988.54"/>
    <n v="235791.05"/>
    <n v="4507679.12"/>
    <s v="NGN"/>
    <d v="2026-06-14T00:00:00"/>
    <d v="2025-10-05T00:00:00"/>
    <m/>
    <x v="1"/>
    <x v="1"/>
  </r>
  <r>
    <s v="PRD-01900"/>
    <s v="SAM-AUD-0060"/>
    <s v="3410240000000"/>
    <x v="0"/>
    <s v="Samsung"/>
    <x v="0"/>
    <s v="Speakers"/>
    <s v="Each"/>
    <s v="Active"/>
    <x v="1"/>
    <s v="ABJ"/>
    <s v="F-37-S8"/>
    <s v="F"/>
    <s v="S8"/>
    <s v="BT-838197"/>
    <s v="LOT-B3866"/>
    <n v="0"/>
    <n v="0"/>
    <n v="0"/>
    <n v="15"/>
    <n v="4"/>
    <n v="150"/>
    <s v="SUP-1007"/>
    <x v="8"/>
    <s v="China"/>
    <n v="30"/>
    <d v="2025-08-14T00:00:00"/>
    <n v="112324.62"/>
    <n v="133384.04"/>
    <n v="0"/>
    <s v="NGN"/>
    <d v="2026-06-14T00:00:00"/>
    <d v="2025-08-25T00:00:00"/>
    <m/>
    <x v="0"/>
    <x v="0"/>
  </r>
  <r>
    <s v="PRD-00333"/>
    <s v="HP-FUR-0007"/>
    <s v="9743250000000"/>
    <x v="27"/>
    <s v="Hp"/>
    <x v="4"/>
    <s v="Desk Accessories"/>
    <s v="Each"/>
    <s v="Active"/>
    <x v="2"/>
    <s v="LAG"/>
    <s v="N/A"/>
    <s v="E"/>
    <s v="S1"/>
    <s v="BT-294069"/>
    <s v="LOT-A9245"/>
    <n v="45"/>
    <n v="8"/>
    <n v="37"/>
    <n v="50"/>
    <n v="20"/>
    <n v="200"/>
    <s v="SUP-1006"/>
    <x v="4"/>
    <s v="China"/>
    <n v="34"/>
    <d v="2025-08-19T00:00:00"/>
    <n v="85191.84"/>
    <n v="104907.8"/>
    <n v="3833632.8"/>
    <s v="NGN"/>
    <d v="2026-05-22T00:00:00"/>
    <d v="2025-08-31T00:00:00"/>
    <m/>
    <x v="2"/>
    <x v="0"/>
  </r>
  <r>
    <s v="PRD-00948"/>
    <s v="APC-ELC-0046"/>
    <s v="9773170000000"/>
    <x v="38"/>
    <s v="Apc"/>
    <x v="8"/>
    <s v="Surge Protection"/>
    <s v="Each"/>
    <s v="Active"/>
    <x v="2"/>
    <s v="LAG"/>
    <s v="G-14-S6"/>
    <s v="G"/>
    <s v="S6"/>
    <s v="BT-854283"/>
    <s v="LOT-A7322"/>
    <n v="122"/>
    <n v="3"/>
    <n v="119"/>
    <n v="25"/>
    <n v="10"/>
    <n v="125"/>
    <s v="SUP-1004"/>
    <x v="10"/>
    <s v="United Arab Emirates"/>
    <n v="23"/>
    <d v="2025-12-07T00:00:00"/>
    <n v="224756.32"/>
    <n v="311122.67"/>
    <n v="27420271.039999999"/>
    <s v="NGN"/>
    <d v="2026-05-20T00:00:00"/>
    <d v="2025-12-14T00:00:00"/>
    <m/>
    <x v="1"/>
    <x v="1"/>
  </r>
  <r>
    <s v="PRD-01821"/>
    <s v="MSF-LAP-0027"/>
    <s v="3216860000000"/>
    <x v="46"/>
    <s v="Microsoft"/>
    <x v="2"/>
    <s v="Consumer Laptops"/>
    <s v="Each"/>
    <s v="Active"/>
    <x v="1"/>
    <s v="ABJ"/>
    <s v="C-12-S8"/>
    <s v="C"/>
    <s v="S8"/>
    <s v="BT-119723"/>
    <s v="LOT-B6685"/>
    <n v="94"/>
    <n v="5"/>
    <n v="89"/>
    <n v="40"/>
    <n v="16"/>
    <n v="240"/>
    <s v="SUP-1005"/>
    <x v="12"/>
    <s v="United Arab Emirates"/>
    <n v="20"/>
    <d v="2025-09-16T00:00:00"/>
    <n v="534260.18999999994"/>
    <n v="639941.37"/>
    <n v="50220457.859999999"/>
    <s v="NGN"/>
    <d v="2026-05-09T00:00:00"/>
    <d v="2025-10-01T00:00:00"/>
    <m/>
    <x v="1"/>
    <x v="1"/>
  </r>
  <r>
    <s v="PRD-01353"/>
    <s v="PHI-ELC-0071"/>
    <s v="9426710000000"/>
    <x v="37"/>
    <s v="Philips"/>
    <x v="8"/>
    <s v="UPS"/>
    <s v="Each"/>
    <s v="Active"/>
    <x v="1"/>
    <s v="ABJ"/>
    <s v="N/A"/>
    <s v="F"/>
    <s v="S5"/>
    <s v="BT-413522"/>
    <s v="LOT-B5571"/>
    <n v="32"/>
    <n v="11"/>
    <n v="21"/>
    <n v="60"/>
    <n v="18"/>
    <n v="600"/>
    <s v="SUP-1009"/>
    <x v="7"/>
    <s v="Nigeria"/>
    <n v="9"/>
    <d v="2026-04-23T00:00:00"/>
    <n v="273286.68"/>
    <n v="349927.09"/>
    <n v="8745173.7599999998"/>
    <s v="NGN"/>
    <d v="2026-06-12T00:00:00"/>
    <d v="2026-04-28T00:00:00"/>
    <m/>
    <x v="2"/>
    <x v="0"/>
  </r>
  <r>
    <s v="PRD-01638"/>
    <s v="CIS-NET-0069"/>
    <s v="4991050000000"/>
    <x v="48"/>
    <s v="Cisco"/>
    <x v="11"/>
    <s v="Routers"/>
    <s v="Each"/>
    <s v="Active"/>
    <x v="1"/>
    <s v="ABJ"/>
    <s v="D-11-S1"/>
    <s v="D"/>
    <s v="S1"/>
    <s v="BT-930511"/>
    <s v="LOT-B8113"/>
    <n v="23"/>
    <n v="9"/>
    <n v="14"/>
    <n v="30"/>
    <n v="15"/>
    <n v="240"/>
    <s v="SUP-1007"/>
    <x v="8"/>
    <s v="China"/>
    <n v="33"/>
    <d v="2025-03-19T00:00:00"/>
    <n v="423567.56"/>
    <n v="563194.52"/>
    <n v="9742053.8800000008"/>
    <s v="NGN"/>
    <d v="2026-05-24T00:00:00"/>
    <d v="2025-03-22T00:00:00"/>
    <m/>
    <x v="2"/>
    <x v="0"/>
  </r>
  <r>
    <s v="PRD-02300"/>
    <s v="APC-ELC-0103"/>
    <s v="6624300000000"/>
    <x v="38"/>
    <s v="Apc"/>
    <x v="8"/>
    <s v="Surge Protection"/>
    <s v="Each"/>
    <s v="Active"/>
    <x v="1"/>
    <s v="ABJ"/>
    <s v="C-38-S7"/>
    <s v="C"/>
    <s v="S7"/>
    <s v="BT-294185"/>
    <s v="LOT-B5089"/>
    <n v="200"/>
    <n v="28"/>
    <n v="172"/>
    <n v="75"/>
    <n v="37"/>
    <n v="375"/>
    <s v="SUP-1005"/>
    <x v="12"/>
    <s v="United Arab Emirates"/>
    <n v="22"/>
    <d v="2025-05-01T00:00:00"/>
    <n v="12909.8"/>
    <n v="18522.39"/>
    <n v="2581960"/>
    <s v="NGN"/>
    <d v="2026-06-09T00:00:00"/>
    <d v="2025-05-05T00:00:00"/>
    <m/>
    <x v="1"/>
    <x v="1"/>
  </r>
  <r>
    <s v="PRD-02776"/>
    <s v="BRO-SUP-0084"/>
    <s v="1116090000000"/>
    <x v="6"/>
    <s v="Brother"/>
    <x v="6"/>
    <s v="Toner &amp; Ink"/>
    <s v="Pack"/>
    <s v="Active"/>
    <x v="0"/>
    <s v="PHC"/>
    <s v="B-36-S1"/>
    <s v="B"/>
    <s v="S1"/>
    <s v="BT-403607"/>
    <s v="LOT-C9860"/>
    <n v="86"/>
    <n v="31"/>
    <n v="55"/>
    <n v="40"/>
    <n v="16"/>
    <n v="200"/>
    <s v="SUP-1009"/>
    <x v="7"/>
    <s v="Nigeria"/>
    <n v="9"/>
    <d v="2026-04-30T00:00:00"/>
    <n v="12611.75"/>
    <n v="19543.330000000002"/>
    <n v="1084610.5"/>
    <s v="NGN"/>
    <d v="2026-06-18T00:00:00"/>
    <d v="2026-05-03T00:00:00"/>
    <d v="2027-11-02T00:00:00"/>
    <x v="1"/>
    <x v="1"/>
  </r>
  <r>
    <s v="PRD-00277"/>
    <s v="PHI-CLN-0007"/>
    <s v="2817930000000"/>
    <x v="20"/>
    <s v="Philips"/>
    <x v="1"/>
    <s v="Cleaning Kits"/>
    <s v="Each"/>
    <s v="Active"/>
    <x v="2"/>
    <s v="LAG"/>
    <s v="C-12-S6"/>
    <s v="C"/>
    <s v="S6"/>
    <s v="BT-838246"/>
    <s v="LOT-A3200"/>
    <n v="31"/>
    <n v="1"/>
    <n v="30"/>
    <n v="30"/>
    <n v="9"/>
    <n v="150"/>
    <s v="SUP-1001"/>
    <x v="9"/>
    <s v="Nigeria"/>
    <n v="11"/>
    <d v="2025-08-18T00:00:00"/>
    <n v="127159.11"/>
    <n v="172934.46"/>
    <n v="3941932.41"/>
    <s v="NGN"/>
    <d v="2026-06-02T00:00:00"/>
    <d v="2025-08-30T00:00:00"/>
    <d v="2026-09-21T00:00:00"/>
    <x v="1"/>
    <x v="1"/>
  </r>
  <r>
    <s v="PRD-01494"/>
    <s v="SAM-MOB-0048"/>
    <s v="1629870000000"/>
    <x v="21"/>
    <s v="Samsung"/>
    <x v="5"/>
    <s v="Tablets"/>
    <s v="Each"/>
    <s v="Active"/>
    <x v="1"/>
    <s v="ABJ"/>
    <s v="F-14-S7"/>
    <s v="F"/>
    <s v="S7"/>
    <s v="BT-357570"/>
    <s v="LOT-B7007"/>
    <n v="48"/>
    <n v="8"/>
    <n v="40"/>
    <n v="10"/>
    <n v="5"/>
    <n v="80"/>
    <s v="SUP-1003"/>
    <x v="0"/>
    <s v="Nigeria"/>
    <n v="3"/>
    <d v="2025-12-06T00:00:00"/>
    <n v="268312.53999999998"/>
    <n v="353112.04"/>
    <n v="12879001.92"/>
    <s v="NGN"/>
    <d v="2026-05-04T00:00:00"/>
    <d v="2025-12-17T00:00:00"/>
    <m/>
    <x v="1"/>
    <x v="1"/>
  </r>
  <r>
    <s v="PRD-01154"/>
    <s v="BRO-PRN-0026"/>
    <s v="9162470000000"/>
    <x v="12"/>
    <s v="Brother"/>
    <x v="7"/>
    <s v="Inkjet Printers"/>
    <s v="Each"/>
    <s v="Active"/>
    <x v="2"/>
    <s v="LAG"/>
    <s v="C-25-S6"/>
    <s v="C"/>
    <s v="S6"/>
    <s v="BT-148140"/>
    <s v="LOT-A3009"/>
    <n v="95"/>
    <n v="36"/>
    <n v="59"/>
    <n v="25"/>
    <n v="12"/>
    <n v="125"/>
    <s v="SUP-1004"/>
    <x v="10"/>
    <s v="United Arab Emirates"/>
    <n v="24"/>
    <d v="2025-09-26T00:00:00"/>
    <n v="468925.44"/>
    <n v="640026.62"/>
    <n v="44547916.799999997"/>
    <s v="NGN"/>
    <d v="2026-05-31T00:00:00"/>
    <d v="2025-09-28T00:00:00"/>
    <m/>
    <x v="1"/>
    <x v="1"/>
  </r>
  <r>
    <s v="PRD-01881"/>
    <s v="HP-FUR-0044"/>
    <s v="2156380000000"/>
    <x v="27"/>
    <s v="Hp"/>
    <x v="4"/>
    <s v="Desks"/>
    <s v="Each"/>
    <s v="Active"/>
    <x v="1"/>
    <s v="ABJ"/>
    <s v="C-23-S4"/>
    <s v="C"/>
    <s v="S4"/>
    <s v="BT-976229"/>
    <s v="LOT-B1538"/>
    <n v="2"/>
    <n v="0"/>
    <n v="2"/>
    <n v="25"/>
    <n v="12"/>
    <n v="150"/>
    <s v="SUP-1003"/>
    <x v="0"/>
    <s v="Nigeria"/>
    <n v="7"/>
    <d v="2025-11-06T00:00:00"/>
    <n v="239471.24"/>
    <n v="321234.02"/>
    <n v="478942.48"/>
    <s v="NGN"/>
    <d v="2026-06-10T00:00:00"/>
    <d v="2025-11-15T00:00:00"/>
    <m/>
    <x v="2"/>
    <x v="0"/>
  </r>
  <r>
    <s v="PRD-00234"/>
    <s v="HP-LAP-0005"/>
    <s v="1030370000000"/>
    <x v="63"/>
    <s v="Hp"/>
    <x v="2"/>
    <s v="Consumer Laptops"/>
    <s v="Each"/>
    <s v="Discontinued"/>
    <x v="2"/>
    <s v="LAG"/>
    <s v="G-06-S5"/>
    <s v="G"/>
    <s v="S5"/>
    <s v="BT-231165"/>
    <s v="LOT-A3213"/>
    <n v="45"/>
    <n v="12"/>
    <n v="33"/>
    <n v="15"/>
    <n v="4"/>
    <n v="75"/>
    <s v="SUP-1011"/>
    <x v="2"/>
    <s v="United Kingdom"/>
    <n v="31"/>
    <d v="2025-06-05T00:00:00"/>
    <n v="981981.81"/>
    <n v="1320460.1399999999"/>
    <n v="44189181.450000003"/>
    <s v="NGN"/>
    <d v="2026-05-17T00:00:00"/>
    <d v="2025-06-17T00:00:00"/>
    <m/>
    <x v="1"/>
    <x v="1"/>
  </r>
  <r>
    <s v="PRD-02248"/>
    <s v="HP-CLN-0055"/>
    <s v="839226000000"/>
    <x v="1"/>
    <s v="Hp"/>
    <x v="1"/>
    <s v="Vacuum"/>
    <s v="Each"/>
    <s v="Active"/>
    <x v="1"/>
    <s v="ABJ"/>
    <s v="C-02-S3"/>
    <s v="C"/>
    <s v="S3"/>
    <s v="BT-484395"/>
    <s v="LOT-B8834"/>
    <n v="156"/>
    <n v="12"/>
    <n v="144"/>
    <n v="15"/>
    <n v="7"/>
    <n v="150"/>
    <s v="SUP-1002"/>
    <x v="5"/>
    <s v="Nigeria"/>
    <n v="6"/>
    <d v="2026-05-05T00:00:00"/>
    <n v="57763.49"/>
    <n v="74910.75"/>
    <n v="9011104.4399999995"/>
    <s v="NGN"/>
    <d v="2026-06-29T00:00:00"/>
    <d v="2026-05-16T00:00:00"/>
    <d v="2026-10-19T00:00:00"/>
    <x v="3"/>
    <x v="1"/>
  </r>
  <r>
    <s v="PRD-02008"/>
    <s v="LEN-MOB-0060"/>
    <s v="6199100000000"/>
    <x v="66"/>
    <s v="Lenovo"/>
    <x v="5"/>
    <s v="Smartphones"/>
    <s v="Each"/>
    <s v="Active"/>
    <x v="1"/>
    <s v="ABJ"/>
    <s v="E-11-S5"/>
    <s v="E"/>
    <s v="S5"/>
    <s v="BT-119931"/>
    <s v="LOT-B8638"/>
    <n v="0"/>
    <n v="0"/>
    <n v="0"/>
    <n v="40"/>
    <n v="16"/>
    <n v="160"/>
    <s v="SUP-1005"/>
    <x v="12"/>
    <s v="United Arab Emirates"/>
    <n v="21"/>
    <d v="2026-05-27T00:00:00"/>
    <n v="239112.79"/>
    <n v="345345.58"/>
    <n v="0"/>
    <s v="NGN"/>
    <d v="2026-05-18T00:00:00"/>
    <d v="2026-06-07T00:00:00"/>
    <m/>
    <x v="0"/>
    <x v="0"/>
  </r>
  <r>
    <s v="PRD-03238"/>
    <s v="CAN-PRN-0075"/>
    <s v="3319330000000"/>
    <x v="35"/>
    <s v="Canon"/>
    <x v="7"/>
    <s v="Multifunction"/>
    <s v="Each"/>
    <s v="Active"/>
    <x v="0"/>
    <s v="PHC"/>
    <s v="C-35-S7"/>
    <s v="C"/>
    <s v="S7"/>
    <s v="BT-323857"/>
    <s v="LOT-C7508"/>
    <n v="41"/>
    <n v="9"/>
    <n v="32"/>
    <n v="30"/>
    <n v="15"/>
    <n v="150"/>
    <s v="SUP-1003"/>
    <x v="0"/>
    <s v="Nigeria"/>
    <n v="4"/>
    <d v="2025-04-14T00:00:00"/>
    <n v="103648.95"/>
    <n v="131173.20000000001"/>
    <n v="4249606.95"/>
    <s v="NGN"/>
    <d v="2026-05-29T00:00:00"/>
    <d v="2025-04-26T00:00:00"/>
    <m/>
    <x v="1"/>
    <x v="1"/>
  </r>
  <r>
    <s v="PRD-03257"/>
    <s v="PHI-ELC-0174"/>
    <s v="4149110000000"/>
    <x v="31"/>
    <s v="Philips"/>
    <x v="8"/>
    <s v="UPS"/>
    <s v="Each"/>
    <s v="Active"/>
    <x v="0"/>
    <s v="PHC"/>
    <s v="A-06-S8"/>
    <s v="A"/>
    <s v="S8"/>
    <s v="BT-398221"/>
    <s v="LOT-C6866"/>
    <n v="150"/>
    <n v="23"/>
    <n v="127"/>
    <n v="50"/>
    <n v="20"/>
    <n v="200"/>
    <s v="SUP-1009"/>
    <x v="7"/>
    <s v="Nigeria"/>
    <n v="9"/>
    <d v="2025-06-15T00:00:00"/>
    <n v="280060.33"/>
    <n v="382288.58"/>
    <n v="42009049.5"/>
    <s v="NGN"/>
    <d v="2026-06-06T00:00:00"/>
    <d v="2025-06-23T00:00:00"/>
    <m/>
    <x v="1"/>
    <x v="1"/>
  </r>
  <r>
    <s v="PRD-03178"/>
    <s v="UBI-CCT-0079"/>
    <s v="8787480000000"/>
    <x v="40"/>
    <s v="Ubiquiti"/>
    <x v="9"/>
    <s v="Intercoms"/>
    <s v="Each"/>
    <s v="Active"/>
    <x v="0"/>
    <s v="PHC"/>
    <s v="F-02-S4"/>
    <s v="F"/>
    <s v="S4"/>
    <s v="BT-449255"/>
    <s v="LOT-C5128"/>
    <n v="63"/>
    <n v="3"/>
    <n v="60"/>
    <n v="30"/>
    <n v="12"/>
    <n v="120"/>
    <s v="SUP-1001"/>
    <x v="9"/>
    <s v="Nigeria"/>
    <n v="10"/>
    <d v="2026-01-02T00:00:00"/>
    <n v="448391.66"/>
    <n v="662234.5"/>
    <n v="28248674.579999998"/>
    <s v="NGN"/>
    <d v="2026-06-28T00:00:00"/>
    <d v="2026-01-07T00:00:00"/>
    <m/>
    <x v="1"/>
    <x v="1"/>
  </r>
  <r>
    <s v="PRD-02381"/>
    <s v="PHI-CCT-0067"/>
    <s v="9870160000000"/>
    <x v="32"/>
    <s v="Philips"/>
    <x v="9"/>
    <s v="Intercoms"/>
    <s v="Each"/>
    <s v="Active"/>
    <x v="0"/>
    <s v="PHC"/>
    <s v="G-09-S3"/>
    <s v="G"/>
    <s v="S3"/>
    <s v="BT-955911"/>
    <s v="LOT-C2401"/>
    <n v="92"/>
    <n v="15"/>
    <n v="77"/>
    <n v="20"/>
    <n v="8"/>
    <n v="100"/>
    <s v="SUP-1001"/>
    <x v="9"/>
    <s v="Nigeria"/>
    <n v="10"/>
    <d v="2025-07-11T00:00:00"/>
    <n v="157534.71"/>
    <n v="227263.03"/>
    <n v="14493193.32"/>
    <s v="NGN"/>
    <d v="2026-05-28T00:00:00"/>
    <d v="2025-07-21T00:00:00"/>
    <m/>
    <x v="1"/>
    <x v="1"/>
  </r>
  <r>
    <s v="PRD-01235"/>
    <s v="LOG-ACC-0029"/>
    <s v="9430330000000"/>
    <x v="84"/>
    <s v="Logitech"/>
    <x v="10"/>
    <s v="Keyboards"/>
    <s v="Each"/>
    <s v="Active"/>
    <x v="1"/>
    <s v="ABJ"/>
    <s v="D-09-S4"/>
    <s v="D"/>
    <s v="S4"/>
    <s v="BT-392088"/>
    <s v="LOT-B2038"/>
    <n v="11"/>
    <n v="3"/>
    <n v="8"/>
    <n v="50"/>
    <n v="25"/>
    <n v="200"/>
    <s v="SUP-1009"/>
    <x v="7"/>
    <s v="Nigeria"/>
    <n v="9"/>
    <d v="2025-07-09T00:00:00"/>
    <n v="14140.92"/>
    <n v="21719.66"/>
    <n v="155550.12"/>
    <s v="NGN"/>
    <d v="2026-06-26T00:00:00"/>
    <d v="2025-07-22T00:00:00"/>
    <m/>
    <x v="2"/>
    <x v="0"/>
  </r>
  <r>
    <s v="PRD-02387"/>
    <s v="LOG-AUD-0056"/>
    <s v="5076550000000"/>
    <x v="68"/>
    <s v="Logitech"/>
    <x v="0"/>
    <s v="Earbuds"/>
    <s v="Each"/>
    <s v="Active"/>
    <x v="0"/>
    <s v="PHC"/>
    <s v="E-17-S3"/>
    <s v="E"/>
    <s v="S3"/>
    <s v="BT-869882"/>
    <s v="LOT-C5591"/>
    <n v="24"/>
    <n v="7"/>
    <n v="17"/>
    <n v="10"/>
    <n v="3"/>
    <n v="40"/>
    <s v="SUP-1009"/>
    <x v="7"/>
    <s v="Nigeria"/>
    <n v="12"/>
    <d v="2025-04-15T00:00:00"/>
    <n v="146373.73000000001"/>
    <n v="179198.03"/>
    <n v="3512969.52"/>
    <s v="NGN"/>
    <d v="2026-06-06T00:00:00"/>
    <d v="2025-04-19T00:00:00"/>
    <m/>
    <x v="1"/>
    <x v="1"/>
  </r>
  <r>
    <s v="PRD-02814"/>
    <s v="HP-FUR-0071"/>
    <s v="4266330000000"/>
    <x v="27"/>
    <s v="Hp"/>
    <x v="0"/>
    <s v="Desks"/>
    <s v="Each"/>
    <s v="Active"/>
    <x v="0"/>
    <s v="PHC"/>
    <s v="F-18-S4"/>
    <s v="F"/>
    <s v="S4"/>
    <s v="BT-142634"/>
    <s v="LOT-C8378"/>
    <n v="138"/>
    <n v="7"/>
    <n v="131"/>
    <n v="50"/>
    <n v="20"/>
    <n v="300"/>
    <s v="SUP-1001"/>
    <x v="9"/>
    <s v="Nigeria"/>
    <n v="5"/>
    <d v="2026-02-13T00:00:00"/>
    <n v="45250.34"/>
    <n v="54323.42"/>
    <n v="6244546.9199999999"/>
    <s v="NGN"/>
    <d v="2026-06-15T00:00:00"/>
    <d v="2026-02-26T00:00:00"/>
    <m/>
    <x v="1"/>
    <x v="1"/>
  </r>
  <r>
    <s v="PRD-01143"/>
    <s v="SAM-STO-0034"/>
    <s v="5857490000000"/>
    <x v="3"/>
    <s v="Samsung"/>
    <x v="3"/>
    <s v="External Storage"/>
    <s v="Each"/>
    <s v="Active"/>
    <x v="2"/>
    <s v="LAG"/>
    <s v="N/A"/>
    <s v="A"/>
    <s v="S8"/>
    <s v="BT-811757"/>
    <s v="LOT-A7872"/>
    <n v="245"/>
    <n v="73"/>
    <n v="172"/>
    <n v="25"/>
    <n v="10"/>
    <n v="250"/>
    <s v="SUP-1004"/>
    <x v="10"/>
    <s v="United Arab Emirates"/>
    <n v="19"/>
    <d v="2025-05-19T00:00:00"/>
    <n v="104000.46"/>
    <n v="156159.6"/>
    <n v="25480112.699999999"/>
    <s v="NGN"/>
    <d v="2026-06-13T00:00:00"/>
    <d v="2025-05-27T00:00:00"/>
    <m/>
    <x v="1"/>
    <x v="1"/>
  </r>
  <r>
    <s v="PRD-02129"/>
    <s v="PHI-CCT-0058"/>
    <s v="3732700000000"/>
    <x v="32"/>
    <s v="Philips"/>
    <x v="9"/>
    <s v="Intercoms"/>
    <s v="Each"/>
    <s v="Active"/>
    <x v="1"/>
    <s v="ABJ"/>
    <s v="N/A"/>
    <s v="E"/>
    <s v="S5"/>
    <s v="BT-620342"/>
    <s v="LOT-B7057"/>
    <n v="43"/>
    <n v="0"/>
    <n v="43"/>
    <n v="40"/>
    <n v="20"/>
    <n v="200"/>
    <s v="SUP-1005"/>
    <x v="12"/>
    <s v="United Arab Emirates"/>
    <n v="22"/>
    <d v="2025-08-02T00:00:00"/>
    <n v="603119.5"/>
    <n v="769194.13"/>
    <n v="25934138.5"/>
    <s v="NGN"/>
    <d v="2026-05-29T00:00:00"/>
    <d v="2025-08-08T00:00:00"/>
    <m/>
    <x v="1"/>
    <x v="1"/>
  </r>
  <r>
    <s v="PRD-02973"/>
    <s v="UBI-CCT-0074"/>
    <s v="3124180000000"/>
    <x v="16"/>
    <s v="Ubiquiti"/>
    <x v="9"/>
    <s v="NVR"/>
    <s v="Each"/>
    <s v="Active"/>
    <x v="0"/>
    <s v="PHC"/>
    <s v="C-32-S9"/>
    <s v="C"/>
    <s v="S9"/>
    <s v="BT-423151"/>
    <s v="LOT-C5401"/>
    <n v="0"/>
    <n v="0"/>
    <n v="0"/>
    <n v="60"/>
    <n v="18"/>
    <n v="480"/>
    <s v="SUP-1010"/>
    <x v="1"/>
    <s v="United Arab Emirates"/>
    <n v="18"/>
    <d v="2025-01-10T00:00:00"/>
    <n v="286791.88"/>
    <n v="403200.05"/>
    <n v="0"/>
    <s v="NGN"/>
    <d v="2026-06-17T00:00:00"/>
    <d v="2025-01-23T00:00:00"/>
    <m/>
    <x v="0"/>
    <x v="0"/>
  </r>
  <r>
    <s v="PRD-00780"/>
    <s v="SAM-STO-0024"/>
    <s v="7356150000000"/>
    <x v="42"/>
    <s v="Samsung"/>
    <x v="3"/>
    <s v="Flash Drives"/>
    <s v="Each"/>
    <s v="Active"/>
    <x v="2"/>
    <s v="LAG"/>
    <s v="H-16-S8"/>
    <s v="H"/>
    <s v="S8"/>
    <s v="BT-390170"/>
    <s v="LOT-A6906"/>
    <n v="130"/>
    <n v="12"/>
    <n v="118"/>
    <n v="20"/>
    <n v="8"/>
    <n v="200"/>
    <s v="SUP-1004"/>
    <x v="10"/>
    <s v="United Arab Emirates"/>
    <n v="20"/>
    <d v="2025-06-09T00:00:00"/>
    <n v="168575.47"/>
    <n v="243064.42"/>
    <n v="21914811.100000001"/>
    <s v="NGN"/>
    <d v="2026-06-02T00:00:00"/>
    <d v="2025-06-13T00:00:00"/>
    <m/>
    <x v="1"/>
    <x v="1"/>
  </r>
  <r>
    <s v="PRD-01027"/>
    <s v="LEN-LAP-0024"/>
    <s v="9783320000000"/>
    <x v="19"/>
    <s v="Lenovo"/>
    <x v="2"/>
    <s v="Consumer Laptops"/>
    <s v="Each"/>
    <s v="Active"/>
    <x v="2"/>
    <s v="LAG"/>
    <s v="D-15-S1"/>
    <s v="D"/>
    <s v="S1"/>
    <s v="BT-732532"/>
    <s v="LOT-A8484"/>
    <n v="20"/>
    <n v="6"/>
    <n v="14"/>
    <n v="20"/>
    <n v="10"/>
    <n v="160"/>
    <s v="SUP-1008"/>
    <x v="3"/>
    <s v="Nigeria"/>
    <n v="8"/>
    <d v="2026-01-25T00:00:00"/>
    <n v="730792.52"/>
    <n v="900096.16"/>
    <n v="14615850.4"/>
    <s v="NGN"/>
    <d v="2026-05-25T00:00:00"/>
    <d v="2026-02-03T00:00:00"/>
    <m/>
    <x v="2"/>
    <x v="0"/>
  </r>
  <r>
    <s v="PRD-02445"/>
    <s v="SAM-AUD-0073"/>
    <s v="1423860000000"/>
    <x v="0"/>
    <s v="Samsung"/>
    <x v="0"/>
    <s v="Speakers"/>
    <s v="Each"/>
    <s v="Active"/>
    <x v="0"/>
    <s v="PHC"/>
    <s v="C-22-S7"/>
    <s v="C"/>
    <s v="S7"/>
    <s v="BT-208973"/>
    <s v="LOT-C6477"/>
    <n v="458"/>
    <n v="127"/>
    <n v="331"/>
    <n v="50"/>
    <n v="15"/>
    <n v="400"/>
    <s v="SUP-1001"/>
    <x v="9"/>
    <s v="Nigeria"/>
    <n v="11"/>
    <d v="2025-07-16T00:00:00"/>
    <n v="129396.78"/>
    <n v="196719.92"/>
    <n v="59263725.240000002"/>
    <s v="NGN"/>
    <d v="2026-06-10T00:00:00"/>
    <d v="2025-07-22T00:00:00"/>
    <m/>
    <x v="3"/>
    <x v="1"/>
  </r>
  <r>
    <s v="PRD-01009"/>
    <s v="LOG-FUR-0023"/>
    <s v="1391960000000"/>
    <x v="4"/>
    <s v="Logitech"/>
    <x v="4"/>
    <s v="Desks"/>
    <s v="Each"/>
    <s v="Active"/>
    <x v="2"/>
    <s v="LAG"/>
    <s v="C-36-S6"/>
    <s v="C"/>
    <s v="S6"/>
    <s v="BT-454067"/>
    <s v="LOT-A5494"/>
    <n v="43"/>
    <n v="0"/>
    <n v="43"/>
    <n v="100"/>
    <n v="50"/>
    <n v="500"/>
    <s v="SUP-1008"/>
    <x v="3"/>
    <s v="Nigeria"/>
    <n v="7"/>
    <d v="2025-07-12T00:00:00"/>
    <n v="88828.479999999996"/>
    <n v="120792.48"/>
    <n v="3819624.64"/>
    <s v="NGN"/>
    <d v="2026-05-26T00:00:00"/>
    <d v="2025-07-27T00:00:00"/>
    <m/>
    <x v="2"/>
    <x v="0"/>
  </r>
  <r>
    <s v="PRD-01497"/>
    <s v="CIS-CCT-0038"/>
    <s v="6094040000000"/>
    <x v="17"/>
    <s v="Cisco"/>
    <x v="9"/>
    <s v="IP Cameras"/>
    <s v="Each"/>
    <s v="Active"/>
    <x v="1"/>
    <s v="ABJ"/>
    <s v="B-01-S9"/>
    <s v="B"/>
    <s v="S9"/>
    <s v="BT-583235"/>
    <s v="LOT-B3060"/>
    <n v="41"/>
    <n v="1"/>
    <n v="40"/>
    <n v="30"/>
    <n v="15"/>
    <n v="240"/>
    <s v="SUP-1005"/>
    <x v="12"/>
    <s v="United Arab Emirates"/>
    <n v="21"/>
    <d v="2025-11-08T00:00:00"/>
    <n v="330520.07"/>
    <n v="474156.04"/>
    <n v="13551322.869999999"/>
    <s v="NGN"/>
    <d v="2026-05-05T00:00:00"/>
    <d v="2025-11-22T00:00:00"/>
    <m/>
    <x v="1"/>
    <x v="1"/>
  </r>
  <r>
    <s v="PRD-00839"/>
    <s v="LEN-LAP-0021"/>
    <s v="4506000000000"/>
    <x v="8"/>
    <s v="Lenovo"/>
    <x v="2"/>
    <s v="Business Laptops"/>
    <s v="Each"/>
    <s v="Active"/>
    <x v="2"/>
    <s v="LAG"/>
    <s v="D-05-S6"/>
    <s v="D"/>
    <s v="S6"/>
    <s v="BT-556997"/>
    <s v="LOT-A9094"/>
    <n v="90"/>
    <n v="3"/>
    <n v="87"/>
    <n v="75"/>
    <n v="37"/>
    <n v="600"/>
    <s v="SUP-1006"/>
    <x v="4"/>
    <s v="China"/>
    <n v="37"/>
    <d v="2025-03-25T00:00:00"/>
    <n v="595743.44999999995"/>
    <n v="828919.19"/>
    <n v="53616910.5"/>
    <s v="NGN"/>
    <d v="2026-06-28T00:00:00"/>
    <d v="2025-03-29T00:00:00"/>
    <m/>
    <x v="1"/>
    <x v="1"/>
  </r>
  <r>
    <s v="PRD-00088"/>
    <s v="LEN-MOB-0005"/>
    <s v="2064360000000"/>
    <x v="5"/>
    <s v="Lenovo"/>
    <x v="5"/>
    <s v="Smartphones"/>
    <s v="Each"/>
    <s v="Active"/>
    <x v="2"/>
    <s v="LAG"/>
    <s v="E-24-S2"/>
    <s v="E"/>
    <s v="S2"/>
    <s v="BT-362552"/>
    <s v="LOT-A2350"/>
    <n v="11"/>
    <n v="3"/>
    <n v="8"/>
    <n v="10"/>
    <n v="3"/>
    <n v="50"/>
    <s v="SUP-1002"/>
    <x v="5"/>
    <s v="Nigeria"/>
    <n v="8"/>
    <d v="2025-08-04T00:00:00"/>
    <n v="601985.81999999995"/>
    <n v="904699.87"/>
    <n v="6621844.0199999996"/>
    <s v="NGN"/>
    <d v="2026-05-05T00:00:00"/>
    <d v="2025-08-07T00:00:00"/>
    <m/>
    <x v="1"/>
    <x v="1"/>
  </r>
  <r>
    <s v="PRD-01525"/>
    <s v="LEN-LAP-0033"/>
    <s v="2785230000000"/>
    <x v="85"/>
    <s v="Lenovo"/>
    <x v="2"/>
    <s v="Consumer Laptops"/>
    <s v="Each"/>
    <s v="Active"/>
    <x v="1"/>
    <s v="ABJ"/>
    <s v="E-01-S1"/>
    <s v="E"/>
    <s v="S1"/>
    <s v="BT-266144"/>
    <s v="LOT-B5677"/>
    <n v="267"/>
    <n v="50"/>
    <n v="217"/>
    <n v="40"/>
    <n v="12"/>
    <n v="320"/>
    <s v="SUP-1003"/>
    <x v="0"/>
    <s v="Nigeria"/>
    <n v="2"/>
    <d v="2025-09-21T00:00:00"/>
    <n v="905058.79"/>
    <n v="1119672.53"/>
    <n v="241650696.90000001"/>
    <s v="NGN"/>
    <d v="2026-05-15T00:00:00"/>
    <d v="2025-09-24T00:00:00"/>
    <m/>
    <x v="1"/>
    <x v="1"/>
  </r>
  <r>
    <s v="PRD-00356"/>
    <s v="SAM-AUD-0015"/>
    <s v="8180980000000"/>
    <x v="0"/>
    <s v="Samsung"/>
    <x v="0"/>
    <s v="Headsets"/>
    <s v="Each"/>
    <s v="Active"/>
    <x v="2"/>
    <s v="LAG"/>
    <s v="D-37-S9"/>
    <s v="D"/>
    <s v="S9"/>
    <s v="BT-760943"/>
    <s v="LOT-A9982"/>
    <n v="0"/>
    <n v="0"/>
    <n v="0"/>
    <n v="25"/>
    <n v="10"/>
    <n v="250"/>
    <s v="SUP-1011"/>
    <x v="2"/>
    <s v="United Kingdom"/>
    <n v="27"/>
    <d v="2026-03-21T00:00:00"/>
    <n v="76023.06"/>
    <n v="117769.48"/>
    <n v="0"/>
    <s v="NGN"/>
    <d v="2026-05-01T00:00:00"/>
    <d v="2026-03-23T00:00:00"/>
    <m/>
    <x v="0"/>
    <x v="0"/>
  </r>
  <r>
    <s v="PRD-00225"/>
    <s v="HP-MOB-0010"/>
    <s v="9694220000000"/>
    <x v="25"/>
    <s v="Hp"/>
    <x v="5"/>
    <s v="Tablets"/>
    <s v="Each"/>
    <s v="Discontinued"/>
    <x v="2"/>
    <s v="LAG"/>
    <s v="H-17-S4"/>
    <s v="H"/>
    <s v="S4"/>
    <s v="BT-835325"/>
    <s v="LOT-A3764"/>
    <n v="217"/>
    <n v="73"/>
    <n v="144"/>
    <n v="20"/>
    <n v="8"/>
    <n v="160"/>
    <s v="SUP-1002"/>
    <x v="5"/>
    <s v="Nigeria"/>
    <n v="3"/>
    <d v="2025-10-18T00:00:00"/>
    <n v="622497.89"/>
    <n v="945726.77"/>
    <n v="135082042.09999999"/>
    <s v="NGN"/>
    <d v="2026-06-24T00:00:00"/>
    <d v="2025-11-02T00:00:00"/>
    <m/>
    <x v="3"/>
    <x v="1"/>
  </r>
  <r>
    <s v="PRD-01069"/>
    <s v="SAM-AUD-0034"/>
    <s v="8090320000000"/>
    <x v="0"/>
    <s v="Samsung"/>
    <x v="0"/>
    <s v="Earbuds"/>
    <s v="Each"/>
    <s v="Active"/>
    <x v="2"/>
    <s v="LAG"/>
    <s v="A-17-S5"/>
    <s v="A"/>
    <s v="S5"/>
    <s v="BT-750317"/>
    <s v="LOT-A3118"/>
    <n v="67"/>
    <n v="26"/>
    <n v="41"/>
    <n v="75"/>
    <n v="22"/>
    <n v="300"/>
    <s v="SUP-1004"/>
    <x v="10"/>
    <s v="United Arab Emirates"/>
    <n v="22"/>
    <d v="2025-07-08T00:00:00"/>
    <n v="47795.21"/>
    <n v="72738.509999999995"/>
    <n v="3202279.07"/>
    <s v="NGN"/>
    <d v="2026-06-11T00:00:00"/>
    <d v="2025-07-19T00:00:00"/>
    <m/>
    <x v="2"/>
    <x v="0"/>
  </r>
  <r>
    <s v="PRD-01521"/>
    <s v="BRO-PRN-0034"/>
    <s v="2708120000000"/>
    <x v="12"/>
    <s v="Brother"/>
    <x v="7"/>
    <s v="Multifunction"/>
    <s v="Each"/>
    <s v="Active"/>
    <x v="1"/>
    <s v="ABJ"/>
    <s v="B-32-S5"/>
    <s v="B"/>
    <s v="S5"/>
    <s v="BT-398272"/>
    <s v="LOT-B4308"/>
    <n v="481"/>
    <n v="120"/>
    <n v="361"/>
    <n v="75"/>
    <n v="30"/>
    <n v="600"/>
    <s v="SUP-1005"/>
    <x v="12"/>
    <s v="United Arab Emirates"/>
    <n v="22"/>
    <d v="2026-03-25T00:00:00"/>
    <n v="165503.39000000001"/>
    <n v="242939.65"/>
    <n v="79607130.590000004"/>
    <s v="NGN"/>
    <d v="2026-06-09T00:00:00"/>
    <d v="2026-04-09T00:00:00"/>
    <m/>
    <x v="1"/>
    <x v="1"/>
  </r>
  <r>
    <s v="PRD-00031"/>
    <s v="EPS-PRN-0001"/>
    <s v="7439530000000"/>
    <x v="80"/>
    <s v="Epson"/>
    <x v="7"/>
    <s v="Inkjet Printers"/>
    <s v="Each"/>
    <s v="Active"/>
    <x v="2"/>
    <s v="LAG"/>
    <s v="G-01-S5"/>
    <s v="G"/>
    <s v="S5"/>
    <s v="BT-693419"/>
    <s v="LOT-A1803"/>
    <n v="58"/>
    <n v="7"/>
    <n v="51"/>
    <n v="30"/>
    <n v="9"/>
    <n v="240"/>
    <s v="SUP-1006"/>
    <x v="4"/>
    <s v="China"/>
    <n v="37"/>
    <d v="2025-08-11T00:00:00"/>
    <n v="234736.83"/>
    <n v="297728.21000000002"/>
    <n v="13614736.140000001"/>
    <s v="NGN"/>
    <d v="2026-05-07T00:00:00"/>
    <d v="2025-08-12T00:00:00"/>
    <m/>
    <x v="1"/>
    <x v="1"/>
  </r>
  <r>
    <s v="PRD-01684"/>
    <s v="HP-CLN-0040"/>
    <s v="548749000000"/>
    <x v="1"/>
    <s v="Hp"/>
    <x v="1"/>
    <s v="Vacuum"/>
    <s v="Each"/>
    <s v="Active"/>
    <x v="1"/>
    <s v="ABJ"/>
    <s v="C-30-S5"/>
    <s v="C"/>
    <s v="S5"/>
    <s v="BT-172754"/>
    <s v="LOT-B4059"/>
    <n v="145"/>
    <n v="35"/>
    <n v="110"/>
    <n v="75"/>
    <n v="37"/>
    <n v="600"/>
    <s v="SUP-1005"/>
    <x v="12"/>
    <s v="United Arab Emirates"/>
    <n v="18"/>
    <d v="2025-10-05T00:00:00"/>
    <n v="173271.58"/>
    <n v="240448"/>
    <n v="25124379.100000001"/>
    <s v="NGN"/>
    <d v="2026-04-30T00:00:00"/>
    <d v="2025-10-14T00:00:00"/>
    <d v="2027-06-12T00:00:00"/>
    <x v="1"/>
    <x v="1"/>
  </r>
  <r>
    <s v="PRD-01317"/>
    <s v="PHI-CLN-0033"/>
    <s v="8830420000000"/>
    <x v="20"/>
    <s v="Philips"/>
    <x v="1"/>
    <s v="Vacuum"/>
    <s v="Each"/>
    <s v="Discontinued"/>
    <x v="1"/>
    <s v="ABJ"/>
    <s v="D-29-S6"/>
    <s v="D"/>
    <s v="S6"/>
    <s v="BT-884011"/>
    <s v="LOT-B7156"/>
    <n v="46"/>
    <n v="3"/>
    <n v="43"/>
    <n v="15"/>
    <n v="4"/>
    <n v="90"/>
    <s v="SUP-1010"/>
    <x v="1"/>
    <s v="United Arab Emirates"/>
    <n v="14"/>
    <d v="2026-04-24T00:00:00"/>
    <n v="170687.35999999999"/>
    <n v="233385.74"/>
    <n v="7851618.5599999996"/>
    <s v="NGN"/>
    <d v="2026-05-30T00:00:00"/>
    <d v="2026-05-05T00:00:00"/>
    <d v="2027-09-30T00:00:00"/>
    <x v="1"/>
    <x v="1"/>
  </r>
  <r>
    <s v="PRD-00829"/>
    <s v="CIS-CCT-0020"/>
    <s v="8050140000000"/>
    <x v="17"/>
    <s v="Cisco"/>
    <x v="9"/>
    <s v="Intercoms"/>
    <s v="Each"/>
    <s v="Active"/>
    <x v="2"/>
    <s v="LAG"/>
    <s v="A-13-S9"/>
    <s v="A"/>
    <s v="S9"/>
    <s v="BT-684102"/>
    <s v="LOT-A7051"/>
    <n v="82"/>
    <n v="29"/>
    <n v="53"/>
    <n v="20"/>
    <n v="8"/>
    <n v="120"/>
    <s v="SUP-1002"/>
    <x v="5"/>
    <s v="Nigeria"/>
    <n v="6"/>
    <d v="2025-01-18T00:00:00"/>
    <n v="306379.03000000003"/>
    <n v="426266.57"/>
    <n v="25123080.460000001"/>
    <s v="NGN"/>
    <d v="2026-06-11T00:00:00"/>
    <d v="2025-01-25T00:00:00"/>
    <m/>
    <x v="1"/>
    <x v="1"/>
  </r>
  <r>
    <s v="PRD-01084"/>
    <s v="PHI-AUD-0020"/>
    <s v="6576580000000"/>
    <x v="49"/>
    <s v="Philips"/>
    <x v="0"/>
    <s v="Speakers"/>
    <s v="Each"/>
    <s v="Active"/>
    <x v="2"/>
    <s v="LAG"/>
    <s v="D-17-S1"/>
    <s v="D"/>
    <s v="S1"/>
    <s v="BT-925463"/>
    <s v="LOT-A6401"/>
    <n v="27"/>
    <n v="7"/>
    <n v="20"/>
    <n v="50"/>
    <n v="25"/>
    <n v="200"/>
    <s v="SUP-1004"/>
    <x v="10"/>
    <s v="United Arab Emirates"/>
    <n v="24"/>
    <d v="2025-07-10T00:00:00"/>
    <n v="160386.10999999999"/>
    <n v="217857.37"/>
    <n v="4330424.97"/>
    <s v="NGN"/>
    <d v="2026-05-28T00:00:00"/>
    <d v="2025-07-18T00:00:00"/>
    <m/>
    <x v="2"/>
    <x v="0"/>
  </r>
  <r>
    <s v="PRD-00800"/>
    <s v="PHI-CCT-0024"/>
    <s v="8286300000000"/>
    <x v="32"/>
    <s v="Philips"/>
    <x v="9"/>
    <s v="Intercoms"/>
    <s v="Each"/>
    <s v="Active"/>
    <x v="2"/>
    <s v="LAG"/>
    <s v="E-12-S6"/>
    <s v="E"/>
    <s v="S6"/>
    <s v="BT-333036"/>
    <s v="LOT-A2352"/>
    <n v="28"/>
    <n v="3"/>
    <n v="25"/>
    <n v="20"/>
    <n v="8"/>
    <n v="100"/>
    <s v="SUP-1002"/>
    <x v="5"/>
    <s v="Nigeria"/>
    <n v="4"/>
    <d v="2025-06-28T00:00:00"/>
    <n v="525439.13"/>
    <n v="734686.35"/>
    <n v="14712295.640000001"/>
    <s v="NGN"/>
    <d v="2026-05-22T00:00:00"/>
    <d v="2025-07-09T00:00:00"/>
    <m/>
    <x v="1"/>
    <x v="1"/>
  </r>
  <r>
    <s v="PRD-01423"/>
    <s v="PHI-AUD-0033"/>
    <s v="9286100000000"/>
    <x v="7"/>
    <s v="Philips"/>
    <x v="0"/>
    <s v="Earbuds"/>
    <s v="Each"/>
    <s v="Active"/>
    <x v="1"/>
    <s v="ABJ"/>
    <s v="E-23-S3"/>
    <s v="E"/>
    <s v="S3"/>
    <s v="BT-591265"/>
    <s v="LOT-B1255"/>
    <n v="79"/>
    <n v="22"/>
    <n v="57"/>
    <n v="20"/>
    <n v="8"/>
    <n v="80"/>
    <s v="SUP-1002"/>
    <x v="5"/>
    <s v="Nigeria"/>
    <n v="8"/>
    <d v="2025-07-31T00:00:00"/>
    <n v="126324.04"/>
    <n v="178054.81"/>
    <n v="9979599.1600000001"/>
    <s v="NGN"/>
    <d v="2026-05-10T00:00:00"/>
    <d v="2025-08-04T00:00:00"/>
    <m/>
    <x v="1"/>
    <x v="1"/>
  </r>
  <r>
    <s v="PRD-01879"/>
    <s v="DEL-LAP-0043"/>
    <s v="3534970000000"/>
    <x v="65"/>
    <s v="Dell"/>
    <x v="2"/>
    <s v="Gaming Laptops"/>
    <s v="Each"/>
    <s v="Active"/>
    <x v="1"/>
    <s v="ABJ"/>
    <s v="D-18-S6"/>
    <s v="D"/>
    <s v="S6"/>
    <s v="BT-555222"/>
    <s v="LOT-B4753"/>
    <n v="264"/>
    <n v="92"/>
    <n v="172"/>
    <n v="50"/>
    <n v="15"/>
    <n v="300"/>
    <s v="SUP-1007"/>
    <x v="8"/>
    <s v="China"/>
    <n v="30"/>
    <d v="2025-09-20T00:00:00"/>
    <n v="370360.63"/>
    <n v="525206.92000000004"/>
    <n v="97775206.319999993"/>
    <s v="NGN"/>
    <d v="2026-06-08T00:00:00"/>
    <d v="2025-09-23T00:00:00"/>
    <m/>
    <x v="1"/>
    <x v="1"/>
  </r>
  <r>
    <s v="PRD-01258"/>
    <s v="DEL-LAP-0034"/>
    <s v="3049950000000"/>
    <x v="75"/>
    <s v="Dell"/>
    <x v="2"/>
    <s v="Gaming Laptops"/>
    <s v="Each"/>
    <s v="Active"/>
    <x v="1"/>
    <s v="ABJ"/>
    <s v="D-32-S6"/>
    <s v="D"/>
    <s v="S6"/>
    <s v="BT-991940"/>
    <s v="LOT-B9393"/>
    <n v="63"/>
    <n v="13"/>
    <n v="50"/>
    <m/>
    <n v="7"/>
    <n v="90"/>
    <s v="SUP-1010"/>
    <x v="1"/>
    <s v="United Arab Emirates"/>
    <n v="16"/>
    <d v="2026-02-07T00:00:00"/>
    <n v="870208.08"/>
    <n v="1314538.6100000001"/>
    <n v="54823109.039999999"/>
    <s v="NGN"/>
    <d v="2026-06-03T00:00:00"/>
    <d v="2026-02-20T00:00:00"/>
    <m/>
    <x v="1"/>
    <x v="1"/>
  </r>
  <r>
    <s v="PRD-02696"/>
    <s v="HP-LAP-0055"/>
    <s v="5696060000000"/>
    <x v="63"/>
    <s v="Hp"/>
    <x v="2"/>
    <s v="Consumer Laptops"/>
    <s v="Each"/>
    <s v="Active"/>
    <x v="0"/>
    <s v="PHC"/>
    <s v="B-10-S5"/>
    <s v="B"/>
    <s v="S5"/>
    <s v="BT-953175"/>
    <s v="LOT-C5972"/>
    <n v="60"/>
    <n v="0"/>
    <n v="60"/>
    <m/>
    <n v="8"/>
    <n v="120"/>
    <s v="SUP-1001"/>
    <x v="9"/>
    <s v="Nigeria"/>
    <n v="9"/>
    <d v="2026-01-27T00:00:00"/>
    <n v="383307.26"/>
    <n v="512540.3"/>
    <n v="22998435.600000001"/>
    <s v="NGN"/>
    <d v="2026-05-31T00:00:00"/>
    <d v="2026-02-01T00:00:00"/>
    <m/>
    <x v="1"/>
    <x v="1"/>
  </r>
  <r>
    <s v="PRD-03007"/>
    <s v="UBI-NET-0104"/>
    <s v="1066470000000"/>
    <x v="43"/>
    <s v="Ubiquiti"/>
    <x v="11"/>
    <s v="Routers"/>
    <s v="Each"/>
    <s v="Active"/>
    <x v="0"/>
    <s v="PHC"/>
    <s v="E-17-S8"/>
    <s v="E"/>
    <s v="S8"/>
    <s v="BT-971484"/>
    <s v="LOT-C3239"/>
    <n v="21"/>
    <n v="5"/>
    <n v="16"/>
    <n v="10"/>
    <n v="5"/>
    <n v="60"/>
    <s v="SUP-1001"/>
    <x v="9"/>
    <s v="Nigeria"/>
    <n v="11"/>
    <d v="2026-01-15T00:00:00"/>
    <n v="389078.65"/>
    <n v="592288.89"/>
    <n v="8170651.6500000004"/>
    <s v="NGN"/>
    <d v="2026-06-13T00:00:00"/>
    <d v="2026-01-17T00:00:00"/>
    <m/>
    <x v="1"/>
    <x v="1"/>
  </r>
  <r>
    <s v="PRD-01698"/>
    <s v="DEL-LAP-0039"/>
    <s v="6059050000000"/>
    <x v="2"/>
    <s v="Dell"/>
    <x v="2"/>
    <s v="Consumer Laptops"/>
    <s v="Each"/>
    <s v="Active"/>
    <x v="1"/>
    <s v="ABJ"/>
    <s v="C-17-S1"/>
    <s v="C"/>
    <s v="S1"/>
    <s v="BT-971522"/>
    <s v="LOT-B4400"/>
    <n v="167"/>
    <n v="23"/>
    <n v="144"/>
    <n v="50"/>
    <n v="15"/>
    <n v="250"/>
    <s v="SUP-1003"/>
    <x v="0"/>
    <s v="Nigeria"/>
    <n v="3"/>
    <d v="2025-03-30T00:00:00"/>
    <n v="1171276.42"/>
    <n v="1450969.17"/>
    <n v="195603162.09999999"/>
    <s v="NGN"/>
    <d v="2026-05-06T00:00:00"/>
    <d v="2025-04-09T00:00:00"/>
    <m/>
    <x v="1"/>
    <x v="1"/>
  </r>
  <r>
    <s v="PRD-01162"/>
    <s v="CAN-PRN-0030"/>
    <s v="5300090000000"/>
    <x v="15"/>
    <s v="Canon"/>
    <x v="7"/>
    <s v="Multifunction"/>
    <s v="Each"/>
    <s v="Active"/>
    <x v="2"/>
    <s v="LAG"/>
    <s v="B-39-S1"/>
    <s v="B"/>
    <s v="S1"/>
    <s v="BT-328903"/>
    <s v="LOT-A4086"/>
    <n v="0"/>
    <n v="0"/>
    <n v="0"/>
    <n v="20"/>
    <n v="8"/>
    <n v="200"/>
    <s v="SUP-1011"/>
    <x v="2"/>
    <s v="United Kingdom"/>
    <n v="30"/>
    <d v="2025-07-17T00:00:00"/>
    <n v="476594.34"/>
    <n v="723486.3"/>
    <n v="0"/>
    <s v="NGN"/>
    <d v="2026-05-30T00:00:00"/>
    <d v="2025-07-28T00:00:00"/>
    <m/>
    <x v="0"/>
    <x v="0"/>
  </r>
  <r>
    <s v="PRD-00011"/>
    <s v="HP-FUR-0001"/>
    <s v="5053320000000"/>
    <x v="27"/>
    <s v="Hp"/>
    <x v="4"/>
    <s v="Seating"/>
    <s v="Each"/>
    <s v="Discontinued"/>
    <x v="2"/>
    <s v="LAG"/>
    <s v="F-10-S9"/>
    <s v="F"/>
    <s v="S9"/>
    <s v="BT-550664"/>
    <s v="LOT-A3088"/>
    <n v="29"/>
    <n v="8"/>
    <n v="21"/>
    <n v="40"/>
    <n v="12"/>
    <n v="240"/>
    <s v="SUP-1011"/>
    <x v="2"/>
    <s v="United Kingdom"/>
    <n v="29"/>
    <d v="2026-01-08T00:00:00"/>
    <n v="176813.11"/>
    <n v="211247.38"/>
    <n v="5127580.1900000004"/>
    <s v="NGN"/>
    <d v="2026-06-27T00:00:00"/>
    <d v="2026-01-17T00:00:00"/>
    <m/>
    <x v="2"/>
    <x v="0"/>
  </r>
  <r>
    <s v="PRD-00894"/>
    <s v="PHI-CCT-0027"/>
    <s v="3494310000000"/>
    <x v="32"/>
    <s v="Philips"/>
    <x v="9"/>
    <s v="NVR"/>
    <s v="Each"/>
    <s v="Active"/>
    <x v="2"/>
    <s v="LAG"/>
    <s v="B-22-S2"/>
    <s v="B"/>
    <s v="S2"/>
    <s v="BT-774705"/>
    <s v="LOT-A5133"/>
    <n v="89"/>
    <n v="22"/>
    <n v="67"/>
    <n v="60"/>
    <n v="24"/>
    <n v="300"/>
    <s v="SUP-1002"/>
    <x v="5"/>
    <s v="Nigeria"/>
    <n v="5"/>
    <m/>
    <n v="483901.25"/>
    <n v="646805.87"/>
    <n v="43067211.25"/>
    <s v="NGN"/>
    <d v="2026-06-26T00:00:00"/>
    <d v="2026-04-29T00:00:00"/>
    <m/>
    <x v="1"/>
    <x v="1"/>
  </r>
  <r>
    <s v="PRD-02657"/>
    <s v="HP-LAP-0054"/>
    <s v="6305630000000"/>
    <x v="83"/>
    <s v="Hp"/>
    <x v="2"/>
    <s v="Business Laptops"/>
    <s v="Each"/>
    <s v="Active"/>
    <x v="0"/>
    <s v="PHC"/>
    <s v="A-32-S6"/>
    <s v="A"/>
    <s v="S6"/>
    <s v="BT-321274"/>
    <s v="LOT-C3092"/>
    <n v="713"/>
    <n v="251"/>
    <n v="462"/>
    <n v="100"/>
    <n v="50"/>
    <n v="1000"/>
    <s v="SUP-1003"/>
    <x v="0"/>
    <s v="Nigeria"/>
    <n v="4"/>
    <d v="2026-04-22T00:00:00"/>
    <n v="910908.3"/>
    <n v="1115157.21"/>
    <n v="649477617.89999998"/>
    <s v="NGN"/>
    <d v="2026-06-06T00:00:00"/>
    <d v="2026-04-27T00:00:00"/>
    <m/>
    <x v="1"/>
    <x v="1"/>
  </r>
  <r>
    <s v="PRD-00242"/>
    <s v="PHI-ELC-0009"/>
    <s v="8935710000000"/>
    <x v="31"/>
    <s v="Philips"/>
    <x v="8"/>
    <s v="UPS"/>
    <s v="Each"/>
    <s v="Active"/>
    <x v="2"/>
    <s v="LAG"/>
    <s v="E-25-S3"/>
    <s v="E"/>
    <s v="S3"/>
    <s v="BT-644909"/>
    <s v="LOT-A5057"/>
    <n v="29"/>
    <n v="11"/>
    <n v="18"/>
    <n v="10"/>
    <n v="5"/>
    <n v="40"/>
    <s v="SUP-1001"/>
    <x v="9"/>
    <s v="Nigeria"/>
    <n v="8"/>
    <d v="2025-10-13T00:00:00"/>
    <n v="113761.85"/>
    <n v="141569.67000000001"/>
    <n v="3299093.65"/>
    <s v="NGN"/>
    <d v="2026-06-10T00:00:00"/>
    <d v="2025-10-19T00:00:00"/>
    <m/>
    <x v="1"/>
    <x v="1"/>
  </r>
  <r>
    <s v="PRD-02134"/>
    <s v="LEN-MOB-0067"/>
    <s v="5786170000000"/>
    <x v="5"/>
    <s v="Lenovo"/>
    <x v="5"/>
    <s v="Smartphones"/>
    <s v="Each"/>
    <s v="Active"/>
    <x v="1"/>
    <s v="ABJ"/>
    <s v="F-04-S4"/>
    <s v="F"/>
    <s v="S4"/>
    <s v="BT-820216"/>
    <s v="LOT-B8194"/>
    <n v="578"/>
    <n v="186"/>
    <n v="392"/>
    <m/>
    <n v="22"/>
    <n v="750"/>
    <s v="SUP-1005"/>
    <x v="12"/>
    <s v="United Arab Emirates"/>
    <n v="19"/>
    <d v="2025-02-24T00:00:00"/>
    <n v="611678.82999999996"/>
    <n v="847198.75"/>
    <n v="353550363.69999999"/>
    <s v="NGN"/>
    <d v="2026-06-18T00:00:00"/>
    <d v="2025-03-10T00:00:00"/>
    <m/>
    <x v="1"/>
    <x v="1"/>
  </r>
  <r>
    <s v="PRD-02568"/>
    <s v="BRO-PRN-0054"/>
    <s v="6002860000000"/>
    <x v="44"/>
    <s v="Brother"/>
    <x v="7"/>
    <s v="Laser Printers"/>
    <s v="Each"/>
    <s v="Active"/>
    <x v="0"/>
    <s v="PHC"/>
    <s v="B-04-S6"/>
    <s v="B"/>
    <s v="S6"/>
    <s v="BT-128587"/>
    <s v="LOT-C4522"/>
    <n v="87"/>
    <n v="1"/>
    <n v="86"/>
    <n v="50"/>
    <n v="25"/>
    <n v="200"/>
    <s v="SUP-1006"/>
    <x v="4"/>
    <s v="China"/>
    <n v="33"/>
    <d v="2025-10-29T00:00:00"/>
    <n v="275108.52"/>
    <n v="385593.61"/>
    <n v="23934441.239999998"/>
    <s v="NGN"/>
    <d v="2026-06-14T00:00:00"/>
    <d v="2025-10-30T00:00:00"/>
    <m/>
    <x v="1"/>
    <x v="1"/>
  </r>
  <r>
    <s v="PRD-01176"/>
    <s v="CIS-NET-0045"/>
    <s v="1050760000000"/>
    <x v="48"/>
    <s v="Cisco"/>
    <x v="11"/>
    <s v="Access Points"/>
    <s v="Each"/>
    <s v="Active"/>
    <x v="2"/>
    <s v="LAG"/>
    <s v="N/A"/>
    <s v="A"/>
    <s v="S6"/>
    <s v="BT-181373"/>
    <s v="LOT-A9550"/>
    <n v="42"/>
    <n v="15"/>
    <n v="27"/>
    <n v="20"/>
    <n v="6"/>
    <n v="200"/>
    <s v="SUP-1011"/>
    <x v="2"/>
    <s v="United Kingdom"/>
    <n v="32"/>
    <d v="2026-05-17T00:00:00"/>
    <n v="890374.88"/>
    <n v="1144312.8799999999"/>
    <n v="37395744.960000001"/>
    <s v="NGN"/>
    <d v="2026-04-30T00:00:00"/>
    <d v="2026-05-22T00:00:00"/>
    <m/>
    <x v="1"/>
    <x v="1"/>
  </r>
  <r>
    <s v="PRD-01885"/>
    <s v="HP-PRN-0033"/>
    <s v="9693890000000"/>
    <x v="54"/>
    <s v="Hp"/>
    <x v="7"/>
    <s v="Laser Printers"/>
    <s v="Each"/>
    <s v="Active"/>
    <x v="1"/>
    <s v="ABJ"/>
    <s v="C-07-S5"/>
    <s v="C"/>
    <s v="S5"/>
    <s v="BT-427427"/>
    <s v="LOT-B7256"/>
    <n v="473"/>
    <n v="171"/>
    <n v="302"/>
    <n v="100"/>
    <n v="40"/>
    <n v="800"/>
    <s v="SUP-1007"/>
    <x v="8"/>
    <s v="China"/>
    <n v="30"/>
    <d v="2025-10-29T00:00:00"/>
    <n v="149658.92000000001"/>
    <n v="205904.54"/>
    <n v="70788669.159999996"/>
    <s v="NGN"/>
    <d v="2026-05-11T00:00:00"/>
    <d v="2025-11-02T00:00:00"/>
    <m/>
    <x v="1"/>
    <x v="1"/>
  </r>
  <r>
    <s v="PRD-00573"/>
    <s v="PHI-CLN-0014"/>
    <s v="4001820000000"/>
    <x v="20"/>
    <s v="Philips"/>
    <x v="1"/>
    <s v="Cleaning Kits"/>
    <s v="Each"/>
    <s v="Active"/>
    <x v="2"/>
    <s v="LAG"/>
    <s v="C-40-S5"/>
    <s v="C"/>
    <s v="S5"/>
    <s v="BT-340582"/>
    <s v="LOT-A6423"/>
    <n v="123"/>
    <n v="16"/>
    <n v="107"/>
    <n v="15"/>
    <n v="7"/>
    <n v="120"/>
    <s v="SUP-1004"/>
    <x v="10"/>
    <s v="United Arab Emirates"/>
    <n v="24"/>
    <d v="2025-10-17T00:00:00"/>
    <n v="116549.45"/>
    <n v="135579.65"/>
    <n v="14335582.35"/>
    <s v="NGN"/>
    <d v="2026-05-14T00:00:00"/>
    <d v="2025-10-23T00:00:00"/>
    <d v="2027-10-10T00:00:00"/>
    <x v="3"/>
    <x v="1"/>
  </r>
  <r>
    <s v="PRD-03009"/>
    <s v="CIS-NET-0115"/>
    <s v="6774770000000"/>
    <x v="56"/>
    <s v="Cisco"/>
    <x v="11"/>
    <s v="Routers"/>
    <s v="Each"/>
    <s v="Active"/>
    <x v="0"/>
    <s v="PHC"/>
    <s v="E-13-S3"/>
    <s v="E"/>
    <s v="S3"/>
    <s v="BT-517927"/>
    <s v="LOT-C2926"/>
    <n v="59"/>
    <n v="2"/>
    <n v="57"/>
    <n v="15"/>
    <n v="4"/>
    <n v="75"/>
    <s v="SUP-1006"/>
    <x v="4"/>
    <s v="China"/>
    <n v="37"/>
    <d v="2025-09-23T00:00:00"/>
    <n v="836652.74"/>
    <n v="1171672.6299999999"/>
    <n v="49362511.659999996"/>
    <s v="NGN"/>
    <d v="2026-05-03T00:00:00"/>
    <d v="2025-10-05T00:00:00"/>
    <m/>
    <x v="1"/>
    <x v="1"/>
  </r>
  <r>
    <s v="PRD-00494"/>
    <s v="PHI-ELC-0028"/>
    <s v="8517450000000"/>
    <x v="31"/>
    <s v="Philips"/>
    <x v="8"/>
    <s v="UPS"/>
    <s v="Each"/>
    <s v="Active"/>
    <x v="2"/>
    <s v="LAG"/>
    <s v="C-22-S5"/>
    <s v="C"/>
    <s v="S5"/>
    <s v="BT-991013"/>
    <s v="LOT-A7750"/>
    <n v="58"/>
    <n v="1"/>
    <n v="57"/>
    <n v="30"/>
    <n v="15"/>
    <n v="240"/>
    <s v="SUP-1004"/>
    <x v="10"/>
    <s v="United Arab Emirates"/>
    <n v="24"/>
    <d v="2025-09-18T00:00:00"/>
    <n v="308792.34000000003"/>
    <n v="372023.07"/>
    <n v="17909955.719999999"/>
    <s v="NGN"/>
    <d v="2026-06-05T00:00:00"/>
    <d v="2025-10-02T00:00:00"/>
    <m/>
    <x v="1"/>
    <x v="1"/>
  </r>
  <r>
    <s v="PRD-02115"/>
    <s v="HP-ACC-0067"/>
    <s v="4799840000000"/>
    <x v="39"/>
    <s v="Canon"/>
    <x v="6"/>
    <s v="Toner &amp; Ink"/>
    <s v="Pack"/>
    <s v="Active"/>
    <x v="1"/>
    <s v="ABJ"/>
    <s v="B-21-S5"/>
    <s v="B"/>
    <s v="S5"/>
    <s v="BT-689007"/>
    <s v="LOT-B8036"/>
    <n v="269"/>
    <n v="107"/>
    <n v="162"/>
    <n v="50"/>
    <n v="20"/>
    <n v="400"/>
    <s v="SUP-1002"/>
    <x v="5"/>
    <s v="Nigeria"/>
    <n v="4"/>
    <d v="2026-02-16T00:00:00"/>
    <n v="41639.15"/>
    <n v="62298.87"/>
    <n v="11200931.35"/>
    <s v="NGN"/>
    <d v="2026-05-17T00:00:00"/>
    <d v="2026-02-27T00:00:00"/>
    <d v="2028-04-03T00:00:00"/>
    <x v="1"/>
    <x v="1"/>
  </r>
  <r>
    <s v="PRD-00635"/>
    <s v="LEN-MOB-0015"/>
    <s v="8735860000000"/>
    <x v="66"/>
    <s v="Lenovo"/>
    <x v="5"/>
    <s v="Tablets"/>
    <s v="Each"/>
    <s v="Active"/>
    <x v="2"/>
    <s v="LAG"/>
    <s v="G-37-S3"/>
    <s v="G"/>
    <s v="S3"/>
    <s v="BT-626884"/>
    <s v="LOT-A9156"/>
    <n v="105"/>
    <n v="24"/>
    <n v="81"/>
    <n v="75"/>
    <n v="30"/>
    <n v="450"/>
    <s v="SUP-1004"/>
    <x v="10"/>
    <s v="United Arab Emirates"/>
    <n v="21"/>
    <d v="2026-06-09T00:00:00"/>
    <n v="517540.6"/>
    <n v="768479.82"/>
    <n v="54341763"/>
    <s v="NGN"/>
    <d v="2026-05-10T00:00:00"/>
    <d v="2026-06-10T00:00:00"/>
    <m/>
    <x v="1"/>
    <x v="1"/>
  </r>
  <r>
    <s v="PRD-00366"/>
    <s v="CIS-NET-0012"/>
    <s v="1186010000000"/>
    <x v="48"/>
    <s v="Cisco"/>
    <x v="11"/>
    <s v="Access Points"/>
    <s v="Each"/>
    <s v="Active"/>
    <x v="2"/>
    <s v="LAG"/>
    <s v="B-26-S7"/>
    <s v="B"/>
    <s v="S7"/>
    <s v="BT-237566"/>
    <s v="LOT-A5423"/>
    <n v="7"/>
    <n v="1"/>
    <n v="6"/>
    <n v="10"/>
    <n v="3"/>
    <n v="100"/>
    <s v="SUP-1001"/>
    <x v="9"/>
    <s v="Nigeria"/>
    <n v="6"/>
    <d v="2025-09-29T00:00:00"/>
    <n v="329872.61"/>
    <n v="382552.52"/>
    <n v="2309108.27"/>
    <s v="NGN"/>
    <d v="2026-06-12T00:00:00"/>
    <d v="2025-09-30T00:00:00"/>
    <m/>
    <x v="2"/>
    <x v="0"/>
  </r>
  <r>
    <s v="PRD-01744"/>
    <s v="HP-LAP-0033"/>
    <s v="2021760000000"/>
    <x v="83"/>
    <s v="Hp"/>
    <x v="2"/>
    <s v="Consumer Laptops"/>
    <s v="Each"/>
    <s v="Active"/>
    <x v="1"/>
    <s v="ABJ"/>
    <s v="C-11-S8"/>
    <s v="C"/>
    <s v="S8"/>
    <s v="BT-621009"/>
    <s v="LOT-B7110"/>
    <n v="0"/>
    <n v="0"/>
    <n v="0"/>
    <n v="30"/>
    <n v="12"/>
    <n v="180"/>
    <s v="SUP-1007"/>
    <x v="8"/>
    <s v="China"/>
    <n v="36"/>
    <d v="2025-10-09T00:00:00"/>
    <n v="1234971.17"/>
    <n v="1799816.61"/>
    <n v="0"/>
    <s v="NGN"/>
    <d v="2026-04-30T00:00:00"/>
    <d v="2025-10-10T00:00:00"/>
    <m/>
    <x v="0"/>
    <x v="0"/>
  </r>
  <r>
    <s v="PRD-02979"/>
    <s v="LOG-AUD-0073"/>
    <s v="7468640000000"/>
    <x v="68"/>
    <s v="Logitech"/>
    <x v="0"/>
    <s v="Headsets"/>
    <s v="Each"/>
    <s v="Active"/>
    <x v="0"/>
    <s v="PHC"/>
    <s v="C-38-S7"/>
    <s v="C"/>
    <s v="S7"/>
    <s v="BT-997981"/>
    <s v="LOT-C4097"/>
    <n v="89"/>
    <n v="29"/>
    <n v="60"/>
    <n v="20"/>
    <n v="8"/>
    <n v="100"/>
    <s v="SUP-1010"/>
    <x v="1"/>
    <s v="United Arab Emirates"/>
    <n v="17"/>
    <d v="2025-01-10T00:00:00"/>
    <n v="87063.83"/>
    <n v="132758.03"/>
    <n v="7748680.8700000001"/>
    <s v="NGN"/>
    <d v="2026-06-20T00:00:00"/>
    <d v="2025-01-18T00:00:00"/>
    <m/>
    <x v="1"/>
    <x v="1"/>
  </r>
  <r>
    <s v="PRD-02152"/>
    <s v="PHI-ELC-0124"/>
    <s v="9348780000000"/>
    <x v="37"/>
    <s v="Philips"/>
    <x v="8"/>
    <s v="Lighting"/>
    <s v="Each"/>
    <s v="Active"/>
    <x v="1"/>
    <s v="ABJ"/>
    <s v="N/A"/>
    <s v="D"/>
    <s v="S3"/>
    <s v="BT-374912"/>
    <s v="LOT-B8291"/>
    <n v="0"/>
    <n v="0"/>
    <n v="0"/>
    <n v="30"/>
    <n v="9"/>
    <n v="240"/>
    <s v="SUP-1002"/>
    <x v="5"/>
    <s v="Nigeria"/>
    <n v="4"/>
    <d v="2025-12-08T00:00:00"/>
    <n v="308832.59999999998"/>
    <n v="455521.15"/>
    <n v="0"/>
    <s v="NGN"/>
    <d v="2026-05-22T00:00:00"/>
    <d v="2025-12-17T00:00:00"/>
    <m/>
    <x v="0"/>
    <x v="0"/>
  </r>
  <r>
    <s v="PRD-02761"/>
    <s v="UBI-NET-0091"/>
    <s v="7387250000000"/>
    <x v="43"/>
    <s v="Ubiquiti"/>
    <x v="11"/>
    <s v="Switches"/>
    <s v="Each"/>
    <s v="Active"/>
    <x v="0"/>
    <s v="PHC"/>
    <s v="F-32-S5"/>
    <s v="F"/>
    <s v="S5"/>
    <s v="BT-546692"/>
    <s v="LOT-C7278"/>
    <n v="229"/>
    <n v="8"/>
    <n v="221"/>
    <n v="40"/>
    <n v="20"/>
    <n v="160"/>
    <s v="SUP-1006"/>
    <x v="4"/>
    <s v="China"/>
    <n v="37"/>
    <d v="2025-09-22T00:00:00"/>
    <n v="947880.73"/>
    <n v="1422710.54"/>
    <n v="217064687.19999999"/>
    <s v="NGN"/>
    <d v="2026-05-17T00:00:00"/>
    <d v="2025-10-02T00:00:00"/>
    <m/>
    <x v="3"/>
    <x v="1"/>
  </r>
  <r>
    <s v="PRD-02106"/>
    <s v="CAN-PRN-0049"/>
    <s v="2897290000000"/>
    <x v="35"/>
    <s v="Canon"/>
    <x v="7"/>
    <s v="Multifunction"/>
    <s v="Each"/>
    <s v="Active"/>
    <x v="1"/>
    <s v="ABJ"/>
    <s v="A-35-S4"/>
    <s v="A"/>
    <s v="S4"/>
    <s v="BT-545450"/>
    <s v="LOT-B1042"/>
    <n v="15"/>
    <n v="0"/>
    <n v="15"/>
    <n v="25"/>
    <n v="10"/>
    <n v="125"/>
    <s v="SUP-1003"/>
    <x v="0"/>
    <s v="Nigeria"/>
    <n v="2"/>
    <d v="2025-07-27T00:00:00"/>
    <n v="470838.67"/>
    <n v="602239.5"/>
    <n v="7062580.0499999998"/>
    <s v="NGN"/>
    <d v="2026-06-21T00:00:00"/>
    <d v="2025-08-06T00:00:00"/>
    <m/>
    <x v="2"/>
    <x v="0"/>
  </r>
  <r>
    <s v="PRD-01275"/>
    <s v="CIS-NET-0051"/>
    <s v="2918430000000"/>
    <x v="48"/>
    <s v="Cisco"/>
    <x v="11"/>
    <s v="Routers"/>
    <s v="Each"/>
    <s v="Active"/>
    <x v="1"/>
    <s v="ABJ"/>
    <s v="E-05-S5"/>
    <s v="E"/>
    <s v="S5"/>
    <s v="BT-477179"/>
    <s v="LOT-B9187"/>
    <n v="141"/>
    <n v="52"/>
    <n v="89"/>
    <n v="20"/>
    <n v="8"/>
    <n v="200"/>
    <s v="SUP-1005"/>
    <x v="12"/>
    <s v="United Arab Emirates"/>
    <n v="19"/>
    <d v="2025-03-22T00:00:00"/>
    <n v="102050.41"/>
    <n v="119984.28"/>
    <n v="14389107.810000001"/>
    <s v="NGN"/>
    <d v="2026-05-26T00:00:00"/>
    <d v="2025-04-04T00:00:00"/>
    <m/>
    <x v="1"/>
    <x v="1"/>
  </r>
  <r>
    <s v="PRD-01884"/>
    <s v="EPS-PRN-0034"/>
    <s v="9565160000000"/>
    <x v="41"/>
    <s v="Epson"/>
    <x v="7"/>
    <s v="Inkjet Printers"/>
    <s v="Each"/>
    <s v="Active"/>
    <x v="1"/>
    <s v="ABJ"/>
    <s v="C-27-S6"/>
    <s v="C"/>
    <s v="S6"/>
    <s v="BT-272245"/>
    <s v="LOT-B4541"/>
    <n v="91"/>
    <n v="1"/>
    <n v="90"/>
    <n v="20"/>
    <n v="8"/>
    <n v="160"/>
    <s v="SUP-1007"/>
    <x v="8"/>
    <s v="China"/>
    <n v="32"/>
    <d v="2025-11-16T00:00:00"/>
    <n v="432516.35"/>
    <n v="557674"/>
    <n v="39358987.850000001"/>
    <s v="NGN"/>
    <d v="2026-06-14T00:00:00"/>
    <d v="2025-11-25T00:00:00"/>
    <m/>
    <x v="1"/>
    <x v="1"/>
  </r>
  <r>
    <s v="PRD-00413"/>
    <s v="BRO-PRN-0010"/>
    <s v="6775240000000"/>
    <x v="53"/>
    <s v="Cisco"/>
    <x v="11"/>
    <s v="Access Points"/>
    <s v="Each"/>
    <s v="Active"/>
    <x v="2"/>
    <s v="LAG"/>
    <s v="E-26-S1"/>
    <s v="E"/>
    <s v="S1"/>
    <s v="BT-410899"/>
    <s v="LOT-A7386"/>
    <n v="100"/>
    <n v="14"/>
    <n v="86"/>
    <n v="20"/>
    <n v="6"/>
    <n v="100"/>
    <s v="SUP-1011"/>
    <x v="2"/>
    <s v="United Kingdom"/>
    <n v="27"/>
    <d v="2025-04-01T00:00:00"/>
    <n v="552810.66"/>
    <n v="846934.78"/>
    <n v="55281066"/>
    <s v="NGN"/>
    <d v="2026-06-17T00:00:00"/>
    <d v="2025-04-15T00:00:00"/>
    <m/>
    <x v="1"/>
    <x v="1"/>
  </r>
  <r>
    <s v="PRD-03033"/>
    <s v="CIS-CCT-0073"/>
    <s v="5932110000000"/>
    <x v="17"/>
    <s v="Cisco"/>
    <x v="9"/>
    <s v="NVR"/>
    <s v="Each"/>
    <s v="Active"/>
    <x v="0"/>
    <s v="PHC"/>
    <s v="B-28-S5"/>
    <s v="B"/>
    <s v="S5"/>
    <s v="BT-309061"/>
    <s v="LOT-C6684"/>
    <n v="234"/>
    <n v="17"/>
    <n v="217"/>
    <n v="50"/>
    <n v="15"/>
    <n v="300"/>
    <s v="SUP-1012"/>
    <x v="11"/>
    <s v="Nigeria"/>
    <n v="6"/>
    <d v="2026-01-19T00:00:00"/>
    <n v="465947.26"/>
    <n v="627984.07999999996"/>
    <n v="109031658.8"/>
    <s v="NGN"/>
    <d v="2026-05-25T00:00:00"/>
    <d v="2026-01-28T00:00:00"/>
    <m/>
    <x v="1"/>
    <x v="1"/>
  </r>
  <r>
    <s v="PRD-02146"/>
    <s v="MSF-LAP-0041"/>
    <s v="905330000000"/>
    <x v="18"/>
    <s v="Microsoft"/>
    <x v="2"/>
    <s v="Consumer Laptops"/>
    <s v="Each"/>
    <s v="Active"/>
    <x v="1"/>
    <s v="ABJ"/>
    <s v="B-32-S4"/>
    <s v="B"/>
    <s v="S4"/>
    <s v="BT-697776"/>
    <s v="LOT-B8215"/>
    <n v="0"/>
    <n v="0"/>
    <n v="0"/>
    <n v="30"/>
    <n v="9"/>
    <n v="300"/>
    <s v="SUP-1005"/>
    <x v="12"/>
    <s v="United Arab Emirates"/>
    <n v="22"/>
    <d v="2026-02-23T00:00:00"/>
    <n v="476691.1"/>
    <n v="732759.45"/>
    <n v="0"/>
    <s v="NGN"/>
    <d v="2026-06-01T00:00:00"/>
    <d v="2026-03-03T00:00:00"/>
    <m/>
    <x v="0"/>
    <x v="0"/>
  </r>
  <r>
    <s v="PRD-00231"/>
    <s v="HP-ACC-0006"/>
    <s v="5837770000000"/>
    <x v="71"/>
    <s v="Hp"/>
    <x v="10"/>
    <s v="Webcams"/>
    <s v="Each"/>
    <s v="Active"/>
    <x v="2"/>
    <s v="LAG"/>
    <s v="G-39-S5"/>
    <s v="G"/>
    <s v="S5"/>
    <s v="BT-237664"/>
    <s v="LOT-A6882"/>
    <n v="13"/>
    <n v="3"/>
    <n v="10"/>
    <n v="15"/>
    <n v="4"/>
    <n v="75"/>
    <s v="SUP-1004"/>
    <x v="10"/>
    <s v="United Arab Emirates"/>
    <n v="24"/>
    <d v="2026-02-06T00:00:00"/>
    <n v="49906.07"/>
    <n v="70448.69"/>
    <n v="648778.91"/>
    <s v="NGN"/>
    <d v="2026-05-29T00:00:00"/>
    <d v="2026-02-11T00:00:00"/>
    <m/>
    <x v="2"/>
    <x v="0"/>
  </r>
  <r>
    <s v="PRD-02884"/>
    <s v="PHI-AUD-0075"/>
    <s v="3607430000000"/>
    <x v="7"/>
    <s v="Philips"/>
    <x v="0"/>
    <s v="Earbuds"/>
    <s v="Each"/>
    <s v="Discontinued"/>
    <x v="0"/>
    <s v="PHC"/>
    <s v="D-38-S9"/>
    <s v="D"/>
    <s v="S9"/>
    <s v="BT-518813"/>
    <s v="LOT-C2107"/>
    <n v="360"/>
    <n v="83"/>
    <n v="277"/>
    <n v="75"/>
    <n v="30"/>
    <n v="375"/>
    <s v="SUP-1009"/>
    <x v="7"/>
    <s v="Nigeria"/>
    <n v="8"/>
    <d v="2026-02-16T00:00:00"/>
    <n v="44749.98"/>
    <n v="53168.08"/>
    <n v="16109992.800000001"/>
    <s v="NGN"/>
    <d v="2026-06-12T00:00:00"/>
    <d v="2026-02-23T00:00:00"/>
    <m/>
    <x v="1"/>
    <x v="1"/>
  </r>
  <r>
    <s v="PRD-00403"/>
    <s v="CIS-CCT-0012"/>
    <s v="7495120000000"/>
    <x v="17"/>
    <s v="Cisco"/>
    <x v="9"/>
    <s v="IP Cameras"/>
    <s v="Each"/>
    <s v="Active"/>
    <x v="2"/>
    <s v="LAG"/>
    <s v="G-33-S1"/>
    <s v="G"/>
    <s v="S1"/>
    <s v="BT-937055"/>
    <s v="LOT-A6358"/>
    <n v="145"/>
    <n v="51"/>
    <n v="94"/>
    <n v="20"/>
    <n v="6"/>
    <n v="160"/>
    <s v="SUP-1001"/>
    <x v="9"/>
    <s v="Nigeria"/>
    <n v="11"/>
    <d v="2025-05-23T00:00:00"/>
    <n v="441100.29"/>
    <n v="668352.02"/>
    <n v="63959542.049999997"/>
    <s v="NGN"/>
    <d v="2026-05-24T00:00:00"/>
    <d v="2025-05-24T00:00:00"/>
    <m/>
    <x v="1"/>
    <x v="1"/>
  </r>
  <r>
    <s v="PRD-00576"/>
    <s v="CIS-NET-0019"/>
    <s v="1023200000000"/>
    <x v="56"/>
    <s v="Cisco"/>
    <x v="11"/>
    <s v="Switches"/>
    <s v="Each"/>
    <s v="Active"/>
    <x v="2"/>
    <s v="LAG"/>
    <s v="A-14-S9"/>
    <s v="A"/>
    <s v="S9"/>
    <s v="BT-275933"/>
    <s v="LOT-A3387"/>
    <n v="103"/>
    <n v="35"/>
    <n v="68"/>
    <n v="15"/>
    <n v="4"/>
    <n v="60"/>
    <s v="SUP-1006"/>
    <x v="4"/>
    <s v="China"/>
    <n v="33"/>
    <d v="2025-11-06T00:00:00"/>
    <n v="423991.05"/>
    <n v="626134.96"/>
    <n v="43671078.149999999"/>
    <s v="NGN"/>
    <d v="2026-05-27T00:00:00"/>
    <d v="2025-11-09T00:00:00"/>
    <m/>
    <x v="3"/>
    <x v="1"/>
  </r>
  <r>
    <s v="PRD-01079"/>
    <s v="PHI-ELC-0061"/>
    <s v="8501060000000"/>
    <x v="37"/>
    <s v="Philips"/>
    <x v="8"/>
    <s v="Surge Protection"/>
    <s v="Each"/>
    <s v="Active"/>
    <x v="2"/>
    <s v="LAG"/>
    <s v="G-34-S1"/>
    <s v="G"/>
    <s v="S1"/>
    <s v="BT-703721"/>
    <s v="LOT-A9481"/>
    <n v="80"/>
    <n v="14"/>
    <n v="66"/>
    <n v="20"/>
    <n v="6"/>
    <n v="200"/>
    <s v="SUP-1006"/>
    <x v="4"/>
    <s v="China"/>
    <n v="37"/>
    <d v="2025-10-04T00:00:00"/>
    <n v="127719.25"/>
    <n v="149238.71"/>
    <n v="10217540"/>
    <s v="NGN"/>
    <d v="2026-06-25T00:00:00"/>
    <d v="2025-10-18T00:00:00"/>
    <m/>
    <x v="1"/>
    <x v="1"/>
  </r>
  <r>
    <s v="PRD-00224"/>
    <s v="CIS-CCT-0007"/>
    <s v="8296580000000"/>
    <x v="17"/>
    <s v="Cisco"/>
    <x v="9"/>
    <s v="IP Cameras"/>
    <s v="Each"/>
    <s v="Active"/>
    <x v="2"/>
    <s v="LAG"/>
    <s v="E-37-S6"/>
    <s v="E"/>
    <s v="S6"/>
    <s v="BT-186226"/>
    <s v="LOT-A2815"/>
    <n v="225"/>
    <n v="82"/>
    <n v="143"/>
    <n v="60"/>
    <n v="30"/>
    <n v="240"/>
    <s v="SUP-1002"/>
    <x v="5"/>
    <s v="Nigeria"/>
    <n v="8"/>
    <d v="2026-06-06T00:00:00"/>
    <n v="385430.26"/>
    <n v="542084.35"/>
    <n v="86721808.5"/>
    <s v="NGN"/>
    <d v="2026-06-17T00:00:00"/>
    <d v="2026-06-13T00:00:00"/>
    <m/>
    <x v="1"/>
    <x v="1"/>
  </r>
  <r>
    <s v="PRD-02681"/>
    <s v="EPS-PRN-0044"/>
    <s v="6860630000000"/>
    <x v="41"/>
    <s v="Epson"/>
    <x v="7"/>
    <s v="Multifunction"/>
    <s v="Each"/>
    <s v="Active"/>
    <x v="0"/>
    <s v="PHC"/>
    <s v="E-11-S2"/>
    <s v="E"/>
    <s v="S2"/>
    <s v="BT-728814"/>
    <s v="LOT-C2622"/>
    <n v="114"/>
    <n v="26"/>
    <n v="88"/>
    <n v="20"/>
    <n v="6"/>
    <n v="80"/>
    <s v="SUP-1006"/>
    <x v="4"/>
    <s v="China"/>
    <n v="38"/>
    <d v="2025-10-19T00:00:00"/>
    <n v="195799.06"/>
    <n v="231716.36"/>
    <n v="22321092.84"/>
    <s v="NGN"/>
    <d v="2026-06-24T00:00:00"/>
    <d v="2025-10-24T00:00:00"/>
    <m/>
    <x v="3"/>
    <x v="1"/>
  </r>
  <r>
    <s v="PRD-03064"/>
    <s v="UBI-NET-0108"/>
    <s v="7434880000000"/>
    <x v="51"/>
    <s v="Ubiquiti"/>
    <x v="11"/>
    <s v="Access Points"/>
    <s v="Each"/>
    <s v="Active"/>
    <x v="0"/>
    <s v="PHC"/>
    <s v="E-30-S1"/>
    <s v="E"/>
    <s v="S1"/>
    <s v="BT-845888"/>
    <s v="LOT-C4139"/>
    <n v="28"/>
    <n v="10"/>
    <n v="18"/>
    <n v="10"/>
    <n v="3"/>
    <n v="40"/>
    <s v="SUP-1009"/>
    <x v="7"/>
    <s v="Nigeria"/>
    <n v="11"/>
    <d v="2025-09-17T00:00:00"/>
    <n v="444522.22"/>
    <n v="639191.35"/>
    <n v="12446622.16"/>
    <s v="NGN"/>
    <d v="2026-05-24T00:00:00"/>
    <d v="2025-09-25T00:00:00"/>
    <m/>
    <x v="1"/>
    <x v="1"/>
  </r>
  <r>
    <s v="PRD-00276"/>
    <s v="APC-ELC-0012"/>
    <s v="4488690000000"/>
    <x v="70"/>
    <s v="Apc"/>
    <x v="8"/>
    <s v="Surge Protection"/>
    <s v="Each"/>
    <s v="Active"/>
    <x v="2"/>
    <s v="LAG"/>
    <s v="B-13-S9"/>
    <s v="B"/>
    <s v="S9"/>
    <s v="BT-543489"/>
    <s v="LOT-A3716"/>
    <n v="271"/>
    <n v="1"/>
    <n v="270"/>
    <n v="25"/>
    <n v="12"/>
    <n v="250"/>
    <s v="SUP-1001"/>
    <x v="9"/>
    <s v="Nigeria"/>
    <n v="11"/>
    <d v="2025-05-12T00:00:00"/>
    <n v="36799.410000000003"/>
    <n v="52794.04"/>
    <n v="9972640.1099999994"/>
    <s v="NGN"/>
    <d v="2026-05-15T00:00:00"/>
    <d v="2025-05-19T00:00:00"/>
    <m/>
    <x v="3"/>
    <x v="1"/>
  </r>
  <r>
    <s v="PRD-02143"/>
    <s v="LOG-FUR-0057"/>
    <s v="3349420000000"/>
    <x v="4"/>
    <s v="Logitech"/>
    <x v="4"/>
    <s v="Desks"/>
    <s v="Each"/>
    <s v="Active"/>
    <x v="1"/>
    <s v="ABJ"/>
    <s v="F-07-S9"/>
    <s v="F"/>
    <s v="S9"/>
    <s v="BT-849289"/>
    <s v="LOT-B4739"/>
    <n v="409"/>
    <n v="43"/>
    <n v="366"/>
    <n v="100"/>
    <n v="40"/>
    <n v="600"/>
    <s v="SUP-1007"/>
    <x v="8"/>
    <s v="China"/>
    <n v="33"/>
    <d v="2025-06-22T00:00:00"/>
    <n v="86019.69"/>
    <n v="125464.97"/>
    <n v="35182053.210000001"/>
    <s v="NGN"/>
    <d v="2026-05-23T00:00:00"/>
    <d v="2025-06-24T00:00:00"/>
    <m/>
    <x v="1"/>
    <x v="1"/>
  </r>
  <r>
    <s v="PRD-00826"/>
    <s v="PHI-ELC-0047"/>
    <s v="3096740000000"/>
    <x v="31"/>
    <s v="Philips"/>
    <x v="8"/>
    <s v="Lighting"/>
    <s v="Each"/>
    <s v="Active"/>
    <x v="2"/>
    <s v="LAG"/>
    <s v="B-23-S1"/>
    <s v="B"/>
    <s v="S1"/>
    <s v="BT-813955"/>
    <s v="LOT-A9986"/>
    <n v="219"/>
    <n v="32"/>
    <n v="187"/>
    <n v="40"/>
    <n v="20"/>
    <n v="240"/>
    <s v="SUP-1006"/>
    <x v="4"/>
    <s v="China"/>
    <n v="39"/>
    <d v="2025-10-27T00:00:00"/>
    <n v="9168.7199999999993"/>
    <n v="11818.42"/>
    <n v="2007949.68"/>
    <s v="NGN"/>
    <d v="2026-05-07T00:00:00"/>
    <d v="2025-10-29T00:00:00"/>
    <m/>
    <x v="1"/>
    <x v="1"/>
  </r>
  <r>
    <s v="PRD-00766"/>
    <s v="CIS-NET-0025"/>
    <s v="8910980000000"/>
    <x v="48"/>
    <s v="Cisco"/>
    <x v="11"/>
    <s v="Access Points"/>
    <s v="Each"/>
    <s v="Active"/>
    <x v="2"/>
    <s v="LAG"/>
    <s v="H-21-S2"/>
    <s v="H"/>
    <s v="S2"/>
    <s v="BT-758280"/>
    <s v="LOT-A7447"/>
    <n v="44"/>
    <n v="3"/>
    <n v="41"/>
    <n v="30"/>
    <n v="9"/>
    <n v="180"/>
    <s v="SUP-1002"/>
    <x v="5"/>
    <s v="Nigeria"/>
    <n v="4"/>
    <d v="2026-04-20T00:00:00"/>
    <n v="930777.01"/>
    <n v="1365739.83"/>
    <n v="40954188.439999998"/>
    <s v="NGN"/>
    <d v="2026-06-04T00:00:00"/>
    <d v="2026-04-24T00:00:00"/>
    <m/>
    <x v="1"/>
    <x v="1"/>
  </r>
  <r>
    <s v="PRD-02319"/>
    <s v="UBI-CCT-0060"/>
    <s v="3029620000000"/>
    <x v="40"/>
    <s v="Ubiquiti"/>
    <x v="9"/>
    <s v="IP Cameras"/>
    <s v="Each"/>
    <s v="Active"/>
    <x v="0"/>
    <s v="PHC"/>
    <s v="A-27-S1"/>
    <s v="A"/>
    <s v="S1"/>
    <s v="BT-983021"/>
    <s v="LOT-C9670"/>
    <n v="38"/>
    <n v="3"/>
    <n v="35"/>
    <n v="40"/>
    <n v="20"/>
    <n v="200"/>
    <s v="SUP-1010"/>
    <x v="1"/>
    <s v="United Arab Emirates"/>
    <n v="20"/>
    <d v="2025-09-12T00:00:00"/>
    <n v="102057.83"/>
    <n v="130187.85"/>
    <n v="3878197.54"/>
    <s v="NGN"/>
    <d v="2026-05-29T00:00:00"/>
    <d v="2025-09-26T00:00:00"/>
    <m/>
    <x v="2"/>
    <x v="0"/>
  </r>
  <r>
    <s v="PRD-01753"/>
    <s v="LOG-FUR-0043"/>
    <s v="6465890000000"/>
    <x v="4"/>
    <s v="Logitech"/>
    <x v="4"/>
    <s v="Desks"/>
    <s v="Each"/>
    <s v="Active"/>
    <x v="1"/>
    <s v="ABJ"/>
    <s v="D-13-S9"/>
    <s v="D"/>
    <s v="S9"/>
    <s v="BT-157311"/>
    <s v="LOT-B7826"/>
    <n v="493"/>
    <n v="7"/>
    <n v="486"/>
    <n v="40"/>
    <n v="20"/>
    <n v="400"/>
    <s v="SUP-1009"/>
    <x v="7"/>
    <s v="Nigeria"/>
    <n v="6"/>
    <d v="2026-05-12T00:00:00"/>
    <n v="134206.47"/>
    <n v="204261.9"/>
    <n v="66163789.710000001"/>
    <s v="NGN"/>
    <d v="2026-06-10T00:00:00"/>
    <d v="2026-05-22T00:00:00"/>
    <m/>
    <x v="3"/>
    <x v="1"/>
  </r>
  <r>
    <s v="PRD-00339"/>
    <s v="PHI-ELC-0015"/>
    <s v="8940630000000"/>
    <x v="37"/>
    <s v="Philips"/>
    <x v="8"/>
    <s v="UPS"/>
    <s v="Each"/>
    <s v="Active"/>
    <x v="2"/>
    <s v="LAG"/>
    <s v="E-38-S4"/>
    <s v="E"/>
    <s v="S4"/>
    <s v="BT-637087"/>
    <s v="LOT-A7113"/>
    <n v="251"/>
    <n v="59"/>
    <n v="192"/>
    <n v="40"/>
    <n v="16"/>
    <n v="320"/>
    <s v="SUP-1001"/>
    <x v="9"/>
    <s v="Nigeria"/>
    <n v="9"/>
    <d v="2026-03-11T00:00:00"/>
    <n v="16243.7"/>
    <n v="23662.33"/>
    <n v="4077168.7"/>
    <s v="NGN"/>
    <d v="2026-06-21T00:00:00"/>
    <d v="2026-03-24T00:00:00"/>
    <m/>
    <x v="1"/>
    <x v="1"/>
  </r>
  <r>
    <s v="PRD-03249"/>
    <s v="SAM-AUD-0100"/>
    <s v="3595720000000"/>
    <x v="0"/>
    <s v="Samsung"/>
    <x v="0"/>
    <s v="Speakers"/>
    <s v="Each"/>
    <s v="Active"/>
    <x v="0"/>
    <s v="PHC"/>
    <s v="A-10-S2"/>
    <s v="A"/>
    <s v="S2"/>
    <s v="BT-359507"/>
    <s v="LOT-C6539"/>
    <n v="108"/>
    <n v="17"/>
    <n v="91"/>
    <n v="60"/>
    <n v="18"/>
    <n v="360"/>
    <s v="SUP-1001"/>
    <x v="9"/>
    <s v="Nigeria"/>
    <n v="8"/>
    <d v="2025-08-08T00:00:00"/>
    <n v="113650.84"/>
    <n v="176032"/>
    <n v="12274290.720000001"/>
    <s v="NGN"/>
    <d v="2026-05-29T00:00:00"/>
    <d v="2025-08-22T00:00:00"/>
    <m/>
    <x v="1"/>
    <x v="1"/>
  </r>
  <r>
    <s v="PRD-01246"/>
    <s v="PHI-CCT-0034"/>
    <s v="9251970000000"/>
    <x v="32"/>
    <s v="Philips"/>
    <x v="9"/>
    <s v="Intercoms"/>
    <s v="Each"/>
    <s v="Active"/>
    <x v="1"/>
    <s v="ABJ"/>
    <s v="B-17-S5"/>
    <s v="B"/>
    <s v="S5"/>
    <s v="BT-717286"/>
    <s v="LOT-B8953"/>
    <n v="281"/>
    <n v="93"/>
    <n v="188"/>
    <n v="100"/>
    <n v="40"/>
    <n v="1000"/>
    <s v="SUP-1009"/>
    <x v="6"/>
    <s v="Nigeria"/>
    <n v="10"/>
    <d v="2025-08-01T00:00:00"/>
    <n v="528428.65"/>
    <n v="677485.63"/>
    <n v="148488450.69999999"/>
    <s v="NGN"/>
    <d v="2026-05-31T00:00:00"/>
    <d v="2025-08-04T00:00:00"/>
    <m/>
    <x v="1"/>
    <x v="1"/>
  </r>
  <r>
    <s v="PRD-01467"/>
    <s v="CIS-NET-0061"/>
    <s v="3065770000000"/>
    <x v="48"/>
    <s v="Cisco"/>
    <x v="11"/>
    <s v="Access Points"/>
    <s v="Each"/>
    <s v="Active"/>
    <x v="1"/>
    <s v="ABJ"/>
    <s v="C-02-S9"/>
    <s v="C"/>
    <s v="S9"/>
    <s v="BT-417283"/>
    <s v="LOT-B5989"/>
    <n v="402"/>
    <n v="3"/>
    <n v="399"/>
    <n v="75"/>
    <n v="22"/>
    <n v="450"/>
    <s v="SUP-1009"/>
    <x v="7"/>
    <s v="Nigeria"/>
    <n v="11"/>
    <d v="2026-03-21T00:00:00"/>
    <n v="530927.31999999995"/>
    <n v="701724.16000000003"/>
    <n v="213432782.59999999"/>
    <s v="NGN"/>
    <d v="2026-06-19T00:00:00"/>
    <d v="2026-03-23T00:00:00"/>
    <m/>
    <x v="1"/>
    <x v="1"/>
  </r>
  <r>
    <s v="PRD-02430"/>
    <s v="SEA-STO-0053"/>
    <s v="1370180000000"/>
    <x v="55"/>
    <s v="Seagate"/>
    <x v="3"/>
    <s v="External Storage"/>
    <s v="Each"/>
    <s v="Active"/>
    <x v="0"/>
    <s v="PHC"/>
    <s v="B-38-S4"/>
    <s v="B"/>
    <s v="S4"/>
    <s v="BT-861431"/>
    <s v="LOT-C1795"/>
    <n v="96"/>
    <n v="18"/>
    <n v="78"/>
    <n v="20"/>
    <n v="10"/>
    <n v="100"/>
    <s v="SUP-1010"/>
    <x v="1"/>
    <s v="United Arab Emirates"/>
    <n v="16"/>
    <d v="2025-09-07T00:00:00"/>
    <n v="114974.1"/>
    <n v="152542.81"/>
    <n v="11037513.6"/>
    <s v="NGN"/>
    <d v="2026-05-30T00:00:00"/>
    <d v="2025-09-14T00:00:00"/>
    <m/>
    <x v="1"/>
    <x v="1"/>
  </r>
  <r>
    <s v="PRD-01026"/>
    <s v="APC-ELC-0053"/>
    <s v="5442160000000"/>
    <x v="70"/>
    <s v="Apc"/>
    <x v="8"/>
    <s v="Surge Protection"/>
    <s v="Each"/>
    <s v="Active"/>
    <x v="2"/>
    <s v="LAG"/>
    <s v="G-35-S7"/>
    <s v="G"/>
    <s v="S7"/>
    <s v="BT-117367"/>
    <s v="LOT-A7326"/>
    <n v="34"/>
    <n v="12"/>
    <n v="22"/>
    <n v="60"/>
    <n v="18"/>
    <n v="480"/>
    <s v="SUP-1011"/>
    <x v="2"/>
    <s v="United Kingdom"/>
    <n v="31"/>
    <d v="2026-02-13T00:00:00"/>
    <n v="203405.44"/>
    <n v="295160.90999999997"/>
    <n v="6915784.96"/>
    <s v="NGN"/>
    <d v="2026-04-30T00:00:00"/>
    <d v="2026-02-21T00:00:00"/>
    <m/>
    <x v="2"/>
    <x v="0"/>
  </r>
  <r>
    <s v="PRD-01710"/>
    <s v="KNG-STO-0034"/>
    <m/>
    <x v="79"/>
    <s v="Kingston"/>
    <x v="3"/>
    <s v="Flash Drives"/>
    <s v="Each"/>
    <s v="Active"/>
    <x v="1"/>
    <s v="ABJ"/>
    <s v="E-39-S8"/>
    <s v="E"/>
    <s v="S8"/>
    <s v="BT-298235"/>
    <s v="LOT-B6435"/>
    <n v="65"/>
    <n v="4"/>
    <n v="61"/>
    <n v="10"/>
    <n v="3"/>
    <n v="40"/>
    <s v="SUP-1007"/>
    <x v="8"/>
    <s v="China"/>
    <n v="32"/>
    <d v="2025-07-06T00:00:00"/>
    <n v="133800.64000000001"/>
    <n v="156091.37"/>
    <n v="8697041.5999999996"/>
    <s v="NGN"/>
    <d v="2026-06-05T00:00:00"/>
    <d v="2025-07-15T00:00:00"/>
    <m/>
    <x v="3"/>
    <x v="1"/>
  </r>
  <r>
    <s v="PRD-02806"/>
    <s v="BRO-PRN-0062"/>
    <s v="6576020000000"/>
    <x v="44"/>
    <s v="Brother"/>
    <x v="7"/>
    <s v="Laser Printers"/>
    <s v="Each"/>
    <s v="Active"/>
    <x v="0"/>
    <s v="PHC"/>
    <s v="D-33-S4"/>
    <s v="D"/>
    <s v="S4"/>
    <s v="BT-167787"/>
    <s v="LOT-C3555"/>
    <n v="-1"/>
    <n v="2"/>
    <n v="11"/>
    <n v="30"/>
    <n v="15"/>
    <n v="300"/>
    <s v="SUP-1010"/>
    <x v="1"/>
    <s v="United Arab Emirates"/>
    <n v="18"/>
    <d v="2025-01-06T00:00:00"/>
    <n v="452419.7"/>
    <n v="605828.47"/>
    <n v="5881456.0999999996"/>
    <s v="NGN"/>
    <d v="2026-05-19T00:00:00"/>
    <d v="2025-01-17T00:00:00"/>
    <m/>
    <x v="2"/>
    <x v="0"/>
  </r>
  <r>
    <s v="PRD-00431"/>
    <s v="SAM-MOB-0016"/>
    <s v="8335090000000"/>
    <x v="11"/>
    <s v="Samsung"/>
    <x v="5"/>
    <s v="Smartphones"/>
    <s v="Each"/>
    <s v="Active"/>
    <x v="2"/>
    <s v="LAG"/>
    <s v="C-39-S8"/>
    <s v="C"/>
    <s v="S8"/>
    <s v="BT-906487"/>
    <s v="LOT-A1672"/>
    <n v="0"/>
    <n v="0"/>
    <n v="0"/>
    <n v="10"/>
    <n v="4"/>
    <n v="50"/>
    <s v="SUP-1011"/>
    <x v="2"/>
    <s v="United Kingdom"/>
    <n v="32"/>
    <d v="2025-05-26T00:00:00"/>
    <n v="155722.20000000001"/>
    <n v="206235.28"/>
    <n v="0"/>
    <s v="NGN"/>
    <d v="2026-05-13T00:00:00"/>
    <d v="2025-06-03T00:00:00"/>
    <m/>
    <x v="0"/>
    <x v="0"/>
  </r>
  <r>
    <s v="PRD-01749"/>
    <s v="LOG-ACC-0037"/>
    <m/>
    <x v="84"/>
    <s v="Logitech"/>
    <x v="10"/>
    <s v="Mice"/>
    <s v="Each"/>
    <s v="Active"/>
    <x v="1"/>
    <s v="ABJ"/>
    <s v="A-34-S4"/>
    <s v="A"/>
    <s v="S4"/>
    <s v="BT-231446"/>
    <s v="LOT-B9221"/>
    <n v="162"/>
    <n v="51"/>
    <n v="111"/>
    <n v="25"/>
    <n v="10"/>
    <n v="200"/>
    <s v="SUP-1005"/>
    <x v="12"/>
    <s v="United Arab Emirates"/>
    <n v="22"/>
    <d v="2026-01-25T00:00:00"/>
    <n v="10910.43"/>
    <n v="13562.61"/>
    <n v="1767489.66"/>
    <s v="NGN"/>
    <d v="2026-06-11T00:00:00"/>
    <d v="2026-01-27T00:00:00"/>
    <m/>
    <x v="1"/>
    <x v="1"/>
  </r>
  <r>
    <s v="PRD-02859"/>
    <s v="LEN-LAP-0055"/>
    <s v="8258030000000"/>
    <x v="85"/>
    <s v="Lenovo"/>
    <x v="2"/>
    <s v="Gaming Laptops"/>
    <s v="Each"/>
    <s v="Discontinued"/>
    <x v="0"/>
    <s v="PHC"/>
    <s v="C-05-S4"/>
    <s v="C"/>
    <s v="S4"/>
    <s v="BT-486845"/>
    <s v="LOT-C3939"/>
    <n v="103"/>
    <n v="29"/>
    <n v="74"/>
    <n v="15"/>
    <n v="6"/>
    <n v="150"/>
    <s v="SUP-1006"/>
    <x v="4"/>
    <s v="China"/>
    <n v="38"/>
    <d v="2025-09-16T00:00:00"/>
    <n v="564258.39"/>
    <n v="781890.47"/>
    <n v="58118614.170000002"/>
    <s v="NGN"/>
    <d v="2026-06-17T00:00:00"/>
    <d v="2025-09-23T00:00:00"/>
    <m/>
    <x v="1"/>
    <x v="1"/>
  </r>
  <r>
    <s v="PRD-02029"/>
    <s v="DEL-LAP-0048"/>
    <s v="6662910000000"/>
    <x v="9"/>
    <s v="Dell"/>
    <x v="2"/>
    <s v="Consumer Laptops"/>
    <s v="Each"/>
    <s v="Active"/>
    <x v="1"/>
    <s v="ABJ"/>
    <s v="A-20-S3"/>
    <s v="A"/>
    <s v="S3"/>
    <s v="BT-307485"/>
    <s v="LOT-B5180"/>
    <n v="277"/>
    <n v="28"/>
    <n v="249"/>
    <n v="40"/>
    <n v="20"/>
    <n v="400"/>
    <s v="SUP-1002"/>
    <x v="5"/>
    <s v="Nigeria"/>
    <n v="4"/>
    <d v="2025-11-14T00:00:00"/>
    <n v="1047399.21"/>
    <n v="1268114.54"/>
    <n v="290129581.19999999"/>
    <s v="NGN"/>
    <d v="2026-05-05T00:00:00"/>
    <d v="2025-11-27T00:00:00"/>
    <m/>
    <x v="1"/>
    <x v="1"/>
  </r>
  <r>
    <s v="PRD-00503"/>
    <s v="MSF-FUR-0010"/>
    <s v="7365120000000"/>
    <x v="10"/>
    <s v="Microsoft"/>
    <x v="4"/>
    <s v="Desk Accessories"/>
    <s v="Each"/>
    <s v="Active"/>
    <x v="2"/>
    <s v="LAG"/>
    <s v="E-11-S9"/>
    <s v="E"/>
    <s v="S9"/>
    <s v="BT-789225"/>
    <s v="LOT-A1104"/>
    <n v="166"/>
    <n v="11"/>
    <n v="155"/>
    <n v="25"/>
    <n v="7"/>
    <n v="150"/>
    <s v="SUP-1004"/>
    <x v="10"/>
    <s v="United Arab Emirates"/>
    <n v="25"/>
    <d v="2025-10-06T00:00:00"/>
    <n v="185606.02"/>
    <n v="268862.77"/>
    <n v="30810599.32"/>
    <s v="NGN"/>
    <d v="2026-05-30T00:00:00"/>
    <d v="2025-10-07T00:00:00"/>
    <m/>
    <x v="3"/>
    <x v="1"/>
  </r>
  <r>
    <s v="PRD-01748"/>
    <s v="SAM-STO-0043"/>
    <s v="8674210000000"/>
    <x v="3"/>
    <s v="Samsung"/>
    <x v="3"/>
    <s v="Hard Disk Drives"/>
    <s v="Each"/>
    <s v="Active"/>
    <x v="1"/>
    <s v="ABJ"/>
    <s v="E-04-S7"/>
    <s v="E"/>
    <s v="S7"/>
    <s v="BT-529717"/>
    <s v="LOT-B9836"/>
    <n v="229"/>
    <n v="9"/>
    <n v="220"/>
    <n v="60"/>
    <n v="24"/>
    <n v="300"/>
    <s v="SUP-1002"/>
    <x v="5"/>
    <s v="Nigeria"/>
    <n v="4"/>
    <d v="2025-12-08T00:00:00"/>
    <n v="31597.4"/>
    <n v="43122.64"/>
    <n v="7235804.5999999996"/>
    <s v="NGN"/>
    <d v="2026-05-29T00:00:00"/>
    <d v="2025-12-16T00:00:00"/>
    <m/>
    <x v="1"/>
    <x v="1"/>
  </r>
  <r>
    <s v="PRD-02846"/>
    <s v="LOG-AUD-0069"/>
    <s v="6805610000000"/>
    <x v="68"/>
    <s v="Logitech"/>
    <x v="0"/>
    <s v="Speakers"/>
    <s v="Each"/>
    <s v="Active"/>
    <x v="0"/>
    <s v="PHC"/>
    <s v="D-26-S6"/>
    <s v="D"/>
    <s v="S6"/>
    <s v="BT-597833"/>
    <s v="LOT-C4244"/>
    <n v="106"/>
    <n v="8"/>
    <n v="98"/>
    <n v="15"/>
    <n v="6"/>
    <n v="120"/>
    <s v="SUP-1012"/>
    <x v="11"/>
    <s v="Nigeria"/>
    <n v="9"/>
    <d v="2025-08-29T00:00:00"/>
    <n v="138949.78"/>
    <n v="207150.86"/>
    <n v="14728676.68"/>
    <s v="NGN"/>
    <d v="2026-05-02T00:00:00"/>
    <d v="2025-08-31T00:00:00"/>
    <m/>
    <x v="1"/>
    <x v="1"/>
  </r>
  <r>
    <s v="PRD-00331"/>
    <s v="SEA-STO-0010"/>
    <s v="8754180000000"/>
    <x v="47"/>
    <s v="Seagate"/>
    <x v="3"/>
    <s v="External Storage"/>
    <s v="Each"/>
    <s v="Discontinued"/>
    <x v="2"/>
    <s v="LAG"/>
    <s v="D-30-S1"/>
    <s v="D"/>
    <s v="S1"/>
    <s v="BT-296114"/>
    <s v="LOT-A5370"/>
    <n v="113"/>
    <n v="19"/>
    <n v="94"/>
    <m/>
    <n v="7"/>
    <n v="150"/>
    <s v="SUP-1008"/>
    <x v="3"/>
    <s v="Nigeria"/>
    <n v="9"/>
    <d v="2026-02-20T00:00:00"/>
    <n v="38617"/>
    <n v="51529.82"/>
    <n v="4363721"/>
    <s v="NGN"/>
    <d v="2026-06-22T00:00:00"/>
    <d v="2026-03-04T00:00:00"/>
    <m/>
    <x v="1"/>
    <x v="1"/>
  </r>
  <r>
    <s v="PRD-02491"/>
    <s v="MSF-FUR-0062"/>
    <s v="5701600000000"/>
    <x v="10"/>
    <s v="Microsoft"/>
    <x v="4"/>
    <s v="Desks"/>
    <s v="Each"/>
    <s v="Active"/>
    <x v="0"/>
    <s v="PHC"/>
    <s v="B-34-S2"/>
    <s v="B"/>
    <s v="S2"/>
    <s v="BT-640897"/>
    <s v="LOT-C4443"/>
    <n v="45"/>
    <n v="10"/>
    <n v="35"/>
    <n v="15"/>
    <n v="6"/>
    <n v="75"/>
    <s v="SUP-1010"/>
    <x v="1"/>
    <s v="United Arab Emirates"/>
    <n v="14"/>
    <d v="2025-04-05T00:00:00"/>
    <n v="69254.039999999994"/>
    <n v="84361.87"/>
    <n v="3116431.8"/>
    <s v="NGN"/>
    <d v="2026-06-25T00:00:00"/>
    <d v="2025-04-17T00:00:00"/>
    <m/>
    <x v="1"/>
    <x v="1"/>
  </r>
  <r>
    <s v="PRD-03333"/>
    <s v="UBI-NET-0121"/>
    <s v="7485610000000"/>
    <x v="52"/>
    <s v="Ubiquiti"/>
    <x v="11"/>
    <s v="Routers"/>
    <s v="Each"/>
    <s v="Active"/>
    <x v="0"/>
    <s v="PHC"/>
    <s v="A-36-S7"/>
    <s v="A"/>
    <s v="S7"/>
    <s v="BT-627201"/>
    <s v="LOT-C8928"/>
    <n v="0"/>
    <n v="0"/>
    <n v="0"/>
    <n v="20"/>
    <n v="6"/>
    <n v="200"/>
    <s v="SUP-1003"/>
    <x v="0"/>
    <s v="Nigeria"/>
    <n v="5"/>
    <d v="2025-09-10T00:00:00"/>
    <n v="738697.4"/>
    <n v="1084071.01"/>
    <n v="0"/>
    <s v="NGN"/>
    <d v="2026-06-26T00:00:00"/>
    <d v="2025-09-23T00:00:00"/>
    <m/>
    <x v="0"/>
    <x v="0"/>
  </r>
  <r>
    <s v="PRD-02502"/>
    <s v="LOG-CLN-0064"/>
    <s v="9851190000000"/>
    <x v="28"/>
    <s v="Logitech"/>
    <x v="1"/>
    <s v="Vacuum"/>
    <s v="Each"/>
    <s v="Active"/>
    <x v="0"/>
    <s v="PHC"/>
    <s v="B-16-S4"/>
    <s v="B"/>
    <s v="S4"/>
    <s v="BT-192303"/>
    <s v="LOT-C3866"/>
    <n v="147"/>
    <n v="29"/>
    <n v="118"/>
    <n v="30"/>
    <n v="15"/>
    <n v="150"/>
    <s v="SUP-1001"/>
    <x v="9"/>
    <s v="Nigeria"/>
    <n v="8"/>
    <d v="2025-05-26T00:00:00"/>
    <n v="91114.83"/>
    <n v="113209.57"/>
    <n v="13393880.01"/>
    <s v="NGN"/>
    <d v="2026-05-24T00:00:00"/>
    <d v="2025-06-06T00:00:00"/>
    <d v="2027-12-17T00:00:00"/>
    <x v="1"/>
    <x v="1"/>
  </r>
  <r>
    <s v="PRD-00028"/>
    <s v="HP-FUR-0002"/>
    <s v="6057660000000"/>
    <x v="27"/>
    <s v="Hp"/>
    <x v="4"/>
    <s v="Seating"/>
    <s v="Each"/>
    <s v="Active"/>
    <x v="2"/>
    <s v="LAG"/>
    <s v="F-16-S4"/>
    <s v="F"/>
    <s v="S4"/>
    <s v="BT-699573"/>
    <s v="LOT-A7274"/>
    <n v="363"/>
    <n v="38"/>
    <n v="325"/>
    <n v="30"/>
    <n v="15"/>
    <n v="300"/>
    <s v="SUP-1006"/>
    <x v="4"/>
    <s v="China"/>
    <n v="37"/>
    <d v="2025-05-19T00:00:00"/>
    <n v="158820.23000000001"/>
    <n v="203762.54"/>
    <n v="57651743.490000002"/>
    <s v="NGN"/>
    <d v="2026-05-01T00:00:00"/>
    <d v="2025-05-27T00:00:00"/>
    <m/>
    <x v="3"/>
    <x v="1"/>
  </r>
  <r>
    <s v="PRD-00016"/>
    <s v="PHI-ELC-0001"/>
    <s v="6587600000000"/>
    <x v="37"/>
    <s v="Philips"/>
    <x v="8"/>
    <s v="Surge Protection"/>
    <s v="Each"/>
    <s v="Active"/>
    <x v="2"/>
    <s v="LAG"/>
    <s v="D-10-S7"/>
    <s v="D"/>
    <s v="S7"/>
    <s v="BT-840734"/>
    <s v="LOT-A4505"/>
    <n v="0"/>
    <n v="0"/>
    <n v="0"/>
    <n v="25"/>
    <n v="10"/>
    <n v="200"/>
    <s v="SUP-1004"/>
    <x v="10"/>
    <s v="United Arab Emirates"/>
    <n v="20"/>
    <d v="2026-03-19T00:00:00"/>
    <n v="92775.11"/>
    <n v="118555.81"/>
    <n v="0"/>
    <s v="NGN"/>
    <d v="2026-06-20T00:00:00"/>
    <d v="2026-03-22T00:00:00"/>
    <m/>
    <x v="0"/>
    <x v="0"/>
  </r>
  <r>
    <s v="PRD-01704"/>
    <s v="CAN-SUP-0054"/>
    <s v="6983230000000"/>
    <x v="50"/>
    <s v="Canon"/>
    <x v="6"/>
    <s v="Paper Products"/>
    <s v="Pack"/>
    <s v="Active"/>
    <x v="1"/>
    <s v="ABJ"/>
    <s v="E-24-S6"/>
    <s v="E"/>
    <s v="S6"/>
    <s v="BT-211788"/>
    <s v="LOT-B3930"/>
    <n v="13"/>
    <n v="0"/>
    <n v="13"/>
    <n v="10"/>
    <n v="5"/>
    <n v="40"/>
    <s v="SUP-1003"/>
    <x v="0"/>
    <s v="Nigeria"/>
    <n v="8"/>
    <d v="2026-02-24T00:00:00"/>
    <n v="3361.13"/>
    <n v="4106.6400000000003"/>
    <n v="43694.69"/>
    <s v="NGN"/>
    <d v="2026-06-21T00:00:00"/>
    <d v="2026-03-08T00:00:00"/>
    <d v="2026-10-31T00:00:00"/>
    <x v="1"/>
    <x v="1"/>
  </r>
  <r>
    <s v="PRD-02255"/>
    <s v="HP-PRN-0002"/>
    <s v="5564900000000"/>
    <x v="53"/>
    <s v="Cisco"/>
    <x v="11"/>
    <s v="Access Points"/>
    <s v="Each"/>
    <s v="Active"/>
    <x v="1"/>
    <s v="ABJ"/>
    <s v="D-32-S5"/>
    <s v="D"/>
    <s v="S5"/>
    <s v="BT-187427"/>
    <s v="LOT-B9045"/>
    <n v="289"/>
    <n v="69"/>
    <n v="220"/>
    <n v="25"/>
    <n v="12"/>
    <n v="250"/>
    <s v="SUP-1003"/>
    <x v="0"/>
    <s v="Nigeria"/>
    <n v="4"/>
    <d v="2026-05-10T00:00:00"/>
    <n v="399232.5"/>
    <n v="508940.79999999999"/>
    <n v="115378192.5"/>
    <s v="NGN"/>
    <d v="2026-06-08T00:00:00"/>
    <d v="2026-05-19T00:00:00"/>
    <m/>
    <x v="3"/>
    <x v="1"/>
  </r>
  <r>
    <s v="PRD-02253"/>
    <s v="SAM-AUD-0067"/>
    <s v="5248990000000"/>
    <x v="0"/>
    <s v="Samsung"/>
    <x v="0"/>
    <s v="Speakers"/>
    <s v="Each"/>
    <s v="Active"/>
    <x v="1"/>
    <s v="ABJ"/>
    <s v="A-08-S3"/>
    <s v="A"/>
    <s v="S3"/>
    <s v="BT-491536"/>
    <s v="LOT-B7129"/>
    <n v="125"/>
    <n v="4"/>
    <n v="121"/>
    <n v="25"/>
    <n v="10"/>
    <n v="125"/>
    <s v="SUP-1007"/>
    <x v="8"/>
    <s v="China"/>
    <n v="30"/>
    <d v="2025-07-20T00:00:00"/>
    <n v="32457.11"/>
    <n v="47843.48"/>
    <n v="4057138.75"/>
    <s v="NGN"/>
    <d v="2026-05-26T00:00:00"/>
    <d v="2025-07-29T00:00:00"/>
    <m/>
    <x v="1"/>
    <x v="1"/>
  </r>
  <r>
    <s v="PRD-02570"/>
    <s v="LOG-AUD-0064"/>
    <s v="6127360000000"/>
    <x v="68"/>
    <s v="Logitech"/>
    <x v="0"/>
    <s v="Earbuds"/>
    <s v="Each"/>
    <s v="Active"/>
    <x v="0"/>
    <s v="PHC"/>
    <s v="G-35-S6"/>
    <s v="G"/>
    <s v="S6"/>
    <s v="BT-845893"/>
    <s v="LOT-C6068"/>
    <n v="8"/>
    <n v="1"/>
    <n v="7"/>
    <n v="10"/>
    <n v="4"/>
    <n v="40"/>
    <s v="SUP-1006"/>
    <x v="4"/>
    <s v="China"/>
    <n v="38"/>
    <d v="2025-12-15T00:00:00"/>
    <n v="85645.35"/>
    <n v="128696.95"/>
    <n v="685162.8"/>
    <s v="NGN"/>
    <d v="2026-06-24T00:00:00"/>
    <d v="2025-12-22T00:00:00"/>
    <m/>
    <x v="2"/>
    <x v="0"/>
  </r>
  <r>
    <s v="PRD-01833"/>
    <s v="HP-MOB-0066"/>
    <s v="8466200000000"/>
    <x v="25"/>
    <s v="Hp"/>
    <x v="5"/>
    <s v="Tablets"/>
    <s v="Each"/>
    <s v="Active"/>
    <x v="1"/>
    <s v="ABJ"/>
    <s v="F-11-S3"/>
    <s v="F"/>
    <s v="S3"/>
    <s v="BT-325039"/>
    <s v="LOT-B4138"/>
    <n v="735"/>
    <n v="41"/>
    <n v="694"/>
    <n v="75"/>
    <n v="22"/>
    <n v="750"/>
    <s v="SUP-1005"/>
    <x v="12"/>
    <s v="United Arab Emirates"/>
    <n v="22"/>
    <d v="2025-09-05T00:00:00"/>
    <n v="407937.69"/>
    <n v="574896.9"/>
    <n v="299834202.19999999"/>
    <s v="NGN"/>
    <d v="2026-04-30T00:00:00"/>
    <d v="2025-09-14T00:00:00"/>
    <m/>
    <x v="1"/>
    <x v="1"/>
  </r>
  <r>
    <s v="PRD-02036"/>
    <s v="LEN-MOB-0061"/>
    <s v="823196000000"/>
    <x v="5"/>
    <s v="Lenovo"/>
    <x v="5"/>
    <s v="Smartphones"/>
    <s v="Each"/>
    <s v="Active"/>
    <x v="1"/>
    <s v="ABJ"/>
    <s v="C-08-S1"/>
    <s v="C"/>
    <s v="S1"/>
    <s v="BT-936080"/>
    <s v="LOT-B5190"/>
    <n v="35"/>
    <n v="10"/>
    <n v="25"/>
    <n v="15"/>
    <n v="7"/>
    <n v="75"/>
    <s v="SUP-1007"/>
    <x v="8"/>
    <s v="China"/>
    <n v="33"/>
    <d v="2025-01-11T00:00:00"/>
    <n v="205218.08"/>
    <n v="243919.38"/>
    <n v="7182632.7999999998"/>
    <s v="NGN"/>
    <d v="2026-05-05T00:00:00"/>
    <d v="2025-01-16T00:00:00"/>
    <m/>
    <x v="1"/>
    <x v="1"/>
  </r>
  <r>
    <s v="PRD-00307"/>
    <s v="SAM-STO-0011"/>
    <s v="3135030000000"/>
    <x v="3"/>
    <s v="Samsung"/>
    <x v="3"/>
    <s v="Flash Drives"/>
    <s v="Each"/>
    <s v="Active"/>
    <x v="2"/>
    <s v="LAG"/>
    <s v="D-06-S7"/>
    <s v="D"/>
    <s v="S7"/>
    <s v="BT-709184"/>
    <s v="LOT-A7911"/>
    <n v="-8"/>
    <n v="7"/>
    <n v="35"/>
    <n v="50"/>
    <n v="25"/>
    <n v="300"/>
    <s v="SUP-1006"/>
    <x v="4"/>
    <s v="China"/>
    <n v="36"/>
    <d v="2025-01-21T00:00:00"/>
    <n v="128966.53"/>
    <n v="176103.65"/>
    <n v="5416594.2599999998"/>
    <s v="NGN"/>
    <d v="2026-05-26T00:00:00"/>
    <d v="2025-01-30T00:00:00"/>
    <m/>
    <x v="2"/>
    <x v="0"/>
  </r>
  <r>
    <s v="PRD-02975"/>
    <s v="HP-FUR-0074"/>
    <s v="2434700000000"/>
    <x v="27"/>
    <s v="Hp"/>
    <x v="4"/>
    <s v="Seating"/>
    <s v="Each"/>
    <s v="Active"/>
    <x v="0"/>
    <s v="PHC"/>
    <s v="F-24-S5"/>
    <s v="F"/>
    <s v="S5"/>
    <s v="BT-247115"/>
    <s v="LOT-C8043"/>
    <n v="209"/>
    <n v="32"/>
    <n v="177"/>
    <n v="40"/>
    <n v="20"/>
    <n v="160"/>
    <s v="SUP-1010"/>
    <x v="1"/>
    <s v="United Arab Emirates"/>
    <n v="15"/>
    <d v="2025-05-12T00:00:00"/>
    <n v="192459.68"/>
    <n v="294467.24"/>
    <n v="40224073.119999997"/>
    <s v="NGN"/>
    <d v="2026-05-21T00:00:00"/>
    <d v="2025-05-25T00:00:00"/>
    <m/>
    <x v="3"/>
    <x v="1"/>
  </r>
  <r>
    <s v="PRD-00108"/>
    <s v="CIS-CCT-0004"/>
    <s v="5307450000000"/>
    <x v="17"/>
    <s v="Cisco"/>
    <x v="9"/>
    <s v="IP Cameras"/>
    <s v="Each"/>
    <s v="Discontinued"/>
    <x v="2"/>
    <s v="LAG"/>
    <s v="E-10-S7"/>
    <s v="E"/>
    <s v="S7"/>
    <s v="BT-748276"/>
    <s v="LOT-A7581"/>
    <n v="50"/>
    <n v="11"/>
    <n v="39"/>
    <n v="15"/>
    <n v="7"/>
    <n v="60"/>
    <s v="SUP-1006"/>
    <x v="4"/>
    <s v="China"/>
    <n v="35"/>
    <d v="2025-02-10T00:00:00"/>
    <n v="345893.47"/>
    <n v="464961.73"/>
    <n v="17294673.5"/>
    <s v="NGN"/>
    <d v="2026-06-18T00:00:00"/>
    <d v="2025-02-11T00:00:00"/>
    <m/>
    <x v="1"/>
    <x v="1"/>
  </r>
  <r>
    <s v="PRD-00790"/>
    <s v="CIS-NET-0027"/>
    <s v="1535070000000"/>
    <x v="48"/>
    <s v="Cisco"/>
    <x v="11"/>
    <s v="Routers"/>
    <s v="Each"/>
    <s v="Active"/>
    <x v="2"/>
    <s v="LAG"/>
    <s v="B-19-S6"/>
    <s v="B"/>
    <s v="S6"/>
    <s v="BT-150211"/>
    <s v="LOT-A2247"/>
    <n v="769"/>
    <n v="194"/>
    <n v="575"/>
    <n v="60"/>
    <n v="24"/>
    <n v="600"/>
    <s v="SUP-1001"/>
    <x v="9"/>
    <s v="Nigeria"/>
    <n v="11"/>
    <d v="2025-09-27T00:00:00"/>
    <n v="584619.97"/>
    <n v="739256.17"/>
    <n v="449572756.89999998"/>
    <s v="NGN"/>
    <d v="2026-06-20T00:00:00"/>
    <d v="2025-10-08T00:00:00"/>
    <m/>
    <x v="3"/>
    <x v="1"/>
  </r>
  <r>
    <s v="PRD-01076"/>
    <s v="KNG-STO-0020"/>
    <s v="9567130000000"/>
    <x v="23"/>
    <s v="Kingston"/>
    <x v="3"/>
    <s v="External Storage"/>
    <s v="Each"/>
    <s v="Active"/>
    <x v="2"/>
    <s v="LAG"/>
    <s v="E-28-S2"/>
    <s v="E"/>
    <s v="S2"/>
    <s v="BT-547082"/>
    <s v="LOT-A3172"/>
    <n v="247"/>
    <n v="76"/>
    <n v="171"/>
    <n v="60"/>
    <n v="18"/>
    <n v="360"/>
    <s v="SUP-1004"/>
    <x v="10"/>
    <s v="United Arab Emirates"/>
    <n v="23"/>
    <d v="2025-04-09T00:00:00"/>
    <n v="186089.81"/>
    <n v="256371.51"/>
    <n v="45964183.07"/>
    <s v="NGN"/>
    <d v="2026-05-03T00:00:00"/>
    <d v="2025-04-17T00:00:00"/>
    <m/>
    <x v="1"/>
    <x v="1"/>
  </r>
  <r>
    <s v="PRD-00483"/>
    <s v="HP-MOB-0024"/>
    <s v="9252960000000"/>
    <x v="25"/>
    <s v="Hp"/>
    <x v="5"/>
    <s v="Smartphones"/>
    <s v="Each"/>
    <s v="Active"/>
    <x v="2"/>
    <s v="LAG"/>
    <s v="D-28-S7"/>
    <s v="D"/>
    <s v="S7"/>
    <s v="BT-990712"/>
    <s v="LOT-A4852"/>
    <n v="31"/>
    <n v="0"/>
    <n v="31"/>
    <n v="50"/>
    <n v="20"/>
    <n v="400"/>
    <s v="SUP-1004"/>
    <x v="10"/>
    <s v="United Arab Emirates"/>
    <n v="21"/>
    <d v="2025-01-22T00:00:00"/>
    <n v="182659.99"/>
    <n v="227278.88"/>
    <n v="5662459.6900000004"/>
    <s v="NGN"/>
    <d v="2026-06-04T00:00:00"/>
    <d v="2025-02-06T00:00:00"/>
    <m/>
    <x v="2"/>
    <x v="0"/>
  </r>
  <r>
    <s v="PRD-01357"/>
    <s v="LOG-AUD-0030"/>
    <s v="6988010000000"/>
    <x v="68"/>
    <s v="Logitech"/>
    <x v="0"/>
    <s v="Speakers"/>
    <s v="Each"/>
    <s v="Active"/>
    <x v="1"/>
    <s v="ABJ"/>
    <s v="E-19-S5"/>
    <s v="E"/>
    <s v="S5"/>
    <s v="BT-821497"/>
    <s v="LOT-B8623"/>
    <n v="64"/>
    <n v="16"/>
    <n v="48"/>
    <n v="50"/>
    <n v="20"/>
    <n v="300"/>
    <s v="SUP-1010"/>
    <x v="1"/>
    <s v="United Arab Emirates"/>
    <n v="18"/>
    <d v="2026-04-24T00:00:00"/>
    <n v="29179.360000000001"/>
    <n v="41574.449999999997"/>
    <n v="1867479.04"/>
    <s v="NGN"/>
    <d v="2026-05-23T00:00:00"/>
    <d v="2026-04-30T00:00:00"/>
    <m/>
    <x v="1"/>
    <x v="1"/>
  </r>
  <r>
    <s v="PRD-02751"/>
    <s v="EPS-PRN-0046"/>
    <s v="7736490000000"/>
    <x v="29"/>
    <s v="Epson"/>
    <x v="7"/>
    <s v="Inkjet Printers"/>
    <s v="Each"/>
    <s v="Active"/>
    <x v="0"/>
    <s v="PHC"/>
    <s v="B-10-S9"/>
    <s v="B"/>
    <s v="S9"/>
    <s v="BT-345492"/>
    <s v="LOT-C4605"/>
    <n v="27"/>
    <n v="3"/>
    <n v="24"/>
    <n v="50"/>
    <n v="20"/>
    <n v="200"/>
    <s v="SUP-1001"/>
    <x v="9"/>
    <s v="Nigeria"/>
    <n v="7"/>
    <d v="2025-10-27T00:00:00"/>
    <n v="337580.1"/>
    <n v="456518.45"/>
    <n v="9114662.6999999993"/>
    <s v="NGN"/>
    <d v="2026-05-07T00:00:00"/>
    <d v="2025-11-09T00:00:00"/>
    <m/>
    <x v="2"/>
    <x v="0"/>
  </r>
  <r>
    <s v="PRD-02440"/>
    <s v="HP-CLN-0058"/>
    <s v="5098220000000"/>
    <x v="1"/>
    <s v="Hp"/>
    <x v="1"/>
    <s v="Vacuum"/>
    <s v="Each"/>
    <s v="Active"/>
    <x v="0"/>
    <s v="PHC"/>
    <s v="A-31-S9"/>
    <s v="A"/>
    <s v="S9"/>
    <s v="BT-949799"/>
    <s v="LOT-C1209"/>
    <n v="42"/>
    <n v="12"/>
    <n v="30"/>
    <n v="25"/>
    <n v="7"/>
    <n v="100"/>
    <s v="SUP-1010"/>
    <x v="1"/>
    <s v="United Arab Emirates"/>
    <n v="16"/>
    <d v="2025-07-13T00:00:00"/>
    <n v="26508.5"/>
    <n v="33072.080000000002"/>
    <n v="1113357"/>
    <s v="NGN"/>
    <d v="2026-05-08T00:00:00"/>
    <d v="2025-07-18T00:00:00"/>
    <d v="2026-10-19T00:00:00"/>
    <x v="1"/>
    <x v="1"/>
  </r>
  <r>
    <s v="PRD-01848"/>
    <s v="PHI-AUD-0045"/>
    <s v="6667830000000"/>
    <x v="49"/>
    <s v="Philips"/>
    <x v="0"/>
    <s v="Speakers"/>
    <s v="Each"/>
    <s v="Active"/>
    <x v="1"/>
    <s v="ABJ"/>
    <s v="E-10-S2"/>
    <s v="E"/>
    <s v="S2"/>
    <s v="BT-405796"/>
    <s v="LOT-B8888"/>
    <n v="32"/>
    <n v="0"/>
    <n v="32"/>
    <n v="15"/>
    <n v="4"/>
    <n v="90"/>
    <s v="SUP-1002"/>
    <x v="5"/>
    <s v="Nigeria"/>
    <n v="5"/>
    <d v="2026-03-30T00:00:00"/>
    <n v="53255.61"/>
    <n v="62235.95"/>
    <n v="1704179.52"/>
    <s v="NGN"/>
    <d v="2026-06-19T00:00:00"/>
    <d v="2026-04-08T00:00:00"/>
    <m/>
    <x v="1"/>
    <x v="1"/>
  </r>
  <r>
    <s v="PRD-02351"/>
    <s v="PHI-CLN-0063"/>
    <s v="2120040000000"/>
    <x v="20"/>
    <s v="Philips"/>
    <x v="1"/>
    <s v="Cleaning Kits"/>
    <s v="Each"/>
    <s v="Active"/>
    <x v="0"/>
    <s v="PHC"/>
    <s v="B-01-S9"/>
    <s v="B"/>
    <s v="S9"/>
    <s v="BT-291942"/>
    <s v="LOT-C9930"/>
    <n v="63"/>
    <n v="17"/>
    <n v="46"/>
    <n v="15"/>
    <n v="7"/>
    <n v="150"/>
    <s v="SUP-1006"/>
    <x v="4"/>
    <s v="China"/>
    <n v="33"/>
    <d v="2025-01-07T00:00:00"/>
    <n v="143824.47"/>
    <n v="205552.49"/>
    <n v="9060941.6099999994"/>
    <s v="NGN"/>
    <d v="2026-06-03T00:00:00"/>
    <d v="2025-01-13T00:00:00"/>
    <d v="2028-02-18T00:00:00"/>
    <x v="1"/>
    <x v="1"/>
  </r>
  <r>
    <s v="PRD-00519"/>
    <s v="PHI-ELC-0029"/>
    <s v="3788260000000"/>
    <x v="37"/>
    <s v="Philips"/>
    <x v="8"/>
    <s v="UPS"/>
    <s v="Each"/>
    <s v="Active"/>
    <x v="2"/>
    <s v="LAG"/>
    <s v="A-29-S9"/>
    <s v="A"/>
    <s v="S9"/>
    <s v="BT-918144"/>
    <s v="LOT-A4179"/>
    <n v="344"/>
    <n v="67"/>
    <n v="277"/>
    <n v="75"/>
    <n v="37"/>
    <n v="375"/>
    <s v="SUP-1004"/>
    <x v="10"/>
    <s v="United Arab Emirates"/>
    <n v="24"/>
    <d v="2025-08-02T00:00:00"/>
    <n v="308496.27"/>
    <n v="369063.78"/>
    <n v="106122716.90000001"/>
    <s v="NGN"/>
    <d v="2026-05-25T00:00:00"/>
    <d v="2025-08-17T00:00:00"/>
    <m/>
    <x v="1"/>
    <x v="1"/>
  </r>
  <r>
    <s v="PRD-01702"/>
    <s v="SAM-STO-0041"/>
    <s v="8354570000000"/>
    <x v="3"/>
    <s v="Samsung"/>
    <x v="3"/>
    <s v="Hard Disk Drives"/>
    <s v="Each"/>
    <s v="Active"/>
    <x v="1"/>
    <s v="ABJ"/>
    <s v="B-12-S5"/>
    <s v="B"/>
    <s v="S5"/>
    <s v="BT-177277"/>
    <s v="LOT-B5936"/>
    <n v="1"/>
    <n v="0"/>
    <n v="1"/>
    <n v="40"/>
    <n v="16"/>
    <n v="160"/>
    <s v="SUP-1003"/>
    <x v="0"/>
    <s v="Nigeria"/>
    <n v="3"/>
    <d v="2025-01-21T00:00:00"/>
    <n v="144736.4"/>
    <n v="180653.52"/>
    <n v="144736.4"/>
    <s v="NGN"/>
    <d v="2026-05-10T00:00:00"/>
    <d v="2025-01-27T00:00:00"/>
    <m/>
    <x v="2"/>
    <x v="0"/>
  </r>
  <r>
    <s v="PRD-01104"/>
    <s v="SAM-AUD-0036"/>
    <s v="9749350000000"/>
    <x v="0"/>
    <s v="Samsung"/>
    <x v="0"/>
    <s v="Speakers"/>
    <s v="Each"/>
    <s v="Active"/>
    <x v="2"/>
    <s v="LAG"/>
    <s v="B-20-S1"/>
    <s v="B"/>
    <s v="S1"/>
    <s v="BT-252994"/>
    <s v="LOT-A8975"/>
    <n v="180"/>
    <n v="29"/>
    <n v="151"/>
    <n v="40"/>
    <n v="12"/>
    <n v="320"/>
    <s v="SUP-1008"/>
    <x v="3"/>
    <s v="Nigeria"/>
    <n v="9"/>
    <d v="2026-02-21T00:00:00"/>
    <n v="165866.09"/>
    <n v="208395.65"/>
    <n v="29855896.199999999"/>
    <s v="NGN"/>
    <d v="2026-05-10T00:00:00"/>
    <d v="2026-02-22T00:00:00"/>
    <m/>
    <x v="1"/>
    <x v="1"/>
  </r>
  <r>
    <s v="PRD-01023"/>
    <s v="CIS-NET-0036"/>
    <s v="8522480000000"/>
    <x v="56"/>
    <s v="Cisco"/>
    <x v="11"/>
    <s v="Switches"/>
    <s v="Each"/>
    <s v="Active"/>
    <x v="2"/>
    <s v="LAG"/>
    <s v="E-25-S1"/>
    <s v="E"/>
    <s v="S1"/>
    <s v="BT-338131"/>
    <s v="LOT-A6488"/>
    <n v="294"/>
    <n v="47"/>
    <n v="247"/>
    <n v="50"/>
    <n v="25"/>
    <n v="300"/>
    <s v="SUP-1006"/>
    <x v="4"/>
    <s v="China"/>
    <n v="34"/>
    <d v="2026-05-07T00:00:00"/>
    <n v="293916.61"/>
    <n v="409929.92"/>
    <n v="86411483.340000004"/>
    <s v="NGN"/>
    <d v="2026-05-12T00:00:00"/>
    <d v="2026-05-15T00:00:00"/>
    <m/>
    <x v="1"/>
    <x v="1"/>
  </r>
  <r>
    <s v="PRD-02836"/>
    <s v="PHI-AUD-0071"/>
    <s v="823211000000"/>
    <x v="7"/>
    <s v="Philips"/>
    <x v="0"/>
    <s v="Earbuds"/>
    <s v="Each"/>
    <s v="Active"/>
    <x v="0"/>
    <s v="PHC"/>
    <s v="B-25-S6"/>
    <s v="B"/>
    <s v="S6"/>
    <s v="BT-808868"/>
    <s v="LOT-C5057"/>
    <n v="60"/>
    <n v="15"/>
    <n v="45"/>
    <n v="10"/>
    <n v="5"/>
    <n v="80"/>
    <s v="SUP-1006"/>
    <x v="4"/>
    <s v="China"/>
    <n v="33"/>
    <d v="2025-05-16T00:00:00"/>
    <n v="153884.49"/>
    <n v="177544.92"/>
    <n v="9233069.4000000004"/>
    <s v="NGN"/>
    <d v="2026-06-12T00:00:00"/>
    <d v="2025-05-18T00:00:00"/>
    <m/>
    <x v="1"/>
    <x v="1"/>
  </r>
  <r>
    <s v="PRD-00752"/>
    <s v="SAM-AUD-0025"/>
    <s v="1349560000000"/>
    <x v="0"/>
    <s v="Samsung"/>
    <x v="0"/>
    <s v="Speakers"/>
    <s v="Each"/>
    <s v="Active"/>
    <x v="2"/>
    <s v="LAG"/>
    <s v="E-25-S2"/>
    <s v="E"/>
    <s v="S2"/>
    <s v="BT-647520"/>
    <s v="LOT-A1810"/>
    <n v="48"/>
    <n v="6"/>
    <n v="42"/>
    <n v="15"/>
    <n v="7"/>
    <n v="150"/>
    <s v="SUP-1006"/>
    <x v="4"/>
    <s v="China"/>
    <n v="37"/>
    <d v="2026-04-11T00:00:00"/>
    <n v="120017.28"/>
    <n v="169173.07"/>
    <n v="5760829.4400000004"/>
    <s v="NGN"/>
    <d v="2026-05-18T00:00:00"/>
    <d v="2026-04-17T00:00:00"/>
    <m/>
    <x v="1"/>
    <x v="1"/>
  </r>
  <r>
    <s v="PRD-01736"/>
    <s v="LOG-CLN-0045"/>
    <s v="6186830000000"/>
    <x v="28"/>
    <s v="Logitech"/>
    <x v="1"/>
    <s v="Wipes"/>
    <s v="Each"/>
    <s v="Active"/>
    <x v="1"/>
    <s v="ABJ"/>
    <s v="F-17-S9"/>
    <s v="F"/>
    <s v="S9"/>
    <s v="BT-661525"/>
    <s v="LOT-B1772"/>
    <n v="0"/>
    <n v="0"/>
    <n v="0"/>
    <n v="40"/>
    <n v="16"/>
    <n v="320"/>
    <s v="SUP-1002"/>
    <x v="5"/>
    <s v="Nigeria"/>
    <n v="8"/>
    <d v="2025-10-09T00:00:00"/>
    <n v="129952.23"/>
    <n v="193457.46"/>
    <n v="0"/>
    <s v="NGN"/>
    <d v="2026-06-07T00:00:00"/>
    <d v="2025-10-13T00:00:00"/>
    <d v="2027-12-12T00:00:00"/>
    <x v="0"/>
    <x v="0"/>
  </r>
  <r>
    <s v="PRD-01544"/>
    <s v="PHI-ELC-0092"/>
    <s v="1154960000000"/>
    <x v="37"/>
    <s v="Philips"/>
    <x v="8"/>
    <s v="Lighting"/>
    <s v="Each"/>
    <s v="Active"/>
    <x v="1"/>
    <s v="ABJ"/>
    <s v="C-17-S8"/>
    <s v="C"/>
    <s v="S8"/>
    <s v="BT-305552"/>
    <s v="LOT-B4043"/>
    <n v="272"/>
    <n v="25"/>
    <n v="247"/>
    <n v="75"/>
    <n v="22"/>
    <n v="300"/>
    <s v="SUP-1002"/>
    <x v="5"/>
    <s v="Nigeria"/>
    <n v="9"/>
    <d v="2025-10-06T00:00:00"/>
    <n v="279184.40000000002"/>
    <n v="351683.84000000003"/>
    <n v="75938156.799999997"/>
    <s v="NGN"/>
    <d v="2026-06-29T00:00:00"/>
    <d v="2025-10-13T00:00:00"/>
    <m/>
    <x v="1"/>
    <x v="1"/>
  </r>
  <r>
    <s v="PRD-02701"/>
    <s v="BRO-PRN-0059"/>
    <s v="6346110000000"/>
    <x v="12"/>
    <s v="Brother"/>
    <x v="7"/>
    <s v="Inkjet Printers"/>
    <s v="Each"/>
    <s v="Active"/>
    <x v="0"/>
    <s v="PHC"/>
    <s v="G-12-S5"/>
    <s v="G"/>
    <s v="S5"/>
    <s v="BT-820940"/>
    <s v="LOT-C3002"/>
    <n v="34"/>
    <n v="5"/>
    <n v="29"/>
    <n v="60"/>
    <n v="18"/>
    <n v="360"/>
    <s v="SUP-1003"/>
    <x v="0"/>
    <s v="Nigeria"/>
    <n v="4"/>
    <m/>
    <n v="263587.24"/>
    <n v="316371.84999999998"/>
    <n v="8961966.1600000001"/>
    <s v="NGN"/>
    <d v="2026-06-04T00:00:00"/>
    <d v="2026-04-10T00:00:00"/>
    <m/>
    <x v="2"/>
    <x v="0"/>
  </r>
  <r>
    <s v="PRD-03074"/>
    <s v="LEN-LAP-0059"/>
    <s v="3226640000000"/>
    <x v="19"/>
    <s v="Lenovo"/>
    <x v="2"/>
    <s v="Business Laptops"/>
    <s v="Each"/>
    <s v="Active"/>
    <x v="0"/>
    <s v="PHC"/>
    <s v="F-25-S8"/>
    <s v="F"/>
    <s v="S8"/>
    <s v="BT-189231"/>
    <s v="LOT-C7309"/>
    <n v="117"/>
    <n v="5"/>
    <n v="112"/>
    <n v="30"/>
    <n v="12"/>
    <n v="240"/>
    <s v="SUP-1009"/>
    <x v="7"/>
    <s v="Nigeria"/>
    <n v="6"/>
    <d v="2025-06-03T00:00:00"/>
    <n v="744455.42"/>
    <n v="941837.04"/>
    <n v="87101284.140000001"/>
    <s v="NGN"/>
    <d v="2026-05-11T00:00:00"/>
    <d v="2025-06-06T00:00:00"/>
    <m/>
    <x v="1"/>
    <x v="1"/>
  </r>
  <r>
    <s v="PRD-02985"/>
    <s v="CIS-CCT-0071"/>
    <s v="2343190000000"/>
    <x v="17"/>
    <s v="Cisco"/>
    <x v="9"/>
    <s v="Intercoms"/>
    <s v="Each"/>
    <s v="Active"/>
    <x v="0"/>
    <s v="PHC"/>
    <s v="C-28-S2"/>
    <s v="C"/>
    <s v="S2"/>
    <s v="BT-927679"/>
    <s v="LOT-C7723"/>
    <n v="105"/>
    <n v="15"/>
    <n v="90"/>
    <n v="25"/>
    <n v="7"/>
    <n v="125"/>
    <s v="SUP-1001"/>
    <x v="9"/>
    <s v="Nigeria"/>
    <n v="11"/>
    <d v="2026-05-31T00:00:00"/>
    <n v="578041.88"/>
    <n v="705976.43"/>
    <n v="60694397.399999999"/>
    <s v="NGN"/>
    <d v="2026-06-28T00:00:00"/>
    <d v="2026-06-11T00:00:00"/>
    <m/>
    <x v="1"/>
    <x v="1"/>
  </r>
  <r>
    <s v="PRD-01255"/>
    <s v="LEN-MOB-0035"/>
    <s v="805890000000"/>
    <x v="5"/>
    <s v="Lenovo"/>
    <x v="5"/>
    <s v="Smartphones"/>
    <s v="Each"/>
    <s v="Discontinued"/>
    <x v="1"/>
    <s v="ABJ"/>
    <s v="D-08-S9"/>
    <s v="D"/>
    <s v="S9"/>
    <s v="BT-611215"/>
    <s v="LOT-B5091"/>
    <n v="95"/>
    <n v="16"/>
    <n v="79"/>
    <n v="10"/>
    <n v="5"/>
    <n v="100"/>
    <s v="SUP-1003"/>
    <x v="0"/>
    <s v="Nigeria"/>
    <n v="5"/>
    <d v="2026-02-07T00:00:00"/>
    <n v="527068.68000000005"/>
    <n v="806078.1"/>
    <n v="50071524.600000001"/>
    <s v="NGN"/>
    <d v="2026-06-21T00:00:00"/>
    <d v="2026-02-20T00:00:00"/>
    <m/>
    <x v="1"/>
    <x v="1"/>
  </r>
  <r>
    <s v="PRD-01964"/>
    <s v="APC-ELC-0090"/>
    <s v="8016660000000"/>
    <x v="82"/>
    <s v="Apc"/>
    <x v="8"/>
    <s v="UPS"/>
    <s v="Each"/>
    <s v="Active"/>
    <x v="1"/>
    <s v="ABJ"/>
    <s v="E-26-S4"/>
    <s v="E"/>
    <s v="S4"/>
    <s v="BT-945728"/>
    <s v="LOT-B6976"/>
    <n v="6"/>
    <n v="1"/>
    <n v="5"/>
    <n v="60"/>
    <n v="30"/>
    <n v="480"/>
    <s v="SUP-1007"/>
    <x v="8"/>
    <s v="China"/>
    <n v="30"/>
    <d v="2025-05-07T00:00:00"/>
    <n v="53813.440000000002"/>
    <n v="62761.98"/>
    <n v="322880.64000000001"/>
    <s v="NGN"/>
    <d v="2026-06-08T00:00:00"/>
    <d v="2025-05-19T00:00:00"/>
    <m/>
    <x v="2"/>
    <x v="0"/>
  </r>
  <r>
    <s v="PRD-00469"/>
    <s v="UBI-NET-0014"/>
    <s v="6340680000000"/>
    <x v="52"/>
    <s v="Ubiquiti"/>
    <x v="11"/>
    <s v="Switches"/>
    <s v="Each"/>
    <s v="Active"/>
    <x v="2"/>
    <s v="LAG"/>
    <s v="D-32-S5"/>
    <s v="D"/>
    <s v="S5"/>
    <s v="BT-576851"/>
    <s v="LOT-A5539"/>
    <n v="68"/>
    <n v="8"/>
    <n v="60"/>
    <n v="30"/>
    <n v="15"/>
    <n v="240"/>
    <s v="SUP-1008"/>
    <x v="3"/>
    <s v="Nigeria"/>
    <n v="4"/>
    <d v="2025-05-03T00:00:00"/>
    <n v="303443.38"/>
    <n v="466272.76"/>
    <n v="20634149.84"/>
    <s v="NGN"/>
    <d v="2026-06-25T00:00:00"/>
    <d v="2025-05-04T00:00:00"/>
    <m/>
    <x v="1"/>
    <x v="1"/>
  </r>
  <r>
    <s v="PRD-00158"/>
    <s v="DEL-ACC-0006"/>
    <s v="6659400000000"/>
    <x v="58"/>
    <s v="Dell"/>
    <x v="10"/>
    <s v="Input Combos"/>
    <s v="Each"/>
    <s v="Active"/>
    <x v="2"/>
    <s v="LAG"/>
    <s v="H-21-S6"/>
    <s v="H"/>
    <s v="S6"/>
    <s v="BT-676802"/>
    <s v="LOT-A6319"/>
    <n v="538"/>
    <n v="26"/>
    <n v="512"/>
    <n v="100"/>
    <n v="40"/>
    <n v="800"/>
    <s v="SUP-1002"/>
    <x v="5"/>
    <s v="Nigeria"/>
    <n v="9"/>
    <d v="2025-06-29T00:00:00"/>
    <n v="15004.19"/>
    <n v="19664.830000000002"/>
    <n v="8072254.2199999997"/>
    <s v="NGN"/>
    <d v="2026-06-19T00:00:00"/>
    <d v="2025-07-10T00:00:00"/>
    <m/>
    <x v="1"/>
    <x v="1"/>
  </r>
  <r>
    <s v="PRD-01664"/>
    <s v="HP-LAP-0031"/>
    <s v="5133530000000"/>
    <x v="67"/>
    <s v="Hp"/>
    <x v="2"/>
    <s v="Business Laptops"/>
    <s v="Each"/>
    <s v="Active"/>
    <x v="1"/>
    <s v="ABJ"/>
    <s v="C-03-S3"/>
    <s v="C"/>
    <s v="S3"/>
    <s v="BT-870004"/>
    <s v="LOT-B8257"/>
    <n v="-1"/>
    <n v="0"/>
    <n v="0"/>
    <n v="20"/>
    <n v="8"/>
    <n v="120"/>
    <s v="SUP-1003"/>
    <x v="0"/>
    <s v="Nigeria"/>
    <n v="2"/>
    <d v="2025-09-15T00:00:00"/>
    <n v="1272142.31"/>
    <n v="1929006.8"/>
    <n v="0"/>
    <s v="NGN"/>
    <d v="2026-06-23T00:00:00"/>
    <d v="2025-09-17T00:00:00"/>
    <m/>
    <x v="0"/>
    <x v="0"/>
  </r>
  <r>
    <s v="PRD-02852"/>
    <s v="APC-ELC-0119"/>
    <s v="8417090000000"/>
    <x v="82"/>
    <s v="Apc"/>
    <x v="8"/>
    <s v="Surge Protection"/>
    <s v="Each"/>
    <s v="Active"/>
    <x v="0"/>
    <s v="PHC"/>
    <s v="E-24-S4"/>
    <s v="E"/>
    <s v="S4"/>
    <s v="BT-931323"/>
    <s v="LOT-C8797"/>
    <n v="0"/>
    <n v="0"/>
    <n v="0"/>
    <n v="25"/>
    <n v="10"/>
    <n v="125"/>
    <s v="SUP-1009"/>
    <x v="7"/>
    <s v="Nigeria"/>
    <n v="9"/>
    <d v="2025-05-09T00:00:00"/>
    <n v="142974.04"/>
    <n v="216365.8"/>
    <n v="0"/>
    <s v="NGN"/>
    <d v="2026-06-23T00:00:00"/>
    <d v="2025-05-10T00:00:00"/>
    <m/>
    <x v="0"/>
    <x v="0"/>
  </r>
  <r>
    <s v="PRD-01560"/>
    <s v="PHI-ELC-0093"/>
    <s v="8750810000000"/>
    <x v="37"/>
    <s v="Philips"/>
    <x v="8"/>
    <s v="Lighting"/>
    <s v="Each"/>
    <s v="Active"/>
    <x v="1"/>
    <s v="ABJ"/>
    <s v="F-29-S4"/>
    <s v="F"/>
    <s v="S4"/>
    <s v="BT-172550"/>
    <s v="LOT-B5606"/>
    <n v="-14"/>
    <n v="6"/>
    <n v="31"/>
    <n v="10"/>
    <n v="3"/>
    <n v="80"/>
    <s v="SUP-1003"/>
    <x v="0"/>
    <s v="Nigeria"/>
    <n v="7"/>
    <d v="2025-08-21T00:00:00"/>
    <n v="270244.27"/>
    <n v="347417.2"/>
    <n v="9999037.9900000002"/>
    <s v="NGN"/>
    <d v="2026-06-05T00:00:00"/>
    <d v="2025-09-02T00:00:00"/>
    <m/>
    <x v="1"/>
    <x v="1"/>
  </r>
  <r>
    <s v="PRD-01772"/>
    <s v="HP-MOB-0065"/>
    <s v="2148900000000"/>
    <x v="25"/>
    <s v="Hp"/>
    <x v="5"/>
    <s v="Smartphones"/>
    <s v="Each"/>
    <s v="Active"/>
    <x v="1"/>
    <s v="ABJ"/>
    <s v="A-15-S2"/>
    <s v="A"/>
    <s v="S2"/>
    <s v="BT-350398"/>
    <s v="LOT-B1966"/>
    <n v="40"/>
    <n v="2"/>
    <n v="38"/>
    <n v="40"/>
    <n v="16"/>
    <n v="240"/>
    <s v="SUP-1009"/>
    <x v="7"/>
    <s v="Nigeria"/>
    <n v="8"/>
    <d v="2026-04-07T00:00:00"/>
    <n v="458583.24"/>
    <n v="528428.31000000006"/>
    <n v="18343329.600000001"/>
    <s v="NGN"/>
    <d v="2026-05-12T00:00:00"/>
    <d v="2026-04-08T00:00:00"/>
    <m/>
    <x v="2"/>
    <x v="0"/>
  </r>
  <r>
    <s v="PRD-01181"/>
    <s v="HP-ACC-0027"/>
    <s v="2848990000000"/>
    <x v="57"/>
    <s v="Hp"/>
    <x v="10"/>
    <s v="Keyboards"/>
    <s v="Each"/>
    <s v="Active"/>
    <x v="2"/>
    <s v="LAG"/>
    <s v="F-10-S4"/>
    <s v="F"/>
    <s v="S4"/>
    <s v="BT-162200"/>
    <s v="LOT-A6788"/>
    <n v="70"/>
    <n v="7"/>
    <n v="63"/>
    <n v="25"/>
    <n v="12"/>
    <n v="100"/>
    <s v="SUP-1004"/>
    <x v="10"/>
    <s v="United Arab Emirates"/>
    <n v="22"/>
    <d v="2025-02-23T00:00:00"/>
    <n v="34792.9"/>
    <n v="42268.68"/>
    <n v="2435503"/>
    <s v="NGN"/>
    <d v="2026-06-21T00:00:00"/>
    <d v="2025-03-06T00:00:00"/>
    <m/>
    <x v="1"/>
    <x v="1"/>
  </r>
  <r>
    <s v="PRD-01554"/>
    <s v="MSF-LAP-0023"/>
    <s v="5296440000000"/>
    <x v="18"/>
    <s v="Microsoft"/>
    <x v="2"/>
    <s v="Gaming Laptops"/>
    <s v="Each"/>
    <s v="Active"/>
    <x v="1"/>
    <s v="ABJ"/>
    <s v="C-36-S2"/>
    <s v="C"/>
    <s v="S2"/>
    <s v="BT-427140"/>
    <s v="LOT-B6853"/>
    <n v="336"/>
    <n v="20"/>
    <n v="316"/>
    <n v="60"/>
    <n v="24"/>
    <n v="240"/>
    <s v="SUP-1005"/>
    <x v="12"/>
    <s v="United Arab Emirates"/>
    <n v="21"/>
    <d v="2026-03-15T00:00:00"/>
    <n v="833597.92"/>
    <n v="1248472.49"/>
    <n v="280088901.10000002"/>
    <s v="NGN"/>
    <d v="2026-06-08T00:00:00"/>
    <d v="2026-03-21T00:00:00"/>
    <m/>
    <x v="3"/>
    <x v="1"/>
  </r>
  <r>
    <s v="PRD-02828"/>
    <s v="SAM-STO-0068"/>
    <m/>
    <x v="3"/>
    <s v="Samsung"/>
    <x v="3"/>
    <s v="External Storage"/>
    <s v="Each"/>
    <s v="Active"/>
    <x v="0"/>
    <s v="PHC"/>
    <s v="F-18-S6"/>
    <s v="F"/>
    <s v="S6"/>
    <s v="BT-397937"/>
    <s v="LOT-C6531"/>
    <n v="214"/>
    <n v="39"/>
    <n v="175"/>
    <n v="50"/>
    <n v="15"/>
    <n v="500"/>
    <s v="SUP-1006"/>
    <x v="4"/>
    <s v="China"/>
    <n v="38"/>
    <d v="2025-12-22T00:00:00"/>
    <n v="165777.97"/>
    <n v="251634.53"/>
    <n v="35476485.579999998"/>
    <s v="NGN"/>
    <d v="2026-05-04T00:00:00"/>
    <d v="2026-01-02T00:00:00"/>
    <m/>
    <x v="1"/>
    <x v="1"/>
  </r>
  <r>
    <s v="PRD-02444"/>
    <s v="CIS-NET-0096"/>
    <s v="6892690000000"/>
    <x v="48"/>
    <s v="Cisco"/>
    <x v="11"/>
    <s v="Switches"/>
    <s v="Each"/>
    <s v="Active"/>
    <x v="0"/>
    <s v="PHC"/>
    <s v="E-27-S6"/>
    <s v="E"/>
    <s v="S6"/>
    <s v="BT-949948"/>
    <s v="LOT-C8910"/>
    <n v="131"/>
    <n v="30"/>
    <n v="101"/>
    <n v="40"/>
    <n v="16"/>
    <n v="320"/>
    <s v="SUP-1010"/>
    <x v="1"/>
    <s v="United Arab Emirates"/>
    <n v="14"/>
    <d v="2025-09-25T00:00:00"/>
    <n v="800714.17"/>
    <n v="1046903.19"/>
    <n v="104893556.3"/>
    <s v="NGN"/>
    <d v="2026-06-10T00:00:00"/>
    <d v="2025-10-08T00:00:00"/>
    <m/>
    <x v="1"/>
    <x v="1"/>
  </r>
  <r>
    <s v="PRD-01133"/>
    <s v="EPS-PRN-0017"/>
    <s v="407255000000"/>
    <x v="29"/>
    <s v="Epson"/>
    <x v="7"/>
    <s v="Inkjet Printers"/>
    <s v="Each"/>
    <s v="Active"/>
    <x v="2"/>
    <s v="LAG"/>
    <s v="E-02-S7"/>
    <s v="E"/>
    <s v="S7"/>
    <s v="BT-711120"/>
    <s v="LOT-A2649"/>
    <n v="237"/>
    <n v="26"/>
    <n v="211"/>
    <n v="50"/>
    <n v="15"/>
    <n v="400"/>
    <s v="SUP-1006"/>
    <x v="4"/>
    <s v="China"/>
    <n v="36"/>
    <d v="2025-06-14T00:00:00"/>
    <n v="339193.28"/>
    <n v="496600.31"/>
    <n v="80388807.359999999"/>
    <s v="NGN"/>
    <d v="2026-05-19T00:00:00"/>
    <d v="2025-06-29T00:00:00"/>
    <m/>
    <x v="1"/>
    <x v="1"/>
  </r>
  <r>
    <s v="PRD-02077"/>
    <s v="UBI-NET-0066"/>
    <s v="9979890000000"/>
    <x v="51"/>
    <s v="Ubiquiti"/>
    <x v="11"/>
    <s v="Access Points"/>
    <s v="Each"/>
    <s v="Active"/>
    <x v="1"/>
    <s v="ABJ"/>
    <s v="A-10-S5"/>
    <s v="A"/>
    <s v="S5"/>
    <s v="BT-171133"/>
    <s v="LOT-B1061"/>
    <n v="9"/>
    <n v="3"/>
    <n v="6"/>
    <n v="10"/>
    <n v="4"/>
    <n v="50"/>
    <s v="SUP-1007"/>
    <x v="8"/>
    <s v="China"/>
    <n v="32"/>
    <d v="2025-01-12T00:00:00"/>
    <n v="740237.64"/>
    <n v="1130337.1000000001"/>
    <n v="6662138.7599999998"/>
    <s v="NGN"/>
    <d v="2026-06-27T00:00:00"/>
    <d v="2025-01-17T00:00:00"/>
    <m/>
    <x v="2"/>
    <x v="0"/>
  </r>
  <r>
    <s v="PRD-00038"/>
    <s v="LEN-LAP-0004"/>
    <s v="4936900000000"/>
    <x v="8"/>
    <s v="Lenovo"/>
    <x v="2"/>
    <s v="Consumer Laptops"/>
    <s v="Each"/>
    <s v="Active"/>
    <x v="2"/>
    <s v="LAG"/>
    <s v="H-07-S4"/>
    <s v="H"/>
    <s v="S4"/>
    <s v="BT-555000"/>
    <s v="LOT-A7022"/>
    <n v="77"/>
    <n v="30"/>
    <n v="47"/>
    <n v="50"/>
    <n v="20"/>
    <n v="400"/>
    <s v="SUP-1004"/>
    <x v="10"/>
    <s v="United Arab Emirates"/>
    <n v="23"/>
    <d v="2025-01-06T00:00:00"/>
    <n v="678071.34"/>
    <n v="807881.47"/>
    <n v="52211493.18"/>
    <s v="NGN"/>
    <d v="2026-06-20T00:00:00"/>
    <d v="2025-01-10T00:00:00"/>
    <m/>
    <x v="1"/>
    <x v="1"/>
  </r>
  <r>
    <s v="PRD-03063"/>
    <s v="SAM-STO-0072"/>
    <s v="8322740000000"/>
    <x v="3"/>
    <s v="Samsung"/>
    <x v="3"/>
    <s v="Flash Drives"/>
    <s v="Each"/>
    <s v="Active"/>
    <x v="0"/>
    <s v="PHC"/>
    <s v="G-04-S8"/>
    <s v="G"/>
    <s v="S8"/>
    <s v="BT-875053"/>
    <s v="LOT-C5942"/>
    <n v="-15"/>
    <n v="68"/>
    <n v="259"/>
    <n v="75"/>
    <n v="37"/>
    <n v="600"/>
    <s v="SUP-1001"/>
    <x v="9"/>
    <s v="Nigeria"/>
    <n v="7"/>
    <d v="2026-05-04T00:00:00"/>
    <n v="209346.53"/>
    <n v="252791.02"/>
    <n v="68456315.310000002"/>
    <s v="NGN"/>
    <d v="2026-05-19T00:00:00"/>
    <d v="2026-05-14T00:00:00"/>
    <m/>
    <x v="1"/>
    <x v="1"/>
  </r>
  <r>
    <s v="PRD-02526"/>
    <s v="HP-MOB-0089"/>
    <s v="3441100000000"/>
    <x v="25"/>
    <s v="Hp"/>
    <x v="5"/>
    <s v="Smartphones"/>
    <s v="Each"/>
    <s v="Active"/>
    <x v="0"/>
    <s v="PHC"/>
    <s v="G-03-S7"/>
    <s v="G"/>
    <s v="S7"/>
    <s v="BT-275319"/>
    <s v="LOT-C6338"/>
    <n v="589"/>
    <n v="176"/>
    <n v="413"/>
    <n v="100"/>
    <n v="30"/>
    <n v="1000"/>
    <s v="SUP-1001"/>
    <x v="9"/>
    <s v="Nigeria"/>
    <n v="5"/>
    <d v="2025-12-16T00:00:00"/>
    <n v="578579.21"/>
    <n v="750690.14"/>
    <n v="340783154.69999999"/>
    <s v="NGN"/>
    <d v="2026-06-22T00:00:00"/>
    <d v="2025-12-25T00:00:00"/>
    <m/>
    <x v="1"/>
    <x v="1"/>
  </r>
  <r>
    <s v="PRD-03362"/>
    <s v="BRO-SUP-0104"/>
    <s v="4600790000000"/>
    <x v="24"/>
    <s v="Brother"/>
    <x v="6"/>
    <s v="Toner &amp; Ink"/>
    <s v="Pack"/>
    <s v="Active"/>
    <x v="0"/>
    <s v="PHC"/>
    <s v="N/A"/>
    <s v="B"/>
    <s v="S3"/>
    <s v="BT-370252"/>
    <s v="LOT-C2866"/>
    <n v="161"/>
    <n v="20"/>
    <n v="141"/>
    <n v="100"/>
    <n v="50"/>
    <n v="500"/>
    <s v="SUP-1003"/>
    <x v="0"/>
    <s v="Nigeria"/>
    <n v="6"/>
    <d v="2025-12-23T00:00:00"/>
    <n v="5239.4399999999996"/>
    <n v="7567.98"/>
    <n v="843549.84"/>
    <s v="NGN"/>
    <d v="2026-05-18T00:00:00"/>
    <d v="2026-01-07T00:00:00"/>
    <d v="2026-11-03T00:00:00"/>
    <x v="1"/>
    <x v="1"/>
  </r>
  <r>
    <s v="PRD-01017"/>
    <s v="MSF-FUR-0026"/>
    <s v="6798130000000"/>
    <x v="10"/>
    <s v="Microsoft"/>
    <x v="4"/>
    <s v="Desk Accessories"/>
    <s v="Each"/>
    <s v="Active"/>
    <x v="2"/>
    <s v="LAG"/>
    <s v="H-35-S3"/>
    <s v="H"/>
    <s v="S3"/>
    <s v="BT-949008"/>
    <s v="LOT-A8731"/>
    <n v="12"/>
    <n v="1"/>
    <n v="11"/>
    <n v="15"/>
    <n v="7"/>
    <n v="90"/>
    <s v="SUP-1004"/>
    <x v="10"/>
    <s v="United Arab Emirates"/>
    <n v="24"/>
    <d v="2025-11-15T00:00:00"/>
    <n v="127392.08"/>
    <n v="154131.76"/>
    <n v="1528704.96"/>
    <s v="NGN"/>
    <d v="2026-06-16T00:00:00"/>
    <d v="2025-11-26T00:00:00"/>
    <m/>
    <x v="2"/>
    <x v="0"/>
  </r>
  <r>
    <s v="PRD-02671"/>
    <s v="PHI-CLN-0077"/>
    <s v="2249640000000"/>
    <x v="8"/>
    <s v="Lenovo"/>
    <x v="2"/>
    <s v="Consumer Laptops"/>
    <s v="Each"/>
    <s v="Active"/>
    <x v="0"/>
    <s v="PHC"/>
    <s v="G-24-S2"/>
    <s v="G"/>
    <s v="S2"/>
    <s v="BT-735101"/>
    <s v="LOT-C3841"/>
    <n v="155"/>
    <n v="61"/>
    <n v="94"/>
    <n v="50"/>
    <n v="25"/>
    <n v="300"/>
    <s v="SUP-1003"/>
    <x v="0"/>
    <s v="Nigeria"/>
    <n v="5"/>
    <d v="2025-11-05T00:00:00"/>
    <n v="495232.28"/>
    <n v="748275.05"/>
    <n v="76761003.400000006"/>
    <s v="NGN"/>
    <d v="2026-06-02T00:00:00"/>
    <d v="2025-11-12T00:00:00"/>
    <m/>
    <x v="1"/>
    <x v="1"/>
  </r>
  <r>
    <s v="PRD-01955"/>
    <s v="CAN-SUP-0062"/>
    <s v="6644930000000"/>
    <x v="50"/>
    <s v="Canon"/>
    <x v="6"/>
    <s v="Labels"/>
    <s v="Pack"/>
    <s v="Active"/>
    <x v="1"/>
    <s v="ABJ"/>
    <s v="A-16-S6"/>
    <s v="A"/>
    <s v="S6"/>
    <s v="BT-684812"/>
    <s v="LOT-B4611"/>
    <n v="334"/>
    <n v="66"/>
    <n v="268"/>
    <n v="60"/>
    <n v="30"/>
    <n v="240"/>
    <s v="SUP-1010"/>
    <x v="1"/>
    <s v="United Arab Emirates"/>
    <n v="20"/>
    <d v="2025-05-12T00:00:00"/>
    <n v="25975.79"/>
    <n v="31825.95"/>
    <n v="8675913.8599999994"/>
    <s v="NGN"/>
    <d v="2026-06-24T00:00:00"/>
    <d v="2025-05-25T00:00:00"/>
    <d v="2028-04-27T00:00:00"/>
    <x v="3"/>
    <x v="1"/>
  </r>
  <r>
    <s v="PRD-02270"/>
    <s v="APC-ELC-0102"/>
    <s v="8138360000000"/>
    <x v="14"/>
    <s v="Apc"/>
    <x v="8"/>
    <s v="UPS"/>
    <s v="Each"/>
    <s v="Active"/>
    <x v="1"/>
    <s v="ABJ"/>
    <s v="B-28-S9"/>
    <s v="B"/>
    <s v="S9"/>
    <s v="BT-217071"/>
    <s v="LOT-B8664"/>
    <n v="44"/>
    <n v="7"/>
    <n v="37"/>
    <n v="15"/>
    <n v="6"/>
    <n v="75"/>
    <s v="SUP-1007"/>
    <x v="8"/>
    <s v="China"/>
    <n v="36"/>
    <d v="2026-01-18T00:00:00"/>
    <n v="275978.2"/>
    <n v="335181.51"/>
    <n v="12143040.800000001"/>
    <s v="NGN"/>
    <d v="2026-06-03T00:00:00"/>
    <d v="2026-02-02T00:00:00"/>
    <m/>
    <x v="1"/>
    <x v="1"/>
  </r>
  <r>
    <s v="PRD-00428"/>
    <s v="LEN-LAP-0012"/>
    <s v="5137400000000"/>
    <x v="85"/>
    <s v="Lenovo"/>
    <x v="2"/>
    <s v="Business Laptops"/>
    <s v="Each"/>
    <s v="Active"/>
    <x v="2"/>
    <s v="LAG"/>
    <s v="A-07-S4"/>
    <s v="A"/>
    <s v="S4"/>
    <s v="BT-579444"/>
    <s v="LOT-A4042"/>
    <n v="0"/>
    <n v="0"/>
    <n v="0"/>
    <n v="25"/>
    <n v="10"/>
    <n v="250"/>
    <s v="SUP-1011"/>
    <x v="2"/>
    <s v="United Kingdom"/>
    <n v="32"/>
    <d v="2025-12-09T00:00:00"/>
    <n v="805494.27"/>
    <n v="1090115.6200000001"/>
    <n v="0"/>
    <s v="NGN"/>
    <d v="2026-06-06T00:00:00"/>
    <d v="2025-12-18T00:00:00"/>
    <m/>
    <x v="0"/>
    <x v="0"/>
  </r>
  <r>
    <s v="PRD-00725"/>
    <s v="MSF-FUR-0017"/>
    <s v="2360670000000"/>
    <x v="10"/>
    <s v="Microsoft"/>
    <x v="4"/>
    <s v="Seating"/>
    <s v="Each"/>
    <s v="Active"/>
    <x v="2"/>
    <s v="LAG"/>
    <s v="F-26-S5"/>
    <s v="F"/>
    <s v="S5"/>
    <s v="BT-531084"/>
    <s v="LOT-A3494"/>
    <n v="141"/>
    <n v="32"/>
    <n v="109"/>
    <n v="25"/>
    <n v="10"/>
    <n v="150"/>
    <s v="SUP-1008"/>
    <x v="3"/>
    <s v="Nigeria"/>
    <n v="5"/>
    <d v="2025-03-04T00:00:00"/>
    <n v="72931.259999999995"/>
    <n v="109375.84"/>
    <n v="10283307.66"/>
    <s v="NGN"/>
    <d v="2026-06-14T00:00:00"/>
    <d v="2025-03-12T00:00:00"/>
    <m/>
    <x v="1"/>
    <x v="1"/>
  </r>
  <r>
    <s v="PRD-02047"/>
    <s v="PHI-ELC-0117"/>
    <s v="9659120000000"/>
    <x v="37"/>
    <s v="Philips"/>
    <x v="8"/>
    <s v="UPS"/>
    <s v="Each"/>
    <s v="Active"/>
    <x v="1"/>
    <s v="ABJ"/>
    <s v="B-40-S2"/>
    <s v="B"/>
    <s v="S2"/>
    <s v="BT-493010"/>
    <s v="LOT-B9055"/>
    <n v="469"/>
    <n v="83"/>
    <n v="386"/>
    <n v="50"/>
    <n v="15"/>
    <n v="400"/>
    <s v="SUP-1007"/>
    <x v="8"/>
    <s v="China"/>
    <n v="34"/>
    <d v="2026-04-18T00:00:00"/>
    <n v="204353.43"/>
    <n v="257389.97"/>
    <n v="95841758.670000002"/>
    <s v="NGN"/>
    <d v="2026-05-06T00:00:00"/>
    <d v="2026-04-28T00:00:00"/>
    <m/>
    <x v="3"/>
    <x v="1"/>
  </r>
  <r>
    <s v="PRD-00777"/>
    <s v="CIS-CCT-0018"/>
    <s v="5052240000000"/>
    <x v="17"/>
    <s v="Cisco"/>
    <x v="9"/>
    <s v="NVR"/>
    <s v="Each"/>
    <s v="Active"/>
    <x v="2"/>
    <s v="LAG"/>
    <s v="A-33-S3"/>
    <s v="A"/>
    <s v="S3"/>
    <s v="BT-552709"/>
    <s v="LOT-A6492"/>
    <n v="59"/>
    <n v="5"/>
    <n v="54"/>
    <n v="25"/>
    <n v="12"/>
    <n v="100"/>
    <s v="SUP-1011"/>
    <x v="2"/>
    <s v="United Kingdom"/>
    <n v="31"/>
    <d v="2026-04-16T00:00:00"/>
    <n v="223495.24"/>
    <n v="293158.2"/>
    <n v="13186219.16"/>
    <s v="NGN"/>
    <d v="2026-06-17T00:00:00"/>
    <d v="2026-04-19T00:00:00"/>
    <m/>
    <x v="1"/>
    <x v="1"/>
  </r>
  <r>
    <s v="PRD-02474"/>
    <s v="LEN-MOB-0077"/>
    <s v="8098950000000"/>
    <x v="66"/>
    <s v="Lenovo"/>
    <x v="5"/>
    <s v="Tablets"/>
    <s v="Each"/>
    <s v="Discontinued"/>
    <x v="0"/>
    <s v="PHC"/>
    <s v="B-24-S2"/>
    <s v="B"/>
    <s v="S2"/>
    <s v="BT-179725"/>
    <s v="LOT-C2695"/>
    <n v="111"/>
    <n v="22"/>
    <n v="89"/>
    <n v="30"/>
    <n v="15"/>
    <n v="150"/>
    <s v="SUP-1012"/>
    <x v="11"/>
    <s v="Nigeria"/>
    <n v="7"/>
    <d v="2026-01-18T00:00:00"/>
    <n v="602256.1"/>
    <n v="921234.51"/>
    <n v="66850427.100000001"/>
    <s v="NGN"/>
    <d v="2026-05-05T00:00:00"/>
    <d v="2026-01-20T00:00:00"/>
    <m/>
    <x v="1"/>
    <x v="1"/>
  </r>
  <r>
    <s v="PRD-01928"/>
    <s v="LOG-CLN-0055"/>
    <s v="1668070000000"/>
    <x v="28"/>
    <s v="Logitech"/>
    <x v="1"/>
    <s v="Cleaning Kits"/>
    <s v="Each"/>
    <s v="Active"/>
    <x v="1"/>
    <s v="ABJ"/>
    <s v="D-31-S5"/>
    <s v="D"/>
    <s v="S5"/>
    <s v="BT-216154"/>
    <s v="LOT-B9208"/>
    <n v="-5"/>
    <n v="27"/>
    <n v="68"/>
    <n v="60"/>
    <n v="18"/>
    <n v="240"/>
    <s v="SUP-1005"/>
    <x v="12"/>
    <s v="United Arab Emirates"/>
    <n v="22"/>
    <d v="2026-01-15T00:00:00"/>
    <n v="158161.67000000001"/>
    <n v="225402.38"/>
    <n v="15025358.65"/>
    <s v="NGN"/>
    <d v="2026-04-30T00:00:00"/>
    <d v="2026-01-25T00:00:00"/>
    <d v="2027-05-27T00:00:00"/>
    <x v="1"/>
    <x v="1"/>
  </r>
  <r>
    <s v="PRD-01289"/>
    <s v="MSF-FUR-0030"/>
    <s v="3541060000000"/>
    <x v="10"/>
    <s v="Microsoft"/>
    <x v="4"/>
    <s v="Seating"/>
    <s v="Each"/>
    <s v="Active"/>
    <x v="1"/>
    <s v="ABJ"/>
    <s v="D-24-S8"/>
    <s v="D"/>
    <s v="S8"/>
    <s v="BT-466892"/>
    <s v="LOT-B6828"/>
    <n v="92"/>
    <n v="12"/>
    <n v="80"/>
    <n v="50"/>
    <n v="25"/>
    <n v="200"/>
    <s v="SUP-1009"/>
    <x v="7"/>
    <s v="Nigeria"/>
    <n v="9"/>
    <d v="2026-04-23T00:00:00"/>
    <n v="145008.20000000001"/>
    <n v="205430.71"/>
    <n v="13340754.4"/>
    <s v="NGN"/>
    <d v="2026-06-04T00:00:00"/>
    <d v="2026-05-08T00:00:00"/>
    <m/>
    <x v="1"/>
    <x v="1"/>
  </r>
  <r>
    <s v="PRD-01623"/>
    <s v="HP-LAP-0030"/>
    <s v="36685743973"/>
    <x v="77"/>
    <s v="Hp"/>
    <x v="2"/>
    <s v="Gaming Laptops"/>
    <s v="Each"/>
    <s v="Discontinued"/>
    <x v="1"/>
    <s v="ABJ"/>
    <s v="B-31-S6"/>
    <s v="B"/>
    <s v="S6"/>
    <s v="BT-485762"/>
    <s v="LOT-B2509"/>
    <n v="90"/>
    <n v="28"/>
    <n v="62"/>
    <n v="30"/>
    <n v="12"/>
    <n v="120"/>
    <s v="SUP-1007"/>
    <x v="8"/>
    <s v="China"/>
    <n v="30"/>
    <d v="2025-10-25T00:00:00"/>
    <n v="472991.02"/>
    <n v="707650.41"/>
    <n v="42569191.799999997"/>
    <s v="NGN"/>
    <d v="2026-06-05T00:00:00"/>
    <d v="2025-10-27T00:00:00"/>
    <m/>
    <x v="1"/>
    <x v="1"/>
  </r>
  <r>
    <s v="PRD-02753"/>
    <s v="HP-MOB-0097"/>
    <s v="5781790000000"/>
    <x v="25"/>
    <s v="Hp"/>
    <x v="5"/>
    <s v="Tablets"/>
    <s v="Each"/>
    <s v="Active"/>
    <x v="0"/>
    <s v="PHC"/>
    <s v="F-02-S9"/>
    <s v="F"/>
    <s v="S9"/>
    <s v="BT-261463"/>
    <s v="LOT-C6557"/>
    <n v="265"/>
    <n v="53"/>
    <n v="212"/>
    <n v="75"/>
    <n v="22"/>
    <n v="450"/>
    <s v="SUP-1012"/>
    <x v="11"/>
    <s v="Nigeria"/>
    <n v="6"/>
    <d v="2025-12-06T00:00:00"/>
    <n v="148082.68"/>
    <n v="189022.24"/>
    <n v="39241910.200000003"/>
    <s v="NGN"/>
    <d v="2026-06-17T00:00:00"/>
    <d v="2025-12-21T00:00:00"/>
    <m/>
    <x v="1"/>
    <x v="1"/>
  </r>
  <r>
    <s v="PRD-01836"/>
    <s v="SAM-STO-0046"/>
    <s v="4761930000000"/>
    <x v="42"/>
    <s v="Samsung"/>
    <x v="3"/>
    <s v="External Storage"/>
    <s v="Each"/>
    <s v="Active"/>
    <x v="1"/>
    <s v="ABJ"/>
    <s v="N/A"/>
    <s v="E"/>
    <s v="S5"/>
    <s v="BT-442383"/>
    <s v="LOT-B8156"/>
    <n v="22"/>
    <n v="3"/>
    <n v="19"/>
    <n v="40"/>
    <n v="16"/>
    <n v="200"/>
    <s v="SUP-1009"/>
    <x v="7"/>
    <s v="Nigeria"/>
    <n v="7"/>
    <d v="2026-05-02T00:00:00"/>
    <n v="118761.03"/>
    <n v="182666.34"/>
    <n v="2612742.66"/>
    <s v="NGN"/>
    <d v="2026-06-14T00:00:00"/>
    <d v="2026-05-05T00:00:00"/>
    <m/>
    <x v="2"/>
    <x v="0"/>
  </r>
  <r>
    <s v="PRD-01774"/>
    <s v="KNG-STO-0037"/>
    <s v="1266700000000"/>
    <x v="79"/>
    <s v="Kingston"/>
    <x v="3"/>
    <s v="External Storage"/>
    <s v="Each"/>
    <s v="Active"/>
    <x v="1"/>
    <s v="ABJ"/>
    <s v="A-35-S8"/>
    <s v="A"/>
    <s v="S8"/>
    <s v="BT-765905"/>
    <s v="LOT-B7202"/>
    <n v="151"/>
    <n v="50"/>
    <n v="101"/>
    <n v="20"/>
    <n v="10"/>
    <n v="200"/>
    <s v="SUP-1003"/>
    <x v="0"/>
    <s v="Nigeria"/>
    <n v="3"/>
    <d v="2025-05-21T00:00:00"/>
    <n v="208508.99"/>
    <n v="313847.93"/>
    <n v="31484857.489999998"/>
    <s v="NGN"/>
    <d v="2026-06-02T00:00:00"/>
    <d v="2025-05-27T00:00:00"/>
    <m/>
    <x v="1"/>
    <x v="1"/>
  </r>
  <r>
    <s v="PRD-01140"/>
    <s v="SEA-STO-0022"/>
    <s v="3159990000000"/>
    <x v="55"/>
    <s v="Seagate"/>
    <x v="3"/>
    <s v="Solid State Drives"/>
    <s v="Each"/>
    <s v="Active"/>
    <x v="2"/>
    <s v="LAG"/>
    <s v="D-37-S6"/>
    <s v="D"/>
    <s v="S6"/>
    <s v="BT-533614"/>
    <s v="LOT-A1619"/>
    <n v="0"/>
    <n v="0"/>
    <n v="0"/>
    <n v="10"/>
    <n v="5"/>
    <n v="80"/>
    <s v="SUP-1002"/>
    <x v="5"/>
    <s v="Nigeria"/>
    <n v="9"/>
    <d v="2025-08-28T00:00:00"/>
    <n v="42490.2"/>
    <n v="58795.27"/>
    <n v="0"/>
    <s v="NGN"/>
    <d v="2026-06-18T00:00:00"/>
    <d v="2025-09-03T00:00:00"/>
    <m/>
    <x v="0"/>
    <x v="0"/>
  </r>
  <r>
    <s v="PRD-00505"/>
    <s v="PHI-CLN-0011"/>
    <s v="8889960000000"/>
    <x v="20"/>
    <s v="Philips"/>
    <x v="1"/>
    <s v="Cleaning Kits"/>
    <s v="Each"/>
    <s v="Active"/>
    <x v="2"/>
    <s v="LAG"/>
    <s v="G-28-S2"/>
    <s v="G"/>
    <s v="S2"/>
    <s v="BT-340393"/>
    <s v="LOT-A3722"/>
    <n v="3"/>
    <n v="0"/>
    <n v="3"/>
    <n v="60"/>
    <n v="24"/>
    <n v="240"/>
    <s v="SUP-1011"/>
    <x v="2"/>
    <s v="United Kingdom"/>
    <n v="32"/>
    <d v="2025-12-30T00:00:00"/>
    <n v="161364.67000000001"/>
    <n v="192574.17"/>
    <n v="484094.01"/>
    <s v="NGN"/>
    <d v="2026-06-25T00:00:00"/>
    <d v="2026-01-03T00:00:00"/>
    <d v="2026-09-04T00:00:00"/>
    <x v="2"/>
    <x v="0"/>
  </r>
  <r>
    <s v="PRD-00271"/>
    <s v="LOG-CLN-0010"/>
    <s v="9102570000000"/>
    <x v="28"/>
    <s v="Logitech"/>
    <x v="1"/>
    <s v="Wipes"/>
    <s v="Each"/>
    <s v="Active"/>
    <x v="2"/>
    <s v="LAG"/>
    <s v="B-16-S5"/>
    <s v="B"/>
    <s v="S5"/>
    <s v="BT-873758"/>
    <s v="LOT-A8020"/>
    <n v="53"/>
    <n v="14"/>
    <n v="39"/>
    <n v="15"/>
    <n v="6"/>
    <n v="60"/>
    <s v="SUP-1006"/>
    <x v="4"/>
    <s v="China"/>
    <n v="37"/>
    <d v="2026-05-27T00:00:00"/>
    <n v="117463"/>
    <n v="146003.01"/>
    <n v="6225539"/>
    <s v="NGN"/>
    <d v="2026-06-28T00:00:00"/>
    <d v="2026-05-31T00:00:00"/>
    <d v="2027-12-22T00:00:00"/>
    <x v="1"/>
    <x v="1"/>
  </r>
  <r>
    <s v="PRD-01922"/>
    <s v="UBI-CCT-0047"/>
    <s v="3891790000000"/>
    <x v="40"/>
    <s v="Ubiquiti"/>
    <x v="9"/>
    <s v="IP Cameras"/>
    <s v="Each"/>
    <s v="Active"/>
    <x v="1"/>
    <s v="ABJ"/>
    <s v="A-38-S8"/>
    <s v="A"/>
    <s v="S8"/>
    <s v="BT-656420"/>
    <s v="LOT-B3832"/>
    <n v="9"/>
    <n v="1"/>
    <n v="8"/>
    <n v="20"/>
    <n v="8"/>
    <n v="160"/>
    <s v="SUP-1009"/>
    <x v="7"/>
    <s v="Nigeria"/>
    <n v="9"/>
    <d v="2025-04-25T00:00:00"/>
    <n v="526326.86"/>
    <n v="615803.32999999996"/>
    <n v="4736941.74"/>
    <s v="NGN"/>
    <d v="2026-06-27T00:00:00"/>
    <d v="2025-04-29T00:00:00"/>
    <m/>
    <x v="2"/>
    <x v="0"/>
  </r>
  <r>
    <s v="PRD-01867"/>
    <s v="CIS-NET-0080"/>
    <s v="3732300000000"/>
    <x v="53"/>
    <s v="Cisco"/>
    <x v="11"/>
    <s v="Switches"/>
    <s v="Each"/>
    <s v="Active"/>
    <x v="1"/>
    <s v="ABJ"/>
    <s v="C-28-S1"/>
    <s v="C"/>
    <s v="S1"/>
    <s v="BT-922449"/>
    <s v="LOT-B4411"/>
    <n v="20"/>
    <n v="3"/>
    <n v="17"/>
    <m/>
    <n v="12"/>
    <n v="400"/>
    <s v="SUP-1009"/>
    <x v="7"/>
    <s v="Nigeria"/>
    <n v="7"/>
    <d v="2025-12-26T00:00:00"/>
    <n v="219928.1"/>
    <n v="324966.71999999997"/>
    <n v="4398562"/>
    <s v="NGN"/>
    <d v="2026-06-21T00:00:00"/>
    <d v="2026-01-09T00:00:00"/>
    <m/>
    <x v="2"/>
    <x v="0"/>
  </r>
  <r>
    <s v="PRD-00372"/>
    <s v="PHI-CLN-0009"/>
    <s v="1922270000000"/>
    <x v="20"/>
    <s v="Philips"/>
    <x v="1"/>
    <s v="Cleaning Kits"/>
    <s v="Each"/>
    <s v="Active"/>
    <x v="2"/>
    <s v="LAG"/>
    <s v="H-11-S4"/>
    <s v="H"/>
    <s v="S4"/>
    <s v="BT-102800"/>
    <s v="LOT-A4798"/>
    <n v="17"/>
    <n v="4"/>
    <n v="13"/>
    <n v="20"/>
    <n v="8"/>
    <n v="200"/>
    <s v="SUP-1011"/>
    <x v="2"/>
    <s v="United Kingdom"/>
    <n v="32"/>
    <d v="2025-08-30T00:00:00"/>
    <n v="72632.69"/>
    <n v="100252.16"/>
    <n v="1234755.73"/>
    <s v="NGN"/>
    <d v="2026-05-13T00:00:00"/>
    <d v="2025-09-12T00:00:00"/>
    <d v="2027-12-21T00:00:00"/>
    <x v="2"/>
    <x v="0"/>
  </r>
  <r>
    <s v="PRD-00459"/>
    <s v="PHI-ELC-0024"/>
    <s v="6438130000000"/>
    <x v="31"/>
    <s v="Philips"/>
    <x v="8"/>
    <s v="Lighting"/>
    <s v="Each"/>
    <s v="Active"/>
    <x v="2"/>
    <s v="LAG"/>
    <s v="B-10-S8"/>
    <s v="B"/>
    <s v="S8"/>
    <s v="BT-555222"/>
    <s v="LOT-A6022"/>
    <n v="209"/>
    <n v="28"/>
    <n v="181"/>
    <n v="100"/>
    <n v="40"/>
    <n v="800"/>
    <s v="SUP-1011"/>
    <x v="2"/>
    <s v="United Kingdom"/>
    <n v="31"/>
    <d v="2025-11-29T00:00:00"/>
    <n v="149540.07999999999"/>
    <n v="221878.56"/>
    <n v="31253876.719999999"/>
    <s v="NGN"/>
    <d v="2026-06-29T00:00:00"/>
    <d v="2025-12-11T00:00:00"/>
    <m/>
    <x v="1"/>
    <x v="1"/>
  </r>
  <r>
    <s v="PRD-03155"/>
    <s v="UBI-NET-0113"/>
    <s v="8430050000000"/>
    <x v="51"/>
    <s v="Ubiquiti"/>
    <x v="11"/>
    <s v="Switches"/>
    <s v="Each"/>
    <s v="Active"/>
    <x v="0"/>
    <s v="PHC"/>
    <s v="F-09-S2"/>
    <s v="F"/>
    <s v="S2"/>
    <s v="BT-400664"/>
    <s v="LOT-C5465"/>
    <n v="108"/>
    <n v="16"/>
    <n v="92"/>
    <n v="40"/>
    <n v="12"/>
    <n v="160"/>
    <s v="SUP-1009"/>
    <x v="7"/>
    <s v="Nigeria"/>
    <n v="11"/>
    <d v="2025-06-23T00:00:00"/>
    <n v="683919.08"/>
    <n v="1014061.95"/>
    <n v="73863260.640000001"/>
    <s v="NGN"/>
    <d v="2026-05-08T00:00:00"/>
    <d v="2025-06-28T00:00:00"/>
    <m/>
    <x v="1"/>
    <x v="1"/>
  </r>
  <r>
    <s v="PRD-02061"/>
    <s v="APC-ELC-0094"/>
    <s v="8912420000000"/>
    <x v="82"/>
    <s v="Apc"/>
    <x v="8"/>
    <s v="UPS"/>
    <s v="Each"/>
    <s v="Active"/>
    <x v="1"/>
    <s v="ABJ"/>
    <s v="A-11-S5"/>
    <s v="A"/>
    <s v="S5"/>
    <s v="BT-894700"/>
    <s v="LOT-B7343"/>
    <n v="134"/>
    <n v="14"/>
    <n v="120"/>
    <n v="75"/>
    <n v="30"/>
    <n v="750"/>
    <s v="SUP-1007"/>
    <x v="8"/>
    <s v="China"/>
    <n v="32"/>
    <d v="2026-03-25T00:00:00"/>
    <n v="242711.84"/>
    <n v="298807.48"/>
    <n v="32523386.559999999"/>
    <s v="NGN"/>
    <d v="2026-06-08T00:00:00"/>
    <d v="2026-03-28T00:00:00"/>
    <m/>
    <x v="1"/>
    <x v="1"/>
  </r>
  <r>
    <s v="PRD-02665"/>
    <s v="DEL-LAP-0061"/>
    <s v="9471830000000"/>
    <x v="65"/>
    <s v="Dell"/>
    <x v="2"/>
    <s v="Consumer Laptops"/>
    <s v="Each"/>
    <s v="Active"/>
    <x v="0"/>
    <s v="PHC"/>
    <s v="B-16-S9"/>
    <s v="B"/>
    <s v="S9"/>
    <s v="BT-872539"/>
    <s v="LOT-C7467"/>
    <n v="267"/>
    <n v="66"/>
    <n v="201"/>
    <n v="30"/>
    <n v="12"/>
    <n v="180"/>
    <s v="SUP-1012"/>
    <x v="11"/>
    <s v="Nigeria"/>
    <n v="7"/>
    <d v="2025-02-12T00:00:00"/>
    <n v="375858.26"/>
    <n v="489268.52"/>
    <n v="100354155.40000001"/>
    <s v="NGN"/>
    <d v="2026-05-29T00:00:00"/>
    <d v="2025-02-17T00:00:00"/>
    <m/>
    <x v="3"/>
    <x v="1"/>
  </r>
  <r>
    <s v="PRD-02394"/>
    <s v="SAM-MOB-0083"/>
    <s v="2651290000000"/>
    <x v="22"/>
    <s v="Samsung"/>
    <x v="5"/>
    <s v="Smartphones"/>
    <s v="Each"/>
    <s v="Active"/>
    <x v="0"/>
    <s v="PHC"/>
    <s v="A-37-S3"/>
    <s v="A"/>
    <s v="S3"/>
    <s v="BT-158880"/>
    <s v="LOT-C4896"/>
    <n v="20"/>
    <n v="0"/>
    <n v="20"/>
    <n v="50"/>
    <n v="25"/>
    <n v="300"/>
    <s v="SUP-1012"/>
    <x v="11"/>
    <s v="Nigeria"/>
    <n v="5"/>
    <d v="2025-08-27T00:00:00"/>
    <n v="308588.23"/>
    <n v="385901.14"/>
    <n v="6171764.5999999996"/>
    <s v="NGN"/>
    <d v="2026-06-16T00:00:00"/>
    <d v="2025-09-09T00:00:00"/>
    <m/>
    <x v="2"/>
    <x v="0"/>
  </r>
  <r>
    <s v="PRD-02744"/>
    <s v="HP-SUP-0074"/>
    <s v="3598860000000"/>
    <x v="34"/>
    <s v="Hp"/>
    <x v="6"/>
    <s v="Labels"/>
    <s v="Pack"/>
    <s v="Active"/>
    <x v="0"/>
    <s v="PHC"/>
    <s v="D-13-S7"/>
    <s v="D"/>
    <s v="S7"/>
    <s v="BT-864839"/>
    <s v="LOT-C1891"/>
    <n v="24"/>
    <n v="5"/>
    <n v="19"/>
    <n v="25"/>
    <n v="12"/>
    <n v="250"/>
    <s v="SUP-1006"/>
    <x v="4"/>
    <s v="China"/>
    <n v="38"/>
    <d v="2025-01-28T00:00:00"/>
    <n v="32394.74"/>
    <n v="50186.239999999998"/>
    <n v="777473.76"/>
    <s v="NGN"/>
    <d v="2026-05-08T00:00:00"/>
    <d v="2025-02-06T00:00:00"/>
    <d v="2027-06-04T00:00:00"/>
    <x v="2"/>
    <x v="0"/>
  </r>
  <r>
    <s v="PRD-03117"/>
    <s v="UBI-NET-0111"/>
    <s v="7959710000000"/>
    <x v="43"/>
    <s v="Ubiquiti"/>
    <x v="11"/>
    <s v="Switches"/>
    <s v="Each"/>
    <s v="Active"/>
    <x v="0"/>
    <s v="PHC"/>
    <s v="E-08-S7"/>
    <s v="E"/>
    <s v="S7"/>
    <s v="BT-245792"/>
    <s v="LOT-C1145"/>
    <n v="0"/>
    <n v="0"/>
    <n v="0"/>
    <n v="100"/>
    <n v="30"/>
    <n v="1000"/>
    <s v="SUP-1001"/>
    <x v="9"/>
    <s v="Nigeria"/>
    <n v="8"/>
    <d v="2025-10-04T00:00:00"/>
    <n v="560322.68999999994"/>
    <n v="676408.48"/>
    <n v="0"/>
    <s v="NGN"/>
    <d v="2026-05-31T00:00:00"/>
    <d v="2025-10-11T00:00:00"/>
    <m/>
    <x v="0"/>
    <x v="0"/>
  </r>
  <r>
    <s v="PRD-00824"/>
    <s v="HP-MOB-0034"/>
    <s v="8993190000000"/>
    <x v="25"/>
    <s v="Hp"/>
    <x v="5"/>
    <s v="Smartphones"/>
    <s v="Each"/>
    <s v="Active"/>
    <x v="2"/>
    <s v="LAG"/>
    <s v="B-04-S1"/>
    <s v="B"/>
    <s v="S1"/>
    <s v="BT-857472"/>
    <s v="LOT-A1617"/>
    <n v="61"/>
    <n v="13"/>
    <n v="48"/>
    <n v="10"/>
    <n v="5"/>
    <n v="50"/>
    <s v="SUP-1011"/>
    <x v="2"/>
    <s v="United Kingdom"/>
    <n v="27"/>
    <d v="2025-11-16T00:00:00"/>
    <n v="322136.39"/>
    <n v="462300.3"/>
    <n v="19650319.789999999"/>
    <s v="NGN"/>
    <d v="2026-06-29T00:00:00"/>
    <d v="2025-11-29T00:00:00"/>
    <m/>
    <x v="3"/>
    <x v="1"/>
  </r>
  <r>
    <s v="PRD-02320"/>
    <s v="PHI-CCT-0064"/>
    <s v="4881680000000"/>
    <x v="32"/>
    <s v="Philips"/>
    <x v="9"/>
    <s v="IP Cameras"/>
    <s v="Each"/>
    <s v="Active"/>
    <x v="0"/>
    <s v="PHC"/>
    <s v="D-24-S3"/>
    <s v="D"/>
    <s v="S3"/>
    <s v="BT-414361"/>
    <s v="LOT-C1762"/>
    <n v="41"/>
    <n v="5"/>
    <n v="36"/>
    <n v="20"/>
    <n v="10"/>
    <n v="100"/>
    <s v="SUP-1009"/>
    <x v="7"/>
    <s v="Nigeria"/>
    <n v="7"/>
    <d v="2025-04-20T00:00:00"/>
    <n v="175400.38"/>
    <n v="253069.27"/>
    <n v="7191415.5800000001"/>
    <s v="NGN"/>
    <d v="2026-05-26T00:00:00"/>
    <d v="2025-05-03T00:00:00"/>
    <m/>
    <x v="1"/>
    <x v="1"/>
  </r>
  <r>
    <s v="PRD-02261"/>
    <s v="SAM-MOB-0073"/>
    <s v="7075930000000"/>
    <x v="13"/>
    <s v="Samsung"/>
    <x v="5"/>
    <s v="Tablets"/>
    <s v="Each"/>
    <s v="Active"/>
    <x v="1"/>
    <s v="ABJ"/>
    <s v="C-39-S4"/>
    <s v="C"/>
    <s v="S4"/>
    <s v="BT-313868"/>
    <s v="LOT-B9696"/>
    <n v="51"/>
    <n v="11"/>
    <n v="40"/>
    <n v="10"/>
    <n v="4"/>
    <n v="80"/>
    <s v="SUP-1003"/>
    <x v="0"/>
    <s v="Nigeria"/>
    <n v="2"/>
    <d v="2025-02-01T00:00:00"/>
    <n v="517293.14"/>
    <n v="647038.06999999995"/>
    <n v="26381950.140000001"/>
    <s v="NGN"/>
    <d v="2026-05-14T00:00:00"/>
    <d v="2025-02-14T00:00:00"/>
    <m/>
    <x v="1"/>
    <x v="1"/>
  </r>
  <r>
    <s v="PRD-01262"/>
    <s v="PHI-CCT-0035"/>
    <m/>
    <x v="32"/>
    <s v="Philips"/>
    <x v="9"/>
    <s v="Intercoms"/>
    <s v="Each"/>
    <s v="Discontinued"/>
    <x v="1"/>
    <s v="ABJ"/>
    <s v="F-16-S5"/>
    <s v="F"/>
    <s v="S5"/>
    <s v="BT-751464"/>
    <s v="LOT-B2199"/>
    <n v="47"/>
    <n v="8"/>
    <n v="39"/>
    <n v="10"/>
    <n v="3"/>
    <n v="80"/>
    <s v="SUP-1007"/>
    <x v="8"/>
    <s v="China"/>
    <n v="31"/>
    <d v="2025-08-29T00:00:00"/>
    <n v="603898.98"/>
    <n v="855591.03"/>
    <n v="28383252.059999999"/>
    <s v="NGN"/>
    <d v="2026-05-04T00:00:00"/>
    <d v="2025-08-31T00:00:00"/>
    <m/>
    <x v="1"/>
    <x v="1"/>
  </r>
  <r>
    <s v="PRD-02155"/>
    <s v="LOG-AUD-0049"/>
    <s v="3366890000000"/>
    <x v="68"/>
    <s v="Logitech"/>
    <x v="0"/>
    <s v="Speakers"/>
    <s v="Each"/>
    <s v="Active"/>
    <x v="1"/>
    <s v="ABJ"/>
    <s v="F-14-S2"/>
    <s v="F"/>
    <s v="S2"/>
    <s v="BT-483723"/>
    <s v="LOT-B1454"/>
    <n v="76"/>
    <n v="15"/>
    <n v="61"/>
    <n v="20"/>
    <n v="10"/>
    <n v="100"/>
    <s v="SUP-1010"/>
    <x v="1"/>
    <s v="United Arab Emirates"/>
    <n v="15"/>
    <d v="2026-03-15T00:00:00"/>
    <n v="42023.1"/>
    <n v="48601.48"/>
    <n v="3193755.6"/>
    <s v="NGN"/>
    <d v="2026-05-02T00:00:00"/>
    <d v="2026-03-28T00:00:00"/>
    <m/>
    <x v="1"/>
    <x v="1"/>
  </r>
  <r>
    <s v="PRD-00584"/>
    <s v="BRO-SUP-0018"/>
    <s v="9230070000000"/>
    <x v="24"/>
    <s v="Brother"/>
    <x v="6"/>
    <s v="Toner &amp; Ink"/>
    <s v="Pack"/>
    <s v="Discontinued"/>
    <x v="2"/>
    <s v="LAG"/>
    <s v="B-24-S1"/>
    <s v="B"/>
    <s v="S1"/>
    <s v="BT-338459"/>
    <s v="LOT-A8218"/>
    <n v="16"/>
    <n v="4"/>
    <n v="12"/>
    <n v="15"/>
    <n v="4"/>
    <n v="150"/>
    <s v="SUP-1002"/>
    <x v="5"/>
    <s v="Nigeria"/>
    <n v="9"/>
    <d v="2026-03-13T00:00:00"/>
    <n v="22212.43"/>
    <n v="32716.799999999999"/>
    <n v="355398.88"/>
    <s v="NGN"/>
    <d v="2026-06-18T00:00:00"/>
    <d v="2026-03-19T00:00:00"/>
    <d v="2027-06-11T00:00:00"/>
    <x v="1"/>
    <x v="1"/>
  </r>
  <r>
    <s v="PRD-00996"/>
    <s v="DEL-LAP-0019"/>
    <s v="8939770000000"/>
    <x v="2"/>
    <s v="Dell"/>
    <x v="2"/>
    <s v="Gaming Laptops"/>
    <s v="Each"/>
    <s v="Active"/>
    <x v="2"/>
    <s v="LAG"/>
    <s v="C-22-S6"/>
    <s v="C"/>
    <s v="S6"/>
    <s v="BT-454157"/>
    <s v="LOT-A5757"/>
    <n v="12"/>
    <n v="3"/>
    <n v="9"/>
    <n v="25"/>
    <n v="12"/>
    <n v="125"/>
    <s v="SUP-1001"/>
    <x v="9"/>
    <s v="Nigeria"/>
    <n v="7"/>
    <d v="2026-04-28T00:00:00"/>
    <n v="1094645.08"/>
    <n v="1604162.67"/>
    <n v="13135740.960000001"/>
    <s v="NGN"/>
    <d v="2026-05-14T00:00:00"/>
    <d v="2026-05-11T00:00:00"/>
    <m/>
    <x v="2"/>
    <x v="0"/>
  </r>
  <r>
    <s v="PRD-03284"/>
    <s v="HP-MOB-0119"/>
    <s v="9153460000000"/>
    <x v="25"/>
    <s v="Hp"/>
    <x v="5"/>
    <s v="Tablets"/>
    <s v="Each"/>
    <s v="Active"/>
    <x v="0"/>
    <s v="PHC"/>
    <s v="D-08-S5"/>
    <s v="D"/>
    <s v="S5"/>
    <s v="BT-741676"/>
    <s v="LOT-C3993"/>
    <n v="320"/>
    <n v="6"/>
    <n v="314"/>
    <n v="25"/>
    <n v="12"/>
    <n v="250"/>
    <s v="SUP-1006"/>
    <x v="4"/>
    <s v="China"/>
    <n v="38"/>
    <d v="2026-01-24T00:00:00"/>
    <n v="207796.59"/>
    <n v="267054.86"/>
    <n v="66494908.799999997"/>
    <s v="NGN"/>
    <d v="2026-05-14T00:00:00"/>
    <d v="2026-01-30T00:00:00"/>
    <m/>
    <x v="3"/>
    <x v="1"/>
  </r>
  <r>
    <s v="PRD-00464"/>
    <s v="CAN-PRN-0015"/>
    <s v="332426000000"/>
    <x v="35"/>
    <s v="Canon"/>
    <x v="7"/>
    <s v="Multifunction"/>
    <s v="Each"/>
    <s v="Active"/>
    <x v="2"/>
    <s v="LAG"/>
    <s v="H-12-S2"/>
    <s v="H"/>
    <s v="S2"/>
    <s v="BT-710397"/>
    <s v="LOT-A7770"/>
    <n v="0"/>
    <n v="0"/>
    <n v="0"/>
    <n v="15"/>
    <n v="4"/>
    <n v="75"/>
    <s v="SUP-1002"/>
    <x v="5"/>
    <s v="Nigeria"/>
    <n v="8"/>
    <d v="2025-05-23T00:00:00"/>
    <n v="162450.09"/>
    <n v="229695.46"/>
    <n v="0"/>
    <s v="NGN"/>
    <d v="2026-06-13T00:00:00"/>
    <d v="2025-06-01T00:00:00"/>
    <m/>
    <x v="0"/>
    <x v="0"/>
  </r>
  <r>
    <s v="PRD-01641"/>
    <s v="LOG-AUD-0038"/>
    <s v="7619160000000"/>
    <x v="68"/>
    <s v="Logitech"/>
    <x v="0"/>
    <s v="Speakers"/>
    <s v="Each"/>
    <s v="Active"/>
    <x v="1"/>
    <s v="ABJ"/>
    <s v="F-01-S9"/>
    <s v="F"/>
    <s v="S9"/>
    <s v="BT-218532"/>
    <s v="LOT-B4306"/>
    <n v="571"/>
    <n v="171"/>
    <n v="400"/>
    <n v="75"/>
    <n v="37"/>
    <n v="600"/>
    <s v="SUP-1005"/>
    <x v="12"/>
    <s v="United Arab Emirates"/>
    <n v="18"/>
    <d v="2026-06-04T00:00:00"/>
    <n v="113605.03"/>
    <n v="159473.92000000001"/>
    <n v="64868472.130000003"/>
    <s v="NGN"/>
    <d v="2026-06-15T00:00:00"/>
    <d v="2026-06-17T00:00:00"/>
    <m/>
    <x v="1"/>
    <x v="1"/>
  </r>
  <r>
    <s v="PRD-00580"/>
    <s v="SAM-STO-0018"/>
    <s v="5789830000000"/>
    <x v="42"/>
    <s v="Samsung"/>
    <x v="3"/>
    <s v="Flash Drives"/>
    <s v="Each"/>
    <s v="Active"/>
    <x v="2"/>
    <s v="LAG"/>
    <s v="D-02-S3"/>
    <s v="D"/>
    <s v="S3"/>
    <s v="BT-191200"/>
    <s v="LOT-A3174"/>
    <n v="150"/>
    <n v="11"/>
    <n v="139"/>
    <n v="40"/>
    <n v="12"/>
    <n v="240"/>
    <s v="SUP-1004"/>
    <x v="10"/>
    <s v="United Arab Emirates"/>
    <n v="22"/>
    <d v="2025-05-19T00:00:00"/>
    <n v="188466.38"/>
    <n v="259657.65"/>
    <n v="28269957"/>
    <s v="NGN"/>
    <d v="2026-05-16T00:00:00"/>
    <d v="2025-05-20T00:00:00"/>
    <m/>
    <x v="1"/>
    <x v="1"/>
  </r>
  <r>
    <s v="PRD-01816"/>
    <s v="PHI-ELC-0107"/>
    <s v="8918350000000"/>
    <x v="31"/>
    <s v="Philips"/>
    <x v="8"/>
    <s v="Lighting"/>
    <s v="Each"/>
    <s v="Active"/>
    <x v="1"/>
    <s v="ABJ"/>
    <s v="A-38-S2"/>
    <s v="A"/>
    <s v="S2"/>
    <s v="BT-299547"/>
    <s v="LOT-B9994"/>
    <n v="91"/>
    <n v="25"/>
    <n v="66"/>
    <n v="25"/>
    <n v="12"/>
    <n v="250"/>
    <s v="SUP-1009"/>
    <x v="7"/>
    <s v="Nigeria"/>
    <n v="9"/>
    <d v="2025-06-23T00:00:00"/>
    <n v="58200.79"/>
    <n v="83562.87"/>
    <n v="5296271.8899999997"/>
    <s v="NGN"/>
    <d v="2026-05-24T00:00:00"/>
    <d v="2025-06-27T00:00:00"/>
    <m/>
    <x v="1"/>
    <x v="1"/>
  </r>
  <r>
    <s v="PRD-00765"/>
    <s v="LOG-CLN-0020"/>
    <s v="8799380000000"/>
    <x v="28"/>
    <s v="Logitech"/>
    <x v="1"/>
    <s v="Wipes"/>
    <s v="Each"/>
    <s v="Active"/>
    <x v="2"/>
    <s v="LAG"/>
    <s v="F-03-S8"/>
    <s v="F"/>
    <s v="S8"/>
    <s v="BT-474841"/>
    <s v="LOT-A3080"/>
    <n v="257"/>
    <n v="21"/>
    <n v="236"/>
    <n v="60"/>
    <n v="24"/>
    <n v="300"/>
    <s v="SUP-1011"/>
    <x v="2"/>
    <s v="United Kingdom"/>
    <n v="27"/>
    <d v="2026-04-27T00:00:00"/>
    <n v="23426.11"/>
    <n v="30025.43"/>
    <n v="6020510.2699999996"/>
    <s v="NGN"/>
    <d v="2026-05-06T00:00:00"/>
    <d v="2026-05-08T00:00:00"/>
    <d v="2028-05-25T00:00:00"/>
    <x v="1"/>
    <x v="1"/>
  </r>
  <r>
    <s v="PRD-02952"/>
    <s v="PHI-ELC-0158"/>
    <s v="5925320000000"/>
    <x v="31"/>
    <s v="Philips"/>
    <x v="8"/>
    <s v="Surge Protection"/>
    <s v="Each"/>
    <s v="Active"/>
    <x v="0"/>
    <s v="PHC"/>
    <s v="C-30-S3"/>
    <s v="C"/>
    <s v="S3"/>
    <s v="BT-602690"/>
    <s v="LOT-C7159"/>
    <n v="36"/>
    <n v="2"/>
    <n v="34"/>
    <n v="15"/>
    <n v="6"/>
    <n v="60"/>
    <s v="SUP-1003"/>
    <x v="0"/>
    <s v="Nigeria"/>
    <n v="3"/>
    <d v="2025-08-13T00:00:00"/>
    <n v="46425.46"/>
    <n v="63377.26"/>
    <n v="1671316.56"/>
    <s v="NGN"/>
    <d v="2026-05-09T00:00:00"/>
    <d v="2025-08-15T00:00:00"/>
    <m/>
    <x v="1"/>
    <x v="1"/>
  </r>
  <r>
    <s v="PRD-01256"/>
    <s v="HP-FUR-0033"/>
    <s v="6990210000000"/>
    <x v="27"/>
    <s v="Hp"/>
    <x v="4"/>
    <s v="Desks"/>
    <s v="Each"/>
    <s v="Active"/>
    <x v="1"/>
    <s v="ABJ"/>
    <s v="F-22-S4"/>
    <s v="F"/>
    <s v="S4"/>
    <s v="BT-772737"/>
    <s v="LOT-B9490"/>
    <n v="30"/>
    <n v="8"/>
    <n v="22"/>
    <n v="25"/>
    <n v="10"/>
    <n v="100"/>
    <s v="SUP-1010"/>
    <x v="1"/>
    <s v="United Arab Emirates"/>
    <n v="14"/>
    <d v="2025-06-27T00:00:00"/>
    <n v="208296.37"/>
    <n v="313959.65000000002"/>
    <n v="6248891.0999999996"/>
    <s v="NGN"/>
    <d v="2026-04-30T00:00:00"/>
    <d v="2025-07-04T00:00:00"/>
    <m/>
    <x v="1"/>
    <x v="1"/>
  </r>
  <r>
    <s v="PRD-02901"/>
    <s v="BRO-SUP-0090"/>
    <s v="4737280000000"/>
    <x v="24"/>
    <s v="Brother"/>
    <x v="6"/>
    <s v="Paper Products"/>
    <s v="Pack"/>
    <s v="Active"/>
    <x v="0"/>
    <s v="PHC"/>
    <s v="A-32-S9"/>
    <s v="A"/>
    <s v="S9"/>
    <s v="BT-411640"/>
    <s v="LOT-C6513"/>
    <n v="8"/>
    <n v="0"/>
    <n v="8"/>
    <n v="10"/>
    <n v="5"/>
    <n v="50"/>
    <s v="SUP-1012"/>
    <x v="11"/>
    <s v="Nigeria"/>
    <n v="3"/>
    <d v="2025-01-20T00:00:00"/>
    <n v="24004.85"/>
    <n v="32199.759999999998"/>
    <n v="192038.8"/>
    <s v="NGN"/>
    <d v="2026-05-07T00:00:00"/>
    <d v="2025-01-30T00:00:00"/>
    <d v="2027-10-18T00:00:00"/>
    <x v="2"/>
    <x v="0"/>
  </r>
  <r>
    <s v="PRD-01210"/>
    <s v="CIS-NET-0047"/>
    <s v="3531320000000"/>
    <x v="53"/>
    <s v="Cisco"/>
    <x v="11"/>
    <s v="Switches"/>
    <s v="Each"/>
    <s v="Active"/>
    <x v="1"/>
    <s v="ABJ"/>
    <s v="E-02-S5"/>
    <s v="E"/>
    <s v="S5"/>
    <s v="BT-973047"/>
    <s v="LOT-B4685"/>
    <n v="46"/>
    <n v="6"/>
    <n v="40"/>
    <n v="40"/>
    <n v="20"/>
    <n v="400"/>
    <s v="SUP-1003"/>
    <x v="0"/>
    <s v="Nigeria"/>
    <n v="7"/>
    <d v="2025-12-14T00:00:00"/>
    <n v="510005.3"/>
    <n v="596552.87"/>
    <n v="23460243.800000001"/>
    <s v="NGN"/>
    <d v="2026-05-18T00:00:00"/>
    <d v="2025-12-25T00:00:00"/>
    <m/>
    <x v="1"/>
    <x v="1"/>
  </r>
  <r>
    <s v="PRD-01388"/>
    <s v="EPS-PRN-0024"/>
    <s v="2538060000000"/>
    <x v="29"/>
    <s v="Epson"/>
    <x v="7"/>
    <s v="Inkjet Printers"/>
    <s v="Each"/>
    <s v="Active"/>
    <x v="1"/>
    <s v="ABJ"/>
    <s v="E-04-S8"/>
    <s v="E"/>
    <s v="S8"/>
    <s v="BT-905778"/>
    <s v="LOT-B1081"/>
    <n v="36"/>
    <n v="0"/>
    <n v="36"/>
    <n v="10"/>
    <n v="3"/>
    <n v="40"/>
    <s v="SUP-1002"/>
    <x v="5"/>
    <s v="Nigeria"/>
    <n v="4"/>
    <d v="2025-06-09T00:00:00"/>
    <n v="296926.90000000002"/>
    <n v="391842.63"/>
    <n v="10689368.4"/>
    <s v="NGN"/>
    <d v="2026-05-08T00:00:00"/>
    <d v="2025-06-24T00:00:00"/>
    <m/>
    <x v="1"/>
    <x v="1"/>
  </r>
  <r>
    <s v="PRD-02893"/>
    <s v="BRO-SUP-0089"/>
    <s v="4398400000000"/>
    <x v="6"/>
    <s v="Brother"/>
    <x v="6"/>
    <s v="Toner &amp; Ink"/>
    <s v="Pack"/>
    <s v="Active"/>
    <x v="0"/>
    <s v="PHC"/>
    <s v="E-21-S4"/>
    <s v="E"/>
    <s v="S4"/>
    <s v="BT-252086"/>
    <s v="LOT-C5928"/>
    <n v="3"/>
    <n v="0"/>
    <n v="3"/>
    <n v="25"/>
    <n v="12"/>
    <n v="100"/>
    <s v="SUP-1006"/>
    <x v="4"/>
    <s v="China"/>
    <n v="37"/>
    <d v="2026-01-27T00:00:00"/>
    <n v="22786.92"/>
    <n v="28805.919999999998"/>
    <n v="68360.759999999995"/>
    <s v="NGN"/>
    <d v="2026-06-12T00:00:00"/>
    <d v="2026-02-04T00:00:00"/>
    <d v="2028-05-23T00:00:00"/>
    <x v="2"/>
    <x v="0"/>
  </r>
  <r>
    <s v="PRD-00336"/>
    <s v="PHI-ELC-0014"/>
    <s v="727285000000"/>
    <x v="31"/>
    <s v="Philips"/>
    <x v="8"/>
    <s v="UPS"/>
    <s v="Each"/>
    <s v="Active"/>
    <x v="2"/>
    <s v="LAG"/>
    <s v="B-30-S7"/>
    <s v="B"/>
    <s v="S7"/>
    <s v="BT-694188"/>
    <s v="LOT-A6685"/>
    <n v="131"/>
    <n v="37"/>
    <n v="94"/>
    <n v="30"/>
    <n v="15"/>
    <n v="180"/>
    <s v="SUP-1006"/>
    <x v="4"/>
    <s v="China"/>
    <n v="35"/>
    <d v="2025-06-23T00:00:00"/>
    <n v="104508.87"/>
    <n v="121903.33"/>
    <n v="13690661.970000001"/>
    <s v="NGN"/>
    <d v="2026-05-21T00:00:00"/>
    <d v="2025-07-07T00:00:00"/>
    <m/>
    <x v="1"/>
    <x v="1"/>
  </r>
  <r>
    <s v="PRD-03116"/>
    <s v="PHI-ELC-0167"/>
    <s v="7516100000000"/>
    <x v="31"/>
    <s v="Philips"/>
    <x v="8"/>
    <s v="UPS"/>
    <s v="Each"/>
    <s v="Active"/>
    <x v="0"/>
    <s v="PHC"/>
    <s v="A-22-S9"/>
    <s v="A"/>
    <s v="S9"/>
    <s v="BT-930436"/>
    <s v="LOT-C2355"/>
    <n v="13"/>
    <n v="0"/>
    <n v="13"/>
    <n v="60"/>
    <n v="30"/>
    <n v="480"/>
    <s v="SUP-1012"/>
    <x v="11"/>
    <s v="Nigeria"/>
    <n v="3"/>
    <d v="2026-05-11T00:00:00"/>
    <n v="99252.33"/>
    <n v="134811.32"/>
    <n v="1290280.29"/>
    <s v="NGN"/>
    <d v="2026-05-29T00:00:00"/>
    <d v="2026-05-22T00:00:00"/>
    <m/>
    <x v="2"/>
    <x v="0"/>
  </r>
  <r>
    <s v="PRD-00354"/>
    <s v="LOG-FUR-0005"/>
    <s v="4405810000000"/>
    <x v="4"/>
    <s v="Logitech"/>
    <x v="4"/>
    <s v="Seating"/>
    <s v="Each"/>
    <s v="Active"/>
    <x v="2"/>
    <s v="LAG"/>
    <s v="H-03-S6"/>
    <s v="H"/>
    <s v="S6"/>
    <s v="BT-680290"/>
    <s v="LOT-A4734"/>
    <n v="98"/>
    <n v="39"/>
    <n v="59"/>
    <n v="60"/>
    <n v="18"/>
    <n v="300"/>
    <s v="SUP-1011"/>
    <x v="2"/>
    <s v="United Kingdom"/>
    <n v="26"/>
    <d v="2025-12-03T00:00:00"/>
    <n v="99678.03"/>
    <n v="140729.46"/>
    <n v="9768446.9399999995"/>
    <s v="NGN"/>
    <d v="2026-05-28T00:00:00"/>
    <d v="2025-12-14T00:00:00"/>
    <m/>
    <x v="1"/>
    <x v="1"/>
  </r>
  <r>
    <s v="PRD-01045"/>
    <s v="EPS-PRN-0016"/>
    <s v="3525600000000"/>
    <x v="80"/>
    <s v="Epson"/>
    <x v="7"/>
    <s v="Inkjet Printers"/>
    <s v="Each"/>
    <s v="Active"/>
    <x v="2"/>
    <s v="LAG"/>
    <s v="B-21-S3"/>
    <s v="B"/>
    <s v="S3"/>
    <s v="BT-255146"/>
    <s v="LOT-A5481"/>
    <n v="96"/>
    <n v="2"/>
    <n v="94"/>
    <n v="20"/>
    <n v="8"/>
    <n v="160"/>
    <s v="SUP-1002"/>
    <x v="5"/>
    <s v="Nigeria"/>
    <n v="3"/>
    <d v="2025-01-16T00:00:00"/>
    <n v="474096.45"/>
    <n v="701067.25"/>
    <n v="45513259.200000003"/>
    <s v="NGN"/>
    <d v="2026-06-16T00:00:00"/>
    <d v="2025-01-19T00:00:00"/>
    <m/>
    <x v="1"/>
    <x v="1"/>
  </r>
  <r>
    <s v="PRD-01326"/>
    <s v="CIS-NET-0055"/>
    <s v="8823480000000"/>
    <x v="53"/>
    <s v="Cisco"/>
    <x v="11"/>
    <s v="Access Points"/>
    <s v="Each"/>
    <s v="Active"/>
    <x v="1"/>
    <s v="ABJ"/>
    <s v="A-21-S1"/>
    <s v="A"/>
    <s v="S1"/>
    <s v="BT-343938"/>
    <s v="LOT-B6833"/>
    <n v="36"/>
    <n v="2"/>
    <n v="34"/>
    <n v="10"/>
    <n v="5"/>
    <n v="60"/>
    <s v="SUP-1005"/>
    <x v="12"/>
    <s v="United Arab Emirates"/>
    <n v="22"/>
    <d v="2025-03-16T00:00:00"/>
    <n v="401802.23999999999"/>
    <n v="511668.86"/>
    <n v="14464880.640000001"/>
    <s v="NGN"/>
    <d v="2026-05-29T00:00:00"/>
    <d v="2025-03-30T00:00:00"/>
    <m/>
    <x v="1"/>
    <x v="1"/>
  </r>
  <r>
    <s v="PRD-01030"/>
    <s v="CAN-SUP-0033"/>
    <s v="2567320000000"/>
    <x v="39"/>
    <s v="Canon"/>
    <x v="6"/>
    <s v="Paper Products"/>
    <s v="Pack"/>
    <s v="Active"/>
    <x v="2"/>
    <s v="LAG"/>
    <s v="H-25-S4"/>
    <s v="H"/>
    <s v="S4"/>
    <s v="BT-804098"/>
    <s v="LOT-A7161"/>
    <n v="0"/>
    <n v="0"/>
    <n v="0"/>
    <n v="25"/>
    <n v="7"/>
    <n v="200"/>
    <s v="SUP-1006"/>
    <x v="4"/>
    <s v="China"/>
    <n v="34"/>
    <d v="2026-03-08T00:00:00"/>
    <n v="3830.73"/>
    <n v="4634.6000000000004"/>
    <n v="0"/>
    <s v="NGN"/>
    <d v="2026-05-18T00:00:00"/>
    <d v="2026-03-09T00:00:00"/>
    <d v="2026-08-27T00:00:00"/>
    <x v="0"/>
    <x v="0"/>
  </r>
  <r>
    <s v="PRD-01514"/>
    <s v="CIS-CCT-0039"/>
    <s v="5434500000000"/>
    <x v="17"/>
    <s v="Cisco"/>
    <x v="9"/>
    <s v="Intercoms"/>
    <s v="Each"/>
    <s v="Active"/>
    <x v="1"/>
    <s v="ABJ"/>
    <s v="D-05-S5"/>
    <s v="D"/>
    <s v="S5"/>
    <s v="BT-451724"/>
    <s v="LOT-B5208"/>
    <n v="49"/>
    <n v="18"/>
    <n v="31"/>
    <n v="20"/>
    <n v="10"/>
    <n v="200"/>
    <s v="SUP-1003"/>
    <x v="0"/>
    <s v="Nigeria"/>
    <n v="7"/>
    <d v="2025-12-02T00:00:00"/>
    <n v="554027.56999999995"/>
    <n v="812748.23"/>
    <n v="27147350.93"/>
    <s v="NGN"/>
    <d v="2026-05-27T00:00:00"/>
    <d v="2025-12-11T00:00:00"/>
    <m/>
    <x v="1"/>
    <x v="1"/>
  </r>
  <r>
    <s v="PRD-01269"/>
    <s v="EPS-PRN-0019"/>
    <s v="3536760000000"/>
    <x v="29"/>
    <s v="Epson"/>
    <x v="7"/>
    <s v="Inkjet Printers"/>
    <s v="Each"/>
    <s v="Active"/>
    <x v="1"/>
    <s v="ABJ"/>
    <s v="A-14-S3"/>
    <s v="A"/>
    <s v="S3"/>
    <s v="BT-368455"/>
    <s v="LOT-B4369"/>
    <n v="46"/>
    <n v="1"/>
    <n v="45"/>
    <n v="20"/>
    <n v="10"/>
    <n v="120"/>
    <s v="SUP-1005"/>
    <x v="12"/>
    <s v="United Arab Emirates"/>
    <n v="16"/>
    <d v="2026-01-01T00:00:00"/>
    <n v="278204.01"/>
    <n v="385181.66"/>
    <n v="12797384.460000001"/>
    <s v="NGN"/>
    <d v="2026-06-08T00:00:00"/>
    <d v="2026-01-13T00:00:00"/>
    <m/>
    <x v="1"/>
    <x v="1"/>
  </r>
  <r>
    <s v="PRD-00723"/>
    <s v="LOG-AUD-0017"/>
    <s v="7012040000000"/>
    <x v="68"/>
    <s v="Logitech"/>
    <x v="9"/>
    <s v="Speakers"/>
    <s v="Each"/>
    <s v="Active"/>
    <x v="2"/>
    <s v="LAG"/>
    <s v="G-17-S3"/>
    <s v="G"/>
    <s v="S3"/>
    <s v="BT-450232"/>
    <s v="LOT-A9551"/>
    <n v="48"/>
    <n v="13"/>
    <n v="35"/>
    <n v="25"/>
    <n v="12"/>
    <n v="100"/>
    <s v="SUP-1002"/>
    <x v="5"/>
    <s v="Nigeria"/>
    <n v="8"/>
    <d v="2025-09-07T00:00:00"/>
    <n v="163427.63"/>
    <n v="205236.51"/>
    <n v="7844526.2400000002"/>
    <s v="NGN"/>
    <d v="2026-06-09T00:00:00"/>
    <d v="2025-09-11T00:00:00"/>
    <m/>
    <x v="1"/>
    <x v="1"/>
  </r>
  <r>
    <s v="PRD-00792"/>
    <s v="PHI-ELC-0045"/>
    <s v="700144000000"/>
    <x v="31"/>
    <s v="Philips"/>
    <x v="8"/>
    <s v="UPS"/>
    <s v="Each"/>
    <s v="Active"/>
    <x v="2"/>
    <s v="LAG"/>
    <s v="F-24-S7"/>
    <s v="F"/>
    <s v="S7"/>
    <s v="BT-127147"/>
    <s v="LOT-A5243"/>
    <n v="115"/>
    <n v="11"/>
    <n v="104"/>
    <n v="40"/>
    <n v="16"/>
    <n v="400"/>
    <s v="SUP-1006"/>
    <x v="4"/>
    <s v="China"/>
    <n v="38"/>
    <d v="2025-05-06T00:00:00"/>
    <n v="234016.22"/>
    <n v="311773.7"/>
    <n v="26911865.300000001"/>
    <s v="NGN"/>
    <d v="2026-06-21T00:00:00"/>
    <d v="2025-05-13T00:00:00"/>
    <m/>
    <x v="1"/>
    <x v="1"/>
  </r>
  <r>
    <s v="PRD-00748"/>
    <s v="CIS-NET-0024"/>
    <s v="5298420000000"/>
    <x v="53"/>
    <s v="Cisco"/>
    <x v="11"/>
    <s v="Routers"/>
    <s v="Each"/>
    <s v="Active"/>
    <x v="2"/>
    <s v="LAG"/>
    <s v="F-16-S1"/>
    <s v="F"/>
    <s v="S1"/>
    <s v="BT-496835"/>
    <s v="LOT-A1566"/>
    <n v="403"/>
    <n v="76"/>
    <n v="327"/>
    <n v="75"/>
    <n v="37"/>
    <n v="300"/>
    <s v="SUP-1011"/>
    <x v="6"/>
    <s v="United Kingdom"/>
    <n v="29"/>
    <d v="2026-06-06T00:00:00"/>
    <n v="109459.74"/>
    <n v="161022.06"/>
    <n v="44112275.219999999"/>
    <s v="NGN"/>
    <d v="2026-05-25T00:00:00"/>
    <d v="2026-06-10T00:00:00"/>
    <m/>
    <x v="3"/>
    <x v="1"/>
  </r>
  <r>
    <s v="PRD-03120"/>
    <s v="SAM-STO-0075"/>
    <s v="4058070000000"/>
    <x v="42"/>
    <s v="Samsung"/>
    <x v="3"/>
    <s v="External Storage"/>
    <s v="Each"/>
    <s v="Active"/>
    <x v="0"/>
    <s v="PHC"/>
    <s v="F-39-S7"/>
    <s v="F"/>
    <s v="S7"/>
    <s v="BT-508803"/>
    <s v="LOT-C3474"/>
    <n v="200"/>
    <n v="77"/>
    <n v="123"/>
    <n v="25"/>
    <n v="10"/>
    <n v="125"/>
    <s v="SUP-1001"/>
    <x v="9"/>
    <s v="Nigeria"/>
    <n v="9"/>
    <d v="2025-06-14T00:00:00"/>
    <n v="96561.69"/>
    <n v="135445.5"/>
    <n v="19312338"/>
    <s v="NGN"/>
    <d v="2026-06-11T00:00:00"/>
    <d v="2025-06-24T00:00:00"/>
    <m/>
    <x v="3"/>
    <x v="1"/>
  </r>
  <r>
    <s v="PRD-01088"/>
    <s v="KNG-STO-0021"/>
    <s v="610922000000"/>
    <x v="79"/>
    <s v="Kingston"/>
    <x v="3"/>
    <s v="Flash Drives"/>
    <s v="Each"/>
    <s v="Active"/>
    <x v="2"/>
    <s v="LAG"/>
    <s v="A-31-S8"/>
    <s v="A"/>
    <s v="S8"/>
    <s v="BT-867110"/>
    <s v="LOT-A7001"/>
    <n v="45"/>
    <n v="3"/>
    <n v="42"/>
    <n v="20"/>
    <n v="8"/>
    <n v="200"/>
    <s v="SUP-1004"/>
    <x v="10"/>
    <s v="United Arab Emirates"/>
    <n v="20"/>
    <d v="2025-11-23T00:00:00"/>
    <n v="81939.06"/>
    <n v="126353.7"/>
    <n v="3687257.7"/>
    <s v="NGN"/>
    <d v="2026-06-10T00:00:00"/>
    <d v="2025-11-24T00:00:00"/>
    <m/>
    <x v="1"/>
    <x v="1"/>
  </r>
  <r>
    <s v="PRD-01566"/>
    <s v="LOG-CLN-0039"/>
    <s v="20896760406"/>
    <x v="28"/>
    <s v="Logitech"/>
    <x v="1"/>
    <s v="Vacuum"/>
    <s v="Each"/>
    <s v="Active"/>
    <x v="1"/>
    <s v="ABJ"/>
    <s v="B-26-S4"/>
    <s v="B"/>
    <s v="S4"/>
    <s v="BT-362191"/>
    <s v="LOT-B5331"/>
    <n v="109"/>
    <n v="43"/>
    <n v="66"/>
    <n v="50"/>
    <n v="25"/>
    <n v="400"/>
    <s v="SUP-1010"/>
    <x v="1"/>
    <s v="United Arab Emirates"/>
    <n v="20"/>
    <d v="2025-09-23T00:00:00"/>
    <n v="176682.61"/>
    <n v="267870.15000000002"/>
    <n v="19258404.489999998"/>
    <s v="NGN"/>
    <d v="2026-05-18T00:00:00"/>
    <d v="2025-09-28T00:00:00"/>
    <d v="2027-03-25T00:00:00"/>
    <x v="1"/>
    <x v="1"/>
  </r>
  <r>
    <s v="PRD-01412"/>
    <s v="LOG-AUD-0035"/>
    <s v="4165270000000"/>
    <x v="60"/>
    <s v="Logitech"/>
    <x v="0"/>
    <s v="Earbuds"/>
    <s v="Each"/>
    <s v="Discontinued"/>
    <x v="1"/>
    <s v="ABJ"/>
    <s v="E-02-S3"/>
    <s v="E"/>
    <s v="S3"/>
    <s v="BT-534640"/>
    <s v="LOT-B4582"/>
    <n v="19"/>
    <n v="7"/>
    <n v="12"/>
    <n v="10"/>
    <n v="4"/>
    <n v="50"/>
    <s v="SUP-1005"/>
    <x v="12"/>
    <s v="United Arab Emirates"/>
    <n v="20"/>
    <d v="2026-03-20T00:00:00"/>
    <n v="103466.55"/>
    <n v="122789.65"/>
    <n v="1965864.45"/>
    <s v="NGN"/>
    <d v="2026-06-09T00:00:00"/>
    <d v="2026-03-29T00:00:00"/>
    <m/>
    <x v="1"/>
    <x v="1"/>
  </r>
  <r>
    <s v="PRD-01626"/>
    <s v="LOG-CLN-0042"/>
    <s v="9045520000000"/>
    <x v="28"/>
    <s v="Logitech"/>
    <x v="1"/>
    <s v="Cleaning Kits"/>
    <s v="Each"/>
    <s v="Active"/>
    <x v="1"/>
    <s v="ABJ"/>
    <s v="D-05-S7"/>
    <s v="D"/>
    <s v="S7"/>
    <s v="BT-616959"/>
    <s v="LOT-B5982"/>
    <n v="158"/>
    <n v="55"/>
    <n v="103"/>
    <n v="25"/>
    <n v="10"/>
    <n v="125"/>
    <s v="SUP-1007"/>
    <x v="8"/>
    <s v="China"/>
    <n v="33"/>
    <d v="2026-02-01T00:00:00"/>
    <n v="156844.63"/>
    <n v="227133.36"/>
    <n v="24781451.539999999"/>
    <s v="NGN"/>
    <d v="2026-06-03T00:00:00"/>
    <d v="2026-02-04T00:00:00"/>
    <d v="2028-03-14T00:00:00"/>
    <x v="3"/>
    <x v="1"/>
  </r>
  <r>
    <s v="PRD-01216"/>
    <s v="LOG-FUR-0029"/>
    <s v="588681000000"/>
    <x v="4"/>
    <s v="Logitech"/>
    <x v="4"/>
    <s v="Desk Accessories"/>
    <s v="Each"/>
    <s v="Active"/>
    <x v="1"/>
    <s v="ABJ"/>
    <s v="E-32-S9"/>
    <s v="E"/>
    <s v="S9"/>
    <s v="BT-882514"/>
    <s v="LOT-B4949"/>
    <n v="0"/>
    <n v="0"/>
    <n v="0"/>
    <n v="25"/>
    <n v="12"/>
    <n v="125"/>
    <s v="SUP-1005"/>
    <x v="12"/>
    <s v="United Arab Emirates"/>
    <n v="21"/>
    <d v="2025-06-25T00:00:00"/>
    <n v="185293.2"/>
    <n v="256841.84"/>
    <n v="0"/>
    <s v="NGN"/>
    <d v="2026-06-02T00:00:00"/>
    <d v="2025-06-30T00:00:00"/>
    <m/>
    <x v="0"/>
    <x v="0"/>
  </r>
  <r>
    <s v="PRD-02244"/>
    <s v="MSF-LAP-0045"/>
    <s v="3039290000000"/>
    <x v="18"/>
    <s v="Microsoft"/>
    <x v="2"/>
    <s v="Business Laptops"/>
    <s v="Each"/>
    <s v="Active"/>
    <x v="1"/>
    <s v="ABJ"/>
    <s v="A-33-S6"/>
    <s v="A"/>
    <s v="S6"/>
    <s v="BT-910665"/>
    <s v="LOT-B4430"/>
    <n v="181"/>
    <n v="66"/>
    <n v="115"/>
    <n v="60"/>
    <n v="24"/>
    <n v="240"/>
    <s v="SUP-1007"/>
    <x v="8"/>
    <s v="China"/>
    <n v="30"/>
    <d v="2025-09-27T00:00:00"/>
    <n v="1351470.27"/>
    <n v="2073896.77"/>
    <n v="244616118.90000001"/>
    <s v="NGN"/>
    <d v="2026-05-04T00:00:00"/>
    <d v="2025-09-30T00:00:00"/>
    <m/>
    <x v="1"/>
    <x v="1"/>
  </r>
  <r>
    <s v="PRD-00077"/>
    <s v="HP-FUR-0003"/>
    <s v="1839830000000"/>
    <x v="27"/>
    <s v="Hp"/>
    <x v="4"/>
    <s v="Seating"/>
    <s v="Each"/>
    <s v="Active"/>
    <x v="2"/>
    <s v="LAG"/>
    <s v="F-01-S7"/>
    <s v="F"/>
    <s v="S7"/>
    <s v="BT-406024"/>
    <s v="LOT-A7779"/>
    <n v="87"/>
    <n v="32"/>
    <n v="55"/>
    <n v="15"/>
    <n v="4"/>
    <n v="120"/>
    <s v="SUP-1006"/>
    <x v="4"/>
    <s v="China"/>
    <n v="33"/>
    <d v="2026-03-06T00:00:00"/>
    <n v="51171.55"/>
    <n v="66091.42"/>
    <n v="4451924.8499999996"/>
    <s v="NGN"/>
    <d v="2026-05-22T00:00:00"/>
    <d v="2026-03-16T00:00:00"/>
    <m/>
    <x v="1"/>
    <x v="1"/>
  </r>
  <r>
    <s v="PRD-00415"/>
    <s v="UBI-NET-0011"/>
    <s v="7438120000000"/>
    <x v="52"/>
    <s v="Ubiquiti"/>
    <x v="11"/>
    <s v="Switches"/>
    <s v="Each"/>
    <s v="Active"/>
    <x v="2"/>
    <s v="LAG"/>
    <s v="E-30-S2"/>
    <s v="E"/>
    <s v="S2"/>
    <s v="BT-546599"/>
    <s v="LOT-A3759"/>
    <n v="34"/>
    <n v="12"/>
    <n v="22"/>
    <n v="15"/>
    <n v="7"/>
    <n v="150"/>
    <s v="SUP-1011"/>
    <x v="2"/>
    <s v="United Kingdom"/>
    <n v="28"/>
    <d v="2026-04-29T00:00:00"/>
    <n v="842078.69"/>
    <n v="1288207.9099999999"/>
    <n v="28630675.460000001"/>
    <s v="NGN"/>
    <d v="2026-05-07T00:00:00"/>
    <d v="2026-05-06T00:00:00"/>
    <m/>
    <x v="1"/>
    <x v="1"/>
  </r>
  <r>
    <s v="PRD-00877"/>
    <s v="UBI-CCT-0023"/>
    <s v="3091220000000"/>
    <x v="16"/>
    <s v="Ubiquiti"/>
    <x v="9"/>
    <s v="IP Cameras"/>
    <s v="Each"/>
    <s v="Active"/>
    <x v="2"/>
    <s v="LAG"/>
    <s v="C-39-S2"/>
    <s v="C"/>
    <s v="S2"/>
    <s v="BT-487947"/>
    <s v="LOT-A8590"/>
    <n v="0"/>
    <n v="0"/>
    <n v="0"/>
    <n v="10"/>
    <n v="3"/>
    <n v="100"/>
    <s v="SUP-1004"/>
    <x v="10"/>
    <s v="United Arab Emirates"/>
    <n v="25"/>
    <d v="2025-12-14T00:00:00"/>
    <n v="347292.56"/>
    <n v="435382.03"/>
    <n v="0"/>
    <s v="NGN"/>
    <d v="2026-05-02T00:00:00"/>
    <d v="2025-12-19T00:00:00"/>
    <m/>
    <x v="0"/>
    <x v="0"/>
  </r>
  <r>
    <s v="PRD-02858"/>
    <s v="UBI-NET-0097"/>
    <s v="7823940000000"/>
    <x v="51"/>
    <s v="Ubiquiti"/>
    <x v="11"/>
    <s v="Routers"/>
    <s v="Each"/>
    <s v="Active"/>
    <x v="0"/>
    <s v="PHC"/>
    <s v="B-29-S6"/>
    <s v="B"/>
    <s v="S6"/>
    <s v="BT-475866"/>
    <s v="LOT-C7934"/>
    <n v="227"/>
    <n v="8"/>
    <n v="219"/>
    <n v="75"/>
    <n v="22"/>
    <n v="450"/>
    <s v="SUP-1001"/>
    <x v="9"/>
    <s v="Nigeria"/>
    <n v="9"/>
    <d v="2025-05-08T00:00:00"/>
    <n v="686264.3"/>
    <n v="840402.31"/>
    <n v="155781996.09999999"/>
    <s v="NGN"/>
    <d v="2026-06-09T00:00:00"/>
    <d v="2025-05-21T00:00:00"/>
    <m/>
    <x v="1"/>
    <x v="1"/>
  </r>
  <r>
    <s v="PRD-01570"/>
    <s v="LOG-CLN-0040"/>
    <s v="2965440000000"/>
    <x v="28"/>
    <s v="Logitech"/>
    <x v="1"/>
    <s v="Vacuum"/>
    <s v="Each"/>
    <s v="Active"/>
    <x v="1"/>
    <s v="ABJ"/>
    <s v="E-20-S1"/>
    <s v="E"/>
    <s v="S1"/>
    <s v="BT-596585"/>
    <s v="LOT-B7226"/>
    <n v="81"/>
    <n v="30"/>
    <n v="51"/>
    <n v="30"/>
    <n v="9"/>
    <n v="240"/>
    <s v="SUP-1002"/>
    <x v="5"/>
    <s v="Nigeria"/>
    <n v="4"/>
    <d v="2025-05-15T00:00:00"/>
    <n v="27013.45"/>
    <n v="40615.81"/>
    <n v="2188089.4500000002"/>
    <s v="NGN"/>
    <d v="2026-05-13T00:00:00"/>
    <d v="2025-05-17T00:00:00"/>
    <d v="2027-04-29T00:00:00"/>
    <x v="1"/>
    <x v="1"/>
  </r>
  <r>
    <s v="PRD-00444"/>
    <s v="WD-STO-0010"/>
    <s v="6602560000000"/>
    <x v="74"/>
    <s v="Western Digital"/>
    <x v="3"/>
    <s v="Hard Disk Drives"/>
    <s v="Each"/>
    <s v="Active"/>
    <x v="2"/>
    <s v="LAG"/>
    <s v="F-30-S7"/>
    <s v="F"/>
    <s v="S7"/>
    <s v="BT-586950"/>
    <s v="LOT-A8408"/>
    <n v="79"/>
    <n v="14"/>
    <n v="65"/>
    <n v="30"/>
    <n v="12"/>
    <n v="180"/>
    <s v="SUP-1008"/>
    <x v="3"/>
    <s v="Nigeria"/>
    <n v="5"/>
    <d v="2025-02-18T00:00:00"/>
    <n v="26625.3"/>
    <n v="34377.47"/>
    <n v="2103398.7000000002"/>
    <s v="NGN"/>
    <d v="2026-05-31T00:00:00"/>
    <d v="2025-03-05T00:00:00"/>
    <m/>
    <x v="1"/>
    <x v="1"/>
  </r>
  <r>
    <s v="PRD-01368"/>
    <s v="LOG-FUR-0033"/>
    <s v="7380880000000"/>
    <x v="4"/>
    <s v="Logitech"/>
    <x v="4"/>
    <s v="Seating"/>
    <s v="Each"/>
    <s v="Active"/>
    <x v="1"/>
    <s v="ABJ"/>
    <s v="D-02-S9"/>
    <s v="D"/>
    <s v="S9"/>
    <s v="BT-474261"/>
    <s v="LOT-B4361"/>
    <n v="249"/>
    <n v="20"/>
    <n v="229"/>
    <n v="60"/>
    <n v="30"/>
    <n v="300"/>
    <s v="SUP-1007"/>
    <x v="8"/>
    <s v="China"/>
    <n v="32"/>
    <d v="2025-04-07T00:00:00"/>
    <n v="157008.51"/>
    <n v="212353.35"/>
    <n v="39095118.990000002"/>
    <s v="NGN"/>
    <d v="2026-06-17T00:00:00"/>
    <d v="2025-04-14T00:00:00"/>
    <m/>
    <x v="1"/>
    <x v="1"/>
  </r>
  <r>
    <s v="PRD-00594"/>
    <s v="HP-MOB-0071"/>
    <s v="9213000000000"/>
    <x v="37"/>
    <s v="Philips"/>
    <x v="8"/>
    <s v="Surge Protection"/>
    <s v="Each"/>
    <s v="Active"/>
    <x v="2"/>
    <s v="LAG"/>
    <s v="F-22-S8"/>
    <s v="F"/>
    <s v="S8"/>
    <s v="BT-890874"/>
    <s v="LOT-A9897"/>
    <n v="40"/>
    <n v="2"/>
    <n v="38"/>
    <n v="25"/>
    <n v="7"/>
    <n v="125"/>
    <s v="SUP-1006"/>
    <x v="4"/>
    <s v="China"/>
    <n v="36"/>
    <d v="2026-06-03T00:00:00"/>
    <n v="146550.39999999999"/>
    <n v="215111.27"/>
    <n v="5862016"/>
    <s v="NGN"/>
    <d v="2026-05-03T00:00:00"/>
    <d v="2026-06-08T00:00:00"/>
    <m/>
    <x v="1"/>
    <x v="1"/>
  </r>
  <r>
    <s v="PRD-02723"/>
    <s v="SAM-AUD-0079"/>
    <s v="7304000000000"/>
    <x v="0"/>
    <s v="Samsung"/>
    <x v="0"/>
    <s v="Headsets"/>
    <s v="Each"/>
    <s v="Active"/>
    <x v="0"/>
    <s v="PHC"/>
    <s v="B-28-S5"/>
    <s v="B"/>
    <s v="S5"/>
    <s v="BT-677896"/>
    <s v="LOT-C8006"/>
    <n v="126"/>
    <n v="25"/>
    <n v="101"/>
    <n v="75"/>
    <n v="30"/>
    <n v="750"/>
    <s v="SUP-1009"/>
    <x v="7"/>
    <s v="Nigeria"/>
    <n v="9"/>
    <d v="2025-06-05T00:00:00"/>
    <n v="72006.81"/>
    <n v="87044.98"/>
    <n v="9072858.0600000005"/>
    <s v="NGN"/>
    <d v="2026-06-27T00:00:00"/>
    <d v="2025-06-09T00:00:00"/>
    <m/>
    <x v="1"/>
    <x v="1"/>
  </r>
  <r>
    <s v="PRD-01034"/>
    <s v="MSF-ACC-0020"/>
    <s v="9521220000000"/>
    <x v="26"/>
    <s v="Microsoft"/>
    <x v="10"/>
    <s v="Mice"/>
    <s v="Each"/>
    <s v="Active"/>
    <x v="2"/>
    <s v="LAG"/>
    <s v="D-15-S5"/>
    <s v="D"/>
    <s v="S5"/>
    <s v="BT-475733"/>
    <s v="LOT-A5114"/>
    <n v="57"/>
    <n v="20"/>
    <n v="37"/>
    <n v="20"/>
    <n v="6"/>
    <n v="80"/>
    <s v="SUP-1008"/>
    <x v="3"/>
    <s v="Nigeria"/>
    <n v="10"/>
    <d v="2025-12-22T00:00:00"/>
    <n v="45057.05"/>
    <n v="56869.54"/>
    <n v="2568251.85"/>
    <s v="NGN"/>
    <d v="2026-05-01T00:00:00"/>
    <d v="2025-12-27T00:00:00"/>
    <m/>
    <x v="1"/>
    <x v="1"/>
  </r>
  <r>
    <s v="PRD-02212"/>
    <s v="WD-STO-0055"/>
    <s v="564131000000"/>
    <x v="61"/>
    <s v="Western Digital"/>
    <x v="3"/>
    <s v="External Storage"/>
    <s v="Each"/>
    <s v="Active"/>
    <x v="1"/>
    <s v="ABJ"/>
    <s v="C-34-S8"/>
    <s v="C"/>
    <s v="S8"/>
    <s v="BT-848391"/>
    <s v="LOT-B6039"/>
    <n v="0"/>
    <n v="0"/>
    <n v="0"/>
    <n v="30"/>
    <n v="9"/>
    <n v="240"/>
    <s v="SUP-1010"/>
    <x v="1"/>
    <s v="United Arab Emirates"/>
    <n v="19"/>
    <d v="2025-01-29T00:00:00"/>
    <n v="100030.82"/>
    <n v="145740.25"/>
    <n v="0"/>
    <s v="NGN"/>
    <d v="2026-06-02T00:00:00"/>
    <d v="2025-02-05T00:00:00"/>
    <m/>
    <x v="0"/>
    <x v="0"/>
  </r>
  <r>
    <s v="PRD-01743"/>
    <s v="UBI-CCT-0042"/>
    <s v="6210900000000"/>
    <x v="16"/>
    <s v="Ubiquiti"/>
    <x v="9"/>
    <s v="NVR"/>
    <s v="Each"/>
    <s v="Active"/>
    <x v="1"/>
    <s v="ABJ"/>
    <s v="A-23-S4"/>
    <s v="A"/>
    <s v="S4"/>
    <s v="BT-523591"/>
    <s v="LOT-B3670"/>
    <n v="944"/>
    <n v="142"/>
    <n v="802"/>
    <n v="100"/>
    <n v="50"/>
    <n v="1000"/>
    <s v="SUP-1007"/>
    <x v="6"/>
    <s v="China"/>
    <n v="33"/>
    <d v="2025-05-24T00:00:00"/>
    <n v="369688.5"/>
    <n v="493958.78"/>
    <n v="348985944"/>
    <s v="NGN"/>
    <d v="2026-06-24T00:00:00"/>
    <d v="2025-05-26T00:00:00"/>
    <m/>
    <x v="1"/>
    <x v="1"/>
  </r>
  <r>
    <s v="PRD-01159"/>
    <s v="UBI-NET-0039"/>
    <s v="1501340000000"/>
    <x v="52"/>
    <s v="Ubiquiti"/>
    <x v="11"/>
    <s v="Access Points"/>
    <s v="Each"/>
    <s v="Active"/>
    <x v="2"/>
    <s v="LAG"/>
    <s v="C-12-S5"/>
    <s v="C"/>
    <s v="S5"/>
    <s v="BT-585146"/>
    <s v="LOT-A1835"/>
    <n v="43"/>
    <n v="5"/>
    <n v="38"/>
    <n v="30"/>
    <n v="15"/>
    <n v="120"/>
    <s v="SUP-1006"/>
    <x v="4"/>
    <s v="China"/>
    <n v="36"/>
    <d v="2025-09-30T00:00:00"/>
    <n v="455211.94"/>
    <n v="585327.11"/>
    <n v="19574113.420000002"/>
    <s v="NGN"/>
    <d v="2026-06-16T00:00:00"/>
    <d v="2025-10-10T00:00:00"/>
    <m/>
    <x v="1"/>
    <x v="1"/>
  </r>
  <r>
    <s v="PRD-02049"/>
    <s v="LOG-AUD-0046"/>
    <s v="2567210000000"/>
    <x v="68"/>
    <s v="Logitech"/>
    <x v="0"/>
    <s v="Headsets"/>
    <s v="Each"/>
    <s v="Active"/>
    <x v="1"/>
    <s v="ABJ"/>
    <s v="C-21-S5"/>
    <s v="C"/>
    <s v="S5"/>
    <s v="BT-998854"/>
    <s v="LOT-B4773"/>
    <n v="0"/>
    <n v="0"/>
    <n v="0"/>
    <n v="25"/>
    <n v="10"/>
    <n v="250"/>
    <s v="SUP-1002"/>
    <x v="5"/>
    <s v="Nigeria"/>
    <n v="3"/>
    <d v="2025-09-08T00:00:00"/>
    <n v="59860.79"/>
    <n v="68918.16"/>
    <n v="0"/>
    <s v="NGN"/>
    <d v="2026-05-16T00:00:00"/>
    <d v="2025-09-13T00:00:00"/>
    <m/>
    <x v="0"/>
    <x v="0"/>
  </r>
  <r>
    <s v="PRD-03111"/>
    <s v="LOG-FUR-0083"/>
    <s v="2799370000000"/>
    <x v="4"/>
    <s v="Logitech"/>
    <x v="4"/>
    <s v="Desk Accessories"/>
    <s v="Each"/>
    <s v="Active"/>
    <x v="0"/>
    <s v="PHC"/>
    <s v="C-07-S4"/>
    <s v="C"/>
    <s v="S4"/>
    <s v="BT-282781"/>
    <s v="LOT-C7044"/>
    <n v="420"/>
    <n v="120"/>
    <n v="300"/>
    <n v="100"/>
    <n v="50"/>
    <n v="600"/>
    <s v="SUP-1012"/>
    <x v="11"/>
    <s v="Nigeria"/>
    <n v="5"/>
    <d v="2025-04-15T00:00:00"/>
    <n v="169303.95"/>
    <n v="242181.8"/>
    <n v="71107659"/>
    <s v="NGN"/>
    <d v="2026-05-16T00:00:00"/>
    <d v="2025-04-26T00:00:00"/>
    <m/>
    <x v="1"/>
    <x v="1"/>
  </r>
  <r>
    <s v="PRD-03276"/>
    <s v="HP-ACC-0079"/>
    <s v="3699960000000"/>
    <x v="57"/>
    <s v="Hp"/>
    <x v="10"/>
    <s v="Mice"/>
    <s v="Each"/>
    <s v="Active"/>
    <x v="0"/>
    <s v="PHC"/>
    <s v="C-12-S7"/>
    <s v="C"/>
    <s v="S7"/>
    <s v="BT-281200"/>
    <s v="LOT-C1201"/>
    <n v="72"/>
    <n v="21"/>
    <n v="51"/>
    <n v="10"/>
    <n v="3"/>
    <n v="80"/>
    <s v="SUP-1012"/>
    <x v="11"/>
    <s v="Nigeria"/>
    <n v="9"/>
    <d v="2026-05-04T00:00:00"/>
    <n v="30448.09"/>
    <n v="39561.01"/>
    <n v="2192262.48"/>
    <s v="NGN"/>
    <d v="2026-06-11T00:00:00"/>
    <d v="2026-05-17T00:00:00"/>
    <m/>
    <x v="1"/>
    <x v="1"/>
  </r>
  <r>
    <s v="PRD-02234"/>
    <s v="LEN-MOB-0068"/>
    <s v="4995230000000"/>
    <x v="66"/>
    <s v="Lenovo"/>
    <x v="5"/>
    <s v="Smartphones"/>
    <s v="Each"/>
    <s v="Active"/>
    <x v="1"/>
    <s v="ABJ"/>
    <s v="B-37-S9"/>
    <s v="B"/>
    <s v="S9"/>
    <s v="BT-318942"/>
    <s v="LOT-B5990"/>
    <n v="68"/>
    <n v="7"/>
    <n v="61"/>
    <n v="20"/>
    <n v="6"/>
    <n v="160"/>
    <s v="SUP-1003"/>
    <x v="0"/>
    <s v="Nigeria"/>
    <n v="5"/>
    <d v="2025-06-07T00:00:00"/>
    <n v="207584.77"/>
    <n v="291390.53000000003"/>
    <n v="14115764.359999999"/>
    <s v="NGN"/>
    <d v="2026-06-27T00:00:00"/>
    <d v="2025-06-21T00:00:00"/>
    <m/>
    <x v="1"/>
    <x v="1"/>
  </r>
  <r>
    <s v="PRD-01985"/>
    <s v="MSF-FUR-0048"/>
    <s v="1662340000000"/>
    <x v="10"/>
    <s v="Microsoft"/>
    <x v="4"/>
    <s v="Desk Accessories"/>
    <s v="Each"/>
    <s v="Active"/>
    <x v="1"/>
    <s v="ABJ"/>
    <s v="B-03-S1"/>
    <s v="B"/>
    <s v="S1"/>
    <s v="BT-333546"/>
    <s v="LOT-B1112"/>
    <n v="11"/>
    <n v="2"/>
    <n v="9"/>
    <n v="30"/>
    <n v="12"/>
    <n v="300"/>
    <s v="SUP-1007"/>
    <x v="8"/>
    <s v="China"/>
    <n v="36"/>
    <d v="2025-02-06T00:00:00"/>
    <n v="93365.25"/>
    <n v="139691.79"/>
    <n v="1027017.75"/>
    <s v="NGN"/>
    <d v="2026-06-14T00:00:00"/>
    <d v="2025-02-10T00:00:00"/>
    <m/>
    <x v="2"/>
    <x v="0"/>
  </r>
  <r>
    <s v="PRD-01990"/>
    <s v="HP-FUR-0048"/>
    <s v="3618770000000"/>
    <x v="27"/>
    <s v="Hp"/>
    <x v="4"/>
    <s v="Desk Accessories"/>
    <s v="Each"/>
    <s v="Active"/>
    <x v="1"/>
    <s v="ABJ"/>
    <s v="F-15-S8"/>
    <s v="F"/>
    <s v="S8"/>
    <s v="BT-430702"/>
    <s v="LOT-B9077"/>
    <n v="356"/>
    <n v="28"/>
    <n v="328"/>
    <n v="60"/>
    <n v="24"/>
    <n v="600"/>
    <s v="SUP-1010"/>
    <x v="1"/>
    <s v="United Arab Emirates"/>
    <n v="19"/>
    <d v="2025-11-09T00:00:00"/>
    <n v="101270.65"/>
    <n v="134524.1"/>
    <n v="36052351.399999999"/>
    <s v="NGN"/>
    <d v="2026-05-15T00:00:00"/>
    <d v="2025-11-10T00:00:00"/>
    <m/>
    <x v="1"/>
    <x v="1"/>
  </r>
  <r>
    <s v="PRD-00517"/>
    <s v="CAN-PRN-0017"/>
    <s v="505377000000"/>
    <x v="35"/>
    <s v="Canon"/>
    <x v="7"/>
    <s v="Multifunction"/>
    <s v="Each"/>
    <s v="Active"/>
    <x v="2"/>
    <s v="LAG"/>
    <s v="A-09-S5"/>
    <s v="A"/>
    <s v="S5"/>
    <s v="BT-644924"/>
    <s v="LOT-A9783"/>
    <n v="58"/>
    <n v="2"/>
    <n v="56"/>
    <n v="20"/>
    <n v="6"/>
    <n v="200"/>
    <s v="SUP-1002"/>
    <x v="5"/>
    <s v="Nigeria"/>
    <n v="6"/>
    <d v="2026-03-23T00:00:00"/>
    <n v="197383.75"/>
    <n v="253653.49"/>
    <n v="11448257.5"/>
    <s v="NGN"/>
    <d v="2026-06-13T00:00:00"/>
    <d v="2026-03-25T00:00:00"/>
    <m/>
    <x v="1"/>
    <x v="1"/>
  </r>
  <r>
    <s v="PRD-01166"/>
    <s v="SAM-MOB-0038"/>
    <s v="4962840000000"/>
    <x v="21"/>
    <s v="Samsung"/>
    <x v="5"/>
    <s v="Smartphones"/>
    <s v="Each"/>
    <s v="Discontinued"/>
    <x v="2"/>
    <s v="LAG"/>
    <s v="D-11-S3"/>
    <s v="D"/>
    <s v="S3"/>
    <s v="BT-736858"/>
    <s v="LOT-A7050"/>
    <n v="52"/>
    <n v="0"/>
    <n v="52"/>
    <n v="20"/>
    <n v="6"/>
    <n v="200"/>
    <s v="SUP-1008"/>
    <x v="3"/>
    <s v="Nigeria"/>
    <n v="10"/>
    <d v="2026-01-08T00:00:00"/>
    <n v="226167.52"/>
    <n v="317844.46000000002"/>
    <n v="11760711.039999999"/>
    <s v="NGN"/>
    <d v="2026-05-03T00:00:00"/>
    <d v="2026-01-13T00:00:00"/>
    <m/>
    <x v="1"/>
    <x v="1"/>
  </r>
  <r>
    <s v="PRD-00509"/>
    <s v="LOG-AUD-0007"/>
    <s v="9004370000000"/>
    <x v="60"/>
    <s v="Logitech"/>
    <x v="0"/>
    <s v="Speakers"/>
    <s v="Each"/>
    <s v="Discontinued"/>
    <x v="2"/>
    <s v="LAG"/>
    <s v="H-33-S1"/>
    <s v="H"/>
    <s v="S1"/>
    <s v="BT-555805"/>
    <s v="LOT-A8656"/>
    <n v="70"/>
    <n v="4"/>
    <n v="66"/>
    <n v="30"/>
    <n v="12"/>
    <n v="300"/>
    <s v="SUP-1002"/>
    <x v="5"/>
    <s v="Nigeria"/>
    <n v="9"/>
    <d v="2026-04-27T00:00:00"/>
    <n v="140222.41"/>
    <n v="189379.64"/>
    <n v="9815568.6999999993"/>
    <s v="NGN"/>
    <d v="2026-06-05T00:00:00"/>
    <d v="2026-05-03T00:00:00"/>
    <m/>
    <x v="1"/>
    <x v="1"/>
  </r>
  <r>
    <s v="PRD-00603"/>
    <s v="HP-FUR-0014"/>
    <s v="5876050000000"/>
    <x v="27"/>
    <s v="Hp"/>
    <x v="4"/>
    <s v="Desks"/>
    <s v="Each"/>
    <s v="Active"/>
    <x v="2"/>
    <s v="LAG"/>
    <s v="E-03-S4"/>
    <s v="E"/>
    <s v="S4"/>
    <s v="BT-948210"/>
    <s v="LOT-A4946"/>
    <n v="220"/>
    <n v="58"/>
    <n v="162"/>
    <n v="75"/>
    <n v="30"/>
    <n v="375"/>
    <s v="SUP-1002"/>
    <x v="5"/>
    <s v="Nigeria"/>
    <n v="5"/>
    <d v="2025-10-11T00:00:00"/>
    <n v="201676.95"/>
    <n v="261346.75"/>
    <n v="44368929"/>
    <s v="NGN"/>
    <d v="2026-06-14T00:00:00"/>
    <d v="2025-10-15T00:00:00"/>
    <m/>
    <x v="1"/>
    <x v="1"/>
  </r>
  <r>
    <s v="PRD-02079"/>
    <s v="SAM-MOB-0067"/>
    <s v="3225050000000"/>
    <x v="21"/>
    <s v="Samsung"/>
    <x v="5"/>
    <s v="Smartphones"/>
    <s v="Each"/>
    <s v="Active"/>
    <x v="1"/>
    <s v="ABJ"/>
    <s v="D-19-S8"/>
    <s v="D"/>
    <s v="S8"/>
    <s v="BT-364502"/>
    <s v="LOT-B6266"/>
    <n v="33"/>
    <n v="1"/>
    <n v="32"/>
    <n v="20"/>
    <n v="8"/>
    <n v="80"/>
    <s v="SUP-1009"/>
    <x v="7"/>
    <s v="Nigeria"/>
    <n v="8"/>
    <d v="2025-05-18T00:00:00"/>
    <n v="538826.4"/>
    <n v="651957.38"/>
    <n v="17781271.199999999"/>
    <s v="NGN"/>
    <d v="2026-05-11T00:00:00"/>
    <d v="2025-05-23T00:00:00"/>
    <m/>
    <x v="1"/>
    <x v="1"/>
  </r>
  <r>
    <s v="PRD-00532"/>
    <s v="BRO-SUP-0015"/>
    <s v="8209750000000"/>
    <x v="24"/>
    <s v="Brother"/>
    <x v="6"/>
    <s v="Labels"/>
    <s v="Pack"/>
    <s v="Active"/>
    <x v="2"/>
    <s v="LAG"/>
    <s v="D-26-S9"/>
    <s v="D"/>
    <s v="S9"/>
    <s v="BT-569320"/>
    <s v="LOT-A7397"/>
    <n v="85"/>
    <n v="32"/>
    <n v="53"/>
    <n v="15"/>
    <n v="6"/>
    <n v="90"/>
    <s v="SUP-1006"/>
    <x v="4"/>
    <s v="China"/>
    <n v="39"/>
    <d v="2025-03-15T00:00:00"/>
    <n v="34424.910000000003"/>
    <n v="40081.599999999999"/>
    <n v="2926117.35"/>
    <s v="NGN"/>
    <d v="2026-06-07T00:00:00"/>
    <d v="2025-03-17T00:00:00"/>
    <d v="2026-09-30T00:00:00"/>
    <x v="1"/>
    <x v="1"/>
  </r>
  <r>
    <s v="PRD-00821"/>
    <s v="CIS-NET-0028"/>
    <s v="2600800000000"/>
    <x v="53"/>
    <s v="Cisco"/>
    <x v="11"/>
    <s v="Routers"/>
    <s v="Each"/>
    <s v="Active"/>
    <x v="2"/>
    <s v="LAG"/>
    <s v="F-07-S1"/>
    <s v="F"/>
    <s v="S1"/>
    <s v="BT-145986"/>
    <s v="LOT-A2134"/>
    <n v="26"/>
    <n v="6"/>
    <n v="20"/>
    <n v="10"/>
    <n v="4"/>
    <n v="60"/>
    <s v="SUP-1001"/>
    <x v="9"/>
    <s v="Nigeria"/>
    <n v="11"/>
    <d v="2026-02-12T00:00:00"/>
    <n v="183625.28"/>
    <n v="247368.36"/>
    <n v="4774257.28"/>
    <s v="NGN"/>
    <d v="2026-05-02T00:00:00"/>
    <d v="2026-02-14T00:00:00"/>
    <m/>
    <x v="1"/>
    <x v="1"/>
  </r>
  <r>
    <s v="PRD-00150"/>
    <s v="SEA-STO-0004"/>
    <s v="7406490000000"/>
    <x v="55"/>
    <s v="Seagate"/>
    <x v="3"/>
    <s v="External Storage"/>
    <s v="Each"/>
    <s v="Active"/>
    <x v="2"/>
    <s v="LAG"/>
    <s v="H-01-S9"/>
    <s v="H"/>
    <s v="S9"/>
    <s v="BT-821179"/>
    <s v="LOT-A9059"/>
    <n v="140"/>
    <n v="19"/>
    <n v="121"/>
    <n v="60"/>
    <n v="24"/>
    <n v="360"/>
    <s v="SUP-1001"/>
    <x v="9"/>
    <s v="Nigeria"/>
    <n v="5"/>
    <d v="2026-01-21T00:00:00"/>
    <n v="123709.88"/>
    <n v="179789.72"/>
    <n v="17319383.199999999"/>
    <s v="NGN"/>
    <d v="2026-06-11T00:00:00"/>
    <d v="2026-01-27T00:00:00"/>
    <m/>
    <x v="1"/>
    <x v="1"/>
  </r>
  <r>
    <s v="PRD-02738"/>
    <s v="SAM-MOB-0094"/>
    <s v="2376640000000"/>
    <x v="11"/>
    <s v="Samsung"/>
    <x v="5"/>
    <s v="Tablets"/>
    <s v="Each"/>
    <s v="Active"/>
    <x v="0"/>
    <s v="PHC"/>
    <s v="D-12-S7"/>
    <s v="D"/>
    <s v="S7"/>
    <s v="BT-786661"/>
    <s v="LOT-C5976"/>
    <n v="360"/>
    <n v="65"/>
    <n v="295"/>
    <n v="100"/>
    <n v="40"/>
    <n v="1000"/>
    <s v="SUP-1006"/>
    <x v="4"/>
    <s v="China"/>
    <n v="34"/>
    <d v="2025-03-28T00:00:00"/>
    <n v="377345.92"/>
    <n v="581005.39"/>
    <n v="135844531.19999999"/>
    <s v="NGN"/>
    <d v="2026-05-22T00:00:00"/>
    <d v="2025-04-08T00:00:00"/>
    <m/>
    <x v="1"/>
    <x v="1"/>
  </r>
  <r>
    <s v="PRD-02062"/>
    <s v="PHI-AUD-0051"/>
    <s v="7564110000000"/>
    <x v="49"/>
    <s v="Philips"/>
    <x v="0"/>
    <s v="Speakers"/>
    <s v="Each"/>
    <s v="Active"/>
    <x v="1"/>
    <s v="ABJ"/>
    <s v="E-30-S6"/>
    <s v="E"/>
    <s v="S6"/>
    <s v="BT-338217"/>
    <s v="LOT-B8668"/>
    <n v="0"/>
    <n v="0"/>
    <n v="0"/>
    <n v="10"/>
    <n v="3"/>
    <n v="80"/>
    <s v="SUP-1003"/>
    <x v="0"/>
    <s v="Nigeria"/>
    <n v="7"/>
    <d v="2025-01-08T00:00:00"/>
    <n v="38832.910000000003"/>
    <n v="59118.36"/>
    <n v="0"/>
    <s v="NGN"/>
    <d v="2026-06-01T00:00:00"/>
    <d v="2025-01-18T00:00:00"/>
    <m/>
    <x v="0"/>
    <x v="0"/>
  </r>
  <r>
    <s v="PRD-01127"/>
    <s v="LOG-FUR-0026"/>
    <s v="7998990000000"/>
    <x v="4"/>
    <s v="Logitech"/>
    <x v="4"/>
    <s v="Seating"/>
    <s v="Each"/>
    <s v="Active"/>
    <x v="2"/>
    <s v="LAG"/>
    <s v="A-15-S5"/>
    <s v="A"/>
    <s v="S5"/>
    <s v="BT-638366"/>
    <s v="LOT-A2656"/>
    <n v="749"/>
    <n v="131"/>
    <n v="618"/>
    <n v="75"/>
    <n v="37"/>
    <n v="750"/>
    <s v="SUP-1008"/>
    <x v="3"/>
    <s v="Nigeria"/>
    <n v="10"/>
    <d v="2025-11-03T00:00:00"/>
    <n v="235555.57"/>
    <n v="276527.34000000003"/>
    <n v="176431121.90000001"/>
    <s v="NGN"/>
    <d v="2026-05-11T00:00:00"/>
    <d v="2025-11-14T00:00:00"/>
    <m/>
    <x v="1"/>
    <x v="1"/>
  </r>
  <r>
    <s v="PRD-02229"/>
    <s v="CAN-PRN-0054"/>
    <s v="7421150000000"/>
    <x v="35"/>
    <s v="Canon"/>
    <x v="7"/>
    <s v="Inkjet Printers"/>
    <s v="Each"/>
    <s v="Active"/>
    <x v="1"/>
    <s v="ABJ"/>
    <s v="C-13-S6"/>
    <s v="C"/>
    <s v="S6"/>
    <s v="BT-549874"/>
    <s v="LOT-B9039"/>
    <n v="29"/>
    <n v="10"/>
    <n v="19"/>
    <n v="10"/>
    <n v="3"/>
    <n v="100"/>
    <s v="SUP-1003"/>
    <x v="0"/>
    <s v="Nigeria"/>
    <n v="4"/>
    <d v="2025-02-09T00:00:00"/>
    <n v="458296.49"/>
    <n v="540347.75"/>
    <n v="13290598.210000001"/>
    <s v="NGN"/>
    <d v="2026-06-22T00:00:00"/>
    <d v="2025-02-17T00:00:00"/>
    <m/>
    <x v="1"/>
    <x v="1"/>
  </r>
  <r>
    <s v="PRD-02699"/>
    <s v="SAM-MOB-0092"/>
    <s v="6828780000000"/>
    <x v="11"/>
    <s v="Samsung"/>
    <x v="5"/>
    <s v="Tablets"/>
    <s v="Each"/>
    <s v="Active"/>
    <x v="0"/>
    <s v="PHC"/>
    <s v="A-12-S1"/>
    <s v="A"/>
    <s v="S1"/>
    <s v="BT-303266"/>
    <s v="LOT-C4083"/>
    <n v="111"/>
    <n v="36"/>
    <n v="75"/>
    <n v="75"/>
    <n v="30"/>
    <n v="300"/>
    <s v="SUP-1009"/>
    <x v="7"/>
    <s v="Nigeria"/>
    <n v="8"/>
    <d v="2025-04-14T00:00:00"/>
    <n v="451706.38"/>
    <n v="613484.1"/>
    <n v="50139408.18"/>
    <s v="NGN"/>
    <d v="2026-05-31T00:00:00"/>
    <d v="2025-04-22T00:00:00"/>
    <m/>
    <x v="1"/>
    <x v="1"/>
  </r>
  <r>
    <s v="PRD-00324"/>
    <s v="SAM-MOB-0010"/>
    <s v="5847770000000"/>
    <x v="13"/>
    <s v="Samsung"/>
    <x v="5"/>
    <s v="Tablets"/>
    <s v="Each"/>
    <s v="Active"/>
    <x v="2"/>
    <s v="LAG"/>
    <s v="C-18-S5"/>
    <s v="C"/>
    <s v="S5"/>
    <s v="BT-604967"/>
    <s v="LOT-A4264"/>
    <n v="232"/>
    <n v="27"/>
    <n v="205"/>
    <n v="75"/>
    <n v="22"/>
    <n v="750"/>
    <s v="SUP-1004"/>
    <x v="10"/>
    <s v="United Arab Emirates"/>
    <n v="19"/>
    <d v="2026-01-19T00:00:00"/>
    <n v="596243.36"/>
    <n v="692714.97"/>
    <n v="138328459.5"/>
    <s v="NGN"/>
    <d v="2026-06-24T00:00:00"/>
    <d v="2026-01-23T00:00:00"/>
    <m/>
    <x v="1"/>
    <x v="1"/>
  </r>
  <r>
    <s v="PRD-00843"/>
    <s v="DEL-ACC-0021"/>
    <s v="6838790000000"/>
    <x v="36"/>
    <s v="Dell"/>
    <x v="10"/>
    <s v="Webcams"/>
    <s v="Each"/>
    <s v="Active"/>
    <x v="2"/>
    <s v="LAG"/>
    <s v="A-12-S1"/>
    <s v="A"/>
    <s v="S1"/>
    <s v="BT-106163"/>
    <s v="LOT-A3145"/>
    <n v="49"/>
    <n v="19"/>
    <n v="30"/>
    <n v="10"/>
    <n v="4"/>
    <n v="60"/>
    <s v="SUP-1011"/>
    <x v="2"/>
    <s v="United Kingdom"/>
    <n v="26"/>
    <d v="2025-09-22T00:00:00"/>
    <n v="26762.77"/>
    <n v="32880.699999999997"/>
    <n v="1311375.73"/>
    <s v="NGN"/>
    <d v="2026-06-09T00:00:00"/>
    <d v="2025-09-27T00:00:00"/>
    <m/>
    <x v="1"/>
    <x v="1"/>
  </r>
  <r>
    <s v="PRD-00487"/>
    <s v="LOG-FUR-0011"/>
    <s v="5202390000000"/>
    <x v="4"/>
    <s v="Logitech"/>
    <x v="4"/>
    <s v="Seating"/>
    <s v="Each"/>
    <s v="Active"/>
    <x v="2"/>
    <s v="LAG"/>
    <s v="C-11-S1"/>
    <s v="C"/>
    <s v="S1"/>
    <s v="BT-362773"/>
    <s v="LOT-A7812"/>
    <n v="226"/>
    <n v="57"/>
    <n v="169"/>
    <n v="60"/>
    <n v="24"/>
    <n v="480"/>
    <s v="SUP-1002"/>
    <x v="6"/>
    <s v="Nigeria"/>
    <n v="9"/>
    <d v="2025-04-03T00:00:00"/>
    <n v="121823.42"/>
    <n v="187203.47"/>
    <n v="27532092.920000002"/>
    <s v="NGN"/>
    <d v="2026-06-09T00:00:00"/>
    <d v="2025-04-14T00:00:00"/>
    <m/>
    <x v="1"/>
    <x v="1"/>
  </r>
  <r>
    <s v="PRD-02694"/>
    <s v="KNG-STO-0056"/>
    <s v="7628950000000"/>
    <x v="79"/>
    <s v="Kingston"/>
    <x v="3"/>
    <s v="External Storage"/>
    <s v="Each"/>
    <s v="Active"/>
    <x v="0"/>
    <s v="PHC"/>
    <s v="A-38-S7"/>
    <s v="A"/>
    <s v="S7"/>
    <s v="BT-609004"/>
    <s v="LOT-C2978"/>
    <n v="515"/>
    <n v="138"/>
    <n v="377"/>
    <n v="75"/>
    <n v="37"/>
    <n v="600"/>
    <s v="SUP-1010"/>
    <x v="1"/>
    <s v="United Arab Emirates"/>
    <n v="20"/>
    <d v="2025-09-06T00:00:00"/>
    <n v="59037.37"/>
    <n v="85785.32"/>
    <n v="30404245.550000001"/>
    <s v="NGN"/>
    <d v="2026-05-23T00:00:00"/>
    <d v="2025-09-20T00:00:00"/>
    <m/>
    <x v="1"/>
    <x v="1"/>
  </r>
  <r>
    <s v="PRD-01035"/>
    <s v="SAM-AUD-0032"/>
    <s v="9116120000000"/>
    <x v="0"/>
    <s v="Samsung"/>
    <x v="0"/>
    <s v="Earbuds"/>
    <s v="Each"/>
    <s v="Active"/>
    <x v="2"/>
    <s v="LAG"/>
    <s v="G-29-S5"/>
    <s v="G"/>
    <s v="S5"/>
    <s v="BT-389621"/>
    <s v="LOT-A8529"/>
    <n v="63"/>
    <n v="12"/>
    <n v="51"/>
    <n v="25"/>
    <n v="10"/>
    <n v="150"/>
    <s v="SUP-1006"/>
    <x v="4"/>
    <s v="China"/>
    <n v="33"/>
    <d v="2026-04-10T00:00:00"/>
    <n v="163991.32999999999"/>
    <n v="227121.79"/>
    <n v="10331453.789999999"/>
    <s v="NGN"/>
    <d v="2026-05-30T00:00:00"/>
    <d v="2026-04-14T00:00:00"/>
    <m/>
    <x v="1"/>
    <x v="1"/>
  </r>
  <r>
    <s v="PRD-01656"/>
    <s v="BRO-SUP-0052"/>
    <s v="3197490000000"/>
    <x v="24"/>
    <s v="Brother"/>
    <x v="6"/>
    <s v="Paper Products"/>
    <s v="Pack"/>
    <s v="Active"/>
    <x v="1"/>
    <s v="ABJ"/>
    <s v="D-06-S6"/>
    <s v="D"/>
    <s v="S6"/>
    <s v="BT-611173"/>
    <s v="LOT-B9015"/>
    <n v="32"/>
    <n v="5"/>
    <n v="27"/>
    <n v="20"/>
    <n v="8"/>
    <n v="100"/>
    <s v="SUP-1003"/>
    <x v="0"/>
    <s v="Nigeria"/>
    <n v="7"/>
    <d v="2026-02-20T00:00:00"/>
    <n v="24529.07"/>
    <n v="30414.53"/>
    <n v="784930.24"/>
    <s v="NGN"/>
    <d v="2026-05-10T00:00:00"/>
    <d v="2026-03-07T00:00:00"/>
    <d v="2027-05-18T00:00:00"/>
    <x v="1"/>
    <x v="1"/>
  </r>
  <r>
    <s v="PRD-00344"/>
    <s v="PHI-ELC-0016"/>
    <s v="251763000000"/>
    <x v="37"/>
    <s v="Philips"/>
    <x v="8"/>
    <s v="Surge Protection"/>
    <s v="Each"/>
    <s v="Active"/>
    <x v="2"/>
    <s v="LAG"/>
    <s v="B-05-S1"/>
    <s v="B"/>
    <s v="S1"/>
    <s v="BT-562976"/>
    <s v="LOT-A7132"/>
    <n v="6"/>
    <n v="2"/>
    <n v="4"/>
    <n v="25"/>
    <n v="12"/>
    <n v="125"/>
    <s v="SUP-1006"/>
    <x v="4"/>
    <s v="China"/>
    <n v="39"/>
    <d v="2026-04-07T00:00:00"/>
    <n v="311675.75"/>
    <n v="473419.98"/>
    <n v="1870054.5"/>
    <s v="NGN"/>
    <d v="2026-06-13T00:00:00"/>
    <d v="2026-04-17T00:00:00"/>
    <m/>
    <x v="2"/>
    <x v="0"/>
  </r>
  <r>
    <s v="PRD-03043"/>
    <s v="MSF-ACC-0055"/>
    <s v="7759110000000"/>
    <x v="26"/>
    <s v="Microsoft"/>
    <x v="10"/>
    <s v="Mice"/>
    <s v="Each"/>
    <s v="Active"/>
    <x v="0"/>
    <s v="PHC"/>
    <s v="D-05-S7"/>
    <s v="D"/>
    <s v="S7"/>
    <s v="BT-565133"/>
    <s v="LOT-C1650"/>
    <n v="74"/>
    <n v="14"/>
    <n v="60"/>
    <n v="15"/>
    <n v="6"/>
    <n v="120"/>
    <s v="SUP-1003"/>
    <x v="0"/>
    <s v="Nigeria"/>
    <n v="4"/>
    <d v="2025-04-01T00:00:00"/>
    <n v="16402.36"/>
    <n v="21594.23"/>
    <n v="1213774.6399999999"/>
    <s v="NGN"/>
    <d v="2026-06-05T00:00:00"/>
    <d v="2025-04-12T00:00:00"/>
    <m/>
    <x v="1"/>
    <x v="1"/>
  </r>
  <r>
    <s v="PRD-01402"/>
    <s v="PHI-CCT-0042"/>
    <s v="5576940000000"/>
    <x v="32"/>
    <s v="Philips"/>
    <x v="9"/>
    <s v="NVR"/>
    <s v="Each"/>
    <s v="Active"/>
    <x v="1"/>
    <s v="ABJ"/>
    <s v="B-16-S2"/>
    <s v="B"/>
    <s v="S2"/>
    <s v="BT-647972"/>
    <s v="LOT-B1068"/>
    <n v="43"/>
    <n v="11"/>
    <n v="32"/>
    <n v="50"/>
    <n v="25"/>
    <n v="250"/>
    <s v="SUP-1010"/>
    <x v="1"/>
    <s v="United Arab Emirates"/>
    <n v="16"/>
    <d v="2025-09-20T00:00:00"/>
    <n v="267867.17"/>
    <n v="382420.54"/>
    <n v="11518288.310000001"/>
    <s v="NGN"/>
    <d v="2026-05-10T00:00:00"/>
    <d v="2025-09-29T00:00:00"/>
    <m/>
    <x v="2"/>
    <x v="0"/>
  </r>
  <r>
    <s v="PRD-00355"/>
    <s v="LOG-AUD-0004"/>
    <s v="4902500000000"/>
    <x v="68"/>
    <s v="Logitech"/>
    <x v="0"/>
    <s v="Headsets"/>
    <s v="Each"/>
    <s v="Active"/>
    <x v="2"/>
    <s v="LAG"/>
    <s v="F-27-S6"/>
    <s v="F"/>
    <s v="S6"/>
    <s v="BT-783648"/>
    <s v="LOT-A7139"/>
    <n v="236"/>
    <n v="87"/>
    <n v="149"/>
    <n v="25"/>
    <n v="10"/>
    <n v="250"/>
    <s v="SUP-1006"/>
    <x v="4"/>
    <s v="China"/>
    <n v="33"/>
    <d v="2026-01-14T00:00:00"/>
    <n v="119837.02"/>
    <n v="179796.43"/>
    <n v="28281536.719999999"/>
    <s v="NGN"/>
    <d v="2026-06-09T00:00:00"/>
    <d v="2026-01-15T00:00:00"/>
    <m/>
    <x v="1"/>
    <x v="1"/>
  </r>
  <r>
    <s v="PRD-00143"/>
    <s v="APC-ELC-0005"/>
    <s v="4237330000000"/>
    <x v="38"/>
    <s v="Apc"/>
    <x v="8"/>
    <s v="Surge Protection"/>
    <s v="Each"/>
    <s v="Active"/>
    <x v="2"/>
    <s v="LAG"/>
    <s v="C-21-S8"/>
    <s v="C"/>
    <s v="S8"/>
    <s v="BT-470711"/>
    <s v="LOT-A4580"/>
    <n v="43"/>
    <n v="8"/>
    <n v="35"/>
    <n v="40"/>
    <n v="16"/>
    <n v="240"/>
    <s v="SUP-1002"/>
    <x v="5"/>
    <s v="Nigeria"/>
    <n v="5"/>
    <d v="2025-06-24T00:00:00"/>
    <n v="37018.94"/>
    <n v="52547.61"/>
    <n v="1591814.42"/>
    <s v="NGN"/>
    <d v="2026-05-25T00:00:00"/>
    <d v="2025-06-26T00:00:00"/>
    <m/>
    <x v="1"/>
    <x v="1"/>
  </r>
  <r>
    <s v="PRD-03114"/>
    <s v="UBI-CCT-0077"/>
    <s v="2229590000000"/>
    <x v="16"/>
    <s v="Ubiquiti"/>
    <x v="9"/>
    <s v="NVR"/>
    <s v="Each"/>
    <s v="Active"/>
    <x v="0"/>
    <s v="PHC"/>
    <s v="G-21-S9"/>
    <s v="G"/>
    <s v="S9"/>
    <s v="BT-779516"/>
    <s v="LOT-C2880"/>
    <n v="384"/>
    <n v="29"/>
    <n v="355"/>
    <n v="75"/>
    <n v="37"/>
    <n v="450"/>
    <s v="SUP-1010"/>
    <x v="1"/>
    <s v="United Arab Emirates"/>
    <n v="19"/>
    <d v="2025-11-12T00:00:00"/>
    <n v="132030.38"/>
    <n v="161821.39000000001"/>
    <n v="50699665.920000002"/>
    <s v="NGN"/>
    <d v="2026-05-14T00:00:00"/>
    <d v="2025-11-20T00:00:00"/>
    <m/>
    <x v="1"/>
    <x v="1"/>
  </r>
  <r>
    <s v="PRD-02030"/>
    <s v="HP-FUR-0050"/>
    <s v="74813353336"/>
    <x v="27"/>
    <s v="Hp"/>
    <x v="4"/>
    <s v="Desk Accessories"/>
    <s v="Each"/>
    <s v="Active"/>
    <x v="1"/>
    <s v="ABJ"/>
    <s v="D-15-S6"/>
    <s v="D"/>
    <s v="S6"/>
    <s v="BT-749152"/>
    <s v="LOT-B4278"/>
    <n v="18"/>
    <n v="2"/>
    <n v="16"/>
    <n v="10"/>
    <n v="3"/>
    <n v="60"/>
    <s v="SUP-1002"/>
    <x v="5"/>
    <s v="Nigeria"/>
    <n v="5"/>
    <d v="2025-08-25T00:00:00"/>
    <n v="213882.59"/>
    <n v="293293.76"/>
    <n v="3849886.62"/>
    <s v="NGN"/>
    <d v="2026-05-01T00:00:00"/>
    <d v="2025-08-30T00:00:00"/>
    <m/>
    <x v="1"/>
    <x v="1"/>
  </r>
  <r>
    <s v="PRD-00092"/>
    <s v="PHI-AUD-0002"/>
    <s v="275884000000"/>
    <x v="7"/>
    <s v="Philips"/>
    <x v="0"/>
    <s v="Headsets"/>
    <s v="Each"/>
    <s v="Active"/>
    <x v="2"/>
    <s v="LAG"/>
    <s v="A-12-S5"/>
    <s v="A"/>
    <s v="S5"/>
    <s v="BT-225245"/>
    <s v="LOT-A1207"/>
    <n v="324"/>
    <n v="61"/>
    <n v="263"/>
    <n v="100"/>
    <n v="50"/>
    <n v="400"/>
    <s v="SUP-1001"/>
    <x v="9"/>
    <s v="Nigeria"/>
    <n v="6"/>
    <d v="2025-03-02T00:00:00"/>
    <n v="26483.75"/>
    <n v="35059.01"/>
    <n v="8580735"/>
    <s v="NGN"/>
    <d v="2026-05-22T00:00:00"/>
    <d v="2025-03-12T00:00:00"/>
    <m/>
    <x v="1"/>
    <x v="1"/>
  </r>
  <r>
    <s v="PRD-01394"/>
    <s v="PHI-ELC-0078"/>
    <s v="1797800000000"/>
    <x v="31"/>
    <s v="Philips"/>
    <x v="8"/>
    <s v="Surge Protection"/>
    <s v="Each"/>
    <s v="Active"/>
    <x v="1"/>
    <s v="ABJ"/>
    <s v="D-22-S1"/>
    <s v="D"/>
    <s v="S1"/>
    <s v="BT-704168"/>
    <s v="LOT-B1960"/>
    <n v="4"/>
    <n v="1"/>
    <n v="3"/>
    <n v="40"/>
    <n v="12"/>
    <n v="320"/>
    <s v="SUP-1007"/>
    <x v="8"/>
    <s v="China"/>
    <n v="30"/>
    <m/>
    <n v="131959.97"/>
    <n v="154635.01999999999"/>
    <n v="527839.88"/>
    <s v="NGN"/>
    <d v="2026-05-05T00:00:00"/>
    <d v="2025-04-06T00:00:00"/>
    <m/>
    <x v="2"/>
    <x v="0"/>
  </r>
  <r>
    <s v="PRD-03262"/>
    <s v="UBI-CCT-0082"/>
    <s v="1912380000000"/>
    <x v="40"/>
    <s v="Ubiquiti"/>
    <x v="9"/>
    <s v="IP Cameras"/>
    <s v="Each"/>
    <s v="Active"/>
    <x v="0"/>
    <s v="PHC"/>
    <s v="C-30-S7"/>
    <s v="C"/>
    <s v="S7"/>
    <s v="BT-269284"/>
    <s v="LOT-C7158"/>
    <n v="589"/>
    <n v="234"/>
    <n v="355"/>
    <n v="60"/>
    <n v="30"/>
    <n v="600"/>
    <s v="SUP-1012"/>
    <x v="11"/>
    <s v="Nigeria"/>
    <n v="8"/>
    <d v="2025-07-07T00:00:00"/>
    <n v="630630.47"/>
    <n v="764128.27"/>
    <n v="371441346.80000001"/>
    <s v="NGN"/>
    <d v="2026-06-18T00:00:00"/>
    <d v="2025-07-22T00:00:00"/>
    <m/>
    <x v="1"/>
    <x v="1"/>
  </r>
  <r>
    <s v="PRD-00917"/>
    <s v="PHI-CLN-0023"/>
    <s v="8070050000000"/>
    <x v="20"/>
    <s v="Philips"/>
    <x v="1"/>
    <s v="Wipes"/>
    <s v="Each"/>
    <s v="Active"/>
    <x v="2"/>
    <s v="LAG"/>
    <s v="G-16-S1"/>
    <s v="G"/>
    <s v="S1"/>
    <s v="BT-304155"/>
    <s v="LOT-A3994"/>
    <n v="125"/>
    <n v="11"/>
    <n v="114"/>
    <n v="20"/>
    <n v="8"/>
    <n v="200"/>
    <s v="SUP-1008"/>
    <x v="3"/>
    <s v="Nigeria"/>
    <n v="10"/>
    <d v="2025-05-04T00:00:00"/>
    <n v="25679.45"/>
    <n v="38937.370000000003"/>
    <n v="3209931.25"/>
    <s v="NGN"/>
    <d v="2026-06-10T00:00:00"/>
    <d v="2025-05-09T00:00:00"/>
    <d v="2026-07-26T00:00:00"/>
    <x v="1"/>
    <x v="1"/>
  </r>
  <r>
    <s v="PRD-03016"/>
    <s v="DEL-ACC-0061"/>
    <s v="5337750000000"/>
    <x v="58"/>
    <s v="Dell"/>
    <x v="10"/>
    <s v="Webcams"/>
    <s v="Each"/>
    <s v="Discontinued"/>
    <x v="0"/>
    <s v="PHC"/>
    <s v="E-38-S1"/>
    <s v="E"/>
    <s v="S1"/>
    <s v="BT-555222"/>
    <s v="LOT-C3415"/>
    <n v="762"/>
    <n v="6"/>
    <n v="756"/>
    <n v="100"/>
    <n v="40"/>
    <n v="800"/>
    <s v="SUP-1003"/>
    <x v="0"/>
    <s v="Nigeria"/>
    <n v="2"/>
    <d v="2025-01-19T00:00:00"/>
    <n v="4756.76"/>
    <n v="6968.31"/>
    <n v="3624651.12"/>
    <s v="NGN"/>
    <d v="2026-05-11T00:00:00"/>
    <d v="2025-01-21T00:00:00"/>
    <m/>
    <x v="1"/>
    <x v="1"/>
  </r>
  <r>
    <s v="PRD-00191"/>
    <s v="APC-ELC-0007"/>
    <s v="7320310000000"/>
    <x v="70"/>
    <s v="Apc"/>
    <x v="8"/>
    <s v="Surge Protection"/>
    <s v="Each"/>
    <s v="Active"/>
    <x v="2"/>
    <s v="LAG"/>
    <s v="E-07-S7"/>
    <s v="E"/>
    <s v="S7"/>
    <s v="BT-761249"/>
    <s v="LOT-A6886"/>
    <n v="270"/>
    <n v="98"/>
    <n v="172"/>
    <n v="75"/>
    <n v="30"/>
    <n v="300"/>
    <s v="SUP-1004"/>
    <x v="10"/>
    <s v="United Arab Emirates"/>
    <n v="24"/>
    <d v="2025-05-12T00:00:00"/>
    <n v="71373.59"/>
    <n v="97909.59"/>
    <n v="19270869.300000001"/>
    <s v="NGN"/>
    <d v="2026-06-17T00:00:00"/>
    <d v="2025-05-23T00:00:00"/>
    <m/>
    <x v="1"/>
    <x v="1"/>
  </r>
  <r>
    <s v="PRD-00663"/>
    <s v="PHI-ELC-0037"/>
    <s v="2826250000000"/>
    <x v="31"/>
    <s v="Philips"/>
    <x v="8"/>
    <s v="UPS"/>
    <s v="Each"/>
    <s v="Active"/>
    <x v="2"/>
    <s v="LAG"/>
    <s v="B-13-S6"/>
    <s v="B"/>
    <s v="S6"/>
    <s v="BT-637553"/>
    <s v="LOT-A7867"/>
    <n v="147"/>
    <n v="28"/>
    <n v="119"/>
    <m/>
    <n v="7"/>
    <n v="200"/>
    <s v="SUP-1001"/>
    <x v="9"/>
    <s v="Nigeria"/>
    <n v="11"/>
    <d v="2026-06-01T00:00:00"/>
    <n v="86333.49"/>
    <n v="107314.19"/>
    <n v="12691023.029999999"/>
    <s v="NGN"/>
    <d v="2026-06-29T00:00:00"/>
    <d v="2026-06-11T00:00:00"/>
    <m/>
    <x v="1"/>
    <x v="1"/>
  </r>
  <r>
    <s v="PRD-01193"/>
    <s v="HP-SUP-0034"/>
    <s v="2512260000000"/>
    <x v="45"/>
    <s v="Hp"/>
    <x v="6"/>
    <s v="Labels"/>
    <s v="Pack"/>
    <s v="Active"/>
    <x v="2"/>
    <s v="LAG"/>
    <s v="H-32-S4"/>
    <s v="H"/>
    <s v="S4"/>
    <s v="BT-364248"/>
    <s v="LOT-A6777"/>
    <n v="177"/>
    <n v="42"/>
    <n v="135"/>
    <n v="25"/>
    <n v="10"/>
    <n v="200"/>
    <s v="SUP-1001"/>
    <x v="9"/>
    <s v="Nigeria"/>
    <n v="11"/>
    <d v="2025-06-03T00:00:00"/>
    <n v="21508.65"/>
    <n v="32430.82"/>
    <n v="3807031.05"/>
    <s v="NGN"/>
    <d v="2026-05-11T00:00:00"/>
    <d v="2025-06-16T00:00:00"/>
    <d v="2027-02-24T00:00:00"/>
    <x v="1"/>
    <x v="1"/>
  </r>
  <r>
    <s v="PRD-01481"/>
    <s v="PHI-ELC-0087"/>
    <s v="3463890000000"/>
    <x v="37"/>
    <s v="Philips"/>
    <x v="8"/>
    <s v="Lighting"/>
    <s v="Each"/>
    <s v="Active"/>
    <x v="1"/>
    <s v="ABJ"/>
    <s v="E-23-S9"/>
    <s v="E"/>
    <s v="S9"/>
    <s v="BT-577667"/>
    <s v="LOT-B3433"/>
    <n v="0"/>
    <n v="0"/>
    <n v="0"/>
    <n v="40"/>
    <n v="20"/>
    <n v="160"/>
    <s v="SUP-1003"/>
    <x v="0"/>
    <s v="Nigeria"/>
    <n v="8"/>
    <d v="2025-10-07T00:00:00"/>
    <n v="249446.24"/>
    <n v="309782.40000000002"/>
    <n v="0"/>
    <s v="NGN"/>
    <d v="2026-06-06T00:00:00"/>
    <d v="2025-10-13T00:00:00"/>
    <m/>
    <x v="0"/>
    <x v="0"/>
  </r>
  <r>
    <s v="PRD-00695"/>
    <s v="CAN-SUP-0023"/>
    <s v="2271120000000"/>
    <x v="39"/>
    <s v="Canon"/>
    <x v="6"/>
    <s v="Paper Products"/>
    <s v="Pack"/>
    <s v="Active"/>
    <x v="2"/>
    <s v="LAG"/>
    <s v="C-14-S8"/>
    <s v="C"/>
    <s v="S8"/>
    <s v="BT-289018"/>
    <s v="LOT-A1977"/>
    <n v="76"/>
    <n v="0"/>
    <n v="76"/>
    <n v="20"/>
    <n v="8"/>
    <n v="80"/>
    <s v="SUP-1002"/>
    <x v="5"/>
    <s v="Nigeria"/>
    <n v="9"/>
    <d v="2025-12-06T00:00:00"/>
    <n v="35703.39"/>
    <n v="44767.37"/>
    <n v="2713457.64"/>
    <s v="NGN"/>
    <d v="2026-06-16T00:00:00"/>
    <d v="2025-12-14T00:00:00"/>
    <d v="2027-05-17T00:00:00"/>
    <x v="1"/>
    <x v="1"/>
  </r>
  <r>
    <s v="PRD-00164"/>
    <s v="MSF-LAP-0002"/>
    <s v="3878000000000"/>
    <x v="18"/>
    <s v="Microsoft"/>
    <x v="2"/>
    <s v="Business Laptops"/>
    <s v="Each"/>
    <s v="Active"/>
    <x v="2"/>
    <s v="LAG"/>
    <s v="B-32-S6"/>
    <s v="B"/>
    <s v="S6"/>
    <s v="BT-726111"/>
    <s v="LOT-A9709"/>
    <n v="62"/>
    <n v="3"/>
    <n v="59"/>
    <n v="15"/>
    <n v="6"/>
    <n v="90"/>
    <s v="SUP-1001"/>
    <x v="9"/>
    <s v="Nigeria"/>
    <n v="7"/>
    <d v="2025-10-16T00:00:00"/>
    <n v="1260780.96"/>
    <n v="1777404.19"/>
    <n v="78168419.519999996"/>
    <s v="NGN"/>
    <d v="2026-05-28T00:00:00"/>
    <d v="2025-10-23T00:00:00"/>
    <m/>
    <x v="1"/>
    <x v="1"/>
  </r>
  <r>
    <s v="PRD-00629"/>
    <s v="HP-CLN-0014"/>
    <s v="9017070000000"/>
    <x v="1"/>
    <s v="Hp"/>
    <x v="1"/>
    <s v="Wipes"/>
    <s v="Each"/>
    <s v="Active"/>
    <x v="2"/>
    <s v="LAG"/>
    <s v="A-23-S4"/>
    <s v="A"/>
    <s v="S4"/>
    <s v="BT-821797"/>
    <s v="LOT-A7814"/>
    <n v="83"/>
    <n v="4"/>
    <n v="79"/>
    <n v="25"/>
    <n v="10"/>
    <n v="125"/>
    <s v="SUP-1002"/>
    <x v="5"/>
    <s v="Nigeria"/>
    <n v="3"/>
    <d v="2026-04-22T00:00:00"/>
    <n v="28618.39"/>
    <n v="33895.08"/>
    <n v="2375326.37"/>
    <s v="NGN"/>
    <d v="2026-05-27T00:00:00"/>
    <d v="2026-04-24T00:00:00"/>
    <d v="2027-07-12T00:00:00"/>
    <x v="1"/>
    <x v="1"/>
  </r>
  <r>
    <s v="PRD-02236"/>
    <s v="WD-STO-0056"/>
    <s v="2121620000000"/>
    <x v="74"/>
    <s v="Western Digital"/>
    <x v="3"/>
    <s v="Hard Disk Drives"/>
    <s v="Each"/>
    <s v="Active"/>
    <x v="1"/>
    <s v="ABJ"/>
    <s v="A-04-S4"/>
    <s v="A"/>
    <s v="S4"/>
    <s v="BT-944134"/>
    <s v="LOT-B9731"/>
    <n v="597"/>
    <n v="142"/>
    <n v="455"/>
    <n v="100"/>
    <n v="50"/>
    <n v="600"/>
    <s v="SUP-1005"/>
    <x v="12"/>
    <s v="United Arab Emirates"/>
    <n v="17"/>
    <d v="2026-02-22T00:00:00"/>
    <n v="160256.1"/>
    <n v="232940.82"/>
    <n v="95672891.700000003"/>
    <s v="NGN"/>
    <d v="2026-05-12T00:00:00"/>
    <d v="2026-02-24T00:00:00"/>
    <m/>
    <x v="1"/>
    <x v="1"/>
  </r>
  <r>
    <s v="PRD-02385"/>
    <s v="MSF-ACC-0044"/>
    <s v="1691960000000"/>
    <x v="26"/>
    <s v="Microsoft"/>
    <x v="10"/>
    <s v="Webcams"/>
    <s v="Each"/>
    <s v="Active"/>
    <x v="0"/>
    <s v="PHC"/>
    <s v="C-09-S6"/>
    <s v="C"/>
    <s v="S6"/>
    <s v="BT-608562"/>
    <s v="LOT-C5194"/>
    <n v="302"/>
    <n v="2"/>
    <n v="300"/>
    <n v="50"/>
    <n v="20"/>
    <n v="500"/>
    <s v="SUP-1009"/>
    <x v="7"/>
    <s v="Nigeria"/>
    <n v="6"/>
    <m/>
    <n v="17343.61"/>
    <n v="22288.41"/>
    <n v="5237770.22"/>
    <s v="NGN"/>
    <d v="2026-06-07T00:00:00"/>
    <d v="2025-12-15T00:00:00"/>
    <m/>
    <x v="1"/>
    <x v="1"/>
  </r>
  <r>
    <s v="PRD-02739"/>
    <s v="BRO-PRN-0061"/>
    <s v="8273950000000"/>
    <x v="44"/>
    <s v="Brother"/>
    <x v="7"/>
    <s v="Multifunction"/>
    <s v="Each"/>
    <s v="Active"/>
    <x v="0"/>
    <s v="PHC"/>
    <s v="B-17-S7"/>
    <s v="B"/>
    <s v="S7"/>
    <s v="BT-975408"/>
    <s v="LOT-C6835"/>
    <n v="89"/>
    <n v="26"/>
    <n v="63"/>
    <n v="20"/>
    <n v="10"/>
    <n v="100"/>
    <s v="SUP-1010"/>
    <x v="1"/>
    <s v="United Arab Emirates"/>
    <n v="18"/>
    <d v="2025-10-23T00:00:00"/>
    <n v="186475.89"/>
    <n v="286833.89"/>
    <n v="16596354.210000001"/>
    <s v="NGN"/>
    <d v="2026-05-25T00:00:00"/>
    <d v="2025-10-27T00:00:00"/>
    <m/>
    <x v="1"/>
    <x v="1"/>
  </r>
  <r>
    <s v="PRD-01645"/>
    <s v="SAM-AUD-0055"/>
    <s v="9798980000000"/>
    <x v="0"/>
    <s v="Samsung"/>
    <x v="0"/>
    <s v="Earbuds"/>
    <s v="Each"/>
    <s v="Active"/>
    <x v="1"/>
    <s v="ABJ"/>
    <s v="E-11-S8"/>
    <s v="E"/>
    <s v="S8"/>
    <s v="BT-783347"/>
    <s v="LOT-B6000"/>
    <n v="152"/>
    <n v="16"/>
    <n v="136"/>
    <n v="30"/>
    <n v="9"/>
    <n v="180"/>
    <s v="SUP-1003"/>
    <x v="0"/>
    <s v="Nigeria"/>
    <n v="6"/>
    <d v="2025-06-30T00:00:00"/>
    <n v="144802.84"/>
    <n v="183483.59"/>
    <n v="22010031.68"/>
    <s v="NGN"/>
    <d v="2026-05-10T00:00:00"/>
    <d v="2025-07-03T00:00:00"/>
    <m/>
    <x v="1"/>
    <x v="1"/>
  </r>
  <r>
    <s v="PRD-02050"/>
    <s v="BRO-SUP-0064"/>
    <s v="7641440000000"/>
    <x v="24"/>
    <s v="Brother"/>
    <x v="6"/>
    <s v="Toner &amp; Ink"/>
    <s v="Pack"/>
    <s v="Active"/>
    <x v="1"/>
    <s v="ABJ"/>
    <s v="A-35-S1"/>
    <s v="A"/>
    <s v="S1"/>
    <s v="BT-637273"/>
    <s v="LOT-B9882"/>
    <n v="118"/>
    <n v="4"/>
    <n v="114"/>
    <n v="50"/>
    <n v="20"/>
    <n v="500"/>
    <s v="SUP-1007"/>
    <x v="8"/>
    <s v="China"/>
    <n v="32"/>
    <d v="2025-03-22T00:00:00"/>
    <n v="17659.810000000001"/>
    <n v="22428.26"/>
    <n v="2083857.58"/>
    <s v="NGN"/>
    <d v="2026-05-17T00:00:00"/>
    <d v="2025-03-25T00:00:00"/>
    <d v="2026-04-11T00:00:00"/>
    <x v="1"/>
    <x v="1"/>
  </r>
  <r>
    <s v="PRD-00697"/>
    <s v="SAM-MOB-0024"/>
    <s v="3267240000000"/>
    <x v="21"/>
    <s v="Samsung"/>
    <x v="5"/>
    <s v="Tablets"/>
    <s v="Each"/>
    <s v="Active"/>
    <x v="2"/>
    <s v="LAG"/>
    <s v="A-01-S6"/>
    <s v="A"/>
    <s v="S6"/>
    <s v="BT-134496"/>
    <s v="LOT-A5771"/>
    <n v="270"/>
    <n v="2"/>
    <n v="268"/>
    <n v="75"/>
    <n v="22"/>
    <n v="300"/>
    <s v="SUP-1002"/>
    <x v="5"/>
    <s v="Nigeria"/>
    <n v="9"/>
    <d v="2025-11-23T00:00:00"/>
    <n v="648829.86"/>
    <n v="849983.24"/>
    <n v="175184062.19999999"/>
    <s v="NGN"/>
    <d v="2026-05-04T00:00:00"/>
    <d v="2025-12-01T00:00:00"/>
    <m/>
    <x v="1"/>
    <x v="1"/>
  </r>
  <r>
    <s v="PRD-00312"/>
    <s v="APC-ELC-0016"/>
    <s v="3322890000000"/>
    <x v="70"/>
    <s v="Apc"/>
    <x v="8"/>
    <s v="Surge Protection"/>
    <s v="Each"/>
    <s v="Active"/>
    <x v="2"/>
    <s v="LAG"/>
    <s v="C-06-S8"/>
    <s v="C"/>
    <s v="S8"/>
    <s v="BT-756359"/>
    <s v="LOT-A2528"/>
    <n v="50"/>
    <n v="4"/>
    <n v="46"/>
    <n v="50"/>
    <n v="25"/>
    <n v="500"/>
    <s v="SUP-1001"/>
    <x v="9"/>
    <s v="Nigeria"/>
    <n v="9"/>
    <d v="2026-05-02T00:00:00"/>
    <n v="256373.62"/>
    <n v="343740.93"/>
    <n v="12818681"/>
    <s v="NGN"/>
    <d v="2026-06-19T00:00:00"/>
    <d v="2026-05-07T00:00:00"/>
    <m/>
    <x v="2"/>
    <x v="0"/>
  </r>
  <r>
    <s v="PRD-00540"/>
    <s v="HP-SUP-0013"/>
    <s v="3677460000000"/>
    <x v="34"/>
    <s v="Hp"/>
    <x v="6"/>
    <s v="Toner &amp; Ink"/>
    <s v="Pack"/>
    <s v="Active"/>
    <x v="2"/>
    <s v="LAG"/>
    <s v="G-38-S7"/>
    <s v="G"/>
    <s v="S7"/>
    <s v="BT-750077"/>
    <s v="LOT-A9038"/>
    <n v="44"/>
    <n v="6"/>
    <n v="38"/>
    <n v="10"/>
    <n v="4"/>
    <n v="60"/>
    <s v="SUP-1011"/>
    <x v="2"/>
    <s v="United Kingdom"/>
    <n v="31"/>
    <d v="2026-02-27T00:00:00"/>
    <n v="20591.52"/>
    <n v="29760.14"/>
    <n v="906026.88"/>
    <s v="NGN"/>
    <d v="2026-06-10T00:00:00"/>
    <d v="2026-03-04T00:00:00"/>
    <d v="2027-01-16T00:00:00"/>
    <x v="1"/>
    <x v="1"/>
  </r>
  <r>
    <s v="PRD-00270"/>
    <s v="HP-SUP-0006"/>
    <m/>
    <x v="34"/>
    <s v="Hp"/>
    <x v="6"/>
    <s v="Labels"/>
    <s v="Pack"/>
    <s v="Active"/>
    <x v="2"/>
    <s v="LAG"/>
    <s v="N/A"/>
    <s v="A"/>
    <s v="S2"/>
    <s v="BT-531066"/>
    <s v="LOT-A5940"/>
    <n v="0"/>
    <n v="0"/>
    <n v="0"/>
    <n v="50"/>
    <n v="25"/>
    <n v="300"/>
    <s v="SUP-1002"/>
    <x v="5"/>
    <s v="Nigeria"/>
    <n v="6"/>
    <d v="2025-08-28T00:00:00"/>
    <n v="11854.09"/>
    <n v="16752.02"/>
    <n v="0"/>
    <s v="NGN"/>
    <d v="2026-05-21T00:00:00"/>
    <d v="2025-09-08T00:00:00"/>
    <d v="2027-04-12T00:00:00"/>
    <x v="0"/>
    <x v="0"/>
  </r>
  <r>
    <s v="PRD-02572"/>
    <s v="SEA-STO-0055"/>
    <s v="4316960000000"/>
    <x v="81"/>
    <s v="Seagate"/>
    <x v="3"/>
    <s v="Solid State Drives"/>
    <s v="Each"/>
    <s v="Active"/>
    <x v="0"/>
    <s v="PHC"/>
    <s v="E-12-S2"/>
    <s v="E"/>
    <s v="S2"/>
    <s v="BT-559814"/>
    <s v="LOT-C2369"/>
    <n v="120"/>
    <n v="22"/>
    <n v="98"/>
    <n v="75"/>
    <n v="37"/>
    <n v="750"/>
    <s v="SUP-1006"/>
    <x v="4"/>
    <s v="China"/>
    <n v="33"/>
    <d v="2025-12-15T00:00:00"/>
    <n v="66340.41"/>
    <n v="101007.47"/>
    <n v="7960849.2000000002"/>
    <s v="NGN"/>
    <d v="2026-06-18T00:00:00"/>
    <d v="2025-12-24T00:00:00"/>
    <m/>
    <x v="1"/>
    <x v="1"/>
  </r>
  <r>
    <s v="PRD-01461"/>
    <s v="UBI-CCT-0036"/>
    <s v="3672920000000"/>
    <x v="16"/>
    <s v="Ubiquiti"/>
    <x v="9"/>
    <s v="NVR"/>
    <s v="Each"/>
    <s v="Discontinued"/>
    <x v="1"/>
    <s v="ABJ"/>
    <s v="E-08-S1"/>
    <s v="E"/>
    <s v="S1"/>
    <s v="BT-170849"/>
    <s v="LOT-B3963"/>
    <n v="120"/>
    <n v="17"/>
    <n v="103"/>
    <n v="20"/>
    <n v="8"/>
    <n v="120"/>
    <s v="SUP-1002"/>
    <x v="5"/>
    <s v="Nigeria"/>
    <n v="8"/>
    <d v="2025-01-30T00:00:00"/>
    <n v="407870.59"/>
    <n v="572723.87"/>
    <n v="48944470.799999997"/>
    <s v="NGN"/>
    <d v="2026-05-02T00:00:00"/>
    <d v="2025-02-01T00:00:00"/>
    <m/>
    <x v="1"/>
    <x v="1"/>
  </r>
  <r>
    <s v="PRD-02417"/>
    <s v="LOG-FUR-0065"/>
    <s v="878418000000"/>
    <x v="4"/>
    <s v="Logitech"/>
    <x v="4"/>
    <s v="Seating"/>
    <s v="Each"/>
    <s v="Active"/>
    <x v="0"/>
    <s v="PHC"/>
    <s v="C-39-S8"/>
    <s v="C"/>
    <s v="S8"/>
    <s v="BT-579353"/>
    <s v="LOT-C9882"/>
    <n v="0"/>
    <n v="0"/>
    <n v="0"/>
    <n v="100"/>
    <n v="30"/>
    <n v="800"/>
    <s v="SUP-1006"/>
    <x v="4"/>
    <s v="China"/>
    <n v="35"/>
    <d v="2026-04-15T00:00:00"/>
    <n v="218126.43"/>
    <n v="270907.07"/>
    <n v="0"/>
    <s v="NGN"/>
    <d v="2026-05-16T00:00:00"/>
    <d v="2026-04-19T00:00:00"/>
    <m/>
    <x v="0"/>
    <x v="0"/>
  </r>
  <r>
    <s v="PRD-01294"/>
    <s v="CIS-CCT-0031"/>
    <s v="2815020000000"/>
    <x v="17"/>
    <s v="Cisco"/>
    <x v="9"/>
    <s v="NVR"/>
    <s v="Each"/>
    <s v="Active"/>
    <x v="1"/>
    <s v="ABJ"/>
    <s v="A-35-S4"/>
    <s v="A"/>
    <s v="S4"/>
    <s v="BT-408341"/>
    <s v="LOT-B7221"/>
    <n v="177"/>
    <n v="64"/>
    <n v="113"/>
    <n v="25"/>
    <n v="7"/>
    <n v="200"/>
    <s v="SUP-1002"/>
    <x v="5"/>
    <s v="Nigeria"/>
    <n v="6"/>
    <d v="2026-02-24T00:00:00"/>
    <n v="730109.72"/>
    <n v="1119768.4099999999"/>
    <n v="129229420.40000001"/>
    <s v="NGN"/>
    <d v="2026-05-03T00:00:00"/>
    <d v="2026-02-28T00:00:00"/>
    <m/>
    <x v="1"/>
    <x v="1"/>
  </r>
  <r>
    <s v="PRD-01475"/>
    <s v="CIS-NET-0062"/>
    <s v="8816040000000"/>
    <x v="48"/>
    <s v="Cisco"/>
    <x v="11"/>
    <s v="Routers"/>
    <s v="Each"/>
    <s v="Active"/>
    <x v="1"/>
    <s v="ABJ"/>
    <s v="F-17-S3"/>
    <s v="F"/>
    <s v="S3"/>
    <s v="BT-479907"/>
    <s v="LOT-B3077"/>
    <n v="0"/>
    <n v="0"/>
    <n v="0"/>
    <n v="20"/>
    <n v="8"/>
    <n v="160"/>
    <s v="SUP-1009"/>
    <x v="7"/>
    <s v="Nigeria"/>
    <n v="12"/>
    <d v="2025-08-20T00:00:00"/>
    <n v="288165.19"/>
    <n v="371750.1"/>
    <n v="0"/>
    <s v="NGN"/>
    <d v="2026-06-18T00:00:00"/>
    <d v="2025-08-29T00:00:00"/>
    <m/>
    <x v="0"/>
    <x v="0"/>
  </r>
  <r>
    <s v="PRD-01813"/>
    <s v="HP-CLN-0046"/>
    <s v="4534750000000"/>
    <x v="1"/>
    <s v="Hp"/>
    <x v="1"/>
    <s v="Wipes"/>
    <s v="Each"/>
    <s v="Active"/>
    <x v="1"/>
    <s v="ABJ"/>
    <s v="C-16-S7"/>
    <s v="C"/>
    <s v="S7"/>
    <s v="BT-899607"/>
    <s v="LOT-B2194"/>
    <n v="202"/>
    <n v="39"/>
    <n v="163"/>
    <n v="40"/>
    <n v="16"/>
    <n v="320"/>
    <s v="SUP-1003"/>
    <x v="0"/>
    <s v="Nigeria"/>
    <n v="6"/>
    <d v="2025-12-23T00:00:00"/>
    <n v="67336.36"/>
    <n v="93493.1"/>
    <n v="13601944.720000001"/>
    <s v="NGN"/>
    <d v="2026-05-24T00:00:00"/>
    <d v="2026-01-01T00:00:00"/>
    <d v="2026-07-11T00:00:00"/>
    <x v="1"/>
    <x v="1"/>
  </r>
  <r>
    <s v="PRD-02503"/>
    <s v="APC-ELC-0108"/>
    <s v="9434250000000"/>
    <x v="14"/>
    <s v="Apc"/>
    <x v="8"/>
    <s v="Lighting"/>
    <s v="Each"/>
    <s v="Active"/>
    <x v="0"/>
    <s v="PHC"/>
    <s v="C-24-S1"/>
    <s v="C"/>
    <s v="S1"/>
    <s v="BT-573319"/>
    <s v="LOT-C6133"/>
    <n v="152"/>
    <n v="38"/>
    <n v="114"/>
    <n v="20"/>
    <n v="8"/>
    <n v="160"/>
    <s v="SUP-1006"/>
    <x v="4"/>
    <s v="China"/>
    <n v="36"/>
    <d v="2025-05-10T00:00:00"/>
    <n v="133323.63"/>
    <n v="179678.77"/>
    <n v="20265191.760000002"/>
    <s v="NGN"/>
    <d v="2026-06-09T00:00:00"/>
    <d v="2025-05-22T00:00:00"/>
    <m/>
    <x v="1"/>
    <x v="1"/>
  </r>
  <r>
    <s v="PRD-02393"/>
    <s v="WD-STO-0061"/>
    <s v="5735260000000"/>
    <x v="78"/>
    <s v="Western Digital"/>
    <x v="3"/>
    <s v="Hard Disk Drives"/>
    <s v="Each"/>
    <s v="Active"/>
    <x v="0"/>
    <s v="PHC"/>
    <s v="B-23-S6"/>
    <s v="B"/>
    <s v="S6"/>
    <s v="BT-626404"/>
    <s v="LOT-C5468"/>
    <n v="470"/>
    <n v="55"/>
    <n v="415"/>
    <n v="75"/>
    <n v="22"/>
    <n v="450"/>
    <s v="SUP-1003"/>
    <x v="0"/>
    <s v="Nigeria"/>
    <n v="6"/>
    <d v="2026-05-26T00:00:00"/>
    <n v="177263.77"/>
    <n v="212110.11"/>
    <n v="83313971.900000006"/>
    <s v="NGN"/>
    <d v="2026-06-23T00:00:00"/>
    <d v="2026-06-08T00:00:00"/>
    <m/>
    <x v="3"/>
    <x v="1"/>
  </r>
  <r>
    <s v="PRD-01301"/>
    <s v="LOG-AUD-0028"/>
    <s v="5180170000000"/>
    <x v="68"/>
    <s v="Logitech"/>
    <x v="0"/>
    <s v="Speakers"/>
    <s v="Each"/>
    <s v="Active"/>
    <x v="1"/>
    <s v="ABJ"/>
    <s v="B-35-S9"/>
    <s v="B"/>
    <s v="S9"/>
    <s v="BT-332373"/>
    <s v="LOT-B4103"/>
    <n v="39"/>
    <n v="6"/>
    <n v="33"/>
    <n v="10"/>
    <n v="3"/>
    <n v="40"/>
    <s v="SUP-1002"/>
    <x v="5"/>
    <s v="Nigeria"/>
    <n v="6"/>
    <d v="2025-10-03T00:00:00"/>
    <n v="87631"/>
    <n v="101294.91"/>
    <n v="3417609"/>
    <s v="NGN"/>
    <d v="2026-06-27T00:00:00"/>
    <d v="2025-10-08T00:00:00"/>
    <m/>
    <x v="1"/>
    <x v="1"/>
  </r>
  <r>
    <s v="PRD-00197"/>
    <s v="DEL-ACC-0007"/>
    <s v="4929300000000"/>
    <x v="36"/>
    <s v="Dell"/>
    <x v="10"/>
    <s v="Input Combos"/>
    <s v="Each"/>
    <s v="Active"/>
    <x v="2"/>
    <s v="LAG"/>
    <s v="H-27-S8"/>
    <s v="H"/>
    <s v="S8"/>
    <s v="BT-279517"/>
    <s v="LOT-A6629"/>
    <n v="55"/>
    <n v="6"/>
    <n v="49"/>
    <n v="20"/>
    <n v="8"/>
    <n v="100"/>
    <s v="SUP-1004"/>
    <x v="10"/>
    <s v="United Arab Emirates"/>
    <n v="20"/>
    <d v="2025-08-26T00:00:00"/>
    <n v="5957.77"/>
    <n v="8206.6299999999992"/>
    <n v="327677.34999999998"/>
    <s v="NGN"/>
    <d v="2026-06-22T00:00:00"/>
    <d v="2025-08-29T00:00:00"/>
    <m/>
    <x v="1"/>
    <x v="1"/>
  </r>
  <r>
    <s v="PRD-00864"/>
    <s v="SAM-MOB-0029"/>
    <s v="6016740000000"/>
    <x v="13"/>
    <s v="Samsung"/>
    <x v="5"/>
    <s v="Tablets"/>
    <s v="Each"/>
    <s v="Active"/>
    <x v="2"/>
    <s v="LAG"/>
    <s v="F-22-S1"/>
    <s v="F"/>
    <s v="S1"/>
    <s v="BT-180293"/>
    <s v="LOT-A9893"/>
    <n v="147"/>
    <n v="45"/>
    <n v="102"/>
    <n v="25"/>
    <n v="12"/>
    <n v="150"/>
    <s v="SUP-1006"/>
    <x v="4"/>
    <s v="China"/>
    <n v="33"/>
    <d v="2025-06-07T00:00:00"/>
    <n v="298462.84000000003"/>
    <n v="400589"/>
    <n v="43874037.479999997"/>
    <s v="NGN"/>
    <d v="2026-06-02T00:00:00"/>
    <d v="2025-06-14T00:00:00"/>
    <m/>
    <x v="1"/>
    <x v="1"/>
  </r>
  <r>
    <s v="PRD-03260"/>
    <s v="SEA-STO-0067"/>
    <s v="8533880000000"/>
    <x v="47"/>
    <s v="Seagate"/>
    <x v="3"/>
    <s v="Solid State Drives"/>
    <s v="Each"/>
    <s v="Active"/>
    <x v="0"/>
    <s v="PHC"/>
    <s v="C-23-S6"/>
    <s v="C"/>
    <s v="S6"/>
    <s v="BT-809789"/>
    <s v="LOT-C3521"/>
    <n v="177"/>
    <n v="12"/>
    <n v="165"/>
    <m/>
    <n v="15"/>
    <n v="240"/>
    <s v="SUP-1006"/>
    <x v="4"/>
    <s v="China"/>
    <n v="39"/>
    <d v="2025-07-08T00:00:00"/>
    <n v="44922.51"/>
    <n v="65943.02"/>
    <n v="7951284.2699999996"/>
    <s v="NGN"/>
    <d v="2026-06-20T00:00:00"/>
    <d v="2025-07-13T00:00:00"/>
    <m/>
    <x v="1"/>
    <x v="1"/>
  </r>
  <r>
    <s v="PRD-02220"/>
    <s v="PHI-CLN-0060"/>
    <m/>
    <x v="20"/>
    <s v="Philips"/>
    <x v="1"/>
    <s v="Wipes"/>
    <s v="Each"/>
    <s v="Active"/>
    <x v="1"/>
    <s v="ABJ"/>
    <s v="F-06-S8"/>
    <s v="F"/>
    <s v="S8"/>
    <s v="BT-776978"/>
    <s v="LOT-B5472"/>
    <n v="0"/>
    <n v="0"/>
    <n v="0"/>
    <n v="10"/>
    <n v="3"/>
    <n v="60"/>
    <s v="SUP-1007"/>
    <x v="8"/>
    <s v="China"/>
    <n v="30"/>
    <d v="2025-09-22T00:00:00"/>
    <n v="155892.18"/>
    <n v="200183.07"/>
    <n v="0"/>
    <s v="NGN"/>
    <d v="2026-06-20T00:00:00"/>
    <d v="2025-10-04T00:00:00"/>
    <d v="2027-07-18T00:00:00"/>
    <x v="0"/>
    <x v="0"/>
  </r>
  <r>
    <s v="PRD-02216"/>
    <s v="HP-FUR-0055"/>
    <s v="5679930000000"/>
    <x v="27"/>
    <s v="Hp"/>
    <x v="4"/>
    <s v="Desks"/>
    <s v="Each"/>
    <s v="Active"/>
    <x v="1"/>
    <s v="ABJ"/>
    <s v="F-09-S3"/>
    <s v="F"/>
    <s v="S3"/>
    <s v="BT-259158"/>
    <s v="LOT-B7996"/>
    <n v="29"/>
    <n v="11"/>
    <n v="18"/>
    <n v="10"/>
    <n v="4"/>
    <n v="50"/>
    <s v="SUP-1005"/>
    <x v="12"/>
    <s v="United Arab Emirates"/>
    <n v="16"/>
    <d v="2025-03-30T00:00:00"/>
    <n v="183840.71"/>
    <n v="216902.81"/>
    <n v="5331380.59"/>
    <s v="NGN"/>
    <d v="2026-06-26T00:00:00"/>
    <d v="2025-03-31T00:00:00"/>
    <m/>
    <x v="1"/>
    <x v="1"/>
  </r>
  <r>
    <s v="PRD-02877"/>
    <s v="SAM-AUD-0084"/>
    <s v="5996320000000"/>
    <x v="0"/>
    <s v="Samsung"/>
    <x v="0"/>
    <s v="Earbuds"/>
    <s v="Each"/>
    <s v="Active"/>
    <x v="0"/>
    <s v="PHC"/>
    <s v="C-35-S6"/>
    <s v="C"/>
    <s v="S6"/>
    <s v="BT-903974"/>
    <s v="LOT-C1609"/>
    <n v="63"/>
    <n v="4"/>
    <n v="59"/>
    <n v="60"/>
    <n v="24"/>
    <n v="300"/>
    <s v="SUP-1010"/>
    <x v="1"/>
    <s v="United Arab Emirates"/>
    <n v="17"/>
    <d v="2026-01-31T00:00:00"/>
    <n v="58230.37"/>
    <n v="88364.53"/>
    <n v="3668513.31"/>
    <s v="NGN"/>
    <d v="2026-05-28T00:00:00"/>
    <d v="2026-02-02T00:00:00"/>
    <m/>
    <x v="1"/>
    <x v="1"/>
  </r>
  <r>
    <s v="PRD-03001"/>
    <s v="CIS-NET-0114"/>
    <s v="7194960000000"/>
    <x v="53"/>
    <s v="Cisco"/>
    <x v="11"/>
    <s v="Access Points"/>
    <s v="Each"/>
    <s v="Active"/>
    <x v="0"/>
    <s v="PHC"/>
    <s v="G-23-S4"/>
    <s v="G"/>
    <s v="S4"/>
    <s v="BT-987499"/>
    <s v="LOT-C7957"/>
    <n v="73"/>
    <n v="25"/>
    <n v="48"/>
    <n v="75"/>
    <n v="22"/>
    <n v="750"/>
    <s v="SUP-1001"/>
    <x v="9"/>
    <s v="Nigeria"/>
    <n v="11"/>
    <d v="2025-02-20T00:00:00"/>
    <n v="342987.69"/>
    <n v="470440.11"/>
    <n v="25038101.370000001"/>
    <s v="NGN"/>
    <d v="2026-05-07T00:00:00"/>
    <d v="2025-02-28T00:00:00"/>
    <m/>
    <x v="2"/>
    <x v="0"/>
  </r>
  <r>
    <s v="PRD-00117"/>
    <s v="PHI-AUD-0004"/>
    <s v="1739350000000"/>
    <x v="7"/>
    <s v="Philips"/>
    <x v="0"/>
    <s v="Earbuds"/>
    <s v="Each"/>
    <s v="Active"/>
    <x v="2"/>
    <s v="LAG"/>
    <s v="B-40-S9"/>
    <s v="B"/>
    <s v="S9"/>
    <s v="BT-223453"/>
    <s v="LOT-A5631"/>
    <n v="63"/>
    <n v="3"/>
    <n v="60"/>
    <n v="20"/>
    <n v="6"/>
    <n v="80"/>
    <s v="SUP-1011"/>
    <x v="2"/>
    <s v="United Kingdom"/>
    <n v="30"/>
    <d v="2026-01-20T00:00:00"/>
    <n v="57356.160000000003"/>
    <n v="79854.33"/>
    <n v="3613438.08"/>
    <s v="NGN"/>
    <d v="2026-05-07T00:00:00"/>
    <d v="2026-01-27T00:00:00"/>
    <m/>
    <x v="1"/>
    <x v="1"/>
  </r>
  <r>
    <s v="PRD-01859"/>
    <s v="PHI-CLN-0050"/>
    <s v="4499160000000"/>
    <x v="20"/>
    <s v="Philips"/>
    <x v="1"/>
    <s v="Wipes"/>
    <s v="Each"/>
    <s v="Active"/>
    <x v="1"/>
    <s v="ABJ"/>
    <s v="D-01-S9"/>
    <s v="D"/>
    <s v="S9"/>
    <s v="BT-632812"/>
    <s v="LOT-B9379"/>
    <n v="69"/>
    <n v="2"/>
    <n v="67"/>
    <n v="100"/>
    <n v="30"/>
    <n v="400"/>
    <s v="SUP-1002"/>
    <x v="5"/>
    <s v="Nigeria"/>
    <n v="3"/>
    <d v="2025-04-07T00:00:00"/>
    <n v="9407.74"/>
    <n v="14190.19"/>
    <n v="649134.06000000006"/>
    <s v="NGN"/>
    <d v="2026-06-03T00:00:00"/>
    <d v="2025-04-14T00:00:00"/>
    <d v="2026-07-01T00:00:00"/>
    <x v="2"/>
    <x v="0"/>
  </r>
  <r>
    <s v="PRD-01158"/>
    <s v="MSF-ACC-0022"/>
    <s v="3765550000000"/>
    <x v="62"/>
    <s v="Microsoft"/>
    <x v="10"/>
    <s v="Input Combos"/>
    <s v="Each"/>
    <s v="Active"/>
    <x v="2"/>
    <s v="LAG"/>
    <s v="F-09-S4"/>
    <s v="F"/>
    <s v="S4"/>
    <s v="BT-893238"/>
    <s v="LOT-A9011"/>
    <n v="0"/>
    <n v="0"/>
    <n v="0"/>
    <n v="10"/>
    <n v="4"/>
    <n v="50"/>
    <s v="SUP-1008"/>
    <x v="3"/>
    <s v="Nigeria"/>
    <n v="4"/>
    <d v="2025-12-13T00:00:00"/>
    <n v="32551.49"/>
    <n v="38686.699999999997"/>
    <n v="0"/>
    <s v="NGN"/>
    <d v="2026-05-17T00:00:00"/>
    <d v="2025-12-17T00:00:00"/>
    <m/>
    <x v="0"/>
    <x v="0"/>
  </r>
  <r>
    <s v="PRD-00051"/>
    <s v="DEL-ACC-0003"/>
    <s v="6275710000000"/>
    <x v="36"/>
    <s v="Dell"/>
    <x v="10"/>
    <s v="Webcams"/>
    <s v="Each"/>
    <s v="Active"/>
    <x v="2"/>
    <s v="LAG"/>
    <s v="B-19-S6"/>
    <s v="B"/>
    <s v="S6"/>
    <s v="BT-421384"/>
    <s v="LOT-A8305"/>
    <n v="227"/>
    <n v="54"/>
    <n v="173"/>
    <n v="40"/>
    <n v="20"/>
    <n v="240"/>
    <s v="SUP-1001"/>
    <x v="9"/>
    <s v="Nigeria"/>
    <n v="8"/>
    <d v="2025-08-13T00:00:00"/>
    <n v="40749.65"/>
    <n v="60266.15"/>
    <n v="9250170.5500000007"/>
    <s v="NGN"/>
    <d v="2026-06-23T00:00:00"/>
    <d v="2025-08-19T00:00:00"/>
    <m/>
    <x v="1"/>
    <x v="1"/>
  </r>
  <r>
    <s v="PRD-02074"/>
    <s v="SEA-STO-0046"/>
    <s v="2715130000000"/>
    <x v="47"/>
    <s v="Seagate"/>
    <x v="3"/>
    <s v="Hard Disk Drives"/>
    <s v="Each"/>
    <s v="Active"/>
    <x v="1"/>
    <s v="ABJ"/>
    <s v="A-05-S9"/>
    <s v="A"/>
    <s v="S9"/>
    <s v="BT-961535"/>
    <s v="LOT-B9242"/>
    <n v="0"/>
    <n v="0"/>
    <n v="0"/>
    <n v="25"/>
    <n v="12"/>
    <n v="150"/>
    <s v="SUP-1009"/>
    <x v="7"/>
    <s v="Nigeria"/>
    <n v="10"/>
    <d v="2025-03-16T00:00:00"/>
    <n v="36557.57"/>
    <n v="50306.5"/>
    <n v="0"/>
    <s v="NGN"/>
    <d v="2026-06-13T00:00:00"/>
    <d v="2025-03-28T00:00:00"/>
    <m/>
    <x v="0"/>
    <x v="0"/>
  </r>
  <r>
    <s v="PRD-01371"/>
    <s v="LOG-AUD-0032"/>
    <s v="5867260000000"/>
    <x v="60"/>
    <s v="Logitech"/>
    <x v="0"/>
    <s v="Headsets"/>
    <s v="Each"/>
    <s v="Active"/>
    <x v="1"/>
    <s v="ABJ"/>
    <s v="A-35-S5"/>
    <s v="A"/>
    <s v="S5"/>
    <s v="BT-358666"/>
    <s v="LOT-B4152"/>
    <n v="293"/>
    <n v="44"/>
    <n v="249"/>
    <n v="75"/>
    <n v="37"/>
    <n v="300"/>
    <s v="SUP-1010"/>
    <x v="1"/>
    <s v="United Arab Emirates"/>
    <n v="16"/>
    <d v="2025-02-28T00:00:00"/>
    <n v="55245.16"/>
    <n v="75259.539999999994"/>
    <n v="16186831.880000001"/>
    <s v="NGN"/>
    <d v="2026-05-24T00:00:00"/>
    <d v="2025-03-09T00:00:00"/>
    <m/>
    <x v="1"/>
    <x v="1"/>
  </r>
  <r>
    <s v="PRD-03289"/>
    <s v="LOG-FUR-0086"/>
    <s v="3429660000000"/>
    <x v="4"/>
    <s v="Logitech"/>
    <x v="4"/>
    <s v="Desks"/>
    <s v="Each"/>
    <s v="Active"/>
    <x v="0"/>
    <s v="PHC"/>
    <s v="A-38-S1"/>
    <s v="A"/>
    <s v="S1"/>
    <s v="BT-178808"/>
    <s v="LOT-C4400"/>
    <n v="120"/>
    <n v="5"/>
    <n v="115"/>
    <n v="20"/>
    <n v="6"/>
    <n v="160"/>
    <s v="SUP-1010"/>
    <x v="1"/>
    <s v="United Arab Emirates"/>
    <n v="19"/>
    <d v="2026-05-10T00:00:00"/>
    <n v="158085.20000000001"/>
    <n v="203984.22"/>
    <n v="18970224"/>
    <s v="NGN"/>
    <d v="2026-05-03T00:00:00"/>
    <d v="2026-05-19T00:00:00"/>
    <m/>
    <x v="1"/>
    <x v="1"/>
  </r>
  <r>
    <s v="PRD-02892"/>
    <s v="PHI-CCT-0083"/>
    <s v="1703040000000"/>
    <x v="32"/>
    <s v="Philips"/>
    <x v="9"/>
    <s v="IP Cameras"/>
    <s v="Each"/>
    <s v="Active"/>
    <x v="0"/>
    <s v="PHC"/>
    <s v="E-20-S5"/>
    <s v="E"/>
    <s v="S5"/>
    <s v="BT-367613"/>
    <s v="LOT-C7042"/>
    <n v="-8"/>
    <n v="1"/>
    <n v="45"/>
    <n v="15"/>
    <n v="6"/>
    <n v="90"/>
    <s v="SUP-1012"/>
    <x v="11"/>
    <s v="Nigeria"/>
    <n v="3"/>
    <d v="2025-01-16T00:00:00"/>
    <n v="345302.53"/>
    <n v="484952.69"/>
    <n v="15883916.380000001"/>
    <s v="NGN"/>
    <d v="2026-05-19T00:00:00"/>
    <d v="2025-01-25T00:00:00"/>
    <m/>
    <x v="1"/>
    <x v="1"/>
  </r>
  <r>
    <s v="PRD-00189"/>
    <s v="LEN-MOB-0009"/>
    <s v="2712860000000"/>
    <x v="5"/>
    <s v="Lenovo"/>
    <x v="5"/>
    <s v="Smartphones"/>
    <s v="Each"/>
    <s v="Active"/>
    <x v="2"/>
    <s v="LAG"/>
    <s v="C-05-S8"/>
    <s v="C"/>
    <s v="S8"/>
    <s v="BT-615607"/>
    <s v="LOT-A4287"/>
    <n v="49"/>
    <n v="8"/>
    <n v="41"/>
    <n v="30"/>
    <n v="12"/>
    <n v="180"/>
    <s v="SUP-1001"/>
    <x v="9"/>
    <s v="Nigeria"/>
    <n v="8"/>
    <d v="2025-09-18T00:00:00"/>
    <n v="325952.93"/>
    <n v="504700.11"/>
    <n v="15971693.57"/>
    <s v="NGN"/>
    <d v="2026-06-13T00:00:00"/>
    <d v="2025-10-02T00:00:00"/>
    <m/>
    <x v="1"/>
    <x v="1"/>
  </r>
  <r>
    <s v="PRD-01530"/>
    <s v="CAN-SUP-0046"/>
    <s v="5661480000000"/>
    <x v="39"/>
    <s v="Canon"/>
    <x v="6"/>
    <s v="Paper Products"/>
    <s v="Pack"/>
    <s v="Active"/>
    <x v="1"/>
    <s v="ABJ"/>
    <s v="C-28-S2"/>
    <s v="C"/>
    <s v="S2"/>
    <s v="BT-870267"/>
    <s v="LOT-B4668"/>
    <n v="39"/>
    <n v="6"/>
    <n v="33"/>
    <n v="10"/>
    <n v="5"/>
    <n v="50"/>
    <s v="SUP-1003"/>
    <x v="0"/>
    <s v="Nigeria"/>
    <n v="5"/>
    <d v="2025-09-23T00:00:00"/>
    <n v="5388.39"/>
    <n v="6586.26"/>
    <n v="210147.21"/>
    <s v="NGN"/>
    <d v="2026-06-12T00:00:00"/>
    <d v="2025-10-01T00:00:00"/>
    <d v="2026-06-25T00:00:00"/>
    <x v="1"/>
    <x v="1"/>
  </r>
  <r>
    <s v="PRD-00154"/>
    <s v="CAN-PRN-0005"/>
    <s v="1273590000000"/>
    <x v="35"/>
    <s v="Canon"/>
    <x v="7"/>
    <s v="Inkjet Printers"/>
    <s v="Each"/>
    <s v="Active"/>
    <x v="2"/>
    <s v="LAG"/>
    <s v="A-23-S1"/>
    <s v="A"/>
    <s v="S1"/>
    <s v="BT-775885"/>
    <s v="LOT-A3521"/>
    <n v="30"/>
    <n v="5"/>
    <n v="25"/>
    <n v="10"/>
    <n v="5"/>
    <n v="80"/>
    <s v="SUP-1001"/>
    <x v="9"/>
    <s v="Nigeria"/>
    <n v="6"/>
    <d v="2025-06-28T00:00:00"/>
    <n v="145175.81"/>
    <n v="172259.9"/>
    <n v="4355274.3"/>
    <s v="NGN"/>
    <d v="2026-05-12T00:00:00"/>
    <d v="2025-07-13T00:00:00"/>
    <m/>
    <x v="1"/>
    <x v="1"/>
  </r>
  <r>
    <s v="PRD-02337"/>
    <s v="MSF-ACC-0043"/>
    <s v="6508170000000"/>
    <x v="62"/>
    <s v="Microsoft"/>
    <x v="10"/>
    <s v="Keyboards"/>
    <s v="Each"/>
    <s v="Active"/>
    <x v="0"/>
    <s v="PHC"/>
    <s v="C-30-S2"/>
    <s v="C"/>
    <s v="S2"/>
    <s v="BT-132189"/>
    <s v="LOT-C8467"/>
    <n v="453"/>
    <n v="52"/>
    <n v="401"/>
    <n v="60"/>
    <n v="24"/>
    <n v="600"/>
    <s v="SUP-1003"/>
    <x v="6"/>
    <s v="Nigeria"/>
    <n v="5"/>
    <d v="2026-03-28T00:00:00"/>
    <n v="11313.83"/>
    <n v="17214.89"/>
    <n v="5125164.99"/>
    <s v="NGN"/>
    <d v="2026-06-17T00:00:00"/>
    <d v="2026-04-07T00:00:00"/>
    <m/>
    <x v="1"/>
    <x v="1"/>
  </r>
  <r>
    <s v="PRD-01007"/>
    <s v="HP-ACC-0024"/>
    <s v="9963070000000"/>
    <x v="72"/>
    <s v="Hp"/>
    <x v="10"/>
    <s v="Webcams"/>
    <s v="Each"/>
    <s v="Active"/>
    <x v="2"/>
    <s v="LAG"/>
    <s v="A-29-S6"/>
    <s v="A"/>
    <s v="S6"/>
    <s v="BT-988023"/>
    <s v="LOT-A1507"/>
    <n v="2"/>
    <n v="0"/>
    <n v="2"/>
    <n v="50"/>
    <n v="25"/>
    <n v="250"/>
    <s v="SUP-1011"/>
    <x v="2"/>
    <s v="United Kingdom"/>
    <n v="29"/>
    <d v="2026-03-23T00:00:00"/>
    <n v="62540.54"/>
    <n v="84525.5"/>
    <n v="125081.08"/>
    <s v="NGN"/>
    <d v="2026-05-19T00:00:00"/>
    <d v="2026-03-25T00:00:00"/>
    <m/>
    <x v="2"/>
    <x v="0"/>
  </r>
  <r>
    <s v="PRD-03029"/>
    <s v="EPS-PRN-0050"/>
    <s v="4768460000000"/>
    <x v="41"/>
    <s v="Epson"/>
    <x v="7"/>
    <s v="Multifunction"/>
    <s v="Each"/>
    <s v="Active"/>
    <x v="0"/>
    <s v="PHC"/>
    <s v="E-40-S5"/>
    <s v="E"/>
    <s v="S5"/>
    <s v="BT-339844"/>
    <s v="LOT-C4991"/>
    <n v="83"/>
    <n v="31"/>
    <n v="52"/>
    <n v="25"/>
    <n v="7"/>
    <n v="100"/>
    <s v="SUP-1012"/>
    <x v="11"/>
    <s v="Nigeria"/>
    <n v="4"/>
    <d v="2025-07-08T00:00:00"/>
    <n v="255709.56"/>
    <n v="369628.67"/>
    <n v="21223893.48"/>
    <s v="NGN"/>
    <d v="2026-05-07T00:00:00"/>
    <d v="2025-07-15T00:00:00"/>
    <m/>
    <x v="1"/>
    <x v="1"/>
  </r>
  <r>
    <s v="PRD-00194"/>
    <s v="LOG-ACC-0007"/>
    <s v="6329090000000"/>
    <x v="84"/>
    <s v="Logitech"/>
    <x v="10"/>
    <s v="Mice"/>
    <s v="Each"/>
    <s v="Active"/>
    <x v="2"/>
    <s v="LAG"/>
    <s v="H-14-S3"/>
    <s v="H"/>
    <s v="S3"/>
    <s v="BT-250038"/>
    <s v="LOT-A5439"/>
    <n v="0"/>
    <n v="0"/>
    <n v="0"/>
    <n v="20"/>
    <n v="6"/>
    <n v="160"/>
    <s v="SUP-1001"/>
    <x v="9"/>
    <s v="Nigeria"/>
    <n v="6"/>
    <d v="2025-08-23T00:00:00"/>
    <n v="60494.35"/>
    <n v="86670.04"/>
    <n v="0"/>
    <s v="NGN"/>
    <d v="2026-05-16T00:00:00"/>
    <d v="2025-08-30T00:00:00"/>
    <m/>
    <x v="0"/>
    <x v="0"/>
  </r>
  <r>
    <s v="PRD-00654"/>
    <s v="MSF-ACC-0015"/>
    <s v="4883970000000"/>
    <x v="62"/>
    <s v="Microsoft"/>
    <x v="10"/>
    <s v="Webcams"/>
    <s v="Each"/>
    <s v="Active"/>
    <x v="2"/>
    <s v="LAG"/>
    <s v="H-35-S8"/>
    <s v="H"/>
    <s v="S8"/>
    <s v="BT-738795"/>
    <s v="LOT-A2212"/>
    <n v="307"/>
    <n v="16"/>
    <n v="291"/>
    <n v="40"/>
    <n v="20"/>
    <n v="400"/>
    <s v="SUP-1008"/>
    <x v="3"/>
    <s v="Nigeria"/>
    <n v="9"/>
    <d v="2025-12-08T00:00:00"/>
    <n v="10780.87"/>
    <n v="14952.36"/>
    <n v="3309727.09"/>
    <s v="NGN"/>
    <d v="2026-06-25T00:00:00"/>
    <d v="2025-12-11T00:00:00"/>
    <m/>
    <x v="1"/>
    <x v="1"/>
  </r>
  <r>
    <s v="PRD-03142"/>
    <s v="BRO-SUP-0096"/>
    <s v="5862640000000"/>
    <x v="24"/>
    <s v="Brother"/>
    <x v="6"/>
    <s v="Paper Products"/>
    <s v="Pack"/>
    <s v="Active"/>
    <x v="0"/>
    <s v="PHC"/>
    <s v="E-18-S4"/>
    <s v="E"/>
    <s v="S4"/>
    <s v="BT-118676"/>
    <s v="LOT-C3990"/>
    <n v="65"/>
    <n v="18"/>
    <n v="47"/>
    <n v="15"/>
    <n v="6"/>
    <n v="150"/>
    <s v="SUP-1001"/>
    <x v="9"/>
    <s v="Nigeria"/>
    <n v="5"/>
    <d v="2025-10-29T00:00:00"/>
    <n v="23157.82"/>
    <n v="28228.13"/>
    <n v="1505258.3"/>
    <s v="NGN"/>
    <d v="2026-05-26T00:00:00"/>
    <d v="2025-11-10T00:00:00"/>
    <d v="2027-08-25T00:00:00"/>
    <x v="1"/>
    <x v="1"/>
  </r>
  <r>
    <s v="PRD-01715"/>
    <s v="SEA-STO-0036"/>
    <s v="5196840000000"/>
    <x v="55"/>
    <s v="Seagate"/>
    <x v="3"/>
    <s v="External Storage"/>
    <s v="Each"/>
    <s v="Active"/>
    <x v="1"/>
    <s v="ABJ"/>
    <s v="C-13-S2"/>
    <s v="C"/>
    <s v="S2"/>
    <s v="BT-347349"/>
    <s v="LOT-B2146"/>
    <n v="1"/>
    <n v="0"/>
    <n v="1"/>
    <n v="15"/>
    <n v="6"/>
    <n v="75"/>
    <s v="SUP-1003"/>
    <x v="0"/>
    <s v="Nigeria"/>
    <n v="8"/>
    <d v="2025-04-10T00:00:00"/>
    <n v="55644.94"/>
    <n v="85160.51"/>
    <n v="55644.94"/>
    <s v="NGN"/>
    <d v="2026-06-01T00:00:00"/>
    <d v="2025-04-15T00:00:00"/>
    <m/>
    <x v="2"/>
    <x v="0"/>
  </r>
  <r>
    <s v="PRD-00853"/>
    <s v="SEA-STO-0061"/>
    <s v="2013070000000"/>
    <x v="74"/>
    <s v="Western Digital"/>
    <x v="3"/>
    <s v="External Storage"/>
    <s v="Each"/>
    <s v="Active"/>
    <x v="2"/>
    <s v="LAG"/>
    <s v="D-38-S9"/>
    <s v="D"/>
    <s v="S9"/>
    <s v="BT-779760"/>
    <s v="LOT-A1877"/>
    <n v="39"/>
    <n v="9"/>
    <n v="30"/>
    <n v="60"/>
    <n v="18"/>
    <n v="480"/>
    <s v="SUP-1008"/>
    <x v="3"/>
    <s v="Nigeria"/>
    <n v="7"/>
    <d v="2025-01-06T00:00:00"/>
    <n v="62019.56"/>
    <n v="93993.27"/>
    <n v="2418762.84"/>
    <s v="NGN"/>
    <d v="2026-06-24T00:00:00"/>
    <d v="2025-01-08T00:00:00"/>
    <m/>
    <x v="2"/>
    <x v="0"/>
  </r>
  <r>
    <s v="PRD-01350"/>
    <s v="HP-ACC-0031"/>
    <s v="4358050000000"/>
    <x v="57"/>
    <s v="Hp"/>
    <x v="10"/>
    <s v="Webcams"/>
    <s v="Each"/>
    <s v="Active"/>
    <x v="1"/>
    <s v="ABJ"/>
    <s v="A-21-S3"/>
    <s v="A"/>
    <s v="S3"/>
    <s v="BT-996713"/>
    <s v="LOT-B2392"/>
    <n v="57"/>
    <n v="16"/>
    <n v="41"/>
    <n v="30"/>
    <n v="9"/>
    <n v="120"/>
    <s v="SUP-1007"/>
    <x v="8"/>
    <s v="China"/>
    <n v="32"/>
    <d v="2025-03-30T00:00:00"/>
    <n v="20465.349999999999"/>
    <n v="29203.74"/>
    <n v="1166524.95"/>
    <s v="NGN"/>
    <d v="2026-06-04T00:00:00"/>
    <d v="2025-04-14T00:00:00"/>
    <m/>
    <x v="1"/>
    <x v="1"/>
  </r>
  <r>
    <s v="PRD-03158"/>
    <s v="HP-PRN-0054"/>
    <s v="7973420000000"/>
    <x v="64"/>
    <s v="Hp"/>
    <x v="7"/>
    <s v="Multifunction"/>
    <s v="Each"/>
    <s v="Active"/>
    <x v="0"/>
    <s v="PHC"/>
    <s v="C-18-S9"/>
    <s v="C"/>
    <s v="S9"/>
    <s v="BT-475215"/>
    <s v="LOT-C4413"/>
    <n v="359"/>
    <n v="50"/>
    <n v="309"/>
    <n v="100"/>
    <n v="40"/>
    <n v="600"/>
    <s v="SUP-1012"/>
    <x v="11"/>
    <s v="Nigeria"/>
    <n v="6"/>
    <d v="2025-11-09T00:00:00"/>
    <n v="463878.27"/>
    <n v="695733.71"/>
    <n v="166532298.90000001"/>
    <s v="NGN"/>
    <d v="2026-05-20T00:00:00"/>
    <d v="2025-11-15T00:00:00"/>
    <m/>
    <x v="1"/>
    <x v="1"/>
  </r>
  <r>
    <s v="PRD-02650"/>
    <s v="LOG-ACC-0059"/>
    <s v="7364140000000"/>
    <x v="69"/>
    <s v="Logitech"/>
    <x v="10"/>
    <s v="Keyboards"/>
    <s v="Each"/>
    <s v="Active"/>
    <x v="0"/>
    <s v="PHC"/>
    <s v="B-27-S5"/>
    <s v="B"/>
    <s v="S5"/>
    <s v="BT-565387"/>
    <s v="LOT-C1476"/>
    <n v="49"/>
    <n v="0"/>
    <n v="49"/>
    <n v="10"/>
    <n v="3"/>
    <n v="100"/>
    <s v="SUP-1010"/>
    <x v="1"/>
    <s v="United Arab Emirates"/>
    <n v="19"/>
    <d v="2025-06-11T00:00:00"/>
    <n v="46159.49"/>
    <n v="61830.84"/>
    <n v="2261815.0099999998"/>
    <s v="NGN"/>
    <d v="2026-06-16T00:00:00"/>
    <d v="2025-06-12T00:00:00"/>
    <m/>
    <x v="1"/>
    <x v="1"/>
  </r>
  <r>
    <s v="PRD-01157"/>
    <s v="DEL-LAP-0030"/>
    <s v="4509330000000"/>
    <x v="65"/>
    <s v="Dell"/>
    <x v="2"/>
    <s v="Business Laptops"/>
    <s v="Each"/>
    <s v="Discontinued"/>
    <x v="2"/>
    <s v="LAG"/>
    <s v="E-20-S9"/>
    <s v="E"/>
    <s v="S9"/>
    <s v="BT-298837"/>
    <s v="LOT-A6677"/>
    <n v="513"/>
    <n v="193"/>
    <n v="320"/>
    <n v="60"/>
    <n v="24"/>
    <n v="360"/>
    <s v="SUP-1008"/>
    <x v="3"/>
    <s v="Nigeria"/>
    <n v="10"/>
    <d v="2025-12-28T00:00:00"/>
    <n v="648008.85"/>
    <n v="919540.77"/>
    <n v="332428540.10000002"/>
    <s v="NGN"/>
    <d v="2026-06-20T00:00:00"/>
    <d v="2025-12-29T00:00:00"/>
    <m/>
    <x v="3"/>
    <x v="1"/>
  </r>
  <r>
    <s v="PRD-01895"/>
    <s v="CIS-CCT-0049"/>
    <s v="9299290000000"/>
    <x v="17"/>
    <s v="Cisco"/>
    <x v="9"/>
    <s v="Intercoms"/>
    <s v="Each"/>
    <s v="Active"/>
    <x v="1"/>
    <s v="ABJ"/>
    <s v="F-23-S8"/>
    <s v="F"/>
    <s v="S8"/>
    <s v="BT-726059"/>
    <s v="LOT-B1112"/>
    <n v="84"/>
    <n v="11"/>
    <n v="73"/>
    <n v="60"/>
    <n v="30"/>
    <n v="240"/>
    <s v="SUP-1003"/>
    <x v="0"/>
    <s v="Nigeria"/>
    <n v="3"/>
    <d v="2025-10-30T00:00:00"/>
    <n v="314525.33"/>
    <n v="417986.18"/>
    <n v="26420127.719999999"/>
    <s v="NGN"/>
    <d v="2026-05-29T00:00:00"/>
    <d v="2025-11-11T00:00:00"/>
    <m/>
    <x v="1"/>
    <x v="1"/>
  </r>
  <r>
    <s v="PRD-02967"/>
    <s v="CIS-NET-0112"/>
    <s v="81744117072"/>
    <x v="48"/>
    <s v="Cisco"/>
    <x v="11"/>
    <s v="Access Points"/>
    <s v="Each"/>
    <s v="Active"/>
    <x v="0"/>
    <s v="PHC"/>
    <s v="C-14-S8"/>
    <s v="C"/>
    <s v="S8"/>
    <s v="BT-990594"/>
    <s v="LOT-C6218"/>
    <n v="198"/>
    <n v="31"/>
    <n v="167"/>
    <n v="20"/>
    <n v="10"/>
    <n v="160"/>
    <s v="SUP-1001"/>
    <x v="9"/>
    <s v="Nigeria"/>
    <n v="5"/>
    <d v="2026-06-01T00:00:00"/>
    <n v="199027.21"/>
    <n v="264358.42"/>
    <n v="39407387.579999998"/>
    <s v="NGN"/>
    <d v="2026-05-06T00:00:00"/>
    <d v="2026-06-08T00:00:00"/>
    <m/>
    <x v="3"/>
    <x v="1"/>
  </r>
  <r>
    <s v="PRD-00955"/>
    <s v="PHI-CCT-0028"/>
    <s v="1143310000000"/>
    <x v="32"/>
    <s v="Philips"/>
    <x v="9"/>
    <s v="Intercoms"/>
    <s v="Each"/>
    <s v="Active"/>
    <x v="2"/>
    <s v="LAG"/>
    <s v="G-28-S9"/>
    <s v="G"/>
    <s v="S9"/>
    <s v="BT-631938"/>
    <s v="LOT-A2850"/>
    <n v="20"/>
    <n v="6"/>
    <n v="14"/>
    <n v="20"/>
    <n v="6"/>
    <n v="120"/>
    <s v="SUP-1004"/>
    <x v="10"/>
    <s v="United Arab Emirates"/>
    <n v="21"/>
    <d v="2025-09-28T00:00:00"/>
    <n v="292341.53000000003"/>
    <n v="397027.41"/>
    <n v="5846830.5999999996"/>
    <s v="NGN"/>
    <d v="2026-05-02T00:00:00"/>
    <d v="2025-10-11T00:00:00"/>
    <m/>
    <x v="2"/>
    <x v="0"/>
  </r>
  <r>
    <s v="PRD-00810"/>
    <s v="PHI-ELC-0046"/>
    <s v="8407030000000"/>
    <x v="31"/>
    <s v="Philips"/>
    <x v="8"/>
    <s v="Lighting"/>
    <s v="Each"/>
    <s v="Active"/>
    <x v="2"/>
    <s v="LAG"/>
    <s v="F-37-S8"/>
    <s v="F"/>
    <s v="S8"/>
    <s v="BT-586162"/>
    <s v="LOT-A3243"/>
    <n v="84"/>
    <n v="29"/>
    <n v="55"/>
    <n v="20"/>
    <n v="6"/>
    <n v="100"/>
    <s v="SUP-1008"/>
    <x v="3"/>
    <s v="Nigeria"/>
    <n v="10"/>
    <d v="2026-06-03T00:00:00"/>
    <n v="223146.88"/>
    <n v="332899.58"/>
    <n v="18744337.920000002"/>
    <s v="NGN"/>
    <d v="2026-05-02T00:00:00"/>
    <d v="2026-06-08T00:00:00"/>
    <m/>
    <x v="1"/>
    <x v="1"/>
  </r>
  <r>
    <s v="PRD-02695"/>
    <s v="DEL-ACC-0050"/>
    <s v="231939000000"/>
    <x v="36"/>
    <s v="Dell"/>
    <x v="10"/>
    <s v="Webcams"/>
    <s v="Each"/>
    <s v="Active"/>
    <x v="0"/>
    <s v="PHC"/>
    <s v="A-30-S8"/>
    <s v="A"/>
    <s v="S8"/>
    <s v="BT-282444"/>
    <s v="LOT-C1995"/>
    <n v="614"/>
    <n v="147"/>
    <n v="467"/>
    <n v="60"/>
    <n v="24"/>
    <n v="600"/>
    <s v="SUP-1003"/>
    <x v="0"/>
    <s v="Nigeria"/>
    <n v="7"/>
    <d v="2025-02-28T00:00:00"/>
    <n v="54732.88"/>
    <n v="72477.81"/>
    <n v="33605988.32"/>
    <s v="NGN"/>
    <d v="2026-06-03T00:00:00"/>
    <d v="2025-03-07T00:00:00"/>
    <m/>
    <x v="3"/>
    <x v="1"/>
  </r>
  <r>
    <s v="PRD-00488"/>
    <s v="PHI-ELC-0027"/>
    <s v="798487000000"/>
    <x v="37"/>
    <s v="Philips"/>
    <x v="8"/>
    <s v="Lighting"/>
    <s v="Each"/>
    <s v="Active"/>
    <x v="2"/>
    <s v="LAG"/>
    <s v="E-26-S9"/>
    <s v="E"/>
    <s v="S9"/>
    <s v="BT-654418"/>
    <s v="LOT-A4222"/>
    <n v="0"/>
    <n v="0"/>
    <n v="0"/>
    <n v="100"/>
    <n v="40"/>
    <n v="600"/>
    <s v="SUP-1006"/>
    <x v="4"/>
    <s v="China"/>
    <n v="39"/>
    <d v="2025-11-05T00:00:00"/>
    <n v="265189.09999999998"/>
    <n v="358119.52"/>
    <n v="0"/>
    <s v="NGN"/>
    <d v="2026-06-08T00:00:00"/>
    <d v="2025-11-08T00:00:00"/>
    <m/>
    <x v="0"/>
    <x v="0"/>
  </r>
  <r>
    <s v="PRD-00200"/>
    <s v="LEN-MOB-0011"/>
    <s v="1793360000000"/>
    <x v="5"/>
    <s v="Lenovo"/>
    <x v="5"/>
    <s v="Tablets"/>
    <s v="Each"/>
    <s v="Active"/>
    <x v="2"/>
    <s v="LAG"/>
    <s v="B-14-S9"/>
    <s v="B"/>
    <s v="S9"/>
    <s v="BT-245129"/>
    <s v="LOT-A6487"/>
    <n v="18"/>
    <n v="6"/>
    <n v="12"/>
    <n v="10"/>
    <n v="5"/>
    <n v="60"/>
    <s v="SUP-1004"/>
    <x v="10"/>
    <s v="United Arab Emirates"/>
    <n v="22"/>
    <d v="2025-12-12T00:00:00"/>
    <n v="448140.73"/>
    <n v="580892.77"/>
    <n v="8066533.1399999997"/>
    <s v="NGN"/>
    <d v="2026-05-25T00:00:00"/>
    <d v="2025-12-23T00:00:00"/>
    <m/>
    <x v="1"/>
    <x v="1"/>
  </r>
  <r>
    <s v="PRD-01097"/>
    <s v="SAM-STO-0032"/>
    <s v="1195700000000"/>
    <x v="42"/>
    <s v="Samsung"/>
    <x v="3"/>
    <s v="Flash Drives"/>
    <s v="Each"/>
    <s v="Active"/>
    <x v="2"/>
    <s v="LAG"/>
    <s v="H-25-S3"/>
    <s v="H"/>
    <s v="S3"/>
    <s v="BT-631125"/>
    <s v="LOT-A3120"/>
    <n v="656"/>
    <n v="236"/>
    <n v="420"/>
    <n v="75"/>
    <n v="22"/>
    <n v="450"/>
    <s v="SUP-1006"/>
    <x v="4"/>
    <s v="China"/>
    <n v="39"/>
    <d v="2026-04-20T00:00:00"/>
    <n v="117171.39"/>
    <n v="157982.84"/>
    <n v="76864431.840000004"/>
    <s v="NGN"/>
    <d v="2026-06-12T00:00:00"/>
    <d v="2026-04-22T00:00:00"/>
    <m/>
    <x v="3"/>
    <x v="1"/>
  </r>
  <r>
    <s v="PRD-03097"/>
    <s v="MSF-LAP-0062"/>
    <s v="4489990000000"/>
    <x v="46"/>
    <s v="Microsoft"/>
    <x v="2"/>
    <s v="Gaming Laptops"/>
    <s v="Each"/>
    <s v="Active"/>
    <x v="0"/>
    <s v="PHC"/>
    <s v="B-31-S2"/>
    <s v="B"/>
    <s v="S2"/>
    <s v="BT-384214"/>
    <s v="LOT-C3241"/>
    <n v="0"/>
    <n v="0"/>
    <n v="0"/>
    <n v="10"/>
    <n v="5"/>
    <n v="50"/>
    <s v="SUP-1012"/>
    <x v="11"/>
    <s v="Nigeria"/>
    <n v="4"/>
    <d v="2025-05-08T00:00:00"/>
    <n v="792980.63"/>
    <n v="1071056.5"/>
    <n v="0"/>
    <s v="NGN"/>
    <d v="2026-05-25T00:00:00"/>
    <d v="2025-05-09T00:00:00"/>
    <m/>
    <x v="0"/>
    <x v="0"/>
  </r>
  <r>
    <s v="PRD-02597"/>
    <s v="LOG-CLN-0066"/>
    <s v="4060560000000"/>
    <x v="28"/>
    <s v="Logitech"/>
    <x v="1"/>
    <s v="Wipes"/>
    <s v="Each"/>
    <s v="Active"/>
    <x v="0"/>
    <s v="PHC"/>
    <s v="C-24-S1"/>
    <s v="C"/>
    <s v="S1"/>
    <s v="BT-245024"/>
    <s v="LOT-C6310"/>
    <n v="314"/>
    <n v="28"/>
    <n v="286"/>
    <n v="60"/>
    <n v="18"/>
    <n v="600"/>
    <s v="SUP-1012"/>
    <x v="6"/>
    <s v="Nigeria"/>
    <n v="8"/>
    <d v="2025-03-23T00:00:00"/>
    <n v="26040.75"/>
    <n v="35815.5"/>
    <n v="8176795.5"/>
    <s v="NGN"/>
    <d v="2026-06-14T00:00:00"/>
    <d v="2025-04-01T00:00:00"/>
    <d v="2027-04-06T00:00:00"/>
    <x v="1"/>
    <x v="1"/>
  </r>
  <r>
    <s v="PRD-00910"/>
    <s v="HP-CLN-0022"/>
    <s v="6054270000000"/>
    <x v="1"/>
    <s v="Hp"/>
    <x v="1"/>
    <s v="Cleaning Kits"/>
    <s v="Each"/>
    <s v="Active"/>
    <x v="2"/>
    <s v="LAG"/>
    <s v="H-08-S4"/>
    <s v="H"/>
    <s v="S4"/>
    <s v="BT-667700"/>
    <s v="LOT-A2519"/>
    <n v="284"/>
    <n v="14"/>
    <n v="270"/>
    <n v="40"/>
    <n v="16"/>
    <n v="240"/>
    <s v="SUP-1001"/>
    <x v="9"/>
    <s v="Nigeria"/>
    <n v="7"/>
    <d v="2026-04-26T00:00:00"/>
    <n v="100455.06"/>
    <n v="151562.78"/>
    <n v="28529237.039999999"/>
    <s v="NGN"/>
    <d v="2026-06-10T00:00:00"/>
    <d v="2026-05-06T00:00:00"/>
    <d v="2028-03-17T00:00:00"/>
    <x v="3"/>
    <x v="1"/>
  </r>
  <r>
    <s v="PRD-02929"/>
    <s v="MSF-ACC-0051"/>
    <s v="3278850000000"/>
    <x v="62"/>
    <s v="Microsoft"/>
    <x v="10"/>
    <s v="Input Combos"/>
    <s v="Each"/>
    <s v="Active"/>
    <x v="0"/>
    <s v="PHC"/>
    <s v="C-18-S2"/>
    <s v="C"/>
    <s v="S2"/>
    <s v="BT-897046"/>
    <s v="LOT-C7534"/>
    <n v="74"/>
    <n v="23"/>
    <n v="51"/>
    <n v="25"/>
    <n v="7"/>
    <n v="250"/>
    <s v="SUP-1009"/>
    <x v="7"/>
    <s v="Nigeria"/>
    <n v="12"/>
    <d v="2026-01-23T00:00:00"/>
    <n v="37839.06"/>
    <n v="50774.720000000001"/>
    <n v="2800090.44"/>
    <s v="NGN"/>
    <d v="2026-06-12T00:00:00"/>
    <d v="2026-01-26T00:00:00"/>
    <m/>
    <x v="1"/>
    <x v="1"/>
  </r>
  <r>
    <s v="PRD-01283"/>
    <s v="BRO-SUP-0041"/>
    <s v="2712390000000"/>
    <x v="24"/>
    <s v="Brother"/>
    <x v="6"/>
    <s v="Toner &amp; Ink"/>
    <s v="Pack"/>
    <s v="Active"/>
    <x v="1"/>
    <s v="ABJ"/>
    <s v="E-18-S4"/>
    <s v="E"/>
    <s v="S4"/>
    <s v="BT-417631"/>
    <s v="LOT-B4029"/>
    <n v="153"/>
    <n v="14"/>
    <n v="139"/>
    <n v="40"/>
    <n v="16"/>
    <n v="240"/>
    <s v="SUP-1007"/>
    <x v="8"/>
    <s v="China"/>
    <n v="32"/>
    <d v="2025-07-14T00:00:00"/>
    <n v="25897.49"/>
    <n v="32728.03"/>
    <n v="3962315.97"/>
    <s v="NGN"/>
    <d v="2026-05-24T00:00:00"/>
    <d v="2025-07-26T00:00:00"/>
    <d v="2026-06-07T00:00:00"/>
    <x v="1"/>
    <x v="1"/>
  </r>
  <r>
    <s v="PRD-00322"/>
    <s v="HP-LAP-0007"/>
    <s v="2091180000000"/>
    <x v="63"/>
    <s v="Hp"/>
    <x v="2"/>
    <s v="Business Laptops"/>
    <s v="Each"/>
    <s v="Active"/>
    <x v="2"/>
    <s v="LAG"/>
    <s v="D-17-S7"/>
    <s v="D"/>
    <s v="S7"/>
    <s v="BT-791281"/>
    <s v="LOT-A1847"/>
    <n v="71"/>
    <n v="20"/>
    <n v="51"/>
    <n v="10"/>
    <n v="5"/>
    <n v="50"/>
    <s v="SUP-1004"/>
    <x v="10"/>
    <s v="United Arab Emirates"/>
    <n v="20"/>
    <d v="2025-08-09T00:00:00"/>
    <n v="601707.98"/>
    <n v="908075.84"/>
    <n v="42721266.579999998"/>
    <s v="NGN"/>
    <d v="2026-05-26T00:00:00"/>
    <d v="2025-08-13T00:00:00"/>
    <m/>
    <x v="3"/>
    <x v="1"/>
  </r>
  <r>
    <s v="PRD-03396"/>
    <s v="HP-PRN-0064"/>
    <s v="9174210000000"/>
    <x v="54"/>
    <s v="Hp"/>
    <x v="7"/>
    <s v="Laser Printers"/>
    <s v="Each"/>
    <s v="Active"/>
    <x v="0"/>
    <s v="PHC"/>
    <s v="C-03-S1"/>
    <s v="C"/>
    <s v="S1"/>
    <s v="BT-627519"/>
    <s v="LOT-C9541"/>
    <n v="74"/>
    <n v="7"/>
    <n v="67"/>
    <n v="30"/>
    <n v="12"/>
    <n v="150"/>
    <s v="SUP-1010"/>
    <x v="1"/>
    <s v="United Arab Emirates"/>
    <n v="15"/>
    <d v="2025-09-20T00:00:00"/>
    <n v="323449.19"/>
    <n v="477420.59"/>
    <n v="23935240.059999999"/>
    <s v="NGN"/>
    <d v="2026-06-05T00:00:00"/>
    <d v="2025-09-23T00:00:00"/>
    <m/>
    <x v="1"/>
    <x v="1"/>
  </r>
  <r>
    <s v="PRD-02878"/>
    <s v="SAM-AUD-0085"/>
    <s v="1225160000000"/>
    <x v="0"/>
    <s v="Samsung"/>
    <x v="0"/>
    <s v="Headsets"/>
    <s v="Each"/>
    <s v="Active"/>
    <x v="0"/>
    <s v="PHC"/>
    <s v="E-20-S2"/>
    <s v="E"/>
    <s v="S2"/>
    <s v="BT-794524"/>
    <s v="LOT-C8483"/>
    <n v="28"/>
    <n v="9"/>
    <n v="19"/>
    <n v="25"/>
    <n v="10"/>
    <n v="100"/>
    <s v="SUP-1006"/>
    <x v="4"/>
    <s v="China"/>
    <n v="37"/>
    <d v="2026-05-23T00:00:00"/>
    <n v="77249.97"/>
    <n v="90713.07"/>
    <n v="2162999.16"/>
    <s v="NGN"/>
    <d v="2026-06-07T00:00:00"/>
    <d v="2026-05-29T00:00:00"/>
    <m/>
    <x v="1"/>
    <x v="1"/>
  </r>
  <r>
    <s v="PRD-02734"/>
    <s v="HP-LAP-0058"/>
    <s v="7123990000000"/>
    <x v="63"/>
    <s v="Hp"/>
    <x v="2"/>
    <s v="Gaming Laptops"/>
    <s v="Each"/>
    <s v="Active"/>
    <x v="0"/>
    <s v="PHC"/>
    <s v="A-31-S7"/>
    <s v="A"/>
    <s v="S7"/>
    <s v="BT-411159"/>
    <s v="LOT-C2071"/>
    <n v="268"/>
    <n v="77"/>
    <n v="191"/>
    <n v="100"/>
    <n v="30"/>
    <n v="400"/>
    <s v="SUP-1012"/>
    <x v="11"/>
    <s v="Nigeria"/>
    <n v="7"/>
    <d v="2025-11-06T00:00:00"/>
    <n v="819155.09"/>
    <n v="1206883.67"/>
    <n v="219533564.09999999"/>
    <s v="NGN"/>
    <d v="2026-06-14T00:00:00"/>
    <d v="2025-11-11T00:00:00"/>
    <m/>
    <x v="1"/>
    <x v="1"/>
  </r>
  <r>
    <s v="PRD-00041"/>
    <s v="SAM-AUD-0002"/>
    <s v="5161370000000"/>
    <x v="0"/>
    <s v="Samsung"/>
    <x v="0"/>
    <s v="Speakers"/>
    <s v="Each"/>
    <s v="Active"/>
    <x v="2"/>
    <s v="LAG"/>
    <s v="G-21-S1"/>
    <s v="G"/>
    <s v="S1"/>
    <s v="BT-280222"/>
    <s v="LOT-A8538"/>
    <n v="45"/>
    <n v="2"/>
    <n v="43"/>
    <n v="15"/>
    <n v="6"/>
    <n v="60"/>
    <s v="SUP-1004"/>
    <x v="10"/>
    <s v="United Arab Emirates"/>
    <n v="23"/>
    <d v="2025-04-08T00:00:00"/>
    <n v="84119.76"/>
    <n v="110345.71"/>
    <n v="3785389.2"/>
    <s v="NGN"/>
    <d v="2026-06-22T00:00:00"/>
    <d v="2025-04-13T00:00:00"/>
    <m/>
    <x v="1"/>
    <x v="1"/>
  </r>
  <r>
    <s v="PRD-00688"/>
    <s v="HP-FUR-0019"/>
    <s v="3924850000000"/>
    <x v="27"/>
    <s v="Hp"/>
    <x v="4"/>
    <s v="Desk Accessories"/>
    <s v="Each"/>
    <s v="Active"/>
    <x v="2"/>
    <s v="LAG"/>
    <s v="C-14-S5"/>
    <s v="C"/>
    <s v="S5"/>
    <s v="BT-836956"/>
    <s v="LOT-A2843"/>
    <n v="134"/>
    <n v="12"/>
    <n v="122"/>
    <n v="15"/>
    <n v="4"/>
    <n v="120"/>
    <s v="SUP-1004"/>
    <x v="10"/>
    <s v="United Arab Emirates"/>
    <n v="19"/>
    <d v="2025-09-18T00:00:00"/>
    <n v="275117.90999999997"/>
    <n v="421479.67"/>
    <n v="36865799.939999998"/>
    <s v="NGN"/>
    <d v="2026-05-10T00:00:00"/>
    <d v="2025-10-03T00:00:00"/>
    <m/>
    <x v="3"/>
    <x v="1"/>
  </r>
  <r>
    <s v="PRD-03105"/>
    <s v="PHI-ELC-0165"/>
    <s v="6947130000000"/>
    <x v="31"/>
    <s v="Philips"/>
    <x v="8"/>
    <s v="Lighting"/>
    <s v="Each"/>
    <s v="Active"/>
    <x v="0"/>
    <s v="PHC"/>
    <s v="D-05-S2"/>
    <s v="D"/>
    <s v="S2"/>
    <s v="BT-761225"/>
    <s v="LOT-C5029"/>
    <n v="467"/>
    <n v="13"/>
    <n v="454"/>
    <n v="60"/>
    <n v="18"/>
    <n v="300"/>
    <s v="SUP-1009"/>
    <x v="7"/>
    <s v="Nigeria"/>
    <n v="7"/>
    <d v="2025-03-16T00:00:00"/>
    <n v="279669.63"/>
    <n v="375080.08"/>
    <n v="130605717.2"/>
    <s v="NGN"/>
    <d v="2026-05-20T00:00:00"/>
    <d v="2025-03-19T00:00:00"/>
    <m/>
    <x v="3"/>
    <x v="1"/>
  </r>
  <r>
    <s v="PRD-03180"/>
    <s v="MSF-FUR-0087"/>
    <s v="8304870000000"/>
    <x v="10"/>
    <s v="Microsoft"/>
    <x v="4"/>
    <s v="Desks"/>
    <s v="Each"/>
    <s v="Active"/>
    <x v="0"/>
    <s v="PHC"/>
    <s v="G-32-S2"/>
    <s v="G"/>
    <s v="S2"/>
    <s v="BT-282329"/>
    <s v="LOT-C3396"/>
    <n v="47"/>
    <n v="12"/>
    <n v="35"/>
    <n v="15"/>
    <n v="7"/>
    <n v="120"/>
    <s v="SUP-1003"/>
    <x v="0"/>
    <s v="Nigeria"/>
    <n v="5"/>
    <d v="2026-03-01T00:00:00"/>
    <n v="232157.04"/>
    <n v="357964.46"/>
    <n v="10911380.880000001"/>
    <s v="NGN"/>
    <d v="2026-06-13T00:00:00"/>
    <d v="2026-03-15T00:00:00"/>
    <m/>
    <x v="1"/>
    <x v="1"/>
  </r>
  <r>
    <s v="PRD-01893"/>
    <s v="DEL-LAP-0044"/>
    <s v="6588070000000"/>
    <x v="2"/>
    <s v="Dell"/>
    <x v="2"/>
    <s v="Consumer Laptops"/>
    <s v="Each"/>
    <s v="Active"/>
    <x v="1"/>
    <s v="ABJ"/>
    <s v="A-29-S4"/>
    <s v="A"/>
    <s v="S4"/>
    <s v="BT-183423"/>
    <s v="LOT-B8656"/>
    <n v="52"/>
    <n v="4"/>
    <n v="48"/>
    <n v="15"/>
    <n v="7"/>
    <n v="90"/>
    <s v="SUP-1010"/>
    <x v="1"/>
    <s v="United Arab Emirates"/>
    <n v="15"/>
    <d v="2025-03-06T00:00:00"/>
    <n v="1258270.8799999999"/>
    <n v="1716311.36"/>
    <n v="65430085.759999998"/>
    <s v="NGN"/>
    <d v="2026-05-27T00:00:00"/>
    <d v="2025-03-18T00:00:00"/>
    <m/>
    <x v="1"/>
    <x v="1"/>
  </r>
  <r>
    <s v="PRD-00182"/>
    <s v="CAN-PRN-0006"/>
    <s v="3272390000000"/>
    <x v="15"/>
    <s v="Canon"/>
    <x v="7"/>
    <s v="Laser Printers"/>
    <s v="Each"/>
    <s v="Active"/>
    <x v="2"/>
    <s v="LAG"/>
    <s v="G-25-S6"/>
    <s v="G"/>
    <s v="S6"/>
    <s v="BT-525756"/>
    <s v="LOT-A7251"/>
    <n v="101"/>
    <n v="35"/>
    <n v="66"/>
    <n v="10"/>
    <n v="4"/>
    <n v="100"/>
    <s v="SUP-1004"/>
    <x v="6"/>
    <s v="United Arab Emirates"/>
    <n v="19"/>
    <d v="2025-10-12T00:00:00"/>
    <n v="458255.29"/>
    <n v="685674.49"/>
    <n v="46283784.289999999"/>
    <s v="NGN"/>
    <d v="2026-05-16T00:00:00"/>
    <d v="2025-10-19T00:00:00"/>
    <m/>
    <x v="3"/>
    <x v="1"/>
  </r>
  <r>
    <s v="PRD-01401"/>
    <s v="PHI-ELC-0080"/>
    <m/>
    <x v="37"/>
    <s v="Philips"/>
    <x v="8"/>
    <s v="Surge Protection"/>
    <s v="Each"/>
    <s v="Active"/>
    <x v="1"/>
    <s v="ABJ"/>
    <s v="B-05-S6"/>
    <s v="B"/>
    <s v="S6"/>
    <s v="BT-728184"/>
    <s v="LOT-B1620"/>
    <n v="-9"/>
    <n v="39"/>
    <n v="73"/>
    <n v="60"/>
    <n v="24"/>
    <n v="360"/>
    <s v="SUP-1005"/>
    <x v="12"/>
    <s v="United Arab Emirates"/>
    <n v="20"/>
    <d v="2025-01-07T00:00:00"/>
    <n v="309162.82"/>
    <n v="398354.58"/>
    <n v="34626235.840000004"/>
    <s v="NGN"/>
    <d v="2026-06-16T00:00:00"/>
    <d v="2025-01-22T00:00:00"/>
    <m/>
    <x v="1"/>
    <x v="1"/>
  </r>
  <r>
    <s v="PRD-00640"/>
    <s v="BRO-SUP-0019"/>
    <s v="7976180000000"/>
    <x v="24"/>
    <s v="Brother"/>
    <x v="6"/>
    <s v="Labels"/>
    <s v="Pack"/>
    <s v="Active"/>
    <x v="2"/>
    <s v="LAG"/>
    <s v="B-16-S5"/>
    <s v="B"/>
    <s v="S5"/>
    <s v="BT-907743"/>
    <s v="LOT-A2229"/>
    <n v="-1"/>
    <n v="11"/>
    <n v="373"/>
    <n v="50"/>
    <n v="20"/>
    <n v="400"/>
    <s v="SUP-1006"/>
    <x v="4"/>
    <s v="China"/>
    <n v="39"/>
    <d v="2025-12-20T00:00:00"/>
    <n v="29238.86"/>
    <n v="37954.78"/>
    <n v="11227722.24"/>
    <s v="NGN"/>
    <d v="2026-05-20T00:00:00"/>
    <d v="2025-12-21T00:00:00"/>
    <d v="2027-10-03T00:00:00"/>
    <x v="1"/>
    <x v="1"/>
  </r>
  <r>
    <s v="PRD-02078"/>
    <s v="BRO-PRN-0041"/>
    <s v="9789210000000"/>
    <x v="12"/>
    <s v="Brother"/>
    <x v="7"/>
    <s v="Laser Printers"/>
    <s v="Each"/>
    <s v="Active"/>
    <x v="1"/>
    <s v="ABJ"/>
    <s v="N/A"/>
    <s v="F"/>
    <s v="S8"/>
    <s v="BT-644261"/>
    <s v="LOT-B1680"/>
    <n v="292"/>
    <n v="63"/>
    <n v="229"/>
    <n v="100"/>
    <n v="30"/>
    <n v="1000"/>
    <s v="SUP-1009"/>
    <x v="7"/>
    <s v="Nigeria"/>
    <n v="11"/>
    <d v="2026-05-08T00:00:00"/>
    <n v="491782.61"/>
    <n v="641994.93999999994"/>
    <n v="143600522.09999999"/>
    <s v="NGN"/>
    <d v="2026-05-11T00:00:00"/>
    <d v="2026-05-22T00:00:00"/>
    <m/>
    <x v="1"/>
    <x v="1"/>
  </r>
  <r>
    <s v="PRD-02470"/>
    <s v="LOG-FUR-0067"/>
    <s v="3922080000000"/>
    <x v="4"/>
    <s v="Logitech"/>
    <x v="4"/>
    <s v="Desk Accessories"/>
    <s v="Each"/>
    <s v="Active"/>
    <x v="0"/>
    <s v="PHC"/>
    <s v="C-10-S4"/>
    <s v="C"/>
    <s v="S4"/>
    <s v="BT-829944"/>
    <s v="LOT-C5524"/>
    <n v="433"/>
    <n v="63"/>
    <n v="370"/>
    <n v="60"/>
    <n v="18"/>
    <n v="360"/>
    <s v="SUP-1003"/>
    <x v="0"/>
    <s v="Nigeria"/>
    <n v="3"/>
    <d v="2025-06-07T00:00:00"/>
    <n v="66943.210000000006"/>
    <n v="85571.82"/>
    <n v="28986409.93"/>
    <s v="NGN"/>
    <d v="2026-05-09T00:00:00"/>
    <d v="2025-06-18T00:00:00"/>
    <m/>
    <x v="3"/>
    <x v="1"/>
  </r>
  <r>
    <s v="PRD-02622"/>
    <s v="HP-FUR-0067"/>
    <s v="9054250000000"/>
    <x v="27"/>
    <s v="Hp"/>
    <x v="4"/>
    <s v="Desks"/>
    <s v="Each"/>
    <s v="Active"/>
    <x v="0"/>
    <s v="PHC"/>
    <s v="B-28-S9"/>
    <s v="B"/>
    <s v="S9"/>
    <s v="BT-121613"/>
    <s v="LOT-C5079"/>
    <n v="32"/>
    <n v="11"/>
    <n v="21"/>
    <n v="25"/>
    <n v="10"/>
    <n v="125"/>
    <s v="SUP-1006"/>
    <x v="4"/>
    <s v="China"/>
    <n v="35"/>
    <d v="2025-08-28T00:00:00"/>
    <n v="212649.48"/>
    <n v="303514.69"/>
    <n v="6804783.3600000003"/>
    <s v="NGN"/>
    <d v="2026-05-17T00:00:00"/>
    <d v="2025-08-30T00:00:00"/>
    <m/>
    <x v="1"/>
    <x v="1"/>
  </r>
  <r>
    <s v="PRD-01843"/>
    <s v="DEL-ACC-0035"/>
    <s v="7409680000000"/>
    <x v="36"/>
    <s v="Dell"/>
    <x v="10"/>
    <s v="Mice"/>
    <s v="Each"/>
    <s v="Active"/>
    <x v="1"/>
    <s v="ABJ"/>
    <s v="C-20-S4"/>
    <s v="C"/>
    <s v="S4"/>
    <s v="BT-513214"/>
    <s v="LOT-B6429"/>
    <n v="537"/>
    <n v="112"/>
    <n v="425"/>
    <n v="60"/>
    <n v="24"/>
    <n v="600"/>
    <s v="SUP-1007"/>
    <x v="8"/>
    <s v="China"/>
    <n v="30"/>
    <d v="2025-09-01T00:00:00"/>
    <n v="43862.79"/>
    <n v="59371.42"/>
    <n v="23554318.23"/>
    <s v="NGN"/>
    <d v="2026-06-28T00:00:00"/>
    <d v="2025-09-08T00:00:00"/>
    <m/>
    <x v="1"/>
    <x v="1"/>
  </r>
  <r>
    <s v="PRD-02959"/>
    <s v="APC-ELC-0121"/>
    <s v="253010000000"/>
    <x v="82"/>
    <s v="Apc"/>
    <x v="8"/>
    <s v="Surge Protection"/>
    <s v="Each"/>
    <s v="Discontinued"/>
    <x v="0"/>
    <s v="PHC"/>
    <s v="D-07-S6"/>
    <s v="D"/>
    <s v="S6"/>
    <s v="BT-368511"/>
    <s v="LOT-C7466"/>
    <n v="374"/>
    <n v="13"/>
    <n v="361"/>
    <n v="75"/>
    <n v="30"/>
    <n v="375"/>
    <s v="SUP-1001"/>
    <x v="9"/>
    <s v="Nigeria"/>
    <n v="8"/>
    <d v="2025-09-28T00:00:00"/>
    <n v="247014.89"/>
    <n v="345949.46"/>
    <n v="92383568.859999999"/>
    <s v="NGN"/>
    <d v="2026-05-27T00:00:00"/>
    <d v="2025-10-04T00:00:00"/>
    <m/>
    <x v="1"/>
    <x v="1"/>
  </r>
  <r>
    <s v="PRD-00330"/>
    <s v="HP-MOB-0017"/>
    <s v="3988550000000"/>
    <x v="25"/>
    <s v="Hp"/>
    <x v="5"/>
    <s v="Tablets"/>
    <s v="Each"/>
    <s v="Active"/>
    <x v="2"/>
    <s v="LAG"/>
    <s v="D-25-S8"/>
    <s v="D"/>
    <s v="S8"/>
    <s v="BT-297045"/>
    <s v="LOT-A8989"/>
    <n v="78"/>
    <n v="13"/>
    <n v="65"/>
    <n v="15"/>
    <n v="6"/>
    <n v="150"/>
    <s v="SUP-1011"/>
    <x v="2"/>
    <s v="United Kingdom"/>
    <n v="26"/>
    <d v="2025-11-04T00:00:00"/>
    <n v="159826.53"/>
    <n v="215420.96"/>
    <n v="12466469.34"/>
    <s v="NGN"/>
    <d v="2026-05-18T00:00:00"/>
    <d v="2025-11-05T00:00:00"/>
    <m/>
    <x v="1"/>
    <x v="1"/>
  </r>
  <r>
    <s v="PRD-00652"/>
    <s v="SAM-AUD-0022"/>
    <s v="2999470000000"/>
    <x v="0"/>
    <s v="Samsung"/>
    <x v="0"/>
    <s v="Earbuds"/>
    <s v="Each"/>
    <s v="Active"/>
    <x v="2"/>
    <s v="LAG"/>
    <s v="G-20-S2"/>
    <s v="G"/>
    <s v="S2"/>
    <s v="BT-335388"/>
    <s v="LOT-A4439"/>
    <n v="18"/>
    <n v="6"/>
    <n v="12"/>
    <n v="40"/>
    <n v="16"/>
    <n v="320"/>
    <s v="SUP-1006"/>
    <x v="4"/>
    <s v="China"/>
    <n v="33"/>
    <d v="2025-05-18T00:00:00"/>
    <n v="135517.07"/>
    <n v="179841.62"/>
    <n v="2439307.2599999998"/>
    <s v="NGN"/>
    <d v="2026-06-19T00:00:00"/>
    <d v="2025-06-02T00:00:00"/>
    <m/>
    <x v="2"/>
    <x v="0"/>
  </r>
  <r>
    <s v="PRD-01976"/>
    <s v="MSF-LAP-0035"/>
    <s v="8110160000000"/>
    <x v="18"/>
    <s v="Microsoft"/>
    <x v="2"/>
    <s v="Consumer Laptops"/>
    <s v="Each"/>
    <s v="Active"/>
    <x v="1"/>
    <s v="ABJ"/>
    <s v="E-24-S4"/>
    <s v="E"/>
    <s v="S4"/>
    <s v="BT-299099"/>
    <s v="LOT-B3119"/>
    <n v="296"/>
    <n v="42"/>
    <n v="254"/>
    <n v="40"/>
    <n v="16"/>
    <n v="320"/>
    <s v="SUP-1003"/>
    <x v="0"/>
    <s v="Nigeria"/>
    <n v="6"/>
    <d v="2025-03-06T00:00:00"/>
    <n v="1146485.3"/>
    <n v="1569310.79"/>
    <n v="339359648.80000001"/>
    <s v="NGN"/>
    <d v="2026-06-02T00:00:00"/>
    <d v="2025-03-19T00:00:00"/>
    <m/>
    <x v="1"/>
    <x v="1"/>
  </r>
  <r>
    <s v="PRD-03112"/>
    <s v="PHI-CLN-0093"/>
    <s v="1806600000000"/>
    <x v="20"/>
    <s v="Philips"/>
    <x v="1"/>
    <s v="Cleaning Kits"/>
    <s v="Each"/>
    <s v="Active"/>
    <x v="0"/>
    <s v="PHC"/>
    <s v="E-16-S7"/>
    <s v="E"/>
    <s v="S7"/>
    <s v="BT-927090"/>
    <s v="LOT-C1299"/>
    <n v="123"/>
    <n v="31"/>
    <n v="92"/>
    <n v="15"/>
    <n v="6"/>
    <n v="90"/>
    <s v="SUP-1001"/>
    <x v="9"/>
    <s v="Nigeria"/>
    <n v="7"/>
    <d v="2025-02-19T00:00:00"/>
    <n v="22298.04"/>
    <n v="30343.279999999999"/>
    <n v="2742658.92"/>
    <s v="NGN"/>
    <d v="2026-05-14T00:00:00"/>
    <d v="2025-03-06T00:00:00"/>
    <d v="2027-06-24T00:00:00"/>
    <x v="3"/>
    <x v="1"/>
  </r>
  <r>
    <s v="PRD-03054"/>
    <s v="LEN-MOB-0094"/>
    <s v="5903580000000"/>
    <x v="5"/>
    <s v="Lenovo"/>
    <x v="5"/>
    <s v="Smartphones"/>
    <s v="Each"/>
    <s v="Active"/>
    <x v="0"/>
    <s v="PHC"/>
    <s v="A-34-S6"/>
    <s v="A"/>
    <s v="S6"/>
    <s v="BT-502741"/>
    <s v="LOT-C4658"/>
    <n v="473"/>
    <n v="89"/>
    <n v="384"/>
    <n v="40"/>
    <n v="12"/>
    <n v="400"/>
    <s v="SUP-1006"/>
    <x v="4"/>
    <s v="China"/>
    <n v="36"/>
    <d v="2026-05-31T00:00:00"/>
    <n v="341685.08"/>
    <n v="480507.72"/>
    <n v="161617042.80000001"/>
    <s v="NGN"/>
    <d v="2026-06-12T00:00:00"/>
    <d v="2026-06-10T00:00:00"/>
    <m/>
    <x v="3"/>
    <x v="1"/>
  </r>
  <r>
    <s v="PRD-02121"/>
    <s v="PHI-AUD-0053"/>
    <s v="4376290000000"/>
    <x v="49"/>
    <s v="Philips"/>
    <x v="0"/>
    <s v="Headsets"/>
    <s v="Each"/>
    <s v="Active"/>
    <x v="1"/>
    <s v="ABJ"/>
    <s v="F-10-S3"/>
    <s v="F"/>
    <s v="S3"/>
    <s v="BT-469885"/>
    <s v="LOT-B7643"/>
    <n v="0"/>
    <n v="0"/>
    <n v="0"/>
    <n v="10"/>
    <n v="3"/>
    <n v="100"/>
    <s v="SUP-1003"/>
    <x v="0"/>
    <s v="Nigeria"/>
    <n v="4"/>
    <d v="2026-01-05T00:00:00"/>
    <n v="83685.100000000006"/>
    <n v="121438.41"/>
    <n v="0"/>
    <s v="NGN"/>
    <d v="2026-06-25T00:00:00"/>
    <d v="2026-01-20T00:00:00"/>
    <m/>
    <x v="0"/>
    <x v="0"/>
  </r>
  <r>
    <s v="PRD-01886"/>
    <s v="SEA-STO-0040"/>
    <s v="7320720000000"/>
    <x v="47"/>
    <s v="Seagate"/>
    <x v="3"/>
    <s v="Solid State Drives"/>
    <s v="Each"/>
    <s v="Active"/>
    <x v="1"/>
    <s v="ABJ"/>
    <s v="C-29-S5"/>
    <s v="C"/>
    <s v="S5"/>
    <s v="BT-649634"/>
    <s v="LOT-B8157"/>
    <n v="35"/>
    <n v="1"/>
    <n v="34"/>
    <n v="20"/>
    <n v="10"/>
    <n v="80"/>
    <s v="SUP-1010"/>
    <x v="1"/>
    <s v="United Arab Emirates"/>
    <n v="14"/>
    <d v="2025-04-04T00:00:00"/>
    <n v="159762.70000000001"/>
    <n v="227719.48"/>
    <n v="5591694.5"/>
    <s v="NGN"/>
    <d v="2026-05-16T00:00:00"/>
    <d v="2025-04-12T00:00:00"/>
    <m/>
    <x v="1"/>
    <x v="1"/>
  </r>
  <r>
    <s v="PRD-01763"/>
    <s v="LOG-CLN-0047"/>
    <s v="4691430000000"/>
    <x v="28"/>
    <s v="Logitech"/>
    <x v="1"/>
    <s v="Vacuum"/>
    <s v="Each"/>
    <s v="Active"/>
    <x v="1"/>
    <s v="ABJ"/>
    <s v="D-27-S9"/>
    <s v="D"/>
    <s v="S9"/>
    <s v="BT-497302"/>
    <s v="LOT-B8648"/>
    <n v="210"/>
    <n v="54"/>
    <n v="156"/>
    <n v="40"/>
    <n v="12"/>
    <n v="240"/>
    <s v="SUP-1009"/>
    <x v="7"/>
    <s v="Nigeria"/>
    <n v="12"/>
    <d v="2025-07-23T00:00:00"/>
    <n v="50746.39"/>
    <n v="73918.539999999994"/>
    <n v="10656741.9"/>
    <s v="NGN"/>
    <d v="2026-05-03T00:00:00"/>
    <d v="2025-07-30T00:00:00"/>
    <d v="2027-01-31T00:00:00"/>
    <x v="1"/>
    <x v="1"/>
  </r>
  <r>
    <s v="PRD-01071"/>
    <s v="DEL-ACC-0024"/>
    <s v="7320130000000"/>
    <x v="36"/>
    <s v="Dell"/>
    <x v="10"/>
    <s v="Mice"/>
    <s v="Each"/>
    <s v="Active"/>
    <x v="2"/>
    <s v="LAG"/>
    <s v="H-23-S2"/>
    <s v="H"/>
    <s v="S2"/>
    <s v="BT-388545"/>
    <s v="LOT-A1985"/>
    <n v="122"/>
    <n v="15"/>
    <n v="107"/>
    <n v="25"/>
    <n v="7"/>
    <n v="100"/>
    <s v="SUP-1004"/>
    <x v="6"/>
    <s v="United Arab Emirates"/>
    <n v="25"/>
    <d v="2026-06-06T00:00:00"/>
    <n v="62823.94"/>
    <n v="81108.83"/>
    <n v="7664520.6799999997"/>
    <s v="NGN"/>
    <d v="2026-06-28T00:00:00"/>
    <d v="2026-06-10T00:00:00"/>
    <m/>
    <x v="3"/>
    <x v="1"/>
  </r>
  <r>
    <s v="PRD-02294"/>
    <s v="SAM-MOB-0077"/>
    <s v="5608860000000"/>
    <x v="21"/>
    <s v="Samsung"/>
    <x v="5"/>
    <s v="Tablets"/>
    <s v="Each"/>
    <s v="Discontinued"/>
    <x v="1"/>
    <s v="ABJ"/>
    <s v="F-29-S3"/>
    <s v="F"/>
    <s v="S3"/>
    <s v="BT-683574"/>
    <s v="LOT-B1358"/>
    <n v="0"/>
    <n v="0"/>
    <n v="0"/>
    <n v="25"/>
    <n v="12"/>
    <n v="200"/>
    <s v="SUP-1002"/>
    <x v="6"/>
    <s v="Nigeria"/>
    <n v="3"/>
    <d v="2025-05-25T00:00:00"/>
    <n v="400845.45"/>
    <n v="469574.09"/>
    <n v="0"/>
    <s v="NGN"/>
    <d v="2026-06-08T00:00:00"/>
    <d v="2025-05-29T00:00:00"/>
    <m/>
    <x v="0"/>
    <x v="0"/>
  </r>
  <r>
    <s v="PRD-01500"/>
    <s v="MSF-ACC-0028"/>
    <s v="9791350000000"/>
    <x v="26"/>
    <s v="Microsoft"/>
    <x v="10"/>
    <s v="Input Combos"/>
    <s v="Each"/>
    <s v="Active"/>
    <x v="1"/>
    <s v="ABJ"/>
    <s v="F-17-S3"/>
    <s v="F"/>
    <s v="S3"/>
    <s v="BT-794464"/>
    <s v="LOT-B4863"/>
    <n v="14"/>
    <n v="0"/>
    <n v="14"/>
    <n v="10"/>
    <n v="3"/>
    <n v="50"/>
    <s v="SUP-1002"/>
    <x v="5"/>
    <s v="Nigeria"/>
    <n v="3"/>
    <d v="2025-12-16T00:00:00"/>
    <n v="15631.57"/>
    <n v="20774.919999999998"/>
    <n v="218841.98"/>
    <s v="NGN"/>
    <d v="2026-05-18T00:00:00"/>
    <d v="2025-12-25T00:00:00"/>
    <m/>
    <x v="1"/>
    <x v="1"/>
  </r>
  <r>
    <s v="PRD-02263"/>
    <s v="DEL-LAP-0053"/>
    <s v="3519510000000"/>
    <x v="9"/>
    <s v="Dell"/>
    <x v="2"/>
    <s v="Business Laptops"/>
    <s v="Each"/>
    <s v="Active"/>
    <x v="1"/>
    <s v="ABJ"/>
    <s v="A-30-S9"/>
    <s v="A"/>
    <s v="S9"/>
    <s v="BT-329812"/>
    <s v="LOT-B3127"/>
    <n v="70"/>
    <n v="25"/>
    <n v="45"/>
    <n v="10"/>
    <n v="4"/>
    <n v="100"/>
    <s v="SUP-1002"/>
    <x v="5"/>
    <s v="Nigeria"/>
    <n v="5"/>
    <d v="2026-03-07T00:00:00"/>
    <n v="1262165.21"/>
    <n v="1822738.12"/>
    <n v="88351564.700000003"/>
    <s v="NGN"/>
    <d v="2026-06-17T00:00:00"/>
    <d v="2026-03-17T00:00:00"/>
    <m/>
    <x v="1"/>
    <x v="1"/>
  </r>
  <r>
    <s v="PRD-00411"/>
    <s v="DEL-LAP-0010"/>
    <s v="8552460000000"/>
    <x v="75"/>
    <s v="Dell"/>
    <x v="2"/>
    <s v="Business Laptops"/>
    <s v="Each"/>
    <s v="Active"/>
    <x v="2"/>
    <s v="LAG"/>
    <s v="H-35-S5"/>
    <s v="H"/>
    <s v="S5"/>
    <s v="BT-561229"/>
    <s v="LOT-A2930"/>
    <n v="174"/>
    <n v="44"/>
    <n v="130"/>
    <n v="50"/>
    <n v="20"/>
    <n v="200"/>
    <s v="SUP-1002"/>
    <x v="5"/>
    <s v="Nigeria"/>
    <n v="8"/>
    <d v="2025-04-20T00:00:00"/>
    <n v="1263002.1299999999"/>
    <n v="1942891.22"/>
    <n v="219762370.59999999"/>
    <s v="NGN"/>
    <d v="2026-06-16T00:00:00"/>
    <d v="2025-04-28T00:00:00"/>
    <m/>
    <x v="1"/>
    <x v="1"/>
  </r>
  <r>
    <s v="PRD-03212"/>
    <s v="SAM-STO-0076"/>
    <s v="8097880000000"/>
    <x v="3"/>
    <s v="Samsung"/>
    <x v="3"/>
    <s v="Flash Drives"/>
    <s v="Each"/>
    <s v="Discontinued"/>
    <x v="0"/>
    <s v="PHC"/>
    <s v="B-06-S6"/>
    <s v="B"/>
    <s v="S6"/>
    <s v="BT-797922"/>
    <s v="LOT-C5661"/>
    <n v="46"/>
    <n v="11"/>
    <n v="35"/>
    <n v="75"/>
    <n v="37"/>
    <n v="375"/>
    <s v="SUP-1001"/>
    <x v="9"/>
    <s v="Nigeria"/>
    <n v="6"/>
    <d v="2025-06-14T00:00:00"/>
    <n v="89848.92"/>
    <n v="109698.29"/>
    <n v="4133050.32"/>
    <s v="NGN"/>
    <d v="2026-06-21T00:00:00"/>
    <d v="2025-06-24T00:00:00"/>
    <m/>
    <x v="2"/>
    <x v="0"/>
  </r>
  <r>
    <s v="PRD-01952"/>
    <s v="PHI-AUD-0049"/>
    <s v="8137900000000"/>
    <x v="7"/>
    <s v="Philips"/>
    <x v="0"/>
    <s v="Headsets"/>
    <s v="Each"/>
    <s v="Active"/>
    <x v="1"/>
    <s v="ABJ"/>
    <s v="B-02-S8"/>
    <s v="B"/>
    <s v="S8"/>
    <s v="BT-519457"/>
    <s v="LOT-B7081"/>
    <n v="38"/>
    <n v="12"/>
    <n v="26"/>
    <n v="60"/>
    <n v="24"/>
    <n v="240"/>
    <s v="SUP-1003"/>
    <x v="0"/>
    <s v="Nigeria"/>
    <n v="2"/>
    <d v="2025-10-07T00:00:00"/>
    <n v="160670.24"/>
    <n v="194472.47"/>
    <n v="6105469.1200000001"/>
    <s v="NGN"/>
    <d v="2026-06-05T00:00:00"/>
    <d v="2025-10-11T00:00:00"/>
    <m/>
    <x v="2"/>
    <x v="0"/>
  </r>
  <r>
    <s v="PRD-00935"/>
    <s v="BRO-PRN-0020"/>
    <s v="5956340000000"/>
    <x v="12"/>
    <s v="Brother"/>
    <x v="7"/>
    <s v="Laser Printers"/>
    <s v="Each"/>
    <s v="Active"/>
    <x v="2"/>
    <s v="LAG"/>
    <s v="B-28-S2"/>
    <s v="B"/>
    <s v="S2"/>
    <s v="BT-419104"/>
    <s v="LOT-A6805"/>
    <n v="628"/>
    <n v="185"/>
    <n v="443"/>
    <n v="100"/>
    <n v="30"/>
    <n v="800"/>
    <s v="SUP-1006"/>
    <x v="4"/>
    <s v="China"/>
    <n v="36"/>
    <d v="2025-06-29T00:00:00"/>
    <n v="240795.54"/>
    <n v="360557.35"/>
    <n v="151219599.09999999"/>
    <s v="NGN"/>
    <d v="2026-05-29T00:00:00"/>
    <d v="2025-07-12T00:00:00"/>
    <m/>
    <x v="1"/>
    <x v="1"/>
  </r>
  <r>
    <s v="PRD-03356"/>
    <s v="UBI-NET-0123"/>
    <s v="4179470000000"/>
    <x v="52"/>
    <s v="Ubiquiti"/>
    <x v="11"/>
    <s v="Access Points"/>
    <s v="Each"/>
    <s v="Active"/>
    <x v="0"/>
    <s v="PHC"/>
    <s v="G-17-S9"/>
    <s v="G"/>
    <s v="S9"/>
    <s v="BT-961561"/>
    <s v="LOT-C9378"/>
    <n v="247"/>
    <n v="67"/>
    <n v="180"/>
    <n v="60"/>
    <n v="18"/>
    <n v="300"/>
    <s v="SUP-1001"/>
    <x v="9"/>
    <s v="Nigeria"/>
    <n v="5"/>
    <d v="2026-03-27T00:00:00"/>
    <n v="677874.55"/>
    <n v="898581.98"/>
    <n v="167435013.90000001"/>
    <s v="NGN"/>
    <d v="2026-05-09T00:00:00"/>
    <d v="2026-03-28T00:00:00"/>
    <m/>
    <x v="1"/>
    <x v="1"/>
  </r>
  <r>
    <s v="PRD-02123"/>
    <s v="PHI-ELC-0122"/>
    <s v="6239380000000"/>
    <x v="31"/>
    <s v="Philips"/>
    <x v="8"/>
    <s v="Surge Protection"/>
    <s v="Each"/>
    <s v="Active"/>
    <x v="1"/>
    <s v="ABJ"/>
    <s v="C-38-S9"/>
    <s v="C"/>
    <s v="S9"/>
    <s v="BT-926712"/>
    <s v="LOT-B2959"/>
    <n v="85"/>
    <n v="5"/>
    <n v="80"/>
    <n v="15"/>
    <n v="7"/>
    <n v="120"/>
    <s v="SUP-1009"/>
    <x v="7"/>
    <s v="Nigeria"/>
    <n v="10"/>
    <d v="2025-01-08T00:00:00"/>
    <n v="160161.96"/>
    <n v="205265.04"/>
    <n v="13613766.6"/>
    <s v="NGN"/>
    <d v="2026-06-24T00:00:00"/>
    <d v="2025-01-21T00:00:00"/>
    <m/>
    <x v="1"/>
    <x v="1"/>
  </r>
  <r>
    <s v="PRD-01304"/>
    <s v="HP-MOB-0053"/>
    <s v="5083680000000"/>
    <x v="25"/>
    <s v="Hp"/>
    <x v="5"/>
    <s v="Tablets"/>
    <s v="Each"/>
    <s v="Active"/>
    <x v="1"/>
    <s v="ABJ"/>
    <s v="D-12-S6"/>
    <s v="D"/>
    <s v="S6"/>
    <s v="BT-543182"/>
    <s v="LOT-B9699"/>
    <n v="810"/>
    <n v="202"/>
    <n v="608"/>
    <n v="100"/>
    <n v="50"/>
    <n v="800"/>
    <s v="SUP-1003"/>
    <x v="0"/>
    <s v="Nigeria"/>
    <n v="7"/>
    <d v="2026-05-02T00:00:00"/>
    <n v="446018.1"/>
    <n v="606308.68999999994"/>
    <n v="361274661"/>
    <s v="NGN"/>
    <d v="2026-05-21T00:00:00"/>
    <d v="2026-05-12T00:00:00"/>
    <m/>
    <x v="3"/>
    <x v="1"/>
  </r>
  <r>
    <s v="PRD-02138"/>
    <s v="BRO-SUP-0070"/>
    <s v="5041230000000"/>
    <x v="24"/>
    <s v="Brother"/>
    <x v="6"/>
    <s v="Toner &amp; Ink"/>
    <s v="Pack"/>
    <s v="Active"/>
    <x v="1"/>
    <s v="ABJ"/>
    <s v="F-06-S2"/>
    <s v="F"/>
    <s v="S2"/>
    <s v="BT-827434"/>
    <s v="LOT-B2035"/>
    <n v="0"/>
    <n v="0"/>
    <n v="0"/>
    <n v="10"/>
    <n v="5"/>
    <n v="100"/>
    <s v="SUP-1009"/>
    <x v="7"/>
    <s v="Nigeria"/>
    <n v="11"/>
    <d v="2025-01-09T00:00:00"/>
    <n v="33259.449999999997"/>
    <n v="39801.56"/>
    <n v="0"/>
    <s v="NGN"/>
    <d v="2026-05-28T00:00:00"/>
    <d v="2025-01-10T00:00:00"/>
    <d v="2027-04-15T00:00:00"/>
    <x v="0"/>
    <x v="0"/>
  </r>
  <r>
    <s v="PRD-00363"/>
    <s v="HP-MOB-0019"/>
    <s v="8741310000000"/>
    <x v="25"/>
    <s v="Hp"/>
    <x v="5"/>
    <s v="Smartphones"/>
    <s v="Each"/>
    <s v="Active"/>
    <x v="2"/>
    <s v="LAG"/>
    <s v="D-32-S5"/>
    <s v="D"/>
    <s v="S5"/>
    <s v="BT-614034"/>
    <s v="LOT-A7425"/>
    <n v="118"/>
    <n v="40"/>
    <n v="78"/>
    <n v="20"/>
    <n v="6"/>
    <n v="160"/>
    <s v="SUP-1008"/>
    <x v="3"/>
    <s v="Nigeria"/>
    <n v="5"/>
    <d v="2025-12-07T00:00:00"/>
    <n v="457988.75"/>
    <n v="615396.38"/>
    <n v="54042672.5"/>
    <s v="NGN"/>
    <d v="2026-06-10T00:00:00"/>
    <d v="2025-12-22T00:00:00"/>
    <m/>
    <x v="1"/>
    <x v="1"/>
  </r>
  <r>
    <s v="PRD-01413"/>
    <s v="HP-SUP-0041"/>
    <s v="2098190000000"/>
    <x v="34"/>
    <s v="Hp"/>
    <x v="6"/>
    <s v="Paper Products"/>
    <s v="Pack"/>
    <s v="Active"/>
    <x v="1"/>
    <s v="ABJ"/>
    <s v="F-05-S1"/>
    <s v="F"/>
    <s v="S1"/>
    <s v="BT-325788"/>
    <s v="LOT-B8352"/>
    <n v="32"/>
    <n v="2"/>
    <n v="30"/>
    <n v="10"/>
    <n v="3"/>
    <n v="40"/>
    <s v="SUP-1005"/>
    <x v="12"/>
    <s v="United Arab Emirates"/>
    <n v="16"/>
    <d v="2025-12-18T00:00:00"/>
    <n v="12083.86"/>
    <n v="18089.25"/>
    <n v="386683.52"/>
    <s v="NGN"/>
    <d v="2026-06-17T00:00:00"/>
    <d v="2025-12-21T00:00:00"/>
    <d v="2027-10-08T00:00:00"/>
    <x v="1"/>
    <x v="1"/>
  </r>
  <r>
    <s v="PRD-00669"/>
    <s v="DEL-LAP-0014"/>
    <s v="5160210000000"/>
    <x v="75"/>
    <s v="Dell"/>
    <x v="2"/>
    <s v="Business Laptops"/>
    <s v="Each"/>
    <s v="Active"/>
    <x v="2"/>
    <s v="LAG"/>
    <s v="A-18-S3"/>
    <s v="A"/>
    <s v="S3"/>
    <s v="BT-461702"/>
    <s v="LOT-A6883"/>
    <n v="108"/>
    <n v="8"/>
    <n v="100"/>
    <n v="50"/>
    <n v="25"/>
    <n v="300"/>
    <s v="SUP-1006"/>
    <x v="4"/>
    <s v="China"/>
    <n v="36"/>
    <d v="2025-08-06T00:00:00"/>
    <n v="432847.95"/>
    <n v="578391.98"/>
    <n v="46747578.600000001"/>
    <s v="NGN"/>
    <d v="2026-05-25T00:00:00"/>
    <d v="2025-08-18T00:00:00"/>
    <m/>
    <x v="1"/>
    <x v="1"/>
  </r>
  <r>
    <s v="PRD-02966"/>
    <s v="DEL-ACC-0059"/>
    <s v="5753150000000"/>
    <x v="36"/>
    <s v="Dell"/>
    <x v="10"/>
    <s v="Keyboards"/>
    <s v="Each"/>
    <s v="Active"/>
    <x v="0"/>
    <s v="PHC"/>
    <s v="B-33-S9"/>
    <s v="B"/>
    <s v="S9"/>
    <s v="BT-412407"/>
    <s v="LOT-C5490"/>
    <n v="103"/>
    <n v="5"/>
    <n v="98"/>
    <n v="50"/>
    <n v="20"/>
    <n v="200"/>
    <s v="SUP-1012"/>
    <x v="11"/>
    <s v="Nigeria"/>
    <n v="4"/>
    <d v="2026-03-01T00:00:00"/>
    <n v="57404.83"/>
    <n v="68492.039999999994"/>
    <n v="5912697.4900000002"/>
    <s v="NGN"/>
    <d v="2026-06-02T00:00:00"/>
    <d v="2026-03-12T00:00:00"/>
    <m/>
    <x v="1"/>
    <x v="1"/>
  </r>
  <r>
    <s v="PRD-03209"/>
    <s v="CIS-CCT-0078"/>
    <s v="2314100000000"/>
    <x v="17"/>
    <s v="Cisco"/>
    <x v="9"/>
    <s v="IP Cameras"/>
    <s v="Each"/>
    <s v="Active"/>
    <x v="0"/>
    <s v="PHC"/>
    <s v="A-10-S6"/>
    <s v="A"/>
    <s v="S6"/>
    <s v="BT-730663"/>
    <s v="LOT-C4872"/>
    <n v="107"/>
    <n v="36"/>
    <n v="71"/>
    <n v="30"/>
    <n v="9"/>
    <n v="240"/>
    <s v="SUP-1012"/>
    <x v="11"/>
    <s v="Nigeria"/>
    <n v="7"/>
    <d v="2026-02-27T00:00:00"/>
    <n v="576122.12"/>
    <n v="790519.14"/>
    <n v="61645066.840000004"/>
    <s v="NGN"/>
    <d v="2026-06-19T00:00:00"/>
    <d v="2026-03-06T00:00:00"/>
    <m/>
    <x v="1"/>
    <x v="1"/>
  </r>
  <r>
    <s v="PRD-03188"/>
    <s v="APC-ELC-0133"/>
    <s v="1252110000000"/>
    <x v="70"/>
    <s v="Apc"/>
    <x v="8"/>
    <s v="Surge Protection"/>
    <s v="Each"/>
    <s v="Active"/>
    <x v="0"/>
    <s v="PHC"/>
    <s v="C-30-S4"/>
    <s v="C"/>
    <s v="S4"/>
    <s v="BT-288182"/>
    <s v="LOT-C6220"/>
    <n v="266"/>
    <n v="40"/>
    <n v="226"/>
    <n v="75"/>
    <n v="30"/>
    <n v="375"/>
    <s v="SUP-1009"/>
    <x v="7"/>
    <s v="Nigeria"/>
    <n v="12"/>
    <d v="2025-01-21T00:00:00"/>
    <n v="220213.83"/>
    <n v="322012.40000000002"/>
    <n v="58576878.780000001"/>
    <s v="NGN"/>
    <d v="2026-06-09T00:00:00"/>
    <d v="2025-02-02T00:00:00"/>
    <m/>
    <x v="1"/>
    <x v="1"/>
  </r>
  <r>
    <s v="PRD-00043"/>
    <s v="SAM-STO-0002"/>
    <s v="9359780000000"/>
    <x v="3"/>
    <s v="Samsung"/>
    <x v="3"/>
    <s v="Hard Disk Drives"/>
    <s v="Each"/>
    <s v="Active"/>
    <x v="2"/>
    <s v="LAG"/>
    <s v="B-25-S9"/>
    <s v="B"/>
    <s v="S9"/>
    <s v="BT-585188"/>
    <s v="LOT-A1672"/>
    <n v="40"/>
    <n v="9"/>
    <n v="31"/>
    <n v="30"/>
    <n v="15"/>
    <n v="120"/>
    <s v="SUP-1006"/>
    <x v="4"/>
    <s v="China"/>
    <n v="36"/>
    <d v="2025-08-20T00:00:00"/>
    <n v="25596.66"/>
    <n v="33211.54"/>
    <n v="1023866.4"/>
    <s v="NGN"/>
    <d v="2026-05-19T00:00:00"/>
    <d v="2025-08-22T00:00:00"/>
    <m/>
    <x v="1"/>
    <x v="1"/>
  </r>
  <r>
    <s v="PRD-02752"/>
    <s v="PHI-ELC-0146"/>
    <s v="6638620000000"/>
    <x v="37"/>
    <s v="Philips"/>
    <x v="8"/>
    <s v="Lighting"/>
    <s v="Each"/>
    <s v="Active"/>
    <x v="0"/>
    <s v="PHC"/>
    <s v="D-23-S9"/>
    <s v="D"/>
    <s v="S9"/>
    <s v="BT-974858"/>
    <s v="LOT-C1422"/>
    <n v="341"/>
    <n v="12"/>
    <n v="329"/>
    <n v="60"/>
    <n v="30"/>
    <n v="360"/>
    <s v="SUP-1009"/>
    <x v="7"/>
    <s v="Nigeria"/>
    <n v="9"/>
    <d v="2026-04-16T00:00:00"/>
    <n v="166001.01"/>
    <n v="215994.14"/>
    <n v="56606344.409999996"/>
    <s v="NGN"/>
    <d v="2026-05-06T00:00:00"/>
    <d v="2026-04-26T00:00:00"/>
    <m/>
    <x v="1"/>
    <x v="1"/>
  </r>
  <r>
    <s v="PRD-00405"/>
    <s v="APC-ELC-0020"/>
    <s v="3426430000000"/>
    <x v="70"/>
    <s v="Apc"/>
    <x v="8"/>
    <s v="UPS"/>
    <s v="Each"/>
    <s v="Active"/>
    <x v="2"/>
    <s v="LAG"/>
    <s v="F-21-S2"/>
    <s v="F"/>
    <s v="S2"/>
    <s v="BT-430654"/>
    <s v="LOT-A4770"/>
    <n v="206"/>
    <n v="39"/>
    <n v="167"/>
    <n v="100"/>
    <n v="30"/>
    <n v="500"/>
    <s v="SUP-1002"/>
    <x v="5"/>
    <s v="Nigeria"/>
    <n v="3"/>
    <d v="2026-04-30T00:00:00"/>
    <n v="16182.04"/>
    <n v="22505.47"/>
    <n v="3333500.24"/>
    <s v="NGN"/>
    <d v="2026-06-21T00:00:00"/>
    <d v="2026-05-13T00:00:00"/>
    <m/>
    <x v="1"/>
    <x v="1"/>
  </r>
  <r>
    <s v="PRD-02284"/>
    <s v="SEA-STO-0050"/>
    <s v="8585220000000"/>
    <x v="47"/>
    <s v="Seagate"/>
    <x v="3"/>
    <s v="External Storage"/>
    <s v="Each"/>
    <s v="Active"/>
    <x v="1"/>
    <s v="ABJ"/>
    <s v="D-25-S3"/>
    <s v="D"/>
    <s v="S3"/>
    <s v="BT-526025"/>
    <s v="LOT-B4973"/>
    <n v="69"/>
    <n v="14"/>
    <n v="55"/>
    <n v="20"/>
    <n v="6"/>
    <n v="80"/>
    <s v="SUP-1007"/>
    <x v="8"/>
    <s v="China"/>
    <n v="31"/>
    <d v="2026-04-19T00:00:00"/>
    <n v="205178.84"/>
    <n v="301407.58"/>
    <n v="14157339.960000001"/>
    <s v="NGN"/>
    <d v="2026-05-06T00:00:00"/>
    <d v="2026-05-01T00:00:00"/>
    <m/>
    <x v="1"/>
    <x v="1"/>
  </r>
  <r>
    <s v="PRD-00797"/>
    <s v="CAN-SUP-0026"/>
    <s v="8606110000000"/>
    <x v="39"/>
    <s v="Canon"/>
    <x v="6"/>
    <s v="Toner &amp; Ink"/>
    <s v="Pack"/>
    <s v="Active"/>
    <x v="2"/>
    <s v="LAG"/>
    <s v="A-23-S5"/>
    <s v="A"/>
    <s v="S5"/>
    <s v="BT-260669"/>
    <s v="LOT-A9516"/>
    <n v="111"/>
    <n v="34"/>
    <n v="77"/>
    <n v="100"/>
    <n v="50"/>
    <n v="600"/>
    <s v="SUP-1004"/>
    <x v="10"/>
    <s v="United Arab Emirates"/>
    <n v="20"/>
    <d v="2025-04-06T00:00:00"/>
    <n v="26976.28"/>
    <n v="38970.699999999997"/>
    <n v="2994367.08"/>
    <s v="NGN"/>
    <d v="2026-06-02T00:00:00"/>
    <d v="2025-04-16T00:00:00"/>
    <d v="2027-11-01T00:00:00"/>
    <x v="1"/>
    <x v="1"/>
  </r>
  <r>
    <s v="PRD-02521"/>
    <s v="BRO-SUP-0077"/>
    <s v="4389420000000"/>
    <x v="24"/>
    <s v="Brother"/>
    <x v="6"/>
    <s v="Labels"/>
    <s v="Pack"/>
    <s v="Active"/>
    <x v="0"/>
    <s v="PHC"/>
    <s v="A-35-S7"/>
    <s v="A"/>
    <s v="S7"/>
    <s v="BT-540167"/>
    <s v="LOT-C8874"/>
    <n v="139"/>
    <n v="29"/>
    <n v="110"/>
    <n v="100"/>
    <n v="30"/>
    <n v="400"/>
    <s v="SUP-1006"/>
    <x v="4"/>
    <s v="China"/>
    <n v="38"/>
    <d v="2025-01-09T00:00:00"/>
    <n v="25450.62"/>
    <n v="37377.040000000001"/>
    <n v="3537636.18"/>
    <s v="NGN"/>
    <d v="2026-06-21T00:00:00"/>
    <d v="2025-01-16T00:00:00"/>
    <d v="2026-08-08T00:00:00"/>
    <x v="1"/>
    <x v="1"/>
  </r>
  <r>
    <s v="PRD-03222"/>
    <s v="LEN-MOB-0100"/>
    <s v="646417000000"/>
    <x v="66"/>
    <s v="Lenovo"/>
    <x v="5"/>
    <s v="Tablets"/>
    <s v="Each"/>
    <s v="Active"/>
    <x v="0"/>
    <s v="PHC"/>
    <s v="F-04-S6"/>
    <s v="F"/>
    <s v="S6"/>
    <s v="BT-324174"/>
    <s v="LOT-C1698"/>
    <n v="229"/>
    <n v="37"/>
    <n v="192"/>
    <n v="100"/>
    <n v="30"/>
    <n v="400"/>
    <s v="SUP-1001"/>
    <x v="9"/>
    <s v="Nigeria"/>
    <n v="5"/>
    <d v="2025-07-05T00:00:00"/>
    <n v="510422.17"/>
    <n v="589578.57999999996"/>
    <n v="116886676.90000001"/>
    <s v="NGN"/>
    <d v="2026-05-16T00:00:00"/>
    <d v="2025-07-08T00:00:00"/>
    <m/>
    <x v="1"/>
    <x v="1"/>
  </r>
  <r>
    <s v="PRD-03098"/>
    <s v="LOG-CLN-0074"/>
    <s v="8346910000000"/>
    <x v="28"/>
    <s v="Logitech"/>
    <x v="1"/>
    <s v="Cleaning Kits"/>
    <s v="Each"/>
    <s v="Active"/>
    <x v="0"/>
    <s v="PHC"/>
    <s v="D-02-S2"/>
    <s v="D"/>
    <s v="S2"/>
    <s v="BT-679611"/>
    <s v="LOT-C3663"/>
    <n v="125"/>
    <n v="4"/>
    <n v="121"/>
    <n v="50"/>
    <n v="15"/>
    <n v="300"/>
    <s v="SUP-1001"/>
    <x v="9"/>
    <s v="Nigeria"/>
    <n v="9"/>
    <d v="2025-06-03T00:00:00"/>
    <n v="174817.06"/>
    <n v="257508.01"/>
    <n v="21852132.5"/>
    <s v="NGN"/>
    <d v="2026-06-07T00:00:00"/>
    <d v="2025-06-10T00:00:00"/>
    <d v="2027-08-02T00:00:00"/>
    <x v="1"/>
    <x v="1"/>
  </r>
  <r>
    <s v="PRD-03095"/>
    <s v="LOG-FUR-0082"/>
    <s v="8781770000000"/>
    <x v="4"/>
    <s v="Logitech"/>
    <x v="4"/>
    <s v="Desk Accessories"/>
    <s v="Each"/>
    <s v="Active"/>
    <x v="0"/>
    <s v="PHC"/>
    <s v="A-32-S6"/>
    <s v="A"/>
    <s v="S6"/>
    <s v="BT-165741"/>
    <s v="LOT-C9429"/>
    <n v="5"/>
    <n v="0"/>
    <n v="5"/>
    <n v="15"/>
    <n v="6"/>
    <n v="90"/>
    <s v="SUP-1006"/>
    <x v="4"/>
    <s v="China"/>
    <n v="36"/>
    <d v="2025-07-30T00:00:00"/>
    <n v="184953.03"/>
    <n v="282771.83"/>
    <n v="924765.15"/>
    <s v="NGN"/>
    <d v="2026-05-27T00:00:00"/>
    <d v="2025-08-11T00:00:00"/>
    <m/>
    <x v="2"/>
    <x v="0"/>
  </r>
  <r>
    <s v="PRD-03269"/>
    <s v="LOG-FUR-0085"/>
    <s v="3014440000000"/>
    <x v="4"/>
    <s v="Logitech"/>
    <x v="4"/>
    <s v="Desk Accessories"/>
    <s v="Each"/>
    <s v="Active"/>
    <x v="0"/>
    <s v="PHC"/>
    <s v="N/A"/>
    <s v="E"/>
    <s v="S8"/>
    <s v="BT-543695"/>
    <s v="LOT-C7890"/>
    <n v="292"/>
    <n v="32"/>
    <n v="260"/>
    <n v="100"/>
    <n v="30"/>
    <n v="600"/>
    <s v="SUP-1001"/>
    <x v="9"/>
    <s v="Nigeria"/>
    <n v="5"/>
    <d v="2025-03-20T00:00:00"/>
    <n v="211899.51999999999"/>
    <n v="257715.95"/>
    <n v="61874659.840000004"/>
    <s v="NGN"/>
    <d v="2026-05-25T00:00:00"/>
    <d v="2025-03-28T00:00:00"/>
    <m/>
    <x v="1"/>
    <x v="1"/>
  </r>
  <r>
    <s v="PRD-00755"/>
    <s v="HP-SUP-0019"/>
    <s v="3570170000000"/>
    <x v="34"/>
    <s v="Hp"/>
    <x v="6"/>
    <s v="Toner &amp; Ink"/>
    <s v="Pack"/>
    <s v="Discontinued"/>
    <x v="2"/>
    <s v="LAG"/>
    <s v="D-27-S9"/>
    <s v="D"/>
    <s v="S9"/>
    <s v="BT-660370"/>
    <s v="LOT-A7976"/>
    <n v="119"/>
    <n v="32"/>
    <n v="87"/>
    <n v="20"/>
    <n v="8"/>
    <n v="120"/>
    <s v="SUP-1008"/>
    <x v="3"/>
    <s v="Nigeria"/>
    <n v="8"/>
    <d v="2026-01-13T00:00:00"/>
    <n v="22573.15"/>
    <n v="28632.74"/>
    <n v="2686204.85"/>
    <s v="NGN"/>
    <d v="2026-05-06T00:00:00"/>
    <d v="2026-01-26T00:00:00"/>
    <d v="2026-10-23T00:00:00"/>
    <x v="1"/>
    <x v="1"/>
  </r>
  <r>
    <s v="PRD-02025"/>
    <s v="UBI-CCT-0049"/>
    <s v="3979010000000"/>
    <x v="16"/>
    <s v="Ubiquiti"/>
    <x v="9"/>
    <s v="Intercoms"/>
    <s v="Each"/>
    <s v="Active"/>
    <x v="1"/>
    <s v="ABJ"/>
    <s v="F-35-S2"/>
    <s v="F"/>
    <s v="S2"/>
    <s v="BT-337921"/>
    <s v="LOT-B8885"/>
    <n v="112"/>
    <n v="12"/>
    <n v="100"/>
    <n v="40"/>
    <n v="20"/>
    <n v="160"/>
    <s v="SUP-1007"/>
    <x v="8"/>
    <s v="China"/>
    <n v="32"/>
    <d v="2026-04-12T00:00:00"/>
    <n v="144483.88"/>
    <n v="183080"/>
    <n v="16182194.560000001"/>
    <s v="NGN"/>
    <d v="2026-05-22T00:00:00"/>
    <d v="2026-04-18T00:00:00"/>
    <m/>
    <x v="1"/>
    <x v="1"/>
  </r>
  <r>
    <s v="PRD-01337"/>
    <s v="HP-SUP-0040"/>
    <s v="9191940000000"/>
    <x v="45"/>
    <s v="Hp"/>
    <x v="6"/>
    <s v="Labels"/>
    <s v="Pack"/>
    <s v="Active"/>
    <x v="1"/>
    <s v="ABJ"/>
    <s v="D-28-S7"/>
    <s v="D"/>
    <s v="S7"/>
    <s v="BT-827921"/>
    <s v="LOT-B7558"/>
    <n v="75"/>
    <n v="17"/>
    <n v="58"/>
    <n v="20"/>
    <n v="8"/>
    <n v="80"/>
    <s v="SUP-1007"/>
    <x v="8"/>
    <s v="China"/>
    <n v="30"/>
    <d v="2025-03-09T00:00:00"/>
    <n v="20496.810000000001"/>
    <n v="30513.03"/>
    <n v="1537260.75"/>
    <s v="NGN"/>
    <d v="2026-06-01T00:00:00"/>
    <d v="2025-03-14T00:00:00"/>
    <d v="2027-06-19T00:00:00"/>
    <x v="1"/>
    <x v="1"/>
  </r>
  <r>
    <s v="PRD-00283"/>
    <s v="SEA-STO-0009"/>
    <s v="5233030000000"/>
    <x v="81"/>
    <s v="Seagate"/>
    <x v="3"/>
    <s v="Flash Drives"/>
    <s v="Each"/>
    <s v="Discontinued"/>
    <x v="2"/>
    <s v="LAG"/>
    <s v="D-19-S8"/>
    <s v="D"/>
    <s v="S8"/>
    <s v="BT-838344"/>
    <s v="LOT-A7171"/>
    <n v="70"/>
    <n v="16"/>
    <n v="54"/>
    <n v="30"/>
    <n v="9"/>
    <n v="120"/>
    <s v="SUP-1011"/>
    <x v="2"/>
    <s v="United Kingdom"/>
    <n v="26"/>
    <d v="2025-02-05T00:00:00"/>
    <n v="73237.41"/>
    <n v="109055.46"/>
    <n v="5126618.7"/>
    <s v="NGN"/>
    <d v="2026-05-07T00:00:00"/>
    <d v="2025-02-16T00:00:00"/>
    <m/>
    <x v="1"/>
    <x v="1"/>
  </r>
  <r>
    <s v="PRD-01056"/>
    <s v="HP-SUP-0031"/>
    <s v="4811660000000"/>
    <x v="34"/>
    <s v="Hp"/>
    <x v="6"/>
    <s v="Paper Products"/>
    <s v="Pack"/>
    <s v="Active"/>
    <x v="2"/>
    <s v="LAG"/>
    <s v="A-36-S5"/>
    <s v="A"/>
    <s v="S5"/>
    <s v="BT-844825"/>
    <s v="LOT-A4694"/>
    <n v="0"/>
    <n v="0"/>
    <n v="0"/>
    <n v="30"/>
    <n v="9"/>
    <n v="120"/>
    <s v="SUP-1006"/>
    <x v="4"/>
    <s v="China"/>
    <n v="38"/>
    <d v="2026-03-11T00:00:00"/>
    <n v="12489.16"/>
    <n v="17146.77"/>
    <n v="0"/>
    <s v="NGN"/>
    <d v="2026-05-12T00:00:00"/>
    <d v="2026-03-19T00:00:00"/>
    <d v="2028-03-24T00:00:00"/>
    <x v="0"/>
    <x v="0"/>
  </r>
  <r>
    <s v="PRD-02899"/>
    <s v="PHI-ELC-0155"/>
    <s v="2370490000000"/>
    <x v="37"/>
    <s v="Philips"/>
    <x v="8"/>
    <s v="Surge Protection"/>
    <s v="Each"/>
    <s v="Active"/>
    <x v="0"/>
    <s v="PHC"/>
    <s v="C-34-S7"/>
    <s v="C"/>
    <s v="S7"/>
    <s v="BT-468103"/>
    <s v="LOT-C2269"/>
    <n v="170"/>
    <n v="14"/>
    <n v="156"/>
    <n v="25"/>
    <n v="12"/>
    <n v="200"/>
    <s v="SUP-1006"/>
    <x v="4"/>
    <s v="China"/>
    <n v="34"/>
    <d v="2025-11-13T00:00:00"/>
    <n v="56857.52"/>
    <n v="74969.62"/>
    <n v="9665778.4000000004"/>
    <s v="NGN"/>
    <d v="2026-05-21T00:00:00"/>
    <d v="2025-11-24T00:00:00"/>
    <m/>
    <x v="1"/>
    <x v="1"/>
  </r>
  <r>
    <s v="PRD-02398"/>
    <s v="SAM-MOB-0084"/>
    <s v="7020740000000"/>
    <x v="13"/>
    <s v="Samsung"/>
    <x v="5"/>
    <s v="Tablets"/>
    <s v="Each"/>
    <s v="Active"/>
    <x v="0"/>
    <s v="PHC"/>
    <s v="C-04-S9"/>
    <s v="C"/>
    <s v="S9"/>
    <s v="BT-491783"/>
    <s v="LOT-C3222"/>
    <n v="0"/>
    <n v="0"/>
    <n v="0"/>
    <n v="60"/>
    <n v="18"/>
    <n v="360"/>
    <s v="SUP-1012"/>
    <x v="11"/>
    <s v="Nigeria"/>
    <n v="6"/>
    <d v="2025-02-14T00:00:00"/>
    <n v="408398.06"/>
    <n v="577159.22"/>
    <n v="0"/>
    <s v="NGN"/>
    <d v="2026-05-30T00:00:00"/>
    <d v="2025-02-18T00:00:00"/>
    <m/>
    <x v="0"/>
    <x v="0"/>
  </r>
  <r>
    <s v="PRD-02591"/>
    <s v="APC-ELC-0111"/>
    <s v="4882530000000"/>
    <x v="38"/>
    <s v="Apc"/>
    <x v="8"/>
    <s v="Surge Protection"/>
    <s v="Each"/>
    <s v="Active"/>
    <x v="0"/>
    <s v="PHC"/>
    <s v="E-04-S7"/>
    <s v="E"/>
    <s v="S7"/>
    <s v="BT-447594"/>
    <s v="LOT-C3462"/>
    <n v="20"/>
    <n v="3"/>
    <n v="17"/>
    <n v="75"/>
    <n v="22"/>
    <n v="375"/>
    <s v="SUP-1009"/>
    <x v="7"/>
    <s v="Nigeria"/>
    <n v="12"/>
    <d v="2025-09-01T00:00:00"/>
    <n v="113869.04"/>
    <n v="155909.29"/>
    <n v="2277380.7999999998"/>
    <s v="NGN"/>
    <d v="2026-05-04T00:00:00"/>
    <d v="2025-09-13T00:00:00"/>
    <m/>
    <x v="2"/>
    <x v="0"/>
  </r>
  <r>
    <s v="PRD-02172"/>
    <s v="CIS-NET-0089"/>
    <s v="4209780000000"/>
    <x v="48"/>
    <s v="Cisco"/>
    <x v="1"/>
    <s v="Routers"/>
    <s v="Each"/>
    <s v="Active"/>
    <x v="1"/>
    <s v="ABJ"/>
    <s v="E-33-S8"/>
    <s v="E"/>
    <s v="S8"/>
    <s v="BT-417174"/>
    <s v="LOT-B8899"/>
    <n v="0"/>
    <n v="0"/>
    <n v="0"/>
    <n v="20"/>
    <n v="10"/>
    <n v="80"/>
    <s v="SUP-1005"/>
    <x v="12"/>
    <s v="United Arab Emirates"/>
    <n v="22"/>
    <m/>
    <n v="171119.22"/>
    <n v="259401.64"/>
    <n v="0"/>
    <s v="NGN"/>
    <d v="2026-05-13T00:00:00"/>
    <d v="2026-05-06T00:00:00"/>
    <m/>
    <x v="0"/>
    <x v="0"/>
  </r>
  <r>
    <s v="PRD-00125"/>
    <s v="LOG-CLN-0003"/>
    <s v="7198390000000"/>
    <x v="28"/>
    <s v="Logitech"/>
    <x v="1"/>
    <s v="Cleaning Kits"/>
    <s v="Each"/>
    <s v="Discontinued"/>
    <x v="2"/>
    <s v="LAG"/>
    <s v="C-19-S1"/>
    <s v="C"/>
    <s v="S1"/>
    <s v="BT-313910"/>
    <s v="LOT-A9866"/>
    <n v="25"/>
    <n v="2"/>
    <n v="23"/>
    <m/>
    <n v="15"/>
    <n v="500"/>
    <s v="SUP-1001"/>
    <x v="9"/>
    <s v="Nigeria"/>
    <n v="10"/>
    <d v="2025-12-27T00:00:00"/>
    <n v="15849.23"/>
    <n v="19919.169999999998"/>
    <n v="396230.75"/>
    <s v="NGN"/>
    <d v="2026-05-17T00:00:00"/>
    <d v="2026-01-01T00:00:00"/>
    <d v="2026-12-12T00:00:00"/>
    <x v="2"/>
    <x v="0"/>
  </r>
  <r>
    <s v="PRD-03168"/>
    <s v="MSF-FUR-0085"/>
    <s v="6539350000000"/>
    <x v="10"/>
    <s v="Microsoft"/>
    <x v="4"/>
    <s v="Desk Accessories"/>
    <s v="Each"/>
    <s v="Active"/>
    <x v="0"/>
    <s v="PHC"/>
    <s v="E-29-S9"/>
    <s v="E"/>
    <s v="S9"/>
    <s v="BT-227375"/>
    <s v="LOT-C5635"/>
    <n v="0"/>
    <n v="0"/>
    <n v="0"/>
    <n v="20"/>
    <n v="10"/>
    <n v="200"/>
    <s v="SUP-1006"/>
    <x v="6"/>
    <s v="China"/>
    <n v="39"/>
    <d v="2025-02-03T00:00:00"/>
    <n v="259070.95"/>
    <n v="315313.02"/>
    <n v="0"/>
    <s v="NGN"/>
    <d v="2026-05-27T00:00:00"/>
    <d v="2025-02-09T00:00:00"/>
    <m/>
    <x v="0"/>
    <x v="0"/>
  </r>
  <r>
    <s v="PRD-00214"/>
    <s v="BRO-PRN-0005"/>
    <s v="7320100000000"/>
    <x v="12"/>
    <s v="Brother"/>
    <x v="7"/>
    <s v="Laser Printers"/>
    <s v="Each"/>
    <s v="Active"/>
    <x v="2"/>
    <s v="LAG"/>
    <s v="E-30-S3"/>
    <s v="E"/>
    <s v="S3"/>
    <s v="BT-213284"/>
    <s v="LOT-A3001"/>
    <n v="511"/>
    <n v="164"/>
    <n v="347"/>
    <n v="100"/>
    <n v="50"/>
    <n v="600"/>
    <s v="SUP-1006"/>
    <x v="4"/>
    <s v="China"/>
    <n v="35"/>
    <d v="2025-04-21T00:00:00"/>
    <n v="286742.7"/>
    <n v="398935.42"/>
    <n v="146525519.69999999"/>
    <s v="NGN"/>
    <d v="2026-05-28T00:00:00"/>
    <d v="2025-04-29T00:00:00"/>
    <m/>
    <x v="1"/>
    <x v="1"/>
  </r>
  <r>
    <s v="PRD-02463"/>
    <s v="KNG-STO-0053"/>
    <s v="5859920000000"/>
    <x v="79"/>
    <s v="Kingston"/>
    <x v="3"/>
    <s v="External Storage"/>
    <s v="Each"/>
    <s v="Active"/>
    <x v="0"/>
    <s v="PHC"/>
    <s v="A-03-S9"/>
    <s v="A"/>
    <s v="S9"/>
    <s v="BT-562698"/>
    <s v="LOT-C8308"/>
    <n v="132"/>
    <n v="37"/>
    <n v="95"/>
    <n v="25"/>
    <n v="12"/>
    <n v="150"/>
    <s v="SUP-1012"/>
    <x v="11"/>
    <s v="Nigeria"/>
    <n v="6"/>
    <d v="2026-01-03T00:00:00"/>
    <n v="159447.06"/>
    <n v="219909.61"/>
    <n v="21047011.920000002"/>
    <s v="NGN"/>
    <d v="2026-06-23T00:00:00"/>
    <d v="2026-01-13T00:00:00"/>
    <m/>
    <x v="1"/>
    <x v="1"/>
  </r>
  <r>
    <s v="PRD-01923"/>
    <s v="LEN-MOB-0055"/>
    <s v="6850090000000"/>
    <x v="5"/>
    <s v="Lenovo"/>
    <x v="5"/>
    <s v="Smartphones"/>
    <s v="Each"/>
    <s v="Active"/>
    <x v="1"/>
    <s v="ABJ"/>
    <s v="C-14-S8"/>
    <s v="C"/>
    <s v="S8"/>
    <s v="BT-413403"/>
    <s v="LOT-B5916"/>
    <n v="74"/>
    <n v="16"/>
    <n v="58"/>
    <n v="75"/>
    <n v="22"/>
    <n v="600"/>
    <s v="SUP-1007"/>
    <x v="8"/>
    <s v="China"/>
    <n v="33"/>
    <d v="2026-02-10T00:00:00"/>
    <n v="236534.47"/>
    <n v="342012.89"/>
    <n v="17503550.780000001"/>
    <s v="NGN"/>
    <d v="2026-06-26T00:00:00"/>
    <d v="2026-02-25T00:00:00"/>
    <m/>
    <x v="2"/>
    <x v="0"/>
  </r>
  <r>
    <s v="PRD-00100"/>
    <s v="EPS-PRN-0006"/>
    <s v="3965220000000"/>
    <x v="41"/>
    <s v="Epson"/>
    <x v="7"/>
    <s v="Multifunction"/>
    <s v="Each"/>
    <s v="Active"/>
    <x v="2"/>
    <s v="LAG"/>
    <s v="D-18-S4"/>
    <s v="D"/>
    <s v="S4"/>
    <s v="BT-659614"/>
    <s v="LOT-A1916"/>
    <n v="5"/>
    <n v="0"/>
    <n v="5"/>
    <n v="10"/>
    <n v="4"/>
    <n v="100"/>
    <s v="SUP-1006"/>
    <x v="4"/>
    <s v="China"/>
    <n v="37"/>
    <d v="2025-10-14T00:00:00"/>
    <n v="234057.64"/>
    <n v="323841.11"/>
    <n v="1170288.2"/>
    <s v="NGN"/>
    <d v="2026-06-23T00:00:00"/>
    <d v="2025-10-17T00:00:00"/>
    <m/>
    <x v="2"/>
    <x v="0"/>
  </r>
  <r>
    <s v="PRD-01465"/>
    <s v="PHI-CLN-0040"/>
    <s v="3080450000000"/>
    <x v="20"/>
    <s v="Philips"/>
    <x v="1"/>
    <s v="Wipes"/>
    <s v="Each"/>
    <s v="Active"/>
    <x v="1"/>
    <s v="ABJ"/>
    <s v="E-35-S5"/>
    <s v="E"/>
    <s v="S5"/>
    <s v="BT-851023"/>
    <s v="LOT-B7589"/>
    <n v="204"/>
    <n v="62"/>
    <n v="142"/>
    <n v="60"/>
    <n v="30"/>
    <n v="360"/>
    <s v="SUP-1009"/>
    <x v="7"/>
    <s v="Nigeria"/>
    <n v="6"/>
    <d v="2025-10-30T00:00:00"/>
    <n v="151021.60999999999"/>
    <n v="174927.08"/>
    <n v="30808408.440000001"/>
    <s v="NGN"/>
    <d v="2026-05-08T00:00:00"/>
    <d v="2025-11-11T00:00:00"/>
    <d v="2027-08-07T00:00:00"/>
    <x v="1"/>
    <x v="1"/>
  </r>
  <r>
    <s v="PRD-02175"/>
    <s v="KNG-STO-0050"/>
    <s v="4223420000000"/>
    <x v="23"/>
    <s v="Kingston"/>
    <x v="3"/>
    <s v="Flash Drives"/>
    <s v="Each"/>
    <s v="Active"/>
    <x v="1"/>
    <s v="ABJ"/>
    <s v="B-22-S4"/>
    <s v="B"/>
    <s v="S4"/>
    <s v="BT-655511"/>
    <s v="LOT-B8034"/>
    <n v="52"/>
    <n v="0"/>
    <n v="52"/>
    <n v="25"/>
    <n v="12"/>
    <n v="250"/>
    <s v="SUP-1003"/>
    <x v="0"/>
    <s v="Nigeria"/>
    <n v="6"/>
    <d v="2026-01-31T00:00:00"/>
    <n v="82901.81"/>
    <n v="109982.61"/>
    <n v="4310894.12"/>
    <s v="NGN"/>
    <d v="2026-05-17T00:00:00"/>
    <d v="2026-02-03T00:00:00"/>
    <m/>
    <x v="1"/>
    <x v="1"/>
  </r>
  <r>
    <s v="PRD-00246"/>
    <s v="CIS-CCT-0008"/>
    <s v="562609000000"/>
    <x v="17"/>
    <s v="Cisco"/>
    <x v="9"/>
    <s v="Intercoms"/>
    <s v="Each"/>
    <s v="Active"/>
    <x v="2"/>
    <s v="LAG"/>
    <s v="F-38-S7"/>
    <s v="F"/>
    <s v="S7"/>
    <s v="BT-147168"/>
    <s v="LOT-A9052"/>
    <n v="60"/>
    <n v="17"/>
    <n v="43"/>
    <n v="60"/>
    <n v="30"/>
    <n v="240"/>
    <s v="SUP-1002"/>
    <x v="5"/>
    <s v="Nigeria"/>
    <n v="3"/>
    <d v="2025-03-12T00:00:00"/>
    <n v="275100.46000000002"/>
    <n v="339012.35"/>
    <n v="16506027.6"/>
    <s v="NGN"/>
    <d v="2026-05-09T00:00:00"/>
    <d v="2025-03-14T00:00:00"/>
    <m/>
    <x v="2"/>
    <x v="0"/>
  </r>
  <r>
    <s v="PRD-02211"/>
    <s v="HP-ACC-0055"/>
    <s v="4266770000000"/>
    <x v="71"/>
    <s v="Hp"/>
    <x v="10"/>
    <s v="Keyboards"/>
    <s v="Each"/>
    <s v="Active"/>
    <x v="1"/>
    <s v="ABJ"/>
    <s v="F-15-S8"/>
    <s v="F"/>
    <s v="S8"/>
    <s v="BT-940284"/>
    <s v="LOT-B3569"/>
    <n v="240"/>
    <n v="24"/>
    <n v="216"/>
    <n v="60"/>
    <n v="24"/>
    <n v="480"/>
    <s v="SUP-1009"/>
    <x v="7"/>
    <s v="Nigeria"/>
    <n v="10"/>
    <d v="2025-01-23T00:00:00"/>
    <n v="52626.15"/>
    <n v="75315.31"/>
    <n v="12630276"/>
    <s v="NGN"/>
    <d v="2026-05-15T00:00:00"/>
    <d v="2025-01-30T00:00:00"/>
    <m/>
    <x v="1"/>
    <x v="1"/>
  </r>
  <r>
    <s v="PRD-01898"/>
    <s v="MSF-FUR-0045"/>
    <s v="898107000000"/>
    <x v="10"/>
    <s v="Microsoft"/>
    <x v="4"/>
    <s v="Desk Accessories"/>
    <s v="Each"/>
    <s v="Active"/>
    <x v="1"/>
    <s v="ABJ"/>
    <s v="E-10-S4"/>
    <s v="E"/>
    <s v="S4"/>
    <s v="BT-143940"/>
    <s v="LOT-B2052"/>
    <n v="533"/>
    <n v="190"/>
    <n v="343"/>
    <n v="100"/>
    <n v="30"/>
    <n v="500"/>
    <s v="SUP-1009"/>
    <x v="7"/>
    <s v="Nigeria"/>
    <n v="9"/>
    <d v="2025-06-23T00:00:00"/>
    <n v="219667.46"/>
    <n v="303529.67"/>
    <n v="117082756.2"/>
    <s v="NGN"/>
    <d v="2026-05-17T00:00:00"/>
    <d v="2025-07-05T00:00:00"/>
    <m/>
    <x v="3"/>
    <x v="1"/>
  </r>
  <r>
    <s v="PRD-02968"/>
    <s v="CIS-NET-0113"/>
    <s v="1765040000000"/>
    <x v="56"/>
    <s v="Cisco"/>
    <x v="11"/>
    <s v="Switches"/>
    <s v="Each"/>
    <s v="Active"/>
    <x v="0"/>
    <s v="PHC"/>
    <s v="B-33-S6"/>
    <s v="B"/>
    <s v="S6"/>
    <s v="BT-771176"/>
    <s v="LOT-C5496"/>
    <n v="299"/>
    <n v="20"/>
    <n v="279"/>
    <n v="75"/>
    <n v="37"/>
    <n v="450"/>
    <s v="SUP-1010"/>
    <x v="1"/>
    <s v="United Arab Emirates"/>
    <n v="18"/>
    <d v="2025-02-22T00:00:00"/>
    <n v="147886.19"/>
    <n v="219351.36"/>
    <n v="44217970.810000002"/>
    <s v="NGN"/>
    <d v="2026-05-27T00:00:00"/>
    <d v="2025-03-03T00:00:00"/>
    <m/>
    <x v="1"/>
    <x v="1"/>
  </r>
  <r>
    <s v="PRD-00794"/>
    <s v="LEN-LAP-0019"/>
    <s v="3505360000000"/>
    <x v="85"/>
    <s v="Lenovo"/>
    <x v="2"/>
    <s v="Consumer Laptops"/>
    <s v="Each"/>
    <s v="Active"/>
    <x v="2"/>
    <s v="LAG"/>
    <s v="B-24-S4"/>
    <s v="B"/>
    <s v="S4"/>
    <s v="BT-919729"/>
    <s v="LOT-A2667"/>
    <n v="39"/>
    <n v="9"/>
    <n v="30"/>
    <n v="40"/>
    <n v="12"/>
    <n v="400"/>
    <s v="SUP-1001"/>
    <x v="9"/>
    <s v="Nigeria"/>
    <n v="5"/>
    <d v="2025-09-08T00:00:00"/>
    <n v="636565.51"/>
    <n v="741984.25"/>
    <n v="24826054.890000001"/>
    <s v="NGN"/>
    <d v="2026-05-22T00:00:00"/>
    <d v="2025-09-16T00:00:00"/>
    <m/>
    <x v="2"/>
    <x v="0"/>
  </r>
  <r>
    <s v="PRD-02617"/>
    <s v="DEL-ACC-0049"/>
    <s v="7904270000000"/>
    <x v="58"/>
    <s v="Dell"/>
    <x v="10"/>
    <s v="Webcams"/>
    <s v="Each"/>
    <s v="Discontinued"/>
    <x v="0"/>
    <s v="PHC"/>
    <s v="A-34-S6"/>
    <s v="A"/>
    <s v="S6"/>
    <s v="BT-721393"/>
    <s v="LOT-C3609"/>
    <n v="84"/>
    <n v="31"/>
    <n v="53"/>
    <n v="40"/>
    <n v="16"/>
    <n v="240"/>
    <s v="SUP-1006"/>
    <x v="4"/>
    <s v="China"/>
    <n v="33"/>
    <d v="2025-09-26T00:00:00"/>
    <n v="59254.84"/>
    <n v="86262.27"/>
    <n v="4977406.5599999996"/>
    <s v="NGN"/>
    <d v="2026-06-20T00:00:00"/>
    <d v="2025-09-30T00:00:00"/>
    <m/>
    <x v="1"/>
    <x v="1"/>
  </r>
  <r>
    <s v="PRD-02472"/>
    <s v="LEN-LAP-0046"/>
    <s v="3409610000000"/>
    <x v="85"/>
    <s v="Lenovo"/>
    <x v="2"/>
    <s v="Consumer Laptops"/>
    <s v="Each"/>
    <s v="Discontinued"/>
    <x v="0"/>
    <s v="PHC"/>
    <s v="C-15-S2"/>
    <s v="C"/>
    <s v="S2"/>
    <s v="BT-950819"/>
    <s v="LOT-C1142"/>
    <n v="68"/>
    <n v="6"/>
    <n v="62"/>
    <m/>
    <n v="6"/>
    <n v="90"/>
    <s v="SUP-1009"/>
    <x v="7"/>
    <s v="Nigeria"/>
    <n v="10"/>
    <d v="2025-01-29T00:00:00"/>
    <n v="1150923.73"/>
    <n v="1379005.45"/>
    <n v="78262813.640000001"/>
    <s v="NGN"/>
    <d v="2026-05-15T00:00:00"/>
    <d v="2025-01-31T00:00:00"/>
    <m/>
    <x v="1"/>
    <x v="1"/>
  </r>
  <r>
    <s v="PRD-01192"/>
    <s v="CAN-SUP-0037"/>
    <s v="2459410000000"/>
    <x v="39"/>
    <s v="Canon"/>
    <x v="6"/>
    <s v="Paper Products"/>
    <s v="Pack"/>
    <s v="Discontinued"/>
    <x v="2"/>
    <s v="LAG"/>
    <s v="G-19-S5"/>
    <s v="G"/>
    <s v="S5"/>
    <s v="BT-208824"/>
    <s v="LOT-A9624"/>
    <n v="92"/>
    <n v="10"/>
    <n v="82"/>
    <n v="50"/>
    <n v="15"/>
    <n v="400"/>
    <s v="SUP-1001"/>
    <x v="9"/>
    <s v="Nigeria"/>
    <n v="5"/>
    <d v="2025-05-07T00:00:00"/>
    <n v="6265.61"/>
    <n v="7934.68"/>
    <n v="576436.12"/>
    <s v="NGN"/>
    <d v="2026-05-18T00:00:00"/>
    <d v="2025-05-10T00:00:00"/>
    <d v="2026-08-18T00:00:00"/>
    <x v="1"/>
    <x v="1"/>
  </r>
  <r>
    <s v="PRD-03246"/>
    <s v="BRO-SUP-0100"/>
    <s v="6876710000000"/>
    <x v="24"/>
    <s v="Brother"/>
    <x v="6"/>
    <s v="Paper Products"/>
    <s v="Pack"/>
    <s v="Active"/>
    <x v="0"/>
    <s v="PHC"/>
    <s v="B-03-S8"/>
    <s v="B"/>
    <s v="S8"/>
    <s v="BT-337984"/>
    <s v="LOT-C4245"/>
    <n v="97"/>
    <n v="16"/>
    <n v="81"/>
    <n v="20"/>
    <n v="8"/>
    <n v="120"/>
    <s v="SUP-1001"/>
    <x v="9"/>
    <s v="Nigeria"/>
    <n v="8"/>
    <d v="2025-03-07T00:00:00"/>
    <n v="32405.95"/>
    <n v="37681.269999999997"/>
    <n v="3143377.15"/>
    <s v="NGN"/>
    <d v="2026-05-11T00:00:00"/>
    <d v="2025-03-21T00:00:00"/>
    <d v="2027-09-17T00:00:00"/>
    <x v="1"/>
    <x v="1"/>
  </r>
  <r>
    <s v="PRD-02992"/>
    <s v="MSF-FUR-0080"/>
    <s v="4832350000000"/>
    <x v="10"/>
    <s v="Microsoft"/>
    <x v="4"/>
    <s v="Seating"/>
    <s v="Each"/>
    <s v="Active"/>
    <x v="0"/>
    <s v="PHC"/>
    <s v="D-11-S1"/>
    <s v="D"/>
    <s v="S1"/>
    <s v="BT-118739"/>
    <s v="LOT-C7797"/>
    <n v="0"/>
    <n v="0"/>
    <n v="0"/>
    <n v="40"/>
    <n v="20"/>
    <n v="240"/>
    <s v="SUP-1009"/>
    <x v="7"/>
    <s v="Nigeria"/>
    <n v="9"/>
    <d v="2026-01-15T00:00:00"/>
    <n v="108354.75"/>
    <n v="136978.4"/>
    <n v="0"/>
    <s v="NGN"/>
    <d v="2026-05-21T00:00:00"/>
    <d v="2026-01-17T00:00:00"/>
    <m/>
    <x v="0"/>
    <x v="0"/>
  </r>
  <r>
    <s v="PRD-03160"/>
    <s v="MSF-LAP-0065"/>
    <s v="4262460000000"/>
    <x v="18"/>
    <s v="Microsoft"/>
    <x v="2"/>
    <s v="Business Laptops"/>
    <s v="Each"/>
    <s v="Active"/>
    <x v="0"/>
    <s v="PHC"/>
    <s v="A-12-S6"/>
    <s v="A"/>
    <s v="S6"/>
    <s v="BT-719343"/>
    <s v="LOT-C6577"/>
    <n v="245"/>
    <n v="54"/>
    <n v="191"/>
    <n v="60"/>
    <n v="24"/>
    <n v="300"/>
    <s v="SUP-1010"/>
    <x v="1"/>
    <s v="United Arab Emirates"/>
    <n v="15"/>
    <d v="2026-05-24T00:00:00"/>
    <n v="1207829.46"/>
    <n v="1682860.23"/>
    <n v="295918217.69999999"/>
    <s v="NGN"/>
    <d v="2026-06-29T00:00:00"/>
    <d v="2026-05-27T00:00:00"/>
    <m/>
    <x v="1"/>
    <x v="1"/>
  </r>
  <r>
    <s v="PRD-02745"/>
    <s v="UBI-NET-0089"/>
    <s v="6509300000000"/>
    <x v="43"/>
    <s v="Ubiquiti"/>
    <x v="11"/>
    <s v="Routers"/>
    <s v="Each"/>
    <s v="Active"/>
    <x v="0"/>
    <s v="PHC"/>
    <s v="C-03-S8"/>
    <s v="C"/>
    <s v="S8"/>
    <s v="BT-854463"/>
    <s v="LOT-C2832"/>
    <n v="0"/>
    <n v="0"/>
    <n v="0"/>
    <n v="30"/>
    <n v="9"/>
    <n v="180"/>
    <s v="SUP-1009"/>
    <x v="7"/>
    <s v="Nigeria"/>
    <n v="8"/>
    <d v="2025-11-04T00:00:00"/>
    <n v="222331.19"/>
    <n v="338428.03"/>
    <n v="0"/>
    <s v="NGN"/>
    <d v="2026-06-17T00:00:00"/>
    <d v="2025-11-16T00:00:00"/>
    <m/>
    <x v="0"/>
    <x v="0"/>
  </r>
  <r>
    <s v="PRD-02363"/>
    <s v="PHI-ELC-0134"/>
    <s v="1871140000000"/>
    <x v="37"/>
    <s v="Philips"/>
    <x v="8"/>
    <s v="UPS"/>
    <s v="Each"/>
    <s v="Active"/>
    <x v="0"/>
    <s v="PHC"/>
    <s v="G-20-S8"/>
    <s v="G"/>
    <s v="S8"/>
    <s v="BT-734096"/>
    <s v="LOT-C3788"/>
    <n v="35"/>
    <n v="0"/>
    <n v="35"/>
    <m/>
    <n v="4"/>
    <n v="60"/>
    <s v="SUP-1012"/>
    <x v="11"/>
    <s v="Nigeria"/>
    <n v="6"/>
    <d v="2025-06-16T00:00:00"/>
    <n v="298343.58"/>
    <n v="362190.72"/>
    <n v="10442025.300000001"/>
    <s v="NGN"/>
    <d v="2026-06-05T00:00:00"/>
    <d v="2025-06-20T00:00:00"/>
    <m/>
    <x v="1"/>
    <x v="1"/>
  </r>
  <r>
    <s v="PRD-01484"/>
    <s v="PHI-ELC-0088"/>
    <s v="9001580000000"/>
    <x v="37"/>
    <s v="Philips"/>
    <x v="8"/>
    <s v="Surge Protection"/>
    <s v="Each"/>
    <s v="Active"/>
    <x v="1"/>
    <s v="ABJ"/>
    <s v="D-02-S9"/>
    <s v="D"/>
    <s v="S9"/>
    <s v="BT-836312"/>
    <s v="LOT-B9965"/>
    <n v="198"/>
    <n v="16"/>
    <n v="182"/>
    <m/>
    <n v="20"/>
    <n v="200"/>
    <s v="SUP-1005"/>
    <x v="12"/>
    <s v="United Arab Emirates"/>
    <n v="18"/>
    <d v="2025-05-23T00:00:00"/>
    <n v="318270.93"/>
    <n v="481179.92"/>
    <n v="63017644.140000001"/>
    <s v="NGN"/>
    <d v="2026-05-20T00:00:00"/>
    <d v="2025-06-06T00:00:00"/>
    <m/>
    <x v="1"/>
    <x v="1"/>
  </r>
  <r>
    <s v="PRD-00500"/>
    <s v="LOG-CLN-0014"/>
    <s v="1484600000000"/>
    <x v="28"/>
    <s v="Logitech"/>
    <x v="1"/>
    <s v="Wipes"/>
    <s v="Each"/>
    <s v="Active"/>
    <x v="2"/>
    <s v="LAG"/>
    <s v="C-18-S2"/>
    <s v="C"/>
    <s v="S2"/>
    <s v="BT-856277"/>
    <s v="LOT-A7075"/>
    <n v="163"/>
    <n v="17"/>
    <n v="146"/>
    <n v="50"/>
    <n v="20"/>
    <n v="250"/>
    <s v="SUP-1001"/>
    <x v="9"/>
    <s v="Nigeria"/>
    <n v="11"/>
    <d v="2025-10-28T00:00:00"/>
    <n v="46789.25"/>
    <n v="62901.64"/>
    <n v="7626647.75"/>
    <s v="NGN"/>
    <d v="2026-05-28T00:00:00"/>
    <d v="2025-11-06T00:00:00"/>
    <d v="2028-01-17T00:00:00"/>
    <x v="1"/>
    <x v="1"/>
  </r>
  <r>
    <s v="PRD-02334"/>
    <s v="SEA-STO-0051"/>
    <s v="2749910000000"/>
    <x v="81"/>
    <s v="Seagate"/>
    <x v="3"/>
    <s v="Solid State Drives"/>
    <s v="Each"/>
    <s v="Active"/>
    <x v="0"/>
    <s v="PHC"/>
    <s v="G-30-S7"/>
    <s v="G"/>
    <s v="S7"/>
    <s v="BT-126371"/>
    <s v="LOT-C4970"/>
    <n v="42"/>
    <n v="13"/>
    <n v="29"/>
    <n v="10"/>
    <n v="5"/>
    <n v="80"/>
    <s v="SUP-1009"/>
    <x v="7"/>
    <s v="Nigeria"/>
    <n v="9"/>
    <d v="2025-05-22T00:00:00"/>
    <n v="87660.6"/>
    <n v="122679.13"/>
    <n v="3681745.2"/>
    <s v="NGN"/>
    <d v="2026-06-01T00:00:00"/>
    <d v="2025-05-26T00:00:00"/>
    <m/>
    <x v="1"/>
    <x v="1"/>
  </r>
  <r>
    <s v="PRD-00021"/>
    <s v="SEA-STO-0001"/>
    <s v="4443140000000"/>
    <x v="81"/>
    <s v="Seagate"/>
    <x v="3"/>
    <s v="Flash Drives"/>
    <s v="Each"/>
    <s v="Active"/>
    <x v="2"/>
    <s v="LAG"/>
    <s v="F-36-S7"/>
    <s v="F"/>
    <s v="S7"/>
    <s v="BT-446859"/>
    <s v="LOT-A6764"/>
    <n v="69"/>
    <n v="2"/>
    <n v="67"/>
    <n v="60"/>
    <n v="30"/>
    <n v="480"/>
    <s v="SUP-1004"/>
    <x v="10"/>
    <s v="United Arab Emirates"/>
    <n v="20"/>
    <d v="2025-05-28T00:00:00"/>
    <n v="99689.03"/>
    <n v="124344.33"/>
    <n v="6878543.0700000003"/>
    <s v="NGN"/>
    <d v="2026-05-25T00:00:00"/>
    <d v="2025-06-05T00:00:00"/>
    <m/>
    <x v="1"/>
    <x v="1"/>
  </r>
  <r>
    <s v="PRD-01865"/>
    <s v="MSF-FUR-0043"/>
    <s v="567393000000"/>
    <x v="10"/>
    <s v="Microsoft"/>
    <x v="4"/>
    <s v="Seating"/>
    <s v="Each"/>
    <s v="Active"/>
    <x v="1"/>
    <s v="ABJ"/>
    <s v="A-18-S6"/>
    <s v="A"/>
    <s v="S6"/>
    <s v="BT-396968"/>
    <s v="LOT-B2550"/>
    <n v="125"/>
    <n v="45"/>
    <n v="80"/>
    <n v="40"/>
    <n v="16"/>
    <n v="200"/>
    <s v="SUP-1007"/>
    <x v="8"/>
    <s v="China"/>
    <n v="35"/>
    <d v="2025-12-04T00:00:00"/>
    <n v="166545.76"/>
    <n v="245672.08"/>
    <n v="20818220"/>
    <s v="NGN"/>
    <d v="2026-05-21T00:00:00"/>
    <d v="2025-12-07T00:00:00"/>
    <m/>
    <x v="1"/>
    <x v="1"/>
  </r>
  <r>
    <s v="PRD-00308"/>
    <s v="HP-SUP-0008"/>
    <s v="9179200000000"/>
    <x v="45"/>
    <s v="Hp"/>
    <x v="6"/>
    <s v="Labels"/>
    <s v="Pack"/>
    <s v="Active"/>
    <x v="2"/>
    <s v="LAG"/>
    <s v="G-28-S1"/>
    <s v="G"/>
    <s v="S1"/>
    <s v="BT-489739"/>
    <s v="LOT-A1886"/>
    <n v="708"/>
    <n v="124"/>
    <n v="584"/>
    <n v="60"/>
    <n v="18"/>
    <n v="600"/>
    <s v="SUP-1002"/>
    <x v="5"/>
    <s v="Nigeria"/>
    <n v="9"/>
    <d v="2026-02-09T00:00:00"/>
    <n v="12044.96"/>
    <n v="17450.72"/>
    <n v="8527831.6799999997"/>
    <s v="NGN"/>
    <d v="2026-05-15T00:00:00"/>
    <d v="2026-02-21T00:00:00"/>
    <d v="2026-08-24T00:00:00"/>
    <x v="3"/>
    <x v="1"/>
  </r>
  <r>
    <s v="PRD-01346"/>
    <s v="SEA-STO-0026"/>
    <s v="1286730000000"/>
    <x v="47"/>
    <s v="Seagate"/>
    <x v="3"/>
    <s v="Solid State Drives"/>
    <s v="Each"/>
    <s v="Active"/>
    <x v="1"/>
    <s v="ABJ"/>
    <s v="B-34-S9"/>
    <s v="B"/>
    <s v="S9"/>
    <s v="BT-697054"/>
    <s v="LOT-B5397"/>
    <n v="15"/>
    <n v="1"/>
    <n v="14"/>
    <n v="30"/>
    <n v="15"/>
    <n v="300"/>
    <s v="SUP-1007"/>
    <x v="8"/>
    <s v="China"/>
    <n v="34"/>
    <d v="2025-01-26T00:00:00"/>
    <n v="163176.63"/>
    <n v="237408.69"/>
    <n v="2447649.4500000002"/>
    <s v="NGN"/>
    <d v="2026-05-04T00:00:00"/>
    <d v="2025-02-05T00:00:00"/>
    <m/>
    <x v="2"/>
    <x v="0"/>
  </r>
  <r>
    <s v="PRD-01490"/>
    <s v="LOG-CLN-0034"/>
    <s v="4768890000000"/>
    <x v="28"/>
    <s v="Logitech"/>
    <x v="1"/>
    <s v="Wipes"/>
    <s v="Each"/>
    <s v="Active"/>
    <x v="1"/>
    <s v="ABJ"/>
    <s v="D-31-S5"/>
    <s v="D"/>
    <s v="S5"/>
    <s v="BT-365178"/>
    <s v="LOT-B4366"/>
    <n v="95"/>
    <n v="0"/>
    <n v="95"/>
    <n v="25"/>
    <n v="10"/>
    <n v="100"/>
    <s v="SUP-1009"/>
    <x v="7"/>
    <s v="Nigeria"/>
    <n v="10"/>
    <d v="2026-02-28T00:00:00"/>
    <n v="63740.29"/>
    <n v="77259.62"/>
    <n v="6055327.5499999998"/>
    <s v="NGN"/>
    <d v="2026-06-15T00:00:00"/>
    <d v="2026-03-05T00:00:00"/>
    <d v="2028-02-29T00:00:00"/>
    <x v="1"/>
    <x v="1"/>
  </r>
  <r>
    <s v="PRD-00605"/>
    <s v="DEL-ACC-0016"/>
    <s v="6140490000000"/>
    <x v="58"/>
    <s v="Dell"/>
    <x v="10"/>
    <s v="Webcams"/>
    <s v="Each"/>
    <s v="Active"/>
    <x v="2"/>
    <s v="LAG"/>
    <s v="C-24-S4"/>
    <s v="C"/>
    <s v="S4"/>
    <s v="BT-914659"/>
    <s v="LOT-A2944"/>
    <n v="195"/>
    <n v="57"/>
    <n v="138"/>
    <n v="40"/>
    <n v="16"/>
    <n v="400"/>
    <s v="SUP-1002"/>
    <x v="5"/>
    <s v="Nigeria"/>
    <n v="3"/>
    <d v="2025-03-02T00:00:00"/>
    <n v="56060.36"/>
    <n v="69840.649999999994"/>
    <n v="10931770.199999999"/>
    <s v="NGN"/>
    <d v="2026-06-12T00:00:00"/>
    <d v="2025-03-16T00:00:00"/>
    <m/>
    <x v="1"/>
    <x v="1"/>
  </r>
  <r>
    <s v="PRD-03303"/>
    <s v="DEL-ACC-0063"/>
    <s v="8974450000000"/>
    <x v="58"/>
    <s v="Dell"/>
    <x v="10"/>
    <s v="Mice"/>
    <s v="Each"/>
    <s v="Discontinued"/>
    <x v="0"/>
    <s v="PHC"/>
    <s v="B-15-S9"/>
    <s v="B"/>
    <s v="S9"/>
    <s v="BT-349461"/>
    <s v="LOT-C7095"/>
    <n v="36"/>
    <n v="7"/>
    <n v="29"/>
    <n v="75"/>
    <n v="30"/>
    <n v="375"/>
    <s v="SUP-1012"/>
    <x v="11"/>
    <s v="Nigeria"/>
    <n v="9"/>
    <d v="2025-07-26T00:00:00"/>
    <n v="29754.35"/>
    <n v="45152.49"/>
    <n v="1071156.6000000001"/>
    <s v="NGN"/>
    <d v="2026-06-13T00:00:00"/>
    <d v="2025-07-30T00:00:00"/>
    <m/>
    <x v="2"/>
    <x v="0"/>
  </r>
  <r>
    <s v="PRD-03278"/>
    <s v="LEN-LAP-0065"/>
    <s v="8525950000000"/>
    <x v="73"/>
    <s v="Lenovo"/>
    <x v="2"/>
    <s v="Consumer Laptops"/>
    <s v="Each"/>
    <s v="Active"/>
    <x v="0"/>
    <s v="PHC"/>
    <s v="G-35-S8"/>
    <s v="G"/>
    <s v="S8"/>
    <s v="BT-102031"/>
    <s v="LOT-C1208"/>
    <n v="8"/>
    <n v="3"/>
    <n v="5"/>
    <n v="10"/>
    <n v="5"/>
    <n v="40"/>
    <s v="SUP-1012"/>
    <x v="11"/>
    <s v="Nigeria"/>
    <n v="7"/>
    <d v="2026-04-25T00:00:00"/>
    <n v="528723.09"/>
    <n v="614959.57999999996"/>
    <n v="4229784.72"/>
    <s v="NGN"/>
    <d v="2026-06-19T00:00:00"/>
    <d v="2026-05-03T00:00:00"/>
    <m/>
    <x v="2"/>
    <x v="0"/>
  </r>
  <r>
    <s v="PRD-00549"/>
    <s v="LOG-AUD-0010"/>
    <s v="935561000000"/>
    <x v="68"/>
    <s v="Logitech"/>
    <x v="0"/>
    <s v="Earbuds"/>
    <s v="Each"/>
    <s v="Active"/>
    <x v="2"/>
    <s v="LAG"/>
    <s v="A-09-S6"/>
    <s v="A"/>
    <s v="S6"/>
    <s v="BT-257420"/>
    <s v="LOT-A5697"/>
    <n v="0"/>
    <n v="0"/>
    <n v="0"/>
    <n v="30"/>
    <n v="9"/>
    <n v="120"/>
    <s v="SUP-1001"/>
    <x v="9"/>
    <s v="Nigeria"/>
    <n v="11"/>
    <d v="2026-01-17T00:00:00"/>
    <n v="105808.95"/>
    <n v="138388.95000000001"/>
    <n v="0"/>
    <s v="NGN"/>
    <d v="2026-06-08T00:00:00"/>
    <d v="2026-02-01T00:00:00"/>
    <m/>
    <x v="0"/>
    <x v="0"/>
  </r>
  <r>
    <s v="PRD-01019"/>
    <s v="CAN-SUP-0032"/>
    <s v="788125000000"/>
    <x v="50"/>
    <s v="Canon"/>
    <x v="6"/>
    <s v="Labels"/>
    <s v="Pack"/>
    <s v="Active"/>
    <x v="2"/>
    <s v="LAG"/>
    <s v="H-36-S5"/>
    <s v="H"/>
    <s v="S5"/>
    <s v="BT-807464"/>
    <s v="LOT-A9119"/>
    <n v="236"/>
    <n v="66"/>
    <n v="170"/>
    <n v="30"/>
    <n v="12"/>
    <n v="150"/>
    <s v="SUP-1008"/>
    <x v="3"/>
    <s v="Nigeria"/>
    <n v="10"/>
    <d v="2025-12-02T00:00:00"/>
    <n v="30190.23"/>
    <n v="38782.15"/>
    <n v="7124894.2800000003"/>
    <s v="NGN"/>
    <d v="2026-05-29T00:00:00"/>
    <d v="2025-12-06T00:00:00"/>
    <d v="2028-04-07T00:00:00"/>
    <x v="3"/>
    <x v="1"/>
  </r>
  <r>
    <s v="PRD-01612"/>
    <s v="SAM-AUD-0054"/>
    <s v="1701830000000"/>
    <x v="0"/>
    <s v="Samsung"/>
    <x v="0"/>
    <s v="Speakers"/>
    <s v="Each"/>
    <s v="Active"/>
    <x v="1"/>
    <s v="ABJ"/>
    <s v="F-33-S3"/>
    <s v="F"/>
    <s v="S3"/>
    <s v="BT-408969"/>
    <s v="LOT-B3688"/>
    <n v="108"/>
    <n v="2"/>
    <n v="106"/>
    <m/>
    <n v="20"/>
    <n v="500"/>
    <s v="SUP-1005"/>
    <x v="12"/>
    <s v="United Arab Emirates"/>
    <n v="17"/>
    <d v="2026-05-23T00:00:00"/>
    <n v="124327.48"/>
    <n v="159920.43"/>
    <n v="13427367.84"/>
    <s v="NGN"/>
    <d v="2026-05-15T00:00:00"/>
    <d v="2026-05-24T00:00:00"/>
    <m/>
    <x v="1"/>
    <x v="1"/>
  </r>
  <r>
    <s v="PRD-00233"/>
    <s v="HP-PRN-0004"/>
    <s v="7794520000000"/>
    <x v="54"/>
    <s v="Hp"/>
    <x v="7"/>
    <s v="Multifunction"/>
    <s v="Each"/>
    <s v="Active"/>
    <x v="2"/>
    <s v="LAG"/>
    <s v="G-06-S1"/>
    <s v="G"/>
    <s v="S1"/>
    <s v="BT-536471"/>
    <s v="LOT-A5876"/>
    <n v="142"/>
    <n v="49"/>
    <n v="93"/>
    <n v="100"/>
    <n v="40"/>
    <n v="600"/>
    <s v="SUP-1008"/>
    <x v="3"/>
    <s v="Nigeria"/>
    <n v="4"/>
    <d v="2025-12-08T00:00:00"/>
    <n v="125701.29"/>
    <n v="177820.98"/>
    <n v="17849583.18"/>
    <s v="NGN"/>
    <d v="2026-06-18T00:00:00"/>
    <d v="2025-12-21T00:00:00"/>
    <m/>
    <x v="1"/>
    <x v="1"/>
  </r>
  <r>
    <s v="PRD-02114"/>
    <s v="LOG-FUR-0056"/>
    <s v="2624630000000"/>
    <x v="4"/>
    <s v="Logitech"/>
    <x v="4"/>
    <s v="Seating"/>
    <s v="Each"/>
    <s v="Active"/>
    <x v="1"/>
    <s v="ABJ"/>
    <s v="F-02-S2"/>
    <s v="F"/>
    <s v="S2"/>
    <s v="BT-442779"/>
    <s v="LOT-B7572"/>
    <n v="263"/>
    <n v="63"/>
    <n v="200"/>
    <n v="75"/>
    <n v="30"/>
    <n v="300"/>
    <s v="SUP-1002"/>
    <x v="5"/>
    <s v="Nigeria"/>
    <n v="5"/>
    <d v="2025-03-03T00:00:00"/>
    <n v="69373.59"/>
    <n v="93625.78"/>
    <n v="18245254.170000002"/>
    <s v="NGN"/>
    <d v="2026-06-10T00:00:00"/>
    <d v="2025-03-16T00:00:00"/>
    <m/>
    <x v="1"/>
    <x v="1"/>
  </r>
  <r>
    <s v="PRD-02547"/>
    <s v="BRO-PRN-0051"/>
    <s v="6886910000000"/>
    <x v="44"/>
    <s v="Brother"/>
    <x v="7"/>
    <s v="Inkjet Printers"/>
    <s v="Each"/>
    <s v="Active"/>
    <x v="0"/>
    <s v="PHC"/>
    <s v="C-40-S1"/>
    <s v="C"/>
    <s v="S1"/>
    <s v="BT-304655"/>
    <s v="LOT-C5581"/>
    <n v="78"/>
    <n v="6"/>
    <n v="72"/>
    <n v="20"/>
    <n v="10"/>
    <n v="100"/>
    <s v="SUP-1003"/>
    <x v="0"/>
    <s v="Nigeria"/>
    <n v="3"/>
    <d v="2025-07-13T00:00:00"/>
    <n v="399527.65"/>
    <n v="467849.44"/>
    <n v="31163156.699999999"/>
    <s v="NGN"/>
    <d v="2026-06-08T00:00:00"/>
    <d v="2025-07-27T00:00:00"/>
    <m/>
    <x v="1"/>
    <x v="1"/>
  </r>
  <r>
    <s v="PRD-03256"/>
    <s v="EPS-PRN-0054"/>
    <s v="2898660000000"/>
    <x v="41"/>
    <s v="Epson"/>
    <x v="7"/>
    <s v="Inkjet Printers"/>
    <s v="Each"/>
    <s v="Discontinued"/>
    <x v="0"/>
    <s v="PHC"/>
    <s v="G-08-S6"/>
    <s v="G"/>
    <s v="S6"/>
    <s v="BT-517713"/>
    <s v="LOT-C8142"/>
    <n v="38"/>
    <n v="12"/>
    <n v="26"/>
    <n v="30"/>
    <n v="9"/>
    <n v="150"/>
    <s v="SUP-1012"/>
    <x v="11"/>
    <s v="Nigeria"/>
    <n v="5"/>
    <d v="2026-03-08T00:00:00"/>
    <n v="249549.78"/>
    <n v="289889.07"/>
    <n v="9482891.6400000006"/>
    <s v="NGN"/>
    <d v="2026-06-06T00:00:00"/>
    <d v="2026-03-22T00:00:00"/>
    <m/>
    <x v="1"/>
    <x v="1"/>
  </r>
  <r>
    <s v="PRD-00959"/>
    <s v="SEA-STO-0020"/>
    <s v="2019710000000"/>
    <x v="55"/>
    <s v="Seagate"/>
    <x v="3"/>
    <s v="External Storage"/>
    <s v="Each"/>
    <s v="Discontinued"/>
    <x v="2"/>
    <s v="LAG"/>
    <s v="N/A"/>
    <s v="E"/>
    <s v="S9"/>
    <s v="BT-256600"/>
    <s v="LOT-A4012"/>
    <n v="82"/>
    <n v="12"/>
    <n v="70"/>
    <n v="15"/>
    <n v="4"/>
    <n v="120"/>
    <s v="SUP-1001"/>
    <x v="9"/>
    <s v="Nigeria"/>
    <n v="6"/>
    <d v="2025-03-29T00:00:00"/>
    <n v="146608.69"/>
    <n v="182060.3"/>
    <n v="12021912.58"/>
    <s v="NGN"/>
    <d v="2026-05-12T00:00:00"/>
    <d v="2025-04-04T00:00:00"/>
    <m/>
    <x v="1"/>
    <x v="1"/>
  </r>
  <r>
    <s v="PRD-02354"/>
    <s v="DEL-ACC-0046"/>
    <s v="7409130000000"/>
    <x v="58"/>
    <s v="Dell"/>
    <x v="10"/>
    <s v="Input Combos"/>
    <s v="Each"/>
    <s v="Active"/>
    <x v="0"/>
    <s v="PHC"/>
    <s v="E-19-S5"/>
    <s v="E"/>
    <s v="S5"/>
    <s v="BT-622661"/>
    <s v="LOT-C1044"/>
    <n v="183"/>
    <n v="48"/>
    <n v="135"/>
    <n v="40"/>
    <n v="20"/>
    <n v="400"/>
    <s v="SUP-1001"/>
    <x v="9"/>
    <s v="Nigeria"/>
    <n v="8"/>
    <d v="2026-04-13T00:00:00"/>
    <n v="17646.29"/>
    <n v="21892.27"/>
    <n v="3229271.07"/>
    <s v="NGN"/>
    <d v="2026-05-15T00:00:00"/>
    <d v="2026-04-20T00:00:00"/>
    <m/>
    <x v="1"/>
    <x v="1"/>
  </r>
  <r>
    <s v="PRD-03184"/>
    <s v="PHI-CCT-0088"/>
    <s v="3900750000000"/>
    <x v="32"/>
    <s v="Philips"/>
    <x v="9"/>
    <s v="IP Cameras"/>
    <s v="Each"/>
    <s v="Active"/>
    <x v="0"/>
    <s v="PHC"/>
    <s v="G-32-S5"/>
    <s v="G"/>
    <s v="S5"/>
    <s v="BT-638554"/>
    <s v="LOT-C2864"/>
    <n v="128"/>
    <n v="30"/>
    <n v="98"/>
    <n v="25"/>
    <n v="7"/>
    <n v="250"/>
    <s v="SUP-1006"/>
    <x v="4"/>
    <s v="China"/>
    <n v="35"/>
    <d v="2025-04-25T00:00:00"/>
    <n v="128928.24"/>
    <n v="158639.99"/>
    <n v="16502814.720000001"/>
    <s v="NGN"/>
    <d v="2026-05-09T00:00:00"/>
    <d v="2025-05-06T00:00:00"/>
    <m/>
    <x v="1"/>
    <x v="1"/>
  </r>
  <r>
    <s v="PRD-01834"/>
    <s v="CIS-NET-0077"/>
    <s v="7004900000000"/>
    <x v="48"/>
    <s v="Cisco"/>
    <x v="11"/>
    <s v="Access Points"/>
    <s v="Each"/>
    <s v="Active"/>
    <x v="1"/>
    <s v="ABJ"/>
    <s v="C-20-S6"/>
    <s v="C"/>
    <s v="S6"/>
    <s v="BT-369856"/>
    <s v="LOT-B8317"/>
    <n v="122"/>
    <n v="44"/>
    <n v="78"/>
    <n v="25"/>
    <n v="12"/>
    <n v="125"/>
    <s v="SUP-1005"/>
    <x v="12"/>
    <s v="United Arab Emirates"/>
    <n v="21"/>
    <d v="2026-03-19T00:00:00"/>
    <n v="902390.93"/>
    <n v="1346526.57"/>
    <n v="110091693.5"/>
    <s v="NGN"/>
    <d v="2026-06-13T00:00:00"/>
    <d v="2026-04-01T00:00:00"/>
    <m/>
    <x v="1"/>
    <x v="1"/>
  </r>
  <r>
    <s v="PRD-01844"/>
    <s v="EPS-PRN-0031"/>
    <s v="7783180000000"/>
    <x v="80"/>
    <s v="Epson"/>
    <x v="7"/>
    <s v="Multifunction"/>
    <s v="Each"/>
    <s v="Discontinued"/>
    <x v="1"/>
    <s v="ABJ"/>
    <s v="E-06-S2"/>
    <s v="E"/>
    <s v="S2"/>
    <s v="BT-920087"/>
    <s v="LOT-B1210"/>
    <n v="84"/>
    <n v="30"/>
    <n v="54"/>
    <n v="20"/>
    <n v="10"/>
    <n v="100"/>
    <s v="SUP-1003"/>
    <x v="0"/>
    <s v="Nigeria"/>
    <n v="5"/>
    <d v="2026-06-07T00:00:00"/>
    <n v="416994.1"/>
    <n v="533858.79"/>
    <n v="35027504.399999999"/>
    <s v="NGN"/>
    <d v="2026-05-02T00:00:00"/>
    <d v="2026-06-22T00:00:00"/>
    <m/>
    <x v="1"/>
    <x v="1"/>
  </r>
  <r>
    <s v="PRD-02181"/>
    <s v="MSF-FUR-0051"/>
    <s v="2654740000000"/>
    <x v="10"/>
    <s v="Microsoft"/>
    <x v="4"/>
    <s v="Desks"/>
    <s v="Each"/>
    <s v="Active"/>
    <x v="1"/>
    <s v="ABJ"/>
    <s v="F-21-S7"/>
    <s v="F"/>
    <s v="S7"/>
    <s v="BT-165855"/>
    <s v="LOT-B7537"/>
    <n v="246"/>
    <n v="34"/>
    <n v="212"/>
    <n v="50"/>
    <n v="20"/>
    <n v="400"/>
    <s v="SUP-1010"/>
    <x v="1"/>
    <s v="United Arab Emirates"/>
    <n v="17"/>
    <d v="2026-05-07T00:00:00"/>
    <n v="77943.740000000005"/>
    <n v="108717.43"/>
    <n v="19174160.039999999"/>
    <s v="NGN"/>
    <d v="2026-05-05T00:00:00"/>
    <d v="2026-05-18T00:00:00"/>
    <m/>
    <x v="1"/>
    <x v="1"/>
  </r>
  <r>
    <s v="PRD-02122"/>
    <s v="PHI-ELC-0121"/>
    <s v="2578440000000"/>
    <x v="37"/>
    <s v="Philips"/>
    <x v="8"/>
    <s v="Lighting"/>
    <s v="Each"/>
    <s v="Active"/>
    <x v="1"/>
    <s v="ABJ"/>
    <s v="C-23-S8"/>
    <s v="C"/>
    <s v="S8"/>
    <s v="BT-344991"/>
    <s v="LOT-B9317"/>
    <n v="95"/>
    <n v="3"/>
    <n v="92"/>
    <n v="10"/>
    <n v="3"/>
    <n v="80"/>
    <s v="SUP-1002"/>
    <x v="5"/>
    <s v="Nigeria"/>
    <n v="9"/>
    <d v="2025-05-22T00:00:00"/>
    <n v="23936.17"/>
    <n v="36200.160000000003"/>
    <n v="2273936.15"/>
    <s v="NGN"/>
    <d v="2026-05-04T00:00:00"/>
    <d v="2025-06-03T00:00:00"/>
    <m/>
    <x v="3"/>
    <x v="1"/>
  </r>
  <r>
    <s v="PRD-00898"/>
    <s v="UBI-CCT-0024"/>
    <s v="3673560000000"/>
    <x v="40"/>
    <s v="Ubiquiti"/>
    <x v="9"/>
    <s v="IP Cameras"/>
    <s v="Each"/>
    <s v="Active"/>
    <x v="2"/>
    <s v="LAG"/>
    <s v="G-26-S8"/>
    <s v="G"/>
    <s v="S8"/>
    <s v="BT-809734"/>
    <s v="LOT-A5095"/>
    <n v="-11"/>
    <n v="9"/>
    <n v="122"/>
    <m/>
    <n v="20"/>
    <n v="160"/>
    <s v="SUP-1001"/>
    <x v="9"/>
    <s v="Nigeria"/>
    <n v="10"/>
    <d v="2025-10-10T00:00:00"/>
    <n v="617772.88"/>
    <n v="853342.25"/>
    <n v="80928247.280000001"/>
    <s v="NGN"/>
    <d v="2026-05-25T00:00:00"/>
    <d v="2025-10-21T00:00:00"/>
    <m/>
    <x v="1"/>
    <x v="1"/>
  </r>
  <r>
    <s v="PRD-00677"/>
    <s v="LEN-MOB-0017"/>
    <s v="4660010000000"/>
    <x v="66"/>
    <s v="Lenovo"/>
    <x v="5"/>
    <s v="Smartphones"/>
    <s v="Each"/>
    <s v="Active"/>
    <x v="2"/>
    <s v="LAG"/>
    <s v="A-30-S1"/>
    <s v="A"/>
    <s v="S1"/>
    <s v="BT-730839"/>
    <s v="LOT-A3832"/>
    <n v="134"/>
    <n v="22"/>
    <n v="112"/>
    <n v="50"/>
    <n v="15"/>
    <n v="250"/>
    <s v="SUP-1008"/>
    <x v="3"/>
    <s v="Nigeria"/>
    <n v="4"/>
    <d v="2025-04-28T00:00:00"/>
    <n v="272038.28999999998"/>
    <n v="407108.3"/>
    <n v="36453130.859999999"/>
    <s v="NGN"/>
    <d v="2026-05-04T00:00:00"/>
    <d v="2025-04-30T00:00:00"/>
    <m/>
    <x v="1"/>
    <x v="1"/>
  </r>
  <r>
    <s v="PRD-00899"/>
    <s v="HP-ACC-0020"/>
    <s v="3663580000000"/>
    <x v="71"/>
    <s v="Hp"/>
    <x v="10"/>
    <s v="Keyboards"/>
    <s v="Each"/>
    <s v="Active"/>
    <x v="2"/>
    <s v="LAG"/>
    <s v="E-32-S3"/>
    <s v="E"/>
    <s v="S3"/>
    <s v="BT-766110"/>
    <s v="LOT-A6075"/>
    <n v="68"/>
    <n v="3"/>
    <n v="65"/>
    <n v="15"/>
    <n v="4"/>
    <n v="75"/>
    <s v="SUP-1002"/>
    <x v="5"/>
    <s v="Nigeria"/>
    <n v="7"/>
    <d v="2026-04-22T00:00:00"/>
    <n v="4445.38"/>
    <n v="5596.03"/>
    <n v="302285.84000000003"/>
    <s v="NGN"/>
    <d v="2026-05-31T00:00:00"/>
    <d v="2026-05-02T00:00:00"/>
    <m/>
    <x v="1"/>
    <x v="1"/>
  </r>
  <r>
    <s v="PRD-03317"/>
    <s v="HP-LAP-0071"/>
    <s v="3462770000000"/>
    <x v="77"/>
    <s v="Hp"/>
    <x v="2"/>
    <s v="Business Laptops"/>
    <s v="Each"/>
    <s v="Active"/>
    <x v="0"/>
    <s v="PHC"/>
    <s v="F-17-S2"/>
    <s v="F"/>
    <s v="S2"/>
    <s v="BT-966243"/>
    <s v="LOT-C9302"/>
    <n v="42"/>
    <n v="13"/>
    <n v="29"/>
    <n v="30"/>
    <n v="9"/>
    <n v="300"/>
    <s v="SUP-1010"/>
    <x v="1"/>
    <s v="United Arab Emirates"/>
    <n v="19"/>
    <m/>
    <n v="635617.25"/>
    <n v="775048.31"/>
    <n v="26695924.5"/>
    <s v="NGN"/>
    <d v="2026-06-21T00:00:00"/>
    <d v="2025-02-13T00:00:00"/>
    <m/>
    <x v="1"/>
    <x v="1"/>
  </r>
  <r>
    <s v="PRD-03397"/>
    <s v="HP-CLN-0091"/>
    <s v="136353000000"/>
    <x v="1"/>
    <s v="Hp"/>
    <x v="1"/>
    <s v="Cleaning Kits"/>
    <s v="Each"/>
    <s v="Active"/>
    <x v="0"/>
    <s v="PHC"/>
    <s v="E-27-S1"/>
    <s v="E"/>
    <s v="S1"/>
    <s v="BT-343399"/>
    <s v="LOT-C5915"/>
    <n v="37"/>
    <n v="3"/>
    <n v="34"/>
    <n v="25"/>
    <n v="7"/>
    <n v="100"/>
    <s v="SUP-1012"/>
    <x v="11"/>
    <s v="Nigeria"/>
    <n v="8"/>
    <d v="2025-04-11T00:00:00"/>
    <n v="170752.35"/>
    <n v="200134.14"/>
    <n v="6317836.9500000002"/>
    <s v="NGN"/>
    <d v="2026-06-19T00:00:00"/>
    <d v="2025-04-18T00:00:00"/>
    <d v="2026-09-15T00:00:00"/>
    <x v="1"/>
    <x v="1"/>
  </r>
  <r>
    <s v="PRD-01186"/>
    <s v="LOG-FUR-0028"/>
    <s v="3479230000000"/>
    <x v="4"/>
    <s v="Logitech"/>
    <x v="4"/>
    <s v="Desk Accessories"/>
    <s v="Each"/>
    <s v="Active"/>
    <x v="2"/>
    <s v="LAG"/>
    <s v="F-17-S2"/>
    <s v="F"/>
    <s v="S2"/>
    <s v="BT-486488"/>
    <s v="LOT-A2233"/>
    <n v="294"/>
    <n v="47"/>
    <n v="247"/>
    <n v="40"/>
    <n v="12"/>
    <n v="400"/>
    <s v="SUP-1011"/>
    <x v="6"/>
    <s v="United Kingdom"/>
    <n v="30"/>
    <d v="2026-06-07T00:00:00"/>
    <n v="235815.8"/>
    <n v="305158.25"/>
    <n v="69329845.200000003"/>
    <s v="NGN"/>
    <d v="2026-05-31T00:00:00"/>
    <d v="2026-06-08T00:00:00"/>
    <m/>
    <x v="1"/>
    <x v="1"/>
  </r>
  <r>
    <s v="PRD-03136"/>
    <s v="HP-LAP-0066"/>
    <s v="3165860000000"/>
    <x v="67"/>
    <s v="Hp"/>
    <x v="2"/>
    <s v="Business Laptops"/>
    <s v="Each"/>
    <s v="Active"/>
    <x v="0"/>
    <s v="PHC"/>
    <s v="E-25-S9"/>
    <s v="E"/>
    <s v="S9"/>
    <s v="BT-571449"/>
    <s v="LOT-C6443"/>
    <n v="121"/>
    <n v="45"/>
    <n v="76"/>
    <n v="25"/>
    <n v="7"/>
    <n v="200"/>
    <s v="SUP-1012"/>
    <x v="11"/>
    <s v="Nigeria"/>
    <n v="7"/>
    <d v="2025-01-23T00:00:00"/>
    <n v="359308.78"/>
    <n v="438773.86"/>
    <n v="43476362.380000003"/>
    <s v="NGN"/>
    <d v="2026-06-29T00:00:00"/>
    <d v="2025-02-07T00:00:00"/>
    <m/>
    <x v="1"/>
    <x v="1"/>
  </r>
  <r>
    <s v="PRD-03265"/>
    <s v="HP-LAP-0069"/>
    <s v="2825160000000"/>
    <x v="63"/>
    <s v="Hp"/>
    <x v="2"/>
    <s v="Business Laptops"/>
    <s v="Each"/>
    <s v="Active"/>
    <x v="0"/>
    <s v="PHC"/>
    <s v="G-21-S5"/>
    <s v="G"/>
    <s v="S5"/>
    <s v="BT-499106"/>
    <s v="LOT-C8023"/>
    <n v="3"/>
    <n v="1"/>
    <n v="2"/>
    <n v="10"/>
    <n v="5"/>
    <n v="50"/>
    <s v="SUP-1010"/>
    <x v="1"/>
    <s v="United Arab Emirates"/>
    <n v="18"/>
    <d v="2026-02-12T00:00:00"/>
    <n v="995505.11"/>
    <n v="1452873.55"/>
    <n v="2986515.33"/>
    <s v="NGN"/>
    <d v="2026-05-07T00:00:00"/>
    <d v="2026-02-24T00:00:00"/>
    <m/>
    <x v="2"/>
    <x v="0"/>
  </r>
  <r>
    <s v="PRD-00516"/>
    <s v="SAM-STO-0016"/>
    <s v="8941840000000"/>
    <x v="3"/>
    <s v="Samsung"/>
    <x v="3"/>
    <s v="Hard Disk Drives"/>
    <s v="Each"/>
    <s v="Active"/>
    <x v="2"/>
    <s v="LAG"/>
    <s v="A-20-S2"/>
    <s v="A"/>
    <s v="S2"/>
    <s v="BT-733016"/>
    <s v="LOT-A2161"/>
    <n v="174"/>
    <n v="0"/>
    <n v="174"/>
    <n v="30"/>
    <n v="15"/>
    <n v="120"/>
    <s v="SUP-1008"/>
    <x v="3"/>
    <s v="Nigeria"/>
    <n v="9"/>
    <d v="2025-06-20T00:00:00"/>
    <n v="61167.76"/>
    <n v="79344.490000000005"/>
    <n v="10643190.24"/>
    <s v="NGN"/>
    <d v="2026-05-04T00:00:00"/>
    <d v="2025-06-23T00:00:00"/>
    <m/>
    <x v="3"/>
    <x v="1"/>
  </r>
  <r>
    <s v="PRD-00079"/>
    <s v="EPS-PRN-0004"/>
    <m/>
    <x v="80"/>
    <s v="Epson"/>
    <x v="7"/>
    <s v="Inkjet Printers"/>
    <s v="Each"/>
    <s v="Active"/>
    <x v="2"/>
    <s v="LAG"/>
    <s v="A-14-S8"/>
    <s v="A"/>
    <s v="S8"/>
    <s v="BT-559753"/>
    <s v="LOT-A5773"/>
    <n v="132"/>
    <n v="52"/>
    <n v="80"/>
    <n v="60"/>
    <n v="30"/>
    <n v="300"/>
    <s v="SUP-1006"/>
    <x v="4"/>
    <s v="China"/>
    <n v="35"/>
    <d v="2025-12-07T00:00:00"/>
    <n v="125680.08"/>
    <n v="172878"/>
    <n v="16589770.560000001"/>
    <s v="NGN"/>
    <d v="2026-05-11T00:00:00"/>
    <d v="2025-12-18T00:00:00"/>
    <m/>
    <x v="1"/>
    <x v="1"/>
  </r>
  <r>
    <s v="PRD-02553"/>
    <s v="HP-ACC-0062"/>
    <s v="5304430000000"/>
    <x v="57"/>
    <s v="Hp"/>
    <x v="10"/>
    <s v="Webcams"/>
    <s v="Each"/>
    <s v="Active"/>
    <x v="0"/>
    <s v="PHC"/>
    <s v="G-39-S7"/>
    <s v="G"/>
    <s v="S7"/>
    <s v="BT-767811"/>
    <s v="LOT-C6957"/>
    <n v="230"/>
    <n v="38"/>
    <n v="192"/>
    <n v="50"/>
    <n v="15"/>
    <n v="300"/>
    <s v="SUP-1009"/>
    <x v="7"/>
    <s v="Nigeria"/>
    <n v="11"/>
    <d v="2026-01-01T00:00:00"/>
    <n v="63689.15"/>
    <n v="85498.46"/>
    <n v="14648504.5"/>
    <s v="NGN"/>
    <d v="2026-05-30T00:00:00"/>
    <d v="2026-01-03T00:00:00"/>
    <m/>
    <x v="1"/>
    <x v="1"/>
  </r>
  <r>
    <s v="PRD-02226"/>
    <s v="PHI-ELC-0127"/>
    <s v="2485520000000"/>
    <x v="37"/>
    <s v="Philips"/>
    <x v="8"/>
    <s v="Lighting"/>
    <s v="Each"/>
    <s v="Active"/>
    <x v="1"/>
    <s v="ABJ"/>
    <s v="F-37-S3"/>
    <s v="F"/>
    <s v="S3"/>
    <s v="BT-743900"/>
    <s v="LOT-B8108"/>
    <n v="0"/>
    <n v="0"/>
    <n v="0"/>
    <n v="10"/>
    <n v="4"/>
    <n v="60"/>
    <s v="SUP-1009"/>
    <x v="7"/>
    <s v="Nigeria"/>
    <n v="6"/>
    <d v="2026-04-03T00:00:00"/>
    <n v="314875.71000000002"/>
    <n v="440548.75"/>
    <n v="0"/>
    <s v="NGN"/>
    <d v="2026-05-30T00:00:00"/>
    <d v="2026-04-04T00:00:00"/>
    <m/>
    <x v="0"/>
    <x v="0"/>
  </r>
  <r>
    <s v="PRD-00465"/>
    <s v="PHI-ELC-0026"/>
    <s v="1781920000000"/>
    <x v="31"/>
    <s v="Philips"/>
    <x v="8"/>
    <s v="Surge Protection"/>
    <s v="Each"/>
    <s v="Active"/>
    <x v="2"/>
    <s v="LAG"/>
    <s v="B-09-S3"/>
    <s v="B"/>
    <s v="S3"/>
    <s v="BT-999516"/>
    <s v="LOT-A9353"/>
    <n v="242"/>
    <n v="27"/>
    <n v="215"/>
    <n v="30"/>
    <n v="9"/>
    <n v="180"/>
    <s v="SUP-1002"/>
    <x v="5"/>
    <s v="Nigeria"/>
    <n v="8"/>
    <d v="2026-02-28T00:00:00"/>
    <n v="156124.98000000001"/>
    <n v="209440.68"/>
    <n v="37782245.159999996"/>
    <s v="NGN"/>
    <d v="2026-06-05T00:00:00"/>
    <d v="2026-03-03T00:00:00"/>
    <m/>
    <x v="3"/>
    <x v="1"/>
  </r>
  <r>
    <s v="PRD-01295"/>
    <s v="SEA-STO-0025"/>
    <s v="5080990000000"/>
    <x v="55"/>
    <s v="Seagate"/>
    <x v="3"/>
    <s v="Flash Drives"/>
    <s v="Each"/>
    <s v="Active"/>
    <x v="1"/>
    <s v="ABJ"/>
    <s v="E-32-S6"/>
    <s v="E"/>
    <s v="S6"/>
    <s v="BT-930241"/>
    <s v="LOT-B6063"/>
    <n v="37"/>
    <n v="7"/>
    <n v="30"/>
    <n v="20"/>
    <n v="8"/>
    <n v="100"/>
    <s v="SUP-1007"/>
    <x v="8"/>
    <s v="China"/>
    <n v="34"/>
    <d v="2025-12-26T00:00:00"/>
    <n v="119116.88"/>
    <n v="155788.78"/>
    <n v="4407324.5599999996"/>
    <s v="NGN"/>
    <d v="2026-05-12T00:00:00"/>
    <d v="2026-01-08T00:00:00"/>
    <m/>
    <x v="1"/>
    <x v="1"/>
  </r>
  <r>
    <s v="PRD-01553"/>
    <s v="HP-FUR-0038"/>
    <s v="4281680000000"/>
    <x v="27"/>
    <s v="Hp"/>
    <x v="4"/>
    <s v="Seating"/>
    <s v="Each"/>
    <s v="Discontinued"/>
    <x v="1"/>
    <s v="ABJ"/>
    <s v="E-22-S1"/>
    <s v="E"/>
    <s v="S1"/>
    <s v="BT-865586"/>
    <s v="LOT-B7016"/>
    <n v="47"/>
    <n v="5"/>
    <n v="42"/>
    <n v="25"/>
    <n v="10"/>
    <n v="150"/>
    <s v="SUP-1009"/>
    <x v="7"/>
    <s v="Nigeria"/>
    <n v="6"/>
    <d v="2026-04-13T00:00:00"/>
    <n v="221242.23"/>
    <n v="277777.5"/>
    <n v="10398384.810000001"/>
    <s v="NGN"/>
    <d v="2026-06-17T00:00:00"/>
    <d v="2026-04-19T00:00:00"/>
    <m/>
    <x v="1"/>
    <x v="1"/>
  </r>
  <r>
    <s v="PRD-02210"/>
    <s v="HP-CLN-0054"/>
    <s v="6421510000000"/>
    <x v="1"/>
    <s v="Hp"/>
    <x v="1"/>
    <s v="Wipes"/>
    <s v="Each"/>
    <s v="Active"/>
    <x v="1"/>
    <s v="ABJ"/>
    <s v="B-38-S2"/>
    <s v="B"/>
    <s v="S2"/>
    <s v="BT-615370"/>
    <s v="LOT-B4504"/>
    <n v="204"/>
    <n v="63"/>
    <n v="141"/>
    <n v="75"/>
    <n v="37"/>
    <n v="750"/>
    <s v="SUP-1009"/>
    <x v="7"/>
    <s v="Nigeria"/>
    <n v="12"/>
    <d v="2025-06-08T00:00:00"/>
    <n v="23068.959999999999"/>
    <n v="33258.51"/>
    <n v="4706067.84"/>
    <s v="NGN"/>
    <d v="2026-05-28T00:00:00"/>
    <d v="2025-06-18T00:00:00"/>
    <d v="2026-11-25T00:00:00"/>
    <x v="1"/>
    <x v="1"/>
  </r>
  <r>
    <s v="PRD-03311"/>
    <s v="LOG-FUR-0087"/>
    <s v="4797620000000"/>
    <x v="4"/>
    <s v="Logitech"/>
    <x v="4"/>
    <s v="Desks"/>
    <s v="Each"/>
    <s v="Active"/>
    <x v="0"/>
    <s v="PHC"/>
    <s v="A-17-S6"/>
    <s v="A"/>
    <s v="S6"/>
    <s v="BT-363721"/>
    <s v="LOT-C7429"/>
    <n v="144"/>
    <n v="33"/>
    <n v="111"/>
    <n v="40"/>
    <n v="16"/>
    <n v="160"/>
    <s v="SUP-1006"/>
    <x v="4"/>
    <s v="China"/>
    <n v="38"/>
    <d v="2025-05-16T00:00:00"/>
    <n v="215927.23"/>
    <n v="287834.64"/>
    <n v="31093521.120000001"/>
    <s v="NGN"/>
    <d v="2026-06-18T00:00:00"/>
    <d v="2025-05-28T00:00:00"/>
    <m/>
    <x v="1"/>
    <x v="1"/>
  </r>
  <r>
    <s v="PRD-03163"/>
    <s v="HP-MOB-0114"/>
    <s v="3870180000000"/>
    <x v="25"/>
    <s v="Hp"/>
    <x v="5"/>
    <s v="Tablets"/>
    <s v="Each"/>
    <s v="Active"/>
    <x v="0"/>
    <s v="PHC"/>
    <s v="F-05-S4"/>
    <s v="F"/>
    <s v="S4"/>
    <s v="BT-236090"/>
    <s v="LOT-C5223"/>
    <n v="108"/>
    <n v="22"/>
    <n v="86"/>
    <n v="75"/>
    <n v="37"/>
    <n v="450"/>
    <s v="SUP-1003"/>
    <x v="0"/>
    <s v="Nigeria"/>
    <n v="3"/>
    <d v="2025-01-12T00:00:00"/>
    <n v="309779.74"/>
    <n v="424188.78"/>
    <n v="33456211.920000002"/>
    <s v="NGN"/>
    <d v="2026-05-15T00:00:00"/>
    <d v="2025-01-13T00:00:00"/>
    <m/>
    <x v="1"/>
    <x v="1"/>
  </r>
  <r>
    <s v="PRD-01671"/>
    <s v="PHI-AUD-0040"/>
    <s v="4643080000000"/>
    <x v="7"/>
    <s v="Philips"/>
    <x v="0"/>
    <s v="Headsets"/>
    <s v="Each"/>
    <s v="Active"/>
    <x v="1"/>
    <s v="ABJ"/>
    <s v="F-21-S7"/>
    <s v="F"/>
    <s v="S7"/>
    <s v="BT-324776"/>
    <s v="LOT-B1069"/>
    <n v="34"/>
    <n v="11"/>
    <n v="23"/>
    <n v="10"/>
    <n v="5"/>
    <n v="50"/>
    <s v="SUP-1007"/>
    <x v="8"/>
    <s v="China"/>
    <n v="34"/>
    <d v="2025-07-09T00:00:00"/>
    <n v="73830.61"/>
    <n v="110261.96"/>
    <n v="2510240.7400000002"/>
    <s v="NGN"/>
    <d v="2026-05-15T00:00:00"/>
    <d v="2025-07-17T00:00:00"/>
    <m/>
    <x v="1"/>
    <x v="1"/>
  </r>
  <r>
    <s v="PRD-02964"/>
    <s v="APC-ELC-0122"/>
    <s v="4534210000000"/>
    <x v="82"/>
    <s v="Apc"/>
    <x v="8"/>
    <s v="Lighting"/>
    <s v="Each"/>
    <s v="Active"/>
    <x v="0"/>
    <s v="PHC"/>
    <s v="C-27-S2"/>
    <s v="C"/>
    <s v="S2"/>
    <s v="BT-335473"/>
    <s v="LOT-C4460"/>
    <n v="142"/>
    <n v="37"/>
    <n v="105"/>
    <n v="25"/>
    <n v="7"/>
    <n v="150"/>
    <s v="SUP-1001"/>
    <x v="9"/>
    <s v="Nigeria"/>
    <n v="5"/>
    <d v="2025-12-10T00:00:00"/>
    <n v="207056.72"/>
    <n v="294502"/>
    <n v="29402054.239999998"/>
    <s v="NGN"/>
    <d v="2026-05-06T00:00:00"/>
    <d v="2025-12-13T00:00:00"/>
    <m/>
    <x v="1"/>
    <x v="1"/>
  </r>
  <r>
    <s v="PRD-02522"/>
    <s v="DEL-LAP-0058"/>
    <s v="9846500000000"/>
    <x v="65"/>
    <s v="Dell"/>
    <x v="2"/>
    <s v="Gaming Laptops"/>
    <s v="Each"/>
    <s v="Active"/>
    <x v="0"/>
    <s v="PHC"/>
    <s v="C-28-S4"/>
    <s v="C"/>
    <s v="S4"/>
    <s v="BT-512085"/>
    <s v="LOT-C7859"/>
    <n v="29"/>
    <n v="5"/>
    <n v="24"/>
    <n v="15"/>
    <n v="6"/>
    <n v="120"/>
    <s v="SUP-1001"/>
    <x v="9"/>
    <s v="Nigeria"/>
    <n v="8"/>
    <d v="2025-12-28T00:00:00"/>
    <n v="625866.37"/>
    <n v="830156.11"/>
    <n v="18150124.73"/>
    <s v="NGN"/>
    <d v="2026-05-18T00:00:00"/>
    <d v="2026-01-01T00:00:00"/>
    <m/>
    <x v="1"/>
    <x v="1"/>
  </r>
  <r>
    <s v="PRD-03277"/>
    <s v="HP-CLN-0084"/>
    <s v="3081560000000"/>
    <x v="1"/>
    <s v="Hp"/>
    <x v="1"/>
    <s v="Wipes"/>
    <s v="Each"/>
    <s v="Active"/>
    <x v="0"/>
    <s v="PHC"/>
    <s v="D-09-S7"/>
    <s v="D"/>
    <s v="S7"/>
    <s v="BT-638749"/>
    <s v="LOT-C3467"/>
    <n v="31"/>
    <n v="1"/>
    <n v="30"/>
    <n v="10"/>
    <n v="3"/>
    <n v="100"/>
    <s v="SUP-1003"/>
    <x v="0"/>
    <s v="Nigeria"/>
    <n v="3"/>
    <d v="2026-06-02T00:00:00"/>
    <n v="125103.31"/>
    <n v="157588.45000000001"/>
    <n v="3878202.61"/>
    <s v="NGN"/>
    <d v="2026-05-14T00:00:00"/>
    <d v="2026-06-04T00:00:00"/>
    <d v="2026-07-18T00:00:00"/>
    <x v="1"/>
    <x v="1"/>
  </r>
  <r>
    <s v="PRD-01405"/>
    <s v="PHI-ELC-0081"/>
    <s v="1153270000000"/>
    <x v="37"/>
    <s v="Philips"/>
    <x v="8"/>
    <s v="Surge Protection"/>
    <s v="Each"/>
    <s v="Active"/>
    <x v="1"/>
    <s v="ABJ"/>
    <s v="F-27-S2"/>
    <s v="F"/>
    <s v="S2"/>
    <s v="BT-582539"/>
    <s v="LOT-B7115"/>
    <n v="73"/>
    <n v="11"/>
    <n v="62"/>
    <n v="25"/>
    <n v="10"/>
    <n v="100"/>
    <s v="SUP-1009"/>
    <x v="7"/>
    <s v="Nigeria"/>
    <n v="7"/>
    <d v="2026-01-13T00:00:00"/>
    <n v="265843.03000000003"/>
    <n v="320168.90000000002"/>
    <n v="19406541.190000001"/>
    <s v="NGN"/>
    <d v="2026-06-17T00:00:00"/>
    <d v="2026-01-26T00:00:00"/>
    <m/>
    <x v="1"/>
    <x v="1"/>
  </r>
  <r>
    <s v="PRD-02260"/>
    <s v="CAN-PRN-0057"/>
    <s v="9252660000000"/>
    <x v="35"/>
    <s v="Canon"/>
    <x v="7"/>
    <s v="Laser Printers"/>
    <s v="Each"/>
    <s v="Active"/>
    <x v="1"/>
    <s v="ABJ"/>
    <s v="C-30-S1"/>
    <s v="C"/>
    <s v="S1"/>
    <s v="BT-167928"/>
    <s v="LOT-B8073"/>
    <n v="117"/>
    <n v="17"/>
    <n v="100"/>
    <n v="50"/>
    <n v="25"/>
    <n v="250"/>
    <s v="SUP-1007"/>
    <x v="8"/>
    <s v="China"/>
    <n v="30"/>
    <d v="2025-03-27T00:00:00"/>
    <n v="442306.75"/>
    <n v="611530.31999999995"/>
    <n v="51749889.75"/>
    <s v="NGN"/>
    <d v="2026-06-13T00:00:00"/>
    <d v="2025-04-04T00:00:00"/>
    <m/>
    <x v="1"/>
    <x v="1"/>
  </r>
  <r>
    <s v="PRD-00689"/>
    <s v="HP-PRN-0009"/>
    <s v="8110500000000"/>
    <x v="76"/>
    <s v="Hp"/>
    <x v="7"/>
    <s v="Multifunction"/>
    <s v="Each"/>
    <s v="Active"/>
    <x v="2"/>
    <s v="LAG"/>
    <s v="G-15-S4"/>
    <s v="G"/>
    <s v="S4"/>
    <s v="BT-800183"/>
    <s v="LOT-A6406"/>
    <n v="24"/>
    <n v="1"/>
    <n v="23"/>
    <n v="40"/>
    <n v="12"/>
    <n v="160"/>
    <s v="SUP-1006"/>
    <x v="4"/>
    <s v="China"/>
    <n v="36"/>
    <d v="2025-05-08T00:00:00"/>
    <n v="395264.34"/>
    <n v="575291.54"/>
    <n v="9486344.1600000001"/>
    <s v="NGN"/>
    <d v="2026-06-11T00:00:00"/>
    <d v="2025-05-20T00:00:00"/>
    <m/>
    <x v="2"/>
    <x v="0"/>
  </r>
  <r>
    <s v="PRD-01455"/>
    <s v="MSF-ACC-0026"/>
    <s v="7491850000000"/>
    <x v="62"/>
    <s v="Microsoft"/>
    <x v="10"/>
    <s v="Webcams"/>
    <s v="Each"/>
    <s v="Active"/>
    <x v="1"/>
    <s v="ABJ"/>
    <s v="D-05-S6"/>
    <s v="D"/>
    <s v="S6"/>
    <s v="BT-356758"/>
    <s v="LOT-B5215"/>
    <n v="21"/>
    <n v="7"/>
    <n v="14"/>
    <n v="20"/>
    <n v="10"/>
    <n v="160"/>
    <s v="SUP-1010"/>
    <x v="1"/>
    <s v="United Arab Emirates"/>
    <n v="18"/>
    <d v="2025-01-07T00:00:00"/>
    <n v="9164.11"/>
    <n v="13319.53"/>
    <n v="192446.31"/>
    <s v="NGN"/>
    <d v="2026-05-15T00:00:00"/>
    <d v="2025-01-12T00:00:00"/>
    <m/>
    <x v="1"/>
    <x v="1"/>
  </r>
  <r>
    <s v="PRD-03200"/>
    <s v="APC-ELC-0134"/>
    <s v="2498720000000"/>
    <x v="82"/>
    <s v="Apc"/>
    <x v="8"/>
    <s v="Surge Protection"/>
    <s v="Each"/>
    <s v="Active"/>
    <x v="0"/>
    <s v="PHC"/>
    <s v="G-10-S1"/>
    <s v="G"/>
    <s v="S1"/>
    <s v="BT-965840"/>
    <s v="LOT-C7591"/>
    <n v="19"/>
    <n v="6"/>
    <n v="13"/>
    <n v="10"/>
    <n v="4"/>
    <n v="50"/>
    <s v="SUP-1003"/>
    <x v="0"/>
    <s v="Nigeria"/>
    <n v="4"/>
    <d v="2025-12-18T00:00:00"/>
    <n v="14327.81"/>
    <n v="20323.849999999999"/>
    <n v="272228.39"/>
    <s v="NGN"/>
    <d v="2026-06-05T00:00:00"/>
    <d v="2025-12-29T00:00:00"/>
    <m/>
    <x v="1"/>
    <x v="1"/>
  </r>
  <r>
    <s v="PRD-02266"/>
    <s v="CIS-NET-0093"/>
    <s v="9191800000000"/>
    <x v="56"/>
    <s v="Cisco"/>
    <x v="11"/>
    <s v="Switches"/>
    <s v="Each"/>
    <s v="Active"/>
    <x v="1"/>
    <s v="ABJ"/>
    <s v="A-30-S4"/>
    <s v="A"/>
    <s v="S4"/>
    <s v="BT-550726"/>
    <s v="LOT-B1179"/>
    <n v="306"/>
    <n v="65"/>
    <n v="241"/>
    <n v="60"/>
    <n v="24"/>
    <n v="600"/>
    <s v="SUP-1002"/>
    <x v="5"/>
    <s v="Nigeria"/>
    <n v="5"/>
    <d v="2026-02-13T00:00:00"/>
    <n v="759524.63"/>
    <n v="1111740.19"/>
    <n v="232414536.80000001"/>
    <s v="NGN"/>
    <d v="2026-05-07T00:00:00"/>
    <d v="2026-02-17T00:00:00"/>
    <m/>
    <x v="1"/>
    <x v="1"/>
  </r>
  <r>
    <s v="PRD-02207"/>
    <s v="LOG-ACC-0046"/>
    <s v="6978160000000"/>
    <x v="84"/>
    <s v="Logitech"/>
    <x v="10"/>
    <s v="Input Combos"/>
    <s v="Each"/>
    <s v="Active"/>
    <x v="1"/>
    <s v="ABJ"/>
    <s v="E-30-S7"/>
    <s v="E"/>
    <s v="S7"/>
    <s v="BT-215007"/>
    <s v="LOT-B8202"/>
    <n v="143"/>
    <n v="13"/>
    <n v="130"/>
    <n v="100"/>
    <n v="50"/>
    <n v="400"/>
    <s v="SUP-1002"/>
    <x v="5"/>
    <s v="Nigeria"/>
    <n v="6"/>
    <d v="2026-03-09T00:00:00"/>
    <n v="17969.310000000001"/>
    <n v="23686.97"/>
    <n v="2569611.33"/>
    <s v="NGN"/>
    <d v="2026-05-12T00:00:00"/>
    <d v="2026-03-22T00:00:00"/>
    <m/>
    <x v="1"/>
    <x v="1"/>
  </r>
  <r>
    <s v="PRD-00966"/>
    <s v="BRO-SUP-0030"/>
    <s v="5116090000000"/>
    <x v="6"/>
    <s v="Brother"/>
    <x v="6"/>
    <s v="Toner &amp; Ink"/>
    <s v="Pack"/>
    <s v="Active"/>
    <x v="2"/>
    <s v="LAG"/>
    <s v="F-27-S8"/>
    <s v="F"/>
    <s v="S8"/>
    <s v="BT-249732"/>
    <s v="LOT-A8244"/>
    <n v="371"/>
    <n v="22"/>
    <n v="349"/>
    <n v="60"/>
    <n v="24"/>
    <n v="480"/>
    <s v="SUP-1001"/>
    <x v="9"/>
    <s v="Nigeria"/>
    <n v="10"/>
    <d v="2025-10-24T00:00:00"/>
    <n v="10505.59"/>
    <n v="13969.13"/>
    <n v="3897573.89"/>
    <s v="NGN"/>
    <d v="2026-05-15T00:00:00"/>
    <d v="2025-10-25T00:00:00"/>
    <d v="2027-02-06T00:00:00"/>
    <x v="1"/>
    <x v="1"/>
  </r>
  <r>
    <s v="PRD-03183"/>
    <s v="LEN-MOB-0098"/>
    <s v="679269000000"/>
    <x v="5"/>
    <s v="Lenovo"/>
    <x v="5"/>
    <s v="Smartphones"/>
    <s v="Each"/>
    <s v="Active"/>
    <x v="0"/>
    <s v="PHC"/>
    <s v="C-27-S3"/>
    <s v="C"/>
    <s v="S3"/>
    <s v="BT-428364"/>
    <s v="LOT-C5558"/>
    <n v="223"/>
    <n v="64"/>
    <n v="159"/>
    <n v="100"/>
    <n v="30"/>
    <n v="600"/>
    <s v="SUP-1001"/>
    <x v="9"/>
    <s v="Nigeria"/>
    <n v="7"/>
    <d v="2025-06-01T00:00:00"/>
    <n v="136414.92000000001"/>
    <n v="173538.9"/>
    <n v="30420527.16"/>
    <s v="NGN"/>
    <d v="2026-05-07T00:00:00"/>
    <d v="2025-06-04T00:00:00"/>
    <m/>
    <x v="1"/>
    <x v="1"/>
  </r>
  <r>
    <s v="PRD-02411"/>
    <s v="APC-ELC-0106"/>
    <s v="9139470000000"/>
    <x v="38"/>
    <s v="Apc"/>
    <x v="8"/>
    <s v="Surge Protection"/>
    <s v="Each"/>
    <s v="Active"/>
    <x v="0"/>
    <s v="PHC"/>
    <s v="D-15-S6"/>
    <s v="D"/>
    <s v="S6"/>
    <s v="BT-726112"/>
    <s v="LOT-C2062"/>
    <n v="197"/>
    <n v="60"/>
    <n v="137"/>
    <n v="75"/>
    <n v="37"/>
    <n v="375"/>
    <s v="SUP-1001"/>
    <x v="9"/>
    <s v="Nigeria"/>
    <n v="6"/>
    <d v="2025-04-09T00:00:00"/>
    <n v="151917.41"/>
    <n v="186064.69"/>
    <n v="29927729.77"/>
    <s v="NGN"/>
    <d v="2026-06-06T00:00:00"/>
    <d v="2025-04-18T00:00:00"/>
    <m/>
    <x v="1"/>
    <x v="1"/>
  </r>
  <r>
    <s v="PRD-02383"/>
    <s v="MSF-LAP-0046"/>
    <s v="3020680000000"/>
    <x v="18"/>
    <s v="Microsoft"/>
    <x v="2"/>
    <s v="Consumer Laptops"/>
    <s v="Each"/>
    <s v="Active"/>
    <x v="0"/>
    <s v="PHC"/>
    <s v="B-04-S6"/>
    <s v="B"/>
    <s v="S6"/>
    <s v="BT-981684"/>
    <s v="LOT-C4113"/>
    <n v="58"/>
    <n v="15"/>
    <n v="43"/>
    <n v="10"/>
    <n v="5"/>
    <n v="60"/>
    <s v="SUP-1010"/>
    <x v="1"/>
    <s v="United Arab Emirates"/>
    <n v="16"/>
    <d v="2025-05-01T00:00:00"/>
    <n v="875484.57"/>
    <n v="1228787.28"/>
    <n v="50778105.060000002"/>
    <s v="NGN"/>
    <d v="2026-06-01T00:00:00"/>
    <d v="2025-05-02T00:00:00"/>
    <m/>
    <x v="1"/>
    <x v="1"/>
  </r>
  <r>
    <s v="PRD-02900"/>
    <s v="UBI-NET-0098"/>
    <s v="9001120000000"/>
    <x v="52"/>
    <s v="Ubiquiti"/>
    <x v="11"/>
    <s v="Access Points"/>
    <s v="Each"/>
    <s v="Active"/>
    <x v="0"/>
    <s v="PHC"/>
    <s v="B-23-S8"/>
    <s v="B"/>
    <s v="S8"/>
    <s v="BT-800890"/>
    <s v="LOT-C9929"/>
    <n v="48"/>
    <n v="17"/>
    <n v="31"/>
    <n v="15"/>
    <n v="4"/>
    <n v="75"/>
    <s v="SUP-1010"/>
    <x v="1"/>
    <s v="United Arab Emirates"/>
    <n v="16"/>
    <d v="2025-07-17T00:00:00"/>
    <n v="394797.42"/>
    <n v="599019.32999999996"/>
    <n v="18950276.16"/>
    <s v="NGN"/>
    <d v="2026-04-30T00:00:00"/>
    <d v="2025-07-18T00:00:00"/>
    <m/>
    <x v="1"/>
    <x v="1"/>
  </r>
  <r>
    <s v="PRD-01823"/>
    <s v="APC-ELC-0082"/>
    <s v="4079940000000"/>
    <x v="14"/>
    <s v="Apc"/>
    <x v="8"/>
    <s v="Surge Protection"/>
    <s v="Each"/>
    <s v="Active"/>
    <x v="1"/>
    <s v="ABJ"/>
    <s v="A-23-S1"/>
    <s v="A"/>
    <s v="S1"/>
    <s v="BT-155515"/>
    <s v="LOT-B4001"/>
    <n v="30"/>
    <n v="10"/>
    <n v="20"/>
    <n v="15"/>
    <n v="6"/>
    <n v="60"/>
    <s v="SUP-1007"/>
    <x v="8"/>
    <s v="China"/>
    <n v="30"/>
    <d v="2025-09-16T00:00:00"/>
    <n v="151676.93"/>
    <n v="184249.02"/>
    <n v="4550307.9000000004"/>
    <s v="NGN"/>
    <d v="2026-06-21T00:00:00"/>
    <d v="2025-09-28T00:00:00"/>
    <m/>
    <x v="1"/>
    <x v="1"/>
  </r>
  <r>
    <s v="PRD-00882"/>
    <s v="APC-ELC-0043"/>
    <s v="6950900000000"/>
    <x v="38"/>
    <s v="Apc"/>
    <x v="8"/>
    <s v="Surge Protection"/>
    <s v="Each"/>
    <s v="Active"/>
    <x v="2"/>
    <s v="LAG"/>
    <s v="G-20-S6"/>
    <s v="G"/>
    <s v="S6"/>
    <s v="BT-600281"/>
    <s v="LOT-A5317"/>
    <n v="87"/>
    <n v="18"/>
    <n v="69"/>
    <n v="75"/>
    <n v="30"/>
    <n v="300"/>
    <s v="SUP-1008"/>
    <x v="3"/>
    <s v="Nigeria"/>
    <n v="4"/>
    <d v="2025-12-05T00:00:00"/>
    <n v="62132.78"/>
    <n v="94697.88"/>
    <n v="5405551.8600000003"/>
    <s v="NGN"/>
    <d v="2026-06-29T00:00:00"/>
    <d v="2025-12-10T00:00:00"/>
    <m/>
    <x v="1"/>
    <x v="1"/>
  </r>
  <r>
    <s v="PRD-01629"/>
    <s v="BRO-SUP-0049"/>
    <m/>
    <x v="6"/>
    <s v="Brother"/>
    <x v="6"/>
    <s v="Paper Products"/>
    <s v="Pack"/>
    <s v="Active"/>
    <x v="1"/>
    <s v="ABJ"/>
    <s v="B-21-S8"/>
    <s v="B"/>
    <s v="S8"/>
    <s v="BT-555000"/>
    <s v="LOT-B9439"/>
    <n v="458"/>
    <n v="74"/>
    <n v="384"/>
    <n v="100"/>
    <n v="50"/>
    <n v="800"/>
    <s v="SUP-1003"/>
    <x v="0"/>
    <s v="Nigeria"/>
    <n v="7"/>
    <d v="2025-08-03T00:00:00"/>
    <n v="27188.560000000001"/>
    <n v="41962.94"/>
    <n v="12452360.48"/>
    <s v="NGN"/>
    <d v="2026-06-05T00:00:00"/>
    <d v="2025-08-07T00:00:00"/>
    <d v="2027-09-24T00:00:00"/>
    <x v="1"/>
    <x v="1"/>
  </r>
  <r>
    <s v="PRD-01466"/>
    <s v="LOG-ACC-0033"/>
    <s v="1172300000000"/>
    <x v="84"/>
    <s v="Logitech"/>
    <x v="10"/>
    <s v="Input Combos"/>
    <s v="Each"/>
    <s v="Active"/>
    <x v="1"/>
    <s v="ABJ"/>
    <s v="F-28-S2"/>
    <s v="F"/>
    <s v="S2"/>
    <s v="BT-321059"/>
    <s v="LOT-B9667"/>
    <n v="8"/>
    <n v="2"/>
    <n v="6"/>
    <n v="10"/>
    <n v="3"/>
    <n v="40"/>
    <s v="SUP-1005"/>
    <x v="12"/>
    <s v="United Arab Emirates"/>
    <n v="18"/>
    <d v="2025-03-22T00:00:00"/>
    <n v="31246.92"/>
    <n v="38462.720000000001"/>
    <n v="249975.36"/>
    <s v="NGN"/>
    <d v="2026-06-11T00:00:00"/>
    <d v="2025-04-04T00:00:00"/>
    <m/>
    <x v="2"/>
    <x v="0"/>
  </r>
  <r>
    <s v="PRD-00526"/>
    <s v="MSF-ACC-0014"/>
    <s v="3337310000000"/>
    <x v="26"/>
    <s v="Microsoft"/>
    <x v="10"/>
    <s v="Mice"/>
    <s v="Each"/>
    <s v="Active"/>
    <x v="2"/>
    <s v="LAG"/>
    <s v="E-26-S1"/>
    <s v="E"/>
    <s v="S1"/>
    <s v="BT-649434"/>
    <s v="LOT-A9741"/>
    <n v="561"/>
    <n v="98"/>
    <n v="463"/>
    <n v="75"/>
    <n v="22"/>
    <n v="600"/>
    <s v="SUP-1001"/>
    <x v="9"/>
    <s v="Nigeria"/>
    <n v="6"/>
    <d v="2026-04-02T00:00:00"/>
    <n v="38490.699999999997"/>
    <n v="58621.11"/>
    <n v="21593282.699999999"/>
    <s v="NGN"/>
    <d v="2026-05-11T00:00:00"/>
    <d v="2026-04-15T00:00:00"/>
    <m/>
    <x v="1"/>
    <x v="1"/>
  </r>
  <r>
    <s v="PRD-01052"/>
    <s v="SAM-MOB-0035"/>
    <s v="7860220000000"/>
    <x v="13"/>
    <s v="Samsung"/>
    <x v="5"/>
    <s v="Smartphones"/>
    <s v="Each"/>
    <s v="Active"/>
    <x v="2"/>
    <s v="LAG"/>
    <s v="G-34-S2"/>
    <s v="G"/>
    <s v="S2"/>
    <s v="BT-648922"/>
    <s v="LOT-A9299"/>
    <n v="10"/>
    <n v="4"/>
    <n v="6"/>
    <n v="25"/>
    <n v="12"/>
    <n v="150"/>
    <s v="SUP-1008"/>
    <x v="3"/>
    <s v="Nigeria"/>
    <n v="7"/>
    <d v="2025-06-10T00:00:00"/>
    <n v="313077.19"/>
    <n v="449132.94"/>
    <n v="3130771.9"/>
    <s v="NGN"/>
    <d v="2026-05-25T00:00:00"/>
    <d v="2025-06-24T00:00:00"/>
    <m/>
    <x v="2"/>
    <x v="0"/>
  </r>
  <r>
    <s v="PRD-02160"/>
    <s v="HP-ACC-0051"/>
    <s v="175505000000"/>
    <x v="71"/>
    <s v="Hp"/>
    <x v="10"/>
    <s v="Webcams"/>
    <s v="Each"/>
    <s v="Active"/>
    <x v="1"/>
    <s v="ABJ"/>
    <s v="D-11-S6"/>
    <s v="D"/>
    <s v="S6"/>
    <s v="BT-960403"/>
    <s v="LOT-B6068"/>
    <n v="37"/>
    <n v="4"/>
    <n v="33"/>
    <n v="15"/>
    <n v="6"/>
    <n v="75"/>
    <s v="SUP-1007"/>
    <x v="8"/>
    <s v="China"/>
    <n v="32"/>
    <d v="2026-05-20T00:00:00"/>
    <n v="41313.42"/>
    <n v="63592.1"/>
    <n v="1528596.54"/>
    <s v="NGN"/>
    <d v="2026-06-22T00:00:00"/>
    <d v="2026-06-02T00:00:00"/>
    <m/>
    <x v="1"/>
    <x v="1"/>
  </r>
  <r>
    <s v="PRD-02983"/>
    <s v="UBI-NET-0101"/>
    <s v="8434760000000"/>
    <x v="52"/>
    <s v="Ubiquiti"/>
    <x v="11"/>
    <s v="Switches"/>
    <s v="Each"/>
    <s v="Active"/>
    <x v="0"/>
    <s v="PHC"/>
    <s v="B-28-S6"/>
    <s v="B"/>
    <s v="S6"/>
    <s v="BT-678638"/>
    <s v="LOT-C6574"/>
    <n v="72"/>
    <n v="5"/>
    <n v="67"/>
    <n v="40"/>
    <n v="20"/>
    <n v="160"/>
    <s v="SUP-1012"/>
    <x v="11"/>
    <s v="Nigeria"/>
    <n v="3"/>
    <d v="2025-12-07T00:00:00"/>
    <n v="607799.92000000004"/>
    <n v="804123.5"/>
    <n v="43761594.240000002"/>
    <s v="NGN"/>
    <d v="2026-06-02T00:00:00"/>
    <d v="2025-12-09T00:00:00"/>
    <m/>
    <x v="1"/>
    <x v="1"/>
  </r>
  <r>
    <s v="PRD-03215"/>
    <s v="CAN-PRN-0074"/>
    <s v="7980530000000"/>
    <x v="35"/>
    <s v="Canon"/>
    <x v="7"/>
    <s v="Multifunction"/>
    <s v="Each"/>
    <s v="Active"/>
    <x v="0"/>
    <s v="PHC"/>
    <s v="B-15-S6"/>
    <s v="B"/>
    <s v="S6"/>
    <s v="BT-555000"/>
    <s v="LOT-C5037"/>
    <n v="69"/>
    <n v="5"/>
    <n v="64"/>
    <n v="50"/>
    <n v="15"/>
    <n v="400"/>
    <s v="SUP-1009"/>
    <x v="7"/>
    <s v="Nigeria"/>
    <n v="8"/>
    <d v="2025-06-21T00:00:00"/>
    <n v="342626.64"/>
    <n v="432544.67"/>
    <n v="23641238.16"/>
    <s v="NGN"/>
    <d v="2026-05-09T00:00:00"/>
    <d v="2025-06-26T00:00:00"/>
    <m/>
    <x v="1"/>
    <x v="1"/>
  </r>
  <r>
    <s v="PRD-02065"/>
    <s v="LEN-MOB-0064"/>
    <s v="9860210000000"/>
    <x v="66"/>
    <s v="Lenovo"/>
    <x v="5"/>
    <s v="Smartphones"/>
    <s v="Each"/>
    <s v="Active"/>
    <x v="1"/>
    <s v="ABJ"/>
    <s v="F-13-S2"/>
    <s v="F"/>
    <s v="S2"/>
    <s v="BT-641351"/>
    <s v="LOT-B2350"/>
    <n v="126"/>
    <n v="32"/>
    <n v="94"/>
    <n v="100"/>
    <n v="50"/>
    <n v="500"/>
    <s v="SUP-1007"/>
    <x v="8"/>
    <s v="China"/>
    <n v="34"/>
    <d v="2025-11-10T00:00:00"/>
    <n v="422089"/>
    <n v="634834.74"/>
    <n v="53183214"/>
    <s v="NGN"/>
    <d v="2026-05-22T00:00:00"/>
    <d v="2025-11-11T00:00:00"/>
    <m/>
    <x v="1"/>
    <x v="1"/>
  </r>
  <r>
    <s v="PRD-00512"/>
    <s v="EPS-PRN-0011"/>
    <s v="4170650000000"/>
    <x v="29"/>
    <s v="Epson"/>
    <x v="7"/>
    <s v="Inkjet Printers"/>
    <s v="Each"/>
    <s v="Active"/>
    <x v="2"/>
    <s v="LAG"/>
    <s v="C-34-S6"/>
    <s v="C"/>
    <s v="S6"/>
    <s v="BT-551819"/>
    <s v="LOT-A4504"/>
    <n v="191"/>
    <n v="39"/>
    <n v="152"/>
    <n v="20"/>
    <n v="10"/>
    <n v="200"/>
    <s v="SUP-1006"/>
    <x v="4"/>
    <s v="China"/>
    <n v="35"/>
    <d v="2025-04-06T00:00:00"/>
    <n v="145573.82"/>
    <n v="181543.14"/>
    <n v="27804599.620000001"/>
    <s v="NGN"/>
    <d v="2026-05-15T00:00:00"/>
    <d v="2025-04-19T00:00:00"/>
    <m/>
    <x v="1"/>
    <x v="1"/>
  </r>
  <r>
    <s v="PRD-02658"/>
    <s v="UBI-CCT-0065"/>
    <s v="7726290000000"/>
    <x v="40"/>
    <s v="Ubiquiti"/>
    <x v="9"/>
    <s v="IP Cameras"/>
    <s v="Each"/>
    <s v="Active"/>
    <x v="0"/>
    <s v="PHC"/>
    <s v="D-40-S1"/>
    <s v="D"/>
    <s v="S1"/>
    <s v="BT-213712"/>
    <s v="LOT-C4074"/>
    <n v="203"/>
    <n v="69"/>
    <n v="134"/>
    <n v="30"/>
    <n v="9"/>
    <n v="300"/>
    <s v="SUP-1003"/>
    <x v="0"/>
    <s v="Nigeria"/>
    <n v="2"/>
    <d v="2026-06-02T00:00:00"/>
    <n v="721179.26"/>
    <n v="1049386.8400000001"/>
    <n v="146399389.80000001"/>
    <s v="NGN"/>
    <d v="2026-05-22T00:00:00"/>
    <d v="2026-06-07T00:00:00"/>
    <m/>
    <x v="1"/>
    <x v="1"/>
  </r>
  <r>
    <s v="PRD-02194"/>
    <s v="BRO-PRN-0044"/>
    <s v="3995430000000"/>
    <x v="12"/>
    <s v="Brother"/>
    <x v="7"/>
    <s v="Multifunction"/>
    <s v="Each"/>
    <s v="Active"/>
    <x v="1"/>
    <s v="ABJ"/>
    <s v="A-09-S8"/>
    <s v="A"/>
    <s v="S8"/>
    <s v="BT-939706"/>
    <s v="LOT-B8493"/>
    <n v="34"/>
    <n v="3"/>
    <n v="31"/>
    <n v="10"/>
    <n v="5"/>
    <n v="60"/>
    <s v="SUP-1005"/>
    <x v="12"/>
    <s v="United Arab Emirates"/>
    <n v="16"/>
    <d v="2025-01-21T00:00:00"/>
    <n v="97328.41"/>
    <n v="117769.59"/>
    <n v="3309165.94"/>
    <s v="NGN"/>
    <d v="2026-06-03T00:00:00"/>
    <d v="2025-01-23T00:00:00"/>
    <m/>
    <x v="1"/>
    <x v="1"/>
  </r>
  <r>
    <s v="PRD-01113"/>
    <s v="MSF-LAP-0014"/>
    <m/>
    <x v="18"/>
    <s v="Microsoft"/>
    <x v="2"/>
    <s v="Gaming Laptops"/>
    <s v="Each"/>
    <s v="Active"/>
    <x v="2"/>
    <s v="LAG"/>
    <s v="H-15-S7"/>
    <s v="H"/>
    <s v="S7"/>
    <s v="BT-709149"/>
    <s v="LOT-A6227"/>
    <n v="54"/>
    <n v="13"/>
    <n v="41"/>
    <n v="30"/>
    <n v="12"/>
    <n v="150"/>
    <s v="SUP-1004"/>
    <x v="10"/>
    <s v="United Arab Emirates"/>
    <n v="21"/>
    <d v="2025-11-09T00:00:00"/>
    <n v="1279630.8700000001"/>
    <n v="1695187.42"/>
    <n v="69100066.980000004"/>
    <s v="NGN"/>
    <d v="2026-06-18T00:00:00"/>
    <d v="2025-11-19T00:00:00"/>
    <m/>
    <x v="1"/>
    <x v="1"/>
  </r>
  <r>
    <s v="PRD-03165"/>
    <s v="MSF-FUR-0084"/>
    <s v="8850520000000"/>
    <x v="10"/>
    <s v="Microsoft"/>
    <x v="4"/>
    <s v="Desk Accessories"/>
    <s v="Each"/>
    <s v="Active"/>
    <x v="0"/>
    <s v="PHC"/>
    <s v="E-17-S7"/>
    <s v="E"/>
    <s v="S7"/>
    <s v="BT-445312"/>
    <s v="LOT-C2982"/>
    <n v="116"/>
    <n v="28"/>
    <n v="88"/>
    <n v="20"/>
    <n v="8"/>
    <n v="160"/>
    <s v="SUP-1001"/>
    <x v="9"/>
    <s v="Nigeria"/>
    <n v="5"/>
    <d v="2025-10-31T00:00:00"/>
    <n v="72660.149999999994"/>
    <n v="96665.56"/>
    <n v="8428577.4000000004"/>
    <s v="NGN"/>
    <d v="2026-05-30T00:00:00"/>
    <d v="2025-11-10T00:00:00"/>
    <m/>
    <x v="1"/>
    <x v="1"/>
  </r>
  <r>
    <s v="PRD-01170"/>
    <s v="PHI-AUD-0024"/>
    <s v="6912380000000"/>
    <x v="7"/>
    <s v="Philips"/>
    <x v="0"/>
    <s v="Earbuds"/>
    <s v="Each"/>
    <s v="Active"/>
    <x v="2"/>
    <s v="LAG"/>
    <s v="A-26-S2"/>
    <s v="A"/>
    <s v="S2"/>
    <s v="BT-707442"/>
    <s v="LOT-A4123"/>
    <n v="120"/>
    <n v="3"/>
    <n v="117"/>
    <n v="50"/>
    <n v="15"/>
    <n v="250"/>
    <s v="SUP-1008"/>
    <x v="3"/>
    <s v="Nigeria"/>
    <n v="8"/>
    <d v="2026-02-26T00:00:00"/>
    <n v="50280.160000000003"/>
    <n v="71011.149999999994"/>
    <n v="6033619.2000000002"/>
    <s v="NGN"/>
    <d v="2026-06-14T00:00:00"/>
    <d v="2026-03-07T00:00:00"/>
    <m/>
    <x v="1"/>
    <x v="1"/>
  </r>
  <r>
    <s v="PRD-03052"/>
    <s v="PHI-ELC-0162"/>
    <s v="7143970000000"/>
    <x v="31"/>
    <s v="Philips"/>
    <x v="8"/>
    <s v="Lighting"/>
    <s v="Each"/>
    <s v="Active"/>
    <x v="0"/>
    <s v="PHC"/>
    <s v="A-36-S8"/>
    <s v="A"/>
    <s v="S8"/>
    <s v="BT-499267"/>
    <s v="LOT-C5153"/>
    <n v="38"/>
    <n v="9"/>
    <n v="29"/>
    <n v="20"/>
    <n v="10"/>
    <n v="160"/>
    <s v="SUP-1001"/>
    <x v="9"/>
    <s v="Nigeria"/>
    <n v="8"/>
    <d v="2025-05-11T00:00:00"/>
    <n v="54666.16"/>
    <n v="78656.39"/>
    <n v="2077314.08"/>
    <s v="NGN"/>
    <d v="2026-06-17T00:00:00"/>
    <d v="2025-05-22T00:00:00"/>
    <m/>
    <x v="1"/>
    <x v="1"/>
  </r>
  <r>
    <s v="PRD-00788"/>
    <s v="UBI-NET-0025"/>
    <s v="6015710000000"/>
    <x v="51"/>
    <s v="Ubiquiti"/>
    <x v="11"/>
    <s v="Access Points"/>
    <s v="Each"/>
    <s v="Active"/>
    <x v="2"/>
    <s v="LAG"/>
    <s v="B-38-S8"/>
    <s v="B"/>
    <s v="S8"/>
    <s v="BT-204531"/>
    <s v="LOT-A4365"/>
    <n v="120"/>
    <n v="3"/>
    <n v="117"/>
    <n v="40"/>
    <n v="16"/>
    <n v="400"/>
    <s v="SUP-1002"/>
    <x v="5"/>
    <s v="Nigeria"/>
    <n v="5"/>
    <d v="2025-02-05T00:00:00"/>
    <n v="255821.73"/>
    <n v="337732.48"/>
    <n v="30698607.600000001"/>
    <s v="NGN"/>
    <d v="2026-05-18T00:00:00"/>
    <d v="2025-02-15T00:00:00"/>
    <m/>
    <x v="1"/>
    <x v="1"/>
  </r>
  <r>
    <s v="PRD-01094"/>
    <s v="WD-STO-0030"/>
    <s v="9169830000000"/>
    <x v="74"/>
    <s v="Western Digital"/>
    <x v="3"/>
    <s v="External Storage"/>
    <s v="Each"/>
    <s v="Active"/>
    <x v="2"/>
    <s v="LAG"/>
    <s v="D-05-S1"/>
    <s v="D"/>
    <s v="S1"/>
    <s v="BT-159984"/>
    <s v="LOT-A6687"/>
    <n v="531"/>
    <n v="95"/>
    <n v="436"/>
    <n v="75"/>
    <n v="22"/>
    <n v="600"/>
    <s v="SUP-1001"/>
    <x v="9"/>
    <s v="Nigeria"/>
    <n v="7"/>
    <d v="2025-10-10T00:00:00"/>
    <n v="140069.9"/>
    <n v="188734.7"/>
    <n v="74377116.900000006"/>
    <s v="NGN"/>
    <d v="2026-05-11T00:00:00"/>
    <d v="2025-10-22T00:00:00"/>
    <m/>
    <x v="1"/>
    <x v="1"/>
  </r>
  <r>
    <s v="PRD-02024"/>
    <s v="SAM-MOB-0065"/>
    <s v="4421460000000"/>
    <x v="22"/>
    <s v="Samsung"/>
    <x v="5"/>
    <s v="Tablets"/>
    <s v="Each"/>
    <s v="Active"/>
    <x v="1"/>
    <s v="ABJ"/>
    <s v="C-13-S6"/>
    <s v="C"/>
    <s v="S6"/>
    <s v="BT-835829"/>
    <s v="LOT-B3224"/>
    <n v="361"/>
    <n v="3"/>
    <n v="358"/>
    <n v="75"/>
    <n v="22"/>
    <n v="600"/>
    <s v="SUP-1003"/>
    <x v="0"/>
    <s v="Nigeria"/>
    <n v="3"/>
    <d v="2026-02-16T00:00:00"/>
    <n v="279930.89"/>
    <n v="337799.74"/>
    <n v="101055051.3"/>
    <s v="NGN"/>
    <d v="2026-05-16T00:00:00"/>
    <d v="2026-02-23T00:00:00"/>
    <m/>
    <x v="1"/>
    <x v="1"/>
  </r>
  <r>
    <s v="PRD-00129"/>
    <s v="SAM-AUD-0008"/>
    <s v="1024820000000"/>
    <x v="0"/>
    <s v="Samsung"/>
    <x v="0"/>
    <s v="Headsets"/>
    <s v="Each"/>
    <s v="Discontinued"/>
    <x v="2"/>
    <s v="LAG"/>
    <s v="B-02-S3"/>
    <s v="B"/>
    <s v="S3"/>
    <s v="BT-581532"/>
    <s v="LOT-A6434"/>
    <n v="43"/>
    <n v="3"/>
    <n v="40"/>
    <n v="15"/>
    <n v="4"/>
    <n v="75"/>
    <s v="SUP-1002"/>
    <x v="5"/>
    <s v="Nigeria"/>
    <n v="7"/>
    <d v="2025-03-21T00:00:00"/>
    <n v="151229.78"/>
    <n v="227064.69"/>
    <n v="6502880.54"/>
    <s v="NGN"/>
    <d v="2026-05-08T00:00:00"/>
    <d v="2025-04-01T00:00:00"/>
    <m/>
    <x v="1"/>
    <x v="1"/>
  </r>
  <r>
    <s v="PRD-00604"/>
    <s v="SAM-STO-0019"/>
    <s v="2545080000000"/>
    <x v="3"/>
    <s v="Samsung"/>
    <x v="3"/>
    <s v="Flash Drives"/>
    <s v="Each"/>
    <s v="Active"/>
    <x v="2"/>
    <s v="LAG"/>
    <s v="G-28-S2"/>
    <s v="G"/>
    <s v="S2"/>
    <s v="BT-318755"/>
    <s v="LOT-A5593"/>
    <n v="296"/>
    <n v="47"/>
    <n v="249"/>
    <n v="40"/>
    <n v="12"/>
    <n v="240"/>
    <s v="SUP-1008"/>
    <x v="3"/>
    <s v="Nigeria"/>
    <n v="7"/>
    <d v="2025-05-10T00:00:00"/>
    <n v="218207.9"/>
    <n v="274580.12"/>
    <n v="64589538.399999999"/>
    <s v="NGN"/>
    <d v="2026-05-14T00:00:00"/>
    <d v="2025-05-25T00:00:00"/>
    <m/>
    <x v="3"/>
    <x v="1"/>
  </r>
  <r>
    <s v="PRD-01476"/>
    <s v="HP-PRN-0030"/>
    <s v="4801280000000"/>
    <x v="54"/>
    <s v="Hp"/>
    <x v="7"/>
    <s v="Inkjet Printers"/>
    <s v="Each"/>
    <s v="Active"/>
    <x v="1"/>
    <s v="ABJ"/>
    <s v="N/A"/>
    <s v="E"/>
    <s v="S9"/>
    <s v="BT-944109"/>
    <s v="LOT-B6134"/>
    <n v="24"/>
    <n v="1"/>
    <n v="23"/>
    <n v="15"/>
    <n v="4"/>
    <n v="150"/>
    <s v="SUP-1005"/>
    <x v="12"/>
    <s v="United Arab Emirates"/>
    <n v="21"/>
    <d v="2026-03-20T00:00:00"/>
    <n v="420264.68"/>
    <n v="628609.78"/>
    <n v="10086352.32"/>
    <s v="NGN"/>
    <d v="2026-06-19T00:00:00"/>
    <d v="2026-03-31T00:00:00"/>
    <m/>
    <x v="1"/>
    <x v="1"/>
  </r>
  <r>
    <s v="PRD-03226"/>
    <s v="SAM-AUD-0097"/>
    <s v="8476420000000"/>
    <x v="0"/>
    <s v="Samsung"/>
    <x v="0"/>
    <s v="Earbuds"/>
    <s v="Each"/>
    <s v="Active"/>
    <x v="0"/>
    <s v="PHC"/>
    <s v="B-05-S3"/>
    <s v="B"/>
    <s v="S3"/>
    <s v="BT-371358"/>
    <s v="LOT-C3699"/>
    <n v="194"/>
    <n v="45"/>
    <n v="149"/>
    <n v="75"/>
    <n v="30"/>
    <n v="750"/>
    <s v="SUP-1010"/>
    <x v="1"/>
    <s v="United Arab Emirates"/>
    <n v="14"/>
    <d v="2026-01-27T00:00:00"/>
    <n v="151415.09"/>
    <n v="217689.12"/>
    <n v="29374527.460000001"/>
    <s v="NGN"/>
    <d v="2026-05-14T00:00:00"/>
    <d v="2026-02-06T00:00:00"/>
    <m/>
    <x v="1"/>
    <x v="1"/>
  </r>
  <r>
    <s v="PRD-00019"/>
    <s v="MSF-ACC-0002"/>
    <m/>
    <x v="26"/>
    <s v="Microsoft"/>
    <x v="10"/>
    <s v="Input Combos"/>
    <s v="Each"/>
    <s v="Active"/>
    <x v="2"/>
    <s v="LAG"/>
    <s v="E-37-S2"/>
    <s v="E"/>
    <s v="S2"/>
    <s v="BT-920652"/>
    <s v="LOT-A1672"/>
    <n v="565"/>
    <n v="96"/>
    <n v="469"/>
    <n v="100"/>
    <n v="30"/>
    <n v="600"/>
    <s v="SUP-1006"/>
    <x v="4"/>
    <s v="China"/>
    <n v="38"/>
    <d v="2025-10-04T00:00:00"/>
    <n v="16098.12"/>
    <n v="22325.5"/>
    <n v="9095437.8000000007"/>
    <s v="NGN"/>
    <d v="2026-05-16T00:00:00"/>
    <d v="2025-10-06T00:00:00"/>
    <m/>
    <x v="1"/>
    <x v="1"/>
  </r>
  <r>
    <s v="PRD-00211"/>
    <s v="MSF-FUR-0002"/>
    <s v="1190830000000"/>
    <x v="10"/>
    <s v="Microsoft"/>
    <x v="4"/>
    <s v="Desk Accessories"/>
    <s v="Each"/>
    <s v="Active"/>
    <x v="2"/>
    <s v="LAG"/>
    <s v="F-33-S3"/>
    <s v="F"/>
    <s v="S3"/>
    <s v="BT-918730"/>
    <s v="LOT-A4962"/>
    <n v="15"/>
    <n v="1"/>
    <n v="14"/>
    <n v="15"/>
    <n v="4"/>
    <n v="150"/>
    <s v="SUP-1002"/>
    <x v="5"/>
    <s v="Nigeria"/>
    <n v="8"/>
    <d v="2025-08-29T00:00:00"/>
    <n v="127610.41"/>
    <n v="151385.73000000001"/>
    <n v="1914156.15"/>
    <s v="NGN"/>
    <d v="2026-06-07T00:00:00"/>
    <d v="2025-09-08T00:00:00"/>
    <m/>
    <x v="2"/>
    <x v="0"/>
  </r>
  <r>
    <s v="PRD-01102"/>
    <s v="UBI-CCT-0029"/>
    <s v="9174310000000"/>
    <x v="16"/>
    <s v="Ubiquiti"/>
    <x v="9"/>
    <s v="IP Cameras"/>
    <s v="Each"/>
    <s v="Active"/>
    <x v="2"/>
    <s v="LAG"/>
    <s v="A-21-S6"/>
    <s v="A"/>
    <s v="S6"/>
    <s v="BT-605786"/>
    <s v="LOT-A9109"/>
    <n v="232"/>
    <n v="1"/>
    <n v="231"/>
    <n v="60"/>
    <n v="30"/>
    <n v="480"/>
    <s v="SUP-1002"/>
    <x v="5"/>
    <s v="Nigeria"/>
    <n v="7"/>
    <m/>
    <n v="521419.83"/>
    <n v="742639.51"/>
    <n v="120969400.59999999"/>
    <s v="NGN"/>
    <d v="2026-05-07T00:00:00"/>
    <d v="2025-03-23T00:00:00"/>
    <m/>
    <x v="1"/>
    <x v="1"/>
  </r>
  <r>
    <s v="PRD-02809"/>
    <s v="CIS-CCT-0066"/>
    <s v="1686180000000"/>
    <x v="17"/>
    <s v="Cisco"/>
    <x v="9"/>
    <s v="IP Cameras"/>
    <s v="Each"/>
    <s v="Active"/>
    <x v="0"/>
    <s v="PHC"/>
    <s v="N/A"/>
    <s v="G"/>
    <s v="S9"/>
    <s v="BT-534673"/>
    <s v="LOT-C8611"/>
    <n v="87"/>
    <n v="33"/>
    <n v="54"/>
    <n v="15"/>
    <n v="4"/>
    <n v="120"/>
    <s v="SUP-1009"/>
    <x v="7"/>
    <s v="Nigeria"/>
    <n v="10"/>
    <d v="2025-10-11T00:00:00"/>
    <n v="391092.35"/>
    <n v="507223.79"/>
    <n v="34025034.450000003"/>
    <s v="NGN"/>
    <d v="2026-06-03T00:00:00"/>
    <d v="2025-10-14T00:00:00"/>
    <m/>
    <x v="1"/>
    <x v="1"/>
  </r>
  <r>
    <s v="PRD-02189"/>
    <s v="PHI-AUD-0055"/>
    <s v="2729170000000"/>
    <x v="49"/>
    <s v="Philips"/>
    <x v="0"/>
    <s v="Earbuds"/>
    <s v="Each"/>
    <s v="Active"/>
    <x v="1"/>
    <s v="ABJ"/>
    <s v="B-36-S6"/>
    <s v="B"/>
    <s v="S6"/>
    <s v="BT-140901"/>
    <s v="LOT-B1697"/>
    <n v="0"/>
    <n v="0"/>
    <n v="0"/>
    <n v="25"/>
    <n v="10"/>
    <n v="250"/>
    <s v="SUP-1005"/>
    <x v="12"/>
    <s v="United Arab Emirates"/>
    <n v="22"/>
    <d v="2025-09-10T00:00:00"/>
    <n v="102656.51"/>
    <n v="144391.07999999999"/>
    <n v="0"/>
    <s v="NGN"/>
    <d v="2026-06-05T00:00:00"/>
    <d v="2025-09-22T00:00:00"/>
    <m/>
    <x v="0"/>
    <x v="0"/>
  </r>
  <r>
    <s v="PRD-02735"/>
    <s v="BRO-PRN-0060"/>
    <s v="6371090000000"/>
    <x v="12"/>
    <s v="Brother"/>
    <x v="7"/>
    <s v="Laser Printers"/>
    <s v="Each"/>
    <s v="Active"/>
    <x v="0"/>
    <s v="PHC"/>
    <s v="C-13-S3"/>
    <s v="C"/>
    <s v="S3"/>
    <s v="BT-867282"/>
    <s v="LOT-C7015"/>
    <n v="37"/>
    <n v="4"/>
    <n v="33"/>
    <n v="20"/>
    <n v="8"/>
    <n v="100"/>
    <s v="SUP-1012"/>
    <x v="11"/>
    <s v="Nigeria"/>
    <n v="8"/>
    <d v="2025-03-22T00:00:00"/>
    <n v="502942.77"/>
    <n v="739886.8"/>
    <n v="18608882.489999998"/>
    <s v="NGN"/>
    <d v="2026-05-31T00:00:00"/>
    <d v="2025-04-03T00:00:00"/>
    <m/>
    <x v="1"/>
    <x v="1"/>
  </r>
  <r>
    <s v="PRD-00466"/>
    <s v="LEN-LAP-0013"/>
    <s v="1690620000000"/>
    <x v="85"/>
    <s v="Lenovo"/>
    <x v="2"/>
    <s v="Consumer Laptops"/>
    <s v="Each"/>
    <s v="Active"/>
    <x v="2"/>
    <s v="LAG"/>
    <s v="C-39-S4"/>
    <s v="C"/>
    <s v="S4"/>
    <s v="BT-555111"/>
    <s v="LOT-A5712"/>
    <n v="49"/>
    <n v="7"/>
    <n v="42"/>
    <n v="10"/>
    <n v="3"/>
    <n v="60"/>
    <s v="SUP-1011"/>
    <x v="2"/>
    <s v="United Kingdom"/>
    <n v="27"/>
    <d v="2025-04-19T00:00:00"/>
    <n v="853334.09"/>
    <n v="1305392.23"/>
    <n v="41813370.409999996"/>
    <s v="NGN"/>
    <d v="2026-05-05T00:00:00"/>
    <d v="2025-04-30T00:00:00"/>
    <m/>
    <x v="1"/>
    <x v="1"/>
  </r>
  <r>
    <s v="PRD-03023"/>
    <s v="PHI-CCT-0086"/>
    <s v="3945590000000"/>
    <x v="32"/>
    <s v="Philips"/>
    <x v="9"/>
    <s v="NVR"/>
    <s v="Each"/>
    <s v="Active"/>
    <x v="0"/>
    <s v="PHC"/>
    <s v="A-16-S6"/>
    <s v="A"/>
    <s v="S6"/>
    <s v="BT-485723"/>
    <s v="LOT-C8602"/>
    <n v="45"/>
    <n v="10"/>
    <n v="35"/>
    <n v="40"/>
    <n v="12"/>
    <n v="240"/>
    <s v="SUP-1006"/>
    <x v="4"/>
    <s v="China"/>
    <n v="38"/>
    <d v="2025-12-27T00:00:00"/>
    <n v="602382.78"/>
    <n v="709014.96"/>
    <n v="27107225.100000001"/>
    <s v="NGN"/>
    <d v="2026-06-01T00:00:00"/>
    <d v="2025-12-31T00:00:00"/>
    <m/>
    <x v="1"/>
    <x v="1"/>
  </r>
  <r>
    <s v="PRD-00274"/>
    <s v="CIS-CCT-0010"/>
    <s v="7152730000000"/>
    <x v="17"/>
    <s v="Cisco"/>
    <x v="9"/>
    <s v="NVR"/>
    <s v="Each"/>
    <s v="Active"/>
    <x v="2"/>
    <s v="LAG"/>
    <s v="H-30-S5"/>
    <s v="H"/>
    <s v="S5"/>
    <s v="BT-396983"/>
    <s v="LOT-A7146"/>
    <n v="48"/>
    <n v="2"/>
    <n v="46"/>
    <n v="20"/>
    <n v="8"/>
    <n v="80"/>
    <s v="SUP-1004"/>
    <x v="10"/>
    <s v="United Arab Emirates"/>
    <n v="23"/>
    <d v="2025-12-12T00:00:00"/>
    <n v="446864.48"/>
    <n v="612714.15"/>
    <n v="21449495.039999999"/>
    <s v="NGN"/>
    <d v="2026-06-05T00:00:00"/>
    <d v="2025-12-17T00:00:00"/>
    <m/>
    <x v="1"/>
    <x v="1"/>
  </r>
  <r>
    <s v="PRD-02318"/>
    <s v="EPS-PRN-0039"/>
    <s v="8645330000000"/>
    <x v="41"/>
    <s v="Epson"/>
    <x v="7"/>
    <s v="Multifunction"/>
    <s v="Each"/>
    <s v="Active"/>
    <x v="0"/>
    <s v="PHC"/>
    <s v="F-21-S1"/>
    <s v="F"/>
    <s v="S1"/>
    <s v="BT-923664"/>
    <s v="LOT-C8453"/>
    <n v="39"/>
    <n v="7"/>
    <n v="32"/>
    <n v="40"/>
    <n v="12"/>
    <n v="240"/>
    <s v="SUP-1003"/>
    <x v="0"/>
    <s v="Nigeria"/>
    <n v="3"/>
    <d v="2025-01-28T00:00:00"/>
    <n v="517389.07"/>
    <n v="678957.74"/>
    <n v="20178173.73"/>
    <s v="NGN"/>
    <d v="2026-05-16T00:00:00"/>
    <d v="2025-02-01T00:00:00"/>
    <m/>
    <x v="2"/>
    <x v="0"/>
  </r>
  <r>
    <s v="PRD-02477"/>
    <s v="BRO-PRN-0047"/>
    <s v="4816270000000"/>
    <x v="12"/>
    <s v="Brother"/>
    <x v="7"/>
    <s v="Multifunction"/>
    <s v="Each"/>
    <s v="Active"/>
    <x v="0"/>
    <s v="PHC"/>
    <s v="E-06-S6"/>
    <s v="E"/>
    <s v="S6"/>
    <s v="BT-220727"/>
    <s v="LOT-C3082"/>
    <n v="307"/>
    <n v="31"/>
    <n v="276"/>
    <n v="100"/>
    <n v="50"/>
    <n v="400"/>
    <s v="SUP-1003"/>
    <x v="0"/>
    <s v="Nigeria"/>
    <n v="7"/>
    <d v="2025-11-18T00:00:00"/>
    <n v="208706.98"/>
    <n v="300118.05"/>
    <n v="64073042.859999999"/>
    <s v="NGN"/>
    <d v="2026-06-29T00:00:00"/>
    <d v="2025-11-24T00:00:00"/>
    <m/>
    <x v="1"/>
    <x v="1"/>
  </r>
  <r>
    <s v="PRD-00657"/>
    <s v="HP-FUR-0018"/>
    <s v="4373620000000"/>
    <x v="27"/>
    <s v="Hp"/>
    <x v="4"/>
    <s v="Desks"/>
    <s v="Each"/>
    <s v="Active"/>
    <x v="2"/>
    <s v="LAG"/>
    <s v="B-19-S1"/>
    <s v="B"/>
    <s v="S1"/>
    <s v="BT-443660"/>
    <s v="LOT-A1999"/>
    <n v="51"/>
    <n v="18"/>
    <n v="33"/>
    <n v="40"/>
    <n v="12"/>
    <n v="200"/>
    <s v="SUP-1001"/>
    <x v="9"/>
    <s v="Nigeria"/>
    <n v="10"/>
    <d v="2026-02-26T00:00:00"/>
    <n v="169812.92"/>
    <n v="251414.94"/>
    <n v="8660458.9199999999"/>
    <s v="NGN"/>
    <d v="2026-05-28T00:00:00"/>
    <d v="2026-03-12T00:00:00"/>
    <m/>
    <x v="1"/>
    <x v="1"/>
  </r>
  <r>
    <s v="PRD-03123"/>
    <s v="UBI-NET-0112"/>
    <s v="4156880000000"/>
    <x v="51"/>
    <s v="Ubiquiti"/>
    <x v="9"/>
    <s v="Switches"/>
    <s v="Each"/>
    <s v="Active"/>
    <x v="0"/>
    <s v="PHC"/>
    <s v="B-37-S5"/>
    <s v="B"/>
    <s v="S5"/>
    <s v="BT-355625"/>
    <s v="LOT-C3174"/>
    <n v="0"/>
    <n v="0"/>
    <n v="0"/>
    <n v="30"/>
    <n v="15"/>
    <n v="150"/>
    <s v="SUP-1009"/>
    <x v="7"/>
    <s v="Nigeria"/>
    <n v="8"/>
    <d v="2025-07-15T00:00:00"/>
    <n v="914398.48"/>
    <n v="1104400.97"/>
    <n v="0"/>
    <s v="NGN"/>
    <d v="2026-06-19T00:00:00"/>
    <d v="2025-07-21T00:00:00"/>
    <m/>
    <x v="0"/>
    <x v="0"/>
  </r>
  <r>
    <s v="PRD-00589"/>
    <s v="UBI-NET-0017"/>
    <s v="1532590000000"/>
    <x v="52"/>
    <s v="Ubiquiti"/>
    <x v="11"/>
    <s v="Switches"/>
    <s v="Each"/>
    <s v="Active"/>
    <x v="2"/>
    <s v="LAG"/>
    <s v="A-27-S3"/>
    <s v="A"/>
    <s v="S3"/>
    <s v="BT-896442"/>
    <s v="LOT-A1831"/>
    <n v="81"/>
    <n v="8"/>
    <n v="73"/>
    <n v="15"/>
    <n v="7"/>
    <n v="75"/>
    <s v="SUP-1002"/>
    <x v="5"/>
    <s v="Nigeria"/>
    <n v="6"/>
    <d v="2025-06-09T00:00:00"/>
    <n v="864466.13"/>
    <n v="1265555.44"/>
    <n v="70021756.530000001"/>
    <s v="NGN"/>
    <d v="2026-06-26T00:00:00"/>
    <d v="2025-06-23T00:00:00"/>
    <m/>
    <x v="3"/>
    <x v="1"/>
  </r>
  <r>
    <s v="PRD-01426"/>
    <s v="HP-MOB-0059"/>
    <s v="2632730000000"/>
    <x v="25"/>
    <s v="Hp"/>
    <x v="5"/>
    <s v="Smartphones"/>
    <s v="Each"/>
    <s v="Active"/>
    <x v="1"/>
    <s v="ABJ"/>
    <s v="D-39-S6"/>
    <s v="D"/>
    <s v="S6"/>
    <s v="BT-584276"/>
    <s v="LOT-B3678"/>
    <n v="388"/>
    <n v="62"/>
    <n v="326"/>
    <n v="75"/>
    <n v="30"/>
    <n v="600"/>
    <s v="SUP-1002"/>
    <x v="6"/>
    <s v="Nigeria"/>
    <n v="9"/>
    <d v="2025-05-24T00:00:00"/>
    <n v="486668.66"/>
    <n v="683036.7"/>
    <n v="188827440.09999999"/>
    <s v="NGN"/>
    <d v="2026-05-29T00:00:00"/>
    <d v="2025-05-31T00:00:00"/>
    <m/>
    <x v="1"/>
    <x v="1"/>
  </r>
  <r>
    <s v="PRD-02937"/>
    <s v="SEA-STO-0063"/>
    <s v="6608600000000"/>
    <x v="47"/>
    <s v="Seagate"/>
    <x v="3"/>
    <s v="Flash Drives"/>
    <s v="Each"/>
    <s v="Active"/>
    <x v="0"/>
    <s v="PHC"/>
    <s v="C-08-S5"/>
    <s v="C"/>
    <s v="S5"/>
    <s v="BT-974489"/>
    <s v="LOT-C6730"/>
    <n v="145"/>
    <n v="38"/>
    <n v="107"/>
    <n v="50"/>
    <n v="20"/>
    <n v="200"/>
    <s v="SUP-1003"/>
    <x v="0"/>
    <s v="Nigeria"/>
    <n v="8"/>
    <d v="2025-07-18T00:00:00"/>
    <n v="110607.03999999999"/>
    <n v="134277.01"/>
    <n v="16038020.800000001"/>
    <s v="NGN"/>
    <d v="2026-05-08T00:00:00"/>
    <d v="2025-07-26T00:00:00"/>
    <m/>
    <x v="1"/>
    <x v="1"/>
  </r>
  <r>
    <s v="PRD-00590"/>
    <s v="KNG-STO-0011"/>
    <s v="9340390000000"/>
    <x v="59"/>
    <s v="Kingston"/>
    <x v="3"/>
    <s v="External Storage"/>
    <s v="Each"/>
    <s v="Active"/>
    <x v="2"/>
    <s v="LAG"/>
    <s v="B-01-S1"/>
    <s v="B"/>
    <s v="S1"/>
    <s v="BT-511744"/>
    <s v="LOT-A5716"/>
    <n v="38"/>
    <n v="11"/>
    <n v="27"/>
    <n v="25"/>
    <n v="7"/>
    <n v="200"/>
    <s v="SUP-1011"/>
    <x v="2"/>
    <s v="United Kingdom"/>
    <n v="31"/>
    <d v="2026-05-12T00:00:00"/>
    <n v="137157.21"/>
    <n v="177819.25"/>
    <n v="5211973.9800000004"/>
    <s v="NGN"/>
    <d v="2026-06-15T00:00:00"/>
    <d v="2026-05-27T00:00:00"/>
    <m/>
    <x v="1"/>
    <x v="1"/>
  </r>
  <r>
    <s v="PRD-02184"/>
    <s v="UBI-CCT-0054"/>
    <s v="5557420000000"/>
    <x v="40"/>
    <s v="Ubiquiti"/>
    <x v="9"/>
    <s v="NVR"/>
    <s v="Each"/>
    <s v="Active"/>
    <x v="1"/>
    <s v="ABJ"/>
    <s v="D-10-S9"/>
    <s v="D"/>
    <s v="S9"/>
    <s v="BT-536740"/>
    <s v="LOT-B3832"/>
    <n v="0"/>
    <n v="0"/>
    <n v="0"/>
    <n v="30"/>
    <n v="15"/>
    <n v="300"/>
    <s v="SUP-1010"/>
    <x v="1"/>
    <s v="United Arab Emirates"/>
    <n v="17"/>
    <d v="2025-11-30T00:00:00"/>
    <n v="150950.97"/>
    <n v="210882.98"/>
    <n v="0"/>
    <s v="NGN"/>
    <d v="2026-05-25T00:00:00"/>
    <d v="2025-12-13T00:00:00"/>
    <m/>
    <x v="0"/>
    <x v="0"/>
  </r>
  <r>
    <s v="PRD-02810"/>
    <s v="LOG-FUR-0078"/>
    <s v="4755680000000"/>
    <x v="4"/>
    <s v="Logitech"/>
    <x v="4"/>
    <s v="Desk Accessories"/>
    <s v="Each"/>
    <s v="Active"/>
    <x v="0"/>
    <s v="PHC"/>
    <s v="G-40-S4"/>
    <s v="G"/>
    <s v="S4"/>
    <s v="BT-866574"/>
    <s v="LOT-C6291"/>
    <n v="120"/>
    <n v="25"/>
    <n v="95"/>
    <n v="15"/>
    <n v="7"/>
    <n v="150"/>
    <s v="SUP-1006"/>
    <x v="4"/>
    <s v="China"/>
    <n v="34"/>
    <d v="2025-03-16T00:00:00"/>
    <n v="92231.88"/>
    <n v="120542.95"/>
    <n v="11067825.6"/>
    <s v="NGN"/>
    <d v="2026-06-01T00:00:00"/>
    <d v="2025-03-30T00:00:00"/>
    <m/>
    <x v="1"/>
    <x v="1"/>
  </r>
  <r>
    <s v="PRD-01509"/>
    <s v="DEL-ACC-0030"/>
    <s v="4211870000000"/>
    <x v="58"/>
    <s v="Dell"/>
    <x v="10"/>
    <s v="Mice"/>
    <s v="Each"/>
    <s v="Active"/>
    <x v="1"/>
    <s v="ABJ"/>
    <s v="C-01-S9"/>
    <s v="C"/>
    <s v="S9"/>
    <s v="BT-489985"/>
    <s v="LOT-B7418"/>
    <n v="13"/>
    <n v="5"/>
    <n v="8"/>
    <n v="10"/>
    <n v="4"/>
    <n v="40"/>
    <s v="SUP-1002"/>
    <x v="5"/>
    <s v="Nigeria"/>
    <n v="8"/>
    <d v="2026-01-22T00:00:00"/>
    <n v="8220.31"/>
    <n v="9573.91"/>
    <n v="106864.03"/>
    <s v="NGN"/>
    <d v="2026-05-07T00:00:00"/>
    <d v="2026-01-27T00:00:00"/>
    <m/>
    <x v="1"/>
    <x v="1"/>
  </r>
  <r>
    <s v="PRD-03099"/>
    <s v="PHI-ELC-0164"/>
    <s v="668036000000"/>
    <x v="31"/>
    <s v="Philips"/>
    <x v="8"/>
    <s v="UPS"/>
    <s v="Each"/>
    <s v="Active"/>
    <x v="0"/>
    <s v="PHC"/>
    <s v="A-21-S1"/>
    <s v="A"/>
    <s v="S1"/>
    <s v="BT-773499"/>
    <s v="LOT-C7981"/>
    <n v="49"/>
    <n v="13"/>
    <n v="36"/>
    <n v="25"/>
    <n v="10"/>
    <n v="125"/>
    <s v="SUP-1001"/>
    <x v="9"/>
    <s v="Nigeria"/>
    <n v="7"/>
    <d v="2025-05-15T00:00:00"/>
    <n v="188088.59"/>
    <n v="272184.09999999998"/>
    <n v="9216340.9100000001"/>
    <s v="NGN"/>
    <d v="2026-05-01T00:00:00"/>
    <d v="2025-05-24T00:00:00"/>
    <m/>
    <x v="1"/>
    <x v="1"/>
  </r>
  <r>
    <s v="PRD-02468"/>
    <s v="CIS-NET-0097"/>
    <s v="8953790000000"/>
    <x v="48"/>
    <s v="Cisco"/>
    <x v="11"/>
    <s v="Access Points"/>
    <s v="Each"/>
    <s v="Active"/>
    <x v="0"/>
    <s v="PHC"/>
    <s v="E-13-S2"/>
    <s v="E"/>
    <s v="S2"/>
    <s v="BT-505810"/>
    <s v="LOT-C8270"/>
    <n v="28"/>
    <n v="5"/>
    <n v="23"/>
    <n v="60"/>
    <n v="24"/>
    <n v="300"/>
    <s v="SUP-1010"/>
    <x v="1"/>
    <s v="United Arab Emirates"/>
    <n v="18"/>
    <d v="2025-02-06T00:00:00"/>
    <n v="168555.64"/>
    <n v="218185.26"/>
    <n v="4719557.92"/>
    <s v="NGN"/>
    <d v="2026-05-12T00:00:00"/>
    <d v="2025-02-19T00:00:00"/>
    <m/>
    <x v="2"/>
    <x v="0"/>
  </r>
  <r>
    <s v="PRD-01982"/>
    <s v="HP-LAP-0039"/>
    <s v="5184050000000"/>
    <x v="63"/>
    <s v="Hp"/>
    <x v="2"/>
    <s v="Gaming Laptops"/>
    <s v="Each"/>
    <s v="Discontinued"/>
    <x v="1"/>
    <s v="ABJ"/>
    <s v="A-38-S7"/>
    <s v="A"/>
    <s v="S7"/>
    <s v="BT-448784"/>
    <s v="LOT-B9863"/>
    <n v="31"/>
    <n v="12"/>
    <n v="19"/>
    <n v="15"/>
    <n v="7"/>
    <n v="60"/>
    <s v="SUP-1010"/>
    <x v="1"/>
    <s v="United Arab Emirates"/>
    <n v="20"/>
    <d v="2025-03-25T00:00:00"/>
    <n v="1143529.43"/>
    <n v="1768699.43"/>
    <n v="35449412.329999998"/>
    <s v="NGN"/>
    <d v="2026-06-12T00:00:00"/>
    <d v="2025-04-05T00:00:00"/>
    <m/>
    <x v="1"/>
    <x v="1"/>
  </r>
  <r>
    <s v="PRD-00448"/>
    <s v="BRO-SUP-0012"/>
    <s v="8436600000000"/>
    <x v="6"/>
    <s v="Brother"/>
    <x v="6"/>
    <s v="Labels"/>
    <s v="Pack"/>
    <s v="Active"/>
    <x v="2"/>
    <s v="LAG"/>
    <s v="B-04-S5"/>
    <s v="B"/>
    <s v="S5"/>
    <s v="BT-871222"/>
    <s v="LOT-A4193"/>
    <n v="575"/>
    <n v="80"/>
    <n v="495"/>
    <n v="75"/>
    <n v="22"/>
    <n v="450"/>
    <s v="SUP-1008"/>
    <x v="3"/>
    <s v="Nigeria"/>
    <n v="8"/>
    <d v="2025-11-29T00:00:00"/>
    <n v="11002.48"/>
    <n v="16220.86"/>
    <n v="6326426"/>
    <s v="NGN"/>
    <d v="2026-05-22T00:00:00"/>
    <d v="2025-12-14T00:00:00"/>
    <d v="2027-12-10T00:00:00"/>
    <x v="3"/>
    <x v="1"/>
  </r>
  <r>
    <s v="PRD-00814"/>
    <s v="LEN-LAP-0020"/>
    <s v="309017000000"/>
    <x v="19"/>
    <s v="Lenovo"/>
    <x v="2"/>
    <s v="Consumer Laptops"/>
    <s v="Each"/>
    <s v="Active"/>
    <x v="2"/>
    <s v="LAG"/>
    <s v="D-20-S8"/>
    <s v="D"/>
    <s v="S8"/>
    <s v="BT-580333"/>
    <s v="LOT-A6238"/>
    <n v="81"/>
    <n v="21"/>
    <n v="60"/>
    <n v="15"/>
    <n v="6"/>
    <n v="120"/>
    <s v="SUP-1001"/>
    <x v="9"/>
    <s v="Nigeria"/>
    <n v="10"/>
    <d v="2026-02-24T00:00:00"/>
    <n v="574255.73"/>
    <n v="736235.52000000002"/>
    <n v="46514714.130000003"/>
    <s v="NGN"/>
    <d v="2026-05-28T00:00:00"/>
    <d v="2026-03-01T00:00:00"/>
    <m/>
    <x v="1"/>
    <x v="1"/>
  </r>
  <r>
    <s v="PRD-01032"/>
    <s v="CIS-CCT-0024"/>
    <s v="4669450000000"/>
    <x v="17"/>
    <s v="Cisco"/>
    <x v="9"/>
    <s v="Intercoms"/>
    <s v="Each"/>
    <s v="Active"/>
    <x v="2"/>
    <s v="LAG"/>
    <s v="B-19-S1"/>
    <s v="B"/>
    <s v="S1"/>
    <s v="BT-467074"/>
    <s v="LOT-A9041"/>
    <n v="0"/>
    <n v="0"/>
    <n v="0"/>
    <n v="100"/>
    <n v="30"/>
    <n v="800"/>
    <s v="SUP-1006"/>
    <x v="6"/>
    <s v="China"/>
    <n v="35"/>
    <d v="2025-05-31T00:00:00"/>
    <n v="694515.97"/>
    <n v="1012927.54"/>
    <n v="0"/>
    <s v="NGN"/>
    <d v="2026-04-30T00:00:00"/>
    <d v="2025-06-11T00:00:00"/>
    <m/>
    <x v="0"/>
    <x v="0"/>
  </r>
  <r>
    <s v="PRD-02866"/>
    <s v="PHI-AUD-0073"/>
    <s v="1495800000000"/>
    <x v="7"/>
    <s v="Philips"/>
    <x v="0"/>
    <s v="Headsets"/>
    <s v="Each"/>
    <s v="Active"/>
    <x v="0"/>
    <s v="PHC"/>
    <s v="E-35-S4"/>
    <s v="E"/>
    <s v="S4"/>
    <s v="BT-915075"/>
    <s v="LOT-C6461"/>
    <n v="239"/>
    <n v="81"/>
    <n v="158"/>
    <n v="25"/>
    <n v="10"/>
    <n v="250"/>
    <s v="SUP-1009"/>
    <x v="7"/>
    <s v="Nigeria"/>
    <n v="11"/>
    <d v="2025-08-06T00:00:00"/>
    <n v="40762.660000000003"/>
    <n v="59720.69"/>
    <n v="9742275.7400000002"/>
    <s v="NGN"/>
    <d v="2026-06-08T00:00:00"/>
    <d v="2025-08-19T00:00:00"/>
    <m/>
    <x v="1"/>
    <x v="1"/>
  </r>
  <r>
    <s v="PRD-01569"/>
    <s v="APC-ELC-0075"/>
    <s v="8968460000000"/>
    <x v="38"/>
    <s v="Apc"/>
    <x v="8"/>
    <s v="Lighting"/>
    <s v="Each"/>
    <s v="Active"/>
    <x v="1"/>
    <s v="ABJ"/>
    <s v="A-16-S7"/>
    <s v="A"/>
    <s v="S7"/>
    <s v="BT-759745"/>
    <s v="LOT-B4065"/>
    <n v="493"/>
    <n v="37"/>
    <n v="456"/>
    <n v="75"/>
    <n v="22"/>
    <n v="450"/>
    <s v="SUP-1003"/>
    <x v="0"/>
    <s v="Nigeria"/>
    <n v="5"/>
    <d v="2025-08-20T00:00:00"/>
    <n v="162064.59"/>
    <n v="189241.91"/>
    <n v="79897842.870000005"/>
    <s v="NGN"/>
    <d v="2026-05-27T00:00:00"/>
    <d v="2025-09-02T00:00:00"/>
    <m/>
    <x v="3"/>
    <x v="1"/>
  </r>
  <r>
    <s v="PRD-00597"/>
    <s v="LEN-MOB-0014"/>
    <s v="283948000000"/>
    <x v="5"/>
    <s v="Lenovo"/>
    <x v="5"/>
    <s v="Smartphones"/>
    <s v="Each"/>
    <s v="Active"/>
    <x v="2"/>
    <s v="LAG"/>
    <s v="B-09-S9"/>
    <s v="B"/>
    <s v="S9"/>
    <s v="BT-276288"/>
    <s v="LOT-A8811"/>
    <n v="592"/>
    <n v="230"/>
    <n v="362"/>
    <m/>
    <n v="30"/>
    <n v="1000"/>
    <s v="SUP-1002"/>
    <x v="5"/>
    <s v="Nigeria"/>
    <n v="9"/>
    <d v="2025-07-26T00:00:00"/>
    <n v="389804.2"/>
    <n v="499993.87"/>
    <n v="230764086.40000001"/>
    <s v="NGN"/>
    <d v="2026-06-26T00:00:00"/>
    <d v="2025-08-09T00:00:00"/>
    <m/>
    <x v="1"/>
    <x v="1"/>
  </r>
  <r>
    <s v="PRD-00104"/>
    <s v="LEN-LAP-0007"/>
    <s v="6201530000000"/>
    <x v="8"/>
    <s v="Lenovo"/>
    <x v="2"/>
    <s v="Business Laptops"/>
    <s v="Each"/>
    <s v="Active"/>
    <x v="2"/>
    <s v="LAG"/>
    <s v="H-28-S1"/>
    <s v="H"/>
    <s v="S1"/>
    <s v="BT-785386"/>
    <s v="LOT-A3703"/>
    <n v="0"/>
    <n v="0"/>
    <n v="0"/>
    <n v="40"/>
    <n v="16"/>
    <n v="160"/>
    <s v="SUP-1002"/>
    <x v="5"/>
    <s v="Nigeria"/>
    <n v="6"/>
    <d v="2026-03-06T00:00:00"/>
    <n v="518949.72"/>
    <n v="612361.17000000004"/>
    <n v="0"/>
    <s v="NGN"/>
    <d v="2026-05-22T00:00:00"/>
    <d v="2026-03-12T00:00:00"/>
    <m/>
    <x v="0"/>
    <x v="0"/>
  </r>
  <r>
    <s v="PRD-00386"/>
    <s v="EPS-PRN-0007"/>
    <s v="4660240000000"/>
    <x v="80"/>
    <s v="Epson"/>
    <x v="7"/>
    <s v="Multifunction"/>
    <s v="Each"/>
    <s v="Active"/>
    <x v="2"/>
    <s v="LAG"/>
    <s v="B-33-S7"/>
    <s v="B"/>
    <s v="S7"/>
    <s v="BT-860636"/>
    <s v="LOT-A2290"/>
    <n v="53"/>
    <n v="16"/>
    <n v="37"/>
    <n v="60"/>
    <n v="30"/>
    <n v="600"/>
    <s v="SUP-1008"/>
    <x v="3"/>
    <s v="Nigeria"/>
    <n v="7"/>
    <d v="2026-05-01T00:00:00"/>
    <n v="93085.24"/>
    <n v="119208.25"/>
    <n v="4933517.72"/>
    <s v="NGN"/>
    <d v="2026-05-22T00:00:00"/>
    <d v="2026-05-04T00:00:00"/>
    <m/>
    <x v="2"/>
    <x v="0"/>
  </r>
  <r>
    <s v="PRD-00316"/>
    <s v="UBI-CCT-0009"/>
    <s v="4768340000000"/>
    <x v="40"/>
    <s v="Ubiquiti"/>
    <x v="9"/>
    <s v="IP Cameras"/>
    <s v="Each"/>
    <s v="Active"/>
    <x v="2"/>
    <s v="LAG"/>
    <s v="C-10-S2"/>
    <s v="C"/>
    <s v="S2"/>
    <s v="BT-172623"/>
    <s v="LOT-A5487"/>
    <n v="87"/>
    <n v="3"/>
    <n v="84"/>
    <n v="10"/>
    <n v="4"/>
    <n v="80"/>
    <s v="SUP-1002"/>
    <x v="5"/>
    <s v="Nigeria"/>
    <n v="9"/>
    <d v="2025-04-02T00:00:00"/>
    <n v="110027.49"/>
    <n v="159919.07999999999"/>
    <n v="9572391.6300000008"/>
    <s v="NGN"/>
    <d v="2026-06-13T00:00:00"/>
    <d v="2025-04-07T00:00:00"/>
    <m/>
    <x v="3"/>
    <x v="1"/>
  </r>
  <r>
    <s v="PRD-03225"/>
    <s v="HP-SUP-0084"/>
    <s v="1322070000000"/>
    <x v="34"/>
    <s v="Hp"/>
    <x v="6"/>
    <s v="Toner &amp; Ink"/>
    <s v="Pack"/>
    <s v="Active"/>
    <x v="0"/>
    <s v="PHC"/>
    <s v="N/A"/>
    <s v="D"/>
    <s v="S9"/>
    <s v="BT-553328"/>
    <s v="LOT-C5871"/>
    <n v="43"/>
    <n v="3"/>
    <n v="40"/>
    <n v="50"/>
    <n v="20"/>
    <n v="500"/>
    <s v="SUP-1003"/>
    <x v="0"/>
    <s v="Nigeria"/>
    <n v="8"/>
    <d v="2025-09-13T00:00:00"/>
    <n v="8781.18"/>
    <n v="10863.14"/>
    <n v="377590.74"/>
    <s v="NGN"/>
    <d v="2026-05-16T00:00:00"/>
    <d v="2025-09-23T00:00:00"/>
    <d v="2028-01-15T00:00:00"/>
    <x v="2"/>
    <x v="0"/>
  </r>
  <r>
    <s v="PRD-02537"/>
    <s v="CIS-NET-0099"/>
    <s v="1816280000000"/>
    <x v="53"/>
    <s v="Cisco"/>
    <x v="11"/>
    <s v="Switches"/>
    <s v="Each"/>
    <s v="Active"/>
    <x v="0"/>
    <s v="PHC"/>
    <s v="B-31-S9"/>
    <s v="B"/>
    <s v="S9"/>
    <s v="BT-505693"/>
    <s v="LOT-C5951"/>
    <n v="-3"/>
    <n v="81"/>
    <n v="128"/>
    <n v="25"/>
    <n v="10"/>
    <n v="250"/>
    <s v="SUP-1010"/>
    <x v="1"/>
    <s v="United Arab Emirates"/>
    <n v="18"/>
    <d v="2025-07-02T00:00:00"/>
    <n v="176425.73"/>
    <n v="227285.31"/>
    <n v="36872977.57"/>
    <s v="NGN"/>
    <d v="2026-05-29T00:00:00"/>
    <d v="2025-07-16T00:00:00"/>
    <m/>
    <x v="1"/>
    <x v="1"/>
  </r>
  <r>
    <s v="PRD-02693"/>
    <s v="PHI-CCT-0079"/>
    <s v="855444000000"/>
    <x v="32"/>
    <s v="Philips"/>
    <x v="9"/>
    <s v="NVR"/>
    <s v="Each"/>
    <s v="Active"/>
    <x v="0"/>
    <s v="PHC"/>
    <s v="B-26-S6"/>
    <s v="B"/>
    <s v="S6"/>
    <s v="BT-560639"/>
    <s v="LOT-C4019"/>
    <n v="45"/>
    <n v="14"/>
    <n v="31"/>
    <n v="100"/>
    <n v="50"/>
    <n v="1000"/>
    <s v="SUP-1001"/>
    <x v="9"/>
    <s v="Nigeria"/>
    <n v="9"/>
    <d v="2025-07-31T00:00:00"/>
    <n v="687801.61"/>
    <n v="966679.52"/>
    <n v="30951072.449999999"/>
    <s v="NGN"/>
    <d v="2026-05-03T00:00:00"/>
    <d v="2025-08-07T00:00:00"/>
    <m/>
    <x v="2"/>
    <x v="0"/>
  </r>
  <r>
    <s v="PRD-02581"/>
    <s v="PHI-AUD-0061"/>
    <s v="3189280000000"/>
    <x v="49"/>
    <s v="Philips"/>
    <x v="0"/>
    <s v="Headsets"/>
    <s v="Each"/>
    <s v="Active"/>
    <x v="0"/>
    <s v="PHC"/>
    <s v="C-04-S9"/>
    <s v="C"/>
    <s v="S9"/>
    <s v="BT-448491"/>
    <s v="LOT-C5410"/>
    <n v="78"/>
    <n v="2"/>
    <n v="76"/>
    <n v="15"/>
    <n v="6"/>
    <n v="90"/>
    <s v="SUP-1012"/>
    <x v="11"/>
    <s v="Nigeria"/>
    <n v="8"/>
    <d v="2025-01-20T00:00:00"/>
    <n v="165756.57999999999"/>
    <n v="213072.08"/>
    <n v="12929013.24"/>
    <s v="NGN"/>
    <d v="2026-06-15T00:00:00"/>
    <d v="2025-01-31T00:00:00"/>
    <m/>
    <x v="1"/>
    <x v="1"/>
  </r>
  <r>
    <s v="PRD-00953"/>
    <s v="SAM-STO-0028"/>
    <s v="6417610000000"/>
    <x v="42"/>
    <s v="Samsung"/>
    <x v="3"/>
    <s v="External Storage"/>
    <s v="Each"/>
    <s v="Active"/>
    <x v="2"/>
    <s v="LAG"/>
    <s v="A-14-S7"/>
    <s v="A"/>
    <s v="S7"/>
    <s v="BT-887116"/>
    <s v="LOT-A2337"/>
    <n v="68"/>
    <n v="19"/>
    <n v="49"/>
    <n v="50"/>
    <n v="20"/>
    <n v="300"/>
    <s v="SUP-1002"/>
    <x v="5"/>
    <s v="Nigeria"/>
    <n v="4"/>
    <d v="2026-01-21T00:00:00"/>
    <n v="217540.82"/>
    <n v="317357.26"/>
    <n v="14792775.76"/>
    <s v="NGN"/>
    <d v="2026-06-21T00:00:00"/>
    <d v="2026-02-05T00:00:00"/>
    <m/>
    <x v="1"/>
    <x v="1"/>
  </r>
  <r>
    <s v="PRD-02919"/>
    <s v="SEA-STO-0062"/>
    <s v="8655900000000"/>
    <x v="47"/>
    <s v="Seagate"/>
    <x v="3"/>
    <s v="Flash Drives"/>
    <s v="Each"/>
    <s v="Active"/>
    <x v="0"/>
    <s v="PHC"/>
    <s v="F-04-S6"/>
    <s v="F"/>
    <s v="S6"/>
    <s v="BT-569706"/>
    <s v="LOT-C4750"/>
    <n v="311"/>
    <n v="83"/>
    <n v="228"/>
    <n v="100"/>
    <n v="30"/>
    <n v="1000"/>
    <s v="SUP-1012"/>
    <x v="11"/>
    <s v="Nigeria"/>
    <n v="4"/>
    <d v="2025-05-20T00:00:00"/>
    <n v="125975.29"/>
    <n v="149088.82999999999"/>
    <n v="39178315.189999998"/>
    <s v="NGN"/>
    <d v="2026-05-30T00:00:00"/>
    <d v="2025-05-30T00:00:00"/>
    <m/>
    <x v="1"/>
    <x v="1"/>
  </r>
  <r>
    <s v="PRD-00236"/>
    <s v="CIS-NET-0008"/>
    <s v="7383960000000"/>
    <x v="56"/>
    <s v="Cisco"/>
    <x v="11"/>
    <s v="Routers"/>
    <s v="Each"/>
    <s v="Active"/>
    <x v="2"/>
    <s v="LAG"/>
    <s v="G-11-S1"/>
    <s v="G"/>
    <s v="S1"/>
    <s v="BT-402001"/>
    <s v="LOT-A4149"/>
    <n v="19"/>
    <n v="4"/>
    <n v="15"/>
    <n v="10"/>
    <n v="4"/>
    <n v="100"/>
    <s v="SUP-1011"/>
    <x v="2"/>
    <s v="United Kingdom"/>
    <n v="29"/>
    <d v="2025-06-19T00:00:00"/>
    <n v="854106.61"/>
    <n v="1022174.55"/>
    <n v="16228025.59"/>
    <s v="NGN"/>
    <d v="2026-05-16T00:00:00"/>
    <d v="2025-06-27T00:00:00"/>
    <m/>
    <x v="1"/>
    <x v="1"/>
  </r>
  <r>
    <s v="PRD-03026"/>
    <s v="PHI-CLN-0090"/>
    <s v="5402250000000"/>
    <x v="20"/>
    <s v="Philips"/>
    <x v="1"/>
    <s v="Wipes"/>
    <s v="Each"/>
    <s v="Active"/>
    <x v="0"/>
    <s v="PHC"/>
    <s v="G-07-S8"/>
    <s v="G"/>
    <s v="S8"/>
    <s v="BT-124209"/>
    <s v="LOT-C2296"/>
    <n v="3"/>
    <n v="1"/>
    <n v="2"/>
    <n v="20"/>
    <n v="8"/>
    <n v="80"/>
    <s v="SUP-1001"/>
    <x v="9"/>
    <s v="Nigeria"/>
    <n v="9"/>
    <d v="2026-01-04T00:00:00"/>
    <n v="107326.73"/>
    <n v="154261.53"/>
    <n v="321980.19"/>
    <s v="NGN"/>
    <d v="2026-06-13T00:00:00"/>
    <d v="2026-01-06T00:00:00"/>
    <d v="2026-07-03T00:00:00"/>
    <x v="2"/>
    <x v="0"/>
  </r>
  <r>
    <s v="PRD-00907"/>
    <s v="UBI-NET-0029"/>
    <s v="5102140000000"/>
    <x v="43"/>
    <s v="Ubiquiti"/>
    <x v="11"/>
    <s v="Access Points"/>
    <s v="Each"/>
    <s v="Active"/>
    <x v="2"/>
    <s v="LAG"/>
    <s v="F-25-S5"/>
    <s v="F"/>
    <s v="S5"/>
    <s v="BT-701788"/>
    <s v="LOT-A4566"/>
    <n v="0"/>
    <n v="0"/>
    <n v="0"/>
    <n v="100"/>
    <n v="50"/>
    <n v="400"/>
    <s v="SUP-1004"/>
    <x v="10"/>
    <s v="United Arab Emirates"/>
    <n v="22"/>
    <d v="2026-03-15T00:00:00"/>
    <n v="292005.82"/>
    <n v="429650.03"/>
    <n v="0"/>
    <s v="NGN"/>
    <d v="2026-06-10T00:00:00"/>
    <d v="2026-03-23T00:00:00"/>
    <m/>
    <x v="0"/>
    <x v="0"/>
  </r>
  <r>
    <s v="PRD-00601"/>
    <s v="MSF-LAP-0008"/>
    <s v="9339650000000"/>
    <x v="18"/>
    <s v="Microsoft"/>
    <x v="2"/>
    <s v="Business Laptops"/>
    <s v="Each"/>
    <s v="Active"/>
    <x v="2"/>
    <s v="LAG"/>
    <s v="A-28-S8"/>
    <s v="A"/>
    <s v="S8"/>
    <s v="BT-510534"/>
    <s v="LOT-A4216"/>
    <n v="151"/>
    <n v="23"/>
    <n v="128"/>
    <n v="50"/>
    <n v="15"/>
    <n v="200"/>
    <s v="SUP-1004"/>
    <x v="10"/>
    <s v="United Arab Emirates"/>
    <n v="19"/>
    <d v="2025-09-22T00:00:00"/>
    <n v="668356.53"/>
    <n v="845321.22"/>
    <n v="100921836"/>
    <s v="NGN"/>
    <d v="2026-05-19T00:00:00"/>
    <d v="2025-09-27T00:00:00"/>
    <m/>
    <x v="1"/>
    <x v="1"/>
  </r>
  <r>
    <s v="PRD-03253"/>
    <s v="MSF-ACC-0058"/>
    <s v="6867200000000"/>
    <x v="62"/>
    <s v="Microsoft"/>
    <x v="10"/>
    <s v="Keyboards"/>
    <s v="Each"/>
    <s v="Active"/>
    <x v="0"/>
    <s v="PHC"/>
    <s v="N/A"/>
    <s v="D"/>
    <s v="S7"/>
    <s v="BT-300739"/>
    <s v="LOT-C8604"/>
    <n v="167"/>
    <n v="26"/>
    <n v="141"/>
    <n v="40"/>
    <n v="16"/>
    <n v="320"/>
    <s v="SUP-1006"/>
    <x v="4"/>
    <s v="China"/>
    <n v="33"/>
    <d v="2025-02-04T00:00:00"/>
    <n v="27848.66"/>
    <n v="32454.98"/>
    <n v="4650726.22"/>
    <s v="NGN"/>
    <d v="2026-05-27T00:00:00"/>
    <d v="2025-02-08T00:00:00"/>
    <m/>
    <x v="1"/>
    <x v="1"/>
  </r>
  <r>
    <s v="PRD-02018"/>
    <s v="EPS-PRN-0037"/>
    <s v="6012420000000"/>
    <x v="80"/>
    <s v="Epson"/>
    <x v="7"/>
    <s v="Laser Printers"/>
    <s v="Each"/>
    <s v="Active"/>
    <x v="1"/>
    <s v="ABJ"/>
    <s v="A-18-S3"/>
    <s v="A"/>
    <s v="S3"/>
    <s v="BT-461712"/>
    <s v="LOT-B1417"/>
    <n v="65"/>
    <n v="11"/>
    <n v="54"/>
    <n v="15"/>
    <n v="7"/>
    <n v="120"/>
    <s v="SUP-1009"/>
    <x v="7"/>
    <s v="Nigeria"/>
    <n v="10"/>
    <d v="2026-04-16T00:00:00"/>
    <n v="474552.13"/>
    <n v="602384.21"/>
    <n v="30845888.449999999"/>
    <s v="NGN"/>
    <d v="2026-06-02T00:00:00"/>
    <d v="2026-04-23T00:00:00"/>
    <m/>
    <x v="1"/>
    <x v="1"/>
  </r>
  <r>
    <s v="PRD-03227"/>
    <s v="SAM-AUD-0098"/>
    <s v="1708390000000"/>
    <x v="0"/>
    <s v="Samsung"/>
    <x v="0"/>
    <s v="Earbuds"/>
    <s v="Each"/>
    <s v="Active"/>
    <x v="0"/>
    <s v="PHC"/>
    <s v="C-20-S3"/>
    <s v="C"/>
    <s v="S3"/>
    <s v="BT-339355"/>
    <s v="LOT-C7567"/>
    <n v="126"/>
    <n v="35"/>
    <n v="91"/>
    <n v="75"/>
    <n v="22"/>
    <n v="450"/>
    <s v="SUP-1010"/>
    <x v="1"/>
    <s v="United Arab Emirates"/>
    <n v="16"/>
    <d v="2025-08-18T00:00:00"/>
    <n v="70899.22"/>
    <n v="88663"/>
    <n v="8933301.7200000007"/>
    <s v="NGN"/>
    <d v="2026-05-17T00:00:00"/>
    <d v="2025-08-29T00:00:00"/>
    <m/>
    <x v="1"/>
    <x v="1"/>
  </r>
  <r>
    <s v="PRD-02628"/>
    <s v="WD-STO-0066"/>
    <s v="2826420000000"/>
    <x v="61"/>
    <s v="Western Digital"/>
    <x v="3"/>
    <s v="External Storage"/>
    <s v="Each"/>
    <s v="Active"/>
    <x v="0"/>
    <s v="PHC"/>
    <s v="D-24-S6"/>
    <s v="D"/>
    <s v="S6"/>
    <s v="BT-658310"/>
    <s v="LOT-C5339"/>
    <n v="116"/>
    <n v="43"/>
    <n v="73"/>
    <n v="40"/>
    <n v="12"/>
    <n v="240"/>
    <s v="SUP-1003"/>
    <x v="0"/>
    <s v="Nigeria"/>
    <n v="7"/>
    <d v="2025-11-06T00:00:00"/>
    <n v="67713.89"/>
    <n v="87898.54"/>
    <n v="7854811.2400000002"/>
    <s v="NGN"/>
    <d v="2026-05-11T00:00:00"/>
    <d v="2025-11-21T00:00:00"/>
    <m/>
    <x v="1"/>
    <x v="1"/>
  </r>
  <r>
    <s v="PRD-00144"/>
    <s v="LOG-ACC-0004"/>
    <s v="3920870000000"/>
    <x v="69"/>
    <s v="Logitech"/>
    <x v="10"/>
    <s v="Input Combos"/>
    <s v="Each"/>
    <s v="Active"/>
    <x v="2"/>
    <s v="LAG"/>
    <s v="E-12-S8"/>
    <s v="E"/>
    <s v="S8"/>
    <s v="BT-901387"/>
    <s v="LOT-A9374"/>
    <n v="113"/>
    <n v="34"/>
    <n v="79"/>
    <n v="15"/>
    <n v="7"/>
    <n v="120"/>
    <s v="SUP-1001"/>
    <x v="9"/>
    <s v="Nigeria"/>
    <n v="11"/>
    <d v="2025-01-21T00:00:00"/>
    <n v="33419.82"/>
    <n v="46729.83"/>
    <n v="3776439.66"/>
    <s v="NGN"/>
    <d v="2026-05-04T00:00:00"/>
    <d v="2025-02-05T00:00:00"/>
    <m/>
    <x v="1"/>
    <x v="1"/>
  </r>
  <r>
    <s v="PRD-03077"/>
    <s v="MSF-FUR-0081"/>
    <s v="9650180000000"/>
    <x v="10"/>
    <s v="Microsoft"/>
    <x v="4"/>
    <s v="Seating"/>
    <s v="Each"/>
    <s v="Active"/>
    <x v="0"/>
    <s v="PHC"/>
    <s v="G-11-S6"/>
    <s v="G"/>
    <s v="S6"/>
    <s v="BT-756469"/>
    <s v="LOT-C8428"/>
    <n v="92"/>
    <n v="25"/>
    <n v="67"/>
    <n v="100"/>
    <n v="40"/>
    <n v="800"/>
    <s v="SUP-1003"/>
    <x v="0"/>
    <s v="Nigeria"/>
    <n v="6"/>
    <d v="2025-11-21T00:00:00"/>
    <n v="156926.26"/>
    <n v="218639.74"/>
    <n v="14437215.92"/>
    <s v="NGN"/>
    <d v="2026-05-08T00:00:00"/>
    <d v="2025-11-27T00:00:00"/>
    <m/>
    <x v="2"/>
    <x v="0"/>
  </r>
  <r>
    <s v="PRD-02057"/>
    <s v="SEA-STO-0045"/>
    <s v="8601500000000"/>
    <x v="47"/>
    <s v="Seagate"/>
    <x v="3"/>
    <s v="Solid State Drives"/>
    <s v="Each"/>
    <s v="Active"/>
    <x v="1"/>
    <s v="ABJ"/>
    <s v="D-29-S7"/>
    <s v="D"/>
    <s v="S7"/>
    <s v="BT-336659"/>
    <s v="LOT-B5569"/>
    <n v="25"/>
    <n v="8"/>
    <n v="17"/>
    <n v="20"/>
    <n v="6"/>
    <n v="160"/>
    <s v="SUP-1010"/>
    <x v="1"/>
    <s v="United Arab Emirates"/>
    <n v="17"/>
    <d v="2025-05-17T00:00:00"/>
    <n v="193993.13"/>
    <n v="234412.38"/>
    <n v="4849828.25"/>
    <s v="NGN"/>
    <d v="2026-05-22T00:00:00"/>
    <d v="2025-05-31T00:00:00"/>
    <m/>
    <x v="1"/>
    <x v="1"/>
  </r>
  <r>
    <s v="PRD-02405"/>
    <s v="BRO-SUP-0075"/>
    <s v="2797280000000"/>
    <x v="24"/>
    <s v="Brother"/>
    <x v="6"/>
    <s v="Paper Products"/>
    <s v="Pack"/>
    <s v="Active"/>
    <x v="0"/>
    <s v="PHC"/>
    <s v="A-18-S9"/>
    <s v="A"/>
    <s v="S9"/>
    <s v="BT-877155"/>
    <s v="LOT-C8409"/>
    <n v="83"/>
    <n v="27"/>
    <n v="56"/>
    <n v="25"/>
    <n v="7"/>
    <n v="150"/>
    <s v="SUP-1010"/>
    <x v="1"/>
    <s v="United Arab Emirates"/>
    <n v="20"/>
    <d v="2025-09-05T00:00:00"/>
    <n v="32794.68"/>
    <n v="40235.93"/>
    <n v="2721958.44"/>
    <s v="NGN"/>
    <d v="2026-05-21T00:00:00"/>
    <d v="2025-09-15T00:00:00"/>
    <d v="2027-01-01T00:00:00"/>
    <x v="1"/>
    <x v="1"/>
  </r>
  <r>
    <s v="PRD-02487"/>
    <s v="PHI-CLN-0069"/>
    <s v="18260620119"/>
    <x v="20"/>
    <s v="Philips"/>
    <x v="1"/>
    <s v="Wipes"/>
    <s v="Each"/>
    <s v="Active"/>
    <x v="0"/>
    <s v="PHC"/>
    <s v="A-03-S6"/>
    <s v="A"/>
    <s v="S6"/>
    <s v="BT-778780"/>
    <s v="LOT-C2002"/>
    <n v="760"/>
    <n v="204"/>
    <n v="556"/>
    <n v="100"/>
    <n v="40"/>
    <n v="800"/>
    <s v="SUP-1009"/>
    <x v="7"/>
    <s v="Nigeria"/>
    <n v="6"/>
    <d v="2025-01-16T00:00:00"/>
    <n v="140652.26"/>
    <n v="181044.45"/>
    <n v="106895717.59999999"/>
    <s v="NGN"/>
    <d v="2026-06-10T00:00:00"/>
    <d v="2025-01-29T00:00:00"/>
    <d v="2026-09-19T00:00:00"/>
    <x v="1"/>
    <x v="1"/>
  </r>
  <r>
    <s v="PRD-01452"/>
    <s v="HP-LAP-0027"/>
    <s v="2768610000000"/>
    <x v="67"/>
    <s v="Hp"/>
    <x v="2"/>
    <s v="Business Laptops"/>
    <s v="Each"/>
    <s v="Active"/>
    <x v="1"/>
    <s v="ABJ"/>
    <s v="F-21-S8"/>
    <s v="F"/>
    <s v="S8"/>
    <s v="BT-638998"/>
    <s v="LOT-B5372"/>
    <n v="66"/>
    <n v="4"/>
    <n v="62"/>
    <n v="25"/>
    <n v="7"/>
    <n v="100"/>
    <s v="SUP-1005"/>
    <x v="12"/>
    <s v="United Arab Emirates"/>
    <n v="16"/>
    <d v="2026-02-04T00:00:00"/>
    <n v="1347074.83"/>
    <n v="2029956.54"/>
    <n v="88906938.780000001"/>
    <s v="NGN"/>
    <d v="2026-06-09T00:00:00"/>
    <d v="2026-02-19T00:00:00"/>
    <m/>
    <x v="1"/>
    <x v="1"/>
  </r>
  <r>
    <s v="PRD-00457"/>
    <s v="PHI-CCT-0011"/>
    <s v="7865620000000"/>
    <x v="32"/>
    <s v="Philips"/>
    <x v="9"/>
    <s v="Intercoms"/>
    <s v="Each"/>
    <s v="Active"/>
    <x v="2"/>
    <s v="LAG"/>
    <s v="G-30-S6"/>
    <s v="G"/>
    <s v="S6"/>
    <s v="BT-464314"/>
    <s v="LOT-A5791"/>
    <n v="291"/>
    <n v="47"/>
    <n v="244"/>
    <n v="60"/>
    <n v="30"/>
    <n v="300"/>
    <s v="SUP-1011"/>
    <x v="2"/>
    <s v="United Kingdom"/>
    <n v="30"/>
    <d v="2025-06-19T00:00:00"/>
    <n v="449202.39"/>
    <n v="574208.44999999995"/>
    <n v="130717895.5"/>
    <s v="NGN"/>
    <d v="2026-06-18T00:00:00"/>
    <d v="2025-06-26T00:00:00"/>
    <m/>
    <x v="1"/>
    <x v="1"/>
  </r>
  <r>
    <s v="PRD-03179"/>
    <s v="PHI-AUD-0081"/>
    <s v="6970860000000"/>
    <x v="49"/>
    <s v="Philips"/>
    <x v="0"/>
    <s v="Earbuds"/>
    <s v="Each"/>
    <s v="Active"/>
    <x v="0"/>
    <s v="PHC"/>
    <s v="G-08-S5"/>
    <s v="G"/>
    <s v="S5"/>
    <s v="BT-526549"/>
    <s v="LOT-C4339"/>
    <n v="156"/>
    <n v="7"/>
    <n v="149"/>
    <n v="20"/>
    <n v="8"/>
    <n v="100"/>
    <s v="SUP-1012"/>
    <x v="11"/>
    <s v="Nigeria"/>
    <n v="4"/>
    <d v="2025-10-12T00:00:00"/>
    <n v="113239.1"/>
    <n v="137448.74"/>
    <n v="17665299.600000001"/>
    <s v="NGN"/>
    <d v="2026-06-29T00:00:00"/>
    <d v="2025-10-21T00:00:00"/>
    <m/>
    <x v="3"/>
    <x v="1"/>
  </r>
  <r>
    <s v="PRD-02576"/>
    <s v="SEA-STO-0056"/>
    <s v="6297250000000"/>
    <x v="81"/>
    <s v="Seagate"/>
    <x v="3"/>
    <s v="Flash Drives"/>
    <s v="Each"/>
    <s v="Active"/>
    <x v="0"/>
    <s v="PHC"/>
    <s v="N/A"/>
    <s v="A"/>
    <s v="S3"/>
    <s v="BT-747464"/>
    <s v="LOT-C4197"/>
    <n v="87"/>
    <n v="9"/>
    <n v="78"/>
    <n v="40"/>
    <n v="16"/>
    <n v="160"/>
    <s v="SUP-1006"/>
    <x v="4"/>
    <s v="China"/>
    <n v="33"/>
    <d v="2026-03-12T00:00:00"/>
    <n v="38034.42"/>
    <n v="51643.18"/>
    <n v="3308994.54"/>
    <s v="NGN"/>
    <d v="2026-06-10T00:00:00"/>
    <d v="2026-03-18T00:00:00"/>
    <m/>
    <x v="1"/>
    <x v="1"/>
  </r>
  <r>
    <s v="PRD-01396"/>
    <s v="PHI-ELC-0079"/>
    <s v="5013370000000"/>
    <x v="31"/>
    <s v="Philips"/>
    <x v="8"/>
    <s v="Lighting"/>
    <s v="Each"/>
    <s v="Active"/>
    <x v="1"/>
    <s v="ABJ"/>
    <s v="C-32-S5"/>
    <s v="C"/>
    <s v="S5"/>
    <s v="BT-953932"/>
    <s v="LOT-B6455"/>
    <n v="45"/>
    <n v="7"/>
    <n v="38"/>
    <n v="60"/>
    <n v="24"/>
    <n v="600"/>
    <s v="SUP-1002"/>
    <x v="5"/>
    <s v="Nigeria"/>
    <n v="9"/>
    <d v="2025-03-16T00:00:00"/>
    <n v="251155.32"/>
    <n v="292420.61"/>
    <n v="11301989.4"/>
    <s v="NGN"/>
    <d v="2026-05-03T00:00:00"/>
    <d v="2025-03-18T00:00:00"/>
    <m/>
    <x v="2"/>
    <x v="0"/>
  </r>
  <r>
    <s v="PRD-00256"/>
    <s v="DEL-LAP-0004"/>
    <s v="8806530000000"/>
    <x v="9"/>
    <s v="Dell"/>
    <x v="2"/>
    <s v="Gaming Laptops"/>
    <s v="Each"/>
    <s v="Discontinued"/>
    <x v="2"/>
    <s v="LAG"/>
    <s v="E-01-S6"/>
    <s v="E"/>
    <s v="S6"/>
    <s v="BT-642827"/>
    <s v="LOT-A3369"/>
    <n v="1184"/>
    <n v="159"/>
    <n v="1025"/>
    <n v="100"/>
    <n v="40"/>
    <n v="1000"/>
    <s v="SUP-1008"/>
    <x v="3"/>
    <s v="Nigeria"/>
    <n v="8"/>
    <d v="2025-07-28T00:00:00"/>
    <n v="1164270.45"/>
    <n v="1407560.62"/>
    <n v="1378496213"/>
    <s v="NGN"/>
    <d v="2026-06-08T00:00:00"/>
    <d v="2025-08-07T00:00:00"/>
    <m/>
    <x v="3"/>
    <x v="1"/>
  </r>
  <r>
    <s v="PRD-00737"/>
    <s v="CAN-PRN-0022"/>
    <s v="5447080000000"/>
    <x v="35"/>
    <s v="Canon"/>
    <x v="7"/>
    <s v="Multifunction"/>
    <s v="Each"/>
    <s v="Active"/>
    <x v="2"/>
    <s v="LAG"/>
    <s v="D-01-S8"/>
    <s v="D"/>
    <s v="S8"/>
    <s v="BT-599173"/>
    <s v="LOT-A8821"/>
    <n v="24"/>
    <n v="4"/>
    <n v="20"/>
    <n v="15"/>
    <n v="4"/>
    <n v="150"/>
    <s v="SUP-1006"/>
    <x v="4"/>
    <s v="China"/>
    <n v="39"/>
    <d v="2026-01-10T00:00:00"/>
    <n v="379266.16"/>
    <n v="586009.99"/>
    <n v="9102387.8399999999"/>
    <s v="NGN"/>
    <d v="2026-06-09T00:00:00"/>
    <d v="2026-01-11T00:00:00"/>
    <m/>
    <x v="1"/>
    <x v="1"/>
  </r>
  <r>
    <s v="PRD-00740"/>
    <s v="PHI-CLN-0077"/>
    <s v="2757450000000"/>
    <x v="32"/>
    <s v="Philips"/>
    <x v="9"/>
    <s v="Intercoms"/>
    <s v="Each"/>
    <s v="Active"/>
    <x v="2"/>
    <s v="LAG"/>
    <s v="C-03-S7"/>
    <s v="C"/>
    <s v="S7"/>
    <s v="BT-151945"/>
    <s v="LOT-A9739"/>
    <n v="79"/>
    <n v="23"/>
    <n v="56"/>
    <n v="20"/>
    <n v="10"/>
    <n v="100"/>
    <s v="SUP-1008"/>
    <x v="3"/>
    <s v="Nigeria"/>
    <n v="7"/>
    <d v="2026-02-15T00:00:00"/>
    <n v="550954.54"/>
    <n v="714404.7"/>
    <n v="43525408.659999996"/>
    <s v="NGN"/>
    <d v="2026-05-19T00:00:00"/>
    <d v="2026-02-25T00:00:00"/>
    <m/>
    <x v="1"/>
    <x v="1"/>
  </r>
  <r>
    <s v="PRD-01562"/>
    <s v="SEA-STO-0030"/>
    <s v="6754140000000"/>
    <x v="47"/>
    <s v="Seagate"/>
    <x v="3"/>
    <s v="Solid State Drives"/>
    <s v="Each"/>
    <s v="Active"/>
    <x v="1"/>
    <s v="ABJ"/>
    <s v="F-34-S2"/>
    <s v="F"/>
    <s v="S2"/>
    <s v="BT-969825"/>
    <s v="LOT-B9519"/>
    <n v="285"/>
    <n v="66"/>
    <n v="219"/>
    <n v="60"/>
    <n v="24"/>
    <n v="360"/>
    <s v="SUP-1010"/>
    <x v="1"/>
    <s v="United Arab Emirates"/>
    <n v="16"/>
    <d v="2025-10-12T00:00:00"/>
    <n v="93729.33"/>
    <n v="112491.21"/>
    <n v="26712859.050000001"/>
    <s v="NGN"/>
    <d v="2026-06-14T00:00:00"/>
    <d v="2025-10-24T00:00:00"/>
    <m/>
    <x v="1"/>
    <x v="1"/>
  </r>
  <r>
    <s v="PRD-01155"/>
    <s v="PHI-ELC-0067"/>
    <s v="952039000000"/>
    <x v="31"/>
    <s v="Philips"/>
    <x v="8"/>
    <s v="Lighting"/>
    <s v="Each"/>
    <s v="Active"/>
    <x v="2"/>
    <s v="LAG"/>
    <s v="A-32-S3"/>
    <s v="A"/>
    <s v="S3"/>
    <s v="BT-952691"/>
    <s v="LOT-A2262"/>
    <n v="175"/>
    <n v="58"/>
    <n v="117"/>
    <n v="50"/>
    <n v="25"/>
    <n v="300"/>
    <s v="SUP-1002"/>
    <x v="5"/>
    <s v="Nigeria"/>
    <n v="6"/>
    <d v="2026-04-21T00:00:00"/>
    <n v="158192.57999999999"/>
    <n v="227916.64"/>
    <n v="27683701.5"/>
    <s v="NGN"/>
    <d v="2026-05-08T00:00:00"/>
    <d v="2026-04-23T00:00:00"/>
    <m/>
    <x v="1"/>
    <x v="1"/>
  </r>
  <r>
    <s v="PRD-01606"/>
    <s v="LEN-LAP-0035"/>
    <s v="4210420000000"/>
    <x v="73"/>
    <s v="Lenovo"/>
    <x v="2"/>
    <s v="Gaming Laptops"/>
    <s v="Each"/>
    <s v="Active"/>
    <x v="1"/>
    <s v="ABJ"/>
    <s v="E-17-S4"/>
    <s v="E"/>
    <s v="S4"/>
    <s v="BT-805050"/>
    <s v="LOT-B5765"/>
    <n v="332"/>
    <n v="68"/>
    <n v="264"/>
    <n v="100"/>
    <n v="40"/>
    <n v="400"/>
    <s v="SUP-1002"/>
    <x v="5"/>
    <s v="Nigeria"/>
    <n v="3"/>
    <d v="2025-01-23T00:00:00"/>
    <n v="1239240.99"/>
    <n v="1604642.67"/>
    <n v="411428008.69999999"/>
    <s v="NGN"/>
    <d v="2026-05-11T00:00:00"/>
    <d v="2025-01-29T00:00:00"/>
    <m/>
    <x v="1"/>
    <x v="1"/>
  </r>
  <r>
    <s v="PRD-00398"/>
    <s v="SEA-STO-0012"/>
    <s v="8847130000000"/>
    <x v="81"/>
    <s v="Seagate"/>
    <x v="3"/>
    <s v="Hard Disk Drives"/>
    <s v="Each"/>
    <s v="Active"/>
    <x v="2"/>
    <s v="LAG"/>
    <s v="E-35-S5"/>
    <s v="E"/>
    <s v="S5"/>
    <s v="BT-361118"/>
    <s v="LOT-A6589"/>
    <n v="309"/>
    <n v="76"/>
    <n v="233"/>
    <n v="100"/>
    <n v="40"/>
    <n v="400"/>
    <s v="SUP-1004"/>
    <x v="10"/>
    <s v="United Arab Emirates"/>
    <n v="22"/>
    <d v="2025-01-31T00:00:00"/>
    <n v="145487.9"/>
    <n v="186436.31"/>
    <n v="44955761.100000001"/>
    <s v="NGN"/>
    <d v="2026-06-11T00:00:00"/>
    <d v="2025-02-09T00:00:00"/>
    <m/>
    <x v="1"/>
    <x v="1"/>
  </r>
  <r>
    <s v="PRD-02518"/>
    <s v="SAM-MOB-0087"/>
    <s v="266980000000"/>
    <x v="11"/>
    <s v="Samsung"/>
    <x v="5"/>
    <s v="Tablets"/>
    <s v="Each"/>
    <s v="Active"/>
    <x v="0"/>
    <s v="PHC"/>
    <s v="E-23-S7"/>
    <s v="E"/>
    <s v="S7"/>
    <s v="BT-267265"/>
    <s v="LOT-C8091"/>
    <n v="468"/>
    <n v="94"/>
    <n v="374"/>
    <n v="50"/>
    <n v="15"/>
    <n v="500"/>
    <s v="SUP-1009"/>
    <x v="7"/>
    <s v="Nigeria"/>
    <n v="12"/>
    <d v="2025-04-18T00:00:00"/>
    <n v="460063.88"/>
    <n v="548052.31999999995"/>
    <n v="215309895.80000001"/>
    <s v="NGN"/>
    <d v="2026-06-23T00:00:00"/>
    <d v="2025-04-26T00:00:00"/>
    <m/>
    <x v="1"/>
    <x v="1"/>
  </r>
  <r>
    <s v="PRD-01546"/>
    <s v="MSF-LAP-0022"/>
    <s v="3053260000000"/>
    <x v="46"/>
    <s v="Microsoft"/>
    <x v="2"/>
    <s v="Business Laptops"/>
    <s v="Each"/>
    <s v="Active"/>
    <x v="1"/>
    <s v="ABJ"/>
    <s v="E-03-S7"/>
    <s v="E"/>
    <s v="S7"/>
    <s v="BT-222199"/>
    <s v="LOT-B7088"/>
    <n v="134"/>
    <n v="12"/>
    <n v="122"/>
    <n v="25"/>
    <n v="12"/>
    <n v="150"/>
    <s v="SUP-1010"/>
    <x v="1"/>
    <s v="United Arab Emirates"/>
    <n v="16"/>
    <d v="2026-01-31T00:00:00"/>
    <n v="1289602.46"/>
    <n v="1737301.52"/>
    <n v="172806729.59999999"/>
    <s v="NGN"/>
    <d v="2026-06-29T00:00:00"/>
    <d v="2026-02-01T00:00:00"/>
    <m/>
    <x v="1"/>
    <x v="1"/>
  </r>
  <r>
    <s v="PRD-03173"/>
    <s v="LEN-LAP-0062"/>
    <s v="3923180000000"/>
    <x v="8"/>
    <s v="Lenovo"/>
    <x v="2"/>
    <s v="Gaming Laptops"/>
    <s v="Each"/>
    <s v="Active"/>
    <x v="0"/>
    <s v="PHC"/>
    <s v="F-18-S3"/>
    <s v="F"/>
    <s v="S3"/>
    <s v="BT-842995"/>
    <s v="LOT-C5276"/>
    <n v="55"/>
    <n v="8"/>
    <n v="47"/>
    <n v="40"/>
    <n v="20"/>
    <n v="320"/>
    <s v="SUP-1010"/>
    <x v="1"/>
    <s v="United Arab Emirates"/>
    <n v="20"/>
    <d v="2025-04-26T00:00:00"/>
    <n v="404814.19"/>
    <n v="527135.87"/>
    <n v="22264780.449999999"/>
    <s v="NGN"/>
    <d v="2026-05-08T00:00:00"/>
    <d v="2025-05-04T00:00:00"/>
    <m/>
    <x v="1"/>
    <x v="1"/>
  </r>
  <r>
    <s v="PRD-00606"/>
    <s v="HP-FUR-0015"/>
    <s v="2115870000000"/>
    <x v="27"/>
    <s v="Hp"/>
    <x v="4"/>
    <s v="Desk Accessories"/>
    <s v="Each"/>
    <s v="Active"/>
    <x v="2"/>
    <s v="LAG"/>
    <s v="B-34-S8"/>
    <s v="B"/>
    <s v="S8"/>
    <s v="BT-961878"/>
    <s v="LOT-A6837"/>
    <n v="50"/>
    <n v="14"/>
    <n v="36"/>
    <n v="60"/>
    <n v="30"/>
    <n v="480"/>
    <s v="SUP-1002"/>
    <x v="5"/>
    <s v="Nigeria"/>
    <n v="3"/>
    <d v="2026-05-22T00:00:00"/>
    <n v="270846.88"/>
    <n v="385216.81"/>
    <n v="13542344"/>
    <s v="NGN"/>
    <d v="2026-05-26T00:00:00"/>
    <d v="2026-05-23T00:00:00"/>
    <m/>
    <x v="2"/>
    <x v="0"/>
  </r>
  <r>
    <s v="PRD-01880"/>
    <s v="APC-ELC-0083"/>
    <s v="587752000000"/>
    <x v="38"/>
    <s v="Apc"/>
    <x v="8"/>
    <s v="Lighting"/>
    <s v="Each"/>
    <s v="Active"/>
    <x v="1"/>
    <s v="ABJ"/>
    <s v="E-32-S5"/>
    <s v="E"/>
    <s v="S5"/>
    <s v="BT-216060"/>
    <s v="LOT-B4599"/>
    <n v="44"/>
    <n v="5"/>
    <n v="39"/>
    <n v="20"/>
    <n v="8"/>
    <n v="100"/>
    <s v="SUP-1007"/>
    <x v="8"/>
    <s v="China"/>
    <n v="33"/>
    <d v="2026-06-02T00:00:00"/>
    <n v="89605.99"/>
    <n v="117224.09"/>
    <n v="3942663.56"/>
    <s v="NGN"/>
    <d v="2026-06-15T00:00:00"/>
    <d v="2026-06-06T00:00:00"/>
    <m/>
    <x v="1"/>
    <x v="1"/>
  </r>
  <r>
    <s v="PRD-02017"/>
    <s v="LOG-CLN-0058"/>
    <s v="7482230000000"/>
    <x v="28"/>
    <s v="Logitech"/>
    <x v="10"/>
    <s v="Cleaning Kits"/>
    <s v="Each"/>
    <s v="Active"/>
    <x v="1"/>
    <s v="ABJ"/>
    <s v="D-33-S5"/>
    <s v="D"/>
    <s v="S5"/>
    <s v="BT-678428"/>
    <s v="LOT-B5896"/>
    <n v="71"/>
    <n v="11"/>
    <n v="60"/>
    <n v="10"/>
    <n v="5"/>
    <n v="50"/>
    <s v="SUP-1010"/>
    <x v="1"/>
    <s v="United Arab Emirates"/>
    <n v="18"/>
    <d v="2025-05-28T00:00:00"/>
    <n v="100762.72"/>
    <n v="144486.18"/>
    <n v="7154153.1200000001"/>
    <s v="NGN"/>
    <d v="2026-06-23T00:00:00"/>
    <d v="2025-06-06T00:00:00"/>
    <d v="2027-11-30T00:00:00"/>
    <x v="3"/>
    <x v="1"/>
  </r>
  <r>
    <s v="PRD-00338"/>
    <s v="UBI-NET-0007"/>
    <s v="1497830000000"/>
    <x v="52"/>
    <s v="Ubiquiti"/>
    <x v="11"/>
    <s v="Access Points"/>
    <s v="Each"/>
    <s v="Active"/>
    <x v="2"/>
    <s v="LAG"/>
    <s v="D-09-S5"/>
    <s v="D"/>
    <s v="S5"/>
    <s v="BT-536535"/>
    <s v="LOT-A4268"/>
    <n v="380"/>
    <n v="44"/>
    <n v="336"/>
    <n v="50"/>
    <n v="15"/>
    <n v="300"/>
    <s v="SUP-1008"/>
    <x v="3"/>
    <s v="Nigeria"/>
    <n v="7"/>
    <d v="2026-01-18T00:00:00"/>
    <n v="672268.58"/>
    <n v="859826.11"/>
    <n v="255462060.40000001"/>
    <s v="NGN"/>
    <d v="2026-05-11T00:00:00"/>
    <d v="2026-01-29T00:00:00"/>
    <m/>
    <x v="3"/>
    <x v="1"/>
  </r>
  <r>
    <s v="PRD-02841"/>
    <s v="LOG-CLN-0072"/>
    <s v="2415130000000"/>
    <x v="28"/>
    <s v="Logitech"/>
    <x v="1"/>
    <s v="Vacuum"/>
    <s v="Each"/>
    <s v="Active"/>
    <x v="0"/>
    <s v="PHC"/>
    <s v="C-12-S7"/>
    <s v="C"/>
    <s v="S7"/>
    <s v="BT-496893"/>
    <s v="LOT-C3934"/>
    <n v="20"/>
    <n v="0"/>
    <n v="20"/>
    <m/>
    <n v="12"/>
    <n v="150"/>
    <s v="SUP-1006"/>
    <x v="4"/>
    <s v="China"/>
    <n v="36"/>
    <d v="2025-02-08T00:00:00"/>
    <n v="83410.8"/>
    <n v="112974.54"/>
    <n v="1668216"/>
    <s v="NGN"/>
    <d v="2026-06-29T00:00:00"/>
    <d v="2025-02-12T00:00:00"/>
    <d v="2027-09-16T00:00:00"/>
    <x v="2"/>
    <x v="0"/>
  </r>
  <r>
    <s v="PRD-02015"/>
    <s v="CAN-PRN-0045"/>
    <s v="1524240000000"/>
    <x v="15"/>
    <s v="Canon"/>
    <x v="7"/>
    <s v="Laser Printers"/>
    <s v="Each"/>
    <s v="Active"/>
    <x v="1"/>
    <s v="ABJ"/>
    <s v="D-01-S8"/>
    <s v="D"/>
    <s v="S8"/>
    <s v="BT-904332"/>
    <s v="LOT-B8214"/>
    <n v="0"/>
    <n v="0"/>
    <n v="0"/>
    <n v="100"/>
    <n v="50"/>
    <n v="400"/>
    <s v="SUP-1007"/>
    <x v="8"/>
    <s v="China"/>
    <n v="31"/>
    <d v="2025-12-19T00:00:00"/>
    <n v="75683.33"/>
    <n v="108009.47"/>
    <n v="0"/>
    <s v="NGN"/>
    <d v="2026-05-23T00:00:00"/>
    <d v="2025-12-23T00:00:00"/>
    <m/>
    <x v="0"/>
    <x v="0"/>
  </r>
  <r>
    <s v="PRD-01383"/>
    <s v="PHI-ELC-0075"/>
    <s v="4407080000000"/>
    <x v="37"/>
    <s v="Philips"/>
    <x v="8"/>
    <s v="Lighting"/>
    <s v="Each"/>
    <s v="Active"/>
    <x v="1"/>
    <s v="ABJ"/>
    <s v="C-10-S2"/>
    <s v="C"/>
    <s v="S2"/>
    <s v="BT-908014"/>
    <s v="LOT-B4652"/>
    <n v="0"/>
    <n v="0"/>
    <n v="0"/>
    <n v="100"/>
    <n v="50"/>
    <n v="1000"/>
    <s v="SUP-1009"/>
    <x v="7"/>
    <s v="Nigeria"/>
    <n v="11"/>
    <d v="2025-06-15T00:00:00"/>
    <n v="89445.19"/>
    <n v="112325.24"/>
    <n v="0"/>
    <s v="NGN"/>
    <d v="2026-06-05T00:00:00"/>
    <d v="2025-06-30T00:00:00"/>
    <m/>
    <x v="0"/>
    <x v="0"/>
  </r>
  <r>
    <s v="PRD-00911"/>
    <s v="HP-PRN-0015"/>
    <s v="6934850000000"/>
    <x v="76"/>
    <s v="Hp"/>
    <x v="7"/>
    <s v="Inkjet Printers"/>
    <s v="Each"/>
    <s v="Active"/>
    <x v="2"/>
    <s v="LAG"/>
    <s v="H-33-S3"/>
    <s v="H"/>
    <s v="S3"/>
    <s v="BT-692733"/>
    <s v="LOT-A8469"/>
    <n v="157"/>
    <n v="30"/>
    <n v="127"/>
    <n v="15"/>
    <n v="4"/>
    <n v="120"/>
    <s v="SUP-1006"/>
    <x v="4"/>
    <s v="China"/>
    <n v="35"/>
    <d v="2025-06-15T00:00:00"/>
    <n v="467095.21"/>
    <n v="604805.59"/>
    <n v="73333947.969999999"/>
    <s v="NGN"/>
    <d v="2026-06-08T00:00:00"/>
    <d v="2025-06-22T00:00:00"/>
    <m/>
    <x v="3"/>
    <x v="1"/>
  </r>
  <r>
    <s v="PRD-00944"/>
    <s v="HP-ACC-0021"/>
    <s v="3694130000000"/>
    <x v="71"/>
    <s v="Hp"/>
    <x v="10"/>
    <s v="Keyboards"/>
    <s v="Each"/>
    <s v="Active"/>
    <x v="2"/>
    <s v="LAG"/>
    <s v="H-39-S1"/>
    <s v="H"/>
    <s v="S1"/>
    <s v="BT-340826"/>
    <s v="LOT-A5045"/>
    <n v="68"/>
    <n v="14"/>
    <n v="54"/>
    <n v="40"/>
    <n v="20"/>
    <n v="320"/>
    <s v="SUP-1011"/>
    <x v="2"/>
    <s v="United Kingdom"/>
    <n v="28"/>
    <d v="2025-03-06T00:00:00"/>
    <n v="5666.6"/>
    <n v="7003.45"/>
    <n v="385328.8"/>
    <s v="NGN"/>
    <d v="2026-06-13T00:00:00"/>
    <d v="2025-03-11T00:00:00"/>
    <m/>
    <x v="1"/>
    <x v="1"/>
  </r>
  <r>
    <s v="PRD-00017"/>
    <s v="LEN-LAP-0001"/>
    <s v="6990160000000"/>
    <x v="73"/>
    <s v="Lenovo"/>
    <x v="2"/>
    <s v="Business Laptops"/>
    <s v="Each"/>
    <s v="Discontinued"/>
    <x v="2"/>
    <s v="LAG"/>
    <s v="G-30-S3"/>
    <s v="G"/>
    <s v="S3"/>
    <s v="BT-233827"/>
    <s v="LOT-A9751"/>
    <n v="330"/>
    <n v="56"/>
    <n v="274"/>
    <n v="50"/>
    <n v="20"/>
    <n v="500"/>
    <s v="SUP-1006"/>
    <x v="4"/>
    <s v="China"/>
    <n v="34"/>
    <d v="2025-05-07T00:00:00"/>
    <n v="636582.07999999996"/>
    <n v="855729.79"/>
    <n v="210072086.40000001"/>
    <s v="NGN"/>
    <d v="2026-05-18T00:00:00"/>
    <d v="2025-05-13T00:00:00"/>
    <m/>
    <x v="1"/>
    <x v="1"/>
  </r>
  <r>
    <s v="PRD-01513"/>
    <s v="SEA-STO-0028"/>
    <s v="6011000000000"/>
    <x v="47"/>
    <s v="Seagate"/>
    <x v="3"/>
    <s v="Solid State Drives"/>
    <s v="Each"/>
    <s v="Active"/>
    <x v="1"/>
    <s v="ABJ"/>
    <s v="D-21-S3"/>
    <s v="D"/>
    <s v="S3"/>
    <s v="BT-902948"/>
    <s v="LOT-B4772"/>
    <n v="57"/>
    <n v="5"/>
    <n v="52"/>
    <n v="10"/>
    <n v="5"/>
    <n v="60"/>
    <s v="SUP-1005"/>
    <x v="12"/>
    <s v="United Arab Emirates"/>
    <n v="16"/>
    <d v="2026-05-05T00:00:00"/>
    <n v="128856.31"/>
    <n v="170706.56"/>
    <n v="7344809.6699999999"/>
    <s v="NGN"/>
    <d v="2026-05-21T00:00:00"/>
    <d v="2026-05-17T00:00:00"/>
    <m/>
    <x v="1"/>
    <x v="1"/>
  </r>
  <r>
    <s v="PRD-01153"/>
    <s v="SAM-AUD-0039"/>
    <s v="8351800000000"/>
    <x v="0"/>
    <s v="Samsung"/>
    <x v="0"/>
    <s v="Headsets"/>
    <s v="Each"/>
    <s v="Active"/>
    <x v="2"/>
    <s v="LAG"/>
    <s v="G-17-S8"/>
    <s v="G"/>
    <s v="S8"/>
    <s v="BT-463270"/>
    <s v="LOT-A8451"/>
    <n v="109"/>
    <n v="18"/>
    <n v="91"/>
    <n v="40"/>
    <n v="20"/>
    <n v="320"/>
    <s v="SUP-1004"/>
    <x v="10"/>
    <s v="United Arab Emirates"/>
    <n v="20"/>
    <d v="2026-03-25T00:00:00"/>
    <n v="107678.21"/>
    <n v="128324.08"/>
    <n v="11736924.890000001"/>
    <s v="NGN"/>
    <d v="2026-06-17T00:00:00"/>
    <d v="2026-03-30T00:00:00"/>
    <m/>
    <x v="1"/>
    <x v="1"/>
  </r>
  <r>
    <s v="PRD-01831"/>
    <s v="MSF-FUR-0042"/>
    <s v="6082380000000"/>
    <x v="10"/>
    <s v="Microsoft"/>
    <x v="4"/>
    <s v="Desk Accessories"/>
    <s v="Each"/>
    <s v="Active"/>
    <x v="1"/>
    <s v="ABJ"/>
    <s v="D-26-S3"/>
    <s v="D"/>
    <s v="S3"/>
    <s v="BT-768993"/>
    <s v="LOT-B1293"/>
    <n v="74"/>
    <n v="19"/>
    <n v="55"/>
    <n v="15"/>
    <n v="7"/>
    <n v="90"/>
    <s v="SUP-1002"/>
    <x v="5"/>
    <s v="Nigeria"/>
    <n v="5"/>
    <d v="2025-06-20T00:00:00"/>
    <n v="112291.28"/>
    <n v="143789.91"/>
    <n v="8309554.7199999997"/>
    <s v="NGN"/>
    <d v="2026-05-03T00:00:00"/>
    <d v="2025-06-24T00:00:00"/>
    <m/>
    <x v="1"/>
    <x v="1"/>
  </r>
  <r>
    <s v="PRD-00382"/>
    <s v="MSF-FUR-0009"/>
    <s v="996133000000"/>
    <x v="10"/>
    <s v="Microsoft"/>
    <x v="4"/>
    <s v="Seating"/>
    <s v="Each"/>
    <s v="Active"/>
    <x v="2"/>
    <s v="LAG"/>
    <s v="C-24-S4"/>
    <s v="C"/>
    <s v="S4"/>
    <s v="BT-479878"/>
    <s v="LOT-A6568"/>
    <n v="0"/>
    <n v="0"/>
    <n v="0"/>
    <n v="100"/>
    <n v="40"/>
    <n v="1000"/>
    <s v="SUP-1006"/>
    <x v="4"/>
    <s v="China"/>
    <n v="38"/>
    <d v="2025-10-25T00:00:00"/>
    <n v="219000.84"/>
    <n v="303222.34000000003"/>
    <n v="0"/>
    <s v="NGN"/>
    <d v="2026-05-22T00:00:00"/>
    <d v="2025-11-09T00:00:00"/>
    <m/>
    <x v="0"/>
    <x v="0"/>
  </r>
  <r>
    <s v="PRD-03012"/>
    <s v="LOG-AUD-0077"/>
    <s v="5954250000000"/>
    <x v="60"/>
    <s v="Logitech"/>
    <x v="0"/>
    <s v="Earbuds"/>
    <s v="Each"/>
    <s v="Active"/>
    <x v="0"/>
    <s v="PHC"/>
    <s v="E-01-S9"/>
    <s v="E"/>
    <s v="S9"/>
    <s v="BT-291245"/>
    <s v="LOT-C9235"/>
    <n v="64"/>
    <n v="9"/>
    <n v="55"/>
    <n v="50"/>
    <n v="15"/>
    <n v="300"/>
    <s v="SUP-1001"/>
    <x v="9"/>
    <s v="Nigeria"/>
    <n v="9"/>
    <d v="2026-02-15T00:00:00"/>
    <n v="140751.15"/>
    <n v="165901.01"/>
    <n v="9008073.5999999996"/>
    <s v="NGN"/>
    <d v="2026-06-04T00:00:00"/>
    <d v="2026-02-28T00:00:00"/>
    <m/>
    <x v="1"/>
    <x v="1"/>
  </r>
  <r>
    <s v="PRD-01854"/>
    <s v="CIS-NET-0079"/>
    <s v="1084560000000"/>
    <x v="53"/>
    <s v="Cisco"/>
    <x v="11"/>
    <s v="Switches"/>
    <s v="Each"/>
    <s v="Active"/>
    <x v="1"/>
    <s v="ABJ"/>
    <s v="E-06-S4"/>
    <s v="E"/>
    <s v="S4"/>
    <s v="BT-558788"/>
    <s v="LOT-B3629"/>
    <n v="722"/>
    <n v="3"/>
    <n v="719"/>
    <n v="75"/>
    <n v="30"/>
    <n v="600"/>
    <s v="SUP-1010"/>
    <x v="1"/>
    <s v="United Arab Emirates"/>
    <n v="20"/>
    <d v="2026-02-22T00:00:00"/>
    <n v="817308.39"/>
    <n v="1014724.24"/>
    <n v="590096657.60000002"/>
    <s v="NGN"/>
    <d v="2026-06-06T00:00:00"/>
    <d v="2026-03-02T00:00:00"/>
    <m/>
    <x v="3"/>
    <x v="1"/>
  </r>
  <r>
    <s v="PRD-02485"/>
    <s v="MSF-FUR-0060"/>
    <s v="6348620000000"/>
    <x v="10"/>
    <s v="Microsoft"/>
    <x v="4"/>
    <s v="Seating"/>
    <s v="Each"/>
    <s v="Active"/>
    <x v="0"/>
    <s v="PHC"/>
    <s v="A-39-S8"/>
    <s v="A"/>
    <s v="S8"/>
    <s v="BT-644553"/>
    <s v="LOT-C6032"/>
    <n v="15"/>
    <n v="4"/>
    <n v="11"/>
    <n v="10"/>
    <n v="3"/>
    <n v="60"/>
    <s v="SUP-1006"/>
    <x v="4"/>
    <s v="China"/>
    <n v="38"/>
    <d v="2025-03-27T00:00:00"/>
    <n v="58164.79"/>
    <n v="84086.7"/>
    <n v="872471.85"/>
    <s v="NGN"/>
    <d v="2026-06-17T00:00:00"/>
    <d v="2025-03-28T00:00:00"/>
    <m/>
    <x v="1"/>
    <x v="1"/>
  </r>
  <r>
    <s v="PRD-02886"/>
    <s v="HP-MOB-0102"/>
    <s v="887454000000"/>
    <x v="25"/>
    <s v="Hp"/>
    <x v="5"/>
    <s v="Smartphones"/>
    <s v="Each"/>
    <s v="Active"/>
    <x v="0"/>
    <s v="PHC"/>
    <s v="B-33-S2"/>
    <s v="B"/>
    <s v="S2"/>
    <s v="BT-359276"/>
    <s v="LOT-C2409"/>
    <n v="326"/>
    <n v="109"/>
    <n v="217"/>
    <n v="75"/>
    <n v="22"/>
    <n v="375"/>
    <s v="SUP-1003"/>
    <x v="0"/>
    <s v="Nigeria"/>
    <n v="8"/>
    <d v="2025-03-16T00:00:00"/>
    <n v="157937.15"/>
    <n v="188814.7"/>
    <n v="51487510.899999999"/>
    <s v="NGN"/>
    <d v="2026-05-23T00:00:00"/>
    <d v="2025-03-29T00:00:00"/>
    <m/>
    <x v="1"/>
    <x v="1"/>
  </r>
  <r>
    <s v="PRD-02425"/>
    <s v="UBI-CCT-0062"/>
    <s v="8280380000000"/>
    <x v="16"/>
    <s v="Ubiquiti"/>
    <x v="9"/>
    <s v="IP Cameras"/>
    <s v="Each"/>
    <s v="Active"/>
    <x v="0"/>
    <s v="PHC"/>
    <s v="G-31-S1"/>
    <s v="G"/>
    <s v="S1"/>
    <s v="BT-425158"/>
    <s v="LOT-C3808"/>
    <n v="23"/>
    <n v="4"/>
    <n v="19"/>
    <n v="10"/>
    <n v="3"/>
    <n v="50"/>
    <s v="SUP-1010"/>
    <x v="1"/>
    <s v="United Arab Emirates"/>
    <n v="19"/>
    <d v="2025-08-10T00:00:00"/>
    <n v="177945.47"/>
    <n v="242813.86"/>
    <n v="4092745.81"/>
    <s v="NGN"/>
    <d v="2026-06-09T00:00:00"/>
    <d v="2025-08-16T00:00:00"/>
    <m/>
    <x v="1"/>
    <x v="1"/>
  </r>
  <r>
    <s v="PRD-01741"/>
    <s v="MSF-LAP-0024"/>
    <s v="4046250000000"/>
    <x v="46"/>
    <s v="Microsoft"/>
    <x v="2"/>
    <s v="Business Laptops"/>
    <s v="Each"/>
    <s v="Active"/>
    <x v="1"/>
    <s v="ABJ"/>
    <s v="F-35-S3"/>
    <s v="F"/>
    <s v="S3"/>
    <s v="BT-795992"/>
    <s v="LOT-B2231"/>
    <n v="0"/>
    <n v="0"/>
    <n v="0"/>
    <n v="15"/>
    <n v="6"/>
    <n v="75"/>
    <s v="SUP-1003"/>
    <x v="0"/>
    <s v="Nigeria"/>
    <n v="4"/>
    <d v="2025-07-27T00:00:00"/>
    <n v="1228122.48"/>
    <n v="1812981.98"/>
    <n v="0"/>
    <s v="NGN"/>
    <d v="2026-05-25T00:00:00"/>
    <d v="2025-07-31T00:00:00"/>
    <m/>
    <x v="0"/>
    <x v="0"/>
  </r>
  <r>
    <s v="PRD-00791"/>
    <s v="CAN-SUP-0025"/>
    <s v="4899300000000"/>
    <x v="50"/>
    <s v="Canon"/>
    <x v="6"/>
    <s v="Toner &amp; Ink"/>
    <s v="Pack"/>
    <s v="Active"/>
    <x v="2"/>
    <s v="LAG"/>
    <s v="E-34-S9"/>
    <s v="E"/>
    <s v="S9"/>
    <s v="BT-476321"/>
    <s v="LOT-A7978"/>
    <n v="79"/>
    <n v="0"/>
    <n v="79"/>
    <n v="40"/>
    <n v="12"/>
    <n v="320"/>
    <s v="SUP-1002"/>
    <x v="5"/>
    <s v="Nigeria"/>
    <n v="8"/>
    <d v="2026-04-04T00:00:00"/>
    <n v="17939.580000000002"/>
    <n v="24121.98"/>
    <n v="1417226.82"/>
    <s v="NGN"/>
    <d v="2026-05-15T00:00:00"/>
    <d v="2026-04-19T00:00:00"/>
    <d v="2027-07-21T00:00:00"/>
    <x v="1"/>
    <x v="1"/>
  </r>
  <r>
    <s v="PRD-00945"/>
    <s v="BRO-PRN-0021"/>
    <s v="3606400000000"/>
    <x v="12"/>
    <s v="Brother"/>
    <x v="7"/>
    <s v="Multifunction"/>
    <s v="Each"/>
    <s v="Active"/>
    <x v="2"/>
    <s v="LAG"/>
    <s v="G-19-S6"/>
    <s v="G"/>
    <s v="S6"/>
    <s v="BT-526774"/>
    <s v="LOT-A2550"/>
    <n v="0"/>
    <n v="0"/>
    <n v="0"/>
    <n v="25"/>
    <n v="7"/>
    <n v="250"/>
    <s v="SUP-1006"/>
    <x v="4"/>
    <s v="China"/>
    <n v="36"/>
    <d v="2026-05-03T00:00:00"/>
    <n v="182438.97"/>
    <n v="259825.57"/>
    <n v="0"/>
    <s v="NGN"/>
    <d v="2026-06-28T00:00:00"/>
    <d v="2026-05-05T00:00:00"/>
    <m/>
    <x v="0"/>
    <x v="0"/>
  </r>
  <r>
    <s v="PRD-00684"/>
    <s v="HP-MOB-0030"/>
    <s v="6259080000000"/>
    <x v="25"/>
    <s v="Hp"/>
    <x v="5"/>
    <s v="Tablets"/>
    <s v="Each"/>
    <s v="Active"/>
    <x v="2"/>
    <s v="LAG"/>
    <s v="H-27-S9"/>
    <s v="H"/>
    <s v="S9"/>
    <s v="BT-147801"/>
    <s v="LOT-A2719"/>
    <n v="41"/>
    <n v="3"/>
    <n v="38"/>
    <n v="10"/>
    <n v="3"/>
    <n v="60"/>
    <s v="SUP-1002"/>
    <x v="5"/>
    <s v="Nigeria"/>
    <n v="3"/>
    <d v="2026-02-28T00:00:00"/>
    <n v="517612.6"/>
    <n v="698027.92"/>
    <n v="21222116.600000001"/>
    <s v="NGN"/>
    <d v="2026-05-08T00:00:00"/>
    <d v="2026-03-10T00:00:00"/>
    <m/>
    <x v="1"/>
    <x v="1"/>
  </r>
  <r>
    <s v="PRD-01529"/>
    <s v="UBI-NET-0051"/>
    <s v="78677550053"/>
    <x v="51"/>
    <s v="Ubiquiti"/>
    <x v="5"/>
    <s v="Access Points"/>
    <s v="Each"/>
    <s v="Active"/>
    <x v="1"/>
    <s v="ABJ"/>
    <s v="B-13-S1"/>
    <s v="B"/>
    <s v="S1"/>
    <s v="BT-723727"/>
    <s v="LOT-B6825"/>
    <n v="438"/>
    <n v="78"/>
    <n v="360"/>
    <n v="75"/>
    <n v="22"/>
    <n v="450"/>
    <s v="SUP-1003"/>
    <x v="0"/>
    <s v="Nigeria"/>
    <n v="4"/>
    <d v="2025-07-29T00:00:00"/>
    <n v="105444.37"/>
    <n v="155120.13"/>
    <n v="46184634.060000002"/>
    <s v="NGN"/>
    <d v="2026-05-27T00:00:00"/>
    <d v="2025-08-02T00:00:00"/>
    <m/>
    <x v="1"/>
    <x v="1"/>
  </r>
  <r>
    <s v="PRD-02994"/>
    <s v="PHI-CLN-0088"/>
    <s v="7960090000000"/>
    <x v="20"/>
    <s v="Philips"/>
    <x v="1"/>
    <s v="Wipes"/>
    <s v="Each"/>
    <s v="Active"/>
    <x v="0"/>
    <s v="PHC"/>
    <s v="B-26-S9"/>
    <s v="B"/>
    <s v="S9"/>
    <s v="BT-576998"/>
    <s v="LOT-C4595"/>
    <n v="65"/>
    <n v="26"/>
    <n v="39"/>
    <n v="30"/>
    <n v="12"/>
    <n v="300"/>
    <s v="SUP-1012"/>
    <x v="11"/>
    <s v="Nigeria"/>
    <n v="7"/>
    <d v="2026-02-14T00:00:00"/>
    <n v="127337.15"/>
    <n v="187447.89"/>
    <n v="8276914.75"/>
    <s v="NGN"/>
    <d v="2026-05-07T00:00:00"/>
    <d v="2026-02-28T00:00:00"/>
    <d v="2026-08-23T00:00:00"/>
    <x v="1"/>
    <x v="1"/>
  </r>
  <r>
    <s v="PRD-02557"/>
    <s v="BRO-SUP-0078"/>
    <s v="3529540000000"/>
    <x v="6"/>
    <s v="Brother"/>
    <x v="6"/>
    <s v="Toner &amp; Ink"/>
    <s v="Pack"/>
    <s v="Active"/>
    <x v="0"/>
    <s v="PHC"/>
    <s v="B-39-S7"/>
    <s v="B"/>
    <s v="S7"/>
    <s v="BT-379634"/>
    <s v="LOT-C9596"/>
    <n v="467"/>
    <n v="66"/>
    <n v="401"/>
    <n v="50"/>
    <n v="20"/>
    <n v="500"/>
    <s v="SUP-1012"/>
    <x v="11"/>
    <s v="Nigeria"/>
    <n v="6"/>
    <d v="2025-11-18T00:00:00"/>
    <n v="27108.97"/>
    <n v="36120.620000000003"/>
    <n v="12659888.99"/>
    <s v="NGN"/>
    <d v="2026-05-28T00:00:00"/>
    <d v="2025-12-03T00:00:00"/>
    <d v="2027-11-15T00:00:00"/>
    <x v="1"/>
    <x v="1"/>
  </r>
  <r>
    <s v="PRD-01820"/>
    <s v="MSF-LAP-0026"/>
    <s v="125344000000"/>
    <x v="46"/>
    <s v="Microsoft"/>
    <x v="2"/>
    <s v="Consumer Laptops"/>
    <s v="Each"/>
    <s v="Active"/>
    <x v="1"/>
    <s v="ABJ"/>
    <s v="B-14-S2"/>
    <s v="B"/>
    <s v="S2"/>
    <s v="BT-481937"/>
    <s v="LOT-B6446"/>
    <n v="78"/>
    <n v="11"/>
    <n v="67"/>
    <n v="25"/>
    <n v="10"/>
    <n v="150"/>
    <s v="SUP-1005"/>
    <x v="12"/>
    <s v="United Arab Emirates"/>
    <n v="21"/>
    <d v="2026-05-22T00:00:00"/>
    <n v="1220594.1499999999"/>
    <n v="1574585.08"/>
    <n v="95206343.700000003"/>
    <s v="NGN"/>
    <d v="2026-06-22T00:00:00"/>
    <d v="2026-06-03T00:00:00"/>
    <m/>
    <x v="1"/>
    <x v="1"/>
  </r>
  <r>
    <s v="PRD-00892"/>
    <s v="PHI-ELC-0050"/>
    <s v="9441490000000"/>
    <x v="37"/>
    <s v="Philips"/>
    <x v="8"/>
    <s v="Lighting"/>
    <s v="Each"/>
    <s v="Active"/>
    <x v="2"/>
    <s v="LAG"/>
    <s v="B-31-S8"/>
    <s v="B"/>
    <s v="S8"/>
    <s v="BT-492843"/>
    <s v="LOT-A7067"/>
    <n v="62"/>
    <n v="15"/>
    <n v="47"/>
    <n v="50"/>
    <n v="15"/>
    <n v="400"/>
    <s v="SUP-1004"/>
    <x v="10"/>
    <s v="United Arab Emirates"/>
    <n v="19"/>
    <d v="2026-02-27T00:00:00"/>
    <n v="215886.77"/>
    <n v="325445.90000000002"/>
    <n v="13384979.74"/>
    <s v="NGN"/>
    <d v="2026-05-28T00:00:00"/>
    <d v="2026-03-09T00:00:00"/>
    <m/>
    <x v="1"/>
    <x v="1"/>
  </r>
  <r>
    <s v="PRD-03213"/>
    <s v="HP-ACC-0078"/>
    <m/>
    <x v="57"/>
    <s v="Hp"/>
    <x v="10"/>
    <s v="Keyboards"/>
    <s v="Each"/>
    <s v="Active"/>
    <x v="0"/>
    <s v="PHC"/>
    <s v="B-37-S4"/>
    <s v="B"/>
    <s v="S4"/>
    <s v="BT-436601"/>
    <s v="LOT-C6608"/>
    <n v="56"/>
    <n v="20"/>
    <n v="36"/>
    <n v="50"/>
    <n v="20"/>
    <n v="300"/>
    <s v="SUP-1010"/>
    <x v="1"/>
    <s v="United Arab Emirates"/>
    <n v="18"/>
    <d v="2025-02-22T00:00:00"/>
    <n v="53698.91"/>
    <n v="66920.2"/>
    <n v="3007138.96"/>
    <s v="NGN"/>
    <d v="2026-06-13T00:00:00"/>
    <d v="2025-03-04T00:00:00"/>
    <m/>
    <x v="1"/>
    <x v="1"/>
  </r>
  <r>
    <s v="PRD-01033"/>
    <s v="LOG-CLN-0025"/>
    <s v="4345100000000"/>
    <x v="28"/>
    <s v="Logitech"/>
    <x v="1"/>
    <s v="Cleaning Kits"/>
    <s v="Each"/>
    <s v="Active"/>
    <x v="2"/>
    <s v="LAG"/>
    <s v="B-35-S9"/>
    <s v="B"/>
    <s v="S9"/>
    <s v="BT-626864"/>
    <s v="LOT-A4873"/>
    <n v="175"/>
    <n v="55"/>
    <n v="120"/>
    <n v="75"/>
    <n v="37"/>
    <n v="300"/>
    <s v="SUP-1004"/>
    <x v="10"/>
    <s v="United Arab Emirates"/>
    <n v="19"/>
    <d v="2025-08-03T00:00:00"/>
    <n v="102243.89"/>
    <n v="135677.73000000001"/>
    <n v="17892680.75"/>
    <s v="NGN"/>
    <d v="2026-06-01T00:00:00"/>
    <d v="2025-08-15T00:00:00"/>
    <d v="2027-06-27T00:00:00"/>
    <x v="1"/>
    <x v="1"/>
  </r>
  <r>
    <s v="PRD-03079"/>
    <s v="HP-LAP-0064"/>
    <s v="5975690000000"/>
    <x v="67"/>
    <s v="Hp"/>
    <x v="2"/>
    <s v="Business Laptops"/>
    <s v="Each"/>
    <s v="Discontinued"/>
    <x v="0"/>
    <s v="PHC"/>
    <s v="B-24-S8"/>
    <s v="B"/>
    <s v="S8"/>
    <s v="BT-413964"/>
    <s v="LOT-C2577"/>
    <n v="198"/>
    <n v="63"/>
    <n v="135"/>
    <n v="60"/>
    <n v="24"/>
    <n v="300"/>
    <s v="SUP-1001"/>
    <x v="9"/>
    <s v="Nigeria"/>
    <n v="5"/>
    <d v="2025-08-01T00:00:00"/>
    <n v="783065.54"/>
    <n v="1056081.2"/>
    <n v="155046976.90000001"/>
    <s v="NGN"/>
    <d v="2026-06-21T00:00:00"/>
    <d v="2025-08-13T00:00:00"/>
    <m/>
    <x v="1"/>
    <x v="1"/>
  </r>
  <r>
    <s v="PRD-00825"/>
    <s v="SAM-AUD-0027"/>
    <s v="6613660000000"/>
    <x v="0"/>
    <s v="Samsung"/>
    <x v="0"/>
    <s v="Earbuds"/>
    <s v="Each"/>
    <s v="Active"/>
    <x v="2"/>
    <s v="LAG"/>
    <s v="D-17-S1"/>
    <s v="D"/>
    <s v="S1"/>
    <s v="BT-840585"/>
    <s v="LOT-A4614"/>
    <n v="0"/>
    <n v="0"/>
    <n v="0"/>
    <n v="40"/>
    <n v="20"/>
    <n v="240"/>
    <s v="SUP-1008"/>
    <x v="3"/>
    <s v="Nigeria"/>
    <n v="8"/>
    <d v="2026-04-19T00:00:00"/>
    <n v="139007.69"/>
    <n v="194610.39"/>
    <n v="0"/>
    <s v="NGN"/>
    <d v="2026-05-13T00:00:00"/>
    <d v="2026-04-29T00:00:00"/>
    <m/>
    <x v="0"/>
    <x v="0"/>
  </r>
  <r>
    <s v="PRD-01781"/>
    <s v="SAM-MOB-0060"/>
    <s v="4865010000000"/>
    <x v="11"/>
    <s v="Samsung"/>
    <x v="5"/>
    <s v="Smartphones"/>
    <s v="Each"/>
    <s v="Active"/>
    <x v="1"/>
    <s v="ABJ"/>
    <s v="F-25-S4"/>
    <s v="F"/>
    <s v="S4"/>
    <s v="BT-309514"/>
    <s v="LOT-B4812"/>
    <n v="79"/>
    <n v="19"/>
    <n v="60"/>
    <n v="25"/>
    <n v="10"/>
    <n v="150"/>
    <s v="SUP-1010"/>
    <x v="1"/>
    <s v="United Arab Emirates"/>
    <n v="18"/>
    <d v="2025-04-20T00:00:00"/>
    <n v="166176.25"/>
    <n v="234699.37"/>
    <n v="13127923.75"/>
    <s v="NGN"/>
    <d v="2026-06-28T00:00:00"/>
    <d v="2025-04-24T00:00:00"/>
    <m/>
    <x v="1"/>
    <x v="1"/>
  </r>
  <r>
    <s v="PRD-01422"/>
    <s v="BRO-SUP-0043"/>
    <s v="5612060000000"/>
    <x v="6"/>
    <s v="Brother"/>
    <x v="6"/>
    <s v="Toner &amp; Ink"/>
    <s v="Pack"/>
    <s v="Active"/>
    <x v="1"/>
    <s v="ABJ"/>
    <s v="A-11-S9"/>
    <s v="A"/>
    <s v="S9"/>
    <s v="BT-940279"/>
    <s v="LOT-B7935"/>
    <n v="25"/>
    <n v="9"/>
    <n v="16"/>
    <n v="75"/>
    <n v="22"/>
    <n v="750"/>
    <s v="SUP-1003"/>
    <x v="0"/>
    <s v="Nigeria"/>
    <n v="3"/>
    <d v="2025-04-20T00:00:00"/>
    <n v="34593.56"/>
    <n v="48236.99"/>
    <n v="864839"/>
    <s v="NGN"/>
    <d v="2026-05-20T00:00:00"/>
    <d v="2025-04-30T00:00:00"/>
    <d v="2026-07-14T00:00:00"/>
    <x v="2"/>
    <x v="0"/>
  </r>
  <r>
    <s v="PRD-00842"/>
    <s v="PHI-ELC-0048"/>
    <s v="8369160000000"/>
    <x v="31"/>
    <s v="Philips"/>
    <x v="8"/>
    <s v="Surge Protection"/>
    <s v="Each"/>
    <s v="Active"/>
    <x v="2"/>
    <s v="LAG"/>
    <s v="H-40-S4"/>
    <s v="H"/>
    <s v="S4"/>
    <s v="BT-263179"/>
    <s v="LOT-A3567"/>
    <n v="105"/>
    <n v="10"/>
    <n v="95"/>
    <n v="50"/>
    <n v="20"/>
    <n v="200"/>
    <s v="SUP-1008"/>
    <x v="6"/>
    <s v="Nigeria"/>
    <n v="4"/>
    <d v="2026-03-16T00:00:00"/>
    <n v="270658.11"/>
    <n v="326549.51"/>
    <n v="28419101.550000001"/>
    <s v="NGN"/>
    <d v="2026-06-26T00:00:00"/>
    <d v="2026-03-28T00:00:00"/>
    <m/>
    <x v="1"/>
    <x v="1"/>
  </r>
  <r>
    <s v="PRD-02673"/>
    <s v="HP-FUR-0068"/>
    <s v="2949040000000"/>
    <x v="27"/>
    <s v="Hp"/>
    <x v="4"/>
    <s v="Desk Accessories"/>
    <s v="Each"/>
    <s v="Active"/>
    <x v="0"/>
    <s v="PHC"/>
    <s v="D-27-S6"/>
    <s v="D"/>
    <s v="S6"/>
    <s v="BT-226863"/>
    <s v="LOT-C2184"/>
    <n v="129"/>
    <n v="24"/>
    <n v="105"/>
    <n v="50"/>
    <n v="15"/>
    <n v="250"/>
    <s v="SUP-1009"/>
    <x v="7"/>
    <s v="Nigeria"/>
    <n v="7"/>
    <d v="2025-01-05T00:00:00"/>
    <n v="177202.16"/>
    <n v="235050.6"/>
    <n v="22859078.640000001"/>
    <s v="NGN"/>
    <d v="2026-06-08T00:00:00"/>
    <d v="2025-01-13T00:00:00"/>
    <m/>
    <x v="1"/>
    <x v="1"/>
  </r>
  <r>
    <s v="PRD-03024"/>
    <s v="UBI-NET-0105"/>
    <s v="9132260000000"/>
    <x v="52"/>
    <s v="Ubiquiti"/>
    <x v="11"/>
    <s v="Routers"/>
    <s v="Each"/>
    <s v="Active"/>
    <x v="0"/>
    <s v="PHC"/>
    <s v="B-01-S9"/>
    <s v="B"/>
    <s v="S9"/>
    <s v="BT-476792"/>
    <s v="LOT-C6005"/>
    <n v="13"/>
    <n v="3"/>
    <n v="10"/>
    <n v="25"/>
    <n v="7"/>
    <n v="250"/>
    <s v="SUP-1006"/>
    <x v="4"/>
    <s v="China"/>
    <n v="34"/>
    <d v="2025-09-03T00:00:00"/>
    <n v="664419.53"/>
    <n v="827730.39"/>
    <n v="8637453.8900000006"/>
    <s v="NGN"/>
    <d v="2026-06-24T00:00:00"/>
    <d v="2025-09-10T00:00:00"/>
    <m/>
    <x v="2"/>
    <x v="0"/>
  </r>
  <r>
    <s v="PRD-00012"/>
    <s v="HP-PRN-0001"/>
    <s v="4145870000000"/>
    <x v="76"/>
    <s v="Hp"/>
    <x v="7"/>
    <s v="Inkjet Printers"/>
    <s v="Each"/>
    <s v="Active"/>
    <x v="2"/>
    <s v="LAG"/>
    <s v="D-02-S4"/>
    <s v="D"/>
    <s v="S4"/>
    <s v="BT-792094"/>
    <s v="LOT-A4164"/>
    <n v="68"/>
    <n v="12"/>
    <n v="56"/>
    <n v="40"/>
    <n v="16"/>
    <n v="200"/>
    <s v="SUP-1001"/>
    <x v="9"/>
    <s v="Nigeria"/>
    <n v="11"/>
    <d v="2025-02-23T00:00:00"/>
    <n v="284457.06"/>
    <n v="349833.58"/>
    <n v="19343080.079999998"/>
    <s v="NGN"/>
    <d v="2026-06-10T00:00:00"/>
    <d v="2025-03-01T00:00:00"/>
    <m/>
    <x v="1"/>
    <x v="1"/>
  </r>
  <r>
    <s v="PRD-03078"/>
    <s v="CIS-CCT-0075"/>
    <s v="8164540000000"/>
    <x v="17"/>
    <s v="Cisco"/>
    <x v="9"/>
    <s v="Intercoms"/>
    <s v="Each"/>
    <s v="Active"/>
    <x v="0"/>
    <s v="PHC"/>
    <s v="E-10-S5"/>
    <s v="E"/>
    <s v="S5"/>
    <s v="BT-571668"/>
    <s v="LOT-C9343"/>
    <n v="263"/>
    <n v="12"/>
    <n v="251"/>
    <n v="50"/>
    <n v="25"/>
    <n v="200"/>
    <s v="SUP-1010"/>
    <x v="1"/>
    <s v="United Arab Emirates"/>
    <n v="20"/>
    <d v="2025-06-15T00:00:00"/>
    <n v="447967.67"/>
    <n v="555935.92000000004"/>
    <n v="117815497.2"/>
    <s v="NGN"/>
    <d v="2026-05-25T00:00:00"/>
    <d v="2025-06-27T00:00:00"/>
    <m/>
    <x v="3"/>
    <x v="1"/>
  </r>
  <r>
    <s v="PRD-01690"/>
    <s v="CAN-SUP-0053"/>
    <s v="234424000000"/>
    <x v="50"/>
    <s v="Canon"/>
    <x v="6"/>
    <s v="Toner &amp; Ink"/>
    <s v="Pack"/>
    <s v="Active"/>
    <x v="1"/>
    <s v="ABJ"/>
    <s v="D-24-S7"/>
    <s v="D"/>
    <s v="S7"/>
    <s v="BT-733854"/>
    <s v="LOT-B6770"/>
    <n v="236"/>
    <n v="37"/>
    <n v="199"/>
    <n v="50"/>
    <n v="20"/>
    <n v="400"/>
    <s v="SUP-1005"/>
    <x v="12"/>
    <s v="United Arab Emirates"/>
    <n v="21"/>
    <d v="2025-04-27T00:00:00"/>
    <n v="16632.560000000001"/>
    <n v="24298.69"/>
    <n v="3925284.16"/>
    <s v="NGN"/>
    <d v="2026-05-29T00:00:00"/>
    <d v="2025-05-01T00:00:00"/>
    <d v="2027-08-21T00:00:00"/>
    <x v="1"/>
    <x v="1"/>
  </r>
  <r>
    <s v="PRD-02312"/>
    <s v="HP-MOB-0083"/>
    <s v="6100730000000"/>
    <x v="25"/>
    <s v="Hp"/>
    <x v="5"/>
    <s v="Tablets"/>
    <s v="Each"/>
    <s v="Active"/>
    <x v="0"/>
    <s v="PHC"/>
    <s v="G-03-S8"/>
    <s v="G"/>
    <s v="S8"/>
    <s v="BT-416382"/>
    <s v="LOT-C2702"/>
    <n v="71"/>
    <n v="2"/>
    <n v="69"/>
    <n v="15"/>
    <n v="7"/>
    <n v="150"/>
    <s v="SUP-1003"/>
    <x v="0"/>
    <s v="Nigeria"/>
    <n v="3"/>
    <d v="2026-02-17T00:00:00"/>
    <n v="170187.88"/>
    <n v="242350.47"/>
    <n v="12083339.48"/>
    <s v="NGN"/>
    <d v="2026-06-05T00:00:00"/>
    <d v="2026-03-01T00:00:00"/>
    <m/>
    <x v="1"/>
    <x v="1"/>
  </r>
  <r>
    <s v="PRD-02403"/>
    <s v="WD-STO-0062"/>
    <s v="8023350000000"/>
    <x v="74"/>
    <s v="Western Digital"/>
    <x v="3"/>
    <s v="External Storage"/>
    <s v="Each"/>
    <s v="Active"/>
    <x v="0"/>
    <s v="PHC"/>
    <s v="E-10-S6"/>
    <s v="E"/>
    <s v="S6"/>
    <s v="BT-743402"/>
    <s v="LOT-C8693"/>
    <n v="129"/>
    <n v="26"/>
    <n v="103"/>
    <m/>
    <n v="7"/>
    <n v="125"/>
    <s v="SUP-1001"/>
    <x v="9"/>
    <s v="Nigeria"/>
    <n v="5"/>
    <d v="2025-10-24T00:00:00"/>
    <n v="192791.83"/>
    <n v="273826.57"/>
    <n v="24870146.07"/>
    <s v="NGN"/>
    <d v="2026-05-25T00:00:00"/>
    <d v="2025-10-31T00:00:00"/>
    <m/>
    <x v="3"/>
    <x v="1"/>
  </r>
  <r>
    <s v="PRD-02068"/>
    <s v="CAN-PRN-0048"/>
    <s v="4536790000000"/>
    <x v="35"/>
    <s v="Canon"/>
    <x v="7"/>
    <s v="Multifunction"/>
    <s v="Each"/>
    <s v="Active"/>
    <x v="1"/>
    <s v="ABJ"/>
    <s v="N/A"/>
    <s v="B"/>
    <s v="S5"/>
    <s v="BT-991610"/>
    <s v="LOT-B5131"/>
    <n v="301"/>
    <n v="48"/>
    <n v="253"/>
    <n v="40"/>
    <n v="20"/>
    <n v="320"/>
    <s v="SUP-1007"/>
    <x v="8"/>
    <s v="China"/>
    <n v="35"/>
    <d v="2025-09-03T00:00:00"/>
    <n v="308541.40000000002"/>
    <n v="471749.71"/>
    <n v="92870961.400000006"/>
    <s v="NGN"/>
    <d v="2026-05-11T00:00:00"/>
    <d v="2025-09-04T00:00:00"/>
    <m/>
    <x v="1"/>
    <x v="1"/>
  </r>
  <r>
    <s v="PRD-02760"/>
    <s v="LOG-FUR-0076"/>
    <s v="6637680000000"/>
    <x v="4"/>
    <s v="Logitech"/>
    <x v="4"/>
    <s v="Desks"/>
    <s v="Each"/>
    <s v="Active"/>
    <x v="0"/>
    <s v="PHC"/>
    <s v="E-22-S3"/>
    <s v="E"/>
    <s v="S3"/>
    <s v="BT-528564"/>
    <s v="LOT-C6591"/>
    <n v="282"/>
    <n v="17"/>
    <n v="265"/>
    <n v="40"/>
    <n v="12"/>
    <n v="320"/>
    <s v="SUP-1003"/>
    <x v="0"/>
    <s v="Nigeria"/>
    <n v="4"/>
    <d v="2025-01-06T00:00:00"/>
    <n v="76500.429999999993"/>
    <n v="95095.91"/>
    <n v="21573121.260000002"/>
    <s v="NGN"/>
    <d v="2026-06-17T00:00:00"/>
    <d v="2025-01-09T00:00:00"/>
    <m/>
    <x v="1"/>
    <x v="1"/>
  </r>
  <r>
    <s v="PRD-01316"/>
    <s v="HP-PRN-0023"/>
    <s v="3316500000000"/>
    <x v="76"/>
    <s v="Hp"/>
    <x v="7"/>
    <s v="Laser Printers"/>
    <s v="Each"/>
    <s v="Active"/>
    <x v="1"/>
    <s v="ABJ"/>
    <s v="B-32-S2"/>
    <s v="B"/>
    <s v="S2"/>
    <s v="BT-400547"/>
    <s v="LOT-B7958"/>
    <n v="0"/>
    <n v="0"/>
    <n v="0"/>
    <n v="75"/>
    <n v="37"/>
    <n v="450"/>
    <s v="SUP-1010"/>
    <x v="1"/>
    <s v="United Arab Emirates"/>
    <n v="16"/>
    <d v="2025-04-03T00:00:00"/>
    <n v="347954.82"/>
    <n v="433282.52"/>
    <n v="0"/>
    <s v="NGN"/>
    <d v="2026-06-09T00:00:00"/>
    <d v="2025-04-10T00:00:00"/>
    <m/>
    <x v="0"/>
    <x v="0"/>
  </r>
  <r>
    <s v="PRD-01720"/>
    <s v="SEA-STO-0037"/>
    <s v="1603850000000"/>
    <x v="55"/>
    <s v="Seagate"/>
    <x v="3"/>
    <s v="Hard Disk Drives"/>
    <s v="Each"/>
    <s v="Active"/>
    <x v="1"/>
    <s v="ABJ"/>
    <s v="E-08-S6"/>
    <s v="E"/>
    <s v="S6"/>
    <s v="BT-423166"/>
    <s v="LOT-B8531"/>
    <n v="167"/>
    <n v="61"/>
    <n v="106"/>
    <n v="60"/>
    <n v="18"/>
    <n v="300"/>
    <s v="SUP-1002"/>
    <x v="5"/>
    <s v="Nigeria"/>
    <n v="7"/>
    <d v="2025-08-24T00:00:00"/>
    <n v="132467.84"/>
    <n v="156074.19"/>
    <n v="22122129.280000001"/>
    <s v="NGN"/>
    <d v="2026-06-23T00:00:00"/>
    <d v="2025-09-03T00:00:00"/>
    <m/>
    <x v="1"/>
    <x v="1"/>
  </r>
  <r>
    <s v="PRD-01358"/>
    <s v="HP-PRN-0025"/>
    <s v="7035600000000"/>
    <x v="64"/>
    <s v="Hp"/>
    <x v="7"/>
    <s v="Inkjet Printers"/>
    <s v="Each"/>
    <s v="Active"/>
    <x v="1"/>
    <s v="ABJ"/>
    <s v="F-04-S3"/>
    <s v="F"/>
    <s v="S3"/>
    <s v="BT-870938"/>
    <s v="LOT-B7524"/>
    <n v="0"/>
    <n v="0"/>
    <n v="0"/>
    <n v="10"/>
    <n v="5"/>
    <n v="100"/>
    <s v="SUP-1005"/>
    <x v="12"/>
    <s v="United Arab Emirates"/>
    <n v="19"/>
    <d v="2026-03-30T00:00:00"/>
    <n v="441592.12"/>
    <n v="514628.78"/>
    <n v="0"/>
    <s v="NGN"/>
    <d v="2026-06-04T00:00:00"/>
    <d v="2026-04-13T00:00:00"/>
    <m/>
    <x v="0"/>
    <x v="0"/>
  </r>
  <r>
    <s v="PRD-01174"/>
    <s v="SAM-MOB-0039"/>
    <s v="7625200000000"/>
    <x v="11"/>
    <s v="Samsung"/>
    <x v="5"/>
    <s v="Tablets"/>
    <s v="Each"/>
    <s v="Active"/>
    <x v="2"/>
    <s v="LAG"/>
    <s v="B-15-S9"/>
    <s v="B"/>
    <s v="S9"/>
    <s v="BT-245576"/>
    <s v="LOT-A6739"/>
    <n v="24"/>
    <n v="0"/>
    <n v="24"/>
    <n v="20"/>
    <n v="6"/>
    <n v="160"/>
    <s v="SUP-1004"/>
    <x v="10"/>
    <s v="United Arab Emirates"/>
    <n v="25"/>
    <d v="2025-12-09T00:00:00"/>
    <n v="438160.83"/>
    <n v="628355.72"/>
    <n v="10515859.92"/>
    <s v="NGN"/>
    <d v="2026-05-16T00:00:00"/>
    <d v="2025-12-14T00:00:00"/>
    <m/>
    <x v="1"/>
    <x v="1"/>
  </r>
  <r>
    <s v="PRD-01936"/>
    <s v="WD-STO-0050"/>
    <s v="9221340000000"/>
    <x v="74"/>
    <s v="Western Digital"/>
    <x v="3"/>
    <s v="External Storage"/>
    <s v="Each"/>
    <s v="Active"/>
    <x v="1"/>
    <s v="ABJ"/>
    <s v="E-09-S3"/>
    <s v="E"/>
    <s v="S3"/>
    <s v="BT-743124"/>
    <s v="LOT-B9263"/>
    <n v="61"/>
    <n v="22"/>
    <n v="39"/>
    <n v="15"/>
    <n v="4"/>
    <n v="75"/>
    <s v="SUP-1002"/>
    <x v="5"/>
    <s v="Nigeria"/>
    <n v="9"/>
    <d v="2025-07-17T00:00:00"/>
    <n v="191488.27"/>
    <n v="291805.63"/>
    <n v="11680784.470000001"/>
    <s v="NGN"/>
    <d v="2026-06-26T00:00:00"/>
    <d v="2025-08-01T00:00:00"/>
    <m/>
    <x v="1"/>
    <x v="1"/>
  </r>
  <r>
    <s v="PRD-01889"/>
    <s v="LOG-FUR-0046"/>
    <s v="429579000000"/>
    <x v="4"/>
    <s v="Logitech"/>
    <x v="4"/>
    <s v="Desks"/>
    <s v="Each"/>
    <s v="Active"/>
    <x v="1"/>
    <s v="ABJ"/>
    <s v="A-36-S1"/>
    <s v="A"/>
    <s v="S1"/>
    <s v="BT-555938"/>
    <s v="LOT-B8167"/>
    <n v="82"/>
    <n v="29"/>
    <n v="53"/>
    <n v="15"/>
    <n v="4"/>
    <n v="150"/>
    <s v="SUP-1003"/>
    <x v="0"/>
    <s v="Nigeria"/>
    <n v="5"/>
    <d v="2025-07-02T00:00:00"/>
    <n v="227047.04000000001"/>
    <n v="281808.18"/>
    <n v="18617857.280000001"/>
    <s v="NGN"/>
    <d v="2026-05-28T00:00:00"/>
    <d v="2025-07-03T00:00:00"/>
    <m/>
    <x v="1"/>
    <x v="1"/>
  </r>
  <r>
    <s v="PRD-01731"/>
    <s v="LOG-FUR-0042"/>
    <s v="5004200000000"/>
    <x v="4"/>
    <s v="Logitech"/>
    <x v="4"/>
    <s v="Desks"/>
    <s v="Each"/>
    <s v="Active"/>
    <x v="1"/>
    <s v="ABJ"/>
    <s v="A-27-S8"/>
    <s v="A"/>
    <s v="S8"/>
    <s v="BT-651502"/>
    <s v="LOT-B4704"/>
    <n v="411"/>
    <n v="144"/>
    <n v="267"/>
    <n v="75"/>
    <n v="37"/>
    <n v="750"/>
    <s v="SUP-1007"/>
    <x v="8"/>
    <s v="China"/>
    <n v="31"/>
    <d v="2026-05-24T00:00:00"/>
    <n v="115575.69"/>
    <n v="176001.02"/>
    <n v="47501608.590000004"/>
    <s v="NGN"/>
    <d v="2026-06-28T00:00:00"/>
    <d v="2026-06-06T00:00:00"/>
    <m/>
    <x v="1"/>
    <x v="1"/>
  </r>
  <r>
    <s v="PRD-02501"/>
    <s v="PHI-AUD-0060"/>
    <s v="4512280000000"/>
    <x v="49"/>
    <s v="Philips"/>
    <x v="0"/>
    <s v="Headsets"/>
    <s v="Each"/>
    <s v="Active"/>
    <x v="0"/>
    <s v="PHC"/>
    <s v="B-29-S9"/>
    <s v="B"/>
    <s v="S9"/>
    <s v="BT-971391"/>
    <s v="LOT-C5589"/>
    <n v="24"/>
    <n v="1"/>
    <n v="23"/>
    <n v="10"/>
    <n v="3"/>
    <n v="40"/>
    <s v="SUP-1003"/>
    <x v="0"/>
    <s v="Nigeria"/>
    <n v="6"/>
    <d v="2025-11-08T00:00:00"/>
    <n v="109200.61"/>
    <n v="159837.99"/>
    <n v="2620814.64"/>
    <s v="NGN"/>
    <d v="2026-05-01T00:00:00"/>
    <d v="2025-11-11T00:00:00"/>
    <m/>
    <x v="1"/>
    <x v="1"/>
  </r>
  <r>
    <s v="PRD-01624"/>
    <s v="LOG-FUR-0039"/>
    <s v="5112980000000"/>
    <x v="4"/>
    <s v="Logitech"/>
    <x v="4"/>
    <s v="Seating"/>
    <s v="Each"/>
    <s v="Active"/>
    <x v="1"/>
    <s v="ABJ"/>
    <s v="B-13-S7"/>
    <s v="B"/>
    <s v="S7"/>
    <s v="BT-994722"/>
    <s v="LOT-B8775"/>
    <n v="274"/>
    <n v="29"/>
    <n v="245"/>
    <n v="75"/>
    <n v="30"/>
    <n v="450"/>
    <s v="SUP-1002"/>
    <x v="5"/>
    <s v="Nigeria"/>
    <n v="4"/>
    <d v="2026-03-22T00:00:00"/>
    <n v="70181.429999999993"/>
    <n v="97334.43"/>
    <n v="19229711.82"/>
    <s v="NGN"/>
    <d v="2026-06-19T00:00:00"/>
    <d v="2026-03-31T00:00:00"/>
    <m/>
    <x v="1"/>
    <x v="1"/>
  </r>
  <r>
    <s v="PRD-02775"/>
    <s v="LEN-LAP-0054"/>
    <s v="6460830000000"/>
    <x v="85"/>
    <s v="Lenovo"/>
    <x v="2"/>
    <s v="Consumer Laptops"/>
    <s v="Each"/>
    <s v="Discontinued"/>
    <x v="0"/>
    <s v="PHC"/>
    <s v="G-32-S8"/>
    <s v="G"/>
    <s v="S8"/>
    <s v="BT-220847"/>
    <s v="LOT-C2447"/>
    <n v="174"/>
    <n v="35"/>
    <n v="139"/>
    <n v="25"/>
    <n v="10"/>
    <n v="100"/>
    <s v="SUP-1001"/>
    <x v="9"/>
    <s v="Nigeria"/>
    <n v="6"/>
    <d v="2026-02-15T00:00:00"/>
    <n v="1135569.05"/>
    <n v="1703448.09"/>
    <n v="197589014.69999999"/>
    <s v="NGN"/>
    <d v="2026-05-30T00:00:00"/>
    <d v="2026-02-18T00:00:00"/>
    <m/>
    <x v="3"/>
    <x v="1"/>
  </r>
  <r>
    <s v="PRD-00690"/>
    <s v="PHI-CCT-0021"/>
    <s v="7815540000000"/>
    <x v="32"/>
    <s v="Philips"/>
    <x v="9"/>
    <s v="Intercoms"/>
    <s v="Each"/>
    <s v="Active"/>
    <x v="2"/>
    <s v="LAG"/>
    <s v="F-09-S2"/>
    <s v="F"/>
    <s v="S2"/>
    <s v="BT-345587"/>
    <s v="LOT-A7096"/>
    <n v="123"/>
    <n v="47"/>
    <n v="76"/>
    <n v="40"/>
    <n v="16"/>
    <n v="200"/>
    <s v="SUP-1001"/>
    <x v="9"/>
    <s v="Nigeria"/>
    <n v="6"/>
    <d v="2025-03-07T00:00:00"/>
    <n v="452635.67"/>
    <n v="534356.32999999996"/>
    <n v="55674187.409999996"/>
    <s v="NGN"/>
    <d v="2026-05-29T00:00:00"/>
    <d v="2025-03-22T00:00:00"/>
    <m/>
    <x v="1"/>
    <x v="1"/>
  </r>
  <r>
    <s v="PRD-03224"/>
    <s v="CIS-NET-0127"/>
    <s v="3379180000000"/>
    <x v="48"/>
    <s v="Cisco"/>
    <x v="11"/>
    <s v="Routers"/>
    <s v="Each"/>
    <s v="Active"/>
    <x v="0"/>
    <s v="PHC"/>
    <s v="C-15-S6"/>
    <s v="C"/>
    <s v="S6"/>
    <s v="BT-243619"/>
    <s v="LOT-C5001"/>
    <n v="121"/>
    <n v="28"/>
    <n v="93"/>
    <n v="25"/>
    <n v="12"/>
    <n v="250"/>
    <s v="SUP-1001"/>
    <x v="9"/>
    <s v="Nigeria"/>
    <n v="10"/>
    <d v="2025-02-08T00:00:00"/>
    <n v="488812.77"/>
    <n v="678985.88"/>
    <n v="59146345.170000002"/>
    <s v="NGN"/>
    <d v="2026-06-03T00:00:00"/>
    <d v="2025-08-06T00:00:00"/>
    <m/>
    <x v="1"/>
    <x v="1"/>
  </r>
  <r>
    <s v="PRD-02905"/>
    <s v="MSF-ACC-0050"/>
    <s v="5731830000000"/>
    <x v="26"/>
    <s v="Microsoft"/>
    <x v="10"/>
    <s v="Input Combos"/>
    <s v="Each"/>
    <s v="Active"/>
    <x v="0"/>
    <s v="PHC"/>
    <s v="D-35-S3"/>
    <s v="D"/>
    <s v="S3"/>
    <s v="BT-574512"/>
    <s v="LOT-C3118"/>
    <n v="416"/>
    <n v="49"/>
    <n v="367"/>
    <n v="75"/>
    <n v="37"/>
    <n v="600"/>
    <s v="SUP-1012"/>
    <x v="11"/>
    <s v="Nigeria"/>
    <n v="6"/>
    <d v="2025-04-26T00:00:00"/>
    <n v="59006.04"/>
    <n v="79004.38"/>
    <n v="24546512.640000001"/>
    <s v="NGN"/>
    <d v="2026-06-26T00:00:00"/>
    <d v="2025-04-30T00:00:00"/>
    <m/>
    <x v="1"/>
    <x v="1"/>
  </r>
  <r>
    <s v="PRD-01432"/>
    <s v="SAM-STO-0037"/>
    <s v="5539260000000"/>
    <x v="3"/>
    <s v="Samsung"/>
    <x v="3"/>
    <s v="External Storage"/>
    <s v="Each"/>
    <s v="Active"/>
    <x v="1"/>
    <s v="ABJ"/>
    <s v="F-32-S3"/>
    <s v="F"/>
    <s v="S3"/>
    <s v="BT-949169"/>
    <s v="LOT-B2691"/>
    <n v="89"/>
    <n v="26"/>
    <n v="63"/>
    <n v="100"/>
    <n v="30"/>
    <n v="800"/>
    <s v="SUP-1009"/>
    <x v="7"/>
    <s v="Nigeria"/>
    <n v="12"/>
    <d v="2025-02-08T00:00:00"/>
    <n v="37343.43"/>
    <n v="56056.81"/>
    <n v="3323565.27"/>
    <s v="NGN"/>
    <d v="2026-06-21T00:00:00"/>
    <d v="2025-02-19T00:00:00"/>
    <m/>
    <x v="2"/>
    <x v="0"/>
  </r>
  <r>
    <s v="PRD-00736"/>
    <s v="BRO-PRN-0015"/>
    <s v="2661160000000"/>
    <x v="44"/>
    <s v="Brother"/>
    <x v="7"/>
    <s v="Laser Printers"/>
    <s v="Each"/>
    <s v="Active"/>
    <x v="2"/>
    <s v="LAG"/>
    <s v="E-06-S4"/>
    <s v="E"/>
    <s v="S4"/>
    <s v="BT-196338"/>
    <s v="LOT-A4271"/>
    <n v="119"/>
    <n v="38"/>
    <n v="81"/>
    <n v="75"/>
    <n v="37"/>
    <n v="750"/>
    <s v="SUP-1002"/>
    <x v="5"/>
    <s v="Nigeria"/>
    <n v="3"/>
    <d v="2026-03-07T00:00:00"/>
    <n v="510676.34"/>
    <n v="733461.7"/>
    <n v="60770484.460000001"/>
    <s v="NGN"/>
    <d v="2026-05-07T00:00:00"/>
    <d v="2026-03-16T00:00:00"/>
    <m/>
    <x v="1"/>
    <x v="1"/>
  </r>
  <r>
    <s v="PRD-02202"/>
    <s v="DEL-LAP-0052"/>
    <s v="4951110000000"/>
    <x v="75"/>
    <s v="Dell"/>
    <x v="2"/>
    <s v="Business Laptops"/>
    <s v="Each"/>
    <s v="Active"/>
    <x v="1"/>
    <s v="ABJ"/>
    <s v="C-37-S2"/>
    <s v="C"/>
    <s v="S2"/>
    <s v="BT-283429"/>
    <s v="LOT-B9346"/>
    <n v="167"/>
    <n v="7"/>
    <n v="160"/>
    <n v="100"/>
    <n v="40"/>
    <n v="400"/>
    <s v="SUP-1002"/>
    <x v="5"/>
    <s v="Nigeria"/>
    <n v="7"/>
    <d v="2025-01-31T00:00:00"/>
    <n v="667778.66"/>
    <n v="800413.39"/>
    <n v="111519036.2"/>
    <s v="NGN"/>
    <d v="2026-05-14T00:00:00"/>
    <d v="2025-02-14T00:00:00"/>
    <m/>
    <x v="1"/>
    <x v="1"/>
  </r>
  <r>
    <s v="PRD-03373"/>
    <s v="HP-PRN-0063"/>
    <s v="9884660000000"/>
    <x v="64"/>
    <s v="Hp"/>
    <x v="7"/>
    <s v="Multifunction"/>
    <s v="Each"/>
    <s v="Active"/>
    <x v="0"/>
    <s v="PHC"/>
    <s v="B-05-S4"/>
    <s v="B"/>
    <s v="S4"/>
    <s v="BT-509439"/>
    <s v="LOT-C8889"/>
    <n v="109"/>
    <n v="38"/>
    <n v="71"/>
    <n v="40"/>
    <n v="20"/>
    <n v="200"/>
    <s v="SUP-1003"/>
    <x v="0"/>
    <s v="Nigeria"/>
    <n v="3"/>
    <m/>
    <n v="77352.86"/>
    <n v="101156.37"/>
    <n v="8431461.7400000002"/>
    <s v="NGN"/>
    <d v="2026-06-01T00:00:00"/>
    <d v="2025-08-24T00:00:00"/>
    <m/>
    <x v="1"/>
    <x v="1"/>
  </r>
  <r>
    <s v="PRD-02653"/>
    <s v="BRO-PRN-0058"/>
    <s v="4648810000000"/>
    <x v="44"/>
    <s v="Brother"/>
    <x v="7"/>
    <s v="Laser Printers"/>
    <s v="Each"/>
    <s v="Active"/>
    <x v="0"/>
    <s v="PHC"/>
    <s v="G-35-S2"/>
    <s v="G"/>
    <s v="S2"/>
    <s v="BT-203443"/>
    <s v="LOT-C2769"/>
    <n v="-5"/>
    <n v="3"/>
    <n v="74"/>
    <n v="30"/>
    <n v="15"/>
    <n v="120"/>
    <s v="SUP-1009"/>
    <x v="7"/>
    <s v="Nigeria"/>
    <n v="11"/>
    <d v="2025-11-18T00:00:00"/>
    <n v="261401"/>
    <n v="335963.58"/>
    <n v="20127877"/>
    <s v="NGN"/>
    <d v="2026-06-21T00:00:00"/>
    <d v="2025-11-28T00:00:00"/>
    <m/>
    <x v="1"/>
    <x v="1"/>
  </r>
  <r>
    <s v="PRD-00040"/>
    <s v="PHI-CCT-0001"/>
    <s v="2445110000000"/>
    <x v="32"/>
    <s v="Philips"/>
    <x v="9"/>
    <s v="Intercoms"/>
    <s v="Each"/>
    <s v="Active"/>
    <x v="2"/>
    <s v="LAG"/>
    <s v="G-01-S1"/>
    <s v="G"/>
    <s v="S1"/>
    <s v="BT-314353"/>
    <s v="LOT-A5938"/>
    <n v="14"/>
    <n v="0"/>
    <n v="14"/>
    <n v="30"/>
    <n v="9"/>
    <n v="300"/>
    <s v="SUP-1004"/>
    <x v="10"/>
    <s v="United Arab Emirates"/>
    <n v="24"/>
    <d v="2025-07-29T00:00:00"/>
    <n v="539408.5"/>
    <n v="725317.31"/>
    <n v="7551719"/>
    <s v="NGN"/>
    <d v="2026-06-15T00:00:00"/>
    <d v="2025-07-30T00:00:00"/>
    <m/>
    <x v="2"/>
    <x v="0"/>
  </r>
  <r>
    <s v="PRD-01400"/>
    <s v="LOG-AUD-0034"/>
    <s v="1518620000000"/>
    <x v="60"/>
    <s v="Logitech"/>
    <x v="0"/>
    <s v="Speakers"/>
    <s v="Each"/>
    <s v="Discontinued"/>
    <x v="1"/>
    <s v="ABJ"/>
    <s v="B-01-S5"/>
    <s v="B"/>
    <s v="S5"/>
    <s v="BT-135108"/>
    <s v="LOT-B4776"/>
    <n v="219"/>
    <n v="86"/>
    <n v="133"/>
    <n v="75"/>
    <n v="37"/>
    <n v="450"/>
    <s v="SUP-1002"/>
    <x v="5"/>
    <s v="Nigeria"/>
    <n v="5"/>
    <d v="2025-07-14T00:00:00"/>
    <n v="116676.79"/>
    <n v="156562.5"/>
    <n v="25552217.010000002"/>
    <s v="NGN"/>
    <d v="2026-05-30T00:00:00"/>
    <d v="2025-07-26T00:00:00"/>
    <m/>
    <x v="1"/>
    <x v="1"/>
  </r>
  <r>
    <s v="PRD-02833"/>
    <s v="HP-CLN-0073"/>
    <s v="7810880000000"/>
    <x v="1"/>
    <s v="Hp"/>
    <x v="1"/>
    <s v="Vacuum"/>
    <s v="Each"/>
    <s v="Active"/>
    <x v="0"/>
    <s v="PHC"/>
    <s v="D-01-S4"/>
    <s v="D"/>
    <s v="S4"/>
    <s v="BT-879274"/>
    <s v="LOT-C8334"/>
    <n v="131"/>
    <n v="9"/>
    <n v="122"/>
    <n v="40"/>
    <n v="12"/>
    <n v="200"/>
    <s v="SUP-1010"/>
    <x v="1"/>
    <s v="United Arab Emirates"/>
    <n v="20"/>
    <d v="2026-05-04T00:00:00"/>
    <n v="89298.5"/>
    <n v="135173.93"/>
    <n v="11698103.5"/>
    <s v="NGN"/>
    <d v="2026-06-09T00:00:00"/>
    <d v="2026-05-19T00:00:00"/>
    <d v="2027-12-18T00:00:00"/>
    <x v="1"/>
    <x v="1"/>
  </r>
  <r>
    <s v="PRD-01594"/>
    <s v="MSF-FUR-0034"/>
    <m/>
    <x v="10"/>
    <s v="Microsoft"/>
    <x v="4"/>
    <s v="Desks"/>
    <s v="Each"/>
    <s v="Active"/>
    <x v="1"/>
    <s v="ABJ"/>
    <s v="D-37-S4"/>
    <s v="D"/>
    <s v="S4"/>
    <s v="BT-272975"/>
    <s v="LOT-B4600"/>
    <n v="3"/>
    <n v="0"/>
    <n v="3"/>
    <n v="10"/>
    <n v="5"/>
    <n v="80"/>
    <s v="SUP-1010"/>
    <x v="1"/>
    <s v="United Arab Emirates"/>
    <n v="20"/>
    <d v="2025-05-13T00:00:00"/>
    <n v="169859.62"/>
    <n v="201590.9"/>
    <n v="509578.86"/>
    <s v="NGN"/>
    <d v="2026-06-28T00:00:00"/>
    <d v="2025-05-24T00:00:00"/>
    <m/>
    <x v="2"/>
    <x v="0"/>
  </r>
  <r>
    <s v="PRD-00086"/>
    <s v="CIS-NET-0004"/>
    <m/>
    <x v="56"/>
    <s v="Cisco"/>
    <x v="11"/>
    <s v="Switches"/>
    <s v="Each"/>
    <s v="Active"/>
    <x v="2"/>
    <s v="LAG"/>
    <s v="N/A"/>
    <s v="G"/>
    <s v="S1"/>
    <s v="BT-787757"/>
    <s v="LOT-A3078"/>
    <n v="84"/>
    <n v="20"/>
    <n v="64"/>
    <n v="40"/>
    <n v="20"/>
    <n v="240"/>
    <s v="SUP-1011"/>
    <x v="2"/>
    <s v="United Kingdom"/>
    <n v="28"/>
    <d v="2026-03-04T00:00:00"/>
    <n v="335273.26"/>
    <n v="421417.44"/>
    <n v="28162953.84"/>
    <s v="NGN"/>
    <d v="2026-05-12T00:00:00"/>
    <d v="2026-03-07T00:00:00"/>
    <m/>
    <x v="1"/>
    <x v="1"/>
  </r>
  <r>
    <s v="PRD-00262"/>
    <s v="DEL-LAP-0005"/>
    <s v="9078260000000"/>
    <x v="9"/>
    <s v="Dell"/>
    <x v="2"/>
    <s v="Gaming Laptops"/>
    <s v="Each"/>
    <s v="Active"/>
    <x v="2"/>
    <s v="LAG"/>
    <s v="E-23-S5"/>
    <s v="E"/>
    <s v="S5"/>
    <s v="BT-921169"/>
    <s v="LOT-A7616"/>
    <n v="121"/>
    <n v="43"/>
    <n v="78"/>
    <n v="25"/>
    <n v="12"/>
    <n v="150"/>
    <s v="SUP-1004"/>
    <x v="10"/>
    <s v="United Arab Emirates"/>
    <n v="20"/>
    <d v="2025-09-15T00:00:00"/>
    <n v="1090924.77"/>
    <n v="1690058.78"/>
    <n v="132001897.2"/>
    <s v="NGN"/>
    <d v="2026-05-11T00:00:00"/>
    <d v="2025-09-16T00:00:00"/>
    <m/>
    <x v="1"/>
    <x v="1"/>
  </r>
  <r>
    <s v="PRD-03042"/>
    <s v="SAM-MOB-0097"/>
    <s v="9484180000000"/>
    <x v="11"/>
    <s v="Samsung"/>
    <x v="5"/>
    <s v="Smartphones"/>
    <s v="Each"/>
    <s v="Active"/>
    <x v="0"/>
    <s v="PHC"/>
    <s v="F-20-S3"/>
    <s v="F"/>
    <s v="S3"/>
    <s v="BT-521841"/>
    <s v="LOT-C4753"/>
    <n v="110"/>
    <n v="14"/>
    <n v="96"/>
    <n v="15"/>
    <n v="4"/>
    <n v="120"/>
    <s v="SUP-1003"/>
    <x v="0"/>
    <s v="Nigeria"/>
    <n v="4"/>
    <d v="2026-02-10T00:00:00"/>
    <n v="364283.01"/>
    <n v="547564.26"/>
    <n v="40071131.100000001"/>
    <s v="NGN"/>
    <d v="2026-06-20T00:00:00"/>
    <d v="2026-02-23T00:00:00"/>
    <m/>
    <x v="1"/>
    <x v="1"/>
  </r>
  <r>
    <s v="PRD-00482"/>
    <s v="BRO-SUP-0014"/>
    <s v="8566700000000"/>
    <x v="6"/>
    <s v="Brother"/>
    <x v="6"/>
    <s v="Labels"/>
    <s v="Pack"/>
    <s v="Active"/>
    <x v="2"/>
    <s v="LAG"/>
    <s v="D-30-S4"/>
    <s v="D"/>
    <s v="S4"/>
    <s v="BT-260702"/>
    <s v="LOT-A2615"/>
    <n v="0"/>
    <n v="0"/>
    <n v="0"/>
    <n v="60"/>
    <n v="30"/>
    <n v="480"/>
    <s v="SUP-1008"/>
    <x v="3"/>
    <s v="Nigeria"/>
    <n v="6"/>
    <d v="2026-01-09T00:00:00"/>
    <n v="36571.14"/>
    <n v="45825.72"/>
    <n v="0"/>
    <s v="NGN"/>
    <d v="2026-06-15T00:00:00"/>
    <d v="2026-01-18T00:00:00"/>
    <d v="2028-06-10T00:00:00"/>
    <x v="0"/>
    <x v="0"/>
  </r>
  <r>
    <s v="PRD-01151"/>
    <s v="LEN-LAP-0027"/>
    <s v="2206190000000"/>
    <x v="19"/>
    <s v="Lenovo"/>
    <x v="2"/>
    <s v="Consumer Laptops"/>
    <s v="Each"/>
    <s v="Active"/>
    <x v="2"/>
    <s v="LAG"/>
    <s v="H-30-S3"/>
    <s v="H"/>
    <s v="S3"/>
    <s v="BT-478108"/>
    <s v="LOT-A5900"/>
    <n v="265"/>
    <n v="23"/>
    <n v="242"/>
    <n v="100"/>
    <n v="40"/>
    <n v="600"/>
    <s v="SUP-1001"/>
    <x v="9"/>
    <s v="Nigeria"/>
    <n v="8"/>
    <d v="2025-01-19T00:00:00"/>
    <n v="731944.62"/>
    <n v="925915.25"/>
    <n v="193965324.30000001"/>
    <s v="NGN"/>
    <d v="2026-06-21T00:00:00"/>
    <d v="2025-01-28T00:00:00"/>
    <m/>
    <x v="1"/>
    <x v="1"/>
  </r>
  <r>
    <s v="PRD-02996"/>
    <s v="SAM-MOB-0096"/>
    <s v="5209810000000"/>
    <x v="11"/>
    <s v="Samsung"/>
    <x v="5"/>
    <s v="Smartphones"/>
    <s v="Each"/>
    <s v="Active"/>
    <x v="0"/>
    <s v="PHC"/>
    <s v="D-12-S1"/>
    <s v="D"/>
    <s v="S1"/>
    <s v="BT-804595"/>
    <s v="LOT-C5256"/>
    <n v="99"/>
    <n v="5"/>
    <n v="94"/>
    <n v="60"/>
    <n v="18"/>
    <n v="240"/>
    <s v="SUP-1003"/>
    <x v="0"/>
    <s v="Nigeria"/>
    <n v="4"/>
    <d v="2025-04-20T00:00:00"/>
    <n v="393122.91"/>
    <n v="525518.36"/>
    <n v="38919168.090000004"/>
    <s v="NGN"/>
    <d v="2026-05-03T00:00:00"/>
    <d v="2025-04-26T00:00:00"/>
    <m/>
    <x v="1"/>
    <x v="1"/>
  </r>
  <r>
    <s v="PRD-02358"/>
    <s v="LOG-CLN-0062"/>
    <s v="8207500000000"/>
    <x v="28"/>
    <s v="Logitech"/>
    <x v="1"/>
    <s v="Vacuum"/>
    <s v="Each"/>
    <s v="Active"/>
    <x v="0"/>
    <s v="PHC"/>
    <s v="D-09-S7"/>
    <s v="D"/>
    <s v="S7"/>
    <s v="BT-148160"/>
    <s v="LOT-C3885"/>
    <n v="54"/>
    <n v="7"/>
    <n v="47"/>
    <n v="25"/>
    <n v="7"/>
    <n v="200"/>
    <s v="SUP-1009"/>
    <x v="7"/>
    <s v="Nigeria"/>
    <n v="6"/>
    <d v="2025-10-25T00:00:00"/>
    <n v="64592.66"/>
    <n v="91270.04"/>
    <n v="3488003.64"/>
    <s v="NGN"/>
    <d v="2026-06-10T00:00:00"/>
    <d v="2025-11-01T00:00:00"/>
    <d v="2026-05-18T00:00:00"/>
    <x v="1"/>
    <x v="1"/>
  </r>
  <r>
    <s v="PRD-02914"/>
    <s v="PHI-AUD-0077"/>
    <s v="6650430000000"/>
    <x v="49"/>
    <s v="Philips"/>
    <x v="0"/>
    <s v="Earbuds"/>
    <s v="Each"/>
    <s v="Active"/>
    <x v="0"/>
    <s v="PHC"/>
    <s v="F-24-S9"/>
    <s v="F"/>
    <s v="S9"/>
    <s v="BT-486099"/>
    <s v="LOT-C4126"/>
    <n v="86"/>
    <n v="14"/>
    <n v="72"/>
    <n v="10"/>
    <n v="5"/>
    <n v="100"/>
    <s v="SUP-1009"/>
    <x v="7"/>
    <s v="Nigeria"/>
    <n v="8"/>
    <d v="2025-01-22T00:00:00"/>
    <n v="87143.51"/>
    <n v="119912.72"/>
    <n v="7494341.8600000003"/>
    <s v="NGN"/>
    <d v="2026-06-26T00:00:00"/>
    <d v="2025-02-06T00:00:00"/>
    <m/>
    <x v="1"/>
    <x v="1"/>
  </r>
  <r>
    <s v="PRD-00498"/>
    <s v="APC-ELC-0028"/>
    <s v="7221560000000"/>
    <x v="38"/>
    <s v="Apc"/>
    <x v="8"/>
    <s v="UPS"/>
    <s v="Each"/>
    <s v="Active"/>
    <x v="2"/>
    <s v="LAG"/>
    <s v="D-01-S2"/>
    <s v="D"/>
    <s v="S2"/>
    <s v="BT-533435"/>
    <s v="LOT-A2752"/>
    <n v="15"/>
    <n v="5"/>
    <n v="10"/>
    <n v="10"/>
    <n v="3"/>
    <n v="50"/>
    <s v="SUP-1006"/>
    <x v="4"/>
    <s v="China"/>
    <n v="34"/>
    <d v="2026-02-14T00:00:00"/>
    <n v="309148.61"/>
    <n v="389718.81"/>
    <n v="4637229.1500000004"/>
    <s v="NGN"/>
    <d v="2026-06-29T00:00:00"/>
    <d v="2026-02-24T00:00:00"/>
    <m/>
    <x v="1"/>
    <x v="1"/>
  </r>
  <r>
    <s v="PRD-00705"/>
    <s v="LOG-ACC-0022"/>
    <s v="4581920000000"/>
    <x v="69"/>
    <s v="Logitech"/>
    <x v="10"/>
    <s v="Input Combos"/>
    <s v="Each"/>
    <s v="Active"/>
    <x v="2"/>
    <s v="LAG"/>
    <s v="E-10-S3"/>
    <s v="E"/>
    <s v="S3"/>
    <s v="BT-197962"/>
    <s v="LOT-A9220"/>
    <n v="87"/>
    <n v="31"/>
    <n v="56"/>
    <n v="30"/>
    <n v="9"/>
    <n v="120"/>
    <s v="SUP-1008"/>
    <x v="3"/>
    <s v="Nigeria"/>
    <n v="7"/>
    <d v="2026-01-31T00:00:00"/>
    <n v="42900.39"/>
    <n v="53813.02"/>
    <n v="3732333.93"/>
    <s v="NGN"/>
    <d v="2026-05-16T00:00:00"/>
    <d v="2026-02-06T00:00:00"/>
    <m/>
    <x v="1"/>
    <x v="1"/>
  </r>
  <r>
    <s v="PRD-01647"/>
    <s v="PHI-CLN-0077"/>
    <s v="5870130000000"/>
    <x v="20"/>
    <s v="Philips"/>
    <x v="1"/>
    <s v="Vacuum"/>
    <s v="Each"/>
    <s v="Active"/>
    <x v="1"/>
    <s v="ABJ"/>
    <s v="F-07-S4"/>
    <s v="F"/>
    <s v="S4"/>
    <s v="BT-284246"/>
    <s v="LOT-B6878"/>
    <n v="46"/>
    <n v="10"/>
    <n v="36"/>
    <n v="20"/>
    <n v="10"/>
    <n v="120"/>
    <s v="SUP-1010"/>
    <x v="1"/>
    <s v="United Arab Emirates"/>
    <n v="15"/>
    <d v="2025-11-10T00:00:00"/>
    <n v="156745.88"/>
    <n v="203408.03"/>
    <n v="7210310.4800000004"/>
    <s v="NGN"/>
    <d v="2026-05-07T00:00:00"/>
    <d v="2025-11-18T00:00:00"/>
    <d v="2027-08-12T00:00:00"/>
    <x v="1"/>
    <x v="1"/>
  </r>
  <r>
    <s v="PRD-03086"/>
    <s v="MSF-ACC-0057"/>
    <s v="290182000000"/>
    <x v="62"/>
    <s v="Microsoft"/>
    <x v="10"/>
    <s v="Webcams"/>
    <s v="Each"/>
    <s v="Active"/>
    <x v="0"/>
    <s v="PHC"/>
    <s v="G-07-S9"/>
    <s v="G"/>
    <s v="S9"/>
    <s v="BT-924351"/>
    <s v="LOT-C9233"/>
    <n v="68"/>
    <n v="10"/>
    <n v="58"/>
    <n v="20"/>
    <n v="6"/>
    <n v="80"/>
    <s v="SUP-1010"/>
    <x v="1"/>
    <s v="United Arab Emirates"/>
    <n v="16"/>
    <d v="2026-05-13T00:00:00"/>
    <n v="27025.7"/>
    <n v="37174.92"/>
    <n v="1837747.6"/>
    <s v="NGN"/>
    <d v="2026-06-11T00:00:00"/>
    <d v="2026-05-27T00:00:00"/>
    <m/>
    <x v="1"/>
    <x v="1"/>
  </r>
  <r>
    <s v="PRD-02258"/>
    <s v="UBI-CCT-0056"/>
    <s v="7095580000000"/>
    <x v="40"/>
    <s v="Ubiquiti"/>
    <x v="9"/>
    <s v="Intercoms"/>
    <s v="Each"/>
    <s v="Active"/>
    <x v="1"/>
    <s v="ABJ"/>
    <s v="C-10-S5"/>
    <s v="C"/>
    <s v="S5"/>
    <s v="BT-797923"/>
    <s v="LOT-B3182"/>
    <n v="219"/>
    <n v="66"/>
    <n v="153"/>
    <n v="60"/>
    <n v="30"/>
    <n v="300"/>
    <s v="SUP-1010"/>
    <x v="1"/>
    <s v="United Arab Emirates"/>
    <n v="17"/>
    <d v="2025-02-09T00:00:00"/>
    <n v="558424.75"/>
    <n v="718069.07"/>
    <n v="122295020.3"/>
    <s v="NGN"/>
    <d v="2026-06-24T00:00:00"/>
    <d v="2025-02-10T00:00:00"/>
    <m/>
    <x v="1"/>
    <x v="1"/>
  </r>
  <r>
    <s v="PRD-02201"/>
    <s v="PHI-ELC-0125"/>
    <s v="8912290000000"/>
    <x v="37"/>
    <s v="Philips"/>
    <x v="8"/>
    <s v="UPS"/>
    <s v="Each"/>
    <s v="Active"/>
    <x v="1"/>
    <s v="ABJ"/>
    <s v="B-18-S3"/>
    <s v="B"/>
    <s v="S3"/>
    <s v="BT-130626"/>
    <s v="LOT-B3265"/>
    <n v="531"/>
    <n v="205"/>
    <n v="326"/>
    <n v="75"/>
    <n v="30"/>
    <n v="750"/>
    <s v="SUP-1003"/>
    <x v="0"/>
    <s v="Nigeria"/>
    <n v="4"/>
    <d v="2025-12-18T00:00:00"/>
    <n v="87909.49"/>
    <n v="130906.43"/>
    <n v="46679939.189999998"/>
    <s v="NGN"/>
    <d v="2026-05-27T00:00:00"/>
    <d v="2026-01-01T00:00:00"/>
    <m/>
    <x v="1"/>
    <x v="1"/>
  </r>
  <r>
    <s v="PRD-01663"/>
    <s v="WD-STO-0042"/>
    <m/>
    <x v="74"/>
    <s v="Western Digital"/>
    <x v="3"/>
    <s v="Hard Disk Drives"/>
    <s v="Each"/>
    <s v="Active"/>
    <x v="1"/>
    <s v="ABJ"/>
    <s v="E-07-S6"/>
    <s v="E"/>
    <s v="S6"/>
    <s v="BT-121759"/>
    <s v="LOT-B9829"/>
    <n v="0"/>
    <n v="0"/>
    <n v="0"/>
    <n v="15"/>
    <n v="7"/>
    <n v="150"/>
    <s v="SUP-1007"/>
    <x v="8"/>
    <s v="China"/>
    <n v="34"/>
    <d v="2025-10-22T00:00:00"/>
    <n v="161111.75"/>
    <n v="245860.18"/>
    <n v="0"/>
    <s v="NGN"/>
    <d v="2026-05-15T00:00:00"/>
    <d v="2025-11-02T00:00:00"/>
    <m/>
    <x v="0"/>
    <x v="0"/>
  </r>
  <r>
    <s v="PRD-02820"/>
    <s v="PHI-AUD-0069"/>
    <s v="3405420000000"/>
    <x v="7"/>
    <s v="Philips"/>
    <x v="0"/>
    <s v="Speakers"/>
    <s v="Each"/>
    <s v="Active"/>
    <x v="0"/>
    <s v="PHC"/>
    <s v="F-14-S2"/>
    <s v="F"/>
    <s v="S2"/>
    <s v="BT-717630"/>
    <s v="LOT-C6856"/>
    <n v="194"/>
    <n v="27"/>
    <n v="167"/>
    <n v="20"/>
    <n v="10"/>
    <n v="160"/>
    <s v="SUP-1010"/>
    <x v="1"/>
    <s v="United Arab Emirates"/>
    <n v="18"/>
    <m/>
    <n v="96848.38"/>
    <n v="138010.51"/>
    <n v="18788585.719999999"/>
    <s v="NGN"/>
    <d v="2026-05-05T00:00:00"/>
    <d v="2025-04-20T00:00:00"/>
    <m/>
    <x v="3"/>
    <x v="1"/>
  </r>
  <r>
    <s v="PRD-00676"/>
    <s v="WD-STO-0014"/>
    <s v="2357000000000"/>
    <x v="61"/>
    <s v="Western Digital"/>
    <x v="3"/>
    <s v="Flash Drives"/>
    <s v="Each"/>
    <s v="Active"/>
    <x v="2"/>
    <s v="LAG"/>
    <s v="H-23-S4"/>
    <s v="H"/>
    <s v="S4"/>
    <s v="BT-768124"/>
    <s v="LOT-A4156"/>
    <n v="0"/>
    <n v="0"/>
    <n v="0"/>
    <n v="20"/>
    <n v="8"/>
    <n v="100"/>
    <s v="SUP-1004"/>
    <x v="10"/>
    <s v="United Arab Emirates"/>
    <n v="23"/>
    <d v="2025-07-12T00:00:00"/>
    <n v="197223"/>
    <n v="266004.96999999997"/>
    <n v="0"/>
    <s v="NGN"/>
    <d v="2026-06-21T00:00:00"/>
    <d v="2025-07-27T00:00:00"/>
    <m/>
    <x v="0"/>
    <x v="0"/>
  </r>
  <r>
    <s v="PRD-00897"/>
    <s v="HP-SUP-0025"/>
    <s v="170679000000"/>
    <x v="34"/>
    <s v="Hp"/>
    <x v="6"/>
    <s v="Labels"/>
    <s v="Pack"/>
    <s v="Active"/>
    <x v="2"/>
    <s v="LAG"/>
    <s v="H-40-S6"/>
    <s v="H"/>
    <s v="S6"/>
    <s v="BT-555000"/>
    <s v="LOT-A1511"/>
    <n v="267"/>
    <n v="4"/>
    <n v="263"/>
    <n v="60"/>
    <n v="24"/>
    <n v="360"/>
    <s v="SUP-1001"/>
    <x v="9"/>
    <s v="Nigeria"/>
    <n v="8"/>
    <d v="2025-05-08T00:00:00"/>
    <n v="3579.43"/>
    <n v="4987.55"/>
    <n v="955707.81"/>
    <s v="NGN"/>
    <d v="2026-06-28T00:00:00"/>
    <d v="2025-05-10T00:00:00"/>
    <d v="2026-06-18T00:00:00"/>
    <x v="1"/>
    <x v="1"/>
  </r>
  <r>
    <s v="PRD-02251"/>
    <s v="CAN-PRN-0055"/>
    <s v="2142110000000"/>
    <x v="35"/>
    <s v="Canon"/>
    <x v="7"/>
    <s v="Inkjet Printers"/>
    <s v="Each"/>
    <s v="Discontinued"/>
    <x v="1"/>
    <s v="ABJ"/>
    <s v="C-27-S2"/>
    <s v="C"/>
    <s v="S2"/>
    <s v="BT-329193"/>
    <s v="LOT-B6129"/>
    <n v="197"/>
    <n v="55"/>
    <n v="142"/>
    <n v="30"/>
    <n v="9"/>
    <n v="240"/>
    <s v="SUP-1005"/>
    <x v="12"/>
    <s v="United Arab Emirates"/>
    <n v="19"/>
    <d v="2026-01-06T00:00:00"/>
    <n v="444955.67"/>
    <n v="596730.43999999994"/>
    <n v="87656266.989999995"/>
    <s v="NGN"/>
    <d v="2026-05-16T00:00:00"/>
    <d v="2026-01-08T00:00:00"/>
    <m/>
    <x v="1"/>
    <x v="1"/>
  </r>
  <r>
    <s v="PRD-02869"/>
    <s v="CAN-PRN-0068"/>
    <s v="2202150000000"/>
    <x v="35"/>
    <s v="Canon"/>
    <x v="7"/>
    <s v="Laser Printers"/>
    <s v="Each"/>
    <s v="Active"/>
    <x v="0"/>
    <s v="PHC"/>
    <s v="D-29-S4"/>
    <s v="D"/>
    <s v="S4"/>
    <s v="BT-374196"/>
    <s v="LOT-C9125"/>
    <n v="82"/>
    <n v="6"/>
    <n v="76"/>
    <m/>
    <n v="24"/>
    <n v="240"/>
    <s v="SUP-1003"/>
    <x v="0"/>
    <s v="Nigeria"/>
    <n v="2"/>
    <d v="2026-02-10T00:00:00"/>
    <n v="185061.98"/>
    <n v="236380.65"/>
    <n v="15175082.359999999"/>
    <s v="NGN"/>
    <d v="2026-06-04T00:00:00"/>
    <d v="2026-02-12T00:00:00"/>
    <m/>
    <x v="1"/>
    <x v="1"/>
  </r>
  <r>
    <s v="PRD-02784"/>
    <s v="MSF-FUR-0072"/>
    <s v="2657110000000"/>
    <x v="10"/>
    <s v="Microsoft"/>
    <x v="4"/>
    <s v="Desks"/>
    <s v="Each"/>
    <s v="Active"/>
    <x v="0"/>
    <s v="PHC"/>
    <s v="D-08-S9"/>
    <s v="D"/>
    <s v="S9"/>
    <s v="BT-624187"/>
    <s v="LOT-C4682"/>
    <n v="6"/>
    <n v="1"/>
    <n v="5"/>
    <n v="25"/>
    <n v="10"/>
    <n v="125"/>
    <s v="SUP-1012"/>
    <x v="11"/>
    <s v="Nigeria"/>
    <n v="3"/>
    <d v="2025-08-17T00:00:00"/>
    <n v="97755.54"/>
    <n v="139426.04"/>
    <n v="586533.24"/>
    <s v="NGN"/>
    <d v="2026-06-01T00:00:00"/>
    <d v="2025-08-24T00:00:00"/>
    <m/>
    <x v="2"/>
    <x v="0"/>
  </r>
  <r>
    <s v="PRD-03357"/>
    <s v="HP-SUP-0090"/>
    <s v="886159000000"/>
    <x v="34"/>
    <s v="Hp"/>
    <x v="6"/>
    <s v="Paper Products"/>
    <s v="Pack"/>
    <s v="Active"/>
    <x v="0"/>
    <s v="PHC"/>
    <s v="C-26-S5"/>
    <s v="C"/>
    <s v="S5"/>
    <s v="BT-516262"/>
    <s v="LOT-C3545"/>
    <n v="11"/>
    <n v="2"/>
    <n v="9"/>
    <n v="10"/>
    <n v="5"/>
    <n v="60"/>
    <s v="SUP-1001"/>
    <x v="9"/>
    <s v="Nigeria"/>
    <n v="11"/>
    <d v="2025-01-13T00:00:00"/>
    <n v="12454.58"/>
    <n v="16785.599999999999"/>
    <n v="137000.38"/>
    <s v="NGN"/>
    <d v="2026-05-08T00:00:00"/>
    <d v="2025-01-21T00:00:00"/>
    <d v="2026-10-05T00:00:00"/>
    <x v="1"/>
    <x v="1"/>
  </r>
  <r>
    <s v="PRD-01825"/>
    <s v="LEN-MOB-0053"/>
    <s v="9479140000000"/>
    <x v="66"/>
    <s v="Lenovo"/>
    <x v="5"/>
    <s v="Tablets"/>
    <s v="Each"/>
    <s v="Active"/>
    <x v="1"/>
    <s v="ABJ"/>
    <s v="D-16-S7"/>
    <s v="D"/>
    <s v="S7"/>
    <s v="BT-340918"/>
    <s v="LOT-B1187"/>
    <n v="0"/>
    <n v="0"/>
    <n v="0"/>
    <n v="60"/>
    <n v="30"/>
    <n v="600"/>
    <s v="SUP-1002"/>
    <x v="5"/>
    <s v="Nigeria"/>
    <n v="6"/>
    <d v="2026-05-26T00:00:00"/>
    <n v="413977.53"/>
    <n v="522762.88"/>
    <n v="0"/>
    <s v="NGN"/>
    <d v="2026-05-16T00:00:00"/>
    <d v="2026-05-31T00:00:00"/>
    <m/>
    <x v="0"/>
    <x v="0"/>
  </r>
  <r>
    <s v="PRD-01877"/>
    <s v="MSF-LAP-0030"/>
    <s v="3948070000000"/>
    <x v="46"/>
    <s v="Microsoft"/>
    <x v="2"/>
    <s v="Consumer Laptops"/>
    <s v="Each"/>
    <s v="Active"/>
    <x v="1"/>
    <s v="ABJ"/>
    <s v="A-06-S4"/>
    <s v="A"/>
    <s v="S4"/>
    <s v="BT-409936"/>
    <s v="LOT-B6456"/>
    <n v="118"/>
    <n v="24"/>
    <n v="94"/>
    <n v="30"/>
    <n v="12"/>
    <n v="120"/>
    <s v="SUP-1010"/>
    <x v="1"/>
    <s v="United Arab Emirates"/>
    <n v="15"/>
    <d v="2025-04-17T00:00:00"/>
    <n v="1011434.35"/>
    <n v="1272392.1100000001"/>
    <n v="119349253.3"/>
    <s v="NGN"/>
    <d v="2026-05-16T00:00:00"/>
    <d v="2025-04-26T00:00:00"/>
    <m/>
    <x v="1"/>
    <x v="1"/>
  </r>
  <r>
    <s v="PRD-00852"/>
    <s v="UBI-CCT-0022"/>
    <s v="617356000000"/>
    <x v="40"/>
    <s v="Ubiquiti"/>
    <x v="9"/>
    <s v="Intercoms"/>
    <s v="Each"/>
    <s v="Active"/>
    <x v="2"/>
    <s v="LAG"/>
    <s v="B-40-S9"/>
    <s v="B"/>
    <s v="S9"/>
    <s v="BT-660502"/>
    <s v="LOT-A2671"/>
    <n v="28"/>
    <n v="4"/>
    <n v="24"/>
    <n v="20"/>
    <n v="6"/>
    <n v="80"/>
    <s v="SUP-1008"/>
    <x v="3"/>
    <s v="Nigeria"/>
    <n v="10"/>
    <d v="2025-04-08T00:00:00"/>
    <n v="363038.43"/>
    <n v="466250.5"/>
    <n v="10165076.039999999"/>
    <s v="NGN"/>
    <d v="2026-05-27T00:00:00"/>
    <d v="2025-04-14T00:00:00"/>
    <m/>
    <x v="1"/>
    <x v="1"/>
  </r>
  <r>
    <s v="PRD-00550"/>
    <s v="PHI-CCT-0016"/>
    <s v="2027060000000"/>
    <x v="32"/>
    <s v="Philips"/>
    <x v="9"/>
    <s v="NVR"/>
    <s v="Each"/>
    <s v="Active"/>
    <x v="2"/>
    <s v="LAG"/>
    <s v="N/A"/>
    <s v="C"/>
    <s v="S4"/>
    <s v="BT-371955"/>
    <s v="LOT-A2227"/>
    <n v="5"/>
    <n v="0"/>
    <n v="5"/>
    <n v="15"/>
    <n v="4"/>
    <n v="120"/>
    <s v="SUP-1006"/>
    <x v="4"/>
    <s v="China"/>
    <n v="35"/>
    <d v="2025-05-09T00:00:00"/>
    <n v="455050.21"/>
    <n v="621532.93999999994"/>
    <n v="2275251.0499999998"/>
    <s v="NGN"/>
    <d v="2026-05-12T00:00:00"/>
    <d v="2025-05-14T00:00:00"/>
    <m/>
    <x v="2"/>
    <x v="0"/>
  </r>
  <r>
    <s v="PRD-00906"/>
    <s v="MSF-LAP-0012"/>
    <s v="887548000000"/>
    <x v="46"/>
    <s v="Microsoft"/>
    <x v="2"/>
    <s v="Gaming Laptops"/>
    <s v="Each"/>
    <s v="Active"/>
    <x v="2"/>
    <s v="LAG"/>
    <s v="A-12-S3"/>
    <s v="A"/>
    <s v="S3"/>
    <s v="BT-218574"/>
    <s v="LOT-A7937"/>
    <n v="125"/>
    <n v="38"/>
    <n v="87"/>
    <n v="20"/>
    <n v="6"/>
    <n v="120"/>
    <s v="SUP-1002"/>
    <x v="5"/>
    <s v="Nigeria"/>
    <n v="8"/>
    <d v="2025-06-25T00:00:00"/>
    <n v="1296394.6399999999"/>
    <n v="1868688.31"/>
    <n v="162049330"/>
    <s v="NGN"/>
    <d v="2026-06-04T00:00:00"/>
    <d v="2025-06-28T00:00:00"/>
    <m/>
    <x v="3"/>
    <x v="1"/>
  </r>
  <r>
    <s v="PRD-02594"/>
    <s v="CIS-NET-0101"/>
    <s v="453100000000"/>
    <x v="48"/>
    <s v="Cisco"/>
    <x v="11"/>
    <s v="Routers"/>
    <s v="Each"/>
    <s v="Discontinued"/>
    <x v="0"/>
    <s v="PHC"/>
    <s v="A-17-S1"/>
    <s v="A"/>
    <s v="S1"/>
    <s v="BT-778469"/>
    <s v="LOT-C4670"/>
    <n v="337"/>
    <n v="59"/>
    <n v="278"/>
    <n v="100"/>
    <n v="40"/>
    <n v="500"/>
    <s v="SUP-1009"/>
    <x v="7"/>
    <s v="Nigeria"/>
    <n v="7"/>
    <d v="2026-02-20T00:00:00"/>
    <n v="860001.38"/>
    <n v="1101158.53"/>
    <n v="289820465.10000002"/>
    <s v="NGN"/>
    <d v="2026-06-14T00:00:00"/>
    <d v="2026-02-26T00:00:00"/>
    <m/>
    <x v="1"/>
    <x v="1"/>
  </r>
  <r>
    <s v="PRD-01878"/>
    <s v="BRO-SUP-0059"/>
    <s v="4445190000000"/>
    <x v="6"/>
    <s v="Brother"/>
    <x v="6"/>
    <s v="Labels"/>
    <s v="Pack"/>
    <s v="Active"/>
    <x v="1"/>
    <s v="ABJ"/>
    <s v="D-22-S3"/>
    <s v="D"/>
    <s v="S3"/>
    <s v="BT-285429"/>
    <s v="LOT-B8351"/>
    <n v="8"/>
    <n v="3"/>
    <n v="5"/>
    <n v="10"/>
    <n v="3"/>
    <n v="50"/>
    <s v="SUP-1010"/>
    <x v="1"/>
    <s v="United Arab Emirates"/>
    <n v="14"/>
    <d v="2026-04-15T00:00:00"/>
    <n v="8009.2"/>
    <n v="10985.44"/>
    <n v="64073.599999999999"/>
    <s v="NGN"/>
    <d v="2026-05-12T00:00:00"/>
    <d v="2026-04-22T00:00:00"/>
    <d v="2027-06-18T00:00:00"/>
    <x v="2"/>
    <x v="0"/>
  </r>
  <r>
    <s v="PRD-00564"/>
    <s v="LOG-FUR-0013"/>
    <s v="6617720000000"/>
    <x v="4"/>
    <s v="Logitech"/>
    <x v="4"/>
    <s v="Desk Accessories"/>
    <s v="Each"/>
    <s v="Active"/>
    <x v="2"/>
    <s v="LAG"/>
    <s v="A-19-S4"/>
    <s v="A"/>
    <s v="S4"/>
    <s v="BT-386890"/>
    <s v="LOT-A1462"/>
    <n v="143"/>
    <n v="17"/>
    <n v="126"/>
    <n v="50"/>
    <n v="20"/>
    <n v="200"/>
    <s v="SUP-1004"/>
    <x v="10"/>
    <s v="United Arab Emirates"/>
    <n v="22"/>
    <d v="2026-03-02T00:00:00"/>
    <n v="78991.47"/>
    <n v="94776.16"/>
    <n v="11295780.210000001"/>
    <s v="NGN"/>
    <d v="2026-06-09T00:00:00"/>
    <d v="2026-03-09T00:00:00"/>
    <m/>
    <x v="1"/>
    <x v="1"/>
  </r>
  <r>
    <s v="PRD-02191"/>
    <s v="HP-ACC-0054"/>
    <s v="3120610000000"/>
    <x v="72"/>
    <s v="Hp"/>
    <x v="10"/>
    <s v="Webcams"/>
    <s v="Each"/>
    <s v="Active"/>
    <x v="1"/>
    <s v="ABJ"/>
    <s v="A-40-S5"/>
    <s v="A"/>
    <s v="S5"/>
    <s v="BT-867760"/>
    <s v="LOT-B9739"/>
    <n v="21"/>
    <n v="1"/>
    <n v="20"/>
    <n v="15"/>
    <n v="6"/>
    <n v="75"/>
    <s v="SUP-1005"/>
    <x v="12"/>
    <s v="United Arab Emirates"/>
    <n v="22"/>
    <d v="2025-03-04T00:00:00"/>
    <n v="63948.81"/>
    <n v="85899.43"/>
    <n v="1342925.01"/>
    <s v="NGN"/>
    <d v="2026-05-14T00:00:00"/>
    <d v="2025-03-15T00:00:00"/>
    <m/>
    <x v="1"/>
    <x v="1"/>
  </r>
  <r>
    <s v="PRD-02555"/>
    <s v="BRO-PRN-0052"/>
    <s v="1973490000000"/>
    <x v="12"/>
    <s v="Brother"/>
    <x v="7"/>
    <s v="Inkjet Printers"/>
    <s v="Each"/>
    <s v="Active"/>
    <x v="0"/>
    <s v="PHC"/>
    <s v="B-34-S2"/>
    <s v="B"/>
    <s v="S2"/>
    <s v="BT-719938"/>
    <s v="LOT-C6818"/>
    <n v="99"/>
    <n v="3"/>
    <n v="96"/>
    <m/>
    <n v="12"/>
    <n v="100"/>
    <s v="SUP-1001"/>
    <x v="9"/>
    <s v="Nigeria"/>
    <n v="9"/>
    <d v="2025-02-06T00:00:00"/>
    <n v="127333.25"/>
    <n v="182068.38"/>
    <n v="12605991.75"/>
    <s v="NGN"/>
    <d v="2026-05-20T00:00:00"/>
    <d v="2025-02-10T00:00:00"/>
    <m/>
    <x v="1"/>
    <x v="1"/>
  </r>
  <r>
    <s v="PRD-01403"/>
    <s v="CIS-NET-0056"/>
    <s v="2139580000000"/>
    <x v="48"/>
    <s v="Cisco"/>
    <x v="11"/>
    <s v="Routers"/>
    <s v="Each"/>
    <s v="Active"/>
    <x v="1"/>
    <s v="ABJ"/>
    <s v="B-10-S4"/>
    <s v="B"/>
    <s v="S4"/>
    <s v="BT-392301"/>
    <s v="LOT-B4845"/>
    <n v="116"/>
    <n v="39"/>
    <n v="77"/>
    <n v="60"/>
    <n v="24"/>
    <n v="240"/>
    <s v="SUP-1007"/>
    <x v="8"/>
    <s v="China"/>
    <n v="31"/>
    <d v="2025-12-21T00:00:00"/>
    <n v="186556.6"/>
    <n v="238390.71"/>
    <n v="21640565.600000001"/>
    <s v="NGN"/>
    <d v="2026-06-09T00:00:00"/>
    <d v="2026-01-04T00:00:00"/>
    <m/>
    <x v="1"/>
    <x v="1"/>
  </r>
  <r>
    <s v="PRD-02296"/>
    <s v="SAM-STO-0054"/>
    <s v="9956880000000"/>
    <x v="42"/>
    <s v="Samsung"/>
    <x v="3"/>
    <s v="Hard Disk Drives"/>
    <s v="Each"/>
    <s v="Active"/>
    <x v="1"/>
    <s v="ABJ"/>
    <s v="F-30-S7"/>
    <s v="F"/>
    <s v="S7"/>
    <s v="BT-835998"/>
    <s v="LOT-B4314"/>
    <n v="180"/>
    <n v="66"/>
    <n v="114"/>
    <n v="15"/>
    <n v="7"/>
    <n v="150"/>
    <s v="SUP-1007"/>
    <x v="8"/>
    <s v="China"/>
    <n v="34"/>
    <d v="2025-04-13T00:00:00"/>
    <n v="173014.26"/>
    <n v="243624.53"/>
    <n v="31142566.800000001"/>
    <s v="NGN"/>
    <d v="2026-05-30T00:00:00"/>
    <d v="2025-04-22T00:00:00"/>
    <m/>
    <x v="3"/>
    <x v="1"/>
  </r>
  <r>
    <s v="PRD-02488"/>
    <s v="MSF-LAP-0049"/>
    <s v="4504080000000"/>
    <x v="46"/>
    <s v="Microsoft"/>
    <x v="2"/>
    <s v="Business Laptops"/>
    <s v="Each"/>
    <s v="Active"/>
    <x v="0"/>
    <s v="PHC"/>
    <s v="G-15-S7"/>
    <s v="G"/>
    <s v="S7"/>
    <s v="BT-838236"/>
    <s v="LOT-C5598"/>
    <n v="0"/>
    <n v="0"/>
    <n v="0"/>
    <n v="10"/>
    <n v="5"/>
    <n v="100"/>
    <s v="SUP-1001"/>
    <x v="6"/>
    <s v="Nigeria"/>
    <n v="11"/>
    <d v="2025-04-17T00:00:00"/>
    <n v="673273.33"/>
    <n v="840503.67"/>
    <n v="0"/>
    <s v="NGN"/>
    <d v="2026-05-20T00:00:00"/>
    <d v="2025-04-29T00:00:00"/>
    <m/>
    <x v="0"/>
    <x v="0"/>
  </r>
  <r>
    <s v="PRD-03072"/>
    <s v="HP-SUP-0080"/>
    <s v="3924950000000"/>
    <x v="45"/>
    <s v="Hp"/>
    <x v="6"/>
    <s v="Labels"/>
    <s v="Pack"/>
    <s v="Active"/>
    <x v="0"/>
    <s v="PHC"/>
    <s v="C-02-S1"/>
    <s v="C"/>
    <s v="S1"/>
    <s v="BT-761014"/>
    <s v="LOT-C8111"/>
    <n v="466"/>
    <n v="94"/>
    <n v="372"/>
    <m/>
    <n v="30"/>
    <n v="600"/>
    <s v="SUP-1009"/>
    <x v="7"/>
    <s v="Nigeria"/>
    <n v="8"/>
    <d v="2025-11-06T00:00:00"/>
    <n v="3504.08"/>
    <n v="4039.31"/>
    <n v="1632901.28"/>
    <s v="NGN"/>
    <d v="2026-06-14T00:00:00"/>
    <d v="2025-11-07T00:00:00"/>
    <d v="2027-07-23T00:00:00"/>
    <x v="1"/>
    <x v="1"/>
  </r>
  <r>
    <s v="PRD-01110"/>
    <s v="LEN-LAP-0026"/>
    <s v="1644920000000"/>
    <x v="73"/>
    <s v="Lenovo"/>
    <x v="2"/>
    <s v="Business Laptops"/>
    <s v="Each"/>
    <s v="Active"/>
    <x v="2"/>
    <s v="LAG"/>
    <s v="B-25-S4"/>
    <s v="B"/>
    <s v="S4"/>
    <s v="BT-579264"/>
    <s v="LOT-A6356"/>
    <n v="317"/>
    <n v="50"/>
    <n v="267"/>
    <n v="50"/>
    <n v="25"/>
    <n v="500"/>
    <s v="SUP-1006"/>
    <x v="4"/>
    <s v="China"/>
    <n v="35"/>
    <d v="2026-01-10T00:00:00"/>
    <n v="1005453.38"/>
    <n v="1374961.17"/>
    <n v="318728721.5"/>
    <s v="NGN"/>
    <d v="2026-06-18T00:00:00"/>
    <d v="2026-01-18T00:00:00"/>
    <m/>
    <x v="1"/>
    <x v="1"/>
  </r>
  <r>
    <s v="PRD-00881"/>
    <s v="SEA-STO-0018"/>
    <s v="4387130000000"/>
    <x v="55"/>
    <s v="Seagate"/>
    <x v="3"/>
    <s v="Flash Drives"/>
    <s v="Each"/>
    <s v="Active"/>
    <x v="2"/>
    <s v="LAG"/>
    <s v="E-22-S9"/>
    <s v="E"/>
    <s v="S9"/>
    <s v="BT-745592"/>
    <s v="LOT-A9082"/>
    <n v="0"/>
    <n v="0"/>
    <n v="0"/>
    <n v="75"/>
    <n v="37"/>
    <n v="600"/>
    <s v="SUP-1002"/>
    <x v="5"/>
    <s v="Nigeria"/>
    <n v="4"/>
    <d v="2025-02-20T00:00:00"/>
    <n v="47444.99"/>
    <n v="55446.62"/>
    <n v="0"/>
    <s v="NGN"/>
    <d v="2026-05-06T00:00:00"/>
    <d v="2025-03-07T00:00:00"/>
    <m/>
    <x v="0"/>
    <x v="0"/>
  </r>
  <r>
    <s v="PRD-00454"/>
    <s v="LOG-CLN-0013"/>
    <s v="476921000000"/>
    <x v="28"/>
    <s v="Logitech"/>
    <x v="1"/>
    <s v="Vacuum"/>
    <s v="Each"/>
    <s v="Active"/>
    <x v="2"/>
    <s v="LAG"/>
    <s v="A-40-S1"/>
    <s v="A"/>
    <s v="S1"/>
    <s v="BT-152458"/>
    <s v="LOT-A1183"/>
    <n v="564"/>
    <n v="122"/>
    <n v="442"/>
    <n v="60"/>
    <n v="24"/>
    <n v="600"/>
    <s v="SUP-1008"/>
    <x v="3"/>
    <s v="Nigeria"/>
    <n v="8"/>
    <d v="2025-09-28T00:00:00"/>
    <n v="55649.59"/>
    <n v="85962.62"/>
    <n v="31386368.760000002"/>
    <s v="NGN"/>
    <d v="2026-05-21T00:00:00"/>
    <d v="2025-09-30T00:00:00"/>
    <d v="2026-07-18T00:00:00"/>
    <x v="1"/>
    <x v="1"/>
  </r>
  <r>
    <s v="PRD-01367"/>
    <s v="APC-ELC-0068"/>
    <s v="9270400000000"/>
    <x v="38"/>
    <s v="Apc"/>
    <x v="8"/>
    <s v="Lighting"/>
    <s v="Each"/>
    <s v="Active"/>
    <x v="1"/>
    <s v="ABJ"/>
    <s v="E-01-S7"/>
    <s v="E"/>
    <s v="S7"/>
    <s v="BT-905847"/>
    <s v="LOT-B3378"/>
    <n v="7"/>
    <n v="0"/>
    <n v="7"/>
    <n v="25"/>
    <n v="7"/>
    <n v="150"/>
    <s v="SUP-1003"/>
    <x v="0"/>
    <s v="Nigeria"/>
    <n v="7"/>
    <d v="2025-10-07T00:00:00"/>
    <n v="169661.68"/>
    <n v="237957.63"/>
    <n v="1187631.76"/>
    <s v="NGN"/>
    <d v="2026-05-18T00:00:00"/>
    <d v="2025-10-09T00:00:00"/>
    <m/>
    <x v="2"/>
    <x v="0"/>
  </r>
  <r>
    <s v="PRD-02605"/>
    <s v="LOG-FUR-0070"/>
    <s v="3096130000000"/>
    <x v="4"/>
    <s v="Logitech"/>
    <x v="4"/>
    <s v="Desk Accessories"/>
    <s v="Each"/>
    <s v="Active"/>
    <x v="0"/>
    <s v="PHC"/>
    <s v="D-10-S7"/>
    <s v="D"/>
    <s v="S7"/>
    <s v="BT-393290"/>
    <s v="LOT-C6121"/>
    <n v="493"/>
    <n v="171"/>
    <n v="322"/>
    <n v="100"/>
    <n v="40"/>
    <n v="800"/>
    <s v="SUP-1012"/>
    <x v="11"/>
    <s v="Nigeria"/>
    <n v="5"/>
    <d v="2025-12-03T00:00:00"/>
    <n v="139462.25"/>
    <n v="183512.49"/>
    <n v="68754889.25"/>
    <s v="NGN"/>
    <d v="2026-06-28T00:00:00"/>
    <d v="2025-12-14T00:00:00"/>
    <m/>
    <x v="1"/>
    <x v="1"/>
  </r>
  <r>
    <s v="PRD-02340"/>
    <s v="SAM-AUD-0070"/>
    <s v="3800640000000"/>
    <x v="0"/>
    <s v="Samsung"/>
    <x v="0"/>
    <s v="Headsets"/>
    <s v="Each"/>
    <s v="Active"/>
    <x v="0"/>
    <s v="PHC"/>
    <s v="B-02-S7"/>
    <s v="B"/>
    <s v="S7"/>
    <s v="BT-142101"/>
    <s v="LOT-C9807"/>
    <n v="56"/>
    <n v="13"/>
    <n v="43"/>
    <n v="10"/>
    <n v="4"/>
    <n v="80"/>
    <s v="SUP-1012"/>
    <x v="11"/>
    <s v="Nigeria"/>
    <n v="9"/>
    <d v="2025-12-01T00:00:00"/>
    <n v="93238.77"/>
    <n v="131781.15"/>
    <n v="5221371.12"/>
    <s v="NGN"/>
    <d v="2026-06-23T00:00:00"/>
    <d v="2025-12-12T00:00:00"/>
    <m/>
    <x v="1"/>
    <x v="1"/>
  </r>
  <r>
    <s v="PRD-01232"/>
    <s v="PHI-AUD-0029"/>
    <s v="6244110000000"/>
    <x v="49"/>
    <s v="Philips"/>
    <x v="0"/>
    <s v="Headsets"/>
    <s v="Each"/>
    <s v="Active"/>
    <x v="1"/>
    <s v="ABJ"/>
    <s v="E-13-S6"/>
    <s v="E"/>
    <s v="S6"/>
    <s v="BT-635940"/>
    <s v="LOT-B2735"/>
    <n v="18"/>
    <n v="2"/>
    <n v="16"/>
    <n v="10"/>
    <n v="4"/>
    <n v="80"/>
    <s v="SUP-1007"/>
    <x v="8"/>
    <s v="China"/>
    <n v="30"/>
    <d v="2026-02-23T00:00:00"/>
    <n v="61760.63"/>
    <n v="85628.34"/>
    <n v="1111691.3400000001"/>
    <s v="NGN"/>
    <d v="2026-06-13T00:00:00"/>
    <d v="2026-03-03T00:00:00"/>
    <m/>
    <x v="1"/>
    <x v="1"/>
  </r>
  <r>
    <s v="PRD-01997"/>
    <s v="DEL-ACC-0042"/>
    <s v="3843950000000"/>
    <x v="58"/>
    <s v="Dell"/>
    <x v="10"/>
    <s v="Webcams"/>
    <s v="Each"/>
    <s v="Active"/>
    <x v="1"/>
    <s v="ABJ"/>
    <s v="E-39-S9"/>
    <s v="E"/>
    <s v="S9"/>
    <s v="BT-646481"/>
    <s v="LOT-B5345"/>
    <n v="30"/>
    <n v="4"/>
    <n v="26"/>
    <n v="30"/>
    <n v="15"/>
    <n v="120"/>
    <s v="SUP-1002"/>
    <x v="5"/>
    <s v="Nigeria"/>
    <n v="5"/>
    <d v="2025-10-17T00:00:00"/>
    <n v="22597.95"/>
    <n v="34988.629999999997"/>
    <n v="677938.5"/>
    <s v="NGN"/>
    <d v="2026-06-05T00:00:00"/>
    <d v="2025-10-22T00:00:00"/>
    <m/>
    <x v="2"/>
    <x v="0"/>
  </r>
  <r>
    <s v="PRD-01655"/>
    <s v="APC-ELC-0077"/>
    <s v="8175760000000"/>
    <x v="14"/>
    <s v="Apc"/>
    <x v="8"/>
    <s v="Lighting"/>
    <s v="Each"/>
    <s v="Active"/>
    <x v="1"/>
    <s v="ABJ"/>
    <s v="B-27-S2"/>
    <s v="B"/>
    <s v="S2"/>
    <s v="BT-448622"/>
    <s v="LOT-B1044"/>
    <n v="52"/>
    <n v="7"/>
    <n v="45"/>
    <n v="15"/>
    <n v="7"/>
    <n v="60"/>
    <s v="SUP-1009"/>
    <x v="7"/>
    <s v="Nigeria"/>
    <n v="12"/>
    <d v="2025-02-05T00:00:00"/>
    <n v="275072.34999999998"/>
    <n v="421255.71"/>
    <n v="14303762.199999999"/>
    <s v="NGN"/>
    <d v="2026-05-22T00:00:00"/>
    <d v="2025-02-20T00:00:00"/>
    <m/>
    <x v="1"/>
    <x v="1"/>
  </r>
  <r>
    <s v="PRD-01591"/>
    <s v="LEN-MOB-0045"/>
    <s v="2092510000000"/>
    <x v="5"/>
    <s v="Lenovo"/>
    <x v="5"/>
    <s v="Smartphones"/>
    <s v="Each"/>
    <s v="Active"/>
    <x v="1"/>
    <s v="ABJ"/>
    <s v="A-04-S8"/>
    <s v="A"/>
    <s v="S8"/>
    <s v="BT-638311"/>
    <s v="LOT-B3505"/>
    <n v="25"/>
    <n v="4"/>
    <n v="21"/>
    <n v="10"/>
    <n v="4"/>
    <n v="50"/>
    <s v="SUP-1007"/>
    <x v="8"/>
    <s v="China"/>
    <n v="30"/>
    <d v="2026-02-08T00:00:00"/>
    <n v="312152.57"/>
    <n v="364189.07"/>
    <n v="7803814.25"/>
    <s v="NGN"/>
    <d v="2026-05-13T00:00:00"/>
    <d v="2026-02-20T00:00:00"/>
    <m/>
    <x v="1"/>
    <x v="1"/>
  </r>
  <r>
    <s v="PRD-03108"/>
    <s v="LOG-CLN-0075"/>
    <s v="2635900000000"/>
    <x v="28"/>
    <s v="Logitech"/>
    <x v="1"/>
    <s v="Cleaning Kits"/>
    <s v="Each"/>
    <s v="Active"/>
    <x v="0"/>
    <s v="PHC"/>
    <s v="C-23-S7"/>
    <s v="C"/>
    <s v="S7"/>
    <s v="BT-246804"/>
    <s v="LOT-C6455"/>
    <n v="234"/>
    <n v="79"/>
    <n v="155"/>
    <m/>
    <n v="16"/>
    <n v="240"/>
    <s v="SUP-1001"/>
    <x v="9"/>
    <s v="Nigeria"/>
    <n v="7"/>
    <d v="2025-03-24T00:00:00"/>
    <n v="91069.95"/>
    <n v="132882.26"/>
    <n v="21310368.300000001"/>
    <s v="NGN"/>
    <d v="2026-05-23T00:00:00"/>
    <d v="2025-03-28T00:00:00"/>
    <d v="2026-05-14T00:00:00"/>
    <x v="1"/>
    <x v="1"/>
  </r>
  <r>
    <s v="PRD-01845"/>
    <s v="KNG-STO-0042"/>
    <s v="4472790000000"/>
    <x v="23"/>
    <s v="Kingston"/>
    <x v="3"/>
    <s v="Solid State Drives"/>
    <s v="Each"/>
    <s v="Active"/>
    <x v="1"/>
    <s v="ABJ"/>
    <s v="C-24-S5"/>
    <s v="C"/>
    <s v="S5"/>
    <s v="BT-377967"/>
    <s v="LOT-B6734"/>
    <n v="0"/>
    <n v="0"/>
    <n v="0"/>
    <n v="20"/>
    <n v="6"/>
    <n v="120"/>
    <s v="SUP-1009"/>
    <x v="7"/>
    <s v="Nigeria"/>
    <n v="6"/>
    <d v="2026-01-07T00:00:00"/>
    <n v="144147.54"/>
    <n v="179082.16"/>
    <n v="0"/>
    <s v="NGN"/>
    <d v="2026-05-30T00:00:00"/>
    <d v="2026-01-10T00:00:00"/>
    <m/>
    <x v="0"/>
    <x v="0"/>
  </r>
  <r>
    <s v="PRD-03237"/>
    <s v="LEN-LAP-0063"/>
    <s v="682870000000"/>
    <x v="19"/>
    <s v="Lenovo"/>
    <x v="2"/>
    <s v="Gaming Laptops"/>
    <s v="Each"/>
    <s v="Active"/>
    <x v="0"/>
    <s v="PHC"/>
    <s v="D-38-S4"/>
    <s v="D"/>
    <s v="S4"/>
    <s v="BT-799563"/>
    <s v="LOT-C7393"/>
    <n v="90"/>
    <n v="4"/>
    <n v="86"/>
    <n v="40"/>
    <n v="16"/>
    <n v="200"/>
    <s v="SUP-1003"/>
    <x v="0"/>
    <s v="Nigeria"/>
    <n v="2"/>
    <d v="2026-05-13T00:00:00"/>
    <n v="1088943.97"/>
    <n v="1436600.84"/>
    <n v="98004957.299999997"/>
    <s v="NGN"/>
    <d v="2026-06-26T00:00:00"/>
    <d v="2026-05-23T00:00:00"/>
    <m/>
    <x v="1"/>
    <x v="1"/>
  </r>
  <r>
    <s v="PRD-01792"/>
    <s v="SEA-STO-0038"/>
    <s v="4080770000000"/>
    <x v="47"/>
    <s v="Seagate"/>
    <x v="3"/>
    <s v="Solid State Drives"/>
    <s v="Each"/>
    <s v="Active"/>
    <x v="1"/>
    <s v="ABJ"/>
    <s v="B-03-S7"/>
    <s v="B"/>
    <s v="S7"/>
    <s v="BT-343303"/>
    <s v="LOT-B3919"/>
    <n v="599"/>
    <n v="63"/>
    <n v="536"/>
    <n v="60"/>
    <n v="30"/>
    <n v="600"/>
    <s v="SUP-1005"/>
    <x v="12"/>
    <s v="United Arab Emirates"/>
    <n v="22"/>
    <d v="2025-09-26T00:00:00"/>
    <n v="141696.31"/>
    <n v="208821.8"/>
    <n v="84876089.689999998"/>
    <s v="NGN"/>
    <d v="2026-06-16T00:00:00"/>
    <d v="2025-10-11T00:00:00"/>
    <m/>
    <x v="1"/>
    <x v="1"/>
  </r>
  <r>
    <s v="PRD-02118"/>
    <s v="UBI-CCT-0051"/>
    <s v="3540860000000"/>
    <x v="16"/>
    <s v="Ubiquiti"/>
    <x v="9"/>
    <s v="Intercoms"/>
    <s v="Each"/>
    <s v="Active"/>
    <x v="1"/>
    <s v="ABJ"/>
    <s v="E-37-S9"/>
    <s v="E"/>
    <s v="S9"/>
    <s v="BT-587125"/>
    <s v="LOT-B5621"/>
    <n v="0"/>
    <n v="0"/>
    <n v="0"/>
    <n v="30"/>
    <n v="15"/>
    <n v="180"/>
    <s v="SUP-1003"/>
    <x v="0"/>
    <s v="Nigeria"/>
    <n v="5"/>
    <m/>
    <n v="514935.42"/>
    <n v="761290.48"/>
    <n v="0"/>
    <s v="NGN"/>
    <d v="2026-05-18T00:00:00"/>
    <d v="2025-10-28T00:00:00"/>
    <m/>
    <x v="0"/>
    <x v="0"/>
  </r>
  <r>
    <s v="PRD-00443"/>
    <s v="EPS-PRN-0009"/>
    <s v="7015960000000"/>
    <x v="41"/>
    <s v="Epson"/>
    <x v="7"/>
    <s v="Multifunction"/>
    <s v="Each"/>
    <s v="Active"/>
    <x v="2"/>
    <s v="LAG"/>
    <s v="H-04-S6"/>
    <s v="H"/>
    <s v="S6"/>
    <s v="BT-555111"/>
    <s v="LOT-A8046"/>
    <n v="186"/>
    <n v="0"/>
    <n v="186"/>
    <n v="50"/>
    <n v="20"/>
    <n v="300"/>
    <s v="SUP-1011"/>
    <x v="2"/>
    <s v="United Kingdom"/>
    <n v="31"/>
    <d v="2026-04-04T00:00:00"/>
    <n v="186992.34"/>
    <n v="271460.3"/>
    <n v="34780575.240000002"/>
    <s v="NGN"/>
    <d v="2026-06-25T00:00:00"/>
    <d v="2026-04-05T00:00:00"/>
    <m/>
    <x v="1"/>
    <x v="1"/>
  </r>
  <r>
    <s v="PRD-01504"/>
    <s v="DEL-LAP-0036"/>
    <s v="9591910000000"/>
    <x v="75"/>
    <s v="Dell"/>
    <x v="2"/>
    <s v="Consumer Laptops"/>
    <s v="Each"/>
    <s v="Active"/>
    <x v="1"/>
    <s v="ABJ"/>
    <s v="C-15-S9"/>
    <s v="C"/>
    <s v="S9"/>
    <s v="BT-317288"/>
    <s v="LOT-B9557"/>
    <n v="81"/>
    <n v="12"/>
    <n v="69"/>
    <n v="40"/>
    <n v="12"/>
    <n v="240"/>
    <s v="SUP-1003"/>
    <x v="0"/>
    <s v="Nigeria"/>
    <n v="7"/>
    <d v="2025-06-14T00:00:00"/>
    <n v="1352178.16"/>
    <n v="1705548.09"/>
    <n v="109526431"/>
    <s v="NGN"/>
    <d v="2026-06-17T00:00:00"/>
    <d v="2025-06-29T00:00:00"/>
    <m/>
    <x v="1"/>
    <x v="1"/>
  </r>
  <r>
    <s v="PRD-02269"/>
    <s v="LOG-AUD-0053"/>
    <s v="5339630000000"/>
    <x v="68"/>
    <s v="Logitech"/>
    <x v="0"/>
    <s v="Speakers"/>
    <s v="Each"/>
    <s v="Active"/>
    <x v="1"/>
    <s v="ABJ"/>
    <s v="F-25-S3"/>
    <s v="F"/>
    <s v="S3"/>
    <s v="BT-576811"/>
    <s v="LOT-B5923"/>
    <n v="298"/>
    <n v="34"/>
    <n v="264"/>
    <m/>
    <n v="30"/>
    <n v="600"/>
    <s v="SUP-1005"/>
    <x v="12"/>
    <s v="United Arab Emirates"/>
    <n v="19"/>
    <d v="2026-05-13T00:00:00"/>
    <n v="72087.460000000006"/>
    <n v="107954.95"/>
    <n v="21482063.079999998"/>
    <s v="NGN"/>
    <d v="2026-05-30T00:00:00"/>
    <d v="2026-05-27T00:00:00"/>
    <m/>
    <x v="1"/>
    <x v="1"/>
  </r>
  <r>
    <s v="PRD-03034"/>
    <s v="LOG-AUD-0078"/>
    <s v="8169170000000"/>
    <x v="68"/>
    <s v="Logitech"/>
    <x v="0"/>
    <s v="Headsets"/>
    <s v="Each"/>
    <s v="Active"/>
    <x v="0"/>
    <s v="PHC"/>
    <s v="C-38-S2"/>
    <s v="C"/>
    <s v="S2"/>
    <s v="BT-511348"/>
    <s v="LOT-C6440"/>
    <n v="454"/>
    <n v="163"/>
    <n v="291"/>
    <n v="60"/>
    <n v="30"/>
    <n v="300"/>
    <s v="SUP-1003"/>
    <x v="0"/>
    <s v="Nigeria"/>
    <n v="5"/>
    <d v="2025-05-28T00:00:00"/>
    <n v="97118.61"/>
    <n v="149053.89000000001"/>
    <n v="44091848.939999998"/>
    <s v="NGN"/>
    <d v="2026-06-07T00:00:00"/>
    <d v="2025-05-30T00:00:00"/>
    <m/>
    <x v="3"/>
    <x v="1"/>
  </r>
  <r>
    <s v="PRD-02415"/>
    <s v="HP-FUR-0061"/>
    <s v="1300570000000"/>
    <x v="27"/>
    <s v="Hp"/>
    <x v="4"/>
    <s v="Desk Accessories"/>
    <s v="Each"/>
    <s v="Active"/>
    <x v="0"/>
    <s v="PHC"/>
    <s v="A-15-S7"/>
    <s v="A"/>
    <s v="S7"/>
    <s v="BT-377203"/>
    <s v="LOT-C1655"/>
    <n v="0"/>
    <n v="0"/>
    <n v="0"/>
    <n v="75"/>
    <n v="22"/>
    <n v="450"/>
    <s v="SUP-1010"/>
    <x v="1"/>
    <s v="United Arab Emirates"/>
    <n v="16"/>
    <d v="2025-10-23T00:00:00"/>
    <n v="169259.26"/>
    <n v="243247.33"/>
    <n v="0"/>
    <s v="NGN"/>
    <d v="2026-05-03T00:00:00"/>
    <d v="2025-10-30T00:00:00"/>
    <m/>
    <x v="0"/>
    <x v="0"/>
  </r>
  <r>
    <s v="PRD-02882"/>
    <s v="BRO-SUP-0088"/>
    <s v="1873650000000"/>
    <x v="24"/>
    <s v="Brother"/>
    <x v="6"/>
    <s v="Toner &amp; Ink"/>
    <s v="Pack"/>
    <s v="Active"/>
    <x v="0"/>
    <s v="PHC"/>
    <s v="C-20-S8"/>
    <s v="C"/>
    <s v="S8"/>
    <s v="BT-958712"/>
    <s v="LOT-C2856"/>
    <n v="7"/>
    <n v="0"/>
    <n v="7"/>
    <n v="100"/>
    <n v="50"/>
    <n v="600"/>
    <s v="SUP-1001"/>
    <x v="9"/>
    <s v="Nigeria"/>
    <n v="8"/>
    <d v="2025-04-04T00:00:00"/>
    <n v="39102.35"/>
    <n v="59136.71"/>
    <n v="273716.45"/>
    <s v="NGN"/>
    <d v="2026-06-11T00:00:00"/>
    <d v="2025-04-14T00:00:00"/>
    <d v="2028-03-14T00:00:00"/>
    <x v="2"/>
    <x v="0"/>
  </r>
  <r>
    <s v="PRD-02821"/>
    <s v="SAM-STO-0067"/>
    <s v="9952580000000"/>
    <x v="3"/>
    <s v="Samsung"/>
    <x v="3"/>
    <s v="Solid State Drives"/>
    <s v="Each"/>
    <s v="Active"/>
    <x v="0"/>
    <s v="PHC"/>
    <s v="B-14-S6"/>
    <s v="B"/>
    <s v="S6"/>
    <s v="BT-473978"/>
    <s v="LOT-C4856"/>
    <n v="197"/>
    <n v="58"/>
    <n v="139"/>
    <n v="60"/>
    <n v="30"/>
    <n v="300"/>
    <s v="SUP-1003"/>
    <x v="0"/>
    <s v="Nigeria"/>
    <n v="5"/>
    <d v="2026-03-23T00:00:00"/>
    <n v="23588.87"/>
    <n v="28121.58"/>
    <n v="4647007.3899999997"/>
    <s v="NGN"/>
    <d v="2026-05-17T00:00:00"/>
    <d v="2026-03-24T00:00:00"/>
    <m/>
    <x v="1"/>
    <x v="1"/>
  </r>
  <r>
    <s v="PRD-01387"/>
    <s v="CAN-PRN-0033"/>
    <s v="7931350000000"/>
    <x v="35"/>
    <s v="Canon"/>
    <x v="7"/>
    <s v="Inkjet Printers"/>
    <s v="Each"/>
    <s v="Active"/>
    <x v="1"/>
    <s v="ABJ"/>
    <s v="F-15-S6"/>
    <s v="F"/>
    <s v="S6"/>
    <s v="BT-302445"/>
    <s v="LOT-B4355"/>
    <n v="10"/>
    <n v="4"/>
    <n v="6"/>
    <n v="15"/>
    <n v="6"/>
    <n v="90"/>
    <s v="SUP-1005"/>
    <x v="12"/>
    <s v="United Arab Emirates"/>
    <n v="17"/>
    <d v="2025-01-20T00:00:00"/>
    <n v="289344.62"/>
    <n v="365622.83"/>
    <n v="2893446.2"/>
    <s v="NGN"/>
    <d v="2026-06-06T00:00:00"/>
    <d v="2025-01-22T00:00:00"/>
    <m/>
    <x v="2"/>
    <x v="0"/>
  </r>
  <r>
    <s v="PRD-02378"/>
    <s v="LOG-ACC-0049"/>
    <s v="6093370000000"/>
    <x v="30"/>
    <s v="Logitech"/>
    <x v="10"/>
    <s v="Mice"/>
    <s v="Each"/>
    <s v="Active"/>
    <x v="0"/>
    <s v="PHC"/>
    <s v="D-30-S5"/>
    <s v="D"/>
    <s v="S5"/>
    <s v="BT-669483"/>
    <s v="LOT-C6916"/>
    <n v="248"/>
    <n v="81"/>
    <n v="167"/>
    <n v="60"/>
    <n v="18"/>
    <n v="360"/>
    <s v="SUP-1003"/>
    <x v="0"/>
    <s v="Nigeria"/>
    <n v="3"/>
    <d v="2026-06-09T00:00:00"/>
    <n v="45864.7"/>
    <n v="57381.47"/>
    <n v="11374445.6"/>
    <s v="NGN"/>
    <d v="2026-06-23T00:00:00"/>
    <d v="2026-06-22T00:00:00"/>
    <m/>
    <x v="1"/>
    <x v="1"/>
  </r>
  <r>
    <s v="PRD-02875"/>
    <s v="HP-MOB-0101"/>
    <s v="4298570000000"/>
    <x v="25"/>
    <s v="Hp"/>
    <x v="5"/>
    <s v="Tablets"/>
    <s v="Each"/>
    <s v="Active"/>
    <x v="0"/>
    <s v="PHC"/>
    <s v="B-06-S9"/>
    <s v="B"/>
    <s v="S9"/>
    <s v="BT-815057"/>
    <s v="LOT-C1840"/>
    <n v="215"/>
    <n v="7"/>
    <n v="208"/>
    <n v="50"/>
    <n v="20"/>
    <n v="300"/>
    <s v="SUP-1010"/>
    <x v="1"/>
    <s v="United Arab Emirates"/>
    <n v="16"/>
    <d v="2025-07-09T00:00:00"/>
    <n v="334354.63"/>
    <n v="403552.05"/>
    <n v="71886245.450000003"/>
    <s v="NGN"/>
    <d v="2026-06-08T00:00:00"/>
    <d v="2025-07-15T00:00:00"/>
    <m/>
    <x v="1"/>
    <x v="1"/>
  </r>
  <r>
    <s v="PRD-00350"/>
    <s v="MSF-FUR-0007"/>
    <s v="569741000000"/>
    <x v="10"/>
    <s v="Microsoft"/>
    <x v="4"/>
    <s v="Seating"/>
    <s v="Each"/>
    <s v="Active"/>
    <x v="2"/>
    <s v="LAG"/>
    <s v="D-18-S9"/>
    <s v="D"/>
    <s v="S9"/>
    <s v="BT-434347"/>
    <s v="LOT-A9870"/>
    <n v="173"/>
    <n v="56"/>
    <n v="117"/>
    <n v="60"/>
    <n v="30"/>
    <n v="360"/>
    <s v="SUP-1011"/>
    <x v="2"/>
    <s v="United Kingdom"/>
    <n v="28"/>
    <d v="2025-08-14T00:00:00"/>
    <n v="266235.34000000003"/>
    <n v="389258.26"/>
    <n v="46058713.82"/>
    <s v="NGN"/>
    <d v="2026-05-19T00:00:00"/>
    <d v="2025-08-28T00:00:00"/>
    <m/>
    <x v="1"/>
    <x v="1"/>
  </r>
  <r>
    <s v="PRD-02268"/>
    <s v="HP-CLN-0056"/>
    <s v="5340530000000"/>
    <x v="1"/>
    <s v="Hp"/>
    <x v="1"/>
    <s v="Wipes"/>
    <s v="Each"/>
    <s v="Active"/>
    <x v="1"/>
    <s v="ABJ"/>
    <s v="F-37-S7"/>
    <s v="F"/>
    <s v="S7"/>
    <s v="BT-633272"/>
    <s v="LOT-B2212"/>
    <n v="0"/>
    <n v="0"/>
    <n v="0"/>
    <n v="60"/>
    <n v="18"/>
    <n v="360"/>
    <s v="SUP-1007"/>
    <x v="8"/>
    <s v="China"/>
    <n v="34"/>
    <d v="2025-09-20T00:00:00"/>
    <n v="65263.57"/>
    <n v="88304.15"/>
    <n v="0"/>
    <s v="NGN"/>
    <d v="2026-05-16T00:00:00"/>
    <d v="2025-09-26T00:00:00"/>
    <d v="2026-10-30T00:00:00"/>
    <x v="0"/>
    <x v="0"/>
  </r>
  <r>
    <s v="PRD-03071"/>
    <s v="PHI-AUD-0079"/>
    <s v="3596860000000"/>
    <x v="49"/>
    <s v="Philips"/>
    <x v="0"/>
    <s v="Speakers"/>
    <s v="Each"/>
    <s v="Active"/>
    <x v="0"/>
    <s v="PHC"/>
    <s v="G-23-S5"/>
    <s v="G"/>
    <s v="S5"/>
    <s v="BT-298124"/>
    <s v="LOT-C7417"/>
    <n v="106"/>
    <n v="2"/>
    <n v="104"/>
    <n v="25"/>
    <n v="10"/>
    <n v="150"/>
    <s v="SUP-1012"/>
    <x v="11"/>
    <s v="Nigeria"/>
    <n v="6"/>
    <d v="2025-01-12T00:00:00"/>
    <n v="163851.43"/>
    <n v="201191.48"/>
    <n v="17368251.579999998"/>
    <s v="NGN"/>
    <d v="2026-06-15T00:00:00"/>
    <d v="2025-01-24T00:00:00"/>
    <m/>
    <x v="1"/>
    <x v="1"/>
  </r>
  <r>
    <s v="PRD-02754"/>
    <s v="PHI-ELC-0147"/>
    <s v="1674970000000"/>
    <x v="37"/>
    <s v="Philips"/>
    <x v="8"/>
    <s v="Lighting"/>
    <s v="Each"/>
    <s v="Active"/>
    <x v="0"/>
    <s v="PHC"/>
    <s v="C-26-S5"/>
    <s v="C"/>
    <s v="S5"/>
    <s v="BT-232423"/>
    <s v="LOT-C5980"/>
    <n v="57"/>
    <n v="14"/>
    <n v="43"/>
    <n v="30"/>
    <n v="12"/>
    <n v="120"/>
    <s v="SUP-1006"/>
    <x v="4"/>
    <s v="China"/>
    <n v="36"/>
    <d v="2026-04-29T00:00:00"/>
    <n v="281692.46000000002"/>
    <n v="427871.35"/>
    <n v="16056470.220000001"/>
    <s v="NGN"/>
    <d v="2026-06-18T00:00:00"/>
    <d v="2026-05-04T00:00:00"/>
    <m/>
    <x v="1"/>
    <x v="1"/>
  </r>
  <r>
    <s v="PRD-00052"/>
    <s v="SAM-AUD-0003"/>
    <s v="1928570000000"/>
    <x v="0"/>
    <s v="Samsung"/>
    <x v="0"/>
    <s v="Earbuds"/>
    <s v="Each"/>
    <s v="Active"/>
    <x v="2"/>
    <s v="LAG"/>
    <s v="A-29-S3"/>
    <s v="A"/>
    <s v="S3"/>
    <s v="BT-488984"/>
    <s v="LOT-A7095"/>
    <n v="67"/>
    <n v="1"/>
    <n v="66"/>
    <n v="10"/>
    <n v="3"/>
    <n v="100"/>
    <s v="SUP-1002"/>
    <x v="5"/>
    <s v="Nigeria"/>
    <n v="3"/>
    <d v="2025-06-04T00:00:00"/>
    <n v="51647.22"/>
    <n v="72722.649999999994"/>
    <n v="3460363.74"/>
    <s v="NGN"/>
    <d v="2026-04-30T00:00:00"/>
    <d v="2025-06-11T00:00:00"/>
    <m/>
    <x v="1"/>
    <x v="1"/>
  </r>
  <r>
    <s v="PRD-01673"/>
    <s v="LOG-AUD-0039"/>
    <s v="9339340000000"/>
    <x v="60"/>
    <s v="Logitech"/>
    <x v="0"/>
    <s v="Earbuds"/>
    <s v="Each"/>
    <s v="Active"/>
    <x v="1"/>
    <s v="ABJ"/>
    <s v="F-39-S4"/>
    <s v="F"/>
    <s v="S4"/>
    <s v="BT-732294"/>
    <s v="LOT-B7375"/>
    <n v="6"/>
    <n v="2"/>
    <n v="4"/>
    <n v="15"/>
    <n v="4"/>
    <n v="60"/>
    <s v="SUP-1010"/>
    <x v="1"/>
    <s v="United Arab Emirates"/>
    <n v="18"/>
    <d v="2026-02-14T00:00:00"/>
    <n v="125732"/>
    <n v="166146.03"/>
    <n v="754392"/>
    <s v="NGN"/>
    <d v="2026-05-31T00:00:00"/>
    <d v="2026-02-25T00:00:00"/>
    <m/>
    <x v="2"/>
    <x v="0"/>
  </r>
  <r>
    <s v="PRD-00637"/>
    <s v="CIS-CCT-0017"/>
    <s v="53285386310"/>
    <x v="17"/>
    <s v="Cisco"/>
    <x v="9"/>
    <s v="NVR"/>
    <s v="Each"/>
    <s v="Active"/>
    <x v="2"/>
    <s v="LAG"/>
    <s v="G-27-S7"/>
    <s v="G"/>
    <s v="S7"/>
    <s v="BT-121953"/>
    <s v="LOT-A3754"/>
    <n v="0"/>
    <n v="0"/>
    <n v="0"/>
    <n v="100"/>
    <n v="50"/>
    <n v="1000"/>
    <s v="SUP-1002"/>
    <x v="5"/>
    <s v="Nigeria"/>
    <n v="7"/>
    <d v="2026-05-20T00:00:00"/>
    <n v="552392.37"/>
    <n v="659753.94999999995"/>
    <n v="0"/>
    <s v="NGN"/>
    <d v="2026-06-15T00:00:00"/>
    <d v="2026-05-21T00:00:00"/>
    <m/>
    <x v="0"/>
    <x v="0"/>
  </r>
  <r>
    <s v="PRD-00591"/>
    <s v="LEN-LAP-0016"/>
    <s v="5610070000000"/>
    <x v="8"/>
    <s v="Lenovo"/>
    <x v="2"/>
    <s v="Consumer Laptops"/>
    <s v="Each"/>
    <s v="Active"/>
    <x v="2"/>
    <s v="LAG"/>
    <s v="F-24-S4"/>
    <s v="F"/>
    <s v="S4"/>
    <s v="BT-819349"/>
    <s v="LOT-A6578"/>
    <n v="28"/>
    <n v="3"/>
    <n v="25"/>
    <n v="15"/>
    <n v="7"/>
    <n v="90"/>
    <s v="SUP-1011"/>
    <x v="2"/>
    <s v="United Kingdom"/>
    <n v="28"/>
    <d v="2025-12-13T00:00:00"/>
    <n v="1274525.1299999999"/>
    <n v="1780052.5"/>
    <n v="35686703.640000001"/>
    <s v="NGN"/>
    <d v="2026-06-07T00:00:00"/>
    <d v="2025-12-22T00:00:00"/>
    <m/>
    <x v="1"/>
    <x v="1"/>
  </r>
  <r>
    <s v="PRD-01740"/>
    <s v="SAM-STO-0042"/>
    <s v="6789500000000"/>
    <x v="42"/>
    <s v="Samsung"/>
    <x v="3"/>
    <s v="External Storage"/>
    <s v="Each"/>
    <s v="Active"/>
    <x v="1"/>
    <s v="ABJ"/>
    <s v="E-35-S2"/>
    <s v="E"/>
    <s v="S2"/>
    <s v="BT-878881"/>
    <s v="LOT-B9792"/>
    <n v="282"/>
    <n v="43"/>
    <n v="239"/>
    <n v="40"/>
    <n v="12"/>
    <n v="400"/>
    <s v="SUP-1005"/>
    <x v="12"/>
    <s v="United Arab Emirates"/>
    <n v="16"/>
    <d v="2025-08-11T00:00:00"/>
    <n v="83065.509999999995"/>
    <n v="100942.44"/>
    <n v="23424473.82"/>
    <s v="NGN"/>
    <d v="2026-05-08T00:00:00"/>
    <d v="2025-08-25T00:00:00"/>
    <m/>
    <x v="1"/>
    <x v="1"/>
  </r>
  <r>
    <s v="PRD-02851"/>
    <s v="APC-ELC-0118"/>
    <s v="5886800000000"/>
    <x v="14"/>
    <s v="Apc"/>
    <x v="8"/>
    <s v="Surge Protection"/>
    <s v="Each"/>
    <s v="Active"/>
    <x v="0"/>
    <s v="PHC"/>
    <s v="D-10-S9"/>
    <s v="D"/>
    <s v="S9"/>
    <s v="BT-221272"/>
    <s v="LOT-C6721"/>
    <n v="653"/>
    <n v="72"/>
    <n v="581"/>
    <n v="75"/>
    <n v="37"/>
    <n v="750"/>
    <s v="SUP-1010"/>
    <x v="1"/>
    <s v="United Arab Emirates"/>
    <n v="14"/>
    <d v="2026-02-20T00:00:00"/>
    <n v="8995.48"/>
    <n v="11962.66"/>
    <n v="5874048.4400000004"/>
    <s v="NGN"/>
    <d v="2026-05-20T00:00:00"/>
    <d v="2026-02-28T00:00:00"/>
    <m/>
    <x v="1"/>
    <x v="1"/>
  </r>
  <r>
    <s v="PRD-02482"/>
    <s v="SEA-STO-0054"/>
    <s v="6728930000000"/>
    <x v="47"/>
    <s v="Seagate"/>
    <x v="3"/>
    <s v="Flash Drives"/>
    <s v="Each"/>
    <s v="Active"/>
    <x v="0"/>
    <s v="PHC"/>
    <s v="D-31-S2"/>
    <s v="D"/>
    <s v="S2"/>
    <s v="BT-557279"/>
    <s v="LOT-C3790"/>
    <n v="259"/>
    <n v="88"/>
    <n v="171"/>
    <n v="100"/>
    <n v="50"/>
    <n v="800"/>
    <s v="SUP-1006"/>
    <x v="4"/>
    <s v="China"/>
    <n v="33"/>
    <d v="2026-02-03T00:00:00"/>
    <n v="200131.61"/>
    <n v="258773.68"/>
    <n v="51834086.990000002"/>
    <s v="NGN"/>
    <d v="2026-06-06T00:00:00"/>
    <d v="2026-02-14T00:00:00"/>
    <m/>
    <x v="1"/>
    <x v="1"/>
  </r>
  <r>
    <s v="PRD-00473"/>
    <s v="CAN-PRN-0016"/>
    <s v="767616000000"/>
    <x v="35"/>
    <s v="Canon"/>
    <x v="7"/>
    <s v="Inkjet Printers"/>
    <s v="Each"/>
    <s v="Active"/>
    <x v="2"/>
    <s v="LAG"/>
    <s v="B-02-S8"/>
    <s v="B"/>
    <s v="S8"/>
    <s v="BT-507759"/>
    <s v="LOT-A6655"/>
    <n v="189"/>
    <n v="29"/>
    <n v="160"/>
    <n v="40"/>
    <n v="16"/>
    <n v="320"/>
    <s v="SUP-1006"/>
    <x v="4"/>
    <s v="China"/>
    <n v="37"/>
    <d v="2025-10-03T00:00:00"/>
    <n v="465590.1"/>
    <n v="714337.21"/>
    <n v="87996528.900000006"/>
    <s v="NGN"/>
    <d v="2026-05-16T00:00:00"/>
    <d v="2025-10-14T00:00:00"/>
    <m/>
    <x v="1"/>
    <x v="1"/>
  </r>
  <r>
    <s v="PRD-00203"/>
    <s v="CAN-SUP-0008"/>
    <s v="2380550000000"/>
    <x v="39"/>
    <s v="Canon"/>
    <x v="6"/>
    <s v="Paper Products"/>
    <s v="Pack"/>
    <s v="Active"/>
    <x v="2"/>
    <s v="LAG"/>
    <s v="A-37-S6"/>
    <s v="A"/>
    <s v="S6"/>
    <s v="BT-232617"/>
    <s v="LOT-A8223"/>
    <n v="57"/>
    <n v="5"/>
    <n v="52"/>
    <n v="20"/>
    <n v="10"/>
    <n v="100"/>
    <s v="SUP-1002"/>
    <x v="6"/>
    <s v="Nigeria"/>
    <n v="9"/>
    <d v="2026-01-03T00:00:00"/>
    <n v="32594.720000000001"/>
    <n v="49279.45"/>
    <n v="1857899.04"/>
    <s v="NGN"/>
    <d v="2026-06-14T00:00:00"/>
    <d v="2026-01-06T00:00:00"/>
    <d v="2026-07-28T00:00:00"/>
    <x v="1"/>
    <x v="1"/>
  </r>
  <r>
    <s v="PRD-02239"/>
    <s v="SAM-AUD-0065"/>
    <s v="3209970000000"/>
    <x v="0"/>
    <s v="Samsung"/>
    <x v="0"/>
    <s v="Speakers"/>
    <s v="Each"/>
    <s v="Active"/>
    <x v="1"/>
    <s v="ABJ"/>
    <s v="D-27-S3"/>
    <s v="D"/>
    <s v="S3"/>
    <s v="BT-735452"/>
    <s v="LOT-B3107"/>
    <n v="8"/>
    <n v="0"/>
    <n v="8"/>
    <n v="10"/>
    <n v="4"/>
    <n v="50"/>
    <s v="SUP-1007"/>
    <x v="8"/>
    <s v="China"/>
    <n v="31"/>
    <d v="2026-04-12T00:00:00"/>
    <n v="123080.49"/>
    <n v="172034.94"/>
    <n v="984643.92"/>
    <s v="NGN"/>
    <d v="2026-05-30T00:00:00"/>
    <d v="2026-04-26T00:00:00"/>
    <m/>
    <x v="2"/>
    <x v="0"/>
  </r>
  <r>
    <s v="PRD-00325"/>
    <s v="LEN-MOB-0013"/>
    <s v="1720850000000"/>
    <x v="5"/>
    <s v="Lenovo"/>
    <x v="5"/>
    <s v="Smartphones"/>
    <s v="Each"/>
    <s v="Active"/>
    <x v="2"/>
    <s v="LAG"/>
    <s v="G-37-S4"/>
    <s v="G"/>
    <s v="S4"/>
    <s v="BT-555222"/>
    <s v="LOT-A7126"/>
    <n v="135"/>
    <n v="27"/>
    <n v="108"/>
    <n v="20"/>
    <n v="6"/>
    <n v="160"/>
    <s v="SUP-1008"/>
    <x v="3"/>
    <s v="Nigeria"/>
    <n v="9"/>
    <d v="2026-02-19T00:00:00"/>
    <n v="263987.18"/>
    <n v="337243.48"/>
    <n v="35638269.299999997"/>
    <s v="NGN"/>
    <d v="2026-06-05T00:00:00"/>
    <d v="2026-03-01T00:00:00"/>
    <m/>
    <x v="1"/>
    <x v="1"/>
  </r>
  <r>
    <s v="PRD-00024"/>
    <s v="UBI-NET-0001"/>
    <s v="2499470000000"/>
    <x v="51"/>
    <s v="Ubiquiti"/>
    <x v="11"/>
    <s v="Routers"/>
    <s v="Each"/>
    <s v="Active"/>
    <x v="2"/>
    <s v="LAG"/>
    <s v="D-18-S3"/>
    <s v="D"/>
    <s v="S3"/>
    <s v="BT-966785"/>
    <s v="LOT-A3330"/>
    <n v="0"/>
    <n v="0"/>
    <n v="0"/>
    <n v="30"/>
    <n v="15"/>
    <n v="240"/>
    <s v="SUP-1002"/>
    <x v="5"/>
    <s v="Nigeria"/>
    <n v="5"/>
    <d v="2025-11-19T00:00:00"/>
    <n v="766471.24"/>
    <n v="1073077.52"/>
    <n v="0"/>
    <s v="NGN"/>
    <d v="2026-06-22T00:00:00"/>
    <d v="2025-11-26T00:00:00"/>
    <m/>
    <x v="0"/>
    <x v="0"/>
  </r>
  <r>
    <s v="PRD-00272"/>
    <s v="HP-MOB-0071"/>
    <s v="3396850000000"/>
    <x v="32"/>
    <s v="Philips"/>
    <x v="9"/>
    <s v="IP Cameras"/>
    <s v="Each"/>
    <s v="Active"/>
    <x v="2"/>
    <s v="LAG"/>
    <s v="D-22-S6"/>
    <s v="D"/>
    <s v="S6"/>
    <s v="BT-354016"/>
    <s v="LOT-A4372"/>
    <n v="118"/>
    <n v="2"/>
    <n v="116"/>
    <n v="20"/>
    <n v="8"/>
    <n v="120"/>
    <s v="SUP-1008"/>
    <x v="3"/>
    <s v="Nigeria"/>
    <n v="10"/>
    <d v="2025-08-18T00:00:00"/>
    <n v="735306.72"/>
    <n v="1036207.88"/>
    <n v="86766192.959999993"/>
    <s v="NGN"/>
    <d v="2026-06-28T00:00:00"/>
    <d v="2025-08-31T00:00:00"/>
    <m/>
    <x v="1"/>
    <x v="1"/>
  </r>
  <r>
    <s v="PRD-01644"/>
    <s v="CIS-NET-0070"/>
    <s v="4614380000000"/>
    <x v="56"/>
    <s v="Cisco"/>
    <x v="11"/>
    <s v="Access Points"/>
    <s v="Each"/>
    <s v="Active"/>
    <x v="1"/>
    <s v="ABJ"/>
    <s v="C-38-S3"/>
    <s v="C"/>
    <s v="S3"/>
    <s v="BT-331463"/>
    <s v="LOT-B1503"/>
    <n v="10"/>
    <n v="4"/>
    <n v="6"/>
    <m/>
    <n v="4"/>
    <n v="60"/>
    <s v="SUP-1007"/>
    <x v="8"/>
    <s v="China"/>
    <n v="30"/>
    <d v="2025-12-01T00:00:00"/>
    <n v="324017.84999999998"/>
    <n v="407113.51"/>
    <n v="3240178.5"/>
    <s v="NGN"/>
    <d v="2026-05-14T00:00:00"/>
    <d v="2025-12-08T00:00:00"/>
    <m/>
    <x v="2"/>
    <x v="0"/>
  </r>
  <r>
    <s v="PRD-00804"/>
    <s v="LOG-CLN-0022"/>
    <s v="7612090000000"/>
    <x v="28"/>
    <s v="Logitech"/>
    <x v="1"/>
    <s v="Cleaning Kits"/>
    <s v="Each"/>
    <s v="Active"/>
    <x v="2"/>
    <s v="LAG"/>
    <s v="N/A"/>
    <s v="G"/>
    <s v="S7"/>
    <s v="BT-456496"/>
    <s v="LOT-A1957"/>
    <n v="151"/>
    <n v="12"/>
    <n v="139"/>
    <n v="60"/>
    <n v="18"/>
    <n v="240"/>
    <s v="SUP-1011"/>
    <x v="2"/>
    <s v="United Kingdom"/>
    <n v="30"/>
    <d v="2026-03-19T00:00:00"/>
    <n v="127678.13"/>
    <n v="152162.20000000001"/>
    <n v="19279397.629999999"/>
    <s v="NGN"/>
    <d v="2026-06-01T00:00:00"/>
    <d v="2026-03-30T00:00:00"/>
    <d v="2027-08-23T00:00:00"/>
    <x v="1"/>
    <x v="1"/>
  </r>
  <r>
    <s v="PRD-01948"/>
    <s v="APC-ELC-0087"/>
    <s v="2656260000000"/>
    <x v="38"/>
    <s v="Apc"/>
    <x v="8"/>
    <s v="UPS"/>
    <s v="Each"/>
    <s v="Active"/>
    <x v="1"/>
    <s v="ABJ"/>
    <s v="C-20-S1"/>
    <s v="C"/>
    <s v="S1"/>
    <s v="BT-254285"/>
    <s v="LOT-B5363"/>
    <n v="26"/>
    <n v="2"/>
    <n v="24"/>
    <n v="40"/>
    <n v="20"/>
    <n v="160"/>
    <s v="SUP-1002"/>
    <x v="5"/>
    <s v="Nigeria"/>
    <n v="7"/>
    <d v="2026-04-22T00:00:00"/>
    <n v="146042.64000000001"/>
    <n v="195716.16"/>
    <n v="3797108.64"/>
    <s v="NGN"/>
    <d v="2026-05-14T00:00:00"/>
    <d v="2026-04-27T00:00:00"/>
    <m/>
    <x v="2"/>
    <x v="0"/>
  </r>
  <r>
    <s v="PRD-00976"/>
    <s v="HP-MOB-0038"/>
    <s v="9721620000000"/>
    <x v="25"/>
    <s v="Hp"/>
    <x v="5"/>
    <s v="Smartphones"/>
    <s v="Each"/>
    <s v="Active"/>
    <x v="2"/>
    <s v="LAG"/>
    <s v="D-17-S4"/>
    <s v="D"/>
    <s v="S4"/>
    <s v="BT-424365"/>
    <s v="LOT-A1543"/>
    <n v="0"/>
    <n v="0"/>
    <n v="0"/>
    <n v="50"/>
    <n v="25"/>
    <n v="400"/>
    <s v="SUP-1011"/>
    <x v="2"/>
    <s v="United Kingdom"/>
    <n v="26"/>
    <d v="2025-12-15T00:00:00"/>
    <n v="626778.43000000005"/>
    <n v="890831.47"/>
    <n v="0"/>
    <s v="NGN"/>
    <d v="2026-06-26T00:00:00"/>
    <d v="2025-12-16T00:00:00"/>
    <m/>
    <x v="0"/>
    <x v="0"/>
  </r>
  <r>
    <s v="PRD-00093"/>
    <s v="LOG-ACC-0041"/>
    <s v="8000310000000"/>
    <x v="29"/>
    <s v="Epson"/>
    <x v="7"/>
    <s v="Multifunction"/>
    <s v="Each"/>
    <s v="Active"/>
    <x v="2"/>
    <s v="LAG"/>
    <s v="E-37-S2"/>
    <s v="E"/>
    <s v="S2"/>
    <s v="BT-806866"/>
    <s v="LOT-A2889"/>
    <n v="143"/>
    <n v="29"/>
    <n v="114"/>
    <n v="15"/>
    <n v="6"/>
    <n v="150"/>
    <s v="SUP-1008"/>
    <x v="3"/>
    <s v="Nigeria"/>
    <n v="6"/>
    <d v="2025-12-21T00:00:00"/>
    <n v="99670.399999999994"/>
    <n v="148882.04999999999"/>
    <n v="14252867.199999999"/>
    <s v="NGN"/>
    <d v="2026-06-19T00:00:00"/>
    <d v="2025-12-27T00:00:00"/>
    <m/>
    <x v="1"/>
    <x v="1"/>
  </r>
  <r>
    <s v="PRD-02246"/>
    <s v="SEA-STO-0049"/>
    <s v="7949180000000"/>
    <x v="55"/>
    <s v="Seagate"/>
    <x v="3"/>
    <s v="Hard Disk Drives"/>
    <s v="Each"/>
    <s v="Active"/>
    <x v="1"/>
    <s v="ABJ"/>
    <s v="A-36-S8"/>
    <s v="A"/>
    <s v="S8"/>
    <s v="BT-823528"/>
    <s v="LOT-B2620"/>
    <n v="341"/>
    <n v="99"/>
    <n v="242"/>
    <n v="60"/>
    <n v="24"/>
    <n v="480"/>
    <s v="SUP-1010"/>
    <x v="1"/>
    <s v="United Arab Emirates"/>
    <n v="15"/>
    <d v="2025-05-07T00:00:00"/>
    <n v="126794.8"/>
    <n v="164959.69"/>
    <n v="43237026.799999997"/>
    <s v="NGN"/>
    <d v="2026-06-25T00:00:00"/>
    <d v="2025-05-21T00:00:00"/>
    <m/>
    <x v="1"/>
    <x v="1"/>
  </r>
  <r>
    <s v="PRD-01248"/>
    <s v="HP-FUR-0032"/>
    <s v="5064270000000"/>
    <x v="27"/>
    <s v="Hp"/>
    <x v="4"/>
    <s v="Desk Accessories"/>
    <s v="Each"/>
    <s v="Active"/>
    <x v="1"/>
    <s v="ABJ"/>
    <s v="D-07-S8"/>
    <s v="D"/>
    <s v="S8"/>
    <s v="BT-560407"/>
    <s v="LOT-B8044"/>
    <n v="75"/>
    <n v="11"/>
    <n v="64"/>
    <n v="15"/>
    <n v="6"/>
    <n v="120"/>
    <s v="SUP-1003"/>
    <x v="0"/>
    <s v="Nigeria"/>
    <n v="5"/>
    <d v="2026-02-16T00:00:00"/>
    <n v="227456.59"/>
    <n v="261629.47"/>
    <n v="17059244.25"/>
    <s v="NGN"/>
    <d v="2026-05-04T00:00:00"/>
    <d v="2026-02-19T00:00:00"/>
    <m/>
    <x v="1"/>
    <x v="1"/>
  </r>
  <r>
    <s v="PRD-02325"/>
    <s v="PHI-AUD-0057"/>
    <s v="3201550000000"/>
    <x v="49"/>
    <s v="Philips"/>
    <x v="0"/>
    <s v="Earbuds"/>
    <s v="Each"/>
    <s v="Active"/>
    <x v="0"/>
    <s v="PHC"/>
    <s v="F-28-S5"/>
    <s v="F"/>
    <s v="S5"/>
    <s v="BT-922406"/>
    <s v="LOT-C4791"/>
    <n v="331"/>
    <n v="112"/>
    <n v="219"/>
    <n v="100"/>
    <n v="50"/>
    <n v="600"/>
    <s v="SUP-1001"/>
    <x v="9"/>
    <s v="Nigeria"/>
    <n v="10"/>
    <d v="2026-03-10T00:00:00"/>
    <n v="35512.019999999997"/>
    <n v="46981.81"/>
    <n v="11754478.619999999"/>
    <s v="NGN"/>
    <d v="2026-06-26T00:00:00"/>
    <d v="2026-03-21T00:00:00"/>
    <m/>
    <x v="1"/>
    <x v="1"/>
  </r>
  <r>
    <s v="PRD-02105"/>
    <s v="LOG-ACC-0044"/>
    <s v="150343000000"/>
    <x v="84"/>
    <s v="Logitech"/>
    <x v="10"/>
    <s v="Webcams"/>
    <s v="Each"/>
    <s v="Active"/>
    <x v="1"/>
    <s v="ABJ"/>
    <s v="F-26-S4"/>
    <s v="F"/>
    <s v="S4"/>
    <s v="BT-698852"/>
    <s v="LOT-B6462"/>
    <n v="84"/>
    <n v="5"/>
    <n v="79"/>
    <n v="25"/>
    <n v="10"/>
    <n v="250"/>
    <s v="SUP-1007"/>
    <x v="8"/>
    <s v="China"/>
    <n v="31"/>
    <d v="2025-06-14T00:00:00"/>
    <n v="16003.92"/>
    <n v="24332.3"/>
    <n v="1344329.28"/>
    <s v="NGN"/>
    <d v="2026-05-25T00:00:00"/>
    <d v="2025-06-21T00:00:00"/>
    <m/>
    <x v="1"/>
    <x v="1"/>
  </r>
  <r>
    <s v="PRD-00968"/>
    <s v="KNG-STO-0016"/>
    <s v="1843980000000"/>
    <x v="79"/>
    <s v="Kingston"/>
    <x v="3"/>
    <s v="Hard Disk Drives"/>
    <s v="Each"/>
    <s v="Active"/>
    <x v="2"/>
    <s v="LAG"/>
    <s v="C-24-S9"/>
    <s v="C"/>
    <s v="S9"/>
    <s v="BT-869529"/>
    <s v="LOT-A9390"/>
    <n v="437"/>
    <n v="56"/>
    <n v="381"/>
    <n v="40"/>
    <n v="20"/>
    <n v="320"/>
    <s v="SUP-1002"/>
    <x v="5"/>
    <s v="Nigeria"/>
    <n v="7"/>
    <d v="2025-06-13T00:00:00"/>
    <n v="154705.31"/>
    <n v="224209.35"/>
    <n v="67606220.469999999"/>
    <s v="NGN"/>
    <d v="2026-05-07T00:00:00"/>
    <d v="2025-06-28T00:00:00"/>
    <m/>
    <x v="3"/>
    <x v="1"/>
  </r>
  <r>
    <s v="PRD-02721"/>
    <s v="HP-LAP-0056"/>
    <s v="5340110000000"/>
    <x v="83"/>
    <s v="Hp"/>
    <x v="2"/>
    <s v="Business Laptops"/>
    <s v="Each"/>
    <s v="Active"/>
    <x v="0"/>
    <s v="PHC"/>
    <s v="A-18-S8"/>
    <s v="A"/>
    <s v="S8"/>
    <s v="BT-626306"/>
    <s v="LOT-C8588"/>
    <n v="6"/>
    <n v="2"/>
    <n v="4"/>
    <n v="40"/>
    <n v="20"/>
    <n v="240"/>
    <s v="SUP-1006"/>
    <x v="4"/>
    <s v="China"/>
    <n v="34"/>
    <d v="2025-12-28T00:00:00"/>
    <n v="1077453.02"/>
    <n v="1598826.95"/>
    <n v="6464718.1200000001"/>
    <s v="NGN"/>
    <d v="2026-05-17T00:00:00"/>
    <d v="2026-01-01T00:00:00"/>
    <m/>
    <x v="2"/>
    <x v="0"/>
  </r>
  <r>
    <s v="PRD-03140"/>
    <s v="HP-PRN-0053"/>
    <s v="8214570000000"/>
    <x v="76"/>
    <s v="Hp"/>
    <x v="7"/>
    <s v="Laser Printers"/>
    <s v="Each"/>
    <s v="Active"/>
    <x v="0"/>
    <s v="PHC"/>
    <s v="D-27-S2"/>
    <s v="D"/>
    <s v="S2"/>
    <s v="BT-236099"/>
    <s v="LOT-C7843"/>
    <n v="0"/>
    <n v="0"/>
    <n v="0"/>
    <n v="100"/>
    <n v="40"/>
    <n v="500"/>
    <s v="SUP-1001"/>
    <x v="9"/>
    <s v="Nigeria"/>
    <n v="7"/>
    <d v="2026-02-26T00:00:00"/>
    <n v="250324.05"/>
    <n v="381015.75"/>
    <n v="0"/>
    <s v="NGN"/>
    <d v="2026-05-01T00:00:00"/>
    <d v="2026-03-10T00:00:00"/>
    <m/>
    <x v="0"/>
    <x v="0"/>
  </r>
  <r>
    <s v="PRD-01022"/>
    <s v="WD-STO-0025"/>
    <s v="345220000000"/>
    <x v="78"/>
    <s v="Western Digital"/>
    <x v="3"/>
    <s v="Solid State Drives"/>
    <s v="Each"/>
    <s v="Discontinued"/>
    <x v="2"/>
    <s v="LAG"/>
    <s v="H-32-S5"/>
    <s v="H"/>
    <s v="S5"/>
    <s v="BT-599781"/>
    <s v="LOT-A6734"/>
    <n v="65"/>
    <n v="13"/>
    <n v="52"/>
    <n v="30"/>
    <n v="12"/>
    <n v="240"/>
    <s v="SUP-1006"/>
    <x v="4"/>
    <s v="China"/>
    <n v="36"/>
    <d v="2025-12-27T00:00:00"/>
    <n v="90811.03"/>
    <n v="114464.64"/>
    <n v="5902716.9500000002"/>
    <s v="NGN"/>
    <d v="2026-06-23T00:00:00"/>
    <d v="2026-01-05T00:00:00"/>
    <m/>
    <x v="1"/>
    <x v="1"/>
  </r>
  <r>
    <s v="PRD-00133"/>
    <s v="LOG-ACC-0003"/>
    <s v="8725640000000"/>
    <x v="33"/>
    <s v="Logitech"/>
    <x v="10"/>
    <s v="Input Combos"/>
    <s v="Each"/>
    <s v="Active"/>
    <x v="2"/>
    <s v="LAG"/>
    <s v="D-36-S1"/>
    <s v="D"/>
    <s v="S1"/>
    <s v="BT-555000"/>
    <s v="LOT-A9904"/>
    <n v="30"/>
    <n v="11"/>
    <n v="19"/>
    <n v="20"/>
    <n v="10"/>
    <n v="100"/>
    <s v="SUP-1001"/>
    <x v="9"/>
    <s v="Nigeria"/>
    <n v="5"/>
    <d v="2025-04-21T00:00:00"/>
    <n v="55824.82"/>
    <n v="78302.720000000001"/>
    <n v="1674744.6"/>
    <s v="NGN"/>
    <d v="2026-05-23T00:00:00"/>
    <d v="2025-05-04T00:00:00"/>
    <m/>
    <x v="1"/>
    <x v="1"/>
  </r>
  <r>
    <s v="PRD-00480"/>
    <s v="APC-ELC-0027"/>
    <s v="3693630000000"/>
    <x v="38"/>
    <s v="Apc"/>
    <x v="8"/>
    <s v="UPS"/>
    <s v="Each"/>
    <s v="Active"/>
    <x v="2"/>
    <s v="LAG"/>
    <s v="D-03-S1"/>
    <s v="D"/>
    <s v="S1"/>
    <s v="BT-417624"/>
    <s v="LOT-A1198"/>
    <n v="376"/>
    <n v="68"/>
    <n v="308"/>
    <n v="50"/>
    <n v="20"/>
    <n v="400"/>
    <s v="SUP-1002"/>
    <x v="5"/>
    <s v="Nigeria"/>
    <n v="4"/>
    <d v="2025-05-12T00:00:00"/>
    <n v="245777.93"/>
    <n v="301946.46999999997"/>
    <n v="92412501.680000007"/>
    <s v="NGN"/>
    <d v="2026-06-04T00:00:00"/>
    <d v="2025-05-17T00:00:00"/>
    <m/>
    <x v="1"/>
    <x v="1"/>
  </r>
  <r>
    <s v="PRD-00003"/>
    <s v="SAM-AUD-0001"/>
    <s v="7672420000000"/>
    <x v="0"/>
    <s v="Samsung"/>
    <x v="0"/>
    <s v="Headsets"/>
    <s v="Each"/>
    <s v="Active"/>
    <x v="2"/>
    <s v="LAG"/>
    <s v="G-05-S5"/>
    <s v="G"/>
    <s v="S5"/>
    <s v="BT-321231"/>
    <s v="LOT-A6155"/>
    <n v="77"/>
    <n v="21"/>
    <n v="56"/>
    <n v="20"/>
    <n v="8"/>
    <n v="160"/>
    <s v="SUP-1004"/>
    <x v="10"/>
    <s v="United Arab Emirates"/>
    <n v="25"/>
    <d v="2026-05-08T00:00:00"/>
    <n v="141076.68"/>
    <n v="165394.79999999999"/>
    <n v="10862904.359999999"/>
    <s v="NGN"/>
    <d v="2026-06-09T00:00:00"/>
    <d v="2026-05-21T00:00:00"/>
    <m/>
    <x v="1"/>
    <x v="1"/>
  </r>
  <r>
    <s v="PRD-01918"/>
    <s v="DEL-ACC-0037"/>
    <s v="3537120000000"/>
    <x v="36"/>
    <s v="Dell"/>
    <x v="10"/>
    <s v="Mice"/>
    <s v="Each"/>
    <s v="Active"/>
    <x v="1"/>
    <s v="ABJ"/>
    <s v="D-15-S4"/>
    <s v="D"/>
    <s v="S4"/>
    <s v="BT-598127"/>
    <s v="LOT-B4777"/>
    <n v="251"/>
    <n v="44"/>
    <n v="207"/>
    <n v="40"/>
    <n v="20"/>
    <n v="320"/>
    <s v="SUP-1009"/>
    <x v="7"/>
    <s v="Nigeria"/>
    <n v="11"/>
    <d v="2025-05-25T00:00:00"/>
    <n v="49970.41"/>
    <n v="60467.41"/>
    <n v="12542572.91"/>
    <s v="NGN"/>
    <d v="2026-05-29T00:00:00"/>
    <d v="2025-05-26T00:00:00"/>
    <m/>
    <x v="1"/>
    <x v="1"/>
  </r>
  <r>
    <s v="PRD-02423"/>
    <s v="LOG-CLN-0063"/>
    <s v="5903820000000"/>
    <x v="28"/>
    <s v="Logitech"/>
    <x v="1"/>
    <s v="Wipes"/>
    <s v="Each"/>
    <s v="Active"/>
    <x v="0"/>
    <s v="PHC"/>
    <s v="E-01-S4"/>
    <s v="E"/>
    <s v="S4"/>
    <s v="BT-132715"/>
    <s v="LOT-C2185"/>
    <n v="5"/>
    <n v="0"/>
    <n v="5"/>
    <n v="25"/>
    <n v="7"/>
    <n v="250"/>
    <s v="SUP-1012"/>
    <x v="11"/>
    <s v="Nigeria"/>
    <n v="6"/>
    <d v="2025-08-14T00:00:00"/>
    <n v="62460.25"/>
    <n v="80125.42"/>
    <n v="312301.25"/>
    <s v="NGN"/>
    <d v="2026-06-23T00:00:00"/>
    <d v="2025-08-19T00:00:00"/>
    <d v="2026-12-22T00:00:00"/>
    <x v="2"/>
    <x v="0"/>
  </r>
  <r>
    <s v="PRD-00707"/>
    <s v="LOG-ACC-0023"/>
    <s v="5018260000000"/>
    <x v="33"/>
    <s v="Logitech"/>
    <x v="10"/>
    <s v="Keyboards"/>
    <s v="Each"/>
    <s v="Active"/>
    <x v="2"/>
    <s v="LAG"/>
    <s v="B-11-S7"/>
    <s v="B"/>
    <s v="S7"/>
    <s v="BT-682430"/>
    <s v="LOT-A3605"/>
    <n v="250"/>
    <n v="21"/>
    <n v="229"/>
    <n v="50"/>
    <n v="20"/>
    <n v="250"/>
    <s v="SUP-1004"/>
    <x v="10"/>
    <s v="United Arab Emirates"/>
    <n v="21"/>
    <d v="2025-07-18T00:00:00"/>
    <n v="60362.64"/>
    <n v="90236.44"/>
    <n v="15090660"/>
    <s v="NGN"/>
    <d v="2026-06-06T00:00:00"/>
    <d v="2025-07-30T00:00:00"/>
    <m/>
    <x v="1"/>
    <x v="1"/>
  </r>
  <r>
    <s v="PRD-02871"/>
    <s v="HP-FUR-0073"/>
    <s v="8191110000000"/>
    <x v="27"/>
    <s v="Hp"/>
    <x v="4"/>
    <s v="Desks"/>
    <s v="Each"/>
    <s v="Active"/>
    <x v="0"/>
    <s v="PHC"/>
    <s v="B-38-S5"/>
    <s v="B"/>
    <s v="S5"/>
    <s v="BT-482892"/>
    <s v="LOT-C7366"/>
    <n v="7"/>
    <n v="0"/>
    <n v="7"/>
    <n v="50"/>
    <n v="25"/>
    <n v="400"/>
    <s v="SUP-1010"/>
    <x v="1"/>
    <s v="United Arab Emirates"/>
    <n v="20"/>
    <d v="2025-09-04T00:00:00"/>
    <n v="182516.44"/>
    <n v="254413.48"/>
    <n v="1277615.08"/>
    <s v="NGN"/>
    <d v="2026-06-24T00:00:00"/>
    <d v="2025-09-17T00:00:00"/>
    <m/>
    <x v="2"/>
    <x v="0"/>
  </r>
  <r>
    <s v="PRD-02023"/>
    <s v="PHI-CCT-0056"/>
    <s v="6756470000000"/>
    <x v="32"/>
    <s v="Philips"/>
    <x v="9"/>
    <s v="Intercoms"/>
    <s v="Each"/>
    <s v="Active"/>
    <x v="1"/>
    <s v="ABJ"/>
    <s v="E-40-S8"/>
    <s v="E"/>
    <s v="S8"/>
    <s v="BT-386455"/>
    <s v="LOT-B8660"/>
    <n v="6"/>
    <n v="1"/>
    <n v="5"/>
    <m/>
    <n v="22"/>
    <n v="300"/>
    <s v="SUP-1003"/>
    <x v="0"/>
    <s v="Nigeria"/>
    <n v="3"/>
    <d v="2025-06-09T00:00:00"/>
    <n v="326783.40000000002"/>
    <n v="499806.26"/>
    <n v="1960700.4"/>
    <s v="NGN"/>
    <d v="2026-05-23T00:00:00"/>
    <d v="2025-06-20T00:00:00"/>
    <m/>
    <x v="2"/>
    <x v="0"/>
  </r>
  <r>
    <s v="PRD-00044"/>
    <s v="DEL-LAP-0001"/>
    <s v="9251930000000"/>
    <x v="2"/>
    <s v="Dell"/>
    <x v="2"/>
    <s v="Gaming Laptops"/>
    <s v="Each"/>
    <s v="Active"/>
    <x v="2"/>
    <s v="LAG"/>
    <s v="F-22-S2"/>
    <s v="F"/>
    <s v="S2"/>
    <s v="BT-199096"/>
    <s v="LOT-A7333"/>
    <n v="433"/>
    <n v="95"/>
    <n v="338"/>
    <n v="60"/>
    <n v="30"/>
    <n v="600"/>
    <s v="SUP-1004"/>
    <x v="10"/>
    <s v="United Arab Emirates"/>
    <n v="22"/>
    <d v="2026-04-17T00:00:00"/>
    <n v="779207.87"/>
    <n v="1001552.39"/>
    <n v="337397007.69999999"/>
    <s v="NGN"/>
    <d v="2026-05-20T00:00:00"/>
    <d v="2026-04-30T00:00:00"/>
    <m/>
    <x v="1"/>
    <x v="1"/>
  </r>
  <r>
    <s v="PRD-02464"/>
    <s v="PHI-CCT-0071"/>
    <s v="350908000000"/>
    <x v="32"/>
    <s v="Philips"/>
    <x v="9"/>
    <s v="Intercoms"/>
    <s v="Each"/>
    <s v="Discontinued"/>
    <x v="0"/>
    <s v="PHC"/>
    <s v="F-05-S1"/>
    <s v="F"/>
    <s v="S1"/>
    <s v="BT-658069"/>
    <s v="LOT-C7742"/>
    <n v="93"/>
    <n v="27"/>
    <n v="66"/>
    <m/>
    <n v="12"/>
    <n v="125"/>
    <s v="SUP-1003"/>
    <x v="0"/>
    <s v="Nigeria"/>
    <n v="5"/>
    <d v="2025-04-30T00:00:00"/>
    <n v="274745.19"/>
    <n v="402331.09"/>
    <n v="25551302.670000002"/>
    <s v="NGN"/>
    <d v="2026-06-08T00:00:00"/>
    <d v="2025-05-02T00:00:00"/>
    <m/>
    <x v="1"/>
    <x v="1"/>
  </r>
  <r>
    <s v="PRD-00334"/>
    <s v="SAM-STO-0012"/>
    <s v="4388220000000"/>
    <x v="3"/>
    <s v="Samsung"/>
    <x v="3"/>
    <s v="Flash Drives"/>
    <s v="Each"/>
    <s v="Active"/>
    <x v="2"/>
    <s v="LAG"/>
    <s v="H-03-S2"/>
    <s v="H"/>
    <s v="S2"/>
    <s v="BT-958706"/>
    <s v="LOT-A1284"/>
    <n v="21"/>
    <n v="0"/>
    <n v="21"/>
    <n v="10"/>
    <n v="3"/>
    <n v="60"/>
    <s v="SUP-1008"/>
    <x v="3"/>
    <s v="Nigeria"/>
    <n v="6"/>
    <d v="2025-01-25T00:00:00"/>
    <n v="213847.39"/>
    <n v="295807.3"/>
    <n v="4490795.1900000004"/>
    <s v="NGN"/>
    <d v="2026-06-14T00:00:00"/>
    <d v="2025-02-08T00:00:00"/>
    <m/>
    <x v="1"/>
    <x v="1"/>
  </r>
  <r>
    <s v="PRD-00880"/>
    <s v="MSF-ACC-0019"/>
    <s v="834791000000"/>
    <x v="26"/>
    <s v="Microsoft"/>
    <x v="10"/>
    <s v="Webcams"/>
    <s v="Each"/>
    <s v="Active"/>
    <x v="2"/>
    <s v="LAG"/>
    <s v="G-25-S3"/>
    <s v="G"/>
    <s v="S3"/>
    <s v="BT-976251"/>
    <s v="LOT-A7249"/>
    <n v="14"/>
    <n v="4"/>
    <n v="10"/>
    <n v="15"/>
    <n v="6"/>
    <n v="150"/>
    <s v="SUP-1002"/>
    <x v="5"/>
    <s v="Nigeria"/>
    <n v="4"/>
    <d v="2025-01-14T00:00:00"/>
    <n v="45907.86"/>
    <n v="64414.6"/>
    <n v="642710.04"/>
    <s v="NGN"/>
    <d v="2026-05-01T00:00:00"/>
    <d v="2025-01-20T00:00:00"/>
    <m/>
    <x v="2"/>
    <x v="0"/>
  </r>
  <r>
    <s v="PRD-02566"/>
    <s v="BRO-PRN-0053"/>
    <s v="1154030000000"/>
    <x v="44"/>
    <s v="Brother"/>
    <x v="7"/>
    <s v="Inkjet Printers"/>
    <s v="Each"/>
    <s v="Active"/>
    <x v="0"/>
    <s v="PHC"/>
    <s v="C-36-S4"/>
    <s v="C"/>
    <s v="S4"/>
    <s v="BT-810045"/>
    <s v="LOT-C5855"/>
    <n v="918"/>
    <n v="308"/>
    <n v="610"/>
    <n v="75"/>
    <n v="37"/>
    <n v="750"/>
    <s v="SUP-1001"/>
    <x v="9"/>
    <s v="Nigeria"/>
    <n v="10"/>
    <d v="2025-08-07T00:00:00"/>
    <n v="127347.33"/>
    <n v="172353.4"/>
    <n v="116904848.90000001"/>
    <s v="NGN"/>
    <d v="2026-06-23T00:00:00"/>
    <d v="2025-08-15T00:00:00"/>
    <m/>
    <x v="3"/>
    <x v="1"/>
  </r>
  <r>
    <s v="PRD-00773"/>
    <s v="DEL-ACC-0020"/>
    <s v="7764150000000"/>
    <x v="58"/>
    <s v="Dell"/>
    <x v="10"/>
    <s v="Keyboards"/>
    <s v="Each"/>
    <s v="Active"/>
    <x v="2"/>
    <s v="LAG"/>
    <s v="G-23-S6"/>
    <s v="G"/>
    <s v="S6"/>
    <s v="BT-710950"/>
    <s v="LOT-A3587"/>
    <n v="13"/>
    <n v="1"/>
    <n v="12"/>
    <n v="15"/>
    <n v="7"/>
    <n v="120"/>
    <s v="SUP-1006"/>
    <x v="4"/>
    <s v="China"/>
    <n v="34"/>
    <d v="2025-06-09T00:00:00"/>
    <n v="8055.55"/>
    <n v="11147.45"/>
    <n v="104722.15"/>
    <s v="NGN"/>
    <d v="2026-05-03T00:00:00"/>
    <d v="2025-06-21T00:00:00"/>
    <m/>
    <x v="2"/>
    <x v="0"/>
  </r>
  <r>
    <s v="PRD-00747"/>
    <s v="UBI-CCT-0017"/>
    <s v="6433230000000"/>
    <x v="40"/>
    <s v="Ubiquiti"/>
    <x v="9"/>
    <s v="IP Cameras"/>
    <s v="Each"/>
    <s v="Discontinued"/>
    <x v="2"/>
    <s v="LAG"/>
    <s v="B-36-S4"/>
    <s v="B"/>
    <s v="S4"/>
    <s v="BT-331879"/>
    <s v="LOT-A3036"/>
    <n v="-1"/>
    <n v="22"/>
    <n v="53"/>
    <n v="40"/>
    <n v="16"/>
    <n v="160"/>
    <s v="SUP-1004"/>
    <x v="10"/>
    <s v="United Arab Emirates"/>
    <n v="20"/>
    <d v="2025-03-13T00:00:00"/>
    <n v="682337.95"/>
    <n v="800403.96"/>
    <n v="51175346.25"/>
    <s v="NGN"/>
    <d v="2026-06-02T00:00:00"/>
    <d v="2025-03-19T00:00:00"/>
    <m/>
    <x v="1"/>
    <x v="1"/>
  </r>
  <r>
    <s v="PRD-01318"/>
    <s v="MSF-FUR-0031"/>
    <s v="5040940000000"/>
    <x v="10"/>
    <s v="Microsoft"/>
    <x v="4"/>
    <s v="Desks"/>
    <s v="Each"/>
    <s v="Active"/>
    <x v="1"/>
    <s v="ABJ"/>
    <s v="N/A"/>
    <s v="B"/>
    <s v="S6"/>
    <s v="BT-180219"/>
    <s v="LOT-B8924"/>
    <n v="262"/>
    <n v="97"/>
    <n v="165"/>
    <n v="40"/>
    <n v="20"/>
    <n v="400"/>
    <s v="SUP-1009"/>
    <x v="7"/>
    <s v="Nigeria"/>
    <n v="9"/>
    <d v="2025-01-11T00:00:00"/>
    <n v="53090.65"/>
    <n v="75173.25"/>
    <n v="13909750.300000001"/>
    <s v="NGN"/>
    <d v="2026-06-06T00:00:00"/>
    <d v="2025-01-24T00:00:00"/>
    <m/>
    <x v="1"/>
    <x v="1"/>
  </r>
  <r>
    <s v="PRD-00918"/>
    <s v="SAM-MOB-0031"/>
    <s v="1046630000000"/>
    <x v="13"/>
    <s v="Samsung"/>
    <x v="5"/>
    <s v="Tablets"/>
    <s v="Each"/>
    <s v="Active"/>
    <x v="2"/>
    <s v="LAG"/>
    <s v="E-32-S9"/>
    <s v="E"/>
    <s v="S9"/>
    <s v="BT-749607"/>
    <s v="LOT-A3252"/>
    <n v="21"/>
    <n v="1"/>
    <n v="20"/>
    <n v="20"/>
    <n v="10"/>
    <n v="100"/>
    <s v="SUP-1011"/>
    <x v="2"/>
    <s v="United Kingdom"/>
    <n v="29"/>
    <d v="2025-09-04T00:00:00"/>
    <n v="311251.71999999997"/>
    <n v="403578.2"/>
    <n v="6536286.1200000001"/>
    <s v="NGN"/>
    <d v="2026-06-04T00:00:00"/>
    <d v="2025-09-06T00:00:00"/>
    <m/>
    <x v="1"/>
    <x v="1"/>
  </r>
  <r>
    <s v="PRD-00254"/>
    <s v="BRO-SUP-0008"/>
    <s v="9611080000000"/>
    <x v="24"/>
    <s v="Brother"/>
    <x v="6"/>
    <s v="Paper Products"/>
    <s v="Pack"/>
    <s v="Discontinued"/>
    <x v="2"/>
    <s v="LAG"/>
    <s v="B-04-S3"/>
    <s v="B"/>
    <s v="S3"/>
    <s v="BT-941363"/>
    <s v="LOT-A8240"/>
    <n v="40"/>
    <n v="14"/>
    <n v="26"/>
    <n v="15"/>
    <n v="7"/>
    <n v="150"/>
    <s v="SUP-1008"/>
    <x v="3"/>
    <s v="Nigeria"/>
    <n v="4"/>
    <d v="2026-05-06T00:00:00"/>
    <n v="6135.22"/>
    <n v="7204.43"/>
    <n v="245408.8"/>
    <s v="NGN"/>
    <d v="2026-06-09T00:00:00"/>
    <d v="2026-05-13T00:00:00"/>
    <d v="2028-03-10T00:00:00"/>
    <x v="1"/>
    <x v="1"/>
  </r>
  <r>
    <s v="PRD-00280"/>
    <s v="SAM-STO-0010"/>
    <s v="8727180000000"/>
    <x v="42"/>
    <s v="Samsung"/>
    <x v="3"/>
    <s v="External Storage"/>
    <s v="Each"/>
    <s v="Active"/>
    <x v="2"/>
    <s v="LAG"/>
    <s v="A-32-S3"/>
    <s v="A"/>
    <s v="S3"/>
    <s v="BT-935527"/>
    <s v="LOT-A2426"/>
    <n v="430"/>
    <n v="25"/>
    <n v="405"/>
    <n v="40"/>
    <n v="16"/>
    <n v="320"/>
    <s v="SUP-1011"/>
    <x v="2"/>
    <s v="United Kingdom"/>
    <n v="29"/>
    <d v="2026-01-14T00:00:00"/>
    <n v="77360.320000000007"/>
    <n v="95000.85"/>
    <n v="33264937.600000001"/>
    <s v="NGN"/>
    <d v="2026-05-27T00:00:00"/>
    <d v="2026-01-28T00:00:00"/>
    <m/>
    <x v="3"/>
    <x v="1"/>
  </r>
  <r>
    <s v="PRD-01620"/>
    <s v="SEA-STO-0034"/>
    <s v="9720410000000"/>
    <x v="47"/>
    <s v="Seagate"/>
    <x v="3"/>
    <s v="Solid State Drives"/>
    <s v="Each"/>
    <s v="Active"/>
    <x v="1"/>
    <s v="ABJ"/>
    <s v="C-13-S4"/>
    <s v="C"/>
    <s v="S4"/>
    <s v="BT-397577"/>
    <s v="LOT-B8434"/>
    <n v="33"/>
    <n v="3"/>
    <n v="30"/>
    <n v="20"/>
    <n v="10"/>
    <n v="80"/>
    <s v="SUP-1010"/>
    <x v="1"/>
    <s v="United Arab Emirates"/>
    <n v="18"/>
    <d v="2025-07-18T00:00:00"/>
    <n v="168531.93"/>
    <n v="254023.81"/>
    <n v="5561553.6900000004"/>
    <s v="NGN"/>
    <d v="2026-06-17T00:00:00"/>
    <d v="2025-07-24T00:00:00"/>
    <m/>
    <x v="1"/>
    <x v="1"/>
  </r>
  <r>
    <s v="PRD-02045"/>
    <s v="KNG-STO-0044"/>
    <s v="4014410000000"/>
    <x v="79"/>
    <s v="Kingston"/>
    <x v="3"/>
    <s v="Hard Disk Drives"/>
    <s v="Each"/>
    <s v="Active"/>
    <x v="1"/>
    <s v="ABJ"/>
    <s v="A-35-S2"/>
    <s v="A"/>
    <s v="S2"/>
    <s v="BT-340241"/>
    <s v="LOT-B3916"/>
    <n v="514"/>
    <n v="13"/>
    <n v="501"/>
    <n v="75"/>
    <n v="22"/>
    <n v="600"/>
    <s v="SUP-1005"/>
    <x v="12"/>
    <s v="United Arab Emirates"/>
    <n v="21"/>
    <m/>
    <n v="194982.63"/>
    <n v="279724.78999999998"/>
    <n v="100221071.8"/>
    <s v="NGN"/>
    <d v="2026-06-07T00:00:00"/>
    <d v="2025-08-18T00:00:00"/>
    <m/>
    <x v="1"/>
    <x v="1"/>
  </r>
  <r>
    <s v="PRD-00828"/>
    <s v="HP-CLN-0018"/>
    <s v="5228990000000"/>
    <x v="1"/>
    <s v="Hp"/>
    <x v="1"/>
    <s v="Cleaning Kits"/>
    <s v="Each"/>
    <s v="Active"/>
    <x v="2"/>
    <s v="LAG"/>
    <s v="D-26-S8"/>
    <s v="D"/>
    <s v="S8"/>
    <s v="BT-189784"/>
    <s v="LOT-A7474"/>
    <n v="6"/>
    <n v="0"/>
    <n v="6"/>
    <n v="20"/>
    <n v="8"/>
    <n v="160"/>
    <s v="SUP-1006"/>
    <x v="4"/>
    <s v="China"/>
    <n v="36"/>
    <d v="2026-05-29T00:00:00"/>
    <n v="81686.75"/>
    <n v="110758.19"/>
    <n v="490120.5"/>
    <s v="NGN"/>
    <d v="2026-05-16T00:00:00"/>
    <d v="2026-06-08T00:00:00"/>
    <d v="2028-03-04T00:00:00"/>
    <x v="2"/>
    <x v="0"/>
  </r>
  <r>
    <s v="PRD-02865"/>
    <s v="PHI-AUD-0072"/>
    <s v="5220390000000"/>
    <x v="7"/>
    <s v="Philips"/>
    <x v="0"/>
    <s v="Earbuds"/>
    <s v="Each"/>
    <s v="Active"/>
    <x v="0"/>
    <s v="PHC"/>
    <s v="G-10-S5"/>
    <s v="G"/>
    <s v="S5"/>
    <s v="BT-388669"/>
    <s v="LOT-C7858"/>
    <n v="249"/>
    <n v="17"/>
    <n v="232"/>
    <n v="40"/>
    <n v="16"/>
    <n v="160"/>
    <s v="SUP-1010"/>
    <x v="1"/>
    <s v="United Arab Emirates"/>
    <n v="16"/>
    <d v="2025-08-11T00:00:00"/>
    <n v="51823.35"/>
    <n v="59798.96"/>
    <n v="12904014.15"/>
    <s v="NGN"/>
    <d v="2026-05-19T00:00:00"/>
    <d v="2025-08-15T00:00:00"/>
    <m/>
    <x v="3"/>
    <x v="1"/>
  </r>
  <r>
    <s v="PRD-00418"/>
    <s v="PHI-ELC-0021"/>
    <s v="5972630000000"/>
    <x v="31"/>
    <s v="Philips"/>
    <x v="8"/>
    <s v="UPS"/>
    <s v="Each"/>
    <s v="Active"/>
    <x v="2"/>
    <s v="LAG"/>
    <s v="D-20-S6"/>
    <s v="D"/>
    <s v="S6"/>
    <s v="BT-206218"/>
    <s v="LOT-A2481"/>
    <n v="215"/>
    <n v="51"/>
    <n v="164"/>
    <n v="25"/>
    <n v="12"/>
    <n v="250"/>
    <s v="SUP-1004"/>
    <x v="10"/>
    <s v="United Arab Emirates"/>
    <n v="25"/>
    <d v="2026-03-10T00:00:00"/>
    <n v="262426.46999999997"/>
    <n v="390461.18"/>
    <n v="56421691.049999997"/>
    <s v="NGN"/>
    <d v="2026-06-07T00:00:00"/>
    <d v="2026-03-16T00:00:00"/>
    <m/>
    <x v="1"/>
    <x v="1"/>
  </r>
  <r>
    <s v="PRD-01577"/>
    <s v="HP-CLN-0036"/>
    <s v="1651610000000"/>
    <x v="1"/>
    <s v="Hp"/>
    <x v="1"/>
    <s v="Vacuum"/>
    <s v="Each"/>
    <s v="Active"/>
    <x v="1"/>
    <s v="ABJ"/>
    <s v="B-37-S3"/>
    <s v="B"/>
    <s v="S3"/>
    <s v="BT-564089"/>
    <s v="LOT-B5155"/>
    <n v="11"/>
    <n v="2"/>
    <n v="9"/>
    <n v="20"/>
    <n v="6"/>
    <n v="100"/>
    <s v="SUP-1003"/>
    <x v="0"/>
    <s v="Nigeria"/>
    <n v="3"/>
    <d v="2025-05-04T00:00:00"/>
    <n v="61694.96"/>
    <n v="90127.55"/>
    <n v="678644.56"/>
    <s v="NGN"/>
    <d v="2026-05-05T00:00:00"/>
    <d v="2025-05-14T00:00:00"/>
    <d v="2027-11-13T00:00:00"/>
    <x v="2"/>
    <x v="0"/>
  </r>
  <r>
    <s v="PRD-00693"/>
    <s v="SAM-STO-0021"/>
    <s v="6879060000000"/>
    <x v="42"/>
    <s v="Samsung"/>
    <x v="3"/>
    <s v="Hard Disk Drives"/>
    <s v="Each"/>
    <s v="Active"/>
    <x v="2"/>
    <s v="LAG"/>
    <s v="C-39-S6"/>
    <s v="C"/>
    <s v="S6"/>
    <s v="BT-231470"/>
    <s v="LOT-A4569"/>
    <n v="66"/>
    <n v="6"/>
    <n v="60"/>
    <n v="20"/>
    <n v="8"/>
    <n v="80"/>
    <s v="SUP-1004"/>
    <x v="10"/>
    <s v="United Arab Emirates"/>
    <n v="20"/>
    <d v="2025-04-25T00:00:00"/>
    <n v="164779.09"/>
    <n v="253225.59"/>
    <n v="10875419.939999999"/>
    <s v="NGN"/>
    <d v="2026-06-03T00:00:00"/>
    <d v="2025-05-03T00:00:00"/>
    <m/>
    <x v="1"/>
    <x v="1"/>
  </r>
  <r>
    <s v="PRD-00166"/>
    <s v="HP-ACC-0002"/>
    <s v="1252060000000"/>
    <x v="57"/>
    <s v="Hp"/>
    <x v="10"/>
    <s v="Mice"/>
    <s v="Each"/>
    <s v="Active"/>
    <x v="2"/>
    <s v="LAG"/>
    <s v="C-21-S3"/>
    <s v="C"/>
    <s v="S3"/>
    <s v="BT-171108"/>
    <s v="LOT-A9732"/>
    <n v="72"/>
    <n v="27"/>
    <n v="45"/>
    <n v="20"/>
    <n v="10"/>
    <n v="200"/>
    <s v="SUP-1002"/>
    <x v="5"/>
    <s v="Nigeria"/>
    <n v="5"/>
    <d v="2026-01-22T00:00:00"/>
    <n v="46000.46"/>
    <n v="69435.73"/>
    <n v="3312033.12"/>
    <s v="NGN"/>
    <d v="2026-05-02T00:00:00"/>
    <d v="2026-01-29T00:00:00"/>
    <m/>
    <x v="1"/>
    <x v="1"/>
  </r>
  <r>
    <s v="PRD-01858"/>
    <s v="HP-ACC-0043"/>
    <s v="9282070000000"/>
    <x v="71"/>
    <s v="Hp"/>
    <x v="10"/>
    <s v="Input Combos"/>
    <s v="Each"/>
    <s v="Active"/>
    <x v="1"/>
    <s v="ABJ"/>
    <s v="F-23-S3"/>
    <s v="F"/>
    <s v="S3"/>
    <s v="BT-992275"/>
    <s v="LOT-B5679"/>
    <n v="34"/>
    <n v="3"/>
    <n v="31"/>
    <n v="40"/>
    <n v="16"/>
    <n v="400"/>
    <s v="SUP-1010"/>
    <x v="1"/>
    <s v="United Arab Emirates"/>
    <n v="20"/>
    <d v="2025-09-13T00:00:00"/>
    <n v="17717.330000000002"/>
    <n v="25009.279999999999"/>
    <n v="602389.22"/>
    <s v="NGN"/>
    <d v="2026-06-14T00:00:00"/>
    <d v="2025-09-23T00:00:00"/>
    <m/>
    <x v="2"/>
    <x v="0"/>
  </r>
  <r>
    <s v="PRD-01712"/>
    <s v="LOG-CLN-0044"/>
    <s v="4240820000000"/>
    <x v="28"/>
    <s v="Logitech"/>
    <x v="1"/>
    <s v="Wipes"/>
    <s v="Each"/>
    <s v="Discontinued"/>
    <x v="1"/>
    <s v="ABJ"/>
    <s v="B-22-S5"/>
    <s v="B"/>
    <s v="S5"/>
    <s v="BT-322174"/>
    <s v="LOT-B7518"/>
    <n v="94"/>
    <n v="26"/>
    <n v="68"/>
    <n v="50"/>
    <n v="20"/>
    <n v="200"/>
    <s v="SUP-1005"/>
    <x v="12"/>
    <s v="United Arab Emirates"/>
    <n v="19"/>
    <d v="2025-10-28T00:00:00"/>
    <n v="29604.33"/>
    <n v="42240.52"/>
    <n v="2782807.02"/>
    <s v="NGN"/>
    <d v="2026-05-24T00:00:00"/>
    <d v="2025-11-09T00:00:00"/>
    <d v="2028-04-26T00:00:00"/>
    <x v="1"/>
    <x v="1"/>
  </r>
  <r>
    <s v="PRD-00999"/>
    <s v="HP-ACC-0023"/>
    <s v="7027730000000"/>
    <x v="72"/>
    <s v="Hp"/>
    <x v="10"/>
    <s v="Input Combos"/>
    <s v="Each"/>
    <s v="Active"/>
    <x v="2"/>
    <s v="LAG"/>
    <s v="D-30-S4"/>
    <s v="D"/>
    <s v="S4"/>
    <s v="BT-393814"/>
    <s v="LOT-A4239"/>
    <n v="205"/>
    <n v="70"/>
    <n v="135"/>
    <n v="40"/>
    <n v="16"/>
    <n v="400"/>
    <s v="SUP-1001"/>
    <x v="9"/>
    <s v="Nigeria"/>
    <n v="5"/>
    <d v="2026-02-10T00:00:00"/>
    <n v="36991.129999999997"/>
    <n v="42789.99"/>
    <n v="7583181.6500000004"/>
    <s v="NGN"/>
    <d v="2026-05-08T00:00:00"/>
    <d v="2026-02-16T00:00:00"/>
    <m/>
    <x v="1"/>
    <x v="1"/>
  </r>
  <r>
    <s v="PRD-00841"/>
    <s v="LOG-ACC-0025"/>
    <s v="1029770000000"/>
    <x v="69"/>
    <s v="Logitech"/>
    <x v="10"/>
    <s v="Mice"/>
    <s v="Each"/>
    <s v="Active"/>
    <x v="2"/>
    <s v="LAG"/>
    <s v="D-40-S7"/>
    <s v="D"/>
    <s v="S7"/>
    <s v="BT-490607"/>
    <s v="LOT-A4686"/>
    <n v="0"/>
    <n v="0"/>
    <n v="0"/>
    <n v="40"/>
    <n v="16"/>
    <n v="400"/>
    <s v="SUP-1004"/>
    <x v="10"/>
    <s v="United Arab Emirates"/>
    <n v="24"/>
    <d v="2025-11-14T00:00:00"/>
    <n v="19784.41"/>
    <n v="29837.27"/>
    <n v="0"/>
    <s v="NGN"/>
    <d v="2026-06-10T00:00:00"/>
    <d v="2025-11-25T00:00:00"/>
    <m/>
    <x v="0"/>
    <x v="0"/>
  </r>
  <r>
    <s v="PRD-00796"/>
    <s v="APC-ELC-0037"/>
    <s v="1397440000000"/>
    <x v="82"/>
    <s v="Apc"/>
    <x v="8"/>
    <s v="Surge Protection"/>
    <s v="Each"/>
    <s v="Active"/>
    <x v="2"/>
    <s v="LAG"/>
    <s v="H-38-S9"/>
    <s v="H"/>
    <s v="S9"/>
    <s v="BT-910663"/>
    <s v="LOT-A2890"/>
    <n v="177"/>
    <n v="28"/>
    <n v="149"/>
    <n v="20"/>
    <n v="6"/>
    <n v="200"/>
    <s v="SUP-1001"/>
    <x v="9"/>
    <s v="Nigeria"/>
    <n v="8"/>
    <d v="2026-05-15T00:00:00"/>
    <n v="77268.06"/>
    <n v="99501.26"/>
    <n v="13676446.619999999"/>
    <s v="NGN"/>
    <d v="2026-06-15T00:00:00"/>
    <d v="2026-05-26T00:00:00"/>
    <m/>
    <x v="1"/>
    <x v="1"/>
  </r>
  <r>
    <s v="PRD-02879"/>
    <s v="SAM-AUD-0086"/>
    <s v="5840410000000"/>
    <x v="0"/>
    <s v="Samsung"/>
    <x v="0"/>
    <s v="Speakers"/>
    <s v="Each"/>
    <s v="Active"/>
    <x v="0"/>
    <s v="PHC"/>
    <s v="E-38-S3"/>
    <s v="E"/>
    <s v="S3"/>
    <s v="BT-307182"/>
    <s v="LOT-C7444"/>
    <n v="149"/>
    <n v="47"/>
    <n v="102"/>
    <n v="100"/>
    <n v="30"/>
    <n v="500"/>
    <s v="SUP-1001"/>
    <x v="9"/>
    <s v="Nigeria"/>
    <n v="7"/>
    <d v="2026-04-23T00:00:00"/>
    <n v="28750.5"/>
    <n v="41881.51"/>
    <n v="4283824.5"/>
    <s v="NGN"/>
    <d v="2026-05-31T00:00:00"/>
    <d v="2026-05-03T00:00:00"/>
    <m/>
    <x v="1"/>
    <x v="1"/>
  </r>
  <r>
    <s v="PRD-00204"/>
    <s v="MSF-LAP-0003"/>
    <s v="2814070000000"/>
    <x v="46"/>
    <s v="Microsoft"/>
    <x v="2"/>
    <s v="Gaming Laptops"/>
    <s v="Each"/>
    <s v="Active"/>
    <x v="2"/>
    <s v="LAG"/>
    <s v="H-08-S6"/>
    <s v="H"/>
    <s v="S6"/>
    <s v="BT-867180"/>
    <s v="LOT-A8847"/>
    <n v="18"/>
    <n v="5"/>
    <n v="13"/>
    <n v="20"/>
    <n v="8"/>
    <n v="120"/>
    <s v="SUP-1011"/>
    <x v="2"/>
    <s v="United Kingdom"/>
    <n v="31"/>
    <d v="2026-10-01T00:00:00"/>
    <n v="660334.71"/>
    <n v="996042.92"/>
    <n v="11886024.779999999"/>
    <s v="NGN"/>
    <d v="2026-05-24T00:00:00"/>
    <d v="2026-01-23T00:00:00"/>
    <m/>
    <x v="2"/>
    <x v="0"/>
  </r>
  <r>
    <s v="PRD-01025"/>
    <s v="UBI-NET-0035"/>
    <s v="3188380000000"/>
    <x v="51"/>
    <s v="Ubiquiti"/>
    <x v="11"/>
    <s v="Access Points"/>
    <s v="Each"/>
    <s v="Active"/>
    <x v="2"/>
    <s v="LAG"/>
    <s v="A-13-S5"/>
    <s v="A"/>
    <s v="S5"/>
    <s v="BT-300369"/>
    <s v="LOT-A4821"/>
    <n v="50"/>
    <n v="4"/>
    <n v="46"/>
    <m/>
    <n v="3"/>
    <n v="100"/>
    <s v="SUP-1011"/>
    <x v="2"/>
    <s v="United Kingdom"/>
    <n v="27"/>
    <d v="2025-11-12T00:00:00"/>
    <n v="302100.56"/>
    <n v="455702.4"/>
    <n v="15105028"/>
    <s v="NGN"/>
    <d v="2026-06-01T00:00:00"/>
    <d v="2025-11-24T00:00:00"/>
    <m/>
    <x v="1"/>
    <x v="1"/>
  </r>
  <r>
    <s v="PRD-01089"/>
    <s v="UBI-NET-0037"/>
    <s v="233617000000"/>
    <x v="43"/>
    <s v="Ubiquiti"/>
    <x v="11"/>
    <s v="Routers"/>
    <s v="Each"/>
    <s v="Active"/>
    <x v="2"/>
    <s v="LAG"/>
    <s v="N/A"/>
    <s v="B"/>
    <s v="S3"/>
    <s v="BT-545629"/>
    <s v="LOT-A7737"/>
    <n v="170"/>
    <n v="5"/>
    <n v="165"/>
    <n v="30"/>
    <n v="12"/>
    <n v="150"/>
    <s v="SUP-1004"/>
    <x v="10"/>
    <s v="United Arab Emirates"/>
    <n v="20"/>
    <d v="2025-08-25T00:00:00"/>
    <n v="156522.18"/>
    <n v="187905.44"/>
    <n v="26608770.600000001"/>
    <s v="NGN"/>
    <d v="2026-05-09T00:00:00"/>
    <d v="2025-08-29T00:00:00"/>
    <m/>
    <x v="3"/>
    <x v="1"/>
  </r>
  <r>
    <s v="PRD-02762"/>
    <s v="HP-MOB-0098"/>
    <s v="2409190000000"/>
    <x v="25"/>
    <s v="Hp"/>
    <x v="5"/>
    <s v="Tablets"/>
    <s v="Each"/>
    <s v="Active"/>
    <x v="0"/>
    <s v="PHC"/>
    <s v="E-14-S6"/>
    <s v="E"/>
    <s v="S6"/>
    <s v="BT-591954"/>
    <s v="LOT-C7916"/>
    <n v="107"/>
    <n v="12"/>
    <n v="95"/>
    <n v="25"/>
    <n v="10"/>
    <n v="150"/>
    <s v="SUP-1009"/>
    <x v="7"/>
    <s v="Nigeria"/>
    <n v="6"/>
    <d v="2025-05-04T00:00:00"/>
    <n v="261175.09"/>
    <n v="318289.25"/>
    <n v="27945734.629999999"/>
    <s v="NGN"/>
    <d v="2026-05-13T00:00:00"/>
    <d v="2025-05-14T00:00:00"/>
    <m/>
    <x v="1"/>
    <x v="1"/>
  </r>
  <r>
    <s v="PRD-02342"/>
    <s v="UBI-CCT-0061"/>
    <s v="529942000000"/>
    <x v="40"/>
    <s v="Ubiquiti"/>
    <x v="9"/>
    <s v="Intercoms"/>
    <s v="Each"/>
    <s v="Active"/>
    <x v="0"/>
    <s v="PHC"/>
    <s v="A-35-S2"/>
    <s v="A"/>
    <s v="S2"/>
    <s v="BT-573024"/>
    <s v="LOT-C9667"/>
    <n v="91"/>
    <n v="11"/>
    <n v="80"/>
    <n v="75"/>
    <n v="30"/>
    <n v="300"/>
    <s v="SUP-1001"/>
    <x v="9"/>
    <s v="Nigeria"/>
    <n v="5"/>
    <d v="2025-09-07T00:00:00"/>
    <n v="527479.51"/>
    <n v="680733.51"/>
    <n v="48000635.409999996"/>
    <s v="NGN"/>
    <d v="2026-06-06T00:00:00"/>
    <d v="2025-07-20T00:00:00"/>
    <m/>
    <x v="1"/>
    <x v="1"/>
  </r>
  <r>
    <s v="PRD-02894"/>
    <s v="MSF-FUR-0077"/>
    <s v="2999910000000"/>
    <x v="10"/>
    <s v="Microsoft"/>
    <x v="4"/>
    <s v="Seating"/>
    <s v="Each"/>
    <s v="Active"/>
    <x v="0"/>
    <s v="PHC"/>
    <s v="A-09-S5"/>
    <s v="A"/>
    <s v="S5"/>
    <s v="BT-384443"/>
    <s v="LOT-C2137"/>
    <n v="43"/>
    <n v="7"/>
    <n v="36"/>
    <n v="15"/>
    <n v="7"/>
    <n v="75"/>
    <s v="SUP-1009"/>
    <x v="7"/>
    <s v="Nigeria"/>
    <n v="11"/>
    <d v="2025-12-31T00:00:00"/>
    <n v="193012.6"/>
    <n v="252129.3"/>
    <n v="8299541.7999999998"/>
    <s v="NGN"/>
    <d v="2026-06-09T00:00:00"/>
    <d v="2026-01-13T00:00:00"/>
    <m/>
    <x v="1"/>
    <x v="1"/>
  </r>
  <r>
    <s v="PRD-01970"/>
    <s v="MSF-ACC-0037"/>
    <s v="3538470000000"/>
    <x v="62"/>
    <s v="Microsoft"/>
    <x v="10"/>
    <s v="Mice"/>
    <s v="Each"/>
    <s v="Active"/>
    <x v="1"/>
    <s v="ABJ"/>
    <s v="D-01-S9"/>
    <s v="D"/>
    <s v="S9"/>
    <s v="BT-651844"/>
    <s v="LOT-B9100"/>
    <n v="70"/>
    <n v="16"/>
    <n v="54"/>
    <n v="50"/>
    <n v="25"/>
    <n v="200"/>
    <s v="SUP-1003"/>
    <x v="0"/>
    <s v="Nigeria"/>
    <n v="2"/>
    <d v="2025-04-12T00:00:00"/>
    <n v="36157.43"/>
    <n v="42134.39"/>
    <n v="2531020.1"/>
    <s v="NGN"/>
    <d v="2026-05-09T00:00:00"/>
    <d v="2025-04-14T00:00:00"/>
    <m/>
    <x v="1"/>
    <x v="1"/>
  </r>
  <r>
    <s v="PRD-01051"/>
    <s v="HP-PRN-0020"/>
    <s v="1533350000000"/>
    <x v="54"/>
    <s v="Hp"/>
    <x v="7"/>
    <s v="Laser Printers"/>
    <s v="Each"/>
    <s v="Active"/>
    <x v="2"/>
    <s v="LAG"/>
    <s v="D-39-S2"/>
    <s v="D"/>
    <s v="S2"/>
    <s v="BT-934348"/>
    <s v="LOT-A8845"/>
    <n v="142"/>
    <n v="38"/>
    <n v="104"/>
    <n v="30"/>
    <n v="12"/>
    <n v="150"/>
    <s v="SUP-1006"/>
    <x v="4"/>
    <s v="China"/>
    <n v="35"/>
    <d v="2025-09-05T00:00:00"/>
    <n v="231874.61"/>
    <n v="309446.95"/>
    <n v="32926194.620000001"/>
    <s v="NGN"/>
    <d v="2026-06-16T00:00:00"/>
    <d v="2025-09-20T00:00:00"/>
    <m/>
    <x v="1"/>
    <x v="1"/>
  </r>
  <r>
    <s v="PRD-00854"/>
    <s v="CIS-NET-0031"/>
    <s v="4585840000000"/>
    <x v="53"/>
    <s v="Cisco"/>
    <x v="11"/>
    <s v="Switches"/>
    <s v="Each"/>
    <s v="Active"/>
    <x v="2"/>
    <s v="LAG"/>
    <s v="A-31-S4"/>
    <s v="A"/>
    <s v="S4"/>
    <s v="BT-805225"/>
    <s v="LOT-A3676"/>
    <n v="49"/>
    <n v="10"/>
    <n v="39"/>
    <n v="15"/>
    <n v="4"/>
    <n v="60"/>
    <s v="SUP-1004"/>
    <x v="10"/>
    <s v="United Arab Emirates"/>
    <n v="23"/>
    <d v="2025-07-27T00:00:00"/>
    <n v="116685.78"/>
    <n v="173763.08"/>
    <n v="5717603.2199999997"/>
    <s v="NGN"/>
    <d v="2026-05-22T00:00:00"/>
    <d v="2025-08-08T00:00:00"/>
    <m/>
    <x v="1"/>
    <x v="1"/>
  </r>
  <r>
    <s v="PRD-02336"/>
    <s v="BRO-PRN-0010"/>
    <s v="2775950000000"/>
    <x v="52"/>
    <s v="Ubiquiti"/>
    <x v="11"/>
    <s v="Access Points"/>
    <s v="Each"/>
    <s v="Active"/>
    <x v="0"/>
    <s v="PHC"/>
    <s v="D-33-S6"/>
    <s v="D"/>
    <s v="S6"/>
    <s v="BT-924489"/>
    <s v="LOT-C5490"/>
    <n v="264"/>
    <n v="99"/>
    <n v="165"/>
    <n v="40"/>
    <n v="16"/>
    <n v="320"/>
    <s v="SUP-1012"/>
    <x v="11"/>
    <s v="Nigeria"/>
    <n v="4"/>
    <d v="2026-03-14T00:00:00"/>
    <n v="577793.88"/>
    <n v="734563.87"/>
    <n v="152537584.30000001"/>
    <s v="NGN"/>
    <d v="2026-06-21T00:00:00"/>
    <d v="2026-03-24T00:00:00"/>
    <m/>
    <x v="1"/>
    <x v="1"/>
  </r>
  <r>
    <s v="PRD-01559"/>
    <s v="CIS-NET-0066"/>
    <s v="1157870000000"/>
    <x v="53"/>
    <s v="Cisco"/>
    <x v="11"/>
    <s v="Routers"/>
    <s v="Each"/>
    <s v="Active"/>
    <x v="1"/>
    <s v="ABJ"/>
    <s v="A-39-S2"/>
    <s v="A"/>
    <s v="S2"/>
    <s v="BT-652654"/>
    <s v="LOT-B6414"/>
    <n v="95"/>
    <n v="30"/>
    <n v="65"/>
    <n v="15"/>
    <n v="6"/>
    <n v="120"/>
    <s v="SUP-1005"/>
    <x v="12"/>
    <s v="United Arab Emirates"/>
    <n v="21"/>
    <d v="2025-01-27T00:00:00"/>
    <n v="350897.57"/>
    <n v="526718.21"/>
    <n v="33335269.149999999"/>
    <s v="NGN"/>
    <d v="2026-05-29T00:00:00"/>
    <d v="2025-01-28T00:00:00"/>
    <m/>
    <x v="1"/>
    <x v="1"/>
  </r>
  <r>
    <s v="PRD-00952"/>
    <s v="UBI-NET-0032"/>
    <s v="9086720000000"/>
    <x v="52"/>
    <s v="Ubiquiti"/>
    <x v="11"/>
    <s v="Switches"/>
    <s v="Each"/>
    <s v="Active"/>
    <x v="2"/>
    <s v="LAG"/>
    <s v="D-20-S9"/>
    <s v="D"/>
    <s v="S9"/>
    <s v="BT-798361"/>
    <s v="LOT-A7151"/>
    <n v="0"/>
    <n v="0"/>
    <n v="0"/>
    <n v="100"/>
    <n v="50"/>
    <n v="1000"/>
    <s v="SUP-1001"/>
    <x v="9"/>
    <s v="Nigeria"/>
    <n v="11"/>
    <d v="2026-01-17T00:00:00"/>
    <n v="284804.69"/>
    <n v="332865.90999999997"/>
    <n v="0"/>
    <s v="NGN"/>
    <d v="2026-05-12T00:00:00"/>
    <d v="2026-01-28T00:00:00"/>
    <m/>
    <x v="0"/>
    <x v="0"/>
  </r>
  <r>
    <s v="PRD-01727"/>
    <s v="HP-CLN-0043"/>
    <s v="6357810000000"/>
    <x v="1"/>
    <s v="Hp"/>
    <x v="1"/>
    <s v="Cleaning Kits"/>
    <s v="Each"/>
    <s v="Active"/>
    <x v="1"/>
    <s v="ABJ"/>
    <s v="N/A"/>
    <s v="B"/>
    <s v="S6"/>
    <s v="BT-320552"/>
    <s v="LOT-B9624"/>
    <n v="75"/>
    <n v="5"/>
    <n v="70"/>
    <n v="15"/>
    <n v="4"/>
    <n v="75"/>
    <s v="SUP-1003"/>
    <x v="0"/>
    <s v="Nigeria"/>
    <n v="5"/>
    <d v="2025-09-08T00:00:00"/>
    <n v="154426.6"/>
    <n v="198259.20000000001"/>
    <n v="11581995"/>
    <s v="NGN"/>
    <d v="2026-05-15T00:00:00"/>
    <d v="2025-09-10T00:00:00"/>
    <d v="2027-02-28T00:00:00"/>
    <x v="1"/>
    <x v="1"/>
  </r>
  <r>
    <s v="PRD-03259"/>
    <s v="SAM-STO-0078"/>
    <s v="1638890000000"/>
    <x v="3"/>
    <s v="Samsung"/>
    <x v="3"/>
    <s v="Hard Disk Drives"/>
    <s v="Each"/>
    <s v="Active"/>
    <x v="0"/>
    <s v="PHC"/>
    <s v="B-38-S4"/>
    <s v="B"/>
    <s v="S4"/>
    <s v="BT-940262"/>
    <s v="LOT-C7981"/>
    <n v="130"/>
    <n v="24"/>
    <n v="106"/>
    <n v="100"/>
    <n v="40"/>
    <n v="500"/>
    <s v="SUP-1006"/>
    <x v="4"/>
    <s v="China"/>
    <n v="34"/>
    <d v="2025-07-26T00:00:00"/>
    <n v="154231.42000000001"/>
    <n v="225224.53"/>
    <n v="20050084.600000001"/>
    <s v="NGN"/>
    <d v="2026-05-27T00:00:00"/>
    <d v="2025-07-29T00:00:00"/>
    <m/>
    <x v="1"/>
    <x v="1"/>
  </r>
  <r>
    <s v="PRD-01421"/>
    <s v="HP-MOB-0058"/>
    <s v="9541750000000"/>
    <x v="25"/>
    <s v="Hp"/>
    <x v="5"/>
    <s v="Smartphones"/>
    <s v="Each"/>
    <s v="Discontinued"/>
    <x v="1"/>
    <s v="ABJ"/>
    <s v="D-12-S7"/>
    <s v="D"/>
    <s v="S7"/>
    <s v="BT-295779"/>
    <s v="LOT-B9945"/>
    <n v="11"/>
    <n v="2"/>
    <n v="9"/>
    <n v="50"/>
    <n v="15"/>
    <n v="250"/>
    <s v="SUP-1005"/>
    <x v="12"/>
    <s v="United Arab Emirates"/>
    <n v="17"/>
    <d v="2025-09-22T00:00:00"/>
    <n v="470193.25"/>
    <n v="555817.56999999995"/>
    <n v="5172125.75"/>
    <s v="NGN"/>
    <d v="2026-06-24T00:00:00"/>
    <d v="2025-10-04T00:00:00"/>
    <m/>
    <x v="2"/>
    <x v="0"/>
  </r>
  <r>
    <s v="PRD-01404"/>
    <s v="CIS-NET-0057"/>
    <m/>
    <x v="53"/>
    <s v="Cisco"/>
    <x v="11"/>
    <s v="Access Points"/>
    <s v="Each"/>
    <s v="Active"/>
    <x v="1"/>
    <s v="ABJ"/>
    <s v="C-31-S1"/>
    <s v="C"/>
    <s v="S1"/>
    <s v="BT-999593"/>
    <s v="LOT-B9864"/>
    <n v="52"/>
    <n v="10"/>
    <n v="42"/>
    <n v="10"/>
    <n v="3"/>
    <n v="80"/>
    <s v="SUP-1010"/>
    <x v="1"/>
    <s v="United Arab Emirates"/>
    <n v="18"/>
    <m/>
    <n v="123318.74"/>
    <n v="185878.48"/>
    <n v="6412574.4800000004"/>
    <s v="NGN"/>
    <d v="2026-05-03T00:00:00"/>
    <d v="2025-12-27T00:00:00"/>
    <m/>
    <x v="1"/>
    <x v="1"/>
  </r>
  <r>
    <s v="PRD-01290"/>
    <s v="BRO-SUP-0042"/>
    <s v="1041510000000"/>
    <x v="24"/>
    <s v="Brother"/>
    <x v="6"/>
    <s v="Paper Products"/>
    <s v="Pack"/>
    <s v="Active"/>
    <x v="1"/>
    <s v="ABJ"/>
    <s v="D-03-S3"/>
    <s v="D"/>
    <s v="S3"/>
    <s v="BT-651965"/>
    <s v="LOT-B1348"/>
    <n v="52"/>
    <n v="16"/>
    <n v="36"/>
    <n v="10"/>
    <n v="5"/>
    <n v="100"/>
    <s v="SUP-1007"/>
    <x v="8"/>
    <s v="China"/>
    <n v="31"/>
    <d v="2025-08-15T00:00:00"/>
    <n v="11477.28"/>
    <n v="15422.85"/>
    <n v="596818.56000000006"/>
    <s v="NGN"/>
    <d v="2026-06-06T00:00:00"/>
    <d v="2025-08-28T00:00:00"/>
    <d v="2028-06-11T00:00:00"/>
    <x v="1"/>
    <x v="1"/>
  </r>
  <r>
    <s v="PRD-03337"/>
    <s v="LOG-FUR-0088"/>
    <s v="5842470000000"/>
    <x v="4"/>
    <s v="Logitech"/>
    <x v="4"/>
    <s v="Seating"/>
    <s v="Each"/>
    <s v="Active"/>
    <x v="0"/>
    <s v="PHC"/>
    <s v="F-17-S5"/>
    <s v="F"/>
    <s v="S5"/>
    <s v="BT-304555"/>
    <s v="LOT-C4727"/>
    <n v="25"/>
    <n v="1"/>
    <n v="24"/>
    <n v="10"/>
    <n v="3"/>
    <n v="60"/>
    <s v="SUP-1012"/>
    <x v="11"/>
    <s v="Nigeria"/>
    <n v="7"/>
    <d v="2025-05-16T00:00:00"/>
    <n v="111380.51"/>
    <n v="169090.45"/>
    <n v="2784512.75"/>
    <s v="NGN"/>
    <d v="2026-05-14T00:00:00"/>
    <d v="2025-05-21T00:00:00"/>
    <m/>
    <x v="1"/>
    <x v="1"/>
  </r>
  <r>
    <s v="PRD-00813"/>
    <s v="EPS-PRN-0015"/>
    <s v="8080390000000"/>
    <x v="29"/>
    <s v="Epson"/>
    <x v="7"/>
    <s v="Inkjet Printers"/>
    <s v="Each"/>
    <s v="Active"/>
    <x v="2"/>
    <s v="LAG"/>
    <s v="F-26-S5"/>
    <s v="F"/>
    <s v="S5"/>
    <s v="BT-215054"/>
    <s v="LOT-A8785"/>
    <n v="10"/>
    <n v="2"/>
    <n v="8"/>
    <n v="10"/>
    <n v="3"/>
    <n v="50"/>
    <s v="SUP-1001"/>
    <x v="9"/>
    <s v="Nigeria"/>
    <n v="9"/>
    <d v="2026-06-09T00:00:00"/>
    <n v="489085.16"/>
    <n v="635654.28"/>
    <n v="4890851.5999999996"/>
    <s v="NGN"/>
    <d v="2026-06-23T00:00:00"/>
    <d v="2026-06-11T00:00:00"/>
    <m/>
    <x v="2"/>
    <x v="0"/>
  </r>
  <r>
    <s v="PRD-03220"/>
    <s v="UBI-NET-0118"/>
    <s v="8642240000000"/>
    <x v="51"/>
    <s v="Ubiquiti"/>
    <x v="11"/>
    <s v="Routers"/>
    <s v="Each"/>
    <s v="Active"/>
    <x v="0"/>
    <s v="PHC"/>
    <s v="F-02-S5"/>
    <s v="F"/>
    <s v="S5"/>
    <s v="BT-188948"/>
    <s v="LOT-C9451"/>
    <n v="55"/>
    <n v="7"/>
    <n v="48"/>
    <n v="15"/>
    <n v="4"/>
    <n v="120"/>
    <s v="SUP-1001"/>
    <x v="9"/>
    <s v="Nigeria"/>
    <n v="6"/>
    <d v="2026-05-19T00:00:00"/>
    <n v="788543.38"/>
    <n v="961221.5"/>
    <n v="43369885.899999999"/>
    <s v="NGN"/>
    <d v="2026-06-22T00:00:00"/>
    <d v="2026-05-28T00:00:00"/>
    <m/>
    <x v="1"/>
    <x v="1"/>
  </r>
  <r>
    <s v="PRD-01961"/>
    <s v="PHI-CLN-0053"/>
    <s v="8972670000000"/>
    <x v="20"/>
    <s v="Philips"/>
    <x v="1"/>
    <s v="Vacuum"/>
    <s v="Each"/>
    <s v="Active"/>
    <x v="1"/>
    <s v="ABJ"/>
    <s v="E-09-S2"/>
    <s v="E"/>
    <s v="S2"/>
    <s v="BT-148392"/>
    <s v="LOT-B1732"/>
    <n v="192"/>
    <n v="25"/>
    <n v="167"/>
    <n v="20"/>
    <n v="6"/>
    <n v="160"/>
    <s v="SUP-1002"/>
    <x v="5"/>
    <s v="Nigeria"/>
    <n v="7"/>
    <d v="2025-08-02T00:00:00"/>
    <n v="77870.38"/>
    <n v="105642.29"/>
    <n v="14951112.960000001"/>
    <s v="NGN"/>
    <d v="2026-06-03T00:00:00"/>
    <d v="2025-08-06T00:00:00"/>
    <d v="2027-11-16T00:00:00"/>
    <x v="3"/>
    <x v="1"/>
  </r>
  <r>
    <s v="PRD-02011"/>
    <s v="MSF-FUR-0049"/>
    <s v="3426840000000"/>
    <x v="10"/>
    <s v="Microsoft"/>
    <x v="4"/>
    <s v="Seating"/>
    <s v="Each"/>
    <s v="Active"/>
    <x v="1"/>
    <s v="ABJ"/>
    <s v="C-09-S1"/>
    <s v="C"/>
    <s v="S1"/>
    <s v="BT-301342"/>
    <s v="LOT-B2537"/>
    <n v="233"/>
    <n v="51"/>
    <n v="182"/>
    <m/>
    <n v="30"/>
    <n v="300"/>
    <s v="SUP-1007"/>
    <x v="8"/>
    <s v="China"/>
    <n v="33"/>
    <d v="2025-05-16T00:00:00"/>
    <n v="133009.25"/>
    <n v="188014.01"/>
    <n v="30991155.25"/>
    <s v="NGN"/>
    <d v="2026-06-09T00:00:00"/>
    <d v="2025-05-26T00:00:00"/>
    <m/>
    <x v="1"/>
    <x v="1"/>
  </r>
  <r>
    <s v="PRD-00397"/>
    <s v="PHI-AUD-0010"/>
    <s v="3189400000000"/>
    <x v="49"/>
    <s v="Philips"/>
    <x v="0"/>
    <s v="Earbuds"/>
    <s v="Each"/>
    <s v="Active"/>
    <x v="2"/>
    <s v="LAG"/>
    <s v="B-31-S4"/>
    <s v="B"/>
    <s v="S4"/>
    <s v="BT-222060"/>
    <s v="LOT-A8240"/>
    <n v="100"/>
    <n v="30"/>
    <n v="70"/>
    <n v="25"/>
    <n v="7"/>
    <n v="125"/>
    <s v="SUP-1006"/>
    <x v="4"/>
    <s v="China"/>
    <n v="33"/>
    <d v="2025-07-18T00:00:00"/>
    <n v="102204.85"/>
    <n v="149481.24"/>
    <n v="10220485"/>
    <s v="NGN"/>
    <d v="2026-05-20T00:00:00"/>
    <d v="2025-07-31T00:00:00"/>
    <m/>
    <x v="1"/>
    <x v="1"/>
  </r>
  <r>
    <s v="PRD-00412"/>
    <s v="CAN-SUP-0015"/>
    <s v="3035890000000"/>
    <x v="50"/>
    <s v="Canon"/>
    <x v="6"/>
    <s v="Labels"/>
    <s v="Pack"/>
    <s v="Active"/>
    <x v="2"/>
    <s v="LAG"/>
    <s v="B-12-S9"/>
    <s v="B"/>
    <s v="S9"/>
    <s v="BT-516869"/>
    <s v="LOT-A9370"/>
    <n v="59"/>
    <n v="3"/>
    <n v="56"/>
    <n v="75"/>
    <n v="22"/>
    <n v="300"/>
    <s v="SUP-1001"/>
    <x v="6"/>
    <s v="Nigeria"/>
    <n v="9"/>
    <d v="2025-06-19T00:00:00"/>
    <n v="32789.550000000003"/>
    <n v="39364.5"/>
    <n v="1934583.45"/>
    <s v="NGN"/>
    <d v="2026-06-01T00:00:00"/>
    <d v="2025-06-24T00:00:00"/>
    <d v="2027-06-20T00:00:00"/>
    <x v="2"/>
    <x v="0"/>
  </r>
  <r>
    <s v="PRD-00831"/>
    <s v="CIS-NET-0030"/>
    <s v="9522230000000"/>
    <x v="48"/>
    <s v="Cisco"/>
    <x v="11"/>
    <s v="Routers"/>
    <s v="Each"/>
    <s v="Active"/>
    <x v="2"/>
    <s v="LAG"/>
    <s v="A-18-S8"/>
    <s v="A"/>
    <s v="S8"/>
    <s v="BT-279217"/>
    <s v="LOT-A1376"/>
    <n v="94"/>
    <n v="9"/>
    <n v="85"/>
    <n v="100"/>
    <n v="30"/>
    <n v="400"/>
    <s v="SUP-1004"/>
    <x v="10"/>
    <s v="United Arab Emirates"/>
    <n v="24"/>
    <d v="2025-05-05T00:00:00"/>
    <n v="96411.74"/>
    <n v="135699.37"/>
    <n v="9062703.5600000005"/>
    <s v="NGN"/>
    <d v="2026-05-20T00:00:00"/>
    <d v="2025-05-19T00:00:00"/>
    <m/>
    <x v="2"/>
    <x v="0"/>
  </r>
  <r>
    <s v="PRD-02504"/>
    <s v="SAM-MOB-0086"/>
    <s v="8803260000000"/>
    <x v="22"/>
    <s v="Samsung"/>
    <x v="5"/>
    <s v="Tablets"/>
    <s v="Each"/>
    <s v="Active"/>
    <x v="0"/>
    <s v="PHC"/>
    <s v="N/A"/>
    <s v="G"/>
    <s v="S3"/>
    <s v="BT-414884"/>
    <s v="LOT-C3502"/>
    <n v="126"/>
    <n v="47"/>
    <n v="79"/>
    <n v="30"/>
    <n v="15"/>
    <n v="180"/>
    <s v="SUP-1001"/>
    <x v="9"/>
    <s v="Nigeria"/>
    <n v="10"/>
    <d v="2025-05-26T00:00:00"/>
    <n v="276965.45"/>
    <n v="420119.55"/>
    <n v="34897646.700000003"/>
    <s v="NGN"/>
    <d v="2026-06-13T00:00:00"/>
    <d v="2025-05-30T00:00:00"/>
    <m/>
    <x v="1"/>
    <x v="1"/>
  </r>
  <r>
    <s v="PRD-01613"/>
    <s v="HP-MOB-0071"/>
    <s v="5297970000000"/>
    <x v="53"/>
    <s v="Cisco"/>
    <x v="11"/>
    <s v="Routers"/>
    <s v="Each"/>
    <s v="Discontinued"/>
    <x v="1"/>
    <s v="ABJ"/>
    <s v="B-33-S7"/>
    <s v="B"/>
    <s v="S7"/>
    <s v="BT-271224"/>
    <s v="LOT-B3658"/>
    <n v="267"/>
    <n v="81"/>
    <n v="186"/>
    <n v="60"/>
    <n v="30"/>
    <n v="300"/>
    <s v="SUP-1002"/>
    <x v="5"/>
    <s v="Nigeria"/>
    <n v="6"/>
    <d v="2025-06-19T00:00:00"/>
    <n v="278094.88"/>
    <n v="347165.75"/>
    <n v="74251332.959999993"/>
    <s v="NGN"/>
    <d v="2026-06-22T00:00:00"/>
    <d v="2025-06-28T00:00:00"/>
    <m/>
    <x v="1"/>
    <x v="1"/>
  </r>
  <r>
    <s v="PRD-02532"/>
    <s v="LEN-MOB-0080"/>
    <s v="1270570000000"/>
    <x v="5"/>
    <s v="Lenovo"/>
    <x v="5"/>
    <s v="Smartphones"/>
    <s v="Each"/>
    <s v="Active"/>
    <x v="0"/>
    <s v="PHC"/>
    <s v="B-30-S7"/>
    <s v="B"/>
    <s v="S7"/>
    <s v="BT-686218"/>
    <s v="LOT-C7857"/>
    <n v="418"/>
    <n v="10"/>
    <n v="408"/>
    <n v="50"/>
    <n v="15"/>
    <n v="500"/>
    <s v="SUP-1001"/>
    <x v="9"/>
    <s v="Nigeria"/>
    <n v="11"/>
    <d v="2026-01-20T00:00:00"/>
    <n v="641325.47"/>
    <n v="781438.93"/>
    <n v="268074046.5"/>
    <s v="NGN"/>
    <d v="2026-05-15T00:00:00"/>
    <d v="2026-01-21T00:00:00"/>
    <m/>
    <x v="1"/>
    <x v="1"/>
  </r>
  <r>
    <s v="PRD-02014"/>
    <s v="WD-STO-0051"/>
    <s v="7049670000000"/>
    <x v="78"/>
    <s v="Western Digital"/>
    <x v="3"/>
    <s v="Solid State Drives"/>
    <s v="Each"/>
    <s v="Active"/>
    <x v="1"/>
    <s v="ABJ"/>
    <s v="E-37-S3"/>
    <s v="E"/>
    <s v="S3"/>
    <s v="BT-373002"/>
    <s v="LOT-B9459"/>
    <n v="126"/>
    <n v="44"/>
    <n v="82"/>
    <n v="25"/>
    <n v="10"/>
    <n v="150"/>
    <s v="SUP-1002"/>
    <x v="5"/>
    <s v="Nigeria"/>
    <n v="7"/>
    <d v="2026-06-05T00:00:00"/>
    <n v="173131.99"/>
    <n v="234871.29"/>
    <n v="21814630.739999998"/>
    <s v="NGN"/>
    <d v="2026-06-04T00:00:00"/>
    <d v="2026-06-17T00:00:00"/>
    <m/>
    <x v="1"/>
    <x v="1"/>
  </r>
  <r>
    <s v="PRD-00876"/>
    <s v="BRO-SUP-0028"/>
    <s v="1675920000000"/>
    <x v="24"/>
    <s v="Brother"/>
    <x v="6"/>
    <s v="Labels"/>
    <s v="Pack"/>
    <s v="Active"/>
    <x v="2"/>
    <s v="LAG"/>
    <s v="G-24-S6"/>
    <s v="G"/>
    <s v="S6"/>
    <s v="BT-946883"/>
    <s v="LOT-A9500"/>
    <n v="103"/>
    <n v="39"/>
    <n v="64"/>
    <n v="15"/>
    <n v="6"/>
    <n v="150"/>
    <s v="SUP-1008"/>
    <x v="3"/>
    <s v="Nigeria"/>
    <n v="4"/>
    <d v="2026-03-24T00:00:00"/>
    <n v="36875.949999999997"/>
    <n v="50114.63"/>
    <n v="3798222.85"/>
    <s v="NGN"/>
    <d v="2026-06-19T00:00:00"/>
    <d v="2026-04-08T00:00:00"/>
    <d v="2027-10-19T00:00:00"/>
    <x v="1"/>
    <x v="1"/>
  </r>
  <r>
    <s v="PRD-00319"/>
    <s v="HP-ACC-0010"/>
    <s v="9817890000000"/>
    <x v="57"/>
    <s v="Hp"/>
    <x v="10"/>
    <s v="Input Combos"/>
    <s v="Each"/>
    <s v="Active"/>
    <x v="2"/>
    <s v="LAG"/>
    <s v="B-02-S2"/>
    <s v="B"/>
    <s v="S2"/>
    <s v="BT-746195"/>
    <s v="LOT-A7738"/>
    <n v="227"/>
    <n v="87"/>
    <n v="140"/>
    <m/>
    <n v="20"/>
    <n v="300"/>
    <s v="SUP-1006"/>
    <x v="4"/>
    <s v="China"/>
    <n v="38"/>
    <d v="2026-02-28T00:00:00"/>
    <n v="21278.15"/>
    <n v="29750.06"/>
    <n v="4830140.05"/>
    <s v="NGN"/>
    <d v="2026-05-09T00:00:00"/>
    <d v="2026-03-02T00:00:00"/>
    <m/>
    <x v="1"/>
    <x v="1"/>
  </r>
  <r>
    <s v="PRD-00662"/>
    <s v="LEN-MOB-0016"/>
    <s v="343988000000"/>
    <x v="66"/>
    <s v="Lenovo"/>
    <x v="5"/>
    <s v="Tablets"/>
    <s v="Each"/>
    <s v="Active"/>
    <x v="2"/>
    <s v="LAG"/>
    <s v="B-25-S2"/>
    <s v="B"/>
    <s v="S2"/>
    <s v="BT-979905"/>
    <s v="LOT-A5439"/>
    <n v="32"/>
    <n v="1"/>
    <n v="31"/>
    <n v="40"/>
    <n v="20"/>
    <n v="320"/>
    <s v="SUP-1006"/>
    <x v="4"/>
    <s v="China"/>
    <n v="35"/>
    <d v="2025-03-31T00:00:00"/>
    <n v="590780.97"/>
    <n v="684425.19"/>
    <n v="18904991.039999999"/>
    <s v="NGN"/>
    <d v="2026-05-25T00:00:00"/>
    <d v="2025-04-13T00:00:00"/>
    <m/>
    <x v="2"/>
    <x v="0"/>
  </r>
  <r>
    <s v="PRD-01725"/>
    <s v="SAM-MOB-0057"/>
    <s v="749504000000"/>
    <x v="13"/>
    <s v="Samsung"/>
    <x v="5"/>
    <s v="Smartphones"/>
    <s v="Each"/>
    <s v="Active"/>
    <x v="1"/>
    <s v="ABJ"/>
    <s v="D-16-S7"/>
    <s v="D"/>
    <s v="S7"/>
    <s v="BT-304492"/>
    <s v="LOT-B1346"/>
    <n v="4"/>
    <n v="0"/>
    <n v="4"/>
    <n v="10"/>
    <n v="5"/>
    <n v="60"/>
    <s v="SUP-1005"/>
    <x v="12"/>
    <s v="United Arab Emirates"/>
    <n v="16"/>
    <d v="2026-03-24T00:00:00"/>
    <n v="426977.31"/>
    <n v="584909.72"/>
    <n v="1707909.24"/>
    <s v="NGN"/>
    <d v="2026-05-20T00:00:00"/>
    <d v="2026-04-05T00:00:00"/>
    <m/>
    <x v="2"/>
    <x v="0"/>
  </r>
  <r>
    <s v="PRD-00908"/>
    <s v="CAN-SUP-0028"/>
    <s v="941246000000"/>
    <x v="39"/>
    <s v="Canon"/>
    <x v="6"/>
    <s v="Paper Products"/>
    <s v="Pack"/>
    <s v="Active"/>
    <x v="2"/>
    <s v="LAG"/>
    <s v="A-03-S4"/>
    <s v="A"/>
    <s v="S4"/>
    <s v="BT-462177"/>
    <s v="LOT-A7730"/>
    <n v="574"/>
    <n v="206"/>
    <n v="368"/>
    <n v="100"/>
    <n v="50"/>
    <n v="400"/>
    <s v="SUP-1008"/>
    <x v="3"/>
    <s v="Nigeria"/>
    <n v="7"/>
    <d v="2026-03-18T00:00:00"/>
    <n v="6748.57"/>
    <n v="10268.48"/>
    <n v="3873679.18"/>
    <s v="NGN"/>
    <d v="2026-05-29T00:00:00"/>
    <d v="2026-04-01T00:00:00"/>
    <d v="2028-03-16T00:00:00"/>
    <x v="3"/>
    <x v="1"/>
  </r>
  <r>
    <s v="PRD-01571"/>
    <s v="DEL-ACC-0031"/>
    <s v="5119910000000"/>
    <x v="36"/>
    <s v="Dell"/>
    <x v="10"/>
    <s v="Input Combos"/>
    <s v="Each"/>
    <s v="Active"/>
    <x v="1"/>
    <s v="ABJ"/>
    <s v="C-26-S6"/>
    <s v="C"/>
    <s v="S6"/>
    <s v="BT-110076"/>
    <s v="LOT-B5818"/>
    <n v="7"/>
    <n v="0"/>
    <n v="7"/>
    <n v="10"/>
    <n v="4"/>
    <n v="40"/>
    <s v="SUP-1003"/>
    <x v="0"/>
    <s v="Nigeria"/>
    <n v="5"/>
    <d v="2025-09-02T00:00:00"/>
    <n v="53868.82"/>
    <n v="83073.509999999995"/>
    <n v="377081.74"/>
    <s v="NGN"/>
    <d v="2026-05-18T00:00:00"/>
    <d v="2025-09-09T00:00:00"/>
    <m/>
    <x v="2"/>
    <x v="0"/>
  </r>
  <r>
    <s v="PRD-00769"/>
    <s v="HP-PRN-0013"/>
    <s v="7491620000000"/>
    <x v="54"/>
    <s v="Hp"/>
    <x v="7"/>
    <s v="Multifunction"/>
    <s v="Each"/>
    <s v="Active"/>
    <x v="2"/>
    <s v="LAG"/>
    <s v="F-19-S9"/>
    <s v="F"/>
    <s v="S9"/>
    <s v="BT-781890"/>
    <s v="LOT-A2348"/>
    <n v="134"/>
    <n v="30"/>
    <n v="104"/>
    <n v="25"/>
    <n v="10"/>
    <n v="150"/>
    <s v="SUP-1011"/>
    <x v="2"/>
    <s v="United Kingdom"/>
    <n v="28"/>
    <d v="2025-06-21T00:00:00"/>
    <n v="248005.41"/>
    <n v="357341.61"/>
    <n v="33232724.940000001"/>
    <s v="NGN"/>
    <d v="2026-05-20T00:00:00"/>
    <d v="2025-07-03T00:00:00"/>
    <m/>
    <x v="1"/>
    <x v="1"/>
  </r>
  <r>
    <s v="PRD-00360"/>
    <s v="MSF-LAP-0005"/>
    <s v="3244910000000"/>
    <x v="46"/>
    <s v="Microsoft"/>
    <x v="2"/>
    <s v="Business Laptops"/>
    <s v="Each"/>
    <s v="Active"/>
    <x v="2"/>
    <s v="LAG"/>
    <s v="E-08-S3"/>
    <s v="E"/>
    <s v="S3"/>
    <s v="BT-401825"/>
    <s v="LOT-A5486"/>
    <n v="77"/>
    <n v="1"/>
    <n v="76"/>
    <n v="40"/>
    <n v="16"/>
    <n v="240"/>
    <s v="SUP-1011"/>
    <x v="2"/>
    <s v="United Kingdom"/>
    <n v="31"/>
    <d v="2025-07-23T00:00:00"/>
    <n v="571214.72"/>
    <n v="775511.94"/>
    <n v="43983533.439999998"/>
    <s v="NGN"/>
    <d v="2026-06-07T00:00:00"/>
    <d v="2025-07-25T00:00:00"/>
    <m/>
    <x v="1"/>
    <x v="1"/>
  </r>
  <r>
    <s v="PRD-01437"/>
    <s v="EPS-PRN-0025"/>
    <s v="5777790000000"/>
    <x v="80"/>
    <s v="Epson"/>
    <x v="7"/>
    <s v="Laser Printers"/>
    <s v="Each"/>
    <s v="Active"/>
    <x v="1"/>
    <s v="ABJ"/>
    <s v="C-06-S7"/>
    <s v="C"/>
    <s v="S7"/>
    <s v="BT-631839"/>
    <s v="LOT-B5462"/>
    <n v="95"/>
    <n v="14"/>
    <n v="81"/>
    <n v="30"/>
    <n v="9"/>
    <n v="240"/>
    <s v="SUP-1007"/>
    <x v="8"/>
    <s v="China"/>
    <n v="33"/>
    <d v="2025-09-30T00:00:00"/>
    <n v="489512.78"/>
    <n v="610654.15"/>
    <n v="46503714.100000001"/>
    <s v="NGN"/>
    <d v="2026-05-13T00:00:00"/>
    <d v="2025-10-08T00:00:00"/>
    <m/>
    <x v="1"/>
    <x v="1"/>
  </r>
  <r>
    <s v="PRD-02089"/>
    <s v="PHI-ELC-0119"/>
    <s v="9827810000000"/>
    <x v="37"/>
    <s v="Philips"/>
    <x v="8"/>
    <s v="Surge Protection"/>
    <s v="Each"/>
    <s v="Active"/>
    <x v="1"/>
    <s v="ABJ"/>
    <s v="A-01-S7"/>
    <s v="A"/>
    <s v="S7"/>
    <s v="BT-404525"/>
    <s v="LOT-B6444"/>
    <n v="58"/>
    <n v="20"/>
    <n v="38"/>
    <n v="10"/>
    <n v="3"/>
    <n v="60"/>
    <s v="SUP-1003"/>
    <x v="0"/>
    <s v="Nigeria"/>
    <n v="3"/>
    <d v="2026-02-12T00:00:00"/>
    <n v="114845.34"/>
    <n v="156910.70000000001"/>
    <n v="6661029.7199999997"/>
    <s v="NGN"/>
    <d v="2026-05-12T00:00:00"/>
    <d v="2026-02-22T00:00:00"/>
    <m/>
    <x v="1"/>
    <x v="1"/>
  </r>
  <r>
    <s v="PRD-02228"/>
    <s v="CAN-PRN-0053"/>
    <s v="6965150000000"/>
    <x v="15"/>
    <s v="Canon"/>
    <x v="7"/>
    <s v="Inkjet Printers"/>
    <s v="Each"/>
    <s v="Active"/>
    <x v="1"/>
    <s v="ABJ"/>
    <s v="B-02-S4"/>
    <s v="B"/>
    <s v="S4"/>
    <s v="BT-462034"/>
    <s v="LOT-B5832"/>
    <n v="7"/>
    <n v="1"/>
    <n v="6"/>
    <n v="15"/>
    <n v="4"/>
    <n v="90"/>
    <s v="SUP-1002"/>
    <x v="5"/>
    <s v="Nigeria"/>
    <n v="8"/>
    <d v="2025-03-25T00:00:00"/>
    <n v="252687.61"/>
    <n v="385414.17"/>
    <n v="1768813.27"/>
    <s v="NGN"/>
    <d v="2026-06-11T00:00:00"/>
    <d v="2025-04-08T00:00:00"/>
    <m/>
    <x v="2"/>
    <x v="0"/>
  </r>
  <r>
    <s v="PRD-00471"/>
    <s v="CIS-NET-0015"/>
    <s v="7922340000000"/>
    <x v="53"/>
    <s v="Cisco"/>
    <x v="11"/>
    <s v="Routers"/>
    <s v="Each"/>
    <s v="Active"/>
    <x v="2"/>
    <s v="LAG"/>
    <s v="B-16-S2"/>
    <s v="B"/>
    <s v="S2"/>
    <s v="BT-986447"/>
    <s v="LOT-A7658"/>
    <n v="0"/>
    <n v="0"/>
    <n v="0"/>
    <n v="25"/>
    <n v="12"/>
    <n v="250"/>
    <s v="SUP-1002"/>
    <x v="5"/>
    <s v="Nigeria"/>
    <n v="3"/>
    <d v="2025-09-06T00:00:00"/>
    <n v="579122.84"/>
    <n v="808254.48"/>
    <n v="0"/>
    <s v="NGN"/>
    <d v="2026-05-29T00:00:00"/>
    <d v="2025-09-19T00:00:00"/>
    <m/>
    <x v="0"/>
    <x v="0"/>
  </r>
  <r>
    <s v="PRD-01339"/>
    <s v="PHI-CLN-0035"/>
    <s v="4845560000000"/>
    <x v="20"/>
    <s v="Philips"/>
    <x v="1"/>
    <s v="Vacuum"/>
    <s v="Each"/>
    <s v="Active"/>
    <x v="1"/>
    <s v="ABJ"/>
    <s v="B-25-S6"/>
    <s v="B"/>
    <s v="S6"/>
    <s v="BT-760529"/>
    <s v="LOT-B4546"/>
    <n v="113"/>
    <n v="2"/>
    <n v="111"/>
    <n v="40"/>
    <n v="16"/>
    <n v="240"/>
    <s v="SUP-1010"/>
    <x v="1"/>
    <s v="United Arab Emirates"/>
    <n v="20"/>
    <d v="2025-07-16T00:00:00"/>
    <n v="142457.57"/>
    <n v="203256.84"/>
    <n v="16097705.41"/>
    <s v="NGN"/>
    <d v="2026-05-09T00:00:00"/>
    <d v="2025-07-24T00:00:00"/>
    <d v="2027-02-25T00:00:00"/>
    <x v="1"/>
    <x v="1"/>
  </r>
  <r>
    <s v="PRD-02174"/>
    <s v="WD-STO-0054"/>
    <s v="3722580000000"/>
    <x v="78"/>
    <s v="Western Digital"/>
    <x v="3"/>
    <s v="Solid State Drives"/>
    <s v="Each"/>
    <s v="Active"/>
    <x v="1"/>
    <s v="ABJ"/>
    <s v="F-15-S7"/>
    <s v="F"/>
    <s v="S7"/>
    <s v="BT-871669"/>
    <s v="LOT-B1507"/>
    <n v="0"/>
    <n v="0"/>
    <n v="0"/>
    <n v="100"/>
    <n v="30"/>
    <n v="800"/>
    <s v="SUP-1002"/>
    <x v="5"/>
    <s v="Nigeria"/>
    <n v="6"/>
    <d v="2025-02-09T00:00:00"/>
    <n v="34506.26"/>
    <n v="49548.71"/>
    <n v="0"/>
    <s v="NGN"/>
    <d v="2026-05-10T00:00:00"/>
    <d v="2025-02-21T00:00:00"/>
    <m/>
    <x v="0"/>
    <x v="0"/>
  </r>
  <r>
    <s v="PRD-02133"/>
    <s v="SAM-STO-0051"/>
    <m/>
    <x v="3"/>
    <s v="Samsung"/>
    <x v="3"/>
    <s v="Flash Drives"/>
    <s v="Each"/>
    <s v="Active"/>
    <x v="1"/>
    <s v="ABJ"/>
    <s v="C-05-S6"/>
    <s v="C"/>
    <s v="S6"/>
    <s v="BT-541512"/>
    <s v="LOT-B5898"/>
    <n v="50"/>
    <n v="15"/>
    <n v="35"/>
    <n v="10"/>
    <n v="5"/>
    <n v="100"/>
    <s v="SUP-1009"/>
    <x v="7"/>
    <s v="Nigeria"/>
    <n v="9"/>
    <d v="2026-02-09T00:00:00"/>
    <n v="91429.25"/>
    <n v="112904.59"/>
    <n v="4571462.5"/>
    <s v="NGN"/>
    <d v="2026-05-13T00:00:00"/>
    <d v="2026-02-15T00:00:00"/>
    <m/>
    <x v="1"/>
    <x v="1"/>
  </r>
  <r>
    <s v="PRD-01239"/>
    <s v="UBI-NET-0044"/>
    <s v="6957750000000"/>
    <x v="51"/>
    <s v="Ubiquiti"/>
    <x v="11"/>
    <s v="Switches"/>
    <s v="Each"/>
    <s v="Discontinued"/>
    <x v="1"/>
    <s v="ABJ"/>
    <s v="E-24-S4"/>
    <s v="E"/>
    <s v="S4"/>
    <s v="BT-222648"/>
    <s v="LOT-B7588"/>
    <n v="465"/>
    <n v="33"/>
    <n v="432"/>
    <n v="100"/>
    <n v="30"/>
    <n v="1000"/>
    <s v="SUP-1009"/>
    <x v="7"/>
    <s v="Nigeria"/>
    <n v="11"/>
    <d v="2026-06-05T00:00:00"/>
    <n v="901661.18"/>
    <n v="1262379.71"/>
    <n v="419272448.69999999"/>
    <s v="NGN"/>
    <d v="2026-06-16T00:00:00"/>
    <d v="2026-06-10T00:00:00"/>
    <m/>
    <x v="1"/>
    <x v="1"/>
  </r>
  <r>
    <s v="PRD-01934"/>
    <s v="PHI-AUD-0047"/>
    <s v="7325140000000"/>
    <x v="49"/>
    <s v="Philips"/>
    <x v="0"/>
    <s v="Speakers"/>
    <s v="Each"/>
    <s v="Active"/>
    <x v="1"/>
    <s v="ABJ"/>
    <s v="C-19-S8"/>
    <s v="C"/>
    <s v="S8"/>
    <s v="BT-516053"/>
    <s v="LOT-B8679"/>
    <n v="93"/>
    <n v="4"/>
    <n v="89"/>
    <n v="25"/>
    <n v="7"/>
    <n v="150"/>
    <s v="SUP-1009"/>
    <x v="7"/>
    <s v="Nigeria"/>
    <n v="7"/>
    <d v="2026-03-06T00:00:00"/>
    <n v="62125.82"/>
    <n v="75600.179999999993"/>
    <n v="5777701.2599999998"/>
    <s v="NGN"/>
    <d v="2026-05-03T00:00:00"/>
    <d v="2026-03-08T00:00:00"/>
    <m/>
    <x v="1"/>
    <x v="1"/>
  </r>
  <r>
    <s v="PRD-01742"/>
    <s v="CAN-PRN-0040"/>
    <s v="954969000000"/>
    <x v="15"/>
    <s v="Canon"/>
    <x v="7"/>
    <s v="Inkjet Printers"/>
    <s v="Each"/>
    <s v="Active"/>
    <x v="1"/>
    <s v="ABJ"/>
    <s v="C-12-S4"/>
    <s v="C"/>
    <s v="S4"/>
    <s v="BT-975665"/>
    <s v="LOT-B2029"/>
    <n v="99"/>
    <n v="0"/>
    <n v="99"/>
    <n v="25"/>
    <n v="7"/>
    <n v="100"/>
    <s v="SUP-1003"/>
    <x v="0"/>
    <s v="Nigeria"/>
    <n v="4"/>
    <d v="2025-04-29T00:00:00"/>
    <n v="216735.34"/>
    <n v="274969.2"/>
    <n v="21456798.66"/>
    <s v="NGN"/>
    <d v="2026-05-28T00:00:00"/>
    <d v="2025-05-10T00:00:00"/>
    <m/>
    <x v="1"/>
    <x v="1"/>
  </r>
  <r>
    <s v="PRD-02889"/>
    <s v="KNG-STO-0059"/>
    <s v="2526410000000"/>
    <x v="59"/>
    <s v="Kingston"/>
    <x v="3"/>
    <s v="Hard Disk Drives"/>
    <s v="Each"/>
    <s v="Active"/>
    <x v="0"/>
    <s v="PHC"/>
    <s v="A-35-S2"/>
    <s v="A"/>
    <s v="S2"/>
    <s v="BT-886614"/>
    <s v="LOT-C5444"/>
    <n v="671"/>
    <n v="7"/>
    <n v="664"/>
    <n v="100"/>
    <n v="30"/>
    <n v="800"/>
    <s v="SUP-1001"/>
    <x v="9"/>
    <s v="Nigeria"/>
    <n v="7"/>
    <d v="2025-07-10T00:00:00"/>
    <n v="150321.98000000001"/>
    <n v="207411.11"/>
    <n v="100866048.59999999"/>
    <s v="NGN"/>
    <d v="2026-06-29T00:00:00"/>
    <d v="2025-07-12T00:00:00"/>
    <m/>
    <x v="1"/>
    <x v="1"/>
  </r>
  <r>
    <s v="PRD-01223"/>
    <s v="UBI-NET-0042"/>
    <s v="8825270000000"/>
    <x v="52"/>
    <s v="Ubiquiti"/>
    <x v="11"/>
    <s v="Switches"/>
    <s v="Each"/>
    <s v="Active"/>
    <x v="1"/>
    <s v="ABJ"/>
    <s v="C-20-S8"/>
    <s v="C"/>
    <s v="S8"/>
    <s v="BT-945951"/>
    <s v="LOT-B5868"/>
    <n v="987"/>
    <n v="48"/>
    <n v="939"/>
    <n v="100"/>
    <n v="40"/>
    <n v="800"/>
    <s v="SUP-1010"/>
    <x v="1"/>
    <s v="United Arab Emirates"/>
    <n v="19"/>
    <d v="2025-06-10T00:00:00"/>
    <n v="352436.31"/>
    <n v="437567.93"/>
    <n v="347854638"/>
    <s v="NGN"/>
    <d v="2026-06-18T00:00:00"/>
    <d v="2025-06-23T00:00:00"/>
    <m/>
    <x v="3"/>
    <x v="1"/>
  </r>
  <r>
    <s v="PRD-01008"/>
    <s v="BRO-PRN-0023"/>
    <s v="863323000000"/>
    <x v="12"/>
    <s v="Brother"/>
    <x v="7"/>
    <s v="Inkjet Printers"/>
    <s v="Each"/>
    <s v="Active"/>
    <x v="2"/>
    <s v="LAG"/>
    <s v="A-38-S1"/>
    <s v="A"/>
    <s v="S1"/>
    <s v="BT-619545"/>
    <s v="LOT-A2076"/>
    <n v="627"/>
    <n v="55"/>
    <n v="572"/>
    <n v="100"/>
    <n v="30"/>
    <n v="500"/>
    <s v="SUP-1011"/>
    <x v="2"/>
    <s v="United Kingdom"/>
    <n v="29"/>
    <d v="2025-07-19T00:00:00"/>
    <n v="101373.02"/>
    <n v="136575.91"/>
    <n v="63560883.539999999"/>
    <s v="NGN"/>
    <d v="2026-05-08T00:00:00"/>
    <d v="2025-07-28T00:00:00"/>
    <m/>
    <x v="3"/>
    <x v="1"/>
  </r>
  <r>
    <s v="PRD-02453"/>
    <s v="MSF-LAP-0047"/>
    <s v="7421280000000"/>
    <x v="46"/>
    <s v="Microsoft"/>
    <x v="2"/>
    <s v="Gaming Laptops"/>
    <s v="Each"/>
    <s v="Active"/>
    <x v="0"/>
    <s v="PHC"/>
    <s v="N/A"/>
    <s v="F"/>
    <s v="S8"/>
    <s v="BT-394425"/>
    <s v="LOT-C2436"/>
    <n v="14"/>
    <n v="1"/>
    <n v="13"/>
    <n v="10"/>
    <n v="5"/>
    <n v="80"/>
    <s v="SUP-1012"/>
    <x v="11"/>
    <s v="Nigeria"/>
    <n v="8"/>
    <d v="2025-10-25T00:00:00"/>
    <n v="628600.29"/>
    <n v="962807.71"/>
    <n v="8800404.0600000005"/>
    <s v="NGN"/>
    <d v="2026-06-27T00:00:00"/>
    <d v="2025-10-26T00:00:00"/>
    <m/>
    <x v="1"/>
    <x v="1"/>
  </r>
  <r>
    <s v="PRD-02027"/>
    <s v="BRO-SUP-0062"/>
    <m/>
    <x v="6"/>
    <s v="Brother"/>
    <x v="6"/>
    <s v="Paper Products"/>
    <s v="Pack"/>
    <s v="Active"/>
    <x v="1"/>
    <s v="ABJ"/>
    <s v="D-08-S1"/>
    <s v="D"/>
    <s v="S1"/>
    <s v="BT-672399"/>
    <s v="LOT-B2413"/>
    <n v="0"/>
    <n v="0"/>
    <n v="0"/>
    <n v="100"/>
    <n v="30"/>
    <n v="600"/>
    <s v="SUP-1010"/>
    <x v="1"/>
    <s v="United Arab Emirates"/>
    <n v="17"/>
    <d v="2025-07-14T00:00:00"/>
    <n v="7226.43"/>
    <n v="9441.83"/>
    <n v="0"/>
    <s v="NGN"/>
    <d v="2026-05-09T00:00:00"/>
    <d v="2025-07-29T00:00:00"/>
    <d v="2026-11-07T00:00:00"/>
    <x v="0"/>
    <x v="0"/>
  </r>
  <r>
    <s v="PRD-00692"/>
    <s v="CAN-SUP-0022"/>
    <s v="6272880000000"/>
    <x v="50"/>
    <s v="Canon"/>
    <x v="6"/>
    <s v="Paper Products"/>
    <s v="Pack"/>
    <s v="Active"/>
    <x v="2"/>
    <s v="LAG"/>
    <s v="C-17-S6"/>
    <s v="C"/>
    <s v="S6"/>
    <s v="BT-908009"/>
    <s v="LOT-A7462"/>
    <n v="227"/>
    <n v="9"/>
    <n v="218"/>
    <n v="75"/>
    <n v="22"/>
    <n v="375"/>
    <s v="SUP-1004"/>
    <x v="10"/>
    <s v="United Arab Emirates"/>
    <n v="23"/>
    <d v="2025-12-06T00:00:00"/>
    <n v="38483.74"/>
    <n v="55119.15"/>
    <n v="8735808.9800000004"/>
    <s v="NGN"/>
    <d v="2026-06-26T00:00:00"/>
    <d v="2025-12-13T00:00:00"/>
    <d v="2026-09-12T00:00:00"/>
    <x v="1"/>
    <x v="1"/>
  </r>
  <r>
    <s v="PRD-00647"/>
    <s v="LOG-ACC-0020"/>
    <s v="474765000000"/>
    <x v="33"/>
    <s v="Logitech"/>
    <x v="10"/>
    <s v="Input Combos"/>
    <s v="Each"/>
    <s v="Active"/>
    <x v="2"/>
    <s v="LAG"/>
    <s v="A-16-S6"/>
    <s v="A"/>
    <s v="S6"/>
    <s v="BT-325920"/>
    <s v="LOT-A5831"/>
    <n v="285"/>
    <n v="17"/>
    <n v="268"/>
    <n v="40"/>
    <n v="20"/>
    <n v="400"/>
    <s v="SUP-1004"/>
    <x v="10"/>
    <s v="United Arab Emirates"/>
    <n v="22"/>
    <d v="2025-12-06T00:00:00"/>
    <n v="50855.22"/>
    <n v="62231.26"/>
    <n v="14493737.699999999"/>
    <s v="NGN"/>
    <d v="2026-05-22T00:00:00"/>
    <d v="2025-12-08T00:00:00"/>
    <m/>
    <x v="1"/>
    <x v="1"/>
  </r>
  <r>
    <s v="PRD-00196"/>
    <s v="HP-ACC-0004"/>
    <s v="6363180000000"/>
    <x v="72"/>
    <s v="Hp"/>
    <x v="10"/>
    <s v="Input Combos"/>
    <s v="Each"/>
    <s v="Active"/>
    <x v="2"/>
    <s v="LAG"/>
    <s v="F-08-S4"/>
    <s v="F"/>
    <s v="S4"/>
    <s v="BT-441974"/>
    <s v="LOT-A4731"/>
    <n v="0"/>
    <n v="0"/>
    <n v="0"/>
    <n v="60"/>
    <n v="30"/>
    <n v="240"/>
    <s v="SUP-1002"/>
    <x v="5"/>
    <s v="Nigeria"/>
    <n v="8"/>
    <d v="2025-04-06T00:00:00"/>
    <n v="31134.07"/>
    <n v="43024.32"/>
    <n v="0"/>
    <s v="NGN"/>
    <d v="2026-05-13T00:00:00"/>
    <d v="2025-04-10T00:00:00"/>
    <m/>
    <x v="0"/>
    <x v="0"/>
  </r>
  <r>
    <s v="PRD-02311"/>
    <s v="BRO-PRN-0045"/>
    <s v="5711700000000"/>
    <x v="12"/>
    <s v="Brother"/>
    <x v="7"/>
    <s v="Inkjet Printers"/>
    <s v="Each"/>
    <s v="Active"/>
    <x v="0"/>
    <s v="PHC"/>
    <s v="A-30-S2"/>
    <s v="A"/>
    <s v="S2"/>
    <s v="BT-695501"/>
    <s v="LOT-C6192"/>
    <n v="143"/>
    <n v="54"/>
    <n v="89"/>
    <n v="30"/>
    <n v="9"/>
    <n v="150"/>
    <s v="SUP-1003"/>
    <x v="0"/>
    <s v="Nigeria"/>
    <n v="6"/>
    <d v="2025-08-02T00:00:00"/>
    <n v="486437.49"/>
    <n v="748782.33"/>
    <n v="69560561.069999993"/>
    <s v="NGN"/>
    <d v="2026-06-04T00:00:00"/>
    <d v="2025-08-07T00:00:00"/>
    <m/>
    <x v="1"/>
    <x v="1"/>
  </r>
  <r>
    <s v="PRD-02770"/>
    <s v="BRO-SUP-0083"/>
    <s v="4380120000000"/>
    <x v="24"/>
    <s v="Brother"/>
    <x v="6"/>
    <s v="Paper Products"/>
    <s v="Pack"/>
    <s v="Active"/>
    <x v="0"/>
    <s v="PHC"/>
    <s v="B-06-S9"/>
    <s v="B"/>
    <s v="S9"/>
    <s v="BT-177699"/>
    <s v="LOT-C9640"/>
    <n v="378"/>
    <n v="19"/>
    <n v="359"/>
    <n v="75"/>
    <n v="22"/>
    <n v="450"/>
    <s v="SUP-1009"/>
    <x v="7"/>
    <s v="Nigeria"/>
    <n v="7"/>
    <d v="2025-12-07T00:00:00"/>
    <n v="12626.88"/>
    <n v="17506.63"/>
    <n v="4772960.6399999997"/>
    <s v="NGN"/>
    <d v="2026-05-20T00:00:00"/>
    <d v="2025-12-18T00:00:00"/>
    <d v="2027-10-11T00:00:00"/>
    <x v="1"/>
    <x v="1"/>
  </r>
  <r>
    <s v="PRD-00349"/>
    <s v="PHI-CCT-0007"/>
    <s v="4055930000000"/>
    <x v="32"/>
    <s v="Philips"/>
    <x v="9"/>
    <s v="IP Cameras"/>
    <s v="Each"/>
    <s v="Active"/>
    <x v="2"/>
    <s v="LAG"/>
    <s v="D-05-S1"/>
    <s v="D"/>
    <s v="S1"/>
    <s v="BT-159406"/>
    <s v="LOT-A3076"/>
    <n v="86"/>
    <n v="14"/>
    <n v="72"/>
    <n v="25"/>
    <n v="10"/>
    <n v="200"/>
    <s v="SUP-1001"/>
    <x v="9"/>
    <s v="Nigeria"/>
    <n v="9"/>
    <d v="2026-04-24T00:00:00"/>
    <n v="101582.52"/>
    <n v="133603.99"/>
    <n v="8736096.7200000007"/>
    <s v="NGN"/>
    <d v="2026-06-29T00:00:00"/>
    <d v="2026-05-07T00:00:00"/>
    <m/>
    <x v="1"/>
    <x v="1"/>
  </r>
  <r>
    <s v="PRD-01538"/>
    <s v="UBI-CCT-0038"/>
    <s v="5424710000000"/>
    <x v="40"/>
    <s v="Ubiquiti"/>
    <x v="9"/>
    <s v="Intercoms"/>
    <s v="Each"/>
    <s v="Active"/>
    <x v="1"/>
    <s v="ABJ"/>
    <s v="B-05-S5"/>
    <s v="B"/>
    <s v="S5"/>
    <s v="BT-333522"/>
    <s v="LOT-B8233"/>
    <n v="159"/>
    <n v="40"/>
    <n v="119"/>
    <n v="60"/>
    <n v="30"/>
    <n v="360"/>
    <s v="SUP-1003"/>
    <x v="0"/>
    <s v="Nigeria"/>
    <n v="6"/>
    <d v="2026-05-14T00:00:00"/>
    <n v="424304.75"/>
    <n v="654462.27"/>
    <n v="67464455.25"/>
    <s v="NGN"/>
    <d v="2026-05-21T00:00:00"/>
    <d v="2026-05-27T00:00:00"/>
    <m/>
    <x v="1"/>
    <x v="1"/>
  </r>
  <r>
    <s v="PRD-02420"/>
    <s v="HP-PRN-0042"/>
    <s v="166415000000"/>
    <x v="54"/>
    <s v="Hp"/>
    <x v="7"/>
    <s v="Inkjet Printers"/>
    <s v="Each"/>
    <s v="Active"/>
    <x v="0"/>
    <s v="PHC"/>
    <s v="D-17-S3"/>
    <s v="D"/>
    <s v="S3"/>
    <s v="BT-401296"/>
    <s v="LOT-C2044"/>
    <n v="0"/>
    <n v="0"/>
    <n v="0"/>
    <n v="25"/>
    <n v="12"/>
    <n v="250"/>
    <s v="SUP-1006"/>
    <x v="4"/>
    <s v="China"/>
    <n v="38"/>
    <d v="2026-02-15T00:00:00"/>
    <n v="303091.88"/>
    <n v="357033.86"/>
    <n v="0"/>
    <s v="NGN"/>
    <d v="2026-06-29T00:00:00"/>
    <d v="2026-02-18T00:00:00"/>
    <m/>
    <x v="0"/>
    <x v="0"/>
  </r>
  <r>
    <s v="PRD-01288"/>
    <s v="CAN-SUP-0040"/>
    <s v="7306390000000"/>
    <x v="50"/>
    <s v="Canon"/>
    <x v="6"/>
    <s v="Labels"/>
    <s v="Pack"/>
    <s v="Active"/>
    <x v="1"/>
    <s v="ABJ"/>
    <s v="E-20-S3"/>
    <s v="E"/>
    <s v="S3"/>
    <s v="BT-188574"/>
    <s v="LOT-B4648"/>
    <n v="122"/>
    <n v="30"/>
    <n v="92"/>
    <n v="75"/>
    <n v="30"/>
    <n v="300"/>
    <s v="SUP-1009"/>
    <x v="7"/>
    <s v="Nigeria"/>
    <n v="8"/>
    <d v="2026-01-01T00:00:00"/>
    <n v="12036.77"/>
    <n v="16582.64"/>
    <n v="1468485.94"/>
    <s v="NGN"/>
    <d v="2026-06-11T00:00:00"/>
    <d v="2026-01-03T00:00:00"/>
    <d v="2028-04-11T00:00:00"/>
    <x v="1"/>
    <x v="1"/>
  </r>
  <r>
    <s v="PRD-01233"/>
    <s v="CIS-NET-0048"/>
    <s v="729850000000"/>
    <x v="48"/>
    <s v="Cisco"/>
    <x v="11"/>
    <s v="Routers"/>
    <s v="Each"/>
    <s v="Active"/>
    <x v="1"/>
    <s v="ABJ"/>
    <s v="A-05-S8"/>
    <s v="A"/>
    <s v="S8"/>
    <s v="BT-939125"/>
    <s v="LOT-B2108"/>
    <n v="121"/>
    <n v="9"/>
    <n v="112"/>
    <n v="50"/>
    <n v="20"/>
    <n v="200"/>
    <s v="SUP-1003"/>
    <x v="0"/>
    <s v="Nigeria"/>
    <n v="8"/>
    <d v="2025-09-10T00:00:00"/>
    <n v="538979.54"/>
    <n v="661875.96"/>
    <n v="65216524.340000004"/>
    <s v="NGN"/>
    <d v="2026-06-13T00:00:00"/>
    <d v="2025-09-22T00:00:00"/>
    <m/>
    <x v="1"/>
    <x v="1"/>
  </r>
  <r>
    <s v="PRD-01340"/>
    <s v="LEN-LAP-0029"/>
    <s v="8942660000000"/>
    <x v="8"/>
    <s v="Lenovo"/>
    <x v="2"/>
    <s v="Gaming Laptops"/>
    <s v="Each"/>
    <s v="Active"/>
    <x v="1"/>
    <s v="ABJ"/>
    <s v="E-33-S6"/>
    <s v="E"/>
    <s v="S6"/>
    <s v="BT-683333"/>
    <s v="LOT-B9158"/>
    <n v="452"/>
    <n v="115"/>
    <n v="337"/>
    <n v="100"/>
    <n v="40"/>
    <n v="500"/>
    <s v="SUP-1003"/>
    <x v="0"/>
    <s v="Nigeria"/>
    <n v="5"/>
    <d v="2026-01-14T00:00:00"/>
    <n v="1324962.73"/>
    <n v="1772879.19"/>
    <n v="598883154"/>
    <s v="NGN"/>
    <d v="2026-06-05T00:00:00"/>
    <d v="2026-01-22T00:00:00"/>
    <m/>
    <x v="1"/>
    <x v="1"/>
  </r>
  <r>
    <s v="PRD-02007"/>
    <s v="EPS-PRN-0036"/>
    <s v="2294530000000"/>
    <x v="80"/>
    <s v="Epson"/>
    <x v="7"/>
    <s v="Inkjet Printers"/>
    <s v="Each"/>
    <s v="Active"/>
    <x v="1"/>
    <s v="ABJ"/>
    <s v="A-31-S5"/>
    <s v="A"/>
    <s v="S5"/>
    <s v="BT-981678"/>
    <s v="LOT-B3623"/>
    <n v="40"/>
    <n v="8"/>
    <n v="32"/>
    <n v="15"/>
    <n v="6"/>
    <n v="75"/>
    <s v="SUP-1003"/>
    <x v="0"/>
    <s v="Nigeria"/>
    <n v="2"/>
    <d v="2026-02-13T00:00:00"/>
    <n v="416918.22"/>
    <n v="551861.71"/>
    <n v="16676728.800000001"/>
    <s v="NGN"/>
    <d v="2026-05-05T00:00:00"/>
    <d v="2026-02-21T00:00:00"/>
    <m/>
    <x v="1"/>
    <x v="1"/>
  </r>
  <r>
    <s v="PRD-02245"/>
    <s v="HP-PRN-0001"/>
    <s v="8069510000000"/>
    <x v="10"/>
    <s v="Microsoft"/>
    <x v="4"/>
    <s v="Desks"/>
    <s v="Each"/>
    <s v="Active"/>
    <x v="1"/>
    <s v="ABJ"/>
    <s v="A-30-S5"/>
    <s v="A"/>
    <s v="S5"/>
    <s v="BT-168270"/>
    <s v="LOT-B9755"/>
    <n v="113"/>
    <n v="41"/>
    <n v="72"/>
    <n v="25"/>
    <n v="10"/>
    <n v="125"/>
    <s v="SUP-1002"/>
    <x v="5"/>
    <s v="Nigeria"/>
    <n v="6"/>
    <d v="2025-03-23T00:00:00"/>
    <n v="217088.75"/>
    <n v="277146.74"/>
    <n v="24531028.75"/>
    <s v="NGN"/>
    <d v="2026-05-06T00:00:00"/>
    <d v="2025-04-07T00:00:00"/>
    <m/>
    <x v="1"/>
    <x v="1"/>
  </r>
  <r>
    <s v="PRD-01379"/>
    <s v="SAM-MOB-0043"/>
    <s v="6526510000000"/>
    <x v="22"/>
    <s v="Samsung"/>
    <x v="5"/>
    <s v="Smartphones"/>
    <s v="Each"/>
    <s v="Active"/>
    <x v="1"/>
    <s v="ABJ"/>
    <s v="C-20-S4"/>
    <s v="C"/>
    <s v="S4"/>
    <s v="BT-972466"/>
    <s v="LOT-B6023"/>
    <n v="12"/>
    <n v="3"/>
    <n v="9"/>
    <n v="10"/>
    <n v="5"/>
    <n v="50"/>
    <s v="SUP-1005"/>
    <x v="12"/>
    <s v="United Arab Emirates"/>
    <n v="17"/>
    <d v="2025-04-05T00:00:00"/>
    <n v="198278.32"/>
    <n v="264374.96999999997"/>
    <n v="2379339.84"/>
    <s v="NGN"/>
    <d v="2026-05-10T00:00:00"/>
    <d v="2025-04-20T00:00:00"/>
    <m/>
    <x v="1"/>
    <x v="1"/>
  </r>
  <r>
    <s v="PRD-01989"/>
    <s v="LEN-MOB-0059"/>
    <s v="1722090000000"/>
    <x v="5"/>
    <s v="Lenovo"/>
    <x v="5"/>
    <s v="Smartphones"/>
    <s v="Each"/>
    <s v="Active"/>
    <x v="1"/>
    <s v="ABJ"/>
    <s v="E-11-S5"/>
    <s v="E"/>
    <s v="S5"/>
    <s v="BT-124374"/>
    <s v="LOT-B2609"/>
    <n v="0"/>
    <n v="0"/>
    <n v="0"/>
    <n v="20"/>
    <n v="6"/>
    <n v="200"/>
    <s v="SUP-1005"/>
    <x v="12"/>
    <s v="United Arab Emirates"/>
    <n v="16"/>
    <d v="2025-01-31T00:00:00"/>
    <n v="453322.81"/>
    <n v="586112.81999999995"/>
    <n v="0"/>
    <s v="NGN"/>
    <d v="2026-06-19T00:00:00"/>
    <d v="2025-02-07T00:00:00"/>
    <m/>
    <x v="0"/>
    <x v="0"/>
  </r>
  <r>
    <s v="PRD-00958"/>
    <s v="UBI-NET-0034"/>
    <m/>
    <x v="52"/>
    <s v="Ubiquiti"/>
    <x v="11"/>
    <s v="Access Points"/>
    <s v="Each"/>
    <s v="Active"/>
    <x v="2"/>
    <s v="LAG"/>
    <s v="E-14-S3"/>
    <s v="E"/>
    <s v="S3"/>
    <s v="BT-555111"/>
    <s v="LOT-A1501"/>
    <n v="56"/>
    <n v="12"/>
    <n v="44"/>
    <n v="10"/>
    <n v="3"/>
    <n v="100"/>
    <s v="SUP-1011"/>
    <x v="2"/>
    <s v="United Kingdom"/>
    <n v="29"/>
    <d v="2025-12-27T00:00:00"/>
    <n v="831361.12"/>
    <n v="990674.17"/>
    <n v="46556222.719999999"/>
    <s v="NGN"/>
    <d v="2026-04-30T00:00:00"/>
    <d v="2026-01-02T00:00:00"/>
    <m/>
    <x v="1"/>
    <x v="1"/>
  </r>
  <r>
    <s v="PRD-02104"/>
    <s v="LOG-FUR-0055"/>
    <m/>
    <x v="4"/>
    <s v="Logitech"/>
    <x v="4"/>
    <s v="Seating"/>
    <s v="Each"/>
    <s v="Active"/>
    <x v="1"/>
    <s v="ABJ"/>
    <s v="F-09-S6"/>
    <s v="F"/>
    <s v="S6"/>
    <s v="BT-515039"/>
    <s v="LOT-B2227"/>
    <n v="0"/>
    <n v="0"/>
    <n v="0"/>
    <n v="40"/>
    <n v="20"/>
    <n v="400"/>
    <s v="SUP-1010"/>
    <x v="1"/>
    <s v="United Arab Emirates"/>
    <n v="17"/>
    <d v="2026-04-07T00:00:00"/>
    <n v="258103.17"/>
    <n v="317698.71999999997"/>
    <n v="0"/>
    <s v="NGN"/>
    <d v="2026-05-23T00:00:00"/>
    <d v="2026-04-09T00:00:00"/>
    <m/>
    <x v="0"/>
    <x v="0"/>
  </r>
  <r>
    <s v="PRD-03279"/>
    <s v="PHI-CCT-0089"/>
    <m/>
    <x v="32"/>
    <s v="Philips"/>
    <x v="9"/>
    <s v="NVR"/>
    <s v="Each"/>
    <s v="Active"/>
    <x v="0"/>
    <s v="PHC"/>
    <s v="E-06-S3"/>
    <s v="E"/>
    <s v="S3"/>
    <s v="BT-550651"/>
    <s v="LOT-C9017"/>
    <n v="9"/>
    <n v="1"/>
    <n v="8"/>
    <n v="30"/>
    <n v="9"/>
    <n v="180"/>
    <s v="SUP-1006"/>
    <x v="4"/>
    <s v="China"/>
    <n v="35"/>
    <d v="2025-05-26T00:00:00"/>
    <n v="286425.78999999998"/>
    <n v="370032.51"/>
    <n v="2577832.11"/>
    <s v="NGN"/>
    <d v="2026-06-18T00:00:00"/>
    <d v="2025-06-09T00:00:00"/>
    <m/>
    <x v="2"/>
    <x v="0"/>
  </r>
  <r>
    <s v="PRD-02185"/>
    <s v="HP-PRN-0034"/>
    <s v="3452800000000"/>
    <x v="76"/>
    <s v="Hp"/>
    <x v="7"/>
    <s v="Inkjet Printers"/>
    <s v="Each"/>
    <s v="Active"/>
    <x v="1"/>
    <s v="ABJ"/>
    <s v="E-08-S4"/>
    <s v="E"/>
    <s v="S4"/>
    <s v="BT-357289"/>
    <s v="LOT-B4238"/>
    <n v="0"/>
    <n v="0"/>
    <n v="0"/>
    <n v="50"/>
    <n v="15"/>
    <n v="300"/>
    <s v="SUP-1010"/>
    <x v="1"/>
    <s v="United Arab Emirates"/>
    <n v="14"/>
    <d v="2026-03-21T00:00:00"/>
    <n v="390743.08"/>
    <n v="508854.6"/>
    <n v="0"/>
    <s v="NGN"/>
    <d v="2026-06-03T00:00:00"/>
    <d v="2026-04-05T00:00:00"/>
    <m/>
    <x v="0"/>
    <x v="0"/>
  </r>
  <r>
    <s v="PRD-01809"/>
    <s v="LEN-MOB-0052"/>
    <s v="6253670000000"/>
    <x v="66"/>
    <s v="Lenovo"/>
    <x v="5"/>
    <s v="Tablets"/>
    <s v="Each"/>
    <s v="Active"/>
    <x v="1"/>
    <s v="ABJ"/>
    <s v="C-31-S6"/>
    <s v="C"/>
    <s v="S6"/>
    <s v="BT-558200"/>
    <s v="LOT-B7360"/>
    <n v="35"/>
    <n v="7"/>
    <n v="28"/>
    <n v="25"/>
    <n v="10"/>
    <n v="100"/>
    <s v="SUP-1009"/>
    <x v="7"/>
    <s v="Nigeria"/>
    <n v="11"/>
    <d v="2025-09-10T00:00:00"/>
    <n v="158365.14000000001"/>
    <n v="239228.79999999999"/>
    <n v="5542779.9000000004"/>
    <s v="NGN"/>
    <d v="2026-05-15T00:00:00"/>
    <d v="2025-09-22T00:00:00"/>
    <m/>
    <x v="1"/>
    <x v="1"/>
  </r>
  <r>
    <s v="PRD-00497"/>
    <s v="PHI-CLN-0010"/>
    <s v="4970170000000"/>
    <x v="20"/>
    <s v="Philips"/>
    <x v="1"/>
    <s v="Vacuum"/>
    <s v="Each"/>
    <s v="Active"/>
    <x v="2"/>
    <s v="LAG"/>
    <s v="E-16-S5"/>
    <s v="E"/>
    <s v="S5"/>
    <s v="BT-746326"/>
    <s v="LOT-A3042"/>
    <n v="232"/>
    <n v="85"/>
    <n v="147"/>
    <n v="75"/>
    <n v="22"/>
    <n v="300"/>
    <s v="SUP-1006"/>
    <x v="4"/>
    <s v="China"/>
    <n v="34"/>
    <d v="2026-01-21T00:00:00"/>
    <n v="149554.42000000001"/>
    <n v="189497.79"/>
    <n v="34696625.439999998"/>
    <s v="NGN"/>
    <d v="2026-05-23T00:00:00"/>
    <d v="2026-01-28T00:00:00"/>
    <d v="2027-05-26T00:00:00"/>
    <x v="1"/>
    <x v="1"/>
  </r>
  <r>
    <s v="PRD-00187"/>
    <s v="SEA-STO-0005"/>
    <s v="4149670000000"/>
    <x v="47"/>
    <s v="Seagate"/>
    <x v="3"/>
    <s v="Solid State Drives"/>
    <s v="Each"/>
    <s v="Active"/>
    <x v="2"/>
    <s v="LAG"/>
    <s v="F-40-S7"/>
    <s v="F"/>
    <s v="S7"/>
    <s v="BT-783740"/>
    <s v="LOT-A5466"/>
    <n v="28"/>
    <n v="0"/>
    <n v="28"/>
    <n v="50"/>
    <n v="20"/>
    <n v="300"/>
    <s v="SUP-1004"/>
    <x v="10"/>
    <s v="United Arab Emirates"/>
    <n v="25"/>
    <d v="2026-04-28T00:00:00"/>
    <n v="108661.77"/>
    <n v="154451.54999999999"/>
    <n v="3042529.56"/>
    <s v="NGN"/>
    <d v="2026-05-02T00:00:00"/>
    <d v="2026-04-30T00:00:00"/>
    <m/>
    <x v="2"/>
    <x v="0"/>
  </r>
  <r>
    <s v="PRD-00582"/>
    <s v="BRO-SUP-0017"/>
    <s v="2257090000000"/>
    <x v="24"/>
    <s v="Brother"/>
    <x v="6"/>
    <s v="Toner &amp; Ink"/>
    <s v="Pack"/>
    <s v="Active"/>
    <x v="2"/>
    <s v="LAG"/>
    <s v="F-33-S7"/>
    <s v="F"/>
    <s v="S7"/>
    <s v="BT-555222"/>
    <s v="LOT-A1047"/>
    <n v="248"/>
    <n v="34"/>
    <n v="214"/>
    <n v="60"/>
    <n v="18"/>
    <n v="360"/>
    <s v="SUP-1002"/>
    <x v="5"/>
    <s v="Nigeria"/>
    <n v="3"/>
    <d v="2025-08-13T00:00:00"/>
    <n v="37490.57"/>
    <n v="48312.02"/>
    <n v="9297661.3599999994"/>
    <s v="NGN"/>
    <d v="2026-05-29T00:00:00"/>
    <d v="2025-08-19T00:00:00"/>
    <d v="2026-05-16T00:00:00"/>
    <x v="1"/>
    <x v="1"/>
  </r>
  <r>
    <s v="PRD-03236"/>
    <s v="CIS-CCT-0080"/>
    <s v="7293120000000"/>
    <x v="17"/>
    <s v="Cisco"/>
    <x v="9"/>
    <s v="IP Cameras"/>
    <s v="Each"/>
    <s v="Active"/>
    <x v="0"/>
    <s v="PHC"/>
    <s v="D-01-S9"/>
    <s v="D"/>
    <s v="S9"/>
    <s v="BT-380777"/>
    <s v="LOT-C9765"/>
    <n v="204"/>
    <n v="11"/>
    <n v="193"/>
    <n v="25"/>
    <n v="10"/>
    <n v="200"/>
    <s v="SUP-1009"/>
    <x v="7"/>
    <s v="Nigeria"/>
    <n v="10"/>
    <d v="2025-10-22T00:00:00"/>
    <n v="652782.24"/>
    <n v="814324.94"/>
    <n v="133167577"/>
    <s v="NGN"/>
    <d v="2026-06-16T00:00:00"/>
    <d v="2025-11-04T00:00:00"/>
    <m/>
    <x v="3"/>
    <x v="1"/>
  </r>
  <r>
    <s v="PRD-02303"/>
    <s v="UBI-NET-0072"/>
    <s v="9012820000000"/>
    <x v="52"/>
    <s v="Ubiquiti"/>
    <x v="11"/>
    <s v="Routers"/>
    <s v="Each"/>
    <s v="Active"/>
    <x v="0"/>
    <s v="PHC"/>
    <s v="N/A"/>
    <s v="G"/>
    <s v="S4"/>
    <s v="BT-952690"/>
    <s v="LOT-C7940"/>
    <n v="120"/>
    <n v="5"/>
    <n v="115"/>
    <n v="30"/>
    <n v="12"/>
    <n v="150"/>
    <s v="SUP-1006"/>
    <x v="4"/>
    <s v="China"/>
    <n v="38"/>
    <d v="2025-07-01T00:00:00"/>
    <n v="820574.97"/>
    <n v="1016385.49"/>
    <n v="98468996.400000006"/>
    <s v="NGN"/>
    <d v="2026-06-15T00:00:00"/>
    <d v="2025-07-10T00:00:00"/>
    <m/>
    <x v="1"/>
    <x v="1"/>
  </r>
  <r>
    <s v="PRD-00492"/>
    <s v="UBI-NET-0015"/>
    <s v="6186320000000"/>
    <x v="51"/>
    <s v="Ubiquiti"/>
    <x v="11"/>
    <s v="Access Points"/>
    <s v="Each"/>
    <s v="Active"/>
    <x v="2"/>
    <s v="LAG"/>
    <s v="F-22-S1"/>
    <s v="F"/>
    <s v="S1"/>
    <s v="BT-994966"/>
    <s v="LOT-A7377"/>
    <n v="46"/>
    <n v="4"/>
    <n v="42"/>
    <n v="10"/>
    <n v="5"/>
    <n v="40"/>
    <s v="SUP-1004"/>
    <x v="10"/>
    <s v="United Arab Emirates"/>
    <n v="20"/>
    <d v="2025-11-23T00:00:00"/>
    <n v="536605"/>
    <n v="765097.81"/>
    <n v="24683830"/>
    <s v="NGN"/>
    <d v="2026-05-01T00:00:00"/>
    <d v="2025-12-01T00:00:00"/>
    <m/>
    <x v="3"/>
    <x v="1"/>
  </r>
  <r>
    <s v="PRD-01882"/>
    <s v="BRO-SUP-0060"/>
    <s v="3296770000000"/>
    <x v="6"/>
    <s v="Brother"/>
    <x v="6"/>
    <s v="Paper Products"/>
    <s v="Pack"/>
    <s v="Active"/>
    <x v="1"/>
    <s v="ABJ"/>
    <s v="F-19-S5"/>
    <s v="F"/>
    <s v="S5"/>
    <s v="BT-940239"/>
    <s v="LOT-B6164"/>
    <n v="0"/>
    <n v="0"/>
    <n v="0"/>
    <n v="100"/>
    <n v="40"/>
    <n v="1000"/>
    <s v="SUP-1009"/>
    <x v="7"/>
    <s v="Nigeria"/>
    <n v="9"/>
    <d v="2026-02-13T00:00:00"/>
    <n v="25535.279999999999"/>
    <n v="38303.760000000002"/>
    <n v="0"/>
    <s v="NGN"/>
    <d v="2026-06-15T00:00:00"/>
    <d v="2026-02-27T00:00:00"/>
    <d v="2028-03-26T00:00:00"/>
    <x v="0"/>
    <x v="0"/>
  </r>
  <r>
    <s v="PRD-02126"/>
    <s v="HP-LAP-0041"/>
    <s v="9688540000000"/>
    <x v="67"/>
    <s v="Hp"/>
    <x v="2"/>
    <s v="Gaming Laptops"/>
    <s v="Each"/>
    <s v="Active"/>
    <x v="1"/>
    <s v="ABJ"/>
    <s v="E-06-S2"/>
    <s v="E"/>
    <s v="S2"/>
    <s v="BT-677744"/>
    <s v="LOT-B1292"/>
    <n v="96"/>
    <n v="31"/>
    <n v="65"/>
    <n v="30"/>
    <n v="9"/>
    <n v="120"/>
    <s v="SUP-1007"/>
    <x v="8"/>
    <s v="China"/>
    <n v="31"/>
    <d v="2025-01-13T00:00:00"/>
    <n v="382689.73"/>
    <n v="547989.17000000004"/>
    <n v="36738214.079999998"/>
    <s v="NGN"/>
    <d v="2026-06-21T00:00:00"/>
    <d v="2025-01-20T00:00:00"/>
    <m/>
    <x v="1"/>
    <x v="1"/>
  </r>
  <r>
    <s v="PRD-03301"/>
    <s v="HP-SUP-0088"/>
    <s v="925408000000"/>
    <x v="34"/>
    <s v="Hp"/>
    <x v="6"/>
    <s v="Paper Products"/>
    <s v="Pack"/>
    <s v="Active"/>
    <x v="0"/>
    <s v="PHC"/>
    <s v="B-26-S3"/>
    <s v="B"/>
    <s v="S3"/>
    <s v="BT-173820"/>
    <s v="LOT-C5713"/>
    <n v="136"/>
    <n v="35"/>
    <n v="101"/>
    <n v="15"/>
    <n v="6"/>
    <n v="150"/>
    <s v="SUP-1012"/>
    <x v="11"/>
    <s v="Nigeria"/>
    <n v="6"/>
    <d v="2025-08-24T00:00:00"/>
    <n v="36223.440000000002"/>
    <n v="50899"/>
    <n v="4926387.84"/>
    <s v="NGN"/>
    <d v="2026-05-21T00:00:00"/>
    <d v="2025-08-28T00:00:00"/>
    <d v="2026-07-16T00:00:00"/>
    <x v="1"/>
    <x v="1"/>
  </r>
  <r>
    <s v="PRD-00436"/>
    <s v="CAN-PRN-0014"/>
    <s v="2759980000000"/>
    <x v="15"/>
    <s v="Canon"/>
    <x v="7"/>
    <s v="Inkjet Printers"/>
    <s v="Each"/>
    <s v="Active"/>
    <x v="2"/>
    <s v="LAG"/>
    <s v="D-27-S3"/>
    <s v="D"/>
    <s v="S3"/>
    <s v="BT-431864"/>
    <s v="LOT-A8677"/>
    <n v="22"/>
    <n v="4"/>
    <n v="18"/>
    <n v="10"/>
    <n v="5"/>
    <n v="50"/>
    <s v="SUP-1011"/>
    <x v="2"/>
    <s v="United Kingdom"/>
    <n v="31"/>
    <d v="2025-04-24T00:00:00"/>
    <n v="325696.98"/>
    <n v="394856.22"/>
    <n v="7165333.5599999996"/>
    <s v="NGN"/>
    <d v="2026-05-10T00:00:00"/>
    <d v="2025-05-04T00:00:00"/>
    <m/>
    <x v="1"/>
    <x v="1"/>
  </r>
  <r>
    <s v="PRD-01930"/>
    <s v="APC-ELC-0085"/>
    <s v="9509260000000"/>
    <x v="70"/>
    <s v="Apc"/>
    <x v="8"/>
    <s v="UPS"/>
    <s v="Each"/>
    <s v="Active"/>
    <x v="1"/>
    <s v="ABJ"/>
    <s v="D-27-S6"/>
    <s v="D"/>
    <s v="S6"/>
    <s v="BT-851232"/>
    <s v="LOT-B4609"/>
    <n v="41"/>
    <n v="10"/>
    <n v="31"/>
    <n v="15"/>
    <n v="4"/>
    <n v="75"/>
    <s v="SUP-1005"/>
    <x v="12"/>
    <s v="United Arab Emirates"/>
    <n v="18"/>
    <d v="2026-03-02T00:00:00"/>
    <n v="57694.34"/>
    <n v="82376.92"/>
    <n v="2365467.94"/>
    <s v="NGN"/>
    <d v="2026-05-11T00:00:00"/>
    <d v="2026-03-10T00:00:00"/>
    <m/>
    <x v="1"/>
    <x v="1"/>
  </r>
  <r>
    <s v="PRD-03241"/>
    <s v="SAM-AUD-0099"/>
    <s v="6661600000000"/>
    <x v="0"/>
    <s v="Samsung"/>
    <x v="0"/>
    <s v="Earbuds"/>
    <s v="Each"/>
    <s v="Active"/>
    <x v="0"/>
    <s v="PHC"/>
    <s v="G-36-S3"/>
    <s v="G"/>
    <s v="S3"/>
    <s v="BT-370721"/>
    <s v="LOT-C8219"/>
    <n v="140"/>
    <n v="5"/>
    <n v="135"/>
    <n v="30"/>
    <n v="9"/>
    <n v="300"/>
    <s v="SUP-1006"/>
    <x v="4"/>
    <s v="China"/>
    <n v="37"/>
    <d v="2026-01-25T00:00:00"/>
    <n v="111264.24"/>
    <n v="151127.95000000001"/>
    <n v="15576993.6"/>
    <s v="NGN"/>
    <d v="2026-06-10T00:00:00"/>
    <d v="2026-01-28T00:00:00"/>
    <m/>
    <x v="1"/>
    <x v="1"/>
  </r>
  <r>
    <s v="PRD-01464"/>
    <s v="SAM-AUD-0051"/>
    <s v="5647660000000"/>
    <x v="0"/>
    <s v="Samsung"/>
    <x v="0"/>
    <s v="Speakers"/>
    <s v="Each"/>
    <s v="Active"/>
    <x v="1"/>
    <s v="ABJ"/>
    <s v="E-07-S1"/>
    <s v="E"/>
    <s v="S1"/>
    <s v="BT-787134"/>
    <s v="LOT-B2556"/>
    <n v="18"/>
    <n v="0"/>
    <n v="18"/>
    <n v="15"/>
    <n v="6"/>
    <n v="60"/>
    <s v="SUP-1007"/>
    <x v="8"/>
    <s v="China"/>
    <n v="31"/>
    <d v="2025-09-19T00:00:00"/>
    <n v="147461.6"/>
    <n v="171080.5"/>
    <n v="2654308.7999999998"/>
    <s v="NGN"/>
    <d v="2026-05-21T00:00:00"/>
    <d v="2025-09-27T00:00:00"/>
    <m/>
    <x v="1"/>
    <x v="1"/>
  </r>
  <r>
    <s v="PRD-00432"/>
    <s v="APC-ELC-0023"/>
    <s v="2850120000000"/>
    <x v="14"/>
    <s v="Apc"/>
    <x v="8"/>
    <s v="Surge Protection"/>
    <s v="Each"/>
    <s v="Active"/>
    <x v="2"/>
    <s v="LAG"/>
    <s v="B-39-S4"/>
    <s v="B"/>
    <s v="S4"/>
    <s v="BT-654231"/>
    <s v="LOT-A5715"/>
    <n v="108"/>
    <n v="11"/>
    <n v="97"/>
    <n v="50"/>
    <n v="15"/>
    <n v="300"/>
    <s v="SUP-1011"/>
    <x v="2"/>
    <s v="United Kingdom"/>
    <n v="27"/>
    <d v="2026-05-15T00:00:00"/>
    <n v="112797.25"/>
    <n v="162255.73000000001"/>
    <n v="12182103"/>
    <s v="NGN"/>
    <d v="2026-06-01T00:00:00"/>
    <d v="2026-05-29T00:00:00"/>
    <m/>
    <x v="1"/>
    <x v="1"/>
  </r>
  <r>
    <s v="PRD-02827"/>
    <s v="EPS-PRN-0048"/>
    <s v="6263540000000"/>
    <x v="80"/>
    <s v="Epson"/>
    <x v="7"/>
    <s v="Laser Printers"/>
    <s v="Each"/>
    <s v="Active"/>
    <x v="0"/>
    <s v="PHC"/>
    <s v="D-14-S7"/>
    <s v="D"/>
    <s v="S7"/>
    <s v="BT-382446"/>
    <s v="LOT-C6353"/>
    <n v="148"/>
    <n v="41"/>
    <n v="107"/>
    <n v="25"/>
    <n v="12"/>
    <n v="150"/>
    <s v="SUP-1003"/>
    <x v="0"/>
    <s v="Nigeria"/>
    <n v="5"/>
    <d v="2025-04-07T00:00:00"/>
    <n v="175222.61"/>
    <n v="246681.98"/>
    <n v="25932946.280000001"/>
    <s v="NGN"/>
    <d v="2026-06-15T00:00:00"/>
    <d v="2025-04-10T00:00:00"/>
    <m/>
    <x v="1"/>
    <x v="1"/>
  </r>
  <r>
    <s v="PRD-01947"/>
    <s v="HP-CLN-0049"/>
    <s v="5695830000000"/>
    <x v="1"/>
    <s v="Hp"/>
    <x v="1"/>
    <s v="Vacuum"/>
    <s v="Each"/>
    <s v="Discontinued"/>
    <x v="1"/>
    <s v="ABJ"/>
    <s v="D-29-S3"/>
    <s v="D"/>
    <s v="S3"/>
    <s v="BT-364546"/>
    <s v="LOT-B7077"/>
    <n v="18"/>
    <n v="4"/>
    <n v="14"/>
    <n v="100"/>
    <n v="30"/>
    <n v="400"/>
    <s v="SUP-1002"/>
    <x v="5"/>
    <s v="Nigeria"/>
    <n v="6"/>
    <d v="2025-08-18T00:00:00"/>
    <n v="18513.86"/>
    <n v="24274.639999999999"/>
    <n v="333249.48"/>
    <s v="NGN"/>
    <d v="2026-06-28T00:00:00"/>
    <d v="2025-08-25T00:00:00"/>
    <d v="2027-04-01T00:00:00"/>
    <x v="2"/>
    <x v="0"/>
  </r>
  <r>
    <s v="PRD-01542"/>
    <s v="APC-ELC-0074"/>
    <s v="5069780000000"/>
    <x v="14"/>
    <s v="Apc"/>
    <x v="8"/>
    <s v="UPS"/>
    <s v="Each"/>
    <s v="Active"/>
    <x v="1"/>
    <s v="ABJ"/>
    <s v="B-29-S5"/>
    <s v="B"/>
    <s v="S5"/>
    <s v="BT-375402"/>
    <s v="LOT-B4481"/>
    <n v="48"/>
    <n v="9"/>
    <n v="39"/>
    <n v="10"/>
    <n v="4"/>
    <n v="50"/>
    <s v="SUP-1003"/>
    <x v="0"/>
    <s v="Nigeria"/>
    <n v="6"/>
    <d v="2026-03-23T00:00:00"/>
    <n v="198265.99"/>
    <n v="239119.64"/>
    <n v="9516767.5199999996"/>
    <s v="NGN"/>
    <d v="2026-05-21T00:00:00"/>
    <d v="2026-03-25T00:00:00"/>
    <m/>
    <x v="1"/>
    <x v="1"/>
  </r>
  <r>
    <s v="PRD-01811"/>
    <s v="HP-SUP-0050"/>
    <s v="1091050000000"/>
    <x v="34"/>
    <s v="Hp"/>
    <x v="6"/>
    <s v="Labels"/>
    <s v="Pack"/>
    <s v="Active"/>
    <x v="1"/>
    <s v="ABJ"/>
    <s v="F-06-S2"/>
    <s v="F"/>
    <s v="S2"/>
    <s v="BT-622886"/>
    <s v="LOT-B5023"/>
    <n v="749"/>
    <n v="108"/>
    <n v="641"/>
    <n v="60"/>
    <n v="18"/>
    <n v="600"/>
    <s v="SUP-1010"/>
    <x v="1"/>
    <s v="United Arab Emirates"/>
    <n v="14"/>
    <d v="2025-09-20T00:00:00"/>
    <n v="20421.09"/>
    <n v="27332.89"/>
    <n v="15295396.41"/>
    <s v="NGN"/>
    <d v="2026-06-26T00:00:00"/>
    <d v="2025-09-23T00:00:00"/>
    <d v="2028-01-09T00:00:00"/>
    <x v="3"/>
    <x v="1"/>
  </r>
  <r>
    <s v="PRD-02972"/>
    <s v="MSF-FUR-0079"/>
    <s v="1163340000000"/>
    <x v="10"/>
    <s v="Microsoft"/>
    <x v="4"/>
    <s v="Seating"/>
    <s v="Each"/>
    <s v="Active"/>
    <x v="0"/>
    <s v="PHC"/>
    <s v="A-20-S9"/>
    <s v="A"/>
    <s v="S9"/>
    <s v="BT-903014"/>
    <s v="LOT-C1857"/>
    <n v="212"/>
    <n v="64"/>
    <n v="148"/>
    <n v="40"/>
    <n v="16"/>
    <n v="320"/>
    <s v="SUP-1009"/>
    <x v="7"/>
    <s v="Nigeria"/>
    <n v="8"/>
    <d v="2025-01-15T00:00:00"/>
    <n v="243270.46"/>
    <n v="338681.93"/>
    <n v="51573337.520000003"/>
    <s v="NGN"/>
    <d v="2026-06-05T00:00:00"/>
    <d v="2025-01-25T00:00:00"/>
    <m/>
    <x v="1"/>
    <x v="1"/>
  </r>
  <r>
    <s v="PRD-02891"/>
    <s v="HP-ACC-0069"/>
    <s v="5094220000000"/>
    <x v="57"/>
    <s v="Hp"/>
    <x v="10"/>
    <s v="Input Combos"/>
    <s v="Each"/>
    <s v="Active"/>
    <x v="0"/>
    <s v="PHC"/>
    <s v="E-19-S1"/>
    <s v="E"/>
    <s v="S1"/>
    <s v="BT-897698"/>
    <s v="LOT-C9935"/>
    <n v="113"/>
    <n v="7"/>
    <n v="106"/>
    <n v="40"/>
    <n v="20"/>
    <n v="400"/>
    <s v="SUP-1006"/>
    <x v="4"/>
    <s v="China"/>
    <n v="36"/>
    <d v="2025-08-01T00:00:00"/>
    <n v="36395.49"/>
    <n v="47265.43"/>
    <n v="4112690.37"/>
    <s v="NGN"/>
    <d v="2026-06-04T00:00:00"/>
    <d v="2025-08-10T00:00:00"/>
    <m/>
    <x v="1"/>
    <x v="1"/>
  </r>
  <r>
    <s v="PRD-01669"/>
    <s v="WD-STO-0044"/>
    <s v="7002280000000"/>
    <x v="78"/>
    <s v="Western Digital"/>
    <x v="3"/>
    <s v="External Storage"/>
    <s v="Each"/>
    <s v="Discontinued"/>
    <x v="1"/>
    <s v="ABJ"/>
    <s v="F-32-S2"/>
    <s v="F"/>
    <s v="S2"/>
    <s v="BT-498127"/>
    <s v="LOT-B8836"/>
    <n v="179"/>
    <n v="15"/>
    <n v="164"/>
    <n v="60"/>
    <n v="24"/>
    <n v="240"/>
    <s v="SUP-1003"/>
    <x v="0"/>
    <s v="Nigeria"/>
    <n v="2"/>
    <d v="2025-11-22T00:00:00"/>
    <n v="134194.87"/>
    <n v="184960.02"/>
    <n v="24020881.73"/>
    <s v="NGN"/>
    <d v="2026-05-16T00:00:00"/>
    <d v="2025-12-06T00:00:00"/>
    <m/>
    <x v="1"/>
    <x v="1"/>
  </r>
  <r>
    <s v="PRD-00475"/>
    <s v="CIS-NET-0016"/>
    <s v="8522820000000"/>
    <x v="56"/>
    <s v="Cisco"/>
    <x v="11"/>
    <s v="Access Points"/>
    <s v="Each"/>
    <s v="Active"/>
    <x v="2"/>
    <s v="LAG"/>
    <s v="B-12-S5"/>
    <s v="B"/>
    <s v="S5"/>
    <s v="BT-659890"/>
    <s v="LOT-A3033"/>
    <n v="41"/>
    <n v="13"/>
    <n v="28"/>
    <n v="10"/>
    <n v="5"/>
    <n v="50"/>
    <s v="SUP-1002"/>
    <x v="5"/>
    <s v="Nigeria"/>
    <n v="4"/>
    <d v="2026-03-23T00:00:00"/>
    <n v="99862.27"/>
    <n v="153242.32999999999"/>
    <n v="4094353.07"/>
    <s v="NGN"/>
    <d v="2026-05-11T00:00:00"/>
    <d v="2026-03-25T00:00:00"/>
    <m/>
    <x v="1"/>
    <x v="1"/>
  </r>
  <r>
    <s v="PRD-01713"/>
    <s v="HP-CLN-0042"/>
    <s v="4280970000000"/>
    <x v="1"/>
    <s v="Hp"/>
    <x v="1"/>
    <s v="Wipes"/>
    <s v="Each"/>
    <s v="Active"/>
    <x v="1"/>
    <s v="ABJ"/>
    <s v="A-10-S3"/>
    <s v="A"/>
    <s v="S3"/>
    <s v="BT-421556"/>
    <s v="LOT-B7294"/>
    <n v="171"/>
    <n v="57"/>
    <n v="114"/>
    <n v="75"/>
    <n v="37"/>
    <n v="450"/>
    <s v="SUP-1007"/>
    <x v="8"/>
    <s v="China"/>
    <n v="34"/>
    <d v="2026-03-01T00:00:00"/>
    <n v="154969.76999999999"/>
    <n v="179402.97"/>
    <n v="26499830.670000002"/>
    <s v="NGN"/>
    <d v="2026-05-19T00:00:00"/>
    <d v="2026-03-10T00:00:00"/>
    <d v="2027-10-14T00:00:00"/>
    <x v="1"/>
    <x v="1"/>
  </r>
  <r>
    <s v="PRD-02850"/>
    <s v="WD-STO-0073"/>
    <m/>
    <x v="74"/>
    <s v="Western Digital"/>
    <x v="3"/>
    <s v="External Storage"/>
    <s v="Each"/>
    <s v="Active"/>
    <x v="0"/>
    <s v="PHC"/>
    <s v="E-23-S6"/>
    <s v="E"/>
    <s v="S6"/>
    <s v="BT-151306"/>
    <s v="LOT-C1819"/>
    <n v="137"/>
    <n v="26"/>
    <n v="111"/>
    <n v="50"/>
    <n v="15"/>
    <n v="200"/>
    <s v="SUP-1012"/>
    <x v="11"/>
    <s v="Nigeria"/>
    <n v="6"/>
    <d v="2025-05-14T00:00:00"/>
    <n v="30456.240000000002"/>
    <n v="38240.29"/>
    <n v="4172504.88"/>
    <s v="NGN"/>
    <d v="2026-05-29T00:00:00"/>
    <d v="2025-05-24T00:00:00"/>
    <m/>
    <x v="1"/>
    <x v="1"/>
  </r>
  <r>
    <s v="PRD-02404"/>
    <s v="CIS-NET-0095"/>
    <s v="475104000000"/>
    <x v="56"/>
    <s v="Cisco"/>
    <x v="11"/>
    <s v="Routers"/>
    <s v="Each"/>
    <s v="Active"/>
    <x v="0"/>
    <s v="PHC"/>
    <s v="C-07-S7"/>
    <s v="C"/>
    <s v="S7"/>
    <s v="BT-302909"/>
    <s v="LOT-C8020"/>
    <n v="0"/>
    <n v="0"/>
    <n v="0"/>
    <n v="75"/>
    <n v="30"/>
    <n v="600"/>
    <s v="SUP-1006"/>
    <x v="4"/>
    <s v="China"/>
    <n v="37"/>
    <d v="2026-02-03T00:00:00"/>
    <n v="924762.33"/>
    <n v="1208885.79"/>
    <n v="0"/>
    <s v="NGN"/>
    <d v="2026-06-09T00:00:00"/>
    <d v="2026-02-09T00:00:00"/>
    <m/>
    <x v="0"/>
    <x v="0"/>
  </r>
  <r>
    <s v="PRD-02048"/>
    <s v="MSF-LAP-0038"/>
    <s v="286012000000"/>
    <x v="46"/>
    <s v="Microsoft"/>
    <x v="2"/>
    <s v="Business Laptops"/>
    <s v="Each"/>
    <s v="Active"/>
    <x v="1"/>
    <s v="ABJ"/>
    <s v="D-20-S2"/>
    <s v="D"/>
    <s v="S2"/>
    <s v="BT-787470"/>
    <s v="LOT-B7327"/>
    <n v="346"/>
    <n v="15"/>
    <n v="331"/>
    <n v="40"/>
    <n v="16"/>
    <n v="400"/>
    <s v="SUP-1010"/>
    <x v="1"/>
    <s v="United Arab Emirates"/>
    <n v="20"/>
    <d v="2026-04-11T00:00:00"/>
    <n v="527068.18000000005"/>
    <n v="764316.22"/>
    <n v="182365590.30000001"/>
    <s v="NGN"/>
    <d v="2026-05-08T00:00:00"/>
    <d v="2026-04-19T00:00:00"/>
    <m/>
    <x v="1"/>
    <x v="1"/>
  </r>
  <r>
    <s v="PRD-02780"/>
    <s v="UBI-NET-0093"/>
    <s v="6705530000000"/>
    <x v="51"/>
    <s v="Ubiquiti"/>
    <x v="11"/>
    <s v="Switches"/>
    <s v="Each"/>
    <s v="Active"/>
    <x v="0"/>
    <s v="PHC"/>
    <s v="E-27-S1"/>
    <s v="E"/>
    <s v="S1"/>
    <s v="BT-503161"/>
    <s v="LOT-C6437"/>
    <n v="0"/>
    <n v="0"/>
    <n v="0"/>
    <n v="75"/>
    <n v="22"/>
    <n v="300"/>
    <s v="SUP-1009"/>
    <x v="7"/>
    <s v="Nigeria"/>
    <n v="9"/>
    <d v="2025-10-15T00:00:00"/>
    <n v="711056.3"/>
    <n v="1041700.53"/>
    <n v="0"/>
    <s v="NGN"/>
    <d v="2026-04-30T00:00:00"/>
    <d v="2025-10-19T00:00:00"/>
    <m/>
    <x v="0"/>
    <x v="0"/>
  </r>
  <r>
    <s v="PRD-00452"/>
    <s v="SAM-MOB-0017"/>
    <s v="5862390000000"/>
    <x v="11"/>
    <s v="Samsung"/>
    <x v="5"/>
    <s v="Tablets"/>
    <s v="Each"/>
    <s v="Active"/>
    <x v="2"/>
    <s v="LAG"/>
    <s v="C-01-S9"/>
    <s v="C"/>
    <s v="S9"/>
    <s v="BT-758169"/>
    <s v="LOT-A5610"/>
    <n v="63"/>
    <n v="0"/>
    <n v="63"/>
    <n v="100"/>
    <n v="30"/>
    <n v="500"/>
    <s v="SUP-1004"/>
    <x v="10"/>
    <s v="United Arab Emirates"/>
    <n v="24"/>
    <m/>
    <n v="162732.54"/>
    <n v="244531.48"/>
    <n v="10252150.02"/>
    <s v="NGN"/>
    <d v="2026-06-16T00:00:00"/>
    <d v="2025-12-30T00:00:00"/>
    <m/>
    <x v="2"/>
    <x v="0"/>
  </r>
  <r>
    <s v="PRD-00361"/>
    <s v="HP-LAP-0009"/>
    <s v="2415130000000"/>
    <x v="67"/>
    <s v="Hp"/>
    <x v="2"/>
    <s v="Gaming Laptops"/>
    <s v="Each"/>
    <s v="Active"/>
    <x v="2"/>
    <s v="LAG"/>
    <s v="B-28-S8"/>
    <s v="B"/>
    <s v="S8"/>
    <s v="BT-617215"/>
    <s v="LOT-A5309"/>
    <n v="20"/>
    <n v="6"/>
    <n v="14"/>
    <n v="10"/>
    <n v="4"/>
    <n v="40"/>
    <s v="SUP-1011"/>
    <x v="2"/>
    <s v="United Kingdom"/>
    <n v="29"/>
    <d v="2025-08-11T00:00:00"/>
    <n v="896938.59"/>
    <n v="1329635.33"/>
    <n v="17938771.800000001"/>
    <s v="NGN"/>
    <d v="2026-06-22T00:00:00"/>
    <d v="2025-08-26T00:00:00"/>
    <m/>
    <x v="1"/>
    <x v="1"/>
  </r>
  <r>
    <s v="PRD-01764"/>
    <s v="WD-STO-0046"/>
    <s v="2233450000000"/>
    <x v="61"/>
    <s v="Western Digital"/>
    <x v="3"/>
    <s v="External Storage"/>
    <s v="Each"/>
    <s v="Active"/>
    <x v="1"/>
    <s v="ABJ"/>
    <s v="F-15-S9"/>
    <s v="F"/>
    <s v="S9"/>
    <s v="BT-334045"/>
    <s v="LOT-B8878"/>
    <n v="110"/>
    <n v="1"/>
    <n v="109"/>
    <n v="60"/>
    <n v="30"/>
    <n v="360"/>
    <s v="SUP-1007"/>
    <x v="8"/>
    <s v="China"/>
    <n v="31"/>
    <d v="2025-12-07T00:00:00"/>
    <n v="120543.37"/>
    <n v="147221.64000000001"/>
    <n v="13259770.699999999"/>
    <s v="NGN"/>
    <d v="2026-06-09T00:00:00"/>
    <d v="2025-12-10T00:00:00"/>
    <m/>
    <x v="1"/>
    <x v="1"/>
  </r>
  <r>
    <s v="PRD-03316"/>
    <s v="SAM-MOB-0107"/>
    <s v="3729980000000"/>
    <x v="11"/>
    <s v="Samsung"/>
    <x v="5"/>
    <s v="Smartphones"/>
    <s v="Each"/>
    <s v="Active"/>
    <x v="0"/>
    <s v="PHC"/>
    <s v="E-07-S9"/>
    <s v="E"/>
    <s v="S9"/>
    <s v="BT-779997"/>
    <s v="LOT-C4548"/>
    <n v="38"/>
    <n v="8"/>
    <n v="30"/>
    <n v="25"/>
    <n v="10"/>
    <n v="200"/>
    <s v="SUP-1009"/>
    <x v="7"/>
    <s v="Nigeria"/>
    <n v="11"/>
    <d v="2025-12-24T00:00:00"/>
    <n v="191893.03"/>
    <n v="264588.7"/>
    <n v="7291935.1399999997"/>
    <s v="NGN"/>
    <d v="2026-05-10T00:00:00"/>
    <d v="2025-12-28T00:00:00"/>
    <m/>
    <x v="1"/>
    <x v="1"/>
  </r>
  <r>
    <s v="PRD-01814"/>
    <s v="KNG-STO-0041"/>
    <s v="5142160000000"/>
    <x v="79"/>
    <s v="Kingston"/>
    <x v="3"/>
    <s v="External Storage"/>
    <s v="Each"/>
    <s v="Active"/>
    <x v="1"/>
    <s v="ABJ"/>
    <s v="E-26-S6"/>
    <s v="E"/>
    <s v="S6"/>
    <s v="BT-916109"/>
    <s v="LOT-B6085"/>
    <n v="9"/>
    <n v="2"/>
    <n v="7"/>
    <n v="20"/>
    <n v="6"/>
    <n v="100"/>
    <s v="SUP-1010"/>
    <x v="1"/>
    <s v="United Arab Emirates"/>
    <n v="18"/>
    <d v="2025-08-04T00:00:00"/>
    <n v="179260.83"/>
    <n v="226114.99"/>
    <n v="1613347.47"/>
    <s v="NGN"/>
    <d v="2026-06-10T00:00:00"/>
    <d v="2025-08-13T00:00:00"/>
    <m/>
    <x v="2"/>
    <x v="0"/>
  </r>
  <r>
    <m/>
    <m/>
    <m/>
    <x v="86"/>
    <m/>
    <x v="12"/>
    <m/>
    <m/>
    <m/>
    <x v="3"/>
    <m/>
    <m/>
    <m/>
    <m/>
    <m/>
    <m/>
    <m/>
    <m/>
    <m/>
    <m/>
    <m/>
    <m/>
    <m/>
    <x v="13"/>
    <m/>
    <m/>
    <m/>
    <m/>
    <m/>
    <m/>
    <m/>
    <m/>
    <m/>
    <m/>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878188-38BF-4A40-8C6F-81642434D0CE}" name="ReorderPivot"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8:C35" firstHeaderRow="1" firstDataRow="1" firstDataCol="0"/>
  <pivotFields count="3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26B444-F0AC-47A1-A4DD-B486CB5447AC}" name="ReorderPivot"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8:D304" firstHeaderRow="0" firstDataRow="1" firstDataCol="1" rowPageCount="2" colPageCount="1"/>
  <pivotFields count="36">
    <pivotField showAll="0"/>
    <pivotField showAll="0"/>
    <pivotField showAll="0"/>
    <pivotField axis="axisRow" showAll="0">
      <items count="88">
        <item x="82"/>
        <item x="14"/>
        <item x="38"/>
        <item x="70"/>
        <item x="12"/>
        <item x="44"/>
        <item x="6"/>
        <item x="24"/>
        <item x="39"/>
        <item x="15"/>
        <item x="50"/>
        <item x="35"/>
        <item x="48"/>
        <item x="17"/>
        <item x="53"/>
        <item x="56"/>
        <item x="9"/>
        <item x="36"/>
        <item x="65"/>
        <item x="58"/>
        <item x="2"/>
        <item x="75"/>
        <item x="41"/>
        <item x="29"/>
        <item x="80"/>
        <item x="71"/>
        <item x="34"/>
        <item x="54"/>
        <item x="1"/>
        <item x="83"/>
        <item x="27"/>
        <item x="76"/>
        <item x="64"/>
        <item x="77"/>
        <item x="45"/>
        <item x="67"/>
        <item x="25"/>
        <item x="63"/>
        <item x="72"/>
        <item x="57"/>
        <item x="23"/>
        <item x="59"/>
        <item x="79"/>
        <item x="19"/>
        <item x="85"/>
        <item x="66"/>
        <item x="5"/>
        <item x="73"/>
        <item x="8"/>
        <item x="33"/>
        <item x="4"/>
        <item x="60"/>
        <item x="30"/>
        <item x="84"/>
        <item x="69"/>
        <item x="28"/>
        <item x="68"/>
        <item x="10"/>
        <item x="62"/>
        <item x="26"/>
        <item x="18"/>
        <item x="46"/>
        <item x="37"/>
        <item x="31"/>
        <item x="7"/>
        <item x="49"/>
        <item x="20"/>
        <item x="32"/>
        <item x="42"/>
        <item x="22"/>
        <item x="13"/>
        <item x="0"/>
        <item x="21"/>
        <item x="11"/>
        <item x="3"/>
        <item x="55"/>
        <item x="47"/>
        <item x="81"/>
        <item x="52"/>
        <item x="43"/>
        <item x="40"/>
        <item x="16"/>
        <item x="51"/>
        <item x="61"/>
        <item x="78"/>
        <item x="74"/>
        <item x="86"/>
        <item t="default"/>
      </items>
    </pivotField>
    <pivotField showAll="0"/>
    <pivotField axis="axisRow" showAll="0">
      <items count="14">
        <item x="0"/>
        <item x="9"/>
        <item x="1"/>
        <item x="10"/>
        <item x="8"/>
        <item x="2"/>
        <item x="5"/>
        <item x="11"/>
        <item x="4"/>
        <item x="6"/>
        <item x="7"/>
        <item x="3"/>
        <item x="12"/>
        <item t="default"/>
      </items>
    </pivotField>
    <pivotField showAll="0"/>
    <pivotField showAll="0"/>
    <pivotField showAll="0"/>
    <pivotField axis="axisRow" showAll="0">
      <items count="5">
        <item x="1"/>
        <item x="2"/>
        <item x="0"/>
        <item x="3"/>
        <item t="default"/>
      </items>
    </pivotField>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items count="15">
        <item x="1"/>
        <item x="8"/>
        <item x="10"/>
        <item x="11"/>
        <item x="6"/>
        <item x="3"/>
        <item x="12"/>
        <item x="4"/>
        <item x="0"/>
        <item x="9"/>
        <item x="2"/>
        <item x="7"/>
        <item x="5"/>
        <item x="13"/>
        <item t="default"/>
      </items>
    </pivotField>
    <pivotField showAll="0"/>
    <pivotField showAll="0"/>
    <pivotField showAll="0"/>
    <pivotField showAll="0"/>
    <pivotField showAll="0"/>
    <pivotField dataField="1" showAll="0"/>
    <pivotField showAll="0"/>
    <pivotField showAll="0"/>
    <pivotField showAll="0"/>
    <pivotField showAll="0"/>
    <pivotField axis="axisPage" showAll="0">
      <items count="6">
        <item x="1"/>
        <item x="2"/>
        <item x="0"/>
        <item x="3"/>
        <item x="4"/>
        <item t="default"/>
      </items>
    </pivotField>
    <pivotField axis="axisPage" showAll="0">
      <items count="4">
        <item h="1" x="1"/>
        <item x="0"/>
        <item h="1" x="2"/>
        <item t="default"/>
      </items>
    </pivotField>
  </pivotFields>
  <rowFields count="3">
    <field x="9"/>
    <field x="5"/>
    <field x="3"/>
  </rowFields>
  <rowItems count="286">
    <i>
      <x/>
    </i>
    <i r="1">
      <x/>
    </i>
    <i r="2">
      <x v="51"/>
    </i>
    <i r="2">
      <x v="56"/>
    </i>
    <i r="2">
      <x v="64"/>
    </i>
    <i r="2">
      <x v="65"/>
    </i>
    <i r="2">
      <x v="71"/>
    </i>
    <i r="1">
      <x v="1"/>
    </i>
    <i r="2">
      <x v="13"/>
    </i>
    <i r="2">
      <x v="67"/>
    </i>
    <i r="2">
      <x v="80"/>
    </i>
    <i r="2">
      <x v="81"/>
    </i>
    <i r="1">
      <x v="2"/>
    </i>
    <i r="2">
      <x v="12"/>
    </i>
    <i r="2">
      <x v="28"/>
    </i>
    <i r="2">
      <x v="55"/>
    </i>
    <i r="2">
      <x v="66"/>
    </i>
    <i r="1">
      <x v="3"/>
    </i>
    <i r="2">
      <x v="17"/>
    </i>
    <i r="2">
      <x v="19"/>
    </i>
    <i r="2">
      <x v="20"/>
    </i>
    <i r="2">
      <x v="25"/>
    </i>
    <i r="2">
      <x v="38"/>
    </i>
    <i r="2">
      <x v="39"/>
    </i>
    <i r="2">
      <x v="52"/>
    </i>
    <i r="2">
      <x v="53"/>
    </i>
    <i r="2">
      <x v="54"/>
    </i>
    <i r="2">
      <x v="58"/>
    </i>
    <i r="2">
      <x v="59"/>
    </i>
    <i r="1">
      <x v="4"/>
    </i>
    <i r="2">
      <x/>
    </i>
    <i r="2">
      <x v="1"/>
    </i>
    <i r="2">
      <x v="2"/>
    </i>
    <i r="2">
      <x v="3"/>
    </i>
    <i r="2">
      <x v="62"/>
    </i>
    <i r="2">
      <x v="63"/>
    </i>
    <i r="1">
      <x v="5"/>
    </i>
    <i r="2">
      <x v="20"/>
    </i>
    <i r="2">
      <x v="21"/>
    </i>
    <i r="2">
      <x v="29"/>
    </i>
    <i r="2">
      <x v="33"/>
    </i>
    <i r="2">
      <x v="35"/>
    </i>
    <i r="2">
      <x v="37"/>
    </i>
    <i r="2">
      <x v="43"/>
    </i>
    <i r="2">
      <x v="44"/>
    </i>
    <i r="2">
      <x v="60"/>
    </i>
    <i r="2">
      <x v="61"/>
    </i>
    <i r="1">
      <x v="6"/>
    </i>
    <i r="2">
      <x v="36"/>
    </i>
    <i r="2">
      <x v="45"/>
    </i>
    <i r="2">
      <x v="46"/>
    </i>
    <i r="2">
      <x v="51"/>
    </i>
    <i r="2">
      <x v="69"/>
    </i>
    <i r="2">
      <x v="70"/>
    </i>
    <i r="2">
      <x v="72"/>
    </i>
    <i r="2">
      <x v="73"/>
    </i>
    <i r="1">
      <x v="7"/>
    </i>
    <i r="2">
      <x v="12"/>
    </i>
    <i r="2">
      <x v="14"/>
    </i>
    <i r="2">
      <x v="15"/>
    </i>
    <i r="2">
      <x v="79"/>
    </i>
    <i r="2">
      <x v="82"/>
    </i>
    <i r="1">
      <x v="8"/>
    </i>
    <i r="2">
      <x v="15"/>
    </i>
    <i r="2">
      <x v="30"/>
    </i>
    <i r="2">
      <x v="50"/>
    </i>
    <i r="2">
      <x v="57"/>
    </i>
    <i r="1">
      <x v="9"/>
    </i>
    <i r="2">
      <x v="6"/>
    </i>
    <i r="2">
      <x v="7"/>
    </i>
    <i r="2">
      <x v="8"/>
    </i>
    <i r="2">
      <x v="10"/>
    </i>
    <i r="2">
      <x v="26"/>
    </i>
    <i r="2">
      <x v="34"/>
    </i>
    <i r="2">
      <x v="64"/>
    </i>
    <i r="1">
      <x v="10"/>
    </i>
    <i r="2">
      <x v="4"/>
    </i>
    <i r="2">
      <x v="9"/>
    </i>
    <i r="2">
      <x v="11"/>
    </i>
    <i r="2">
      <x v="22"/>
    </i>
    <i r="2">
      <x v="23"/>
    </i>
    <i r="2">
      <x v="31"/>
    </i>
    <i r="2">
      <x v="32"/>
    </i>
    <i r="1">
      <x v="11"/>
    </i>
    <i r="2">
      <x v="40"/>
    </i>
    <i r="2">
      <x v="41"/>
    </i>
    <i r="2">
      <x v="42"/>
    </i>
    <i r="2">
      <x v="68"/>
    </i>
    <i r="2">
      <x v="74"/>
    </i>
    <i r="2">
      <x v="75"/>
    </i>
    <i r="2">
      <x v="76"/>
    </i>
    <i r="2">
      <x v="77"/>
    </i>
    <i r="2">
      <x v="83"/>
    </i>
    <i r="2">
      <x v="84"/>
    </i>
    <i r="2">
      <x v="85"/>
    </i>
    <i>
      <x v="1"/>
    </i>
    <i r="1">
      <x/>
    </i>
    <i r="2">
      <x v="56"/>
    </i>
    <i r="2">
      <x v="64"/>
    </i>
    <i r="2">
      <x v="65"/>
    </i>
    <i r="2">
      <x v="71"/>
    </i>
    <i r="1">
      <x v="1"/>
    </i>
    <i r="2">
      <x v="13"/>
    </i>
    <i r="2">
      <x v="67"/>
    </i>
    <i r="2">
      <x v="80"/>
    </i>
    <i r="2">
      <x v="81"/>
    </i>
    <i r="1">
      <x v="2"/>
    </i>
    <i r="2">
      <x v="28"/>
    </i>
    <i r="2">
      <x v="55"/>
    </i>
    <i r="2">
      <x v="66"/>
    </i>
    <i r="1">
      <x v="3"/>
    </i>
    <i r="2">
      <x v="17"/>
    </i>
    <i r="2">
      <x v="19"/>
    </i>
    <i r="2">
      <x v="25"/>
    </i>
    <i r="2">
      <x v="38"/>
    </i>
    <i r="2">
      <x v="39"/>
    </i>
    <i r="2">
      <x v="53"/>
    </i>
    <i r="2">
      <x v="54"/>
    </i>
    <i r="2">
      <x v="58"/>
    </i>
    <i r="2">
      <x v="59"/>
    </i>
    <i r="1">
      <x v="4"/>
    </i>
    <i r="2">
      <x/>
    </i>
    <i r="2">
      <x v="1"/>
    </i>
    <i r="2">
      <x v="2"/>
    </i>
    <i r="2">
      <x v="3"/>
    </i>
    <i r="2">
      <x v="39"/>
    </i>
    <i r="2">
      <x v="62"/>
    </i>
    <i r="2">
      <x v="63"/>
    </i>
    <i r="1">
      <x v="5"/>
    </i>
    <i r="2">
      <x v="16"/>
    </i>
    <i r="2">
      <x v="18"/>
    </i>
    <i r="2">
      <x v="20"/>
    </i>
    <i r="2">
      <x v="21"/>
    </i>
    <i r="2">
      <x v="29"/>
    </i>
    <i r="2">
      <x v="35"/>
    </i>
    <i r="2">
      <x v="37"/>
    </i>
    <i r="2">
      <x v="43"/>
    </i>
    <i r="2">
      <x v="44"/>
    </i>
    <i r="2">
      <x v="47"/>
    </i>
    <i r="2">
      <x v="48"/>
    </i>
    <i r="2">
      <x v="60"/>
    </i>
    <i r="2">
      <x v="61"/>
    </i>
    <i r="1">
      <x v="6"/>
    </i>
    <i r="2">
      <x v="36"/>
    </i>
    <i r="2">
      <x v="45"/>
    </i>
    <i r="2">
      <x v="46"/>
    </i>
    <i r="2">
      <x v="69"/>
    </i>
    <i r="2">
      <x v="70"/>
    </i>
    <i r="2">
      <x v="72"/>
    </i>
    <i r="2">
      <x v="73"/>
    </i>
    <i r="1">
      <x v="7"/>
    </i>
    <i r="2">
      <x v="12"/>
    </i>
    <i r="2">
      <x v="14"/>
    </i>
    <i r="2">
      <x v="15"/>
    </i>
    <i r="2">
      <x v="78"/>
    </i>
    <i r="2">
      <x v="79"/>
    </i>
    <i r="2">
      <x v="82"/>
    </i>
    <i r="1">
      <x v="8"/>
    </i>
    <i r="2">
      <x v="10"/>
    </i>
    <i r="2">
      <x v="30"/>
    </i>
    <i r="2">
      <x v="50"/>
    </i>
    <i r="2">
      <x v="57"/>
    </i>
    <i r="1">
      <x v="9"/>
    </i>
    <i r="2">
      <x v="6"/>
    </i>
    <i r="2">
      <x v="7"/>
    </i>
    <i r="2">
      <x v="8"/>
    </i>
    <i r="2">
      <x v="10"/>
    </i>
    <i r="2">
      <x v="26"/>
    </i>
    <i r="2">
      <x v="34"/>
    </i>
    <i r="1">
      <x v="10"/>
    </i>
    <i r="2">
      <x v="4"/>
    </i>
    <i r="2">
      <x v="9"/>
    </i>
    <i r="2">
      <x v="11"/>
    </i>
    <i r="2">
      <x v="22"/>
    </i>
    <i r="2">
      <x v="23"/>
    </i>
    <i r="2">
      <x v="24"/>
    </i>
    <i r="2">
      <x v="27"/>
    </i>
    <i r="2">
      <x v="31"/>
    </i>
    <i r="2">
      <x v="32"/>
    </i>
    <i r="1">
      <x v="11"/>
    </i>
    <i r="2">
      <x v="40"/>
    </i>
    <i r="2">
      <x v="41"/>
    </i>
    <i r="2">
      <x v="55"/>
    </i>
    <i r="2">
      <x v="68"/>
    </i>
    <i r="2">
      <x v="74"/>
    </i>
    <i r="2">
      <x v="75"/>
    </i>
    <i r="2">
      <x v="76"/>
    </i>
    <i r="2">
      <x v="77"/>
    </i>
    <i r="2">
      <x v="83"/>
    </i>
    <i r="2">
      <x v="84"/>
    </i>
    <i r="2">
      <x v="85"/>
    </i>
    <i>
      <x v="2"/>
    </i>
    <i r="1">
      <x/>
    </i>
    <i r="2">
      <x v="51"/>
    </i>
    <i r="2">
      <x v="56"/>
    </i>
    <i r="2">
      <x v="64"/>
    </i>
    <i r="2">
      <x v="65"/>
    </i>
    <i r="2">
      <x v="71"/>
    </i>
    <i r="1">
      <x v="1"/>
    </i>
    <i r="2">
      <x v="11"/>
    </i>
    <i r="2">
      <x v="13"/>
    </i>
    <i r="2">
      <x v="67"/>
    </i>
    <i r="2">
      <x v="80"/>
    </i>
    <i r="2">
      <x v="81"/>
    </i>
    <i r="2">
      <x v="82"/>
    </i>
    <i r="1">
      <x v="2"/>
    </i>
    <i r="2">
      <x v="28"/>
    </i>
    <i r="2">
      <x v="55"/>
    </i>
    <i r="2">
      <x v="66"/>
    </i>
    <i r="1">
      <x v="3"/>
    </i>
    <i r="2">
      <x v="19"/>
    </i>
    <i r="2">
      <x v="25"/>
    </i>
    <i r="2">
      <x v="38"/>
    </i>
    <i r="2">
      <x v="39"/>
    </i>
    <i r="2">
      <x v="49"/>
    </i>
    <i r="2">
      <x v="53"/>
    </i>
    <i r="2">
      <x v="54"/>
    </i>
    <i r="2">
      <x v="59"/>
    </i>
    <i r="1">
      <x v="4"/>
    </i>
    <i r="2">
      <x/>
    </i>
    <i r="2">
      <x v="2"/>
    </i>
    <i r="2">
      <x v="3"/>
    </i>
    <i r="2">
      <x v="62"/>
    </i>
    <i r="2">
      <x v="63"/>
    </i>
    <i r="1">
      <x v="5"/>
    </i>
    <i r="2">
      <x v="18"/>
    </i>
    <i r="2">
      <x v="21"/>
    </i>
    <i r="2">
      <x v="29"/>
    </i>
    <i r="2">
      <x v="37"/>
    </i>
    <i r="2">
      <x v="43"/>
    </i>
    <i r="2">
      <x v="44"/>
    </i>
    <i r="2">
      <x v="47"/>
    </i>
    <i r="2">
      <x v="48"/>
    </i>
    <i r="2">
      <x v="60"/>
    </i>
    <i r="2">
      <x v="61"/>
    </i>
    <i r="1">
      <x v="6"/>
    </i>
    <i r="2">
      <x v="36"/>
    </i>
    <i r="2">
      <x v="45"/>
    </i>
    <i r="2">
      <x v="46"/>
    </i>
    <i r="2">
      <x v="57"/>
    </i>
    <i r="2">
      <x v="69"/>
    </i>
    <i r="2">
      <x v="70"/>
    </i>
    <i r="2">
      <x v="72"/>
    </i>
    <i r="2">
      <x v="73"/>
    </i>
    <i r="1">
      <x v="7"/>
    </i>
    <i r="2">
      <x v="12"/>
    </i>
    <i r="2">
      <x v="14"/>
    </i>
    <i r="2">
      <x v="15"/>
    </i>
    <i r="2">
      <x v="78"/>
    </i>
    <i r="2">
      <x v="79"/>
    </i>
    <i r="2">
      <x v="82"/>
    </i>
    <i r="1">
      <x v="8"/>
    </i>
    <i r="2">
      <x v="30"/>
    </i>
    <i r="2">
      <x v="50"/>
    </i>
    <i r="2">
      <x v="57"/>
    </i>
    <i r="1">
      <x v="9"/>
    </i>
    <i r="2">
      <x v="6"/>
    </i>
    <i r="2">
      <x v="7"/>
    </i>
    <i r="2">
      <x v="8"/>
    </i>
    <i r="2">
      <x v="10"/>
    </i>
    <i r="2">
      <x v="26"/>
    </i>
    <i r="2">
      <x v="34"/>
    </i>
    <i r="1">
      <x v="10"/>
    </i>
    <i r="2">
      <x v="4"/>
    </i>
    <i r="2">
      <x v="5"/>
    </i>
    <i r="2">
      <x v="9"/>
    </i>
    <i r="2">
      <x v="11"/>
    </i>
    <i r="2">
      <x v="22"/>
    </i>
    <i r="2">
      <x v="23"/>
    </i>
    <i r="2">
      <x v="24"/>
    </i>
    <i r="2">
      <x v="27"/>
    </i>
    <i r="2">
      <x v="31"/>
    </i>
    <i r="1">
      <x v="11"/>
    </i>
    <i r="2">
      <x v="40"/>
    </i>
    <i r="2">
      <x v="41"/>
    </i>
    <i r="2">
      <x v="42"/>
    </i>
    <i r="2">
      <x v="54"/>
    </i>
    <i r="2">
      <x v="68"/>
    </i>
    <i r="2">
      <x v="74"/>
    </i>
    <i r="2">
      <x v="75"/>
    </i>
    <i r="2">
      <x v="76"/>
    </i>
    <i r="2">
      <x v="77"/>
    </i>
    <i r="2">
      <x v="83"/>
    </i>
    <i r="2">
      <x v="84"/>
    </i>
    <i r="2">
      <x v="85"/>
    </i>
    <i t="grand">
      <x/>
    </i>
  </rowItems>
  <colFields count="1">
    <field x="-2"/>
  </colFields>
  <colItems count="3">
    <i>
      <x/>
    </i>
    <i i="1">
      <x v="1"/>
    </i>
    <i i="2">
      <x v="2"/>
    </i>
  </colItems>
  <pageFields count="2">
    <pageField fld="35" hier="-1"/>
    <pageField fld="34" hier="-1"/>
  </pageFields>
  <dataFields count="3">
    <dataField name="Sum of Available Quantity" fld="18" baseField="0" baseItem="0" numFmtId="3"/>
    <dataField name="Sum of Reorder Level" fld="19" baseField="0" baseItem="0" numFmtId="3"/>
    <dataField name="Sum of Inventory Value" fld="2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B851ED7-EE78-4CCF-8554-48C10739D4B5}" autoFormatId="16" applyNumberFormats="0" applyBorderFormats="0" applyFontFormats="0" applyPatternFormats="0" applyAlignmentFormats="0" applyWidthHeightFormats="0">
  <queryTableRefresh nextId="37">
    <queryTableFields count="36">
      <queryTableField id="1" name="Product ID" tableColumnId="1"/>
      <queryTableField id="2" name="SKU" tableColumnId="2"/>
      <queryTableField id="3" name="Barcode" tableColumnId="3"/>
      <queryTableField id="4" name="Product Name" tableColumnId="4"/>
      <queryTableField id="5" name="Brand" tableColumnId="5"/>
      <queryTableField id="6" name="Product Category" tableColumnId="6"/>
      <queryTableField id="7" name="Product Subcategory" tableColumnId="7"/>
      <queryTableField id="8" name="Unit of Measure" tableColumnId="8"/>
      <queryTableField id="9" name="Product Status" tableColumnId="9"/>
      <queryTableField id="10" name="Warehouse" tableColumnId="10"/>
      <queryTableField id="11" name="Warehouse Code" tableColumnId="11"/>
      <queryTableField id="12" name="Bin Location" tableColumnId="12"/>
      <queryTableField id="13" name="Aisle" tableColumnId="13"/>
      <queryTableField id="14" name="Shelf" tableColumnId="14"/>
      <queryTableField id="15" name="Batch Number" tableColumnId="15"/>
      <queryTableField id="16" name="Lot Number" tableColumnId="16"/>
      <queryTableField id="17" name="Quantity On Hand" tableColumnId="17"/>
      <queryTableField id="18" name="Quantity Reserved" tableColumnId="18"/>
      <queryTableField id="19" name="Available Quantity" tableColumnId="19"/>
      <queryTableField id="20" name="Reorder Level" tableColumnId="20"/>
      <queryTableField id="21" name="Safety Stock" tableColumnId="21"/>
      <queryTableField id="22" name="Maximum Stock Level" tableColumnId="22"/>
      <queryTableField id="23" name="Supplier ID" tableColumnId="23"/>
      <queryTableField id="24" name="Supplier Name" tableColumnId="24"/>
      <queryTableField id="25" name="Supplier Country" tableColumnId="25"/>
      <queryTableField id="26" name="Lead Time (Days)" tableColumnId="26"/>
      <queryTableField id="27" name="Last Purchase Date" tableColumnId="27"/>
      <queryTableField id="28" name="Unit Cost" tableColumnId="28"/>
      <queryTableField id="29" name="Selling Price" tableColumnId="29"/>
      <queryTableField id="30" name="Inventory Value" tableColumnId="30"/>
      <queryTableField id="31" name="Currency" tableColumnId="31"/>
      <queryTableField id="32" name="Last Stock Movement Date" tableColumnId="32"/>
      <queryTableField id="33" name="Last Restock Date" tableColumnId="33"/>
      <queryTableField id="34" name="Expiry Date" tableColumnId="34"/>
      <queryTableField id="35" name="Stock Status" tableColumnId="35"/>
      <queryTableField id="36" name="Reorder Required" tableColumnId="3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 xr10:uid="{76AA260F-5FEF-433E-94A9-9584ED44860E}" sourceName="Warehouse">
  <pivotTables>
    <pivotTable tabId="9" name="ReorderPivot"/>
  </pivotTables>
  <data>
    <tabular pivotCacheId="1109457649">
      <items count="4">
        <i x="1" s="1"/>
        <i x="2" s="1"/>
        <i x="0"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94EE6FC0-DA48-4B06-AD3D-AEBBDBDF10D4}" sourceName="Product Category">
  <pivotTables>
    <pivotTable tabId="9" name="ReorderPivot"/>
  </pivotTables>
  <data>
    <tabular pivotCacheId="1109457649">
      <items count="13">
        <i x="0" s="1"/>
        <i x="9" s="1"/>
        <i x="1" s="1"/>
        <i x="10" s="1"/>
        <i x="8" s="1"/>
        <i x="2" s="1"/>
        <i x="5" s="1"/>
        <i x="11" s="1"/>
        <i x="4" s="1"/>
        <i x="6" s="1"/>
        <i x="7" s="1"/>
        <i x="3" s="1"/>
        <i x="1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_Status" xr10:uid="{A37A959F-1970-4136-9EA6-BCFCD45FFB28}" sourceName="Stock Status">
  <pivotTables>
    <pivotTable tabId="9" name="ReorderPivot"/>
  </pivotTables>
  <data>
    <tabular pivotCacheId="1109457649">
      <items count="5">
        <i x="2" s="1"/>
        <i x="0" s="1"/>
        <i x="1" s="1" nd="1"/>
        <i x="3"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_Name" xr10:uid="{A752E77C-7981-43E2-B550-67EB02B21F02}" sourceName="Supplier Name">
  <pivotTables>
    <pivotTable tabId="9" name="ReorderPivot"/>
  </pivotTables>
  <data>
    <tabular pivotCacheId="1109457649">
      <items count="14">
        <i x="1" s="1"/>
        <i x="8" s="1"/>
        <i x="10" s="1"/>
        <i x="11" s="1"/>
        <i x="6" s="1"/>
        <i x="3" s="1"/>
        <i x="12" s="1"/>
        <i x="4" s="1"/>
        <i x="0" s="1"/>
        <i x="9" s="1"/>
        <i x="2" s="1"/>
        <i x="7" s="1"/>
        <i x="5" s="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 xr10:uid="{A5362C5F-56D5-4CD2-87CA-10D2696DE4EC}" cache="Slicer_Warehouse" caption="Warehouse" rowHeight="241300"/>
  <slicer name="Product Category" xr10:uid="{AD8EDE6C-1314-419C-80AC-F6EC20F97B54}" cache="Slicer_Product_Category" caption="Product Category" rowHeight="241300"/>
  <slicer name="Stock Status" xr10:uid="{8FB37BA7-8211-419F-91AB-725DEF7EA2AB}" cache="Slicer_Stock_Status" caption="Stock Status" rowHeight="241300"/>
  <slicer name="Supplier Name" xr10:uid="{48D7B46D-43B0-4F93-BEFF-7037EA5CAC53}" cache="Slicer_Supplier_Name" caption="Supplier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F6842C-2BDA-4433-BF60-55BF0FECBB1F}" name="Inventory_Raw" displayName="Inventory_Raw" ref="A1:AJ3402" tableType="queryTable" totalsRowShown="0">
  <autoFilter ref="A1:AJ3402" xr:uid="{B0F6842C-2BDA-4433-BF60-55BF0FECBB1F}">
    <filterColumn colId="9">
      <customFilters>
        <customFilter operator="notEqual" val=" "/>
      </customFilters>
    </filterColumn>
  </autoFilter>
  <tableColumns count="36">
    <tableColumn id="1" xr3:uid="{B2B688A6-48A1-4E04-9F02-405320372C2A}" uniqueName="1" name="Product ID" queryTableFieldId="1" dataDxfId="37"/>
    <tableColumn id="2" xr3:uid="{29196789-20E8-40EA-B031-0FA60A31BBCD}" uniqueName="2" name="SKU" queryTableFieldId="2" dataDxfId="36"/>
    <tableColumn id="3" xr3:uid="{BAB924BB-DF1F-463E-A232-968FF141CBA4}" uniqueName="3" name="Barcode" queryTableFieldId="3" dataDxfId="35"/>
    <tableColumn id="4" xr3:uid="{CE6FA3DC-89D6-4844-9843-4D6CC614607C}" uniqueName="4" name="Product Name" queryTableFieldId="4" dataDxfId="34"/>
    <tableColumn id="5" xr3:uid="{4B672D20-894F-4CB0-A48F-E22F21D8331D}" uniqueName="5" name="Brand" queryTableFieldId="5" dataDxfId="33"/>
    <tableColumn id="6" xr3:uid="{389F6D93-740C-4456-9C4B-DC6D82DA92DE}" uniqueName="6" name="Product Category" queryTableFieldId="6" dataDxfId="32"/>
    <tableColumn id="7" xr3:uid="{057E2257-88C5-4DA9-802B-35C1AA9FB8F5}" uniqueName="7" name="Product Subcategory" queryTableFieldId="7" dataDxfId="31"/>
    <tableColumn id="8" xr3:uid="{8D46D7BA-12F6-4AB6-8287-8DA01B0E3D01}" uniqueName="8" name="Unit of Measure" queryTableFieldId="8" dataDxfId="30"/>
    <tableColumn id="9" xr3:uid="{67CAE6F0-332D-4F96-B039-B0E067B198D6}" uniqueName="9" name="Product Status" queryTableFieldId="9" dataDxfId="29"/>
    <tableColumn id="10" xr3:uid="{7370AB1A-1F66-4D03-901D-D339B8440526}" uniqueName="10" name="Warehouse" queryTableFieldId="10"/>
    <tableColumn id="11" xr3:uid="{15462BFE-9400-4C8F-BADF-00B8E2B6D2D3}" uniqueName="11" name="Warehouse Code" queryTableFieldId="11"/>
    <tableColumn id="12" xr3:uid="{4CEB491E-F4DD-41EF-9C4F-6F4D59DD3164}" uniqueName="12" name="Bin Location" queryTableFieldId="12" dataDxfId="28"/>
    <tableColumn id="13" xr3:uid="{E4D947BC-A674-4DCA-8784-1A2961EBA522}" uniqueName="13" name="Aisle" queryTableFieldId="13" dataDxfId="27"/>
    <tableColumn id="14" xr3:uid="{921027F2-94AE-48F1-B531-9B64841DA855}" uniqueName="14" name="Shelf" queryTableFieldId="14" dataDxfId="26"/>
    <tableColumn id="15" xr3:uid="{643E8181-E0FF-40C1-8EFA-2D65D116E898}" uniqueName="15" name="Batch Number" queryTableFieldId="15" dataDxfId="25"/>
    <tableColumn id="16" xr3:uid="{8D80287F-10BA-4C02-93C4-7CF471476902}" uniqueName="16" name="Lot Number" queryTableFieldId="16" dataDxfId="24"/>
    <tableColumn id="17" xr3:uid="{B3A2FF3F-5346-4874-AF82-90FF216139E0}" uniqueName="17" name="Quantity On Hand" queryTableFieldId="17"/>
    <tableColumn id="18" xr3:uid="{1883B5B2-8B01-4AA9-B8EF-089CBE30C5F0}" uniqueName="18" name="Quantity Reserved" queryTableFieldId="18"/>
    <tableColumn id="19" xr3:uid="{19D8CCBA-705E-4E66-A07A-990B8504FE05}" uniqueName="19" name="Available Quantity" queryTableFieldId="19"/>
    <tableColumn id="20" xr3:uid="{78DB9ACF-26C6-4263-AC21-3A20312DD10F}" uniqueName="20" name="Reorder Level" queryTableFieldId="20"/>
    <tableColumn id="21" xr3:uid="{477B095E-7441-4FE3-B88F-57FFF83E229B}" uniqueName="21" name="Safety Stock" queryTableFieldId="21"/>
    <tableColumn id="22" xr3:uid="{9E95482F-B6BA-4D67-A129-CEA8EF49FD31}" uniqueName="22" name="Maximum Stock Level" queryTableFieldId="22"/>
    <tableColumn id="23" xr3:uid="{DC796688-D457-495A-AF23-0D32DBAEA9BE}" uniqueName="23" name="Supplier ID" queryTableFieldId="23" dataDxfId="23"/>
    <tableColumn id="24" xr3:uid="{E2F547B7-6627-458E-A45D-27BCDEB6FD60}" uniqueName="24" name="Supplier Name" queryTableFieldId="24" dataDxfId="22"/>
    <tableColumn id="25" xr3:uid="{CA0524C1-41E2-4E20-831F-430AF285C825}" uniqueName="25" name="Supplier Country" queryTableFieldId="25" dataDxfId="21"/>
    <tableColumn id="26" xr3:uid="{21455FD1-3687-433A-9248-77D563A72E38}" uniqueName="26" name="Lead Time (Days)" queryTableFieldId="26"/>
    <tableColumn id="27" xr3:uid="{5AD84759-B8CF-4358-98E2-97FD2237C511}" uniqueName="27" name="Last Purchase Date" queryTableFieldId="27" dataDxfId="20"/>
    <tableColumn id="28" xr3:uid="{137412DF-F846-4FAF-9B01-75C80C2BB7E2}" uniqueName="28" name="Unit Cost" queryTableFieldId="28"/>
    <tableColumn id="29" xr3:uid="{FBACB281-910B-4BC3-891B-AD6991C2D94C}" uniqueName="29" name="Selling Price" queryTableFieldId="29"/>
    <tableColumn id="30" xr3:uid="{FB13A4A9-0C72-4C36-95CD-76BFCB18E5A0}" uniqueName="30" name="Inventory Value" queryTableFieldId="30"/>
    <tableColumn id="31" xr3:uid="{18D2AEBF-04FE-4734-9187-0B33A874975C}" uniqueName="31" name="Currency" queryTableFieldId="31" dataDxfId="19"/>
    <tableColumn id="32" xr3:uid="{6733F46F-E4AE-4E18-9413-A2C536A3757E}" uniqueName="32" name="Last Stock Movement Date" queryTableFieldId="32" dataDxfId="18"/>
    <tableColumn id="33" xr3:uid="{A3B362C2-A093-44AC-A686-A2253F2CD762}" uniqueName="33" name="Last Restock Date" queryTableFieldId="33" dataDxfId="17"/>
    <tableColumn id="34" xr3:uid="{B6801ED1-089F-4DD5-B310-28DF5DDFDEF2}" uniqueName="34" name="Expiry Date" queryTableFieldId="34" dataDxfId="16"/>
    <tableColumn id="35" xr3:uid="{FCAEEBB7-B230-423E-BF67-9E461449FC0E}" uniqueName="35" name="Stock Status" queryTableFieldId="35" dataDxfId="15"/>
    <tableColumn id="36" xr3:uid="{45D59F22-D0EF-457F-B4F0-E5620E8BE27E}" uniqueName="36" name="Reorder Required" queryTableFieldId="36" dataDxf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2A8D31-302A-480A-88BD-A402FD640AE9}" name="Table2" displayName="Table2" ref="A4:B10" totalsRowShown="0" headerRowDxfId="13" dataDxfId="12">
  <autoFilter ref="A4:B10" xr:uid="{DA2A8D31-302A-480A-88BD-A402FD640AE9}"/>
  <tableColumns count="2">
    <tableColumn id="1" xr3:uid="{8CFDE61C-A98A-4CAE-ABBE-0F50CAEE1C31}" name="KPI" dataDxfId="11"/>
    <tableColumn id="2" xr3:uid="{C74E39CB-6C53-42C6-83C8-69100F9D86E8}" name="Formula" dataDxfId="1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F215643-3566-4159-920D-D381A23653FC}">
  <we:reference id="wa200009404" version="1.0.0.8" store="en-US" storeType="OMEX"/>
  <we:alternateReferences>
    <we:reference id="WA200009404" version="1.0.0.8" store="" storeType="OMEX"/>
  </we:alternateReferences>
  <we:properties>
    <we:property name="claude.fileId" value="&quot;adeb931c-a3af-437d-a6f2-a0e590e8100c&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930B5-B24B-4733-B475-DF4E9A239D91}">
  <dimension ref="A1:Z35"/>
  <sheetViews>
    <sheetView tabSelected="1" zoomScale="90" zoomScaleNormal="90" workbookViewId="0">
      <selection activeCell="L6" sqref="L6"/>
    </sheetView>
  </sheetViews>
  <sheetFormatPr defaultRowHeight="15"/>
  <cols>
    <col min="1" max="1" width="3.85546875" customWidth="1"/>
    <col min="2" max="2" width="18.140625" customWidth="1"/>
    <col min="3" max="3" width="1.85546875" customWidth="1"/>
    <col min="4" max="4" width="18.140625" customWidth="1"/>
    <col min="5" max="5" width="1.85546875" customWidth="1"/>
    <col min="6" max="6" width="18.140625" customWidth="1"/>
    <col min="7" max="7" width="1.85546875" customWidth="1"/>
    <col min="8" max="8" width="18.140625" customWidth="1"/>
    <col min="9" max="9" width="1.85546875" customWidth="1"/>
    <col min="10" max="10" width="18.140625" customWidth="1"/>
    <col min="11" max="11" width="3.85546875" customWidth="1"/>
  </cols>
  <sheetData>
    <row r="1" spans="1:26" ht="26.1" customHeight="1">
      <c r="A1" s="41" t="s">
        <v>18798</v>
      </c>
      <c r="B1" s="41"/>
      <c r="C1" s="41"/>
      <c r="D1" s="41"/>
      <c r="E1" s="41"/>
      <c r="F1" s="41"/>
      <c r="G1" s="41"/>
      <c r="H1" s="41"/>
      <c r="I1" s="41"/>
      <c r="J1" s="41"/>
      <c r="K1" s="41"/>
      <c r="L1" s="41"/>
      <c r="M1" s="41"/>
      <c r="N1" s="41"/>
      <c r="Z1">
        <f>COUNTBLANK(Inventory_Raw[Product Category])</f>
        <v>1</v>
      </c>
    </row>
    <row r="2" spans="1:26">
      <c r="A2" s="42" t="str">
        <f>"Live view of Inventory_Raw ("&amp;Data_Quality!B5&amp;" SKUs) — auto-refreshes on ETL run   |   Data as of: "&amp;TEXT(Config!B4,"mmm d, yyyy h:mm AM/PM")&amp;"   |   Refresh status: "&amp;Config!B5&amp;"   |   → See Operations tab for the full filterable reorder browser"</f>
        <v>Live view of Inventory_Raw (3401 SKUs) — auto-refreshes on ETL run   |   Data as of: Aug 6, 2026 5:19 PM   |   Refresh status: SUCCESS   |   → See Operations tab for the full filterable reorder browser</v>
      </c>
      <c r="B2" s="42"/>
      <c r="C2" s="42"/>
      <c r="D2" s="42"/>
      <c r="E2" s="42"/>
      <c r="F2" s="42"/>
      <c r="G2" s="42"/>
      <c r="H2" s="42"/>
      <c r="I2" s="42"/>
      <c r="J2" s="42"/>
      <c r="K2" s="42"/>
      <c r="L2" s="42"/>
      <c r="M2" s="42"/>
      <c r="N2" s="42"/>
      <c r="Z2" cm="1">
        <f t="array" ref="Z2">SUMPRODUCT((_xlfn.UNIQUE(Inventory_Raw[Product Category])&lt;&gt;"")*1)</f>
        <v>12</v>
      </c>
    </row>
    <row r="3" spans="1:26" ht="21.95" customHeight="1">
      <c r="A3" s="71" t="str" cm="1">
        <f t="array" ref="A3">"⚠  TOTAL REPLENISHMENT VALUE AT RISK:  "&amp;TEXT(SUMPRODUCT((Inventory_Raw[Reorder Required]="Yes")*((Inventory_Raw[Reorder Level]-Inventory_Raw[Available Quantity])&gt;0)*(Inventory_Raw[Reorder Level]-Inventory_Raw[Available Quantity])*Inventory_Raw[Unit Cost]),"[$₦-yo-NG]#,##0")&amp;"  —  cost to restock "&amp;COUNTIF(Inventory_Raw[Reorder Required],"Yes")&amp;" critical SKUs ("&amp;TEXT(COUNTIF(Inventory_Raw[Reorder Required],"Yes")/B5,"0.0%")&amp;" of catalog)"</f>
        <v>⚠  TOTAL REPLENISHMENT VALUE AT RISK:  ₦6,380,201,863  —  cost to restock 845 critical SKUs (24.8% of catalog)</v>
      </c>
      <c r="B3" s="67"/>
      <c r="C3" s="67"/>
      <c r="D3" s="67"/>
      <c r="E3" s="67"/>
      <c r="F3" s="67"/>
      <c r="G3" s="67"/>
      <c r="H3" s="67"/>
      <c r="I3" s="67"/>
      <c r="J3" s="67"/>
      <c r="K3" s="67"/>
      <c r="L3" s="67"/>
      <c r="M3" s="67"/>
      <c r="N3" s="67"/>
      <c r="Z3" cm="1">
        <f t="array" ref="Z3">SUMPRODUCT((Inventory_Raw[Product Category]="")*(Inventory_Raw[Warehouse]="")*(Inventory_Raw[Supplier Name]=""))</f>
        <v>1</v>
      </c>
    </row>
    <row r="4" spans="1:26">
      <c r="B4" s="43" t="s">
        <v>18799</v>
      </c>
      <c r="C4" s="43"/>
      <c r="D4" s="43" t="s">
        <v>18800</v>
      </c>
      <c r="E4" s="43"/>
      <c r="F4" s="43" t="s">
        <v>18801</v>
      </c>
      <c r="G4" s="43"/>
      <c r="H4" s="43" t="s">
        <v>18802</v>
      </c>
      <c r="I4" s="43"/>
      <c r="J4" s="43" t="s">
        <v>18803</v>
      </c>
      <c r="K4" s="43"/>
      <c r="Z4" cm="1">
        <f t="array" ref="Z4">INDEX(Inventory_Raw[Product ID],MATCH(TRUE,Inventory_Raw[Product Category]="",0))</f>
        <v>0</v>
      </c>
    </row>
    <row r="5" spans="1:26" ht="21">
      <c r="B5" s="44">
        <f>Data_Quality!B5</f>
        <v>3401</v>
      </c>
      <c r="C5" s="44"/>
      <c r="D5" s="45">
        <f>SUM(Inventory_Raw[Inventory Value])</f>
        <v>121541772115.01006</v>
      </c>
      <c r="E5" s="45"/>
      <c r="F5" s="44">
        <f>SUM(Inventory_Raw[Quantity On Hand])</f>
        <v>454274</v>
      </c>
      <c r="G5" s="44"/>
      <c r="H5" s="68" t="str">
        <f>"⚠ "&amp;TEXT(COUNTIF(Inventory_Raw[Reorder Required],"Yes"),"#,##0")&amp;" ("&amp;TEXT(COUNTIF(Inventory_Raw[Reorder Required],"Yes")/B5,"0.0%")&amp;")"</f>
        <v>⚠ 845 (24.8%)</v>
      </c>
      <c r="I5" s="46"/>
      <c r="J5" s="70" t="str">
        <f ca="1">IF(Data_Quality!B6&gt;=0.95,"✓ ","⚠ ")&amp;TEXT(Data_Quality!B6,"0.0%")</f>
        <v>✓ 98.1%</v>
      </c>
      <c r="K5" s="47"/>
    </row>
    <row r="7" spans="1:26">
      <c r="B7" s="43" t="s">
        <v>18804</v>
      </c>
      <c r="C7" s="43"/>
      <c r="D7" s="43" t="s">
        <v>18805</v>
      </c>
      <c r="E7" s="43"/>
      <c r="F7" s="43" t="s">
        <v>18806</v>
      </c>
      <c r="G7" s="43"/>
      <c r="H7" s="43" t="s">
        <v>18807</v>
      </c>
      <c r="I7" s="43"/>
      <c r="J7" s="43" t="s">
        <v>18808</v>
      </c>
      <c r="K7" s="43"/>
    </row>
    <row r="8" spans="1:26" ht="21">
      <c r="B8" s="68" t="str">
        <f>"⛔ "&amp;TEXT(INDEX(Dashboard_Data!$B$4:$B$7,MATCH("Out of Stock",Dashboard_Data!$A$4:$A$7,0)),"#,##0")&amp;" ("&amp;TEXT(INDEX(Dashboard_Data!$B$4:$B$7,MATCH("Out of Stock",Dashboard_Data!$A$4:$A$7,0))/B5,"0.0%")&amp;")"</f>
        <v>⛔ 336 (9.9%)</v>
      </c>
      <c r="C8" s="46"/>
      <c r="D8" s="69" t="str">
        <f>"⚠ "&amp;TEXT(INDEX(Dashboard_Data!$B$4:$B$7,MATCH("Low Stock",Dashboard_Data!$A$4:$A$7,0)),"#,##0")&amp;" ("&amp;TEXT(INDEX(Dashboard_Data!$B$4:$B$7,MATCH("Low Stock",Dashboard_Data!$A$4:$A$7,0))/B5,"0.0%")&amp;")"</f>
        <v>⚠ 509 (15.0%)</v>
      </c>
      <c r="E8" s="48"/>
      <c r="F8" s="44">
        <f>COUNTA(Dashboard_Data!$I$4:$I$6)</f>
        <v>3</v>
      </c>
      <c r="G8" s="44"/>
      <c r="H8" s="44" cm="1">
        <f t="array" ref="H8">SUMPRODUCT((_xlfn.UNIQUE(Inventory_Raw[Supplier Name])&lt;&gt;"")*1)</f>
        <v>13</v>
      </c>
      <c r="I8" s="44"/>
      <c r="J8" s="49">
        <f>AVERAGE(Inventory_Raw[Lead Time (Days)])</f>
        <v>15.947647058823529</v>
      </c>
      <c r="K8" s="49"/>
    </row>
    <row r="9" spans="1:26">
      <c r="A9" s="22"/>
      <c r="B9" s="22"/>
      <c r="C9" s="22"/>
      <c r="D9" s="22"/>
      <c r="E9" s="22"/>
    </row>
    <row r="10" spans="1:26">
      <c r="A10" s="22"/>
      <c r="B10" s="22"/>
      <c r="C10" s="22"/>
      <c r="D10" s="22"/>
      <c r="E10" s="22"/>
    </row>
    <row r="11" spans="1:26">
      <c r="A11" s="22"/>
      <c r="B11" s="22"/>
      <c r="C11" s="22"/>
      <c r="D11" s="22"/>
      <c r="E11" s="22"/>
    </row>
    <row r="12" spans="1:26">
      <c r="A12" s="22"/>
      <c r="B12" s="22"/>
      <c r="C12" s="22"/>
      <c r="D12" s="22"/>
      <c r="E12" s="22"/>
    </row>
    <row r="13" spans="1:26">
      <c r="A13" s="22"/>
      <c r="B13" s="22"/>
      <c r="C13" s="22"/>
      <c r="D13" s="22"/>
      <c r="E13" s="22"/>
    </row>
    <row r="14" spans="1:26">
      <c r="A14" s="22"/>
      <c r="B14" s="22"/>
      <c r="C14" s="22"/>
      <c r="D14" s="22"/>
      <c r="E14" s="22"/>
    </row>
    <row r="15" spans="1:26">
      <c r="A15" s="22"/>
      <c r="B15" s="22"/>
      <c r="C15" s="22"/>
      <c r="D15" s="22"/>
      <c r="E15" s="22"/>
    </row>
    <row r="16" spans="1:26">
      <c r="A16" s="22"/>
      <c r="B16" s="22"/>
      <c r="C16" s="22"/>
      <c r="D16" s="22"/>
      <c r="E16" s="22"/>
    </row>
    <row r="17" spans="1:5">
      <c r="A17" s="22"/>
      <c r="B17" s="22"/>
      <c r="C17" s="22"/>
      <c r="D17" s="22"/>
      <c r="E17" s="22"/>
    </row>
    <row r="18" spans="1:5">
      <c r="A18" s="73"/>
      <c r="B18" s="74"/>
      <c r="C18" s="75"/>
      <c r="D18" s="22"/>
      <c r="E18" s="22"/>
    </row>
    <row r="19" spans="1:5">
      <c r="A19" s="76"/>
      <c r="B19" s="77"/>
      <c r="C19" s="78"/>
      <c r="D19" s="22"/>
      <c r="E19" s="22"/>
    </row>
    <row r="20" spans="1:5">
      <c r="A20" s="76"/>
      <c r="B20" s="77"/>
      <c r="C20" s="78"/>
      <c r="D20" s="22"/>
      <c r="E20" s="22"/>
    </row>
    <row r="21" spans="1:5">
      <c r="A21" s="76"/>
      <c r="B21" s="77"/>
      <c r="C21" s="78"/>
      <c r="D21" s="22"/>
      <c r="E21" s="22"/>
    </row>
    <row r="22" spans="1:5">
      <c r="A22" s="76"/>
      <c r="B22" s="77"/>
      <c r="C22" s="78"/>
      <c r="D22" s="22"/>
      <c r="E22" s="22"/>
    </row>
    <row r="23" spans="1:5">
      <c r="A23" s="76"/>
      <c r="B23" s="77"/>
      <c r="C23" s="78"/>
      <c r="D23" s="22"/>
      <c r="E23" s="22"/>
    </row>
    <row r="24" spans="1:5">
      <c r="A24" s="76"/>
      <c r="B24" s="77"/>
      <c r="C24" s="78"/>
      <c r="D24" s="23"/>
      <c r="E24" s="23"/>
    </row>
    <row r="25" spans="1:5">
      <c r="A25" s="76"/>
      <c r="B25" s="77"/>
      <c r="C25" s="78"/>
    </row>
    <row r="26" spans="1:5">
      <c r="A26" s="76"/>
      <c r="B26" s="77"/>
      <c r="C26" s="78"/>
    </row>
    <row r="27" spans="1:5">
      <c r="A27" s="76"/>
      <c r="B27" s="77"/>
      <c r="C27" s="78"/>
    </row>
    <row r="28" spans="1:5">
      <c r="A28" s="76"/>
      <c r="B28" s="77"/>
      <c r="C28" s="78"/>
    </row>
    <row r="29" spans="1:5">
      <c r="A29" s="76"/>
      <c r="B29" s="77"/>
      <c r="C29" s="78"/>
    </row>
    <row r="30" spans="1:5">
      <c r="A30" s="76"/>
      <c r="B30" s="77"/>
      <c r="C30" s="78"/>
    </row>
    <row r="31" spans="1:5">
      <c r="A31" s="76"/>
      <c r="B31" s="77"/>
      <c r="C31" s="78"/>
    </row>
    <row r="32" spans="1:5">
      <c r="A32" s="76"/>
      <c r="B32" s="77"/>
      <c r="C32" s="78"/>
    </row>
    <row r="33" spans="1:3">
      <c r="A33" s="76"/>
      <c r="B33" s="77"/>
      <c r="C33" s="78"/>
    </row>
    <row r="34" spans="1:3">
      <c r="A34" s="76"/>
      <c r="B34" s="77"/>
      <c r="C34" s="78"/>
    </row>
    <row r="35" spans="1:3">
      <c r="A35" s="79"/>
      <c r="B35" s="80"/>
      <c r="C35" s="81"/>
    </row>
  </sheetData>
  <mergeCells count="23">
    <mergeCell ref="J4:K4"/>
    <mergeCell ref="J5:K5"/>
    <mergeCell ref="J7:K7"/>
    <mergeCell ref="J8:K8"/>
    <mergeCell ref="A3:N3"/>
    <mergeCell ref="F4:G4"/>
    <mergeCell ref="F5:G5"/>
    <mergeCell ref="F7:G7"/>
    <mergeCell ref="F8:G8"/>
    <mergeCell ref="H4:I4"/>
    <mergeCell ref="H5:I5"/>
    <mergeCell ref="H7:I7"/>
    <mergeCell ref="H8:I8"/>
    <mergeCell ref="A1:N1"/>
    <mergeCell ref="A2:N2"/>
    <mergeCell ref="B4:C4"/>
    <mergeCell ref="B5:C5"/>
    <mergeCell ref="B7:C7"/>
    <mergeCell ref="B8:C8"/>
    <mergeCell ref="D4:E4"/>
    <mergeCell ref="D5:E5"/>
    <mergeCell ref="D7:E7"/>
    <mergeCell ref="D8:E8"/>
  </mergeCell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57EC7-C3A9-414B-B271-689DF7677500}">
  <dimension ref="A1:P304"/>
  <sheetViews>
    <sheetView workbookViewId="0">
      <selection activeCell="A11" sqref="A11"/>
    </sheetView>
  </sheetViews>
  <sheetFormatPr defaultRowHeight="15"/>
  <cols>
    <col min="1" max="1" width="34.7109375" customWidth="1"/>
    <col min="2" max="2" width="26.7109375" customWidth="1"/>
    <col min="3" max="3" width="21.28515625" customWidth="1"/>
    <col min="4" max="4" width="24" customWidth="1"/>
  </cols>
  <sheetData>
    <row r="1" spans="1:16" ht="21">
      <c r="A1" s="72" t="s">
        <v>18843</v>
      </c>
      <c r="B1" s="72"/>
      <c r="C1" s="72"/>
      <c r="D1" s="72"/>
      <c r="E1" s="72"/>
      <c r="F1" s="72"/>
      <c r="G1" s="72"/>
      <c r="H1" s="72"/>
      <c r="I1" s="72"/>
      <c r="J1" s="72"/>
      <c r="K1" s="72"/>
      <c r="L1" s="72"/>
      <c r="M1" s="72"/>
      <c r="N1" s="72"/>
      <c r="O1" s="72"/>
      <c r="P1" s="72"/>
    </row>
    <row r="2" spans="1:16">
      <c r="A2" s="42" t="s">
        <v>18844</v>
      </c>
      <c r="B2" s="42"/>
      <c r="C2" s="42"/>
      <c r="D2" s="42"/>
      <c r="E2" s="42"/>
      <c r="F2" s="42"/>
      <c r="G2" s="42"/>
      <c r="H2" s="42"/>
      <c r="I2" s="42"/>
      <c r="J2" s="42"/>
      <c r="K2" s="42"/>
      <c r="L2" s="42"/>
      <c r="M2" s="42"/>
      <c r="N2" s="42"/>
      <c r="O2" s="42"/>
      <c r="P2" s="42"/>
    </row>
    <row r="15" spans="1:16">
      <c r="A15" s="82" t="s">
        <v>35</v>
      </c>
      <c r="B15" t="s">
        <v>18851</v>
      </c>
    </row>
    <row r="16" spans="1:16">
      <c r="A16" s="82" t="s">
        <v>34</v>
      </c>
      <c r="B16" t="s">
        <v>18847</v>
      </c>
    </row>
    <row r="18" spans="1:4">
      <c r="A18" s="82" t="s">
        <v>18845</v>
      </c>
      <c r="B18" t="s">
        <v>18848</v>
      </c>
      <c r="C18" t="s">
        <v>18849</v>
      </c>
      <c r="D18" t="s">
        <v>18850</v>
      </c>
    </row>
    <row r="19" spans="1:4">
      <c r="A19" s="83" t="s">
        <v>65</v>
      </c>
      <c r="B19" s="31">
        <v>2794</v>
      </c>
      <c r="C19" s="31">
        <v>12300</v>
      </c>
      <c r="D19" s="51">
        <v>799980824.09000015</v>
      </c>
    </row>
    <row r="20" spans="1:4">
      <c r="A20" s="84" t="s">
        <v>41</v>
      </c>
      <c r="B20" s="31">
        <v>163</v>
      </c>
      <c r="C20" s="31">
        <v>745</v>
      </c>
      <c r="D20" s="51">
        <v>20699230.189999998</v>
      </c>
    </row>
    <row r="21" spans="1:4">
      <c r="A21" s="85" t="s">
        <v>971</v>
      </c>
      <c r="B21" s="31">
        <v>4</v>
      </c>
      <c r="C21" s="31">
        <v>55</v>
      </c>
      <c r="D21" s="51">
        <v>754392</v>
      </c>
    </row>
    <row r="22" spans="1:4">
      <c r="A22" s="85" t="s">
        <v>1179</v>
      </c>
      <c r="B22" s="31">
        <v>0</v>
      </c>
      <c r="C22" s="31">
        <v>25</v>
      </c>
      <c r="D22" s="51">
        <v>0</v>
      </c>
    </row>
    <row r="23" spans="1:4">
      <c r="A23" s="85" t="s">
        <v>145</v>
      </c>
      <c r="B23" s="31">
        <v>69</v>
      </c>
      <c r="C23" s="31">
        <v>300</v>
      </c>
      <c r="D23" s="51">
        <v>8846003.4800000004</v>
      </c>
    </row>
    <row r="24" spans="1:4">
      <c r="A24" s="85" t="s">
        <v>785</v>
      </c>
      <c r="B24" s="31">
        <v>14</v>
      </c>
      <c r="C24" s="31">
        <v>105</v>
      </c>
      <c r="D24" s="51">
        <v>1425245.47</v>
      </c>
    </row>
    <row r="25" spans="1:4">
      <c r="A25" s="85" t="s">
        <v>39</v>
      </c>
      <c r="B25" s="31">
        <v>76</v>
      </c>
      <c r="C25" s="31">
        <v>260</v>
      </c>
      <c r="D25" s="51">
        <v>9673589.2399999984</v>
      </c>
    </row>
    <row r="26" spans="1:4">
      <c r="A26" s="84" t="s">
        <v>266</v>
      </c>
      <c r="B26" s="31">
        <v>153</v>
      </c>
      <c r="C26" s="31">
        <v>880</v>
      </c>
      <c r="D26" s="51">
        <v>62192813.920000002</v>
      </c>
    </row>
    <row r="27" spans="1:4">
      <c r="A27" s="85" t="s">
        <v>274</v>
      </c>
      <c r="B27" s="31">
        <v>38</v>
      </c>
      <c r="C27" s="31">
        <v>400</v>
      </c>
      <c r="D27" s="51">
        <v>11405423.879999999</v>
      </c>
    </row>
    <row r="28" spans="1:4">
      <c r="A28" s="85" t="s">
        <v>426</v>
      </c>
      <c r="B28" s="31">
        <v>75</v>
      </c>
      <c r="C28" s="31">
        <v>185</v>
      </c>
      <c r="D28" s="51">
        <v>27976701.16</v>
      </c>
    </row>
    <row r="29" spans="1:4">
      <c r="A29" s="85" t="s">
        <v>564</v>
      </c>
      <c r="B29" s="31">
        <v>26</v>
      </c>
      <c r="C29" s="31">
        <v>210</v>
      </c>
      <c r="D29" s="51">
        <v>14057888.550000001</v>
      </c>
    </row>
    <row r="30" spans="1:4">
      <c r="A30" s="85" t="s">
        <v>264</v>
      </c>
      <c r="B30" s="31">
        <v>14</v>
      </c>
      <c r="C30" s="31">
        <v>85</v>
      </c>
      <c r="D30" s="51">
        <v>8752800.3300000001</v>
      </c>
    </row>
    <row r="31" spans="1:4">
      <c r="A31" s="84" t="s">
        <v>63</v>
      </c>
      <c r="B31" s="31">
        <v>244</v>
      </c>
      <c r="C31" s="31">
        <v>1270</v>
      </c>
      <c r="D31" s="51">
        <v>29156903.969999999</v>
      </c>
    </row>
    <row r="32" spans="1:4">
      <c r="A32" s="85" t="s">
        <v>740</v>
      </c>
      <c r="B32" s="31">
        <v>0</v>
      </c>
      <c r="C32" s="31">
        <v>20</v>
      </c>
      <c r="D32" s="51">
        <v>0</v>
      </c>
    </row>
    <row r="33" spans="1:4">
      <c r="A33" s="85" t="s">
        <v>61</v>
      </c>
      <c r="B33" s="31">
        <v>89</v>
      </c>
      <c r="C33" s="31">
        <v>555</v>
      </c>
      <c r="D33" s="51">
        <v>11576983.65</v>
      </c>
    </row>
    <row r="34" spans="1:4">
      <c r="A34" s="85" t="s">
        <v>378</v>
      </c>
      <c r="B34" s="31">
        <v>79</v>
      </c>
      <c r="C34" s="31">
        <v>360</v>
      </c>
      <c r="D34" s="51">
        <v>15382183.92</v>
      </c>
    </row>
    <row r="35" spans="1:4">
      <c r="A35" s="85" t="s">
        <v>303</v>
      </c>
      <c r="B35" s="31">
        <v>76</v>
      </c>
      <c r="C35" s="31">
        <v>335</v>
      </c>
      <c r="D35" s="51">
        <v>2197736.4</v>
      </c>
    </row>
    <row r="36" spans="1:4">
      <c r="A36" s="84" t="s">
        <v>363</v>
      </c>
      <c r="B36" s="31">
        <v>322</v>
      </c>
      <c r="C36" s="31">
        <v>890</v>
      </c>
      <c r="D36" s="51">
        <v>26803276.479999997</v>
      </c>
    </row>
    <row r="37" spans="1:4">
      <c r="A37" s="85" t="s">
        <v>494</v>
      </c>
      <c r="B37" s="31">
        <v>42</v>
      </c>
      <c r="C37" s="31">
        <v>70</v>
      </c>
      <c r="D37" s="51">
        <v>2396695.7299999995</v>
      </c>
    </row>
    <row r="38" spans="1:4">
      <c r="A38" s="85" t="s">
        <v>907</v>
      </c>
      <c r="B38" s="31">
        <v>77</v>
      </c>
      <c r="C38" s="31">
        <v>90</v>
      </c>
      <c r="D38" s="51">
        <v>1230479.3</v>
      </c>
    </row>
    <row r="39" spans="1:4">
      <c r="A39" s="85" t="s">
        <v>78</v>
      </c>
      <c r="B39" s="31">
        <v>17</v>
      </c>
      <c r="C39" s="31">
        <v>30</v>
      </c>
      <c r="D39" s="51">
        <v>17005897.079999998</v>
      </c>
    </row>
    <row r="40" spans="1:4">
      <c r="A40" s="85" t="s">
        <v>1318</v>
      </c>
      <c r="B40" s="31">
        <v>98</v>
      </c>
      <c r="C40" s="31">
        <v>190</v>
      </c>
      <c r="D40" s="51">
        <v>1694527.67</v>
      </c>
    </row>
    <row r="41" spans="1:4">
      <c r="A41" s="85" t="s">
        <v>1325</v>
      </c>
      <c r="B41" s="31">
        <v>17</v>
      </c>
      <c r="C41" s="31">
        <v>50</v>
      </c>
      <c r="D41" s="51">
        <v>391257.81</v>
      </c>
    </row>
    <row r="42" spans="1:4">
      <c r="A42" s="85" t="s">
        <v>900</v>
      </c>
      <c r="B42" s="31">
        <v>0</v>
      </c>
      <c r="C42" s="31">
        <v>15</v>
      </c>
      <c r="D42" s="51">
        <v>0</v>
      </c>
    </row>
    <row r="43" spans="1:4">
      <c r="A43" s="85" t="s">
        <v>399</v>
      </c>
      <c r="B43" s="31">
        <v>8</v>
      </c>
      <c r="C43" s="31">
        <v>55</v>
      </c>
      <c r="D43" s="51">
        <v>341714.88</v>
      </c>
    </row>
    <row r="44" spans="1:4">
      <c r="A44" s="85" t="s">
        <v>3456</v>
      </c>
      <c r="B44" s="31">
        <v>14</v>
      </c>
      <c r="C44" s="31">
        <v>60</v>
      </c>
      <c r="D44" s="51">
        <v>405525.48</v>
      </c>
    </row>
    <row r="45" spans="1:4">
      <c r="A45" s="85" t="s">
        <v>1198</v>
      </c>
      <c r="B45" s="31">
        <v>8</v>
      </c>
      <c r="C45" s="31">
        <v>20</v>
      </c>
      <c r="D45" s="51">
        <v>637581.56000000006</v>
      </c>
    </row>
    <row r="46" spans="1:4">
      <c r="A46" s="85" t="s">
        <v>1009</v>
      </c>
      <c r="B46" s="31">
        <v>0</v>
      </c>
      <c r="C46" s="31">
        <v>150</v>
      </c>
      <c r="D46" s="51">
        <v>0</v>
      </c>
    </row>
    <row r="47" spans="1:4">
      <c r="A47" s="85" t="s">
        <v>362</v>
      </c>
      <c r="B47" s="31">
        <v>41</v>
      </c>
      <c r="C47" s="31">
        <v>160</v>
      </c>
      <c r="D47" s="51">
        <v>2699596.97</v>
      </c>
    </row>
    <row r="48" spans="1:4">
      <c r="A48" s="84" t="s">
        <v>244</v>
      </c>
      <c r="B48" s="31">
        <v>442</v>
      </c>
      <c r="C48" s="31">
        <v>1770</v>
      </c>
      <c r="D48" s="51">
        <v>98274597.860000014</v>
      </c>
    </row>
    <row r="49" spans="1:4">
      <c r="A49" s="85" t="s">
        <v>2078</v>
      </c>
      <c r="B49" s="31">
        <v>5</v>
      </c>
      <c r="C49" s="31">
        <v>60</v>
      </c>
      <c r="D49" s="51">
        <v>322880.64000000001</v>
      </c>
    </row>
    <row r="50" spans="1:4">
      <c r="A50" s="85" t="s">
        <v>242</v>
      </c>
      <c r="B50" s="31">
        <v>51</v>
      </c>
      <c r="C50" s="31">
        <v>120</v>
      </c>
      <c r="D50" s="51">
        <v>6343998.9299999997</v>
      </c>
    </row>
    <row r="51" spans="1:4">
      <c r="A51" s="85" t="s">
        <v>521</v>
      </c>
      <c r="B51" s="31">
        <v>52</v>
      </c>
      <c r="C51" s="31">
        <v>265</v>
      </c>
      <c r="D51" s="51">
        <v>12508906.280000001</v>
      </c>
    </row>
    <row r="52" spans="1:4">
      <c r="A52" s="85" t="s">
        <v>1240</v>
      </c>
      <c r="B52" s="31">
        <v>56</v>
      </c>
      <c r="C52" s="31">
        <v>115</v>
      </c>
      <c r="D52" s="51">
        <v>10705118.739999998</v>
      </c>
    </row>
    <row r="53" spans="1:4">
      <c r="A53" s="85" t="s">
        <v>508</v>
      </c>
      <c r="B53" s="31">
        <v>157</v>
      </c>
      <c r="C53" s="31">
        <v>625</v>
      </c>
      <c r="D53" s="51">
        <v>33038911.219999999</v>
      </c>
    </row>
    <row r="54" spans="1:4">
      <c r="A54" s="85" t="s">
        <v>413</v>
      </c>
      <c r="B54" s="31">
        <v>121</v>
      </c>
      <c r="C54" s="31">
        <v>585</v>
      </c>
      <c r="D54" s="51">
        <v>35354782.050000004</v>
      </c>
    </row>
    <row r="55" spans="1:4">
      <c r="A55" s="84" t="s">
        <v>80</v>
      </c>
      <c r="B55" s="31">
        <v>130</v>
      </c>
      <c r="C55" s="31">
        <v>835</v>
      </c>
      <c r="D55" s="51">
        <v>131860660.08</v>
      </c>
    </row>
    <row r="56" spans="1:4">
      <c r="A56" s="85" t="s">
        <v>78</v>
      </c>
      <c r="B56" s="31">
        <v>1</v>
      </c>
      <c r="C56" s="31">
        <v>50</v>
      </c>
      <c r="D56" s="51">
        <v>1330075.08</v>
      </c>
    </row>
    <row r="57" spans="1:4">
      <c r="A57" s="85" t="s">
        <v>1502</v>
      </c>
      <c r="B57" s="31">
        <v>6</v>
      </c>
      <c r="C57" s="31">
        <v>60</v>
      </c>
      <c r="D57" s="51">
        <v>3580732.02</v>
      </c>
    </row>
    <row r="58" spans="1:4">
      <c r="A58" s="85" t="s">
        <v>2380</v>
      </c>
      <c r="B58" s="31">
        <v>0</v>
      </c>
      <c r="C58" s="31">
        <v>30</v>
      </c>
      <c r="D58" s="51">
        <v>0</v>
      </c>
    </row>
    <row r="59" spans="1:4">
      <c r="A59" s="85" t="s">
        <v>1617</v>
      </c>
      <c r="B59" s="31">
        <v>4</v>
      </c>
      <c r="C59" s="31">
        <v>75</v>
      </c>
      <c r="D59" s="51">
        <v>2200399.84</v>
      </c>
    </row>
    <row r="60" spans="1:4">
      <c r="A60" s="85" t="s">
        <v>1148</v>
      </c>
      <c r="B60" s="31">
        <v>20</v>
      </c>
      <c r="C60" s="31">
        <v>60</v>
      </c>
      <c r="D60" s="51">
        <v>21317199.75</v>
      </c>
    </row>
    <row r="61" spans="1:4">
      <c r="A61" s="85" t="s">
        <v>1015</v>
      </c>
      <c r="B61" s="31">
        <v>4</v>
      </c>
      <c r="C61" s="31">
        <v>100</v>
      </c>
      <c r="D61" s="51">
        <v>1769947.6</v>
      </c>
    </row>
    <row r="62" spans="1:4">
      <c r="A62" s="85" t="s">
        <v>297</v>
      </c>
      <c r="B62" s="31">
        <v>28</v>
      </c>
      <c r="C62" s="31">
        <v>50</v>
      </c>
      <c r="D62" s="51">
        <v>34456989.240000002</v>
      </c>
    </row>
    <row r="63" spans="1:4">
      <c r="A63" s="85" t="s">
        <v>7113</v>
      </c>
      <c r="B63" s="31">
        <v>11</v>
      </c>
      <c r="C63" s="31">
        <v>20</v>
      </c>
      <c r="D63" s="51">
        <v>15993367.800000001</v>
      </c>
    </row>
    <row r="64" spans="1:4">
      <c r="A64" s="85" t="s">
        <v>284</v>
      </c>
      <c r="B64" s="31">
        <v>1</v>
      </c>
      <c r="C64" s="31">
        <v>140</v>
      </c>
      <c r="D64" s="51">
        <v>949408.36</v>
      </c>
    </row>
    <row r="65" spans="1:4">
      <c r="A65" s="85" t="s">
        <v>662</v>
      </c>
      <c r="B65" s="31">
        <v>55</v>
      </c>
      <c r="C65" s="31">
        <v>250</v>
      </c>
      <c r="D65" s="51">
        <v>50262540.390000001</v>
      </c>
    </row>
    <row r="66" spans="1:4">
      <c r="A66" s="84" t="s">
        <v>123</v>
      </c>
      <c r="B66" s="31">
        <v>498</v>
      </c>
      <c r="C66" s="31">
        <v>1405</v>
      </c>
      <c r="D66" s="51">
        <v>241636436.61000001</v>
      </c>
    </row>
    <row r="67" spans="1:4">
      <c r="A67" s="85" t="s">
        <v>355</v>
      </c>
      <c r="B67" s="31">
        <v>59</v>
      </c>
      <c r="C67" s="31">
        <v>240</v>
      </c>
      <c r="D67" s="51">
        <v>31470615.41</v>
      </c>
    </row>
    <row r="68" spans="1:4">
      <c r="A68" s="85" t="s">
        <v>1135</v>
      </c>
      <c r="B68" s="31">
        <v>245</v>
      </c>
      <c r="C68" s="31">
        <v>500</v>
      </c>
      <c r="D68" s="51">
        <v>140894579.58000001</v>
      </c>
    </row>
    <row r="69" spans="1:4">
      <c r="A69" s="85" t="s">
        <v>121</v>
      </c>
      <c r="B69" s="31">
        <v>100</v>
      </c>
      <c r="C69" s="31">
        <v>285</v>
      </c>
      <c r="D69" s="51">
        <v>35763969.939999998</v>
      </c>
    </row>
    <row r="70" spans="1:4">
      <c r="A70" s="85" t="s">
        <v>971</v>
      </c>
      <c r="B70" s="31">
        <v>20</v>
      </c>
      <c r="C70" s="31">
        <v>50</v>
      </c>
      <c r="D70" s="51">
        <v>4654250.16</v>
      </c>
    </row>
    <row r="71" spans="1:4">
      <c r="A71" s="85" t="s">
        <v>327</v>
      </c>
      <c r="B71" s="31">
        <v>2</v>
      </c>
      <c r="C71" s="31">
        <v>40</v>
      </c>
      <c r="D71" s="51">
        <v>706622.52</v>
      </c>
    </row>
    <row r="72" spans="1:4">
      <c r="A72" s="85" t="s">
        <v>225</v>
      </c>
      <c r="B72" s="31">
        <v>66</v>
      </c>
      <c r="C72" s="31">
        <v>195</v>
      </c>
      <c r="D72" s="51">
        <v>23832526</v>
      </c>
    </row>
    <row r="73" spans="1:4">
      <c r="A73" s="85" t="s">
        <v>320</v>
      </c>
      <c r="B73" s="31">
        <v>0</v>
      </c>
      <c r="C73" s="31">
        <v>85</v>
      </c>
      <c r="D73" s="51">
        <v>0</v>
      </c>
    </row>
    <row r="74" spans="1:4">
      <c r="A74" s="85" t="s">
        <v>209</v>
      </c>
      <c r="B74" s="31">
        <v>6</v>
      </c>
      <c r="C74" s="31">
        <v>10</v>
      </c>
      <c r="D74" s="51">
        <v>4313873</v>
      </c>
    </row>
    <row r="75" spans="1:4">
      <c r="A75" s="84" t="s">
        <v>622</v>
      </c>
      <c r="B75" s="31">
        <v>97</v>
      </c>
      <c r="C75" s="31">
        <v>295</v>
      </c>
      <c r="D75" s="51">
        <v>60171470.879999995</v>
      </c>
    </row>
    <row r="76" spans="1:4">
      <c r="A76" s="85" t="s">
        <v>740</v>
      </c>
      <c r="B76" s="31">
        <v>14</v>
      </c>
      <c r="C76" s="31">
        <v>50</v>
      </c>
      <c r="D76" s="51">
        <v>9742053.8800000008</v>
      </c>
    </row>
    <row r="77" spans="1:4">
      <c r="A77" s="85" t="s">
        <v>844</v>
      </c>
      <c r="B77" s="31">
        <v>27</v>
      </c>
      <c r="C77" s="31">
        <v>30</v>
      </c>
      <c r="D77" s="51">
        <v>9889138.129999999</v>
      </c>
    </row>
    <row r="78" spans="1:4">
      <c r="A78" s="85" t="s">
        <v>894</v>
      </c>
      <c r="B78" s="31">
        <v>19</v>
      </c>
      <c r="C78" s="31">
        <v>90</v>
      </c>
      <c r="D78" s="51">
        <v>13548278.540000001</v>
      </c>
    </row>
    <row r="79" spans="1:4">
      <c r="A79" s="85" t="s">
        <v>621</v>
      </c>
      <c r="B79" s="31">
        <v>0</v>
      </c>
      <c r="C79" s="31">
        <v>10</v>
      </c>
      <c r="D79" s="51">
        <v>0</v>
      </c>
    </row>
    <row r="80" spans="1:4">
      <c r="A80" s="85" t="s">
        <v>830</v>
      </c>
      <c r="B80" s="31">
        <v>37</v>
      </c>
      <c r="C80" s="31">
        <v>115</v>
      </c>
      <c r="D80" s="51">
        <v>26992000.329999998</v>
      </c>
    </row>
    <row r="81" spans="1:4">
      <c r="A81" s="84" t="s">
        <v>111</v>
      </c>
      <c r="B81" s="31">
        <v>158</v>
      </c>
      <c r="C81" s="31">
        <v>755</v>
      </c>
      <c r="D81" s="51">
        <v>38788164.390000001</v>
      </c>
    </row>
    <row r="82" spans="1:4">
      <c r="A82" s="85" t="s">
        <v>894</v>
      </c>
      <c r="B82" s="31">
        <v>13</v>
      </c>
      <c r="C82" s="31">
        <v>25</v>
      </c>
      <c r="D82" s="51">
        <v>3565938.39</v>
      </c>
    </row>
    <row r="83" spans="1:4">
      <c r="A83" s="85" t="s">
        <v>371</v>
      </c>
      <c r="B83" s="31">
        <v>64</v>
      </c>
      <c r="C83" s="31">
        <v>385</v>
      </c>
      <c r="D83" s="51">
        <v>13255156.120000001</v>
      </c>
    </row>
    <row r="84" spans="1:4">
      <c r="A84" s="85" t="s">
        <v>109</v>
      </c>
      <c r="B84" s="31">
        <v>38</v>
      </c>
      <c r="C84" s="31">
        <v>200</v>
      </c>
      <c r="D84" s="51">
        <v>11286499.57</v>
      </c>
    </row>
    <row r="85" spans="1:4">
      <c r="A85" s="85" t="s">
        <v>185</v>
      </c>
      <c r="B85" s="31">
        <v>43</v>
      </c>
      <c r="C85" s="31">
        <v>145</v>
      </c>
      <c r="D85" s="51">
        <v>10680570.309999999</v>
      </c>
    </row>
    <row r="86" spans="1:4">
      <c r="A86" s="84" t="s">
        <v>135</v>
      </c>
      <c r="B86" s="31">
        <v>161</v>
      </c>
      <c r="C86" s="31">
        <v>1300</v>
      </c>
      <c r="D86" s="51">
        <v>4325331.07</v>
      </c>
    </row>
    <row r="87" spans="1:4">
      <c r="A87" s="85" t="s">
        <v>133</v>
      </c>
      <c r="B87" s="31">
        <v>26</v>
      </c>
      <c r="C87" s="31">
        <v>380</v>
      </c>
      <c r="D87" s="51">
        <v>1020246.77</v>
      </c>
    </row>
    <row r="88" spans="1:4">
      <c r="A88" s="85" t="s">
        <v>348</v>
      </c>
      <c r="B88" s="31">
        <v>10</v>
      </c>
      <c r="C88" s="31">
        <v>80</v>
      </c>
      <c r="D88" s="51">
        <v>209847.3</v>
      </c>
    </row>
    <row r="89" spans="1:4">
      <c r="A89" s="85" t="s">
        <v>557</v>
      </c>
      <c r="B89" s="31">
        <v>56</v>
      </c>
      <c r="C89" s="31">
        <v>310</v>
      </c>
      <c r="D89" s="51">
        <v>750944.46</v>
      </c>
    </row>
    <row r="90" spans="1:4">
      <c r="A90" s="85" t="s">
        <v>799</v>
      </c>
      <c r="B90" s="31">
        <v>12</v>
      </c>
      <c r="C90" s="31">
        <v>180</v>
      </c>
      <c r="D90" s="51">
        <v>526079.25</v>
      </c>
    </row>
    <row r="91" spans="1:4">
      <c r="A91" s="85" t="s">
        <v>455</v>
      </c>
      <c r="B91" s="31">
        <v>52</v>
      </c>
      <c r="C91" s="31">
        <v>260</v>
      </c>
      <c r="D91" s="51">
        <v>1769630.0899999999</v>
      </c>
    </row>
    <row r="92" spans="1:4">
      <c r="A92" s="85" t="s">
        <v>643</v>
      </c>
      <c r="B92" s="31">
        <v>5</v>
      </c>
      <c r="C92" s="31">
        <v>15</v>
      </c>
      <c r="D92" s="51">
        <v>48583.199999999997</v>
      </c>
    </row>
    <row r="93" spans="1:4">
      <c r="A93" s="85" t="s">
        <v>145</v>
      </c>
      <c r="B93" s="31">
        <v>0</v>
      </c>
      <c r="C93" s="31">
        <v>75</v>
      </c>
      <c r="D93" s="51">
        <v>0</v>
      </c>
    </row>
    <row r="94" spans="1:4">
      <c r="A94" s="84" t="s">
        <v>217</v>
      </c>
      <c r="B94" s="31">
        <v>161</v>
      </c>
      <c r="C94" s="31">
        <v>915</v>
      </c>
      <c r="D94" s="51">
        <v>53057425.199999996</v>
      </c>
    </row>
    <row r="95" spans="1:4">
      <c r="A95" s="85" t="s">
        <v>216</v>
      </c>
      <c r="B95" s="31">
        <v>9</v>
      </c>
      <c r="C95" s="31">
        <v>40</v>
      </c>
      <c r="D95" s="51">
        <v>5389688.8700000001</v>
      </c>
    </row>
    <row r="96" spans="1:4">
      <c r="A96" s="85" t="s">
        <v>253</v>
      </c>
      <c r="B96" s="31">
        <v>13</v>
      </c>
      <c r="C96" s="31">
        <v>325</v>
      </c>
      <c r="D96" s="51">
        <v>5962053.4799999995</v>
      </c>
    </row>
    <row r="97" spans="1:4">
      <c r="A97" s="85" t="s">
        <v>486</v>
      </c>
      <c r="B97" s="31">
        <v>95</v>
      </c>
      <c r="C97" s="31">
        <v>190</v>
      </c>
      <c r="D97" s="51">
        <v>22624680.510000002</v>
      </c>
    </row>
    <row r="98" spans="1:4">
      <c r="A98" s="85" t="s">
        <v>588</v>
      </c>
      <c r="B98" s="31">
        <v>18</v>
      </c>
      <c r="C98" s="31">
        <v>50</v>
      </c>
      <c r="D98" s="51">
        <v>3082824.9</v>
      </c>
    </row>
    <row r="99" spans="1:4">
      <c r="A99" s="85" t="s">
        <v>391</v>
      </c>
      <c r="B99" s="31">
        <v>26</v>
      </c>
      <c r="C99" s="31">
        <v>75</v>
      </c>
      <c r="D99" s="51">
        <v>15998177.439999999</v>
      </c>
    </row>
    <row r="100" spans="1:4">
      <c r="A100" s="85" t="s">
        <v>1515</v>
      </c>
      <c r="B100" s="31">
        <v>0</v>
      </c>
      <c r="C100" s="31">
        <v>225</v>
      </c>
      <c r="D100" s="51">
        <v>0</v>
      </c>
    </row>
    <row r="101" spans="1:4">
      <c r="A101" s="85" t="s">
        <v>1033</v>
      </c>
      <c r="B101" s="31">
        <v>0</v>
      </c>
      <c r="C101" s="31">
        <v>10</v>
      </c>
      <c r="D101" s="51">
        <v>0</v>
      </c>
    </row>
    <row r="102" spans="1:4">
      <c r="A102" s="84" t="s">
        <v>97</v>
      </c>
      <c r="B102" s="31">
        <v>265</v>
      </c>
      <c r="C102" s="31">
        <v>1240</v>
      </c>
      <c r="D102" s="51">
        <v>33014513.440000001</v>
      </c>
    </row>
    <row r="103" spans="1:4">
      <c r="A103" s="85" t="s">
        <v>334</v>
      </c>
      <c r="B103" s="31">
        <v>0</v>
      </c>
      <c r="C103" s="31">
        <v>40</v>
      </c>
      <c r="D103" s="51">
        <v>0</v>
      </c>
    </row>
    <row r="104" spans="1:4">
      <c r="A104" s="85" t="s">
        <v>943</v>
      </c>
      <c r="B104" s="31">
        <v>5</v>
      </c>
      <c r="C104" s="31">
        <v>160</v>
      </c>
      <c r="D104" s="51">
        <v>856818.4</v>
      </c>
    </row>
    <row r="105" spans="1:4">
      <c r="A105" s="85" t="s">
        <v>1678</v>
      </c>
      <c r="B105" s="31">
        <v>10</v>
      </c>
      <c r="C105" s="31">
        <v>105</v>
      </c>
      <c r="D105" s="51">
        <v>1882052.8199999998</v>
      </c>
    </row>
    <row r="106" spans="1:4">
      <c r="A106" s="85" t="s">
        <v>613</v>
      </c>
      <c r="B106" s="31">
        <v>46</v>
      </c>
      <c r="C106" s="31">
        <v>175</v>
      </c>
      <c r="D106" s="51">
        <v>4889334.16</v>
      </c>
    </row>
    <row r="107" spans="1:4">
      <c r="A107" s="85" t="s">
        <v>96</v>
      </c>
      <c r="B107" s="31">
        <v>132</v>
      </c>
      <c r="C107" s="31">
        <v>280</v>
      </c>
      <c r="D107" s="51">
        <v>16634255.99</v>
      </c>
    </row>
    <row r="108" spans="1:4">
      <c r="A108" s="85" t="s">
        <v>887</v>
      </c>
      <c r="B108" s="31">
        <v>1</v>
      </c>
      <c r="C108" s="31">
        <v>25</v>
      </c>
      <c r="D108" s="51">
        <v>55644.94</v>
      </c>
    </row>
    <row r="109" spans="1:4">
      <c r="A109" s="85" t="s">
        <v>713</v>
      </c>
      <c r="B109" s="31">
        <v>27</v>
      </c>
      <c r="C109" s="31">
        <v>155</v>
      </c>
      <c r="D109" s="51">
        <v>4721328.1500000004</v>
      </c>
    </row>
    <row r="110" spans="1:4">
      <c r="A110" s="85" t="s">
        <v>1912</v>
      </c>
      <c r="B110" s="31">
        <v>0</v>
      </c>
      <c r="C110" s="31">
        <v>30</v>
      </c>
      <c r="D110" s="51">
        <v>0</v>
      </c>
    </row>
    <row r="111" spans="1:4">
      <c r="A111" s="85" t="s">
        <v>977</v>
      </c>
      <c r="B111" s="31">
        <v>0</v>
      </c>
      <c r="C111" s="31">
        <v>30</v>
      </c>
      <c r="D111" s="51">
        <v>0</v>
      </c>
    </row>
    <row r="112" spans="1:4">
      <c r="A112" s="85" t="s">
        <v>1665</v>
      </c>
      <c r="B112" s="31">
        <v>8</v>
      </c>
      <c r="C112" s="31">
        <v>125</v>
      </c>
      <c r="D112" s="51">
        <v>1396320.84</v>
      </c>
    </row>
    <row r="113" spans="1:4">
      <c r="A113" s="85" t="s">
        <v>1372</v>
      </c>
      <c r="B113" s="31">
        <v>36</v>
      </c>
      <c r="C113" s="31">
        <v>115</v>
      </c>
      <c r="D113" s="51">
        <v>2578758.14</v>
      </c>
    </row>
    <row r="114" spans="1:4">
      <c r="A114" s="83" t="s">
        <v>82</v>
      </c>
      <c r="B114" s="31">
        <v>3143</v>
      </c>
      <c r="C114" s="31">
        <v>11410</v>
      </c>
      <c r="D114" s="51">
        <v>885581370.28000021</v>
      </c>
    </row>
    <row r="115" spans="1:4">
      <c r="A115" s="84" t="s">
        <v>41</v>
      </c>
      <c r="B115" s="31">
        <v>196</v>
      </c>
      <c r="C115" s="31">
        <v>825</v>
      </c>
      <c r="D115" s="51">
        <v>26262451.829999998</v>
      </c>
    </row>
    <row r="116" spans="1:4">
      <c r="A116" s="85" t="s">
        <v>1179</v>
      </c>
      <c r="B116" s="31">
        <v>27</v>
      </c>
      <c r="C116" s="31">
        <v>80</v>
      </c>
      <c r="D116" s="51">
        <v>5879838.0599999996</v>
      </c>
    </row>
    <row r="117" spans="1:4">
      <c r="A117" s="85" t="s">
        <v>145</v>
      </c>
      <c r="B117" s="31">
        <v>8</v>
      </c>
      <c r="C117" s="31">
        <v>90</v>
      </c>
      <c r="D117" s="51">
        <v>1288782.8999999999</v>
      </c>
    </row>
    <row r="118" spans="1:4">
      <c r="A118" s="85" t="s">
        <v>785</v>
      </c>
      <c r="B118" s="31">
        <v>29</v>
      </c>
      <c r="C118" s="31">
        <v>235</v>
      </c>
      <c r="D118" s="51">
        <v>5218693.55</v>
      </c>
    </row>
    <row r="119" spans="1:4">
      <c r="A119" s="85" t="s">
        <v>39</v>
      </c>
      <c r="B119" s="31">
        <v>132</v>
      </c>
      <c r="C119" s="31">
        <v>420</v>
      </c>
      <c r="D119" s="51">
        <v>13875137.32</v>
      </c>
    </row>
    <row r="120" spans="1:4">
      <c r="A120" s="84" t="s">
        <v>266</v>
      </c>
      <c r="B120" s="31">
        <v>122</v>
      </c>
      <c r="C120" s="31">
        <v>890</v>
      </c>
      <c r="D120" s="51">
        <v>62418450.850000001</v>
      </c>
    </row>
    <row r="121" spans="1:4">
      <c r="A121" s="85" t="s">
        <v>274</v>
      </c>
      <c r="B121" s="31">
        <v>69</v>
      </c>
      <c r="C121" s="31">
        <v>420</v>
      </c>
      <c r="D121" s="51">
        <v>35706885.359999999</v>
      </c>
    </row>
    <row r="122" spans="1:4">
      <c r="A122" s="85" t="s">
        <v>426</v>
      </c>
      <c r="B122" s="31">
        <v>46</v>
      </c>
      <c r="C122" s="31">
        <v>175</v>
      </c>
      <c r="D122" s="51">
        <v>22900495.84</v>
      </c>
    </row>
    <row r="123" spans="1:4">
      <c r="A123" s="85" t="s">
        <v>564</v>
      </c>
      <c r="B123" s="31">
        <v>0</v>
      </c>
      <c r="C123" s="31">
        <v>100</v>
      </c>
      <c r="D123" s="51">
        <v>0</v>
      </c>
    </row>
    <row r="124" spans="1:4">
      <c r="A124" s="85" t="s">
        <v>264</v>
      </c>
      <c r="B124" s="31">
        <v>7</v>
      </c>
      <c r="C124" s="31">
        <v>195</v>
      </c>
      <c r="D124" s="51">
        <v>3811069.6499999994</v>
      </c>
    </row>
    <row r="125" spans="1:4">
      <c r="A125" s="84" t="s">
        <v>63</v>
      </c>
      <c r="B125" s="31">
        <v>219</v>
      </c>
      <c r="C125" s="31">
        <v>745</v>
      </c>
      <c r="D125" s="51">
        <v>17212510.039999999</v>
      </c>
    </row>
    <row r="126" spans="1:4">
      <c r="A126" s="85" t="s">
        <v>61</v>
      </c>
      <c r="B126" s="31">
        <v>40</v>
      </c>
      <c r="C126" s="31">
        <v>115</v>
      </c>
      <c r="D126" s="51">
        <v>4490855.05</v>
      </c>
    </row>
    <row r="127" spans="1:4">
      <c r="A127" s="85" t="s">
        <v>378</v>
      </c>
      <c r="B127" s="31">
        <v>104</v>
      </c>
      <c r="C127" s="31">
        <v>240</v>
      </c>
      <c r="D127" s="51">
        <v>6479552.2599999998</v>
      </c>
    </row>
    <row r="128" spans="1:4">
      <c r="A128" s="85" t="s">
        <v>303</v>
      </c>
      <c r="B128" s="31">
        <v>75</v>
      </c>
      <c r="C128" s="31">
        <v>390</v>
      </c>
      <c r="D128" s="51">
        <v>6242102.7299999995</v>
      </c>
    </row>
    <row r="129" spans="1:4">
      <c r="A129" s="84" t="s">
        <v>363</v>
      </c>
      <c r="B129" s="31">
        <v>290</v>
      </c>
      <c r="C129" s="31">
        <v>995</v>
      </c>
      <c r="D129" s="51">
        <v>11903654.210000001</v>
      </c>
    </row>
    <row r="130" spans="1:4">
      <c r="A130" s="85" t="s">
        <v>494</v>
      </c>
      <c r="B130" s="31">
        <v>9</v>
      </c>
      <c r="C130" s="31">
        <v>155</v>
      </c>
      <c r="D130" s="51">
        <v>93435.16</v>
      </c>
    </row>
    <row r="131" spans="1:4">
      <c r="A131" s="85" t="s">
        <v>907</v>
      </c>
      <c r="B131" s="31">
        <v>113</v>
      </c>
      <c r="C131" s="31">
        <v>140</v>
      </c>
      <c r="D131" s="51">
        <v>1936537.5899999999</v>
      </c>
    </row>
    <row r="132" spans="1:4">
      <c r="A132" s="85" t="s">
        <v>1318</v>
      </c>
      <c r="B132" s="31">
        <v>14</v>
      </c>
      <c r="C132" s="31">
        <v>30</v>
      </c>
      <c r="D132" s="51">
        <v>689399.43</v>
      </c>
    </row>
    <row r="133" spans="1:4">
      <c r="A133" s="85" t="s">
        <v>1325</v>
      </c>
      <c r="B133" s="31">
        <v>2</v>
      </c>
      <c r="C133" s="31">
        <v>125</v>
      </c>
      <c r="D133" s="51">
        <v>125081.08</v>
      </c>
    </row>
    <row r="134" spans="1:4">
      <c r="A134" s="85" t="s">
        <v>900</v>
      </c>
      <c r="B134" s="31">
        <v>25</v>
      </c>
      <c r="C134" s="31">
        <v>110</v>
      </c>
      <c r="D134" s="51">
        <v>138953.57999999999</v>
      </c>
    </row>
    <row r="135" spans="1:4">
      <c r="A135" s="85" t="s">
        <v>3456</v>
      </c>
      <c r="B135" s="31">
        <v>7</v>
      </c>
      <c r="C135" s="31">
        <v>30</v>
      </c>
      <c r="D135" s="51">
        <v>620626.1</v>
      </c>
    </row>
    <row r="136" spans="1:4">
      <c r="A136" s="85" t="s">
        <v>1198</v>
      </c>
      <c r="B136" s="31">
        <v>81</v>
      </c>
      <c r="C136" s="31">
        <v>175</v>
      </c>
      <c r="D136" s="51">
        <v>6034149.4399999995</v>
      </c>
    </row>
    <row r="137" spans="1:4">
      <c r="A137" s="85" t="s">
        <v>1009</v>
      </c>
      <c r="B137" s="31">
        <v>6</v>
      </c>
      <c r="C137" s="31">
        <v>140</v>
      </c>
      <c r="D137" s="51">
        <v>251933.71</v>
      </c>
    </row>
    <row r="138" spans="1:4">
      <c r="A138" s="85" t="s">
        <v>362</v>
      </c>
      <c r="B138" s="31">
        <v>33</v>
      </c>
      <c r="C138" s="31">
        <v>90</v>
      </c>
      <c r="D138" s="51">
        <v>2013538.12</v>
      </c>
    </row>
    <row r="139" spans="1:4">
      <c r="A139" s="84" t="s">
        <v>244</v>
      </c>
      <c r="B139" s="31">
        <v>289</v>
      </c>
      <c r="C139" s="31">
        <v>1475</v>
      </c>
      <c r="D139" s="51">
        <v>66922007.520000003</v>
      </c>
    </row>
    <row r="140" spans="1:4">
      <c r="A140" s="85" t="s">
        <v>2078</v>
      </c>
      <c r="B140" s="31">
        <v>74</v>
      </c>
      <c r="C140" s="31">
        <v>260</v>
      </c>
      <c r="D140" s="51">
        <v>18111752.280000001</v>
      </c>
    </row>
    <row r="141" spans="1:4">
      <c r="A141" s="85" t="s">
        <v>242</v>
      </c>
      <c r="B141" s="31">
        <v>8</v>
      </c>
      <c r="C141" s="31">
        <v>50</v>
      </c>
      <c r="D141" s="51">
        <v>2232673.6</v>
      </c>
    </row>
    <row r="142" spans="1:4">
      <c r="A142" s="85" t="s">
        <v>521</v>
      </c>
      <c r="B142" s="31">
        <v>6</v>
      </c>
      <c r="C142" s="31">
        <v>80</v>
      </c>
      <c r="D142" s="51">
        <v>797825.1</v>
      </c>
    </row>
    <row r="143" spans="1:4">
      <c r="A143" s="85" t="s">
        <v>1240</v>
      </c>
      <c r="B143" s="31">
        <v>151</v>
      </c>
      <c r="C143" s="31">
        <v>330</v>
      </c>
      <c r="D143" s="51">
        <v>32276817.41</v>
      </c>
    </row>
    <row r="144" spans="1:4">
      <c r="A144" s="85" t="s">
        <v>900</v>
      </c>
      <c r="B144" s="31">
        <v>2</v>
      </c>
      <c r="C144" s="31">
        <v>20</v>
      </c>
      <c r="D144" s="51">
        <v>60008.959999999999</v>
      </c>
    </row>
    <row r="145" spans="1:4">
      <c r="A145" s="85" t="s">
        <v>508</v>
      </c>
      <c r="B145" s="31">
        <v>14</v>
      </c>
      <c r="C145" s="31">
        <v>465</v>
      </c>
      <c r="D145" s="51">
        <v>3898537.3200000003</v>
      </c>
    </row>
    <row r="146" spans="1:4">
      <c r="A146" s="85" t="s">
        <v>413</v>
      </c>
      <c r="B146" s="31">
        <v>34</v>
      </c>
      <c r="C146" s="31">
        <v>270</v>
      </c>
      <c r="D146" s="51">
        <v>9544392.8499999996</v>
      </c>
    </row>
    <row r="147" spans="1:4">
      <c r="A147" s="84" t="s">
        <v>80</v>
      </c>
      <c r="B147" s="31">
        <v>218</v>
      </c>
      <c r="C147" s="31">
        <v>880</v>
      </c>
      <c r="D147" s="51">
        <v>213706892.26999998</v>
      </c>
    </row>
    <row r="148" spans="1:4">
      <c r="A148" s="85" t="s">
        <v>175</v>
      </c>
      <c r="B148" s="31">
        <v>0</v>
      </c>
      <c r="C148" s="31">
        <v>15</v>
      </c>
      <c r="D148" s="51">
        <v>0</v>
      </c>
    </row>
    <row r="149" spans="1:4">
      <c r="A149" s="85" t="s">
        <v>1087</v>
      </c>
      <c r="B149" s="31">
        <v>26</v>
      </c>
      <c r="C149" s="31">
        <v>145</v>
      </c>
      <c r="D149" s="51">
        <v>20498227.52</v>
      </c>
    </row>
    <row r="150" spans="1:4">
      <c r="A150" s="85" t="s">
        <v>78</v>
      </c>
      <c r="B150" s="31">
        <v>9</v>
      </c>
      <c r="C150" s="31">
        <v>85</v>
      </c>
      <c r="D150" s="51">
        <v>13135740.960000001</v>
      </c>
    </row>
    <row r="151" spans="1:4">
      <c r="A151" s="85" t="s">
        <v>1502</v>
      </c>
      <c r="B151" s="31">
        <v>19</v>
      </c>
      <c r="C151" s="31">
        <v>40</v>
      </c>
      <c r="D151" s="51">
        <v>32930321.039999999</v>
      </c>
    </row>
    <row r="152" spans="1:4">
      <c r="A152" s="85" t="s">
        <v>2380</v>
      </c>
      <c r="B152" s="31">
        <v>16</v>
      </c>
      <c r="C152" s="31">
        <v>40</v>
      </c>
      <c r="D152" s="51">
        <v>6354013.6699999999</v>
      </c>
    </row>
    <row r="153" spans="1:4">
      <c r="A153" s="85" t="s">
        <v>1148</v>
      </c>
      <c r="B153" s="31">
        <v>20</v>
      </c>
      <c r="C153" s="31">
        <v>90</v>
      </c>
      <c r="D153" s="51">
        <v>30439472.219999999</v>
      </c>
    </row>
    <row r="154" spans="1:4">
      <c r="A154" s="85" t="s">
        <v>1015</v>
      </c>
      <c r="B154" s="31">
        <v>0</v>
      </c>
      <c r="C154" s="31">
        <v>180</v>
      </c>
      <c r="D154" s="51">
        <v>0</v>
      </c>
    </row>
    <row r="155" spans="1:4">
      <c r="A155" s="85" t="s">
        <v>297</v>
      </c>
      <c r="B155" s="31">
        <v>14</v>
      </c>
      <c r="C155" s="31">
        <v>20</v>
      </c>
      <c r="D155" s="51">
        <v>14615850.4</v>
      </c>
    </row>
    <row r="156" spans="1:4">
      <c r="A156" s="85" t="s">
        <v>7113</v>
      </c>
      <c r="B156" s="31">
        <v>30</v>
      </c>
      <c r="C156" s="31">
        <v>65</v>
      </c>
      <c r="D156" s="51">
        <v>24826054.890000001</v>
      </c>
    </row>
    <row r="157" spans="1:4">
      <c r="A157" s="85" t="s">
        <v>1343</v>
      </c>
      <c r="B157" s="31">
        <v>51</v>
      </c>
      <c r="C157" s="31">
        <v>60</v>
      </c>
      <c r="D157" s="51">
        <v>33924071.880000003</v>
      </c>
    </row>
    <row r="158" spans="1:4">
      <c r="A158" s="85" t="s">
        <v>157</v>
      </c>
      <c r="B158" s="31">
        <v>0</v>
      </c>
      <c r="C158" s="31">
        <v>40</v>
      </c>
      <c r="D158" s="51">
        <v>0</v>
      </c>
    </row>
    <row r="159" spans="1:4">
      <c r="A159" s="85" t="s">
        <v>284</v>
      </c>
      <c r="B159" s="31">
        <v>0</v>
      </c>
      <c r="C159" s="31">
        <v>20</v>
      </c>
      <c r="D159" s="51">
        <v>0</v>
      </c>
    </row>
    <row r="160" spans="1:4">
      <c r="A160" s="85" t="s">
        <v>662</v>
      </c>
      <c r="B160" s="31">
        <v>33</v>
      </c>
      <c r="C160" s="31">
        <v>80</v>
      </c>
      <c r="D160" s="51">
        <v>36983139.689999998</v>
      </c>
    </row>
    <row r="161" spans="1:4">
      <c r="A161" s="84" t="s">
        <v>123</v>
      </c>
      <c r="B161" s="31">
        <v>371</v>
      </c>
      <c r="C161" s="31">
        <v>1130</v>
      </c>
      <c r="D161" s="51">
        <v>133685224.95999999</v>
      </c>
    </row>
    <row r="162" spans="1:4">
      <c r="A162" s="85" t="s">
        <v>355</v>
      </c>
      <c r="B162" s="31">
        <v>86</v>
      </c>
      <c r="C162" s="31">
        <v>275</v>
      </c>
      <c r="D162" s="51">
        <v>22746825.949999996</v>
      </c>
    </row>
    <row r="163" spans="1:4">
      <c r="A163" s="85" t="s">
        <v>1135</v>
      </c>
      <c r="B163" s="31">
        <v>49</v>
      </c>
      <c r="C163" s="31">
        <v>160</v>
      </c>
      <c r="D163" s="51">
        <v>25923250.52</v>
      </c>
    </row>
    <row r="164" spans="1:4">
      <c r="A164" s="85" t="s">
        <v>121</v>
      </c>
      <c r="B164" s="31">
        <v>61</v>
      </c>
      <c r="C164" s="31">
        <v>245</v>
      </c>
      <c r="D164" s="51">
        <v>24179449.629999999</v>
      </c>
    </row>
    <row r="165" spans="1:4">
      <c r="A165" s="85" t="s">
        <v>327</v>
      </c>
      <c r="B165" s="31">
        <v>25</v>
      </c>
      <c r="C165" s="31">
        <v>100</v>
      </c>
      <c r="D165" s="51">
        <v>11749020.220000001</v>
      </c>
    </row>
    <row r="166" spans="1:4">
      <c r="A166" s="85" t="s">
        <v>225</v>
      </c>
      <c r="B166" s="31">
        <v>6</v>
      </c>
      <c r="C166" s="31">
        <v>40</v>
      </c>
      <c r="D166" s="51">
        <v>3130771.9</v>
      </c>
    </row>
    <row r="167" spans="1:4">
      <c r="A167" s="85" t="s">
        <v>320</v>
      </c>
      <c r="B167" s="31">
        <v>81</v>
      </c>
      <c r="C167" s="31">
        <v>200</v>
      </c>
      <c r="D167" s="51">
        <v>35703756.719999999</v>
      </c>
    </row>
    <row r="168" spans="1:4">
      <c r="A168" s="85" t="s">
        <v>209</v>
      </c>
      <c r="B168" s="31">
        <v>63</v>
      </c>
      <c r="C168" s="31">
        <v>110</v>
      </c>
      <c r="D168" s="51">
        <v>10252150.02</v>
      </c>
    </row>
    <row r="169" spans="1:4">
      <c r="A169" s="84" t="s">
        <v>622</v>
      </c>
      <c r="B169" s="31">
        <v>301</v>
      </c>
      <c r="C169" s="31">
        <v>945</v>
      </c>
      <c r="D169" s="51">
        <v>146207037.63999999</v>
      </c>
    </row>
    <row r="170" spans="1:4">
      <c r="A170" s="85" t="s">
        <v>740</v>
      </c>
      <c r="B170" s="31">
        <v>115</v>
      </c>
      <c r="C170" s="31">
        <v>275</v>
      </c>
      <c r="D170" s="51">
        <v>33081199.919999998</v>
      </c>
    </row>
    <row r="171" spans="1:4">
      <c r="A171" s="85" t="s">
        <v>844</v>
      </c>
      <c r="B171" s="31">
        <v>114</v>
      </c>
      <c r="C171" s="31">
        <v>195</v>
      </c>
      <c r="D171" s="51">
        <v>54592253.18</v>
      </c>
    </row>
    <row r="172" spans="1:4">
      <c r="A172" s="85" t="s">
        <v>894</v>
      </c>
      <c r="B172" s="31">
        <v>38</v>
      </c>
      <c r="C172" s="31">
        <v>70</v>
      </c>
      <c r="D172" s="51">
        <v>33615587.460000001</v>
      </c>
    </row>
    <row r="173" spans="1:4">
      <c r="A173" s="85" t="s">
        <v>837</v>
      </c>
      <c r="B173" s="31">
        <v>26</v>
      </c>
      <c r="C173" s="31">
        <v>135</v>
      </c>
      <c r="D173" s="51">
        <v>23191294.259999998</v>
      </c>
    </row>
    <row r="174" spans="1:4">
      <c r="A174" s="85" t="s">
        <v>621</v>
      </c>
      <c r="B174" s="31">
        <v>0</v>
      </c>
      <c r="C174" s="31">
        <v>100</v>
      </c>
      <c r="D174" s="51">
        <v>0</v>
      </c>
    </row>
    <row r="175" spans="1:4">
      <c r="A175" s="85" t="s">
        <v>830</v>
      </c>
      <c r="B175" s="31">
        <v>8</v>
      </c>
      <c r="C175" s="31">
        <v>170</v>
      </c>
      <c r="D175" s="51">
        <v>1726702.82</v>
      </c>
    </row>
    <row r="176" spans="1:4">
      <c r="A176" s="84" t="s">
        <v>111</v>
      </c>
      <c r="B176" s="31">
        <v>345</v>
      </c>
      <c r="C176" s="31">
        <v>995</v>
      </c>
      <c r="D176" s="51">
        <v>67567992.370000005</v>
      </c>
    </row>
    <row r="177" spans="1:4">
      <c r="A177" s="85" t="s">
        <v>799</v>
      </c>
      <c r="B177" s="31">
        <v>7</v>
      </c>
      <c r="C177" s="31">
        <v>15</v>
      </c>
      <c r="D177" s="51">
        <v>215004.93</v>
      </c>
    </row>
    <row r="178" spans="1:4">
      <c r="A178" s="85" t="s">
        <v>371</v>
      </c>
      <c r="B178" s="31">
        <v>256</v>
      </c>
      <c r="C178" s="31">
        <v>500</v>
      </c>
      <c r="D178" s="51">
        <v>56748601.600000009</v>
      </c>
    </row>
    <row r="179" spans="1:4">
      <c r="A179" s="85" t="s">
        <v>109</v>
      </c>
      <c r="B179" s="31">
        <v>57</v>
      </c>
      <c r="C179" s="31">
        <v>280</v>
      </c>
      <c r="D179" s="51">
        <v>7161524.7300000004</v>
      </c>
    </row>
    <row r="180" spans="1:4">
      <c r="A180" s="85" t="s">
        <v>185</v>
      </c>
      <c r="B180" s="31">
        <v>25</v>
      </c>
      <c r="C180" s="31">
        <v>200</v>
      </c>
      <c r="D180" s="51">
        <v>3442861.11</v>
      </c>
    </row>
    <row r="181" spans="1:4">
      <c r="A181" s="84" t="s">
        <v>135</v>
      </c>
      <c r="B181" s="31">
        <v>189</v>
      </c>
      <c r="C181" s="31">
        <v>675</v>
      </c>
      <c r="D181" s="51">
        <v>5687152.0999999996</v>
      </c>
    </row>
    <row r="182" spans="1:4">
      <c r="A182" s="85" t="s">
        <v>133</v>
      </c>
      <c r="B182" s="31">
        <v>58</v>
      </c>
      <c r="C182" s="31">
        <v>140</v>
      </c>
      <c r="D182" s="51">
        <v>1898237.67</v>
      </c>
    </row>
    <row r="183" spans="1:4">
      <c r="A183" s="85" t="s">
        <v>348</v>
      </c>
      <c r="B183" s="31">
        <v>7</v>
      </c>
      <c r="C183" s="31">
        <v>85</v>
      </c>
      <c r="D183" s="51">
        <v>199997.94</v>
      </c>
    </row>
    <row r="184" spans="1:4">
      <c r="A184" s="85" t="s">
        <v>557</v>
      </c>
      <c r="B184" s="31">
        <v>0</v>
      </c>
      <c r="C184" s="31">
        <v>100</v>
      </c>
      <c r="D184" s="51">
        <v>0</v>
      </c>
    </row>
    <row r="185" spans="1:4">
      <c r="A185" s="85" t="s">
        <v>799</v>
      </c>
      <c r="B185" s="31">
        <v>78</v>
      </c>
      <c r="C185" s="31">
        <v>115</v>
      </c>
      <c r="D185" s="51">
        <v>2086399.45</v>
      </c>
    </row>
    <row r="186" spans="1:4">
      <c r="A186" s="85" t="s">
        <v>455</v>
      </c>
      <c r="B186" s="31">
        <v>13</v>
      </c>
      <c r="C186" s="31">
        <v>95</v>
      </c>
      <c r="D186" s="51">
        <v>193287.1</v>
      </c>
    </row>
    <row r="187" spans="1:4">
      <c r="A187" s="85" t="s">
        <v>643</v>
      </c>
      <c r="B187" s="31">
        <v>33</v>
      </c>
      <c r="C187" s="31">
        <v>140</v>
      </c>
      <c r="D187" s="51">
        <v>1309229.94</v>
      </c>
    </row>
    <row r="188" spans="1:4">
      <c r="A188" s="84" t="s">
        <v>217</v>
      </c>
      <c r="B188" s="31">
        <v>200</v>
      </c>
      <c r="C188" s="31">
        <v>635</v>
      </c>
      <c r="D188" s="51">
        <v>79640922.359999985</v>
      </c>
    </row>
    <row r="189" spans="1:4">
      <c r="A189" s="85" t="s">
        <v>216</v>
      </c>
      <c r="B189" s="31">
        <v>1</v>
      </c>
      <c r="C189" s="31">
        <v>55</v>
      </c>
      <c r="D189" s="51">
        <v>479897.32</v>
      </c>
    </row>
    <row r="190" spans="1:4">
      <c r="A190" s="85" t="s">
        <v>253</v>
      </c>
      <c r="B190" s="31">
        <v>17</v>
      </c>
      <c r="C190" s="31">
        <v>60</v>
      </c>
      <c r="D190" s="51">
        <v>7824945.9399999995</v>
      </c>
    </row>
    <row r="191" spans="1:4">
      <c r="A191" s="85" t="s">
        <v>486</v>
      </c>
      <c r="B191" s="31">
        <v>14</v>
      </c>
      <c r="C191" s="31">
        <v>150</v>
      </c>
      <c r="D191" s="51">
        <v>5440109.1399999997</v>
      </c>
    </row>
    <row r="192" spans="1:4">
      <c r="A192" s="85" t="s">
        <v>588</v>
      </c>
      <c r="B192" s="31">
        <v>35</v>
      </c>
      <c r="C192" s="31">
        <v>110</v>
      </c>
      <c r="D192" s="51">
        <v>14157729.08</v>
      </c>
    </row>
    <row r="193" spans="1:4">
      <c r="A193" s="85" t="s">
        <v>391</v>
      </c>
      <c r="B193" s="31">
        <v>57</v>
      </c>
      <c r="C193" s="31">
        <v>85</v>
      </c>
      <c r="D193" s="51">
        <v>34036791.799999997</v>
      </c>
    </row>
    <row r="194" spans="1:4">
      <c r="A194" s="85" t="s">
        <v>1807</v>
      </c>
      <c r="B194" s="31">
        <v>37</v>
      </c>
      <c r="C194" s="31">
        <v>60</v>
      </c>
      <c r="D194" s="51">
        <v>4933517.72</v>
      </c>
    </row>
    <row r="195" spans="1:4">
      <c r="A195" s="85" t="s">
        <v>880</v>
      </c>
      <c r="B195" s="31">
        <v>16</v>
      </c>
      <c r="C195" s="31">
        <v>30</v>
      </c>
      <c r="D195" s="51">
        <v>3281587.2</v>
      </c>
    </row>
    <row r="196" spans="1:4">
      <c r="A196" s="85" t="s">
        <v>1515</v>
      </c>
      <c r="B196" s="31">
        <v>23</v>
      </c>
      <c r="C196" s="31">
        <v>65</v>
      </c>
      <c r="D196" s="51">
        <v>9486344.1600000001</v>
      </c>
    </row>
    <row r="197" spans="1:4">
      <c r="A197" s="85" t="s">
        <v>1033</v>
      </c>
      <c r="B197" s="31">
        <v>0</v>
      </c>
      <c r="C197" s="31">
        <v>20</v>
      </c>
      <c r="D197" s="51">
        <v>0</v>
      </c>
    </row>
    <row r="198" spans="1:4">
      <c r="A198" s="84" t="s">
        <v>97</v>
      </c>
      <c r="B198" s="31">
        <v>403</v>
      </c>
      <c r="C198" s="31">
        <v>1220</v>
      </c>
      <c r="D198" s="51">
        <v>54367074.13000001</v>
      </c>
    </row>
    <row r="199" spans="1:4">
      <c r="A199" s="85" t="s">
        <v>334</v>
      </c>
      <c r="B199" s="31">
        <v>3</v>
      </c>
      <c r="C199" s="31">
        <v>115</v>
      </c>
      <c r="D199" s="51">
        <v>771887.15</v>
      </c>
    </row>
    <row r="200" spans="1:4">
      <c r="A200" s="85" t="s">
        <v>943</v>
      </c>
      <c r="B200" s="31">
        <v>10</v>
      </c>
      <c r="C200" s="31">
        <v>40</v>
      </c>
      <c r="D200" s="51">
        <v>2197714.08</v>
      </c>
    </row>
    <row r="201" spans="1:4">
      <c r="A201" s="85" t="s">
        <v>378</v>
      </c>
      <c r="B201" s="31">
        <v>0</v>
      </c>
      <c r="C201" s="31">
        <v>25</v>
      </c>
      <c r="D201" s="51">
        <v>0</v>
      </c>
    </row>
    <row r="202" spans="1:4">
      <c r="A202" s="85" t="s">
        <v>613</v>
      </c>
      <c r="B202" s="31">
        <v>243</v>
      </c>
      <c r="C202" s="31">
        <v>440</v>
      </c>
      <c r="D202" s="51">
        <v>28544097.350000001</v>
      </c>
    </row>
    <row r="203" spans="1:4">
      <c r="A203" s="85" t="s">
        <v>96</v>
      </c>
      <c r="B203" s="31">
        <v>35</v>
      </c>
      <c r="C203" s="31">
        <v>105</v>
      </c>
      <c r="D203" s="51">
        <v>5416594.2599999998</v>
      </c>
    </row>
    <row r="204" spans="1:4">
      <c r="A204" s="85" t="s">
        <v>887</v>
      </c>
      <c r="B204" s="31">
        <v>0</v>
      </c>
      <c r="C204" s="31">
        <v>85</v>
      </c>
      <c r="D204" s="51">
        <v>0</v>
      </c>
    </row>
    <row r="205" spans="1:4">
      <c r="A205" s="85" t="s">
        <v>713</v>
      </c>
      <c r="B205" s="31">
        <v>28</v>
      </c>
      <c r="C205" s="31">
        <v>50</v>
      </c>
      <c r="D205" s="51">
        <v>3042529.56</v>
      </c>
    </row>
    <row r="206" spans="1:4">
      <c r="A206" s="85" t="s">
        <v>1912</v>
      </c>
      <c r="B206" s="31">
        <v>18</v>
      </c>
      <c r="C206" s="31">
        <v>190</v>
      </c>
      <c r="D206" s="51">
        <v>3128686.89</v>
      </c>
    </row>
    <row r="207" spans="1:4">
      <c r="A207" s="85" t="s">
        <v>977</v>
      </c>
      <c r="B207" s="31">
        <v>27</v>
      </c>
      <c r="C207" s="31">
        <v>85</v>
      </c>
      <c r="D207" s="51">
        <v>6851821.7600000007</v>
      </c>
    </row>
    <row r="208" spans="1:4">
      <c r="A208" s="85" t="s">
        <v>1665</v>
      </c>
      <c r="B208" s="31">
        <v>9</v>
      </c>
      <c r="C208" s="31">
        <v>25</v>
      </c>
      <c r="D208" s="51">
        <v>1994980.24</v>
      </c>
    </row>
    <row r="209" spans="1:4">
      <c r="A209" s="85" t="s">
        <v>1372</v>
      </c>
      <c r="B209" s="31">
        <v>30</v>
      </c>
      <c r="C209" s="31">
        <v>60</v>
      </c>
      <c r="D209" s="51">
        <v>2418762.84</v>
      </c>
    </row>
    <row r="210" spans="1:4">
      <c r="A210" s="83" t="s">
        <v>45</v>
      </c>
      <c r="B210" s="31">
        <v>2819</v>
      </c>
      <c r="C210" s="31">
        <v>11030</v>
      </c>
      <c r="D210" s="51">
        <v>861298911.24000013</v>
      </c>
    </row>
    <row r="211" spans="1:4">
      <c r="A211" s="84" t="s">
        <v>41</v>
      </c>
      <c r="B211" s="31">
        <v>189</v>
      </c>
      <c r="C211" s="31">
        <v>820</v>
      </c>
      <c r="D211" s="51">
        <v>20128044.129999999</v>
      </c>
    </row>
    <row r="212" spans="1:4">
      <c r="A212" s="85" t="s">
        <v>971</v>
      </c>
      <c r="B212" s="31">
        <v>21</v>
      </c>
      <c r="C212" s="31">
        <v>160</v>
      </c>
      <c r="D212" s="51">
        <v>1557309.95</v>
      </c>
    </row>
    <row r="213" spans="1:4">
      <c r="A213" s="85" t="s">
        <v>1179</v>
      </c>
      <c r="B213" s="31">
        <v>79</v>
      </c>
      <c r="C213" s="31">
        <v>130</v>
      </c>
      <c r="D213" s="51">
        <v>10787870.899999999</v>
      </c>
    </row>
    <row r="214" spans="1:4">
      <c r="A214" s="85" t="s">
        <v>145</v>
      </c>
      <c r="B214" s="31">
        <v>7</v>
      </c>
      <c r="C214" s="31">
        <v>30</v>
      </c>
      <c r="D214" s="51">
        <v>980166.6</v>
      </c>
    </row>
    <row r="215" spans="1:4">
      <c r="A215" s="85" t="s">
        <v>785</v>
      </c>
      <c r="B215" s="31">
        <v>65</v>
      </c>
      <c r="C215" s="31">
        <v>150</v>
      </c>
      <c r="D215" s="51">
        <v>4081996.7199999997</v>
      </c>
    </row>
    <row r="216" spans="1:4">
      <c r="A216" s="85" t="s">
        <v>39</v>
      </c>
      <c r="B216" s="31">
        <v>17</v>
      </c>
      <c r="C216" s="31">
        <v>350</v>
      </c>
      <c r="D216" s="51">
        <v>2720699.96</v>
      </c>
    </row>
    <row r="217" spans="1:4">
      <c r="A217" s="84" t="s">
        <v>266</v>
      </c>
      <c r="B217" s="31">
        <v>213</v>
      </c>
      <c r="C217" s="31">
        <v>820</v>
      </c>
      <c r="D217" s="51">
        <v>92186065.349999994</v>
      </c>
    </row>
    <row r="218" spans="1:4">
      <c r="A218" s="85" t="s">
        <v>486</v>
      </c>
      <c r="B218" s="31">
        <v>29</v>
      </c>
      <c r="C218" s="31">
        <v>60</v>
      </c>
      <c r="D218" s="51">
        <v>17560828.350000001</v>
      </c>
    </row>
    <row r="219" spans="1:4">
      <c r="A219" s="85" t="s">
        <v>274</v>
      </c>
      <c r="B219" s="31">
        <v>20</v>
      </c>
      <c r="C219" s="31">
        <v>155</v>
      </c>
      <c r="D219" s="51">
        <v>11960292.92</v>
      </c>
    </row>
    <row r="220" spans="1:4">
      <c r="A220" s="85" t="s">
        <v>426</v>
      </c>
      <c r="B220" s="31">
        <v>71</v>
      </c>
      <c r="C220" s="31">
        <v>345</v>
      </c>
      <c r="D220" s="51">
        <v>38868296.32</v>
      </c>
    </row>
    <row r="221" spans="1:4">
      <c r="A221" s="85" t="s">
        <v>564</v>
      </c>
      <c r="B221" s="31">
        <v>40</v>
      </c>
      <c r="C221" s="31">
        <v>50</v>
      </c>
      <c r="D221" s="51">
        <v>4764550.58</v>
      </c>
    </row>
    <row r="222" spans="1:4">
      <c r="A222" s="85" t="s">
        <v>264</v>
      </c>
      <c r="B222" s="31">
        <v>53</v>
      </c>
      <c r="C222" s="31">
        <v>180</v>
      </c>
      <c r="D222" s="51">
        <v>19032097.18</v>
      </c>
    </row>
    <row r="223" spans="1:4">
      <c r="A223" s="85" t="s">
        <v>830</v>
      </c>
      <c r="B223" s="31">
        <v>0</v>
      </c>
      <c r="C223" s="31">
        <v>30</v>
      </c>
      <c r="D223" s="51">
        <v>0</v>
      </c>
    </row>
    <row r="224" spans="1:4">
      <c r="A224" s="84" t="s">
        <v>63</v>
      </c>
      <c r="B224" s="31">
        <v>221</v>
      </c>
      <c r="C224" s="31">
        <v>610</v>
      </c>
      <c r="D224" s="51">
        <v>27527664.170000002</v>
      </c>
    </row>
    <row r="225" spans="1:4">
      <c r="A225" s="85" t="s">
        <v>61</v>
      </c>
      <c r="B225" s="31">
        <v>86</v>
      </c>
      <c r="C225" s="31">
        <v>335</v>
      </c>
      <c r="D225" s="51">
        <v>8742657.0500000007</v>
      </c>
    </row>
    <row r="226" spans="1:4">
      <c r="A226" s="85" t="s">
        <v>378</v>
      </c>
      <c r="B226" s="31">
        <v>40</v>
      </c>
      <c r="C226" s="31">
        <v>75</v>
      </c>
      <c r="D226" s="51">
        <v>4007438.3000000003</v>
      </c>
    </row>
    <row r="227" spans="1:4">
      <c r="A227" s="85" t="s">
        <v>303</v>
      </c>
      <c r="B227" s="31">
        <v>95</v>
      </c>
      <c r="C227" s="31">
        <v>200</v>
      </c>
      <c r="D227" s="51">
        <v>14777568.82</v>
      </c>
    </row>
    <row r="228" spans="1:4">
      <c r="A228" s="84" t="s">
        <v>363</v>
      </c>
      <c r="B228" s="31">
        <v>203</v>
      </c>
      <c r="C228" s="31">
        <v>1000</v>
      </c>
      <c r="D228" s="51">
        <v>8639637.8800000008</v>
      </c>
    </row>
    <row r="229" spans="1:4">
      <c r="A229" s="85" t="s">
        <v>907</v>
      </c>
      <c r="B229" s="31">
        <v>51</v>
      </c>
      <c r="C229" s="31">
        <v>215</v>
      </c>
      <c r="D229" s="51">
        <v>1437817.37</v>
      </c>
    </row>
    <row r="230" spans="1:4">
      <c r="A230" s="85" t="s">
        <v>1318</v>
      </c>
      <c r="B230" s="31">
        <v>31</v>
      </c>
      <c r="C230" s="31">
        <v>155</v>
      </c>
      <c r="D230" s="51">
        <v>1735542.1199999999</v>
      </c>
    </row>
    <row r="231" spans="1:4">
      <c r="A231" s="85" t="s">
        <v>1325</v>
      </c>
      <c r="B231" s="31">
        <v>13</v>
      </c>
      <c r="C231" s="31">
        <v>140</v>
      </c>
      <c r="D231" s="51">
        <v>656945.25</v>
      </c>
    </row>
    <row r="232" spans="1:4">
      <c r="A232" s="85" t="s">
        <v>900</v>
      </c>
      <c r="B232" s="31">
        <v>35</v>
      </c>
      <c r="C232" s="31">
        <v>70</v>
      </c>
      <c r="D232" s="51">
        <v>2364976.35</v>
      </c>
    </row>
    <row r="233" spans="1:4">
      <c r="A233" s="85" t="s">
        <v>433</v>
      </c>
      <c r="B233" s="31">
        <v>51</v>
      </c>
      <c r="C233" s="31">
        <v>175</v>
      </c>
      <c r="D233" s="51">
        <v>1219202.3600000001</v>
      </c>
    </row>
    <row r="234" spans="1:4">
      <c r="A234" s="85" t="s">
        <v>3456</v>
      </c>
      <c r="B234" s="31">
        <v>13</v>
      </c>
      <c r="C234" s="31">
        <v>140</v>
      </c>
      <c r="D234" s="51">
        <v>864465.81</v>
      </c>
    </row>
    <row r="235" spans="1:4">
      <c r="A235" s="85" t="s">
        <v>1198</v>
      </c>
      <c r="B235" s="31">
        <v>2</v>
      </c>
      <c r="C235" s="31">
        <v>20</v>
      </c>
      <c r="D235" s="51">
        <v>57840.32</v>
      </c>
    </row>
    <row r="236" spans="1:4">
      <c r="A236" s="85" t="s">
        <v>362</v>
      </c>
      <c r="B236" s="31">
        <v>7</v>
      </c>
      <c r="C236" s="31">
        <v>85</v>
      </c>
      <c r="D236" s="51">
        <v>302848.3</v>
      </c>
    </row>
    <row r="237" spans="1:4">
      <c r="A237" s="84" t="s">
        <v>244</v>
      </c>
      <c r="B237" s="31">
        <v>180</v>
      </c>
      <c r="C237" s="31">
        <v>1020</v>
      </c>
      <c r="D237" s="51">
        <v>32341578.369999994</v>
      </c>
    </row>
    <row r="238" spans="1:4">
      <c r="A238" s="85" t="s">
        <v>2078</v>
      </c>
      <c r="B238" s="31">
        <v>17</v>
      </c>
      <c r="C238" s="31">
        <v>70</v>
      </c>
      <c r="D238" s="51">
        <v>4456239.2699999996</v>
      </c>
    </row>
    <row r="239" spans="1:4">
      <c r="A239" s="85" t="s">
        <v>521</v>
      </c>
      <c r="B239" s="31">
        <v>46</v>
      </c>
      <c r="C239" s="31">
        <v>130</v>
      </c>
      <c r="D239" s="51">
        <v>10858767.429999998</v>
      </c>
    </row>
    <row r="240" spans="1:4">
      <c r="A240" s="85" t="s">
        <v>1240</v>
      </c>
      <c r="B240" s="31">
        <v>63</v>
      </c>
      <c r="C240" s="31">
        <v>290</v>
      </c>
      <c r="D240" s="51">
        <v>12190297.859999999</v>
      </c>
    </row>
    <row r="241" spans="1:4">
      <c r="A241" s="85" t="s">
        <v>508</v>
      </c>
      <c r="B241" s="31">
        <v>3</v>
      </c>
      <c r="C241" s="31">
        <v>225</v>
      </c>
      <c r="D241" s="51">
        <v>584752.04</v>
      </c>
    </row>
    <row r="242" spans="1:4">
      <c r="A242" s="85" t="s">
        <v>413</v>
      </c>
      <c r="B242" s="31">
        <v>51</v>
      </c>
      <c r="C242" s="31">
        <v>305</v>
      </c>
      <c r="D242" s="51">
        <v>4251521.7699999996</v>
      </c>
    </row>
    <row r="243" spans="1:4">
      <c r="A243" s="84" t="s">
        <v>80</v>
      </c>
      <c r="B243" s="31">
        <v>142</v>
      </c>
      <c r="C243" s="31">
        <v>580</v>
      </c>
      <c r="D243" s="51">
        <v>154813423.12999997</v>
      </c>
    </row>
    <row r="244" spans="1:4">
      <c r="A244" s="85" t="s">
        <v>1087</v>
      </c>
      <c r="B244" s="31">
        <v>62</v>
      </c>
      <c r="C244" s="31">
        <v>150</v>
      </c>
      <c r="D244" s="51">
        <v>73359071.399999991</v>
      </c>
    </row>
    <row r="245" spans="1:4">
      <c r="A245" s="85" t="s">
        <v>1502</v>
      </c>
      <c r="B245" s="31">
        <v>4</v>
      </c>
      <c r="C245" s="31">
        <v>20</v>
      </c>
      <c r="D245" s="51">
        <v>8398450.3800000008</v>
      </c>
    </row>
    <row r="246" spans="1:4">
      <c r="A246" s="85" t="s">
        <v>2380</v>
      </c>
      <c r="B246" s="31">
        <v>9</v>
      </c>
      <c r="C246" s="31">
        <v>80</v>
      </c>
      <c r="D246" s="51">
        <v>11672148.42</v>
      </c>
    </row>
    <row r="247" spans="1:4">
      <c r="A247" s="85" t="s">
        <v>1015</v>
      </c>
      <c r="B247" s="31">
        <v>2</v>
      </c>
      <c r="C247" s="31">
        <v>10</v>
      </c>
      <c r="D247" s="51">
        <v>2986515.33</v>
      </c>
    </row>
    <row r="248" spans="1:4">
      <c r="A248" s="85" t="s">
        <v>297</v>
      </c>
      <c r="B248" s="31">
        <v>3</v>
      </c>
      <c r="C248" s="31">
        <v>35</v>
      </c>
      <c r="D248" s="51">
        <v>1335336.6000000001</v>
      </c>
    </row>
    <row r="249" spans="1:4">
      <c r="A249" s="85" t="s">
        <v>7113</v>
      </c>
      <c r="B249" s="31">
        <v>0</v>
      </c>
      <c r="C249" s="31"/>
      <c r="D249" s="51">
        <v>0</v>
      </c>
    </row>
    <row r="250" spans="1:4">
      <c r="A250" s="85" t="s">
        <v>1343</v>
      </c>
      <c r="B250" s="31">
        <v>33</v>
      </c>
      <c r="C250" s="31">
        <v>70</v>
      </c>
      <c r="D250" s="51">
        <v>29755544.339999996</v>
      </c>
    </row>
    <row r="251" spans="1:4">
      <c r="A251" s="85" t="s">
        <v>157</v>
      </c>
      <c r="B251" s="31">
        <v>14</v>
      </c>
      <c r="C251" s="31">
        <v>40</v>
      </c>
      <c r="D251" s="51">
        <v>5992831.3499999996</v>
      </c>
    </row>
    <row r="252" spans="1:4">
      <c r="A252" s="85" t="s">
        <v>284</v>
      </c>
      <c r="B252" s="31">
        <v>0</v>
      </c>
      <c r="C252" s="31">
        <v>60</v>
      </c>
      <c r="D252" s="51">
        <v>0</v>
      </c>
    </row>
    <row r="253" spans="1:4">
      <c r="A253" s="85" t="s">
        <v>662</v>
      </c>
      <c r="B253" s="31">
        <v>15</v>
      </c>
      <c r="C253" s="31">
        <v>115</v>
      </c>
      <c r="D253" s="51">
        <v>21313525.310000002</v>
      </c>
    </row>
    <row r="254" spans="1:4">
      <c r="A254" s="84" t="s">
        <v>123</v>
      </c>
      <c r="B254" s="31">
        <v>271</v>
      </c>
      <c r="C254" s="31">
        <v>1025</v>
      </c>
      <c r="D254" s="51">
        <v>134736945.58000001</v>
      </c>
    </row>
    <row r="255" spans="1:4">
      <c r="A255" s="85" t="s">
        <v>355</v>
      </c>
      <c r="B255" s="31">
        <v>67</v>
      </c>
      <c r="C255" s="31">
        <v>315</v>
      </c>
      <c r="D255" s="51">
        <v>27557343.800000004</v>
      </c>
    </row>
    <row r="256" spans="1:4">
      <c r="A256" s="85" t="s">
        <v>1135</v>
      </c>
      <c r="B256" s="31">
        <v>67</v>
      </c>
      <c r="C256" s="31">
        <v>200</v>
      </c>
      <c r="D256" s="51">
        <v>45074957.590000004</v>
      </c>
    </row>
    <row r="257" spans="1:4">
      <c r="A257" s="85" t="s">
        <v>121</v>
      </c>
      <c r="B257" s="31">
        <v>63</v>
      </c>
      <c r="C257" s="31">
        <v>145</v>
      </c>
      <c r="D257" s="51">
        <v>22472706.509999998</v>
      </c>
    </row>
    <row r="258" spans="1:4">
      <c r="A258" s="85" t="s">
        <v>185</v>
      </c>
      <c r="B258" s="31">
        <v>3</v>
      </c>
      <c r="C258" s="31">
        <v>10</v>
      </c>
      <c r="D258" s="51">
        <v>1018473.7</v>
      </c>
    </row>
    <row r="259" spans="1:4">
      <c r="A259" s="85" t="s">
        <v>327</v>
      </c>
      <c r="B259" s="31">
        <v>43</v>
      </c>
      <c r="C259" s="31">
        <v>190</v>
      </c>
      <c r="D259" s="51">
        <v>20761409.48</v>
      </c>
    </row>
    <row r="260" spans="1:4">
      <c r="A260" s="85" t="s">
        <v>225</v>
      </c>
      <c r="B260" s="31">
        <v>0</v>
      </c>
      <c r="C260" s="31">
        <v>110</v>
      </c>
      <c r="D260" s="51">
        <v>0</v>
      </c>
    </row>
    <row r="261" spans="1:4">
      <c r="A261" s="85" t="s">
        <v>320</v>
      </c>
      <c r="B261" s="31">
        <v>4</v>
      </c>
      <c r="C261" s="31">
        <v>15</v>
      </c>
      <c r="D261" s="51">
        <v>2143853.2200000002</v>
      </c>
    </row>
    <row r="262" spans="1:4">
      <c r="A262" s="85" t="s">
        <v>209</v>
      </c>
      <c r="B262" s="31">
        <v>24</v>
      </c>
      <c r="C262" s="31">
        <v>40</v>
      </c>
      <c r="D262" s="51">
        <v>15708201.279999999</v>
      </c>
    </row>
    <row r="263" spans="1:4">
      <c r="A263" s="84" t="s">
        <v>622</v>
      </c>
      <c r="B263" s="31">
        <v>279</v>
      </c>
      <c r="C263" s="31">
        <v>955</v>
      </c>
      <c r="D263" s="51">
        <v>186312010.26000002</v>
      </c>
    </row>
    <row r="264" spans="1:4">
      <c r="A264" s="85" t="s">
        <v>740</v>
      </c>
      <c r="B264" s="31">
        <v>73</v>
      </c>
      <c r="C264" s="31">
        <v>200</v>
      </c>
      <c r="D264" s="51">
        <v>36991695.159999996</v>
      </c>
    </row>
    <row r="265" spans="1:4">
      <c r="A265" s="85" t="s">
        <v>844</v>
      </c>
      <c r="B265" s="31">
        <v>83</v>
      </c>
      <c r="C265" s="31">
        <v>165</v>
      </c>
      <c r="D265" s="51">
        <v>45755749.160000004</v>
      </c>
    </row>
    <row r="266" spans="1:4">
      <c r="A266" s="85" t="s">
        <v>894</v>
      </c>
      <c r="B266" s="31">
        <v>0</v>
      </c>
      <c r="C266" s="31">
        <v>75</v>
      </c>
      <c r="D266" s="51">
        <v>0</v>
      </c>
    </row>
    <row r="267" spans="1:4">
      <c r="A267" s="85" t="s">
        <v>837</v>
      </c>
      <c r="B267" s="31">
        <v>91</v>
      </c>
      <c r="C267" s="31">
        <v>165</v>
      </c>
      <c r="D267" s="51">
        <v>89884882.920000002</v>
      </c>
    </row>
    <row r="268" spans="1:4">
      <c r="A268" s="85" t="s">
        <v>621</v>
      </c>
      <c r="B268" s="31">
        <v>4</v>
      </c>
      <c r="C268" s="31">
        <v>165</v>
      </c>
      <c r="D268" s="51">
        <v>978330</v>
      </c>
    </row>
    <row r="269" spans="1:4">
      <c r="A269" s="85" t="s">
        <v>830</v>
      </c>
      <c r="B269" s="31">
        <v>28</v>
      </c>
      <c r="C269" s="31">
        <v>185</v>
      </c>
      <c r="D269" s="51">
        <v>12701353.02</v>
      </c>
    </row>
    <row r="270" spans="1:4">
      <c r="A270" s="84" t="s">
        <v>111</v>
      </c>
      <c r="B270" s="31">
        <v>169</v>
      </c>
      <c r="C270" s="31">
        <v>820</v>
      </c>
      <c r="D270" s="51">
        <v>34968366.439999998</v>
      </c>
    </row>
    <row r="271" spans="1:4">
      <c r="A271" s="85" t="s">
        <v>371</v>
      </c>
      <c r="B271" s="31">
        <v>24</v>
      </c>
      <c r="C271" s="31">
        <v>365</v>
      </c>
      <c r="D271" s="51">
        <v>3867745.8100000005</v>
      </c>
    </row>
    <row r="272" spans="1:4">
      <c r="A272" s="85" t="s">
        <v>109</v>
      </c>
      <c r="B272" s="31">
        <v>65</v>
      </c>
      <c r="C272" s="31">
        <v>210</v>
      </c>
      <c r="D272" s="51">
        <v>15172746.859999999</v>
      </c>
    </row>
    <row r="273" spans="1:4">
      <c r="A273" s="85" t="s">
        <v>185</v>
      </c>
      <c r="B273" s="31">
        <v>80</v>
      </c>
      <c r="C273" s="31">
        <v>245</v>
      </c>
      <c r="D273" s="51">
        <v>15927873.77</v>
      </c>
    </row>
    <row r="274" spans="1:4">
      <c r="A274" s="84" t="s">
        <v>135</v>
      </c>
      <c r="B274" s="31">
        <v>368</v>
      </c>
      <c r="C274" s="31">
        <v>940</v>
      </c>
      <c r="D274" s="51">
        <v>9236591.0100000016</v>
      </c>
    </row>
    <row r="275" spans="1:4">
      <c r="A275" s="85" t="s">
        <v>133</v>
      </c>
      <c r="B275" s="31">
        <v>59</v>
      </c>
      <c r="C275" s="31">
        <v>175</v>
      </c>
      <c r="D275" s="51">
        <v>1738590.3199999998</v>
      </c>
    </row>
    <row r="276" spans="1:4">
      <c r="A276" s="85" t="s">
        <v>348</v>
      </c>
      <c r="B276" s="31">
        <v>37</v>
      </c>
      <c r="C276" s="31">
        <v>210</v>
      </c>
      <c r="D276" s="51">
        <v>1371752.98</v>
      </c>
    </row>
    <row r="277" spans="1:4">
      <c r="A277" s="85" t="s">
        <v>557</v>
      </c>
      <c r="B277" s="31">
        <v>34</v>
      </c>
      <c r="C277" s="31">
        <v>60</v>
      </c>
      <c r="D277" s="51">
        <v>869809.73</v>
      </c>
    </row>
    <row r="278" spans="1:4">
      <c r="A278" s="85" t="s">
        <v>799</v>
      </c>
      <c r="B278" s="31">
        <v>88</v>
      </c>
      <c r="C278" s="31">
        <v>190</v>
      </c>
      <c r="D278" s="51">
        <v>1536491.84</v>
      </c>
    </row>
    <row r="279" spans="1:4">
      <c r="A279" s="85" t="s">
        <v>455</v>
      </c>
      <c r="B279" s="31">
        <v>107</v>
      </c>
      <c r="C279" s="31">
        <v>240</v>
      </c>
      <c r="D279" s="51">
        <v>2171834.1</v>
      </c>
    </row>
    <row r="280" spans="1:4">
      <c r="A280" s="85" t="s">
        <v>643</v>
      </c>
      <c r="B280" s="31">
        <v>43</v>
      </c>
      <c r="C280" s="31">
        <v>65</v>
      </c>
      <c r="D280" s="51">
        <v>1548112.04</v>
      </c>
    </row>
    <row r="281" spans="1:4">
      <c r="A281" s="84" t="s">
        <v>217</v>
      </c>
      <c r="B281" s="31">
        <v>243</v>
      </c>
      <c r="C281" s="31">
        <v>1390</v>
      </c>
      <c r="D281" s="51">
        <v>105237542.14000002</v>
      </c>
    </row>
    <row r="282" spans="1:4">
      <c r="A282" s="85" t="s">
        <v>216</v>
      </c>
      <c r="B282" s="31">
        <v>56</v>
      </c>
      <c r="C282" s="31">
        <v>310</v>
      </c>
      <c r="D282" s="51">
        <v>26274225.740000002</v>
      </c>
    </row>
    <row r="283" spans="1:4">
      <c r="A283" s="85" t="s">
        <v>636</v>
      </c>
      <c r="B283" s="31">
        <v>46</v>
      </c>
      <c r="C283" s="31">
        <v>190</v>
      </c>
      <c r="D283" s="51">
        <v>18745607.049999997</v>
      </c>
    </row>
    <row r="284" spans="1:4">
      <c r="A284" s="85" t="s">
        <v>253</v>
      </c>
      <c r="B284" s="31">
        <v>2</v>
      </c>
      <c r="C284" s="31">
        <v>90</v>
      </c>
      <c r="D284" s="51">
        <v>283581.21000000002</v>
      </c>
    </row>
    <row r="285" spans="1:4">
      <c r="A285" s="85" t="s">
        <v>486</v>
      </c>
      <c r="B285" s="31">
        <v>33</v>
      </c>
      <c r="C285" s="31">
        <v>110</v>
      </c>
      <c r="D285" s="51">
        <v>17125141.370000001</v>
      </c>
    </row>
    <row r="286" spans="1:4">
      <c r="A286" s="85" t="s">
        <v>588</v>
      </c>
      <c r="B286" s="31">
        <v>38</v>
      </c>
      <c r="C286" s="31">
        <v>140</v>
      </c>
      <c r="D286" s="51">
        <v>21152739.809999999</v>
      </c>
    </row>
    <row r="287" spans="1:4">
      <c r="A287" s="85" t="s">
        <v>391</v>
      </c>
      <c r="B287" s="31">
        <v>24</v>
      </c>
      <c r="C287" s="31">
        <v>150</v>
      </c>
      <c r="D287" s="51">
        <v>9114662.6999999993</v>
      </c>
    </row>
    <row r="288" spans="1:4">
      <c r="A288" s="85" t="s">
        <v>1807</v>
      </c>
      <c r="B288" s="31">
        <v>13</v>
      </c>
      <c r="C288" s="31">
        <v>175</v>
      </c>
      <c r="D288" s="51">
        <v>1735209.28</v>
      </c>
    </row>
    <row r="289" spans="1:4">
      <c r="A289" s="85" t="s">
        <v>880</v>
      </c>
      <c r="B289" s="31">
        <v>21</v>
      </c>
      <c r="C289" s="31">
        <v>85</v>
      </c>
      <c r="D289" s="51">
        <v>5364885.45</v>
      </c>
    </row>
    <row r="290" spans="1:4">
      <c r="A290" s="85" t="s">
        <v>1515</v>
      </c>
      <c r="B290" s="31">
        <v>10</v>
      </c>
      <c r="C290" s="31">
        <v>140</v>
      </c>
      <c r="D290" s="51">
        <v>5441489.5300000003</v>
      </c>
    </row>
    <row r="291" spans="1:4">
      <c r="A291" s="84" t="s">
        <v>97</v>
      </c>
      <c r="B291" s="31">
        <v>341</v>
      </c>
      <c r="C291" s="31">
        <v>1050</v>
      </c>
      <c r="D291" s="51">
        <v>55171042.779999994</v>
      </c>
    </row>
    <row r="292" spans="1:4">
      <c r="A292" s="85" t="s">
        <v>334</v>
      </c>
      <c r="B292" s="31">
        <v>39</v>
      </c>
      <c r="C292" s="31">
        <v>90</v>
      </c>
      <c r="D292" s="51">
        <v>6740678.6999999993</v>
      </c>
    </row>
    <row r="293" spans="1:4">
      <c r="A293" s="85" t="s">
        <v>943</v>
      </c>
      <c r="B293" s="31">
        <v>9</v>
      </c>
      <c r="C293" s="31">
        <v>45</v>
      </c>
      <c r="D293" s="51">
        <v>1615040.25</v>
      </c>
    </row>
    <row r="294" spans="1:4">
      <c r="A294" s="85" t="s">
        <v>1678</v>
      </c>
      <c r="B294" s="31">
        <v>26</v>
      </c>
      <c r="C294" s="31">
        <v>90</v>
      </c>
      <c r="D294" s="51">
        <v>2207108.35</v>
      </c>
    </row>
    <row r="295" spans="1:4">
      <c r="A295" s="85" t="s">
        <v>1198</v>
      </c>
      <c r="B295" s="31">
        <v>0</v>
      </c>
      <c r="C295" s="31">
        <v>10</v>
      </c>
      <c r="D295" s="51">
        <v>0</v>
      </c>
    </row>
    <row r="296" spans="1:4">
      <c r="A296" s="85" t="s">
        <v>613</v>
      </c>
      <c r="B296" s="31">
        <v>19</v>
      </c>
      <c r="C296" s="31">
        <v>115</v>
      </c>
      <c r="D296" s="51">
        <v>1744964.6800000002</v>
      </c>
    </row>
    <row r="297" spans="1:4">
      <c r="A297" s="85" t="s">
        <v>96</v>
      </c>
      <c r="B297" s="31">
        <v>75</v>
      </c>
      <c r="C297" s="31">
        <v>165</v>
      </c>
      <c r="D297" s="51">
        <v>10649071.74</v>
      </c>
    </row>
    <row r="298" spans="1:4">
      <c r="A298" s="85" t="s">
        <v>887</v>
      </c>
      <c r="B298" s="31">
        <v>0</v>
      </c>
      <c r="C298" s="31">
        <v>40</v>
      </c>
      <c r="D298" s="51">
        <v>0</v>
      </c>
    </row>
    <row r="299" spans="1:4">
      <c r="A299" s="85" t="s">
        <v>713</v>
      </c>
      <c r="B299" s="31">
        <v>5</v>
      </c>
      <c r="C299" s="31">
        <v>10</v>
      </c>
      <c r="D299" s="51">
        <v>992559.72</v>
      </c>
    </row>
    <row r="300" spans="1:4">
      <c r="A300" s="85" t="s">
        <v>1912</v>
      </c>
      <c r="B300" s="31">
        <v>33</v>
      </c>
      <c r="C300" s="31">
        <v>150</v>
      </c>
      <c r="D300" s="51">
        <v>2973505.9</v>
      </c>
    </row>
    <row r="301" spans="1:4">
      <c r="A301" s="85" t="s">
        <v>977</v>
      </c>
      <c r="B301" s="31">
        <v>61</v>
      </c>
      <c r="C301" s="31">
        <v>175</v>
      </c>
      <c r="D301" s="51">
        <v>16241967.640000001</v>
      </c>
    </row>
    <row r="302" spans="1:4">
      <c r="A302" s="85" t="s">
        <v>1665</v>
      </c>
      <c r="B302" s="31">
        <v>67</v>
      </c>
      <c r="C302" s="31">
        <v>130</v>
      </c>
      <c r="D302" s="51">
        <v>11054479.84</v>
      </c>
    </row>
    <row r="303" spans="1:4">
      <c r="A303" s="85" t="s">
        <v>1372</v>
      </c>
      <c r="B303" s="31">
        <v>7</v>
      </c>
      <c r="C303" s="31">
        <v>30</v>
      </c>
      <c r="D303" s="51">
        <v>951665.96</v>
      </c>
    </row>
    <row r="304" spans="1:4">
      <c r="A304" s="83" t="s">
        <v>18846</v>
      </c>
      <c r="B304" s="31">
        <v>8756</v>
      </c>
      <c r="C304" s="31">
        <v>34740</v>
      </c>
      <c r="D304" s="51">
        <v>2546861105.6099992</v>
      </c>
    </row>
  </sheetData>
  <mergeCells count="2">
    <mergeCell ref="A1:P1"/>
    <mergeCell ref="A2:P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DACAA-2963-45A6-ADC2-3B62CB005971}">
  <sheetPr codeName="Sheet1"/>
  <dimension ref="A1:AJ3402"/>
  <sheetViews>
    <sheetView topLeftCell="AC1" workbookViewId="0">
      <pane ySplit="1" topLeftCell="A2" activePane="bottomLeft" state="frozen"/>
      <selection pane="bottomLeft" activeCell="AF15" sqref="AF15"/>
    </sheetView>
  </sheetViews>
  <sheetFormatPr defaultRowHeight="15"/>
  <cols>
    <col min="1" max="1" width="12.42578125" bestFit="1" customWidth="1"/>
    <col min="2" max="2" width="14.85546875" bestFit="1" customWidth="1"/>
    <col min="3" max="3" width="14.140625" bestFit="1" customWidth="1"/>
    <col min="4" max="4" width="33" bestFit="1" customWidth="1"/>
    <col min="5" max="5" width="14.85546875" bestFit="1" customWidth="1"/>
    <col min="6" max="6" width="22" bestFit="1" customWidth="1"/>
    <col min="7" max="7" width="21.7109375" bestFit="1" customWidth="1"/>
    <col min="8" max="8" width="17.85546875" bestFit="1" customWidth="1"/>
    <col min="9" max="9" width="16.140625" bestFit="1" customWidth="1"/>
    <col min="10" max="10" width="13.5703125" bestFit="1" customWidth="1"/>
    <col min="11" max="11" width="18.7109375" bestFit="1" customWidth="1"/>
    <col min="12" max="12" width="14" bestFit="1" customWidth="1"/>
    <col min="13" max="13" width="7.7109375" bestFit="1" customWidth="1"/>
    <col min="14" max="14" width="7.85546875" bestFit="1" customWidth="1"/>
    <col min="15" max="15" width="16" bestFit="1" customWidth="1"/>
    <col min="16" max="16" width="13.7109375" bestFit="1" customWidth="1"/>
    <col min="17" max="17" width="19.140625" bestFit="1" customWidth="1"/>
    <col min="18" max="19" width="20" bestFit="1" customWidth="1"/>
    <col min="20" max="20" width="15.7109375" bestFit="1" customWidth="1"/>
    <col min="21" max="21" width="14" bestFit="1" customWidth="1"/>
    <col min="22" max="22" width="22.85546875" bestFit="1" customWidth="1"/>
    <col min="23" max="23" width="13" bestFit="1" customWidth="1"/>
    <col min="24" max="24" width="27" bestFit="1" customWidth="1"/>
    <col min="25" max="25" width="20" bestFit="1" customWidth="1"/>
    <col min="26" max="26" width="18.42578125" bestFit="1" customWidth="1"/>
    <col min="27" max="27" width="20" bestFit="1" customWidth="1"/>
    <col min="28" max="28" width="11.42578125" bestFit="1" customWidth="1"/>
    <col min="29" max="29" width="14.140625" bestFit="1" customWidth="1"/>
    <col min="30" max="30" width="17.5703125" bestFit="1" customWidth="1"/>
    <col min="31" max="31" width="11.140625" bestFit="1" customWidth="1"/>
    <col min="32" max="32" width="27.140625" bestFit="1" customWidth="1"/>
    <col min="33" max="33" width="18.7109375" bestFit="1" customWidth="1"/>
    <col min="34" max="34" width="13.28515625" bestFit="1" customWidth="1"/>
    <col min="35" max="35" width="13.85546875" bestFit="1" customWidth="1"/>
    <col min="36" max="36" width="19.140625" bestFit="1" customWidth="1"/>
  </cols>
  <sheetData>
    <row r="1" spans="1:36">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row>
    <row r="2" spans="1:36">
      <c r="A2" s="1" t="s">
        <v>36</v>
      </c>
      <c r="B2" s="1" t="s">
        <v>37</v>
      </c>
      <c r="C2" s="1" t="s">
        <v>38</v>
      </c>
      <c r="D2" s="1" t="s">
        <v>39</v>
      </c>
      <c r="E2" s="1" t="s">
        <v>40</v>
      </c>
      <c r="F2" s="1" t="s">
        <v>41</v>
      </c>
      <c r="G2" s="1" t="s">
        <v>42</v>
      </c>
      <c r="H2" s="1" t="s">
        <v>43</v>
      </c>
      <c r="I2" s="1" t="s">
        <v>44</v>
      </c>
      <c r="J2" t="s">
        <v>45</v>
      </c>
      <c r="K2" t="s">
        <v>46</v>
      </c>
      <c r="L2" s="1" t="s">
        <v>47</v>
      </c>
      <c r="M2" s="1" t="s">
        <v>48</v>
      </c>
      <c r="N2" s="1" t="s">
        <v>49</v>
      </c>
      <c r="O2" s="1" t="s">
        <v>50</v>
      </c>
      <c r="P2" s="1" t="s">
        <v>51</v>
      </c>
      <c r="Q2">
        <v>0</v>
      </c>
      <c r="R2">
        <v>0</v>
      </c>
      <c r="S2">
        <v>0</v>
      </c>
      <c r="T2">
        <v>100</v>
      </c>
      <c r="U2">
        <v>50</v>
      </c>
      <c r="V2">
        <v>600</v>
      </c>
      <c r="W2" s="1" t="s">
        <v>52</v>
      </c>
      <c r="X2" s="1" t="s">
        <v>53</v>
      </c>
      <c r="Y2" s="1" t="s">
        <v>54</v>
      </c>
      <c r="Z2">
        <v>7</v>
      </c>
      <c r="AA2" s="2">
        <v>45938</v>
      </c>
      <c r="AB2">
        <v>168181.23</v>
      </c>
      <c r="AC2">
        <v>219321.11</v>
      </c>
      <c r="AD2">
        <v>0</v>
      </c>
      <c r="AE2" s="1" t="s">
        <v>55</v>
      </c>
      <c r="AF2" s="2">
        <v>46160</v>
      </c>
      <c r="AG2" s="2">
        <v>45945</v>
      </c>
      <c r="AH2" s="2"/>
      <c r="AI2" s="1" t="s">
        <v>56</v>
      </c>
      <c r="AJ2" s="1" t="s">
        <v>57</v>
      </c>
    </row>
    <row r="3" spans="1:36">
      <c r="A3" s="1" t="s">
        <v>58</v>
      </c>
      <c r="B3" s="1" t="s">
        <v>59</v>
      </c>
      <c r="C3" s="1" t="s">
        <v>60</v>
      </c>
      <c r="D3" s="1" t="s">
        <v>61</v>
      </c>
      <c r="E3" s="1" t="s">
        <v>62</v>
      </c>
      <c r="F3" s="1" t="s">
        <v>63</v>
      </c>
      <c r="G3" s="1" t="s">
        <v>64</v>
      </c>
      <c r="H3" s="1" t="s">
        <v>43</v>
      </c>
      <c r="I3" s="1" t="s">
        <v>44</v>
      </c>
      <c r="J3" t="s">
        <v>65</v>
      </c>
      <c r="K3" t="s">
        <v>66</v>
      </c>
      <c r="L3" s="1" t="s">
        <v>67</v>
      </c>
      <c r="M3" s="1" t="s">
        <v>68</v>
      </c>
      <c r="N3" s="1" t="s">
        <v>69</v>
      </c>
      <c r="O3" s="1" t="s">
        <v>70</v>
      </c>
      <c r="P3" s="1" t="s">
        <v>71</v>
      </c>
      <c r="Q3">
        <v>0</v>
      </c>
      <c r="R3">
        <v>0</v>
      </c>
      <c r="S3">
        <v>0</v>
      </c>
      <c r="T3">
        <v>30</v>
      </c>
      <c r="U3">
        <v>15</v>
      </c>
      <c r="V3">
        <v>180</v>
      </c>
      <c r="W3" s="1" t="s">
        <v>72</v>
      </c>
      <c r="X3" s="1" t="s">
        <v>73</v>
      </c>
      <c r="Y3" s="1" t="s">
        <v>74</v>
      </c>
      <c r="Z3">
        <v>20</v>
      </c>
      <c r="AA3" s="2">
        <v>45699</v>
      </c>
      <c r="AB3">
        <v>107575.86</v>
      </c>
      <c r="AC3">
        <v>153247.89000000001</v>
      </c>
      <c r="AD3">
        <v>0</v>
      </c>
      <c r="AE3" s="1" t="s">
        <v>55</v>
      </c>
      <c r="AF3" s="2">
        <v>46146</v>
      </c>
      <c r="AG3" s="2">
        <v>45700</v>
      </c>
      <c r="AH3" s="2">
        <v>46260</v>
      </c>
      <c r="AI3" s="1" t="s">
        <v>56</v>
      </c>
      <c r="AJ3" s="1" t="s">
        <v>57</v>
      </c>
    </row>
    <row r="4" spans="1:36">
      <c r="A4" s="1" t="s">
        <v>75</v>
      </c>
      <c r="B4" s="1" t="s">
        <v>76</v>
      </c>
      <c r="C4" s="1" t="s">
        <v>77</v>
      </c>
      <c r="D4" s="1" t="s">
        <v>78</v>
      </c>
      <c r="E4" s="1" t="s">
        <v>79</v>
      </c>
      <c r="F4" s="1" t="s">
        <v>80</v>
      </c>
      <c r="G4" s="1" t="s">
        <v>81</v>
      </c>
      <c r="H4" s="1" t="s">
        <v>43</v>
      </c>
      <c r="I4" s="1" t="s">
        <v>44</v>
      </c>
      <c r="J4" t="s">
        <v>82</v>
      </c>
      <c r="K4" t="s">
        <v>83</v>
      </c>
      <c r="L4" s="1" t="s">
        <v>84</v>
      </c>
      <c r="M4" s="1" t="s">
        <v>85</v>
      </c>
      <c r="N4" s="1" t="s">
        <v>69</v>
      </c>
      <c r="O4" s="1" t="s">
        <v>86</v>
      </c>
      <c r="P4" s="1" t="s">
        <v>87</v>
      </c>
      <c r="Q4">
        <v>502</v>
      </c>
      <c r="R4">
        <v>182</v>
      </c>
      <c r="S4">
        <v>320</v>
      </c>
      <c r="T4">
        <v>75</v>
      </c>
      <c r="U4">
        <v>22</v>
      </c>
      <c r="V4">
        <v>750</v>
      </c>
      <c r="W4" s="1" t="s">
        <v>88</v>
      </c>
      <c r="X4" s="1" t="s">
        <v>89</v>
      </c>
      <c r="Y4" s="1" t="s">
        <v>90</v>
      </c>
      <c r="Z4">
        <v>32</v>
      </c>
      <c r="AA4" s="2">
        <v>45952</v>
      </c>
      <c r="AB4">
        <v>806375.77</v>
      </c>
      <c r="AC4">
        <v>1187818.31</v>
      </c>
      <c r="AD4">
        <v>404800636.5</v>
      </c>
      <c r="AE4" s="1" t="s">
        <v>55</v>
      </c>
      <c r="AF4" s="2">
        <v>46200</v>
      </c>
      <c r="AG4" s="2">
        <v>45955</v>
      </c>
      <c r="AH4" s="2"/>
      <c r="AI4" s="1" t="s">
        <v>91</v>
      </c>
      <c r="AJ4" s="1" t="s">
        <v>92</v>
      </c>
    </row>
    <row r="5" spans="1:36">
      <c r="A5" s="1" t="s">
        <v>93</v>
      </c>
      <c r="B5" s="1" t="s">
        <v>94</v>
      </c>
      <c r="C5" s="1" t="s">
        <v>95</v>
      </c>
      <c r="D5" s="1" t="s">
        <v>96</v>
      </c>
      <c r="E5" s="1" t="s">
        <v>40</v>
      </c>
      <c r="F5" s="1" t="s">
        <v>97</v>
      </c>
      <c r="G5" s="1" t="s">
        <v>98</v>
      </c>
      <c r="H5" s="1" t="s">
        <v>43</v>
      </c>
      <c r="I5" s="1" t="s">
        <v>44</v>
      </c>
      <c r="J5" t="s">
        <v>82</v>
      </c>
      <c r="K5" t="s">
        <v>83</v>
      </c>
      <c r="L5" s="1" t="s">
        <v>99</v>
      </c>
      <c r="M5" s="1" t="s">
        <v>100</v>
      </c>
      <c r="N5" s="1" t="s">
        <v>101</v>
      </c>
      <c r="O5" s="1" t="s">
        <v>102</v>
      </c>
      <c r="P5" s="1" t="s">
        <v>103</v>
      </c>
      <c r="Q5">
        <v>137</v>
      </c>
      <c r="R5">
        <v>8</v>
      </c>
      <c r="S5">
        <v>129</v>
      </c>
      <c r="T5">
        <v>30</v>
      </c>
      <c r="U5">
        <v>9</v>
      </c>
      <c r="V5">
        <v>240</v>
      </c>
      <c r="W5" s="1" t="s">
        <v>104</v>
      </c>
      <c r="X5" s="1" t="s">
        <v>105</v>
      </c>
      <c r="Y5" s="1" t="s">
        <v>54</v>
      </c>
      <c r="Z5">
        <v>8</v>
      </c>
      <c r="AA5" s="2">
        <v>45696</v>
      </c>
      <c r="AB5">
        <v>35387.75</v>
      </c>
      <c r="AC5">
        <v>43637.11</v>
      </c>
      <c r="AD5">
        <v>4848121.75</v>
      </c>
      <c r="AE5" s="1" t="s">
        <v>55</v>
      </c>
      <c r="AF5" s="2">
        <v>46169</v>
      </c>
      <c r="AG5" s="2">
        <v>45710</v>
      </c>
      <c r="AH5" s="2"/>
      <c r="AI5" s="1" t="s">
        <v>91</v>
      </c>
      <c r="AJ5" s="1" t="s">
        <v>92</v>
      </c>
    </row>
    <row r="6" spans="1:36">
      <c r="A6" s="1" t="s">
        <v>106</v>
      </c>
      <c r="B6" s="1" t="s">
        <v>107</v>
      </c>
      <c r="C6" s="1" t="s">
        <v>108</v>
      </c>
      <c r="D6" s="1" t="s">
        <v>109</v>
      </c>
      <c r="E6" s="1" t="s">
        <v>110</v>
      </c>
      <c r="F6" s="1" t="s">
        <v>111</v>
      </c>
      <c r="G6" s="1" t="s">
        <v>112</v>
      </c>
      <c r="H6" s="1" t="s">
        <v>43</v>
      </c>
      <c r="I6" s="1" t="s">
        <v>44</v>
      </c>
      <c r="J6" t="s">
        <v>65</v>
      </c>
      <c r="K6" t="s">
        <v>66</v>
      </c>
      <c r="L6" s="1" t="s">
        <v>113</v>
      </c>
      <c r="M6" s="1" t="s">
        <v>114</v>
      </c>
      <c r="N6" s="1" t="s">
        <v>115</v>
      </c>
      <c r="O6" s="1" t="s">
        <v>116</v>
      </c>
      <c r="P6" s="1" t="s">
        <v>117</v>
      </c>
      <c r="Q6">
        <v>72</v>
      </c>
      <c r="R6">
        <v>1</v>
      </c>
      <c r="S6">
        <v>71</v>
      </c>
      <c r="T6">
        <v>30</v>
      </c>
      <c r="U6">
        <v>15</v>
      </c>
      <c r="V6">
        <v>120</v>
      </c>
      <c r="W6" s="1" t="s">
        <v>72</v>
      </c>
      <c r="X6" s="1" t="s">
        <v>73</v>
      </c>
      <c r="Y6" s="1" t="s">
        <v>74</v>
      </c>
      <c r="Z6">
        <v>17</v>
      </c>
      <c r="AA6" s="2">
        <v>46102</v>
      </c>
      <c r="AB6">
        <v>210887.07</v>
      </c>
      <c r="AC6">
        <v>293295.52</v>
      </c>
      <c r="AD6">
        <v>15183869.039999999</v>
      </c>
      <c r="AE6" s="1" t="s">
        <v>55</v>
      </c>
      <c r="AF6" s="2">
        <v>46197</v>
      </c>
      <c r="AG6" s="2">
        <v>46117</v>
      </c>
      <c r="AH6" s="2"/>
      <c r="AI6" s="1" t="s">
        <v>91</v>
      </c>
      <c r="AJ6" s="1" t="s">
        <v>92</v>
      </c>
    </row>
    <row r="7" spans="1:36">
      <c r="A7" s="1" t="s">
        <v>118</v>
      </c>
      <c r="B7" s="1" t="s">
        <v>119</v>
      </c>
      <c r="C7" s="1" t="s">
        <v>120</v>
      </c>
      <c r="D7" s="1" t="s">
        <v>121</v>
      </c>
      <c r="E7" s="1" t="s">
        <v>122</v>
      </c>
      <c r="F7" s="1" t="s">
        <v>123</v>
      </c>
      <c r="G7" s="1" t="s">
        <v>124</v>
      </c>
      <c r="H7" s="1" t="s">
        <v>43</v>
      </c>
      <c r="I7" s="1" t="s">
        <v>44</v>
      </c>
      <c r="J7" t="s">
        <v>45</v>
      </c>
      <c r="K7" t="s">
        <v>46</v>
      </c>
      <c r="L7" s="1" t="s">
        <v>125</v>
      </c>
      <c r="M7" s="1" t="s">
        <v>126</v>
      </c>
      <c r="N7" s="1" t="s">
        <v>101</v>
      </c>
      <c r="O7" s="1" t="s">
        <v>127</v>
      </c>
      <c r="P7" s="1" t="s">
        <v>128</v>
      </c>
      <c r="Q7">
        <v>37</v>
      </c>
      <c r="R7">
        <v>1</v>
      </c>
      <c r="S7">
        <v>36</v>
      </c>
      <c r="T7">
        <v>40</v>
      </c>
      <c r="U7">
        <v>20</v>
      </c>
      <c r="V7">
        <v>320</v>
      </c>
      <c r="W7" s="1" t="s">
        <v>52</v>
      </c>
      <c r="X7" s="1" t="s">
        <v>53</v>
      </c>
      <c r="Y7" s="1" t="s">
        <v>54</v>
      </c>
      <c r="Z7">
        <v>6</v>
      </c>
      <c r="AA7" s="2">
        <v>45934</v>
      </c>
      <c r="AB7">
        <v>326113.03000000003</v>
      </c>
      <c r="AC7">
        <v>432818.93</v>
      </c>
      <c r="AD7">
        <v>12066182.109999999</v>
      </c>
      <c r="AE7" s="1" t="s">
        <v>55</v>
      </c>
      <c r="AF7" s="2">
        <v>46159</v>
      </c>
      <c r="AG7" s="2">
        <v>45939</v>
      </c>
      <c r="AH7" s="2"/>
      <c r="AI7" s="1" t="s">
        <v>129</v>
      </c>
      <c r="AJ7" s="1" t="s">
        <v>57</v>
      </c>
    </row>
    <row r="8" spans="1:36">
      <c r="A8" s="1" t="s">
        <v>130</v>
      </c>
      <c r="B8" s="1" t="s">
        <v>131</v>
      </c>
      <c r="C8" s="1" t="s">
        <v>132</v>
      </c>
      <c r="D8" s="1" t="s">
        <v>133</v>
      </c>
      <c r="E8" s="1" t="s">
        <v>134</v>
      </c>
      <c r="F8" s="1" t="s">
        <v>135</v>
      </c>
      <c r="G8" s="1" t="s">
        <v>136</v>
      </c>
      <c r="H8" s="1" t="s">
        <v>137</v>
      </c>
      <c r="I8" s="1" t="s">
        <v>44</v>
      </c>
      <c r="J8" t="s">
        <v>82</v>
      </c>
      <c r="K8" t="s">
        <v>83</v>
      </c>
      <c r="L8" s="1" t="s">
        <v>138</v>
      </c>
      <c r="M8" s="1" t="s">
        <v>139</v>
      </c>
      <c r="N8" s="1" t="s">
        <v>115</v>
      </c>
      <c r="O8" s="1" t="s">
        <v>140</v>
      </c>
      <c r="P8" s="1" t="s">
        <v>141</v>
      </c>
      <c r="Q8">
        <v>163</v>
      </c>
      <c r="R8">
        <v>58</v>
      </c>
      <c r="S8">
        <v>105</v>
      </c>
      <c r="T8">
        <v>50</v>
      </c>
      <c r="U8">
        <v>25</v>
      </c>
      <c r="V8">
        <v>200</v>
      </c>
      <c r="W8" s="1" t="s">
        <v>104</v>
      </c>
      <c r="X8" s="1" t="s">
        <v>105</v>
      </c>
      <c r="Y8" s="1" t="s">
        <v>54</v>
      </c>
      <c r="Z8">
        <v>10</v>
      </c>
      <c r="AA8" s="2">
        <v>45740</v>
      </c>
      <c r="AB8">
        <v>24717.53</v>
      </c>
      <c r="AC8">
        <v>37720.9</v>
      </c>
      <c r="AD8">
        <v>4028957.39</v>
      </c>
      <c r="AE8" s="1" t="s">
        <v>55</v>
      </c>
      <c r="AF8" s="2">
        <v>46144</v>
      </c>
      <c r="AG8" s="2">
        <v>45751</v>
      </c>
      <c r="AH8" s="2">
        <v>46138</v>
      </c>
      <c r="AI8" s="1" t="s">
        <v>91</v>
      </c>
      <c r="AJ8" s="1" t="s">
        <v>92</v>
      </c>
    </row>
    <row r="9" spans="1:36">
      <c r="A9" s="1" t="s">
        <v>142</v>
      </c>
      <c r="B9" s="1" t="s">
        <v>143</v>
      </c>
      <c r="C9" s="1" t="s">
        <v>144</v>
      </c>
      <c r="D9" s="1" t="s">
        <v>145</v>
      </c>
      <c r="E9" s="1" t="s">
        <v>146</v>
      </c>
      <c r="F9" s="1" t="s">
        <v>41</v>
      </c>
      <c r="G9" s="1" t="s">
        <v>147</v>
      </c>
      <c r="H9" s="1" t="s">
        <v>43</v>
      </c>
      <c r="I9" s="1" t="s">
        <v>44</v>
      </c>
      <c r="J9" t="s">
        <v>82</v>
      </c>
      <c r="K9" t="s">
        <v>83</v>
      </c>
      <c r="L9" s="1" t="s">
        <v>148</v>
      </c>
      <c r="M9" s="1" t="s">
        <v>100</v>
      </c>
      <c r="N9" s="1" t="s">
        <v>115</v>
      </c>
      <c r="O9" s="1" t="s">
        <v>149</v>
      </c>
      <c r="P9" s="1" t="s">
        <v>150</v>
      </c>
      <c r="Q9">
        <v>113</v>
      </c>
      <c r="R9">
        <v>40</v>
      </c>
      <c r="S9">
        <v>73</v>
      </c>
      <c r="T9">
        <v>30</v>
      </c>
      <c r="U9">
        <v>9</v>
      </c>
      <c r="V9">
        <v>150</v>
      </c>
      <c r="W9" s="1" t="s">
        <v>151</v>
      </c>
      <c r="X9" s="1" t="s">
        <v>152</v>
      </c>
      <c r="Y9" s="1" t="s">
        <v>153</v>
      </c>
      <c r="Z9">
        <v>35</v>
      </c>
      <c r="AA9" s="2">
        <v>45799</v>
      </c>
      <c r="AB9">
        <v>27998.75</v>
      </c>
      <c r="AC9">
        <v>38178.730000000003</v>
      </c>
      <c r="AD9">
        <v>3163858.75</v>
      </c>
      <c r="AE9" s="1" t="s">
        <v>55</v>
      </c>
      <c r="AF9" s="2">
        <v>46189</v>
      </c>
      <c r="AG9" s="2">
        <v>45807</v>
      </c>
      <c r="AH9" s="2"/>
      <c r="AI9" s="1" t="s">
        <v>91</v>
      </c>
      <c r="AJ9" s="1" t="s">
        <v>92</v>
      </c>
    </row>
    <row r="10" spans="1:36">
      <c r="A10" s="1" t="s">
        <v>154</v>
      </c>
      <c r="B10" s="1" t="s">
        <v>155</v>
      </c>
      <c r="C10" s="1" t="s">
        <v>156</v>
      </c>
      <c r="D10" s="1" t="s">
        <v>157</v>
      </c>
      <c r="E10" s="1" t="s">
        <v>122</v>
      </c>
      <c r="F10" s="1" t="s">
        <v>80</v>
      </c>
      <c r="G10" s="1" t="s">
        <v>81</v>
      </c>
      <c r="H10" s="1" t="s">
        <v>43</v>
      </c>
      <c r="I10" s="1" t="s">
        <v>44</v>
      </c>
      <c r="J10" t="s">
        <v>82</v>
      </c>
      <c r="K10" t="s">
        <v>83</v>
      </c>
      <c r="L10" s="1" t="s">
        <v>158</v>
      </c>
      <c r="M10" s="1" t="s">
        <v>139</v>
      </c>
      <c r="N10" s="1" t="s">
        <v>115</v>
      </c>
      <c r="O10" s="1" t="s">
        <v>159</v>
      </c>
      <c r="P10" s="1" t="s">
        <v>160</v>
      </c>
      <c r="Q10">
        <v>-4</v>
      </c>
      <c r="R10">
        <v>9</v>
      </c>
      <c r="S10">
        <v>29</v>
      </c>
      <c r="U10">
        <v>7</v>
      </c>
      <c r="V10">
        <v>150</v>
      </c>
      <c r="W10" s="1" t="s">
        <v>161</v>
      </c>
      <c r="X10" s="1" t="s">
        <v>162</v>
      </c>
      <c r="Y10" s="1" t="s">
        <v>54</v>
      </c>
      <c r="Z10">
        <v>4</v>
      </c>
      <c r="AA10" s="2">
        <v>46009</v>
      </c>
      <c r="AB10">
        <v>353068.11</v>
      </c>
      <c r="AC10">
        <v>439219.75</v>
      </c>
      <c r="AD10">
        <v>13416588.18</v>
      </c>
      <c r="AE10" s="1" t="s">
        <v>55</v>
      </c>
      <c r="AF10" s="2">
        <v>46152</v>
      </c>
      <c r="AG10" s="2">
        <v>46015</v>
      </c>
      <c r="AH10" s="2"/>
      <c r="AI10" s="1" t="s">
        <v>91</v>
      </c>
      <c r="AJ10" s="1" t="s">
        <v>92</v>
      </c>
    </row>
    <row r="11" spans="1:36">
      <c r="A11" s="1" t="s">
        <v>163</v>
      </c>
      <c r="B11" s="1" t="s">
        <v>164</v>
      </c>
      <c r="C11" s="1" t="s">
        <v>165</v>
      </c>
      <c r="D11" s="1" t="s">
        <v>133</v>
      </c>
      <c r="E11" s="1" t="s">
        <v>134</v>
      </c>
      <c r="F11" s="1" t="s">
        <v>135</v>
      </c>
      <c r="G11" s="1" t="s">
        <v>166</v>
      </c>
      <c r="H11" s="1" t="s">
        <v>137</v>
      </c>
      <c r="I11" s="1" t="s">
        <v>44</v>
      </c>
      <c r="J11" t="s">
        <v>65</v>
      </c>
      <c r="K11" t="s">
        <v>66</v>
      </c>
      <c r="L11" s="1" t="s">
        <v>167</v>
      </c>
      <c r="M11" s="1" t="s">
        <v>168</v>
      </c>
      <c r="N11" s="1" t="s">
        <v>115</v>
      </c>
      <c r="O11" s="1" t="s">
        <v>169</v>
      </c>
      <c r="P11" s="1" t="s">
        <v>170</v>
      </c>
      <c r="Q11">
        <v>33</v>
      </c>
      <c r="R11">
        <v>6</v>
      </c>
      <c r="S11">
        <v>27</v>
      </c>
      <c r="T11">
        <v>10</v>
      </c>
      <c r="U11">
        <v>3</v>
      </c>
      <c r="V11">
        <v>60</v>
      </c>
      <c r="W11" s="1" t="s">
        <v>52</v>
      </c>
      <c r="X11" s="1" t="s">
        <v>171</v>
      </c>
      <c r="Y11" s="1" t="s">
        <v>54</v>
      </c>
      <c r="Z11">
        <v>7</v>
      </c>
      <c r="AA11" s="2">
        <v>46028</v>
      </c>
      <c r="AB11">
        <v>12744.41</v>
      </c>
      <c r="AC11">
        <v>15709.11</v>
      </c>
      <c r="AD11">
        <v>420565.53</v>
      </c>
      <c r="AE11" s="1" t="s">
        <v>55</v>
      </c>
      <c r="AF11" s="2">
        <v>46183</v>
      </c>
      <c r="AG11" s="2">
        <v>46032</v>
      </c>
      <c r="AH11" s="2">
        <v>46750</v>
      </c>
      <c r="AI11" s="1" t="s">
        <v>91</v>
      </c>
      <c r="AJ11" s="1" t="s">
        <v>92</v>
      </c>
    </row>
    <row r="12" spans="1:36">
      <c r="A12" s="1" t="s">
        <v>172</v>
      </c>
      <c r="B12" s="1" t="s">
        <v>173</v>
      </c>
      <c r="C12" s="1" t="s">
        <v>174</v>
      </c>
      <c r="D12" s="1" t="s">
        <v>175</v>
      </c>
      <c r="E12" s="1" t="s">
        <v>79</v>
      </c>
      <c r="F12" s="1" t="s">
        <v>80</v>
      </c>
      <c r="G12" s="1" t="s">
        <v>176</v>
      </c>
      <c r="H12" s="1" t="s">
        <v>43</v>
      </c>
      <c r="I12" s="1" t="s">
        <v>44</v>
      </c>
      <c r="J12" t="s">
        <v>45</v>
      </c>
      <c r="K12" t="s">
        <v>46</v>
      </c>
      <c r="L12" s="1" t="s">
        <v>177</v>
      </c>
      <c r="M12" s="1" t="s">
        <v>168</v>
      </c>
      <c r="N12" s="1" t="s">
        <v>178</v>
      </c>
      <c r="O12" s="1" t="s">
        <v>179</v>
      </c>
      <c r="P12" s="1" t="s">
        <v>180</v>
      </c>
      <c r="Q12">
        <v>105</v>
      </c>
      <c r="R12">
        <v>13</v>
      </c>
      <c r="S12">
        <v>92</v>
      </c>
      <c r="T12">
        <v>15</v>
      </c>
      <c r="U12">
        <v>7</v>
      </c>
      <c r="V12">
        <v>150</v>
      </c>
      <c r="W12" s="1" t="s">
        <v>181</v>
      </c>
      <c r="X12" s="1" t="s">
        <v>182</v>
      </c>
      <c r="Y12" s="1" t="s">
        <v>54</v>
      </c>
      <c r="Z12">
        <v>7</v>
      </c>
      <c r="AA12" s="2">
        <v>45784</v>
      </c>
      <c r="AB12">
        <v>804047.35999999999</v>
      </c>
      <c r="AC12">
        <v>1115320.95</v>
      </c>
      <c r="AD12">
        <v>84424972.799999997</v>
      </c>
      <c r="AE12" s="1" t="s">
        <v>55</v>
      </c>
      <c r="AF12" s="2">
        <v>46167</v>
      </c>
      <c r="AG12" s="2">
        <v>45788</v>
      </c>
      <c r="AH12" s="2"/>
      <c r="AI12" s="1" t="s">
        <v>91</v>
      </c>
      <c r="AJ12" s="1" t="s">
        <v>92</v>
      </c>
    </row>
    <row r="13" spans="1:36">
      <c r="A13" s="1" t="s">
        <v>183</v>
      </c>
      <c r="B13" s="1" t="s">
        <v>184</v>
      </c>
      <c r="C13" s="1"/>
      <c r="D13" s="1" t="s">
        <v>185</v>
      </c>
      <c r="E13" s="1" t="s">
        <v>186</v>
      </c>
      <c r="F13" s="1" t="s">
        <v>111</v>
      </c>
      <c r="G13" s="1" t="s">
        <v>187</v>
      </c>
      <c r="H13" s="1" t="s">
        <v>43</v>
      </c>
      <c r="I13" s="1" t="s">
        <v>44</v>
      </c>
      <c r="J13" t="s">
        <v>45</v>
      </c>
      <c r="K13" t="s">
        <v>46</v>
      </c>
      <c r="L13" s="1" t="s">
        <v>171</v>
      </c>
      <c r="M13" s="1" t="s">
        <v>100</v>
      </c>
      <c r="N13" s="1" t="s">
        <v>178</v>
      </c>
      <c r="O13" s="1" t="s">
        <v>188</v>
      </c>
      <c r="P13" s="1" t="s">
        <v>189</v>
      </c>
      <c r="Q13">
        <v>37</v>
      </c>
      <c r="R13">
        <v>0</v>
      </c>
      <c r="S13">
        <v>37</v>
      </c>
      <c r="T13">
        <v>15</v>
      </c>
      <c r="U13">
        <v>6</v>
      </c>
      <c r="V13">
        <v>90</v>
      </c>
      <c r="W13" s="1" t="s">
        <v>151</v>
      </c>
      <c r="X13" s="1" t="s">
        <v>152</v>
      </c>
      <c r="Y13" s="1" t="s">
        <v>153</v>
      </c>
      <c r="Z13">
        <v>36</v>
      </c>
      <c r="AA13" s="2">
        <v>46102</v>
      </c>
      <c r="AB13">
        <v>118890.43</v>
      </c>
      <c r="AC13">
        <v>144852.37</v>
      </c>
      <c r="AD13">
        <v>4398945.91</v>
      </c>
      <c r="AE13" s="1" t="s">
        <v>55</v>
      </c>
      <c r="AF13" s="2">
        <v>46194</v>
      </c>
      <c r="AG13" s="2">
        <v>46112</v>
      </c>
      <c r="AH13" s="2"/>
      <c r="AI13" s="1" t="s">
        <v>91</v>
      </c>
      <c r="AJ13" s="1" t="s">
        <v>92</v>
      </c>
    </row>
    <row r="14" spans="1:36">
      <c r="A14" s="1" t="s">
        <v>190</v>
      </c>
      <c r="B14" s="1" t="s">
        <v>191</v>
      </c>
      <c r="C14" s="1" t="s">
        <v>192</v>
      </c>
      <c r="D14" s="1" t="s">
        <v>78</v>
      </c>
      <c r="E14" s="1" t="s">
        <v>79</v>
      </c>
      <c r="F14" s="1" t="s">
        <v>80</v>
      </c>
      <c r="G14" s="1" t="s">
        <v>81</v>
      </c>
      <c r="H14" s="1" t="s">
        <v>43</v>
      </c>
      <c r="I14" s="1" t="s">
        <v>44</v>
      </c>
      <c r="J14" t="s">
        <v>82</v>
      </c>
      <c r="K14" t="s">
        <v>83</v>
      </c>
      <c r="L14" s="1" t="s">
        <v>193</v>
      </c>
      <c r="M14" s="1" t="s">
        <v>168</v>
      </c>
      <c r="N14" s="1" t="s">
        <v>194</v>
      </c>
      <c r="O14" s="1" t="s">
        <v>195</v>
      </c>
      <c r="P14" s="1" t="s">
        <v>196</v>
      </c>
      <c r="Q14">
        <v>51</v>
      </c>
      <c r="R14">
        <v>14</v>
      </c>
      <c r="S14">
        <v>37</v>
      </c>
      <c r="T14">
        <v>50</v>
      </c>
      <c r="U14">
        <v>20</v>
      </c>
      <c r="V14">
        <v>300</v>
      </c>
      <c r="W14" s="1" t="s">
        <v>151</v>
      </c>
      <c r="X14" s="1" t="s">
        <v>152</v>
      </c>
      <c r="Y14" s="1" t="s">
        <v>153</v>
      </c>
      <c r="Z14">
        <v>38</v>
      </c>
      <c r="AA14" s="2">
        <v>46024</v>
      </c>
      <c r="AB14">
        <v>496212.29</v>
      </c>
      <c r="AC14">
        <v>740310.49</v>
      </c>
      <c r="AD14">
        <v>25306826.789999999</v>
      </c>
      <c r="AE14" s="1" t="s">
        <v>55</v>
      </c>
      <c r="AF14" s="2">
        <v>46147</v>
      </c>
      <c r="AG14" s="2">
        <v>46026</v>
      </c>
      <c r="AH14" s="2"/>
      <c r="AI14" s="1" t="s">
        <v>91</v>
      </c>
      <c r="AJ14" s="1" t="s">
        <v>92</v>
      </c>
    </row>
    <row r="15" spans="1:36">
      <c r="A15" s="1" t="s">
        <v>197</v>
      </c>
      <c r="B15" s="1" t="s">
        <v>198</v>
      </c>
      <c r="C15" s="1" t="s">
        <v>199</v>
      </c>
      <c r="D15" s="1" t="s">
        <v>121</v>
      </c>
      <c r="E15" s="1" t="s">
        <v>122</v>
      </c>
      <c r="F15" s="1" t="s">
        <v>123</v>
      </c>
      <c r="G15" s="1" t="s">
        <v>200</v>
      </c>
      <c r="H15" s="1" t="s">
        <v>43</v>
      </c>
      <c r="I15" s="1" t="s">
        <v>201</v>
      </c>
      <c r="J15" t="s">
        <v>45</v>
      </c>
      <c r="K15" t="s">
        <v>46</v>
      </c>
      <c r="L15" s="1" t="s">
        <v>202</v>
      </c>
      <c r="M15" s="1" t="s">
        <v>126</v>
      </c>
      <c r="N15" s="1" t="s">
        <v>203</v>
      </c>
      <c r="O15" s="1" t="s">
        <v>204</v>
      </c>
      <c r="P15" s="1" t="s">
        <v>205</v>
      </c>
      <c r="Q15">
        <v>5</v>
      </c>
      <c r="R15">
        <v>2</v>
      </c>
      <c r="S15">
        <v>3</v>
      </c>
      <c r="T15">
        <v>40</v>
      </c>
      <c r="U15">
        <v>12</v>
      </c>
      <c r="V15">
        <v>160</v>
      </c>
      <c r="W15" s="1" t="s">
        <v>151</v>
      </c>
      <c r="X15" s="1" t="s">
        <v>152</v>
      </c>
      <c r="Y15" s="1" t="s">
        <v>153</v>
      </c>
      <c r="Z15">
        <v>38</v>
      </c>
      <c r="AA15" s="2">
        <v>46180</v>
      </c>
      <c r="AB15">
        <v>149668.01</v>
      </c>
      <c r="AC15">
        <v>184391.87</v>
      </c>
      <c r="AD15">
        <v>748340.05</v>
      </c>
      <c r="AE15" s="1" t="s">
        <v>55</v>
      </c>
      <c r="AF15" s="2">
        <v>46180</v>
      </c>
      <c r="AG15" s="2">
        <v>46182</v>
      </c>
      <c r="AH15" s="2"/>
      <c r="AI15" s="1" t="s">
        <v>129</v>
      </c>
      <c r="AJ15" s="1" t="s">
        <v>57</v>
      </c>
    </row>
    <row r="16" spans="1:36">
      <c r="A16" s="1" t="s">
        <v>206</v>
      </c>
      <c r="B16" s="1" t="s">
        <v>207</v>
      </c>
      <c r="C16" s="1" t="s">
        <v>208</v>
      </c>
      <c r="D16" s="1" t="s">
        <v>209</v>
      </c>
      <c r="E16" s="1" t="s">
        <v>40</v>
      </c>
      <c r="F16" s="1" t="s">
        <v>123</v>
      </c>
      <c r="G16" s="1" t="s">
        <v>124</v>
      </c>
      <c r="H16" s="1" t="s">
        <v>43</v>
      </c>
      <c r="I16" s="1" t="s">
        <v>44</v>
      </c>
      <c r="J16" t="s">
        <v>45</v>
      </c>
      <c r="K16" t="s">
        <v>46</v>
      </c>
      <c r="L16" s="1" t="s">
        <v>210</v>
      </c>
      <c r="M16" s="1" t="s">
        <v>168</v>
      </c>
      <c r="N16" s="1" t="s">
        <v>194</v>
      </c>
      <c r="O16" s="1" t="s">
        <v>211</v>
      </c>
      <c r="P16" s="1" t="s">
        <v>212</v>
      </c>
      <c r="Q16">
        <v>155</v>
      </c>
      <c r="R16">
        <v>14</v>
      </c>
      <c r="S16">
        <v>141</v>
      </c>
      <c r="T16">
        <v>50</v>
      </c>
      <c r="U16">
        <v>15</v>
      </c>
      <c r="V16">
        <v>400</v>
      </c>
      <c r="W16" s="1" t="s">
        <v>52</v>
      </c>
      <c r="X16" s="1" t="s">
        <v>53</v>
      </c>
      <c r="Y16" s="1" t="s">
        <v>54</v>
      </c>
      <c r="Z16">
        <v>6</v>
      </c>
      <c r="AA16" s="2">
        <v>46168</v>
      </c>
      <c r="AB16">
        <v>359001.29</v>
      </c>
      <c r="AC16">
        <v>495888.5</v>
      </c>
      <c r="AD16">
        <v>55645199.950000003</v>
      </c>
      <c r="AE16" s="1" t="s">
        <v>55</v>
      </c>
      <c r="AF16" s="2">
        <v>46158</v>
      </c>
      <c r="AG16" s="2">
        <v>46181</v>
      </c>
      <c r="AH16" s="2"/>
      <c r="AI16" s="1" t="s">
        <v>91</v>
      </c>
      <c r="AJ16" s="1" t="s">
        <v>92</v>
      </c>
    </row>
    <row r="17" spans="1:36">
      <c r="A17" s="1" t="s">
        <v>213</v>
      </c>
      <c r="B17" s="1" t="s">
        <v>214</v>
      </c>
      <c r="C17" s="1" t="s">
        <v>215</v>
      </c>
      <c r="D17" s="1" t="s">
        <v>216</v>
      </c>
      <c r="E17" s="1" t="s">
        <v>134</v>
      </c>
      <c r="F17" s="1" t="s">
        <v>217</v>
      </c>
      <c r="G17" s="1" t="s">
        <v>218</v>
      </c>
      <c r="H17" s="1" t="s">
        <v>43</v>
      </c>
      <c r="I17" s="1" t="s">
        <v>44</v>
      </c>
      <c r="J17" t="s">
        <v>82</v>
      </c>
      <c r="K17" t="s">
        <v>83</v>
      </c>
      <c r="L17" s="1" t="s">
        <v>219</v>
      </c>
      <c r="M17" s="1" t="s">
        <v>68</v>
      </c>
      <c r="N17" s="1" t="s">
        <v>203</v>
      </c>
      <c r="O17" s="1" t="s">
        <v>220</v>
      </c>
      <c r="P17" s="1" t="s">
        <v>221</v>
      </c>
      <c r="Q17">
        <v>81</v>
      </c>
      <c r="R17">
        <v>31</v>
      </c>
      <c r="S17">
        <v>50</v>
      </c>
      <c r="T17">
        <v>10</v>
      </c>
      <c r="U17">
        <v>5</v>
      </c>
      <c r="V17">
        <v>100</v>
      </c>
      <c r="W17" s="1" t="s">
        <v>151</v>
      </c>
      <c r="X17" s="1" t="s">
        <v>152</v>
      </c>
      <c r="Y17" s="1" t="s">
        <v>153</v>
      </c>
      <c r="Z17">
        <v>35</v>
      </c>
      <c r="AA17" s="2">
        <v>45799</v>
      </c>
      <c r="AB17">
        <v>423682.7</v>
      </c>
      <c r="AC17">
        <v>650978.04</v>
      </c>
      <c r="AD17">
        <v>34318298.700000003</v>
      </c>
      <c r="AE17" s="1" t="s">
        <v>55</v>
      </c>
      <c r="AF17" s="2">
        <v>46185</v>
      </c>
      <c r="AG17" s="2">
        <v>45809</v>
      </c>
      <c r="AH17" s="2"/>
      <c r="AI17" s="1" t="s">
        <v>91</v>
      </c>
      <c r="AJ17" s="1" t="s">
        <v>92</v>
      </c>
    </row>
    <row r="18" spans="1:36">
      <c r="A18" s="1" t="s">
        <v>222</v>
      </c>
      <c r="B18" s="1" t="s">
        <v>223</v>
      </c>
      <c r="C18" s="1" t="s">
        <v>224</v>
      </c>
      <c r="D18" s="1" t="s">
        <v>225</v>
      </c>
      <c r="E18" s="1" t="s">
        <v>40</v>
      </c>
      <c r="F18" s="1" t="s">
        <v>123</v>
      </c>
      <c r="G18" s="1" t="s">
        <v>200</v>
      </c>
      <c r="H18" s="1" t="s">
        <v>43</v>
      </c>
      <c r="I18" s="1" t="s">
        <v>44</v>
      </c>
      <c r="J18" t="s">
        <v>65</v>
      </c>
      <c r="K18" t="s">
        <v>66</v>
      </c>
      <c r="L18" s="1" t="s">
        <v>226</v>
      </c>
      <c r="M18" s="1" t="s">
        <v>114</v>
      </c>
      <c r="N18" s="1" t="s">
        <v>49</v>
      </c>
      <c r="O18" s="1" t="s">
        <v>227</v>
      </c>
      <c r="P18" s="1" t="s">
        <v>228</v>
      </c>
      <c r="Q18">
        <v>154</v>
      </c>
      <c r="R18">
        <v>45</v>
      </c>
      <c r="S18">
        <v>109</v>
      </c>
      <c r="T18">
        <v>25</v>
      </c>
      <c r="U18">
        <v>10</v>
      </c>
      <c r="V18">
        <v>250</v>
      </c>
      <c r="W18" s="1" t="s">
        <v>229</v>
      </c>
      <c r="X18" s="1" t="s">
        <v>230</v>
      </c>
      <c r="Y18" s="1" t="s">
        <v>153</v>
      </c>
      <c r="Z18">
        <v>31</v>
      </c>
      <c r="AA18" s="2">
        <v>45698</v>
      </c>
      <c r="AB18">
        <v>320347.05</v>
      </c>
      <c r="AC18">
        <v>455695.14</v>
      </c>
      <c r="AD18">
        <v>49333445.700000003</v>
      </c>
      <c r="AE18" s="1" t="s">
        <v>55</v>
      </c>
      <c r="AF18" s="2">
        <v>46200</v>
      </c>
      <c r="AG18" s="2">
        <v>45704</v>
      </c>
      <c r="AH18" s="2"/>
      <c r="AI18" s="1" t="s">
        <v>91</v>
      </c>
      <c r="AJ18" s="1" t="s">
        <v>92</v>
      </c>
    </row>
    <row r="19" spans="1:36">
      <c r="A19" s="1" t="s">
        <v>231</v>
      </c>
      <c r="B19" s="1" t="s">
        <v>232</v>
      </c>
      <c r="C19" s="1" t="s">
        <v>233</v>
      </c>
      <c r="D19" s="1" t="s">
        <v>185</v>
      </c>
      <c r="E19" s="1" t="s">
        <v>186</v>
      </c>
      <c r="F19" s="1" t="s">
        <v>111</v>
      </c>
      <c r="G19" s="1" t="s">
        <v>234</v>
      </c>
      <c r="H19" s="1" t="s">
        <v>43</v>
      </c>
      <c r="I19" s="1" t="s">
        <v>44</v>
      </c>
      <c r="J19" t="s">
        <v>45</v>
      </c>
      <c r="K19" t="s">
        <v>46</v>
      </c>
      <c r="L19" s="1" t="s">
        <v>235</v>
      </c>
      <c r="M19" s="1" t="s">
        <v>139</v>
      </c>
      <c r="N19" s="1" t="s">
        <v>236</v>
      </c>
      <c r="O19" s="1" t="s">
        <v>237</v>
      </c>
      <c r="P19" s="1" t="s">
        <v>238</v>
      </c>
      <c r="Q19">
        <v>123</v>
      </c>
      <c r="R19">
        <v>37</v>
      </c>
      <c r="S19">
        <v>86</v>
      </c>
      <c r="T19">
        <v>60</v>
      </c>
      <c r="U19">
        <v>24</v>
      </c>
      <c r="V19">
        <v>480</v>
      </c>
      <c r="W19" s="1" t="s">
        <v>52</v>
      </c>
      <c r="X19" s="1" t="s">
        <v>53</v>
      </c>
      <c r="Y19" s="1" t="s">
        <v>54</v>
      </c>
      <c r="Z19">
        <v>2</v>
      </c>
      <c r="AA19" s="2">
        <v>45771</v>
      </c>
      <c r="AB19">
        <v>76170.33</v>
      </c>
      <c r="AC19">
        <v>112474.15</v>
      </c>
      <c r="AD19">
        <v>9368950.5899999999</v>
      </c>
      <c r="AE19" s="1" t="s">
        <v>55</v>
      </c>
      <c r="AF19" s="2">
        <v>46174</v>
      </c>
      <c r="AG19" s="2">
        <v>45775</v>
      </c>
      <c r="AH19" s="2"/>
      <c r="AI19" s="1" t="s">
        <v>91</v>
      </c>
      <c r="AJ19" s="1" t="s">
        <v>92</v>
      </c>
    </row>
    <row r="20" spans="1:36">
      <c r="A20" s="1" t="s">
        <v>239</v>
      </c>
      <c r="B20" s="1" t="s">
        <v>240</v>
      </c>
      <c r="C20" s="1" t="s">
        <v>241</v>
      </c>
      <c r="D20" s="1" t="s">
        <v>242</v>
      </c>
      <c r="E20" s="1" t="s">
        <v>243</v>
      </c>
      <c r="F20" s="1" t="s">
        <v>244</v>
      </c>
      <c r="G20" s="1" t="s">
        <v>245</v>
      </c>
      <c r="H20" s="1" t="s">
        <v>43</v>
      </c>
      <c r="I20" s="1" t="s">
        <v>44</v>
      </c>
      <c r="J20" t="s">
        <v>45</v>
      </c>
      <c r="K20" t="s">
        <v>46</v>
      </c>
      <c r="L20" s="1" t="s">
        <v>246</v>
      </c>
      <c r="M20" s="1" t="s">
        <v>139</v>
      </c>
      <c r="N20" s="1" t="s">
        <v>49</v>
      </c>
      <c r="O20" s="1" t="s">
        <v>247</v>
      </c>
      <c r="P20" s="1" t="s">
        <v>248</v>
      </c>
      <c r="Q20">
        <v>14</v>
      </c>
      <c r="R20">
        <v>2</v>
      </c>
      <c r="S20">
        <v>12</v>
      </c>
      <c r="T20">
        <v>10</v>
      </c>
      <c r="U20">
        <v>5</v>
      </c>
      <c r="V20">
        <v>100</v>
      </c>
      <c r="W20" s="1" t="s">
        <v>249</v>
      </c>
      <c r="X20" s="1" t="s">
        <v>171</v>
      </c>
      <c r="Y20" s="1" t="s">
        <v>54</v>
      </c>
      <c r="Z20">
        <v>9</v>
      </c>
      <c r="AA20" s="2">
        <v>45810</v>
      </c>
      <c r="AB20">
        <v>17992.919999999998</v>
      </c>
      <c r="AC20">
        <v>26306.81</v>
      </c>
      <c r="AD20">
        <v>251900.88</v>
      </c>
      <c r="AE20" s="1" t="s">
        <v>55</v>
      </c>
      <c r="AF20" s="2">
        <v>46199</v>
      </c>
      <c r="AG20" s="2">
        <v>45825</v>
      </c>
      <c r="AH20" s="2"/>
      <c r="AI20" s="1" t="s">
        <v>91</v>
      </c>
      <c r="AJ20" s="1" t="s">
        <v>92</v>
      </c>
    </row>
    <row r="21" spans="1:36">
      <c r="A21" s="1" t="s">
        <v>250</v>
      </c>
      <c r="B21" s="1" t="s">
        <v>251</v>
      </c>
      <c r="C21" s="1" t="s">
        <v>252</v>
      </c>
      <c r="D21" s="1" t="s">
        <v>253</v>
      </c>
      <c r="E21" s="1" t="s">
        <v>254</v>
      </c>
      <c r="F21" s="1" t="s">
        <v>217</v>
      </c>
      <c r="G21" s="1" t="s">
        <v>255</v>
      </c>
      <c r="H21" s="1" t="s">
        <v>43</v>
      </c>
      <c r="I21" s="1" t="s">
        <v>44</v>
      </c>
      <c r="J21" t="s">
        <v>82</v>
      </c>
      <c r="K21" t="s">
        <v>83</v>
      </c>
      <c r="L21" s="1" t="s">
        <v>256</v>
      </c>
      <c r="M21" s="1" t="s">
        <v>139</v>
      </c>
      <c r="N21" s="1" t="s">
        <v>194</v>
      </c>
      <c r="O21" s="1" t="s">
        <v>257</v>
      </c>
      <c r="P21" s="1" t="s">
        <v>258</v>
      </c>
      <c r="Q21">
        <v>55</v>
      </c>
      <c r="R21">
        <v>6</v>
      </c>
      <c r="S21">
        <v>49</v>
      </c>
      <c r="T21">
        <v>15</v>
      </c>
      <c r="U21">
        <v>4</v>
      </c>
      <c r="V21">
        <v>90</v>
      </c>
      <c r="W21" s="1" t="s">
        <v>259</v>
      </c>
      <c r="X21" s="1" t="s">
        <v>260</v>
      </c>
      <c r="Y21" s="1" t="s">
        <v>54</v>
      </c>
      <c r="Z21">
        <v>5</v>
      </c>
      <c r="AA21" s="2">
        <v>45691</v>
      </c>
      <c r="AB21">
        <v>87868.51</v>
      </c>
      <c r="AC21">
        <v>127284.84</v>
      </c>
      <c r="AD21">
        <v>4832768.05</v>
      </c>
      <c r="AE21" s="1" t="s">
        <v>55</v>
      </c>
      <c r="AF21" s="2">
        <v>46181</v>
      </c>
      <c r="AG21" s="2">
        <v>45732</v>
      </c>
      <c r="AH21" s="2"/>
      <c r="AI21" s="1" t="s">
        <v>91</v>
      </c>
      <c r="AJ21" s="1" t="s">
        <v>92</v>
      </c>
    </row>
    <row r="22" spans="1:36">
      <c r="A22" s="1" t="s">
        <v>261</v>
      </c>
      <c r="B22" s="1" t="s">
        <v>262</v>
      </c>
      <c r="C22" s="1" t="s">
        <v>263</v>
      </c>
      <c r="D22" s="1" t="s">
        <v>264</v>
      </c>
      <c r="E22" s="1" t="s">
        <v>265</v>
      </c>
      <c r="F22" s="1" t="s">
        <v>266</v>
      </c>
      <c r="G22" s="1" t="s">
        <v>267</v>
      </c>
      <c r="H22" s="1" t="s">
        <v>43</v>
      </c>
      <c r="I22" s="1" t="s">
        <v>44</v>
      </c>
      <c r="J22" t="s">
        <v>82</v>
      </c>
      <c r="K22" t="s">
        <v>83</v>
      </c>
      <c r="L22" s="1" t="s">
        <v>268</v>
      </c>
      <c r="M22" s="1" t="s">
        <v>126</v>
      </c>
      <c r="N22" s="1" t="s">
        <v>69</v>
      </c>
      <c r="O22" s="1" t="s">
        <v>269</v>
      </c>
      <c r="P22" s="1" t="s">
        <v>270</v>
      </c>
      <c r="Q22">
        <v>660</v>
      </c>
      <c r="R22">
        <v>248</v>
      </c>
      <c r="S22">
        <v>412</v>
      </c>
      <c r="T22">
        <v>75</v>
      </c>
      <c r="U22">
        <v>22</v>
      </c>
      <c r="V22">
        <v>750</v>
      </c>
      <c r="W22" s="1" t="s">
        <v>88</v>
      </c>
      <c r="X22" s="1" t="s">
        <v>89</v>
      </c>
      <c r="Y22" s="1" t="s">
        <v>90</v>
      </c>
      <c r="Z22">
        <v>30</v>
      </c>
      <c r="AA22" s="2">
        <v>46103</v>
      </c>
      <c r="AB22">
        <v>644311.06999999995</v>
      </c>
      <c r="AC22">
        <v>923444.01</v>
      </c>
      <c r="AD22">
        <v>425245306.19999999</v>
      </c>
      <c r="AE22" s="1" t="s">
        <v>55</v>
      </c>
      <c r="AF22" s="2">
        <v>46164</v>
      </c>
      <c r="AG22" s="2">
        <v>46108</v>
      </c>
      <c r="AH22" s="2"/>
      <c r="AI22" s="1" t="s">
        <v>91</v>
      </c>
      <c r="AJ22" s="1" t="s">
        <v>92</v>
      </c>
    </row>
    <row r="23" spans="1:36">
      <c r="A23" s="1" t="s">
        <v>271</v>
      </c>
      <c r="B23" s="1" t="s">
        <v>272</v>
      </c>
      <c r="C23" s="1" t="s">
        <v>273</v>
      </c>
      <c r="D23" s="1" t="s">
        <v>274</v>
      </c>
      <c r="E23" s="1" t="s">
        <v>275</v>
      </c>
      <c r="F23" s="1" t="s">
        <v>266</v>
      </c>
      <c r="G23" s="1" t="s">
        <v>276</v>
      </c>
      <c r="H23" s="1" t="s">
        <v>43</v>
      </c>
      <c r="I23" s="1" t="s">
        <v>44</v>
      </c>
      <c r="J23" t="s">
        <v>65</v>
      </c>
      <c r="K23" t="s">
        <v>66</v>
      </c>
      <c r="L23" s="1" t="s">
        <v>277</v>
      </c>
      <c r="M23" s="1" t="s">
        <v>68</v>
      </c>
      <c r="N23" s="1" t="s">
        <v>278</v>
      </c>
      <c r="O23" s="1" t="s">
        <v>279</v>
      </c>
      <c r="P23" s="1" t="s">
        <v>280</v>
      </c>
      <c r="Q23">
        <v>199</v>
      </c>
      <c r="R23">
        <v>70</v>
      </c>
      <c r="S23">
        <v>129</v>
      </c>
      <c r="T23">
        <v>50</v>
      </c>
      <c r="U23">
        <v>25</v>
      </c>
      <c r="V23">
        <v>200</v>
      </c>
      <c r="W23" s="1" t="s">
        <v>229</v>
      </c>
      <c r="X23" s="1" t="s">
        <v>230</v>
      </c>
      <c r="Y23" s="1" t="s">
        <v>153</v>
      </c>
      <c r="Z23">
        <v>34</v>
      </c>
      <c r="AA23" s="2">
        <v>45887</v>
      </c>
      <c r="AB23">
        <v>440901.07</v>
      </c>
      <c r="AC23">
        <v>676359.84</v>
      </c>
      <c r="AD23">
        <v>87739312.930000007</v>
      </c>
      <c r="AE23" s="1" t="s">
        <v>55</v>
      </c>
      <c r="AF23" s="2">
        <v>46162</v>
      </c>
      <c r="AG23" s="2">
        <v>45897</v>
      </c>
      <c r="AH23" s="2"/>
      <c r="AI23" s="1" t="s">
        <v>91</v>
      </c>
      <c r="AJ23" s="1" t="s">
        <v>92</v>
      </c>
    </row>
    <row r="24" spans="1:36">
      <c r="A24" s="1" t="s">
        <v>281</v>
      </c>
      <c r="B24" s="1" t="s">
        <v>282</v>
      </c>
      <c r="C24" s="1" t="s">
        <v>283</v>
      </c>
      <c r="D24" s="1" t="s">
        <v>284</v>
      </c>
      <c r="E24" s="1" t="s">
        <v>186</v>
      </c>
      <c r="F24" s="1" t="s">
        <v>80</v>
      </c>
      <c r="G24" s="1" t="s">
        <v>285</v>
      </c>
      <c r="H24" s="1" t="s">
        <v>43</v>
      </c>
      <c r="I24" s="1" t="s">
        <v>44</v>
      </c>
      <c r="J24" t="s">
        <v>82</v>
      </c>
      <c r="K24" t="s">
        <v>83</v>
      </c>
      <c r="L24" s="1" t="s">
        <v>286</v>
      </c>
      <c r="M24" s="1" t="s">
        <v>68</v>
      </c>
      <c r="N24" s="1" t="s">
        <v>115</v>
      </c>
      <c r="O24" s="1" t="s">
        <v>287</v>
      </c>
      <c r="P24" s="1" t="s">
        <v>288</v>
      </c>
      <c r="Q24">
        <v>84</v>
      </c>
      <c r="R24">
        <v>8</v>
      </c>
      <c r="S24">
        <v>76</v>
      </c>
      <c r="T24">
        <v>75</v>
      </c>
      <c r="U24">
        <v>30</v>
      </c>
      <c r="V24">
        <v>600</v>
      </c>
      <c r="W24" s="1" t="s">
        <v>259</v>
      </c>
      <c r="X24" s="1" t="s">
        <v>260</v>
      </c>
      <c r="Y24" s="1" t="s">
        <v>54</v>
      </c>
      <c r="Z24">
        <v>10</v>
      </c>
      <c r="AA24" s="2">
        <v>45819</v>
      </c>
      <c r="AB24">
        <v>841673.87</v>
      </c>
      <c r="AC24">
        <v>1181672.23</v>
      </c>
      <c r="AD24">
        <v>70700605.079999998</v>
      </c>
      <c r="AE24" s="1" t="s">
        <v>55</v>
      </c>
      <c r="AF24" s="2">
        <v>46173</v>
      </c>
      <c r="AG24" s="2">
        <v>45823</v>
      </c>
      <c r="AH24" s="2"/>
      <c r="AI24" s="1" t="s">
        <v>91</v>
      </c>
      <c r="AJ24" s="1" t="s">
        <v>92</v>
      </c>
    </row>
    <row r="25" spans="1:36">
      <c r="A25" s="1" t="s">
        <v>289</v>
      </c>
      <c r="B25" s="1" t="s">
        <v>290</v>
      </c>
      <c r="C25" s="1" t="s">
        <v>291</v>
      </c>
      <c r="D25" s="1" t="s">
        <v>121</v>
      </c>
      <c r="E25" s="1" t="s">
        <v>122</v>
      </c>
      <c r="F25" s="1" t="s">
        <v>123</v>
      </c>
      <c r="G25" s="1" t="s">
        <v>200</v>
      </c>
      <c r="H25" s="1" t="s">
        <v>43</v>
      </c>
      <c r="I25" s="1" t="s">
        <v>44</v>
      </c>
      <c r="J25" t="s">
        <v>45</v>
      </c>
      <c r="K25" t="s">
        <v>46</v>
      </c>
      <c r="L25" s="1" t="s">
        <v>171</v>
      </c>
      <c r="M25" s="1" t="s">
        <v>68</v>
      </c>
      <c r="N25" s="1" t="s">
        <v>115</v>
      </c>
      <c r="O25" s="1" t="s">
        <v>292</v>
      </c>
      <c r="P25" s="1" t="s">
        <v>293</v>
      </c>
      <c r="Q25">
        <v>49</v>
      </c>
      <c r="R25">
        <v>11</v>
      </c>
      <c r="S25">
        <v>38</v>
      </c>
      <c r="T25">
        <v>10</v>
      </c>
      <c r="U25">
        <v>3</v>
      </c>
      <c r="V25">
        <v>100</v>
      </c>
      <c r="W25" s="1" t="s">
        <v>52</v>
      </c>
      <c r="X25" s="1" t="s">
        <v>53</v>
      </c>
      <c r="Y25" s="1" t="s">
        <v>54</v>
      </c>
      <c r="Z25">
        <v>7</v>
      </c>
      <c r="AA25" s="2">
        <v>45781</v>
      </c>
      <c r="AB25">
        <v>590444.63</v>
      </c>
      <c r="AC25">
        <v>870707.28</v>
      </c>
      <c r="AD25">
        <v>28931786.870000001</v>
      </c>
      <c r="AE25" s="1" t="s">
        <v>55</v>
      </c>
      <c r="AF25" s="2">
        <v>46177</v>
      </c>
      <c r="AG25" s="2">
        <v>45782</v>
      </c>
      <c r="AH25" s="2"/>
      <c r="AI25" s="1" t="s">
        <v>91</v>
      </c>
      <c r="AJ25" s="1" t="s">
        <v>92</v>
      </c>
    </row>
    <row r="26" spans="1:36">
      <c r="A26" s="1" t="s">
        <v>294</v>
      </c>
      <c r="B26" s="1" t="s">
        <v>295</v>
      </c>
      <c r="C26" s="1" t="s">
        <v>296</v>
      </c>
      <c r="D26" s="1" t="s">
        <v>297</v>
      </c>
      <c r="E26" s="1" t="s">
        <v>122</v>
      </c>
      <c r="F26" s="1" t="s">
        <v>80</v>
      </c>
      <c r="G26" s="1" t="s">
        <v>285</v>
      </c>
      <c r="H26" s="1" t="s">
        <v>43</v>
      </c>
      <c r="I26" s="1" t="s">
        <v>44</v>
      </c>
      <c r="J26" t="s">
        <v>82</v>
      </c>
      <c r="K26" t="s">
        <v>83</v>
      </c>
      <c r="L26" s="1" t="s">
        <v>298</v>
      </c>
      <c r="M26" s="1" t="s">
        <v>168</v>
      </c>
      <c r="N26" s="1" t="s">
        <v>278</v>
      </c>
      <c r="O26" s="1" t="s">
        <v>299</v>
      </c>
      <c r="P26" s="1" t="s">
        <v>300</v>
      </c>
      <c r="Q26">
        <v>38</v>
      </c>
      <c r="R26">
        <v>6</v>
      </c>
      <c r="S26">
        <v>32</v>
      </c>
      <c r="T26">
        <v>15</v>
      </c>
      <c r="U26">
        <v>6</v>
      </c>
      <c r="V26">
        <v>90</v>
      </c>
      <c r="W26" s="1" t="s">
        <v>161</v>
      </c>
      <c r="X26" s="1" t="s">
        <v>162</v>
      </c>
      <c r="Y26" s="1" t="s">
        <v>54</v>
      </c>
      <c r="Z26">
        <v>9</v>
      </c>
      <c r="AA26" s="2">
        <v>45669</v>
      </c>
      <c r="AB26">
        <v>916378.15</v>
      </c>
      <c r="AC26">
        <v>1409935.6</v>
      </c>
      <c r="AD26">
        <v>34822369.700000003</v>
      </c>
      <c r="AE26" s="1" t="s">
        <v>55</v>
      </c>
      <c r="AF26" s="2">
        <v>46185</v>
      </c>
      <c r="AG26" s="2">
        <v>45684</v>
      </c>
      <c r="AH26" s="2"/>
      <c r="AI26" s="1" t="s">
        <v>91</v>
      </c>
      <c r="AJ26" s="1" t="s">
        <v>92</v>
      </c>
    </row>
    <row r="27" spans="1:36">
      <c r="A27" s="1" t="s">
        <v>301</v>
      </c>
      <c r="B27" s="1" t="s">
        <v>302</v>
      </c>
      <c r="C27" s="1"/>
      <c r="D27" s="1" t="s">
        <v>303</v>
      </c>
      <c r="E27" s="1" t="s">
        <v>146</v>
      </c>
      <c r="F27" s="1" t="s">
        <v>63</v>
      </c>
      <c r="G27" s="1" t="s">
        <v>304</v>
      </c>
      <c r="H27" s="1" t="s">
        <v>43</v>
      </c>
      <c r="I27" s="1" t="s">
        <v>44</v>
      </c>
      <c r="J27" t="s">
        <v>82</v>
      </c>
      <c r="K27" t="s">
        <v>83</v>
      </c>
      <c r="L27" s="1" t="s">
        <v>305</v>
      </c>
      <c r="M27" s="1" t="s">
        <v>139</v>
      </c>
      <c r="N27" s="1" t="s">
        <v>194</v>
      </c>
      <c r="O27" s="1" t="s">
        <v>306</v>
      </c>
      <c r="P27" s="1" t="s">
        <v>307</v>
      </c>
      <c r="Q27">
        <v>13</v>
      </c>
      <c r="R27">
        <v>5</v>
      </c>
      <c r="S27">
        <v>8</v>
      </c>
      <c r="U27">
        <v>6</v>
      </c>
      <c r="V27">
        <v>100</v>
      </c>
      <c r="W27" s="1" t="s">
        <v>308</v>
      </c>
      <c r="X27" s="1" t="s">
        <v>309</v>
      </c>
      <c r="Y27" s="1" t="s">
        <v>74</v>
      </c>
      <c r="Z27">
        <v>21</v>
      </c>
      <c r="AA27" s="2">
        <v>45932</v>
      </c>
      <c r="AB27">
        <v>110321.55</v>
      </c>
      <c r="AC27">
        <v>169982.63</v>
      </c>
      <c r="AD27">
        <v>1434180.15</v>
      </c>
      <c r="AE27" s="1" t="s">
        <v>55</v>
      </c>
      <c r="AF27" s="2">
        <v>46200</v>
      </c>
      <c r="AG27" s="2">
        <v>45947</v>
      </c>
      <c r="AH27" s="2">
        <v>46893</v>
      </c>
      <c r="AI27" s="1" t="s">
        <v>129</v>
      </c>
      <c r="AJ27" s="1" t="s">
        <v>57</v>
      </c>
    </row>
    <row r="28" spans="1:36">
      <c r="A28" s="1" t="s">
        <v>310</v>
      </c>
      <c r="B28" s="1" t="s">
        <v>311</v>
      </c>
      <c r="C28" s="1" t="s">
        <v>312</v>
      </c>
      <c r="D28" s="1" t="s">
        <v>274</v>
      </c>
      <c r="E28" s="1" t="s">
        <v>275</v>
      </c>
      <c r="F28" s="1" t="s">
        <v>266</v>
      </c>
      <c r="G28" s="1" t="s">
        <v>313</v>
      </c>
      <c r="H28" s="1" t="s">
        <v>43</v>
      </c>
      <c r="I28" s="1" t="s">
        <v>44</v>
      </c>
      <c r="J28" t="s">
        <v>45</v>
      </c>
      <c r="K28" t="s">
        <v>46</v>
      </c>
      <c r="L28" s="1" t="s">
        <v>314</v>
      </c>
      <c r="M28" s="1" t="s">
        <v>139</v>
      </c>
      <c r="N28" s="1" t="s">
        <v>101</v>
      </c>
      <c r="O28" s="1" t="s">
        <v>315</v>
      </c>
      <c r="P28" s="1" t="s">
        <v>316</v>
      </c>
      <c r="Q28">
        <v>224</v>
      </c>
      <c r="R28">
        <v>80</v>
      </c>
      <c r="S28">
        <v>144</v>
      </c>
      <c r="T28">
        <v>40</v>
      </c>
      <c r="U28">
        <v>16</v>
      </c>
      <c r="V28">
        <v>320</v>
      </c>
      <c r="W28" s="1" t="s">
        <v>181</v>
      </c>
      <c r="X28" s="1" t="s">
        <v>182</v>
      </c>
      <c r="Y28" s="1" t="s">
        <v>54</v>
      </c>
      <c r="Z28">
        <v>8</v>
      </c>
      <c r="AA28" s="2">
        <v>46089</v>
      </c>
      <c r="AB28">
        <v>682883.07</v>
      </c>
      <c r="AC28">
        <v>882271.25</v>
      </c>
      <c r="AD28">
        <v>152965807.69999999</v>
      </c>
      <c r="AE28" s="1" t="s">
        <v>55</v>
      </c>
      <c r="AF28" s="2">
        <v>46149</v>
      </c>
      <c r="AG28" s="2">
        <v>46102</v>
      </c>
      <c r="AH28" s="2"/>
      <c r="AI28" s="1" t="s">
        <v>91</v>
      </c>
      <c r="AJ28" s="1" t="s">
        <v>92</v>
      </c>
    </row>
    <row r="29" spans="1:36">
      <c r="A29" s="1" t="s">
        <v>317</v>
      </c>
      <c r="B29" s="1" t="s">
        <v>318</v>
      </c>
      <c r="C29" s="1" t="s">
        <v>319</v>
      </c>
      <c r="D29" s="1" t="s">
        <v>320</v>
      </c>
      <c r="E29" s="1" t="s">
        <v>40</v>
      </c>
      <c r="F29" s="1" t="s">
        <v>123</v>
      </c>
      <c r="G29" s="1" t="s">
        <v>200</v>
      </c>
      <c r="H29" s="1" t="s">
        <v>43</v>
      </c>
      <c r="I29" s="1" t="s">
        <v>44</v>
      </c>
      <c r="J29" t="s">
        <v>65</v>
      </c>
      <c r="K29" t="s">
        <v>66</v>
      </c>
      <c r="L29" s="1" t="s">
        <v>321</v>
      </c>
      <c r="M29" s="1" t="s">
        <v>114</v>
      </c>
      <c r="N29" s="1" t="s">
        <v>101</v>
      </c>
      <c r="O29" s="1" t="s">
        <v>322</v>
      </c>
      <c r="P29" s="1" t="s">
        <v>323</v>
      </c>
      <c r="Q29">
        <v>153</v>
      </c>
      <c r="R29">
        <v>15</v>
      </c>
      <c r="S29">
        <v>138</v>
      </c>
      <c r="T29">
        <v>60</v>
      </c>
      <c r="U29">
        <v>18</v>
      </c>
      <c r="V29">
        <v>240</v>
      </c>
      <c r="W29" s="1" t="s">
        <v>52</v>
      </c>
      <c r="X29" s="1" t="s">
        <v>53</v>
      </c>
      <c r="Y29" s="1" t="s">
        <v>54</v>
      </c>
      <c r="Z29">
        <v>6</v>
      </c>
      <c r="AA29" s="2">
        <v>45938</v>
      </c>
      <c r="AB29">
        <v>382294.55</v>
      </c>
      <c r="AC29">
        <v>581305.75</v>
      </c>
      <c r="AD29">
        <v>58491066.149999999</v>
      </c>
      <c r="AE29" s="1" t="s">
        <v>55</v>
      </c>
      <c r="AF29" s="2">
        <v>46165</v>
      </c>
      <c r="AG29" s="2">
        <v>45952</v>
      </c>
      <c r="AH29" s="2"/>
      <c r="AI29" s="1" t="s">
        <v>91</v>
      </c>
      <c r="AJ29" s="1" t="s">
        <v>92</v>
      </c>
    </row>
    <row r="30" spans="1:36">
      <c r="A30" s="1" t="s">
        <v>324</v>
      </c>
      <c r="B30" s="1" t="s">
        <v>325</v>
      </c>
      <c r="C30" s="1" t="s">
        <v>326</v>
      </c>
      <c r="D30" s="1" t="s">
        <v>327</v>
      </c>
      <c r="E30" s="1" t="s">
        <v>40</v>
      </c>
      <c r="F30" s="1" t="s">
        <v>123</v>
      </c>
      <c r="G30" s="1" t="s">
        <v>124</v>
      </c>
      <c r="H30" s="1" t="s">
        <v>43</v>
      </c>
      <c r="I30" s="1" t="s">
        <v>44</v>
      </c>
      <c r="J30" t="s">
        <v>82</v>
      </c>
      <c r="K30" t="s">
        <v>83</v>
      </c>
      <c r="L30" s="1" t="s">
        <v>328</v>
      </c>
      <c r="M30" s="1" t="s">
        <v>48</v>
      </c>
      <c r="N30" s="1" t="s">
        <v>69</v>
      </c>
      <c r="O30" s="1" t="s">
        <v>329</v>
      </c>
      <c r="P30" s="1" t="s">
        <v>330</v>
      </c>
      <c r="Q30">
        <v>208</v>
      </c>
      <c r="R30">
        <v>6</v>
      </c>
      <c r="S30">
        <v>202</v>
      </c>
      <c r="T30">
        <v>100</v>
      </c>
      <c r="U30">
        <v>40</v>
      </c>
      <c r="V30">
        <v>400</v>
      </c>
      <c r="W30" s="1" t="s">
        <v>88</v>
      </c>
      <c r="X30" s="1" t="s">
        <v>89</v>
      </c>
      <c r="Y30" s="1" t="s">
        <v>90</v>
      </c>
      <c r="Z30">
        <v>29</v>
      </c>
      <c r="AA30" s="2">
        <v>45901</v>
      </c>
      <c r="AB30">
        <v>503302.9</v>
      </c>
      <c r="AC30">
        <v>618772.59</v>
      </c>
      <c r="AD30">
        <v>104687003.2</v>
      </c>
      <c r="AE30" s="1" t="s">
        <v>55</v>
      </c>
      <c r="AF30" s="2">
        <v>46143</v>
      </c>
      <c r="AG30" s="2">
        <v>45913</v>
      </c>
      <c r="AH30" s="2"/>
      <c r="AI30" s="1" t="s">
        <v>91</v>
      </c>
      <c r="AJ30" s="1" t="s">
        <v>92</v>
      </c>
    </row>
    <row r="31" spans="1:36">
      <c r="A31" s="1" t="s">
        <v>331</v>
      </c>
      <c r="B31" s="1" t="s">
        <v>332</v>
      </c>
      <c r="C31" s="1" t="s">
        <v>333</v>
      </c>
      <c r="D31" s="1" t="s">
        <v>334</v>
      </c>
      <c r="E31" s="1" t="s">
        <v>335</v>
      </c>
      <c r="F31" s="1" t="s">
        <v>97</v>
      </c>
      <c r="G31" s="1" t="s">
        <v>98</v>
      </c>
      <c r="H31" s="1" t="s">
        <v>43</v>
      </c>
      <c r="I31" s="1" t="s">
        <v>44</v>
      </c>
      <c r="J31" t="s">
        <v>65</v>
      </c>
      <c r="K31" t="s">
        <v>66</v>
      </c>
      <c r="L31" s="1" t="s">
        <v>336</v>
      </c>
      <c r="M31" s="1" t="s">
        <v>48</v>
      </c>
      <c r="N31" s="1" t="s">
        <v>69</v>
      </c>
      <c r="O31" s="1" t="s">
        <v>337</v>
      </c>
      <c r="P31" s="1" t="s">
        <v>338</v>
      </c>
      <c r="Q31">
        <v>39</v>
      </c>
      <c r="R31">
        <v>9</v>
      </c>
      <c r="S31">
        <v>30</v>
      </c>
      <c r="T31">
        <v>20</v>
      </c>
      <c r="U31">
        <v>8</v>
      </c>
      <c r="V31">
        <v>200</v>
      </c>
      <c r="W31" s="1" t="s">
        <v>72</v>
      </c>
      <c r="X31" s="1" t="s">
        <v>73</v>
      </c>
      <c r="Y31" s="1" t="s">
        <v>74</v>
      </c>
      <c r="Z31">
        <v>19</v>
      </c>
      <c r="AA31" s="2">
        <v>46016</v>
      </c>
      <c r="AB31">
        <v>199128.11</v>
      </c>
      <c r="AC31">
        <v>262159.26</v>
      </c>
      <c r="AD31">
        <v>7765996.29</v>
      </c>
      <c r="AE31" s="1" t="s">
        <v>55</v>
      </c>
      <c r="AF31" s="2">
        <v>46146</v>
      </c>
      <c r="AG31" s="2">
        <v>46031</v>
      </c>
      <c r="AH31" s="2"/>
      <c r="AI31" s="1" t="s">
        <v>91</v>
      </c>
      <c r="AJ31" s="1" t="s">
        <v>92</v>
      </c>
    </row>
    <row r="32" spans="1:36">
      <c r="A32" s="1" t="s">
        <v>339</v>
      </c>
      <c r="B32" s="1" t="s">
        <v>340</v>
      </c>
      <c r="C32" s="1" t="s">
        <v>341</v>
      </c>
      <c r="D32" s="1" t="s">
        <v>145</v>
      </c>
      <c r="E32" s="1" t="s">
        <v>146</v>
      </c>
      <c r="F32" s="1" t="s">
        <v>41</v>
      </c>
      <c r="G32" s="1" t="s">
        <v>42</v>
      </c>
      <c r="H32" s="1" t="s">
        <v>43</v>
      </c>
      <c r="I32" s="1" t="s">
        <v>44</v>
      </c>
      <c r="J32" t="s">
        <v>45</v>
      </c>
      <c r="K32" t="s">
        <v>46</v>
      </c>
      <c r="L32" s="1" t="s">
        <v>342</v>
      </c>
      <c r="M32" s="1" t="s">
        <v>168</v>
      </c>
      <c r="N32" s="1" t="s">
        <v>236</v>
      </c>
      <c r="O32" s="1" t="s">
        <v>343</v>
      </c>
      <c r="P32" s="1" t="s">
        <v>344</v>
      </c>
      <c r="Q32">
        <v>44</v>
      </c>
      <c r="R32">
        <v>10</v>
      </c>
      <c r="S32">
        <v>34</v>
      </c>
      <c r="T32">
        <v>10</v>
      </c>
      <c r="U32">
        <v>4</v>
      </c>
      <c r="V32">
        <v>50</v>
      </c>
      <c r="W32" s="1" t="s">
        <v>181</v>
      </c>
      <c r="X32" s="1" t="s">
        <v>182</v>
      </c>
      <c r="Y32" s="1" t="s">
        <v>54</v>
      </c>
      <c r="Z32">
        <v>11</v>
      </c>
      <c r="AA32" s="2">
        <v>45686</v>
      </c>
      <c r="AB32">
        <v>127614.78</v>
      </c>
      <c r="AC32">
        <v>171850.64</v>
      </c>
      <c r="AD32">
        <v>5615050.3200000003</v>
      </c>
      <c r="AE32" s="1" t="s">
        <v>55</v>
      </c>
      <c r="AF32" s="2">
        <v>46202</v>
      </c>
      <c r="AG32" s="2">
        <v>45688</v>
      </c>
      <c r="AH32" s="2"/>
      <c r="AI32" s="1" t="s">
        <v>91</v>
      </c>
      <c r="AJ32" s="1" t="s">
        <v>92</v>
      </c>
    </row>
    <row r="33" spans="1:36">
      <c r="A33" s="1" t="s">
        <v>345</v>
      </c>
      <c r="B33" s="1" t="s">
        <v>346</v>
      </c>
      <c r="C33" s="1" t="s">
        <v>347</v>
      </c>
      <c r="D33" s="1" t="s">
        <v>348</v>
      </c>
      <c r="E33" s="1" t="s">
        <v>134</v>
      </c>
      <c r="F33" s="1" t="s">
        <v>135</v>
      </c>
      <c r="G33" s="1" t="s">
        <v>166</v>
      </c>
      <c r="H33" s="1" t="s">
        <v>137</v>
      </c>
      <c r="I33" s="1" t="s">
        <v>44</v>
      </c>
      <c r="J33" t="s">
        <v>45</v>
      </c>
      <c r="K33" t="s">
        <v>46</v>
      </c>
      <c r="L33" s="1" t="s">
        <v>349</v>
      </c>
      <c r="M33" s="1" t="s">
        <v>126</v>
      </c>
      <c r="N33" s="1" t="s">
        <v>278</v>
      </c>
      <c r="O33" s="1" t="s">
        <v>350</v>
      </c>
      <c r="P33" s="1" t="s">
        <v>351</v>
      </c>
      <c r="Q33">
        <v>59</v>
      </c>
      <c r="R33">
        <v>15</v>
      </c>
      <c r="S33">
        <v>44</v>
      </c>
      <c r="T33">
        <v>25</v>
      </c>
      <c r="U33">
        <v>12</v>
      </c>
      <c r="V33">
        <v>250</v>
      </c>
      <c r="W33" s="1" t="s">
        <v>72</v>
      </c>
      <c r="X33" s="1" t="s">
        <v>73</v>
      </c>
      <c r="Y33" s="1" t="s">
        <v>74</v>
      </c>
      <c r="Z33">
        <v>14</v>
      </c>
      <c r="AA33" s="2">
        <v>45996</v>
      </c>
      <c r="AB33">
        <v>28427.53</v>
      </c>
      <c r="AC33">
        <v>42825.41</v>
      </c>
      <c r="AD33">
        <v>1677224.27</v>
      </c>
      <c r="AE33" s="1" t="s">
        <v>55</v>
      </c>
      <c r="AF33" s="2">
        <v>46159</v>
      </c>
      <c r="AG33" s="2">
        <v>46000</v>
      </c>
      <c r="AH33" s="2">
        <v>46530</v>
      </c>
      <c r="AI33" s="1" t="s">
        <v>91</v>
      </c>
      <c r="AJ33" s="1" t="s">
        <v>92</v>
      </c>
    </row>
    <row r="34" spans="1:36">
      <c r="A34" s="1" t="s">
        <v>352</v>
      </c>
      <c r="B34" s="1" t="s">
        <v>353</v>
      </c>
      <c r="C34" s="1" t="s">
        <v>354</v>
      </c>
      <c r="D34" s="1" t="s">
        <v>355</v>
      </c>
      <c r="E34" s="1" t="s">
        <v>62</v>
      </c>
      <c r="F34" s="1" t="s">
        <v>123</v>
      </c>
      <c r="G34" s="1" t="s">
        <v>124</v>
      </c>
      <c r="H34" s="1" t="s">
        <v>43</v>
      </c>
      <c r="I34" s="1" t="s">
        <v>44</v>
      </c>
      <c r="J34" t="s">
        <v>65</v>
      </c>
      <c r="K34" t="s">
        <v>66</v>
      </c>
      <c r="L34" s="1" t="s">
        <v>356</v>
      </c>
      <c r="M34" s="1" t="s">
        <v>114</v>
      </c>
      <c r="N34" s="1" t="s">
        <v>203</v>
      </c>
      <c r="O34" s="1" t="s">
        <v>357</v>
      </c>
      <c r="P34" s="1" t="s">
        <v>358</v>
      </c>
      <c r="Q34">
        <v>23</v>
      </c>
      <c r="R34">
        <v>9</v>
      </c>
      <c r="S34">
        <v>14</v>
      </c>
      <c r="T34">
        <v>10</v>
      </c>
      <c r="U34">
        <v>4</v>
      </c>
      <c r="V34">
        <v>60</v>
      </c>
      <c r="W34" s="1" t="s">
        <v>161</v>
      </c>
      <c r="X34" s="1" t="s">
        <v>162</v>
      </c>
      <c r="Y34" s="1" t="s">
        <v>54</v>
      </c>
      <c r="Z34">
        <v>5</v>
      </c>
      <c r="AA34" s="2">
        <v>45986</v>
      </c>
      <c r="AB34">
        <v>310158.94</v>
      </c>
      <c r="AC34">
        <v>435789.72</v>
      </c>
      <c r="AD34">
        <v>7133655.6200000001</v>
      </c>
      <c r="AE34" s="1" t="s">
        <v>55</v>
      </c>
      <c r="AF34" s="2">
        <v>46191</v>
      </c>
      <c r="AG34" s="2">
        <v>45993</v>
      </c>
      <c r="AH34" s="2"/>
      <c r="AI34" s="1" t="s">
        <v>91</v>
      </c>
      <c r="AJ34" s="1" t="s">
        <v>92</v>
      </c>
    </row>
    <row r="35" spans="1:36">
      <c r="A35" s="1" t="s">
        <v>359</v>
      </c>
      <c r="B35" s="1" t="s">
        <v>360</v>
      </c>
      <c r="C35" s="1" t="s">
        <v>361</v>
      </c>
      <c r="D35" s="1" t="s">
        <v>362</v>
      </c>
      <c r="E35" s="1" t="s">
        <v>186</v>
      </c>
      <c r="F35" s="1" t="s">
        <v>363</v>
      </c>
      <c r="G35" s="1" t="s">
        <v>364</v>
      </c>
      <c r="H35" s="1" t="s">
        <v>43</v>
      </c>
      <c r="I35" s="1" t="s">
        <v>44</v>
      </c>
      <c r="J35" t="s">
        <v>65</v>
      </c>
      <c r="K35" t="s">
        <v>66</v>
      </c>
      <c r="L35" s="1" t="s">
        <v>365</v>
      </c>
      <c r="M35" s="1" t="s">
        <v>48</v>
      </c>
      <c r="N35" s="1" t="s">
        <v>101</v>
      </c>
      <c r="O35" s="1" t="s">
        <v>366</v>
      </c>
      <c r="P35" s="1" t="s">
        <v>367</v>
      </c>
      <c r="Q35">
        <v>172</v>
      </c>
      <c r="R35">
        <v>42</v>
      </c>
      <c r="S35">
        <v>130</v>
      </c>
      <c r="T35">
        <v>30</v>
      </c>
      <c r="U35">
        <v>9</v>
      </c>
      <c r="V35">
        <v>180</v>
      </c>
      <c r="W35" s="1" t="s">
        <v>161</v>
      </c>
      <c r="X35" s="1" t="s">
        <v>162</v>
      </c>
      <c r="Y35" s="1" t="s">
        <v>54</v>
      </c>
      <c r="Z35">
        <v>8</v>
      </c>
      <c r="AA35" s="2">
        <v>45954</v>
      </c>
      <c r="AB35">
        <v>8682.23</v>
      </c>
      <c r="AC35">
        <v>11480.69</v>
      </c>
      <c r="AD35">
        <v>1493343.56</v>
      </c>
      <c r="AE35" s="1" t="s">
        <v>55</v>
      </c>
      <c r="AF35" s="2">
        <v>46192</v>
      </c>
      <c r="AG35" s="2">
        <v>45964</v>
      </c>
      <c r="AH35" s="2"/>
      <c r="AI35" s="1" t="s">
        <v>91</v>
      </c>
      <c r="AJ35" s="1" t="s">
        <v>92</v>
      </c>
    </row>
    <row r="36" spans="1:36">
      <c r="A36" s="1" t="s">
        <v>368</v>
      </c>
      <c r="B36" s="1" t="s">
        <v>369</v>
      </c>
      <c r="C36" s="1" t="s">
        <v>370</v>
      </c>
      <c r="D36" s="1" t="s">
        <v>371</v>
      </c>
      <c r="E36" s="1" t="s">
        <v>62</v>
      </c>
      <c r="F36" s="1" t="s">
        <v>111</v>
      </c>
      <c r="G36" s="1" t="s">
        <v>112</v>
      </c>
      <c r="H36" s="1" t="s">
        <v>43</v>
      </c>
      <c r="I36" s="1" t="s">
        <v>44</v>
      </c>
      <c r="J36" t="s">
        <v>45</v>
      </c>
      <c r="K36" t="s">
        <v>46</v>
      </c>
      <c r="L36" s="1" t="s">
        <v>372</v>
      </c>
      <c r="M36" s="1" t="s">
        <v>126</v>
      </c>
      <c r="N36" s="1" t="s">
        <v>49</v>
      </c>
      <c r="O36" s="1" t="s">
        <v>373</v>
      </c>
      <c r="P36" s="1" t="s">
        <v>374</v>
      </c>
      <c r="Q36">
        <v>256</v>
      </c>
      <c r="R36">
        <v>89</v>
      </c>
      <c r="S36">
        <v>167</v>
      </c>
      <c r="T36">
        <v>50</v>
      </c>
      <c r="U36">
        <v>25</v>
      </c>
      <c r="V36">
        <v>300</v>
      </c>
      <c r="W36" s="1" t="s">
        <v>249</v>
      </c>
      <c r="X36" s="1" t="s">
        <v>375</v>
      </c>
      <c r="Y36" s="1" t="s">
        <v>54</v>
      </c>
      <c r="Z36">
        <v>7</v>
      </c>
      <c r="AA36" s="2">
        <v>46016</v>
      </c>
      <c r="AB36">
        <v>105840.99</v>
      </c>
      <c r="AC36">
        <v>136250.18</v>
      </c>
      <c r="AD36">
        <v>27095293.440000001</v>
      </c>
      <c r="AE36" s="1" t="s">
        <v>55</v>
      </c>
      <c r="AF36" s="2">
        <v>46162</v>
      </c>
      <c r="AG36" s="2">
        <v>46027</v>
      </c>
      <c r="AH36" s="2"/>
      <c r="AI36" s="1" t="s">
        <v>91</v>
      </c>
      <c r="AJ36" s="1" t="s">
        <v>92</v>
      </c>
    </row>
    <row r="37" spans="1:36">
      <c r="A37" s="1" t="s">
        <v>376</v>
      </c>
      <c r="B37" s="1" t="s">
        <v>377</v>
      </c>
      <c r="C37" s="1"/>
      <c r="D37" s="1" t="s">
        <v>378</v>
      </c>
      <c r="E37" s="1" t="s">
        <v>110</v>
      </c>
      <c r="F37" s="1" t="s">
        <v>63</v>
      </c>
      <c r="G37" s="1" t="s">
        <v>64</v>
      </c>
      <c r="H37" s="1" t="s">
        <v>43</v>
      </c>
      <c r="I37" s="1" t="s">
        <v>44</v>
      </c>
      <c r="J37" t="s">
        <v>65</v>
      </c>
      <c r="K37" t="s">
        <v>66</v>
      </c>
      <c r="L37" s="1" t="s">
        <v>171</v>
      </c>
      <c r="M37" s="1" t="s">
        <v>114</v>
      </c>
      <c r="N37" s="1" t="s">
        <v>101</v>
      </c>
      <c r="O37" s="1" t="s">
        <v>379</v>
      </c>
      <c r="P37" s="1" t="s">
        <v>380</v>
      </c>
      <c r="Q37">
        <v>87</v>
      </c>
      <c r="R37">
        <v>4</v>
      </c>
      <c r="S37">
        <v>83</v>
      </c>
      <c r="T37">
        <v>30</v>
      </c>
      <c r="U37">
        <v>9</v>
      </c>
      <c r="V37">
        <v>120</v>
      </c>
      <c r="W37" s="1" t="s">
        <v>72</v>
      </c>
      <c r="X37" s="1" t="s">
        <v>73</v>
      </c>
      <c r="Y37" s="1" t="s">
        <v>74</v>
      </c>
      <c r="Z37">
        <v>19</v>
      </c>
      <c r="AA37" s="2">
        <v>46151</v>
      </c>
      <c r="AB37">
        <v>79281.75</v>
      </c>
      <c r="AC37">
        <v>93073.85</v>
      </c>
      <c r="AD37">
        <v>6897512.25</v>
      </c>
      <c r="AE37" s="1" t="s">
        <v>55</v>
      </c>
      <c r="AF37" s="2">
        <v>46156</v>
      </c>
      <c r="AG37" s="2">
        <v>46160</v>
      </c>
      <c r="AH37" s="2">
        <v>46862</v>
      </c>
      <c r="AI37" s="1" t="s">
        <v>91</v>
      </c>
      <c r="AJ37" s="1" t="s">
        <v>92</v>
      </c>
    </row>
    <row r="38" spans="1:36">
      <c r="A38" s="1" t="s">
        <v>381</v>
      </c>
      <c r="B38" s="1" t="s">
        <v>382</v>
      </c>
      <c r="C38" s="1" t="s">
        <v>383</v>
      </c>
      <c r="D38" s="1" t="s">
        <v>61</v>
      </c>
      <c r="E38" s="1" t="s">
        <v>62</v>
      </c>
      <c r="F38" s="1" t="s">
        <v>63</v>
      </c>
      <c r="G38" s="1" t="s">
        <v>384</v>
      </c>
      <c r="H38" s="1" t="s">
        <v>43</v>
      </c>
      <c r="I38" s="1" t="s">
        <v>44</v>
      </c>
      <c r="J38" t="s">
        <v>82</v>
      </c>
      <c r="K38" t="s">
        <v>83</v>
      </c>
      <c r="L38" s="1" t="s">
        <v>385</v>
      </c>
      <c r="M38" s="1" t="s">
        <v>126</v>
      </c>
      <c r="N38" s="1" t="s">
        <v>101</v>
      </c>
      <c r="O38" s="1" t="s">
        <v>386</v>
      </c>
      <c r="P38" s="1" t="s">
        <v>387</v>
      </c>
      <c r="Q38">
        <v>35</v>
      </c>
      <c r="R38">
        <v>3</v>
      </c>
      <c r="S38">
        <v>32</v>
      </c>
      <c r="T38">
        <v>15</v>
      </c>
      <c r="U38">
        <v>4</v>
      </c>
      <c r="V38">
        <v>75</v>
      </c>
      <c r="W38" s="1" t="s">
        <v>161</v>
      </c>
      <c r="X38" s="1" t="s">
        <v>162</v>
      </c>
      <c r="Y38" s="1" t="s">
        <v>54</v>
      </c>
      <c r="Z38">
        <v>7</v>
      </c>
      <c r="AA38" s="2">
        <v>46004</v>
      </c>
      <c r="AB38">
        <v>23579</v>
      </c>
      <c r="AC38">
        <v>29264.6</v>
      </c>
      <c r="AD38">
        <v>825265</v>
      </c>
      <c r="AE38" s="1" t="s">
        <v>55</v>
      </c>
      <c r="AF38" s="2">
        <v>46191</v>
      </c>
      <c r="AG38" s="2">
        <v>46010</v>
      </c>
      <c r="AH38" s="2">
        <v>46641</v>
      </c>
      <c r="AI38" s="1" t="s">
        <v>91</v>
      </c>
      <c r="AJ38" s="1" t="s">
        <v>92</v>
      </c>
    </row>
    <row r="39" spans="1:36">
      <c r="A39" s="1" t="s">
        <v>388</v>
      </c>
      <c r="B39" s="1" t="s">
        <v>389</v>
      </c>
      <c r="C39" s="1" t="s">
        <v>390</v>
      </c>
      <c r="D39" s="1" t="s">
        <v>391</v>
      </c>
      <c r="E39" s="1" t="s">
        <v>392</v>
      </c>
      <c r="F39" s="1" t="s">
        <v>217</v>
      </c>
      <c r="G39" s="1" t="s">
        <v>255</v>
      </c>
      <c r="H39" s="1" t="s">
        <v>43</v>
      </c>
      <c r="I39" s="1" t="s">
        <v>44</v>
      </c>
      <c r="J39" t="s">
        <v>82</v>
      </c>
      <c r="K39" t="s">
        <v>83</v>
      </c>
      <c r="L39" s="1" t="s">
        <v>393</v>
      </c>
      <c r="M39" s="1" t="s">
        <v>85</v>
      </c>
      <c r="N39" s="1" t="s">
        <v>69</v>
      </c>
      <c r="O39" s="1" t="s">
        <v>394</v>
      </c>
      <c r="P39" s="1" t="s">
        <v>395</v>
      </c>
      <c r="Q39">
        <v>333</v>
      </c>
      <c r="R39">
        <v>112</v>
      </c>
      <c r="S39">
        <v>221</v>
      </c>
      <c r="T39">
        <v>75</v>
      </c>
      <c r="U39">
        <v>37</v>
      </c>
      <c r="V39">
        <v>375</v>
      </c>
      <c r="W39" s="1" t="s">
        <v>308</v>
      </c>
      <c r="X39" s="1" t="s">
        <v>309</v>
      </c>
      <c r="Y39" s="1" t="s">
        <v>74</v>
      </c>
      <c r="Z39">
        <v>19</v>
      </c>
      <c r="AA39" s="2">
        <v>45691</v>
      </c>
      <c r="AB39">
        <v>108119.98</v>
      </c>
      <c r="AC39">
        <v>131275.73000000001</v>
      </c>
      <c r="AD39">
        <v>36003953.340000004</v>
      </c>
      <c r="AE39" s="1" t="s">
        <v>55</v>
      </c>
      <c r="AF39" s="2">
        <v>46165</v>
      </c>
      <c r="AG39" s="2">
        <v>45703</v>
      </c>
      <c r="AH39" s="2"/>
      <c r="AI39" s="1" t="s">
        <v>91</v>
      </c>
      <c r="AJ39" s="1" t="s">
        <v>92</v>
      </c>
    </row>
    <row r="40" spans="1:36">
      <c r="A40" s="1" t="s">
        <v>396</v>
      </c>
      <c r="B40" s="1" t="s">
        <v>397</v>
      </c>
      <c r="C40" s="1" t="s">
        <v>398</v>
      </c>
      <c r="D40" s="1" t="s">
        <v>399</v>
      </c>
      <c r="E40" s="1" t="s">
        <v>110</v>
      </c>
      <c r="F40" s="1" t="s">
        <v>363</v>
      </c>
      <c r="G40" s="1" t="s">
        <v>400</v>
      </c>
      <c r="H40" s="1" t="s">
        <v>43</v>
      </c>
      <c r="I40" s="1" t="s">
        <v>44</v>
      </c>
      <c r="J40" t="s">
        <v>45</v>
      </c>
      <c r="K40" t="s">
        <v>46</v>
      </c>
      <c r="L40" s="1" t="s">
        <v>401</v>
      </c>
      <c r="M40" s="1" t="s">
        <v>168</v>
      </c>
      <c r="N40" s="1" t="s">
        <v>278</v>
      </c>
      <c r="O40" s="1" t="s">
        <v>402</v>
      </c>
      <c r="P40" s="1" t="s">
        <v>403</v>
      </c>
      <c r="Q40">
        <v>450</v>
      </c>
      <c r="R40">
        <v>73</v>
      </c>
      <c r="S40">
        <v>377</v>
      </c>
      <c r="T40">
        <v>100</v>
      </c>
      <c r="U40">
        <v>40</v>
      </c>
      <c r="V40">
        <v>600</v>
      </c>
      <c r="W40" s="1" t="s">
        <v>181</v>
      </c>
      <c r="X40" s="1" t="s">
        <v>182</v>
      </c>
      <c r="Y40" s="1" t="s">
        <v>54</v>
      </c>
      <c r="Z40">
        <v>10</v>
      </c>
      <c r="AA40" s="2">
        <v>46093</v>
      </c>
      <c r="AB40">
        <v>49707.99</v>
      </c>
      <c r="AC40">
        <v>60585.440000000002</v>
      </c>
      <c r="AD40">
        <v>22368595.5</v>
      </c>
      <c r="AE40" s="1" t="s">
        <v>55</v>
      </c>
      <c r="AF40" s="2">
        <v>46193</v>
      </c>
      <c r="AG40" s="2">
        <v>46098</v>
      </c>
      <c r="AH40" s="2"/>
      <c r="AI40" s="1" t="s">
        <v>91</v>
      </c>
      <c r="AJ40" s="1" t="s">
        <v>92</v>
      </c>
    </row>
    <row r="41" spans="1:36">
      <c r="A41" s="1" t="s">
        <v>404</v>
      </c>
      <c r="B41" s="1" t="s">
        <v>405</v>
      </c>
      <c r="C41" s="1" t="s">
        <v>406</v>
      </c>
      <c r="D41" s="1" t="s">
        <v>355</v>
      </c>
      <c r="E41" s="1" t="s">
        <v>62</v>
      </c>
      <c r="F41" s="1" t="s">
        <v>123</v>
      </c>
      <c r="G41" s="1" t="s">
        <v>124</v>
      </c>
      <c r="H41" s="1" t="s">
        <v>43</v>
      </c>
      <c r="I41" s="1" t="s">
        <v>44</v>
      </c>
      <c r="J41" t="s">
        <v>65</v>
      </c>
      <c r="K41" t="s">
        <v>66</v>
      </c>
      <c r="L41" s="1" t="s">
        <v>407</v>
      </c>
      <c r="M41" s="1" t="s">
        <v>114</v>
      </c>
      <c r="N41" s="1" t="s">
        <v>203</v>
      </c>
      <c r="O41" s="1" t="s">
        <v>408</v>
      </c>
      <c r="P41" s="1" t="s">
        <v>409</v>
      </c>
      <c r="Q41">
        <v>107</v>
      </c>
      <c r="R41">
        <v>14</v>
      </c>
      <c r="S41">
        <v>93</v>
      </c>
      <c r="T41">
        <v>20</v>
      </c>
      <c r="U41">
        <v>6</v>
      </c>
      <c r="V41">
        <v>100</v>
      </c>
      <c r="W41" s="1" t="s">
        <v>229</v>
      </c>
      <c r="X41" s="1" t="s">
        <v>230</v>
      </c>
      <c r="Y41" s="1" t="s">
        <v>153</v>
      </c>
      <c r="Z41">
        <v>35</v>
      </c>
      <c r="AA41" s="2">
        <v>45834</v>
      </c>
      <c r="AB41">
        <v>442963.01</v>
      </c>
      <c r="AC41">
        <v>677455.17</v>
      </c>
      <c r="AD41">
        <v>47397042.07</v>
      </c>
      <c r="AE41" s="1" t="s">
        <v>55</v>
      </c>
      <c r="AF41" s="2">
        <v>46169</v>
      </c>
      <c r="AG41" s="2">
        <v>45839</v>
      </c>
      <c r="AH41" s="2"/>
      <c r="AI41" s="1" t="s">
        <v>410</v>
      </c>
      <c r="AJ41" s="1" t="s">
        <v>92</v>
      </c>
    </row>
    <row r="42" spans="1:36">
      <c r="A42" s="1" t="s">
        <v>411</v>
      </c>
      <c r="B42" s="1" t="s">
        <v>412</v>
      </c>
      <c r="C42" s="1"/>
      <c r="D42" s="1" t="s">
        <v>413</v>
      </c>
      <c r="E42" s="1" t="s">
        <v>146</v>
      </c>
      <c r="F42" s="1" t="s">
        <v>244</v>
      </c>
      <c r="G42" s="1" t="s">
        <v>245</v>
      </c>
      <c r="H42" s="1" t="s">
        <v>43</v>
      </c>
      <c r="I42" s="1" t="s">
        <v>44</v>
      </c>
      <c r="J42" t="s">
        <v>82</v>
      </c>
      <c r="K42" t="s">
        <v>83</v>
      </c>
      <c r="L42" s="1" t="s">
        <v>414</v>
      </c>
      <c r="M42" s="1" t="s">
        <v>100</v>
      </c>
      <c r="N42" s="1" t="s">
        <v>203</v>
      </c>
      <c r="O42" s="1" t="s">
        <v>415</v>
      </c>
      <c r="P42" s="1" t="s">
        <v>416</v>
      </c>
      <c r="Q42">
        <v>95</v>
      </c>
      <c r="R42">
        <v>30</v>
      </c>
      <c r="S42">
        <v>65</v>
      </c>
      <c r="T42">
        <v>50</v>
      </c>
      <c r="U42">
        <v>15</v>
      </c>
      <c r="V42">
        <v>400</v>
      </c>
      <c r="W42" s="1" t="s">
        <v>308</v>
      </c>
      <c r="X42" s="1" t="s">
        <v>309</v>
      </c>
      <c r="Y42" s="1" t="s">
        <v>74</v>
      </c>
      <c r="Z42">
        <v>23</v>
      </c>
      <c r="AA42" s="2">
        <v>46086</v>
      </c>
      <c r="AB42">
        <v>36719.24</v>
      </c>
      <c r="AC42">
        <v>45831.33</v>
      </c>
      <c r="AD42">
        <v>3488327.8</v>
      </c>
      <c r="AE42" s="1" t="s">
        <v>55</v>
      </c>
      <c r="AF42" s="2">
        <v>46178</v>
      </c>
      <c r="AG42" s="2">
        <v>46094</v>
      </c>
      <c r="AH42" s="2"/>
      <c r="AI42" s="1" t="s">
        <v>91</v>
      </c>
      <c r="AJ42" s="1" t="s">
        <v>92</v>
      </c>
    </row>
    <row r="43" spans="1:36">
      <c r="A43" s="1" t="s">
        <v>417</v>
      </c>
      <c r="B43" s="1" t="s">
        <v>418</v>
      </c>
      <c r="C43" s="1" t="s">
        <v>419</v>
      </c>
      <c r="D43" s="1" t="s">
        <v>185</v>
      </c>
      <c r="E43" s="1" t="s">
        <v>186</v>
      </c>
      <c r="F43" s="1" t="s">
        <v>111</v>
      </c>
      <c r="G43" s="1" t="s">
        <v>187</v>
      </c>
      <c r="H43" s="1" t="s">
        <v>43</v>
      </c>
      <c r="I43" s="1" t="s">
        <v>44</v>
      </c>
      <c r="J43" t="s">
        <v>82</v>
      </c>
      <c r="K43" t="s">
        <v>83</v>
      </c>
      <c r="L43" s="1" t="s">
        <v>420</v>
      </c>
      <c r="M43" s="1" t="s">
        <v>114</v>
      </c>
      <c r="N43" s="1" t="s">
        <v>101</v>
      </c>
      <c r="O43" s="1" t="s">
        <v>421</v>
      </c>
      <c r="P43" s="1" t="s">
        <v>422</v>
      </c>
      <c r="Q43">
        <v>74</v>
      </c>
      <c r="R43">
        <v>26</v>
      </c>
      <c r="S43">
        <v>48</v>
      </c>
      <c r="T43">
        <v>50</v>
      </c>
      <c r="U43">
        <v>20</v>
      </c>
      <c r="V43">
        <v>300</v>
      </c>
      <c r="W43" s="1" t="s">
        <v>161</v>
      </c>
      <c r="X43" s="1" t="s">
        <v>162</v>
      </c>
      <c r="Y43" s="1" t="s">
        <v>54</v>
      </c>
      <c r="Z43">
        <v>9</v>
      </c>
      <c r="AA43" s="2">
        <v>45876</v>
      </c>
      <c r="AB43">
        <v>89394.87</v>
      </c>
      <c r="AC43">
        <v>122951.17</v>
      </c>
      <c r="AD43">
        <v>6615220.3799999999</v>
      </c>
      <c r="AE43" s="1" t="s">
        <v>55</v>
      </c>
      <c r="AF43" s="2">
        <v>46177</v>
      </c>
      <c r="AG43" s="2">
        <v>45886</v>
      </c>
      <c r="AH43" s="2"/>
      <c r="AI43" s="1" t="s">
        <v>91</v>
      </c>
      <c r="AJ43" s="1" t="s">
        <v>92</v>
      </c>
    </row>
    <row r="44" spans="1:36">
      <c r="A44" s="1" t="s">
        <v>423</v>
      </c>
      <c r="B44" s="1" t="s">
        <v>424</v>
      </c>
      <c r="C44" s="1" t="s">
        <v>425</v>
      </c>
      <c r="D44" s="1" t="s">
        <v>426</v>
      </c>
      <c r="E44" s="1" t="s">
        <v>146</v>
      </c>
      <c r="F44" s="1" t="s">
        <v>266</v>
      </c>
      <c r="G44" s="1" t="s">
        <v>267</v>
      </c>
      <c r="H44" s="1" t="s">
        <v>43</v>
      </c>
      <c r="I44" s="1" t="s">
        <v>44</v>
      </c>
      <c r="J44" t="s">
        <v>82</v>
      </c>
      <c r="K44" t="s">
        <v>83</v>
      </c>
      <c r="L44" s="1" t="s">
        <v>427</v>
      </c>
      <c r="M44" s="1" t="s">
        <v>85</v>
      </c>
      <c r="N44" s="1" t="s">
        <v>203</v>
      </c>
      <c r="O44" s="1" t="s">
        <v>428</v>
      </c>
      <c r="P44" s="1" t="s">
        <v>429</v>
      </c>
      <c r="Q44">
        <v>499</v>
      </c>
      <c r="R44">
        <v>121</v>
      </c>
      <c r="S44">
        <v>378</v>
      </c>
      <c r="T44">
        <v>100</v>
      </c>
      <c r="U44">
        <v>40</v>
      </c>
      <c r="V44">
        <v>1000</v>
      </c>
      <c r="W44" s="1" t="s">
        <v>104</v>
      </c>
      <c r="X44" s="1" t="s">
        <v>105</v>
      </c>
      <c r="Y44" s="1" t="s">
        <v>54</v>
      </c>
      <c r="Z44">
        <v>4</v>
      </c>
      <c r="AA44" s="2">
        <v>45727</v>
      </c>
      <c r="AB44">
        <v>319632.71999999997</v>
      </c>
      <c r="AC44">
        <v>408444.95</v>
      </c>
      <c r="AD44">
        <v>159496727.30000001</v>
      </c>
      <c r="AE44" s="1" t="s">
        <v>55</v>
      </c>
      <c r="AF44" s="2">
        <v>46173</v>
      </c>
      <c r="AG44" s="2">
        <v>45730</v>
      </c>
      <c r="AH44" s="2"/>
      <c r="AI44" s="1" t="s">
        <v>91</v>
      </c>
      <c r="AJ44" s="1" t="s">
        <v>92</v>
      </c>
    </row>
    <row r="45" spans="1:36">
      <c r="A45" s="1" t="s">
        <v>430</v>
      </c>
      <c r="B45" s="1" t="s">
        <v>431</v>
      </c>
      <c r="C45" s="1" t="s">
        <v>432</v>
      </c>
      <c r="D45" s="1" t="s">
        <v>433</v>
      </c>
      <c r="E45" s="1" t="s">
        <v>110</v>
      </c>
      <c r="F45" s="1" t="s">
        <v>363</v>
      </c>
      <c r="G45" s="1" t="s">
        <v>434</v>
      </c>
      <c r="H45" s="1" t="s">
        <v>43</v>
      </c>
      <c r="I45" s="1" t="s">
        <v>44</v>
      </c>
      <c r="J45" t="s">
        <v>65</v>
      </c>
      <c r="K45" t="s">
        <v>66</v>
      </c>
      <c r="L45" s="1" t="s">
        <v>435</v>
      </c>
      <c r="M45" s="1" t="s">
        <v>68</v>
      </c>
      <c r="N45" s="1" t="s">
        <v>49</v>
      </c>
      <c r="O45" s="1" t="s">
        <v>436</v>
      </c>
      <c r="P45" s="1" t="s">
        <v>437</v>
      </c>
      <c r="Q45">
        <v>229</v>
      </c>
      <c r="R45">
        <v>90</v>
      </c>
      <c r="S45">
        <v>139</v>
      </c>
      <c r="T45">
        <v>40</v>
      </c>
      <c r="U45">
        <v>16</v>
      </c>
      <c r="V45">
        <v>160</v>
      </c>
      <c r="W45" s="1" t="s">
        <v>181</v>
      </c>
      <c r="X45" s="1" t="s">
        <v>182</v>
      </c>
      <c r="Y45" s="1" t="s">
        <v>54</v>
      </c>
      <c r="Z45">
        <v>11</v>
      </c>
      <c r="AA45" s="2">
        <v>46041</v>
      </c>
      <c r="AB45">
        <v>20947.650000000001</v>
      </c>
      <c r="AC45">
        <v>26587.919999999998</v>
      </c>
      <c r="AD45">
        <v>4797011.8499999996</v>
      </c>
      <c r="AE45" s="1" t="s">
        <v>55</v>
      </c>
      <c r="AF45" s="2">
        <v>46149</v>
      </c>
      <c r="AG45" s="2">
        <v>46048</v>
      </c>
      <c r="AH45" s="2"/>
      <c r="AI45" s="1" t="s">
        <v>410</v>
      </c>
      <c r="AJ45" s="1" t="s">
        <v>92</v>
      </c>
    </row>
    <row r="46" spans="1:36">
      <c r="A46" s="1" t="s">
        <v>438</v>
      </c>
      <c r="B46" s="1" t="s">
        <v>439</v>
      </c>
      <c r="C46" s="1" t="s">
        <v>440</v>
      </c>
      <c r="D46" s="1" t="s">
        <v>216</v>
      </c>
      <c r="E46" s="1" t="s">
        <v>134</v>
      </c>
      <c r="F46" s="1" t="s">
        <v>217</v>
      </c>
      <c r="G46" s="1" t="s">
        <v>255</v>
      </c>
      <c r="H46" s="1" t="s">
        <v>43</v>
      </c>
      <c r="I46" s="1" t="s">
        <v>44</v>
      </c>
      <c r="J46" t="s">
        <v>65</v>
      </c>
      <c r="K46" t="s">
        <v>66</v>
      </c>
      <c r="L46" s="1" t="s">
        <v>441</v>
      </c>
      <c r="M46" s="1" t="s">
        <v>48</v>
      </c>
      <c r="N46" s="1" t="s">
        <v>69</v>
      </c>
      <c r="O46" s="1" t="s">
        <v>442</v>
      </c>
      <c r="P46" s="1" t="s">
        <v>443</v>
      </c>
      <c r="Q46">
        <v>224</v>
      </c>
      <c r="R46">
        <v>31</v>
      </c>
      <c r="S46">
        <v>193</v>
      </c>
      <c r="T46">
        <v>60</v>
      </c>
      <c r="U46">
        <v>30</v>
      </c>
      <c r="V46">
        <v>300</v>
      </c>
      <c r="W46" s="1" t="s">
        <v>444</v>
      </c>
      <c r="X46" s="1" t="s">
        <v>445</v>
      </c>
      <c r="Y46" s="1" t="s">
        <v>74</v>
      </c>
      <c r="Z46">
        <v>21</v>
      </c>
      <c r="AA46" s="2">
        <v>46093</v>
      </c>
      <c r="AB46">
        <v>404129.12</v>
      </c>
      <c r="AC46">
        <v>492760.77</v>
      </c>
      <c r="AD46">
        <v>90524922.879999995</v>
      </c>
      <c r="AE46" s="1" t="s">
        <v>55</v>
      </c>
      <c r="AF46" s="2">
        <v>46195</v>
      </c>
      <c r="AG46" s="2">
        <v>46094</v>
      </c>
      <c r="AH46" s="2"/>
      <c r="AI46" s="1" t="s">
        <v>91</v>
      </c>
      <c r="AJ46" s="1" t="s">
        <v>92</v>
      </c>
    </row>
    <row r="47" spans="1:36">
      <c r="A47" s="1" t="s">
        <v>446</v>
      </c>
      <c r="B47" s="1" t="s">
        <v>447</v>
      </c>
      <c r="C47" s="1" t="s">
        <v>448</v>
      </c>
      <c r="D47" s="1" t="s">
        <v>426</v>
      </c>
      <c r="E47" s="1" t="s">
        <v>146</v>
      </c>
      <c r="F47" s="1" t="s">
        <v>266</v>
      </c>
      <c r="G47" s="1" t="s">
        <v>267</v>
      </c>
      <c r="H47" s="1" t="s">
        <v>43</v>
      </c>
      <c r="I47" s="1" t="s">
        <v>44</v>
      </c>
      <c r="J47" t="s">
        <v>82</v>
      </c>
      <c r="K47" t="s">
        <v>83</v>
      </c>
      <c r="L47" s="1" t="s">
        <v>449</v>
      </c>
      <c r="M47" s="1" t="s">
        <v>126</v>
      </c>
      <c r="N47" s="1" t="s">
        <v>203</v>
      </c>
      <c r="O47" s="1" t="s">
        <v>450</v>
      </c>
      <c r="P47" s="1" t="s">
        <v>451</v>
      </c>
      <c r="Q47">
        <v>486</v>
      </c>
      <c r="R47">
        <v>38</v>
      </c>
      <c r="S47">
        <v>448</v>
      </c>
      <c r="T47">
        <v>100</v>
      </c>
      <c r="U47">
        <v>50</v>
      </c>
      <c r="V47">
        <v>400</v>
      </c>
      <c r="W47" s="1" t="s">
        <v>259</v>
      </c>
      <c r="X47" s="1" t="s">
        <v>260</v>
      </c>
      <c r="Y47" s="1" t="s">
        <v>54</v>
      </c>
      <c r="Z47">
        <v>7</v>
      </c>
      <c r="AA47" s="2">
        <v>46059</v>
      </c>
      <c r="AB47">
        <v>661785.06000000006</v>
      </c>
      <c r="AC47">
        <v>999713.36</v>
      </c>
      <c r="AD47">
        <v>321627539.19999999</v>
      </c>
      <c r="AE47" s="1" t="s">
        <v>55</v>
      </c>
      <c r="AF47" s="2">
        <v>46179</v>
      </c>
      <c r="AG47" s="2">
        <v>46063</v>
      </c>
      <c r="AH47" s="2"/>
      <c r="AI47" s="1" t="s">
        <v>410</v>
      </c>
      <c r="AJ47" s="1" t="s">
        <v>92</v>
      </c>
    </row>
    <row r="48" spans="1:36">
      <c r="A48" s="1" t="s">
        <v>452</v>
      </c>
      <c r="B48" s="1" t="s">
        <v>453</v>
      </c>
      <c r="C48" s="1" t="s">
        <v>454</v>
      </c>
      <c r="D48" s="1" t="s">
        <v>455</v>
      </c>
      <c r="E48" s="1" t="s">
        <v>62</v>
      </c>
      <c r="F48" s="1" t="s">
        <v>135</v>
      </c>
      <c r="G48" s="1" t="s">
        <v>136</v>
      </c>
      <c r="H48" s="1" t="s">
        <v>137</v>
      </c>
      <c r="I48" s="1" t="s">
        <v>44</v>
      </c>
      <c r="J48" t="s">
        <v>45</v>
      </c>
      <c r="K48" t="s">
        <v>46</v>
      </c>
      <c r="L48" s="1" t="s">
        <v>456</v>
      </c>
      <c r="M48" s="1" t="s">
        <v>48</v>
      </c>
      <c r="N48" s="1" t="s">
        <v>101</v>
      </c>
      <c r="O48" s="1" t="s">
        <v>457</v>
      </c>
      <c r="P48" s="1" t="s">
        <v>458</v>
      </c>
      <c r="Q48">
        <v>481</v>
      </c>
      <c r="R48">
        <v>187</v>
      </c>
      <c r="S48">
        <v>294</v>
      </c>
      <c r="T48">
        <v>60</v>
      </c>
      <c r="U48">
        <v>18</v>
      </c>
      <c r="V48">
        <v>360</v>
      </c>
      <c r="W48" s="1" t="s">
        <v>151</v>
      </c>
      <c r="X48" s="1" t="s">
        <v>152</v>
      </c>
      <c r="Y48" s="1" t="s">
        <v>153</v>
      </c>
      <c r="Z48">
        <v>39</v>
      </c>
      <c r="AA48" s="2">
        <v>45877</v>
      </c>
      <c r="AB48">
        <v>43590.55</v>
      </c>
      <c r="AC48">
        <v>54128.639999999999</v>
      </c>
      <c r="AD48">
        <v>20967054.550000001</v>
      </c>
      <c r="AE48" s="1" t="s">
        <v>55</v>
      </c>
      <c r="AF48" s="2">
        <v>46152</v>
      </c>
      <c r="AG48" s="2">
        <v>45881</v>
      </c>
      <c r="AH48" s="2">
        <v>46391</v>
      </c>
      <c r="AI48" s="1" t="s">
        <v>410</v>
      </c>
      <c r="AJ48" s="1" t="s">
        <v>92</v>
      </c>
    </row>
    <row r="49" spans="1:36">
      <c r="A49" s="1" t="s">
        <v>459</v>
      </c>
      <c r="B49" s="1" t="s">
        <v>460</v>
      </c>
      <c r="C49" s="1" t="s">
        <v>461</v>
      </c>
      <c r="D49" s="1" t="s">
        <v>355</v>
      </c>
      <c r="E49" s="1" t="s">
        <v>62</v>
      </c>
      <c r="F49" s="1" t="s">
        <v>123</v>
      </c>
      <c r="G49" s="1" t="s">
        <v>124</v>
      </c>
      <c r="H49" s="1" t="s">
        <v>43</v>
      </c>
      <c r="I49" s="1" t="s">
        <v>201</v>
      </c>
      <c r="J49" t="s">
        <v>65</v>
      </c>
      <c r="K49" t="s">
        <v>66</v>
      </c>
      <c r="L49" s="1" t="s">
        <v>462</v>
      </c>
      <c r="M49" s="1" t="s">
        <v>139</v>
      </c>
      <c r="N49" s="1" t="s">
        <v>69</v>
      </c>
      <c r="O49" s="1" t="s">
        <v>463</v>
      </c>
      <c r="P49" s="1" t="s">
        <v>464</v>
      </c>
      <c r="Q49">
        <v>386</v>
      </c>
      <c r="R49">
        <v>154</v>
      </c>
      <c r="S49">
        <v>232</v>
      </c>
      <c r="T49">
        <v>50</v>
      </c>
      <c r="U49">
        <v>20</v>
      </c>
      <c r="V49">
        <v>300</v>
      </c>
      <c r="W49" s="1" t="s">
        <v>52</v>
      </c>
      <c r="X49" s="1" t="s">
        <v>53</v>
      </c>
      <c r="Y49" s="1" t="s">
        <v>54</v>
      </c>
      <c r="Z49">
        <v>3</v>
      </c>
      <c r="AA49" s="2">
        <v>45699</v>
      </c>
      <c r="AB49">
        <v>449569.47</v>
      </c>
      <c r="AC49">
        <v>656727.17000000004</v>
      </c>
      <c r="AD49">
        <v>173533815.40000001</v>
      </c>
      <c r="AE49" s="1" t="s">
        <v>55</v>
      </c>
      <c r="AF49" s="2">
        <v>46193</v>
      </c>
      <c r="AG49" s="2">
        <v>45708</v>
      </c>
      <c r="AH49" s="2"/>
      <c r="AI49" s="1" t="s">
        <v>410</v>
      </c>
      <c r="AJ49" s="1" t="s">
        <v>92</v>
      </c>
    </row>
    <row r="50" spans="1:36">
      <c r="A50" s="1" t="s">
        <v>465</v>
      </c>
      <c r="B50" s="1" t="s">
        <v>466</v>
      </c>
      <c r="C50" s="1" t="s">
        <v>467</v>
      </c>
      <c r="D50" s="1" t="s">
        <v>371</v>
      </c>
      <c r="E50" s="1" t="s">
        <v>62</v>
      </c>
      <c r="F50" s="1" t="s">
        <v>111</v>
      </c>
      <c r="G50" s="1" t="s">
        <v>112</v>
      </c>
      <c r="H50" s="1" t="s">
        <v>43</v>
      </c>
      <c r="I50" s="1" t="s">
        <v>44</v>
      </c>
      <c r="J50" t="s">
        <v>82</v>
      </c>
      <c r="K50" t="s">
        <v>83</v>
      </c>
      <c r="L50" s="1" t="s">
        <v>468</v>
      </c>
      <c r="M50" s="1" t="s">
        <v>68</v>
      </c>
      <c r="N50" s="1" t="s">
        <v>194</v>
      </c>
      <c r="O50" s="1" t="s">
        <v>469</v>
      </c>
      <c r="P50" s="1" t="s">
        <v>470</v>
      </c>
      <c r="Q50">
        <v>144</v>
      </c>
      <c r="R50">
        <v>27</v>
      </c>
      <c r="S50">
        <v>117</v>
      </c>
      <c r="T50">
        <v>100</v>
      </c>
      <c r="U50">
        <v>50</v>
      </c>
      <c r="V50">
        <v>400</v>
      </c>
      <c r="W50" s="1" t="s">
        <v>151</v>
      </c>
      <c r="X50" s="1" t="s">
        <v>152</v>
      </c>
      <c r="Y50" s="1" t="s">
        <v>153</v>
      </c>
      <c r="Z50">
        <v>39</v>
      </c>
      <c r="AA50" s="2">
        <v>46049</v>
      </c>
      <c r="AB50">
        <v>183840.98</v>
      </c>
      <c r="AC50">
        <v>241739.21</v>
      </c>
      <c r="AD50">
        <v>26473101.120000001</v>
      </c>
      <c r="AE50" s="1" t="s">
        <v>55</v>
      </c>
      <c r="AF50" s="2">
        <v>46147</v>
      </c>
      <c r="AG50" s="2">
        <v>46052</v>
      </c>
      <c r="AH50" s="2"/>
      <c r="AI50" s="1" t="s">
        <v>91</v>
      </c>
      <c r="AJ50" s="1" t="s">
        <v>92</v>
      </c>
    </row>
    <row r="51" spans="1:36">
      <c r="A51" s="1" t="s">
        <v>471</v>
      </c>
      <c r="B51" s="1" t="s">
        <v>472</v>
      </c>
      <c r="C51" s="1" t="s">
        <v>473</v>
      </c>
      <c r="D51" s="1" t="s">
        <v>327</v>
      </c>
      <c r="E51" s="1" t="s">
        <v>40</v>
      </c>
      <c r="F51" s="1" t="s">
        <v>123</v>
      </c>
      <c r="G51" s="1" t="s">
        <v>200</v>
      </c>
      <c r="H51" s="1" t="s">
        <v>43</v>
      </c>
      <c r="I51" s="1" t="s">
        <v>201</v>
      </c>
      <c r="J51" t="s">
        <v>65</v>
      </c>
      <c r="K51" t="s">
        <v>66</v>
      </c>
      <c r="L51" s="1" t="s">
        <v>474</v>
      </c>
      <c r="M51" s="1" t="s">
        <v>48</v>
      </c>
      <c r="N51" s="1" t="s">
        <v>194</v>
      </c>
      <c r="O51" s="1" t="s">
        <v>475</v>
      </c>
      <c r="P51" s="1" t="s">
        <v>476</v>
      </c>
      <c r="Q51">
        <v>0</v>
      </c>
      <c r="R51">
        <v>0</v>
      </c>
      <c r="S51">
        <v>0</v>
      </c>
      <c r="T51">
        <v>30</v>
      </c>
      <c r="U51">
        <v>9</v>
      </c>
      <c r="V51">
        <v>180</v>
      </c>
      <c r="W51" s="1" t="s">
        <v>444</v>
      </c>
      <c r="X51" s="1" t="s">
        <v>445</v>
      </c>
      <c r="Y51" s="1" t="s">
        <v>74</v>
      </c>
      <c r="Z51">
        <v>16</v>
      </c>
      <c r="AA51" s="2">
        <v>45706</v>
      </c>
      <c r="AB51">
        <v>478593.69</v>
      </c>
      <c r="AC51">
        <v>600369.66</v>
      </c>
      <c r="AD51">
        <v>0</v>
      </c>
      <c r="AE51" s="1" t="s">
        <v>55</v>
      </c>
      <c r="AF51" s="2">
        <v>46152</v>
      </c>
      <c r="AG51" s="2">
        <v>45716</v>
      </c>
      <c r="AH51" s="2"/>
      <c r="AI51" s="1" t="s">
        <v>56</v>
      </c>
      <c r="AJ51" s="1" t="s">
        <v>57</v>
      </c>
    </row>
    <row r="52" spans="1:36">
      <c r="A52" s="1" t="s">
        <v>477</v>
      </c>
      <c r="B52" s="1" t="s">
        <v>478</v>
      </c>
      <c r="C52" s="1" t="s">
        <v>479</v>
      </c>
      <c r="D52" s="1" t="s">
        <v>378</v>
      </c>
      <c r="E52" s="1" t="s">
        <v>110</v>
      </c>
      <c r="F52" s="1" t="s">
        <v>63</v>
      </c>
      <c r="G52" s="1" t="s">
        <v>384</v>
      </c>
      <c r="H52" s="1" t="s">
        <v>43</v>
      </c>
      <c r="I52" s="1" t="s">
        <v>44</v>
      </c>
      <c r="J52" t="s">
        <v>82</v>
      </c>
      <c r="K52" t="s">
        <v>83</v>
      </c>
      <c r="L52" s="1" t="s">
        <v>480</v>
      </c>
      <c r="M52" s="1" t="s">
        <v>114</v>
      </c>
      <c r="N52" s="1" t="s">
        <v>49</v>
      </c>
      <c r="O52" s="1" t="s">
        <v>481</v>
      </c>
      <c r="P52" s="1" t="s">
        <v>482</v>
      </c>
      <c r="Q52">
        <v>210</v>
      </c>
      <c r="R52">
        <v>23</v>
      </c>
      <c r="S52">
        <v>187</v>
      </c>
      <c r="T52">
        <v>100</v>
      </c>
      <c r="U52">
        <v>30</v>
      </c>
      <c r="V52">
        <v>800</v>
      </c>
      <c r="W52" s="1" t="s">
        <v>308</v>
      </c>
      <c r="X52" s="1" t="s">
        <v>309</v>
      </c>
      <c r="Y52" s="1" t="s">
        <v>74</v>
      </c>
      <c r="Z52">
        <v>22</v>
      </c>
      <c r="AA52" s="2">
        <v>45765</v>
      </c>
      <c r="AB52">
        <v>79791.98</v>
      </c>
      <c r="AC52">
        <v>108174.02</v>
      </c>
      <c r="AD52">
        <v>16756315.800000001</v>
      </c>
      <c r="AE52" s="1" t="s">
        <v>55</v>
      </c>
      <c r="AF52" s="2">
        <v>46154</v>
      </c>
      <c r="AG52" s="2">
        <v>45767</v>
      </c>
      <c r="AH52" s="2">
        <v>46433</v>
      </c>
      <c r="AI52" s="1" t="s">
        <v>91</v>
      </c>
      <c r="AJ52" s="1" t="s">
        <v>92</v>
      </c>
    </row>
    <row r="53" spans="1:36">
      <c r="A53" s="1" t="s">
        <v>483</v>
      </c>
      <c r="B53" s="1" t="s">
        <v>484</v>
      </c>
      <c r="C53" s="1" t="s">
        <v>485</v>
      </c>
      <c r="D53" s="1" t="s">
        <v>486</v>
      </c>
      <c r="E53" s="1" t="s">
        <v>254</v>
      </c>
      <c r="F53" s="1" t="s">
        <v>217</v>
      </c>
      <c r="G53" s="1" t="s">
        <v>487</v>
      </c>
      <c r="H53" s="1" t="s">
        <v>43</v>
      </c>
      <c r="I53" s="1" t="s">
        <v>44</v>
      </c>
      <c r="J53" t="s">
        <v>65</v>
      </c>
      <c r="K53" t="s">
        <v>66</v>
      </c>
      <c r="L53" s="1" t="s">
        <v>488</v>
      </c>
      <c r="M53" s="1" t="s">
        <v>100</v>
      </c>
      <c r="N53" s="1" t="s">
        <v>101</v>
      </c>
      <c r="O53" s="1" t="s">
        <v>489</v>
      </c>
      <c r="P53" s="1" t="s">
        <v>490</v>
      </c>
      <c r="Q53">
        <v>17</v>
      </c>
      <c r="R53">
        <v>2</v>
      </c>
      <c r="S53">
        <v>15</v>
      </c>
      <c r="T53">
        <v>25</v>
      </c>
      <c r="U53">
        <v>12</v>
      </c>
      <c r="V53">
        <v>150</v>
      </c>
      <c r="W53" s="1" t="s">
        <v>229</v>
      </c>
      <c r="X53" s="1" t="s">
        <v>230</v>
      </c>
      <c r="Y53" s="1" t="s">
        <v>153</v>
      </c>
      <c r="Z53">
        <v>34</v>
      </c>
      <c r="AA53" s="2">
        <v>45837</v>
      </c>
      <c r="AB53">
        <v>208016.19</v>
      </c>
      <c r="AC53">
        <v>244240.57</v>
      </c>
      <c r="AD53">
        <v>3536275.23</v>
      </c>
      <c r="AE53" s="1" t="s">
        <v>55</v>
      </c>
      <c r="AF53" s="2">
        <v>46184</v>
      </c>
      <c r="AG53" s="2">
        <v>45852</v>
      </c>
      <c r="AH53" s="2"/>
      <c r="AI53" s="1" t="s">
        <v>129</v>
      </c>
      <c r="AJ53" s="1" t="s">
        <v>57</v>
      </c>
    </row>
    <row r="54" spans="1:36">
      <c r="A54" s="1" t="s">
        <v>491</v>
      </c>
      <c r="B54" s="1" t="s">
        <v>492</v>
      </c>
      <c r="C54" s="1" t="s">
        <v>493</v>
      </c>
      <c r="D54" s="1" t="s">
        <v>494</v>
      </c>
      <c r="E54" s="1" t="s">
        <v>79</v>
      </c>
      <c r="F54" s="1" t="s">
        <v>363</v>
      </c>
      <c r="G54" s="1" t="s">
        <v>495</v>
      </c>
      <c r="H54" s="1" t="s">
        <v>43</v>
      </c>
      <c r="I54" s="1" t="s">
        <v>44</v>
      </c>
      <c r="J54" t="s">
        <v>82</v>
      </c>
      <c r="K54" t="s">
        <v>83</v>
      </c>
      <c r="L54" s="1" t="s">
        <v>496</v>
      </c>
      <c r="M54" s="1" t="s">
        <v>68</v>
      </c>
      <c r="N54" s="1" t="s">
        <v>203</v>
      </c>
      <c r="O54" s="1" t="s">
        <v>497</v>
      </c>
      <c r="P54" s="1" t="s">
        <v>498</v>
      </c>
      <c r="Q54">
        <v>0</v>
      </c>
      <c r="R54">
        <v>0</v>
      </c>
      <c r="S54">
        <v>0</v>
      </c>
      <c r="T54">
        <v>100</v>
      </c>
      <c r="U54">
        <v>30</v>
      </c>
      <c r="V54">
        <v>400</v>
      </c>
      <c r="W54" s="1" t="s">
        <v>161</v>
      </c>
      <c r="X54" s="1" t="s">
        <v>162</v>
      </c>
      <c r="Y54" s="1" t="s">
        <v>54</v>
      </c>
      <c r="Z54">
        <v>9</v>
      </c>
      <c r="AA54" s="2">
        <v>45749</v>
      </c>
      <c r="AB54">
        <v>13120.7</v>
      </c>
      <c r="AC54">
        <v>20023.37</v>
      </c>
      <c r="AD54">
        <v>0</v>
      </c>
      <c r="AE54" s="1" t="s">
        <v>55</v>
      </c>
      <c r="AF54" s="2">
        <v>46153</v>
      </c>
      <c r="AG54" s="2">
        <v>45751</v>
      </c>
      <c r="AH54" s="2"/>
      <c r="AI54" s="1" t="s">
        <v>56</v>
      </c>
      <c r="AJ54" s="1" t="s">
        <v>57</v>
      </c>
    </row>
    <row r="55" spans="1:36">
      <c r="A55" s="1" t="s">
        <v>499</v>
      </c>
      <c r="B55" s="1" t="s">
        <v>500</v>
      </c>
      <c r="C55" s="1" t="s">
        <v>501</v>
      </c>
      <c r="D55" s="1" t="s">
        <v>185</v>
      </c>
      <c r="E55" s="1" t="s">
        <v>186</v>
      </c>
      <c r="F55" s="1" t="s">
        <v>111</v>
      </c>
      <c r="G55" s="1" t="s">
        <v>234</v>
      </c>
      <c r="H55" s="1" t="s">
        <v>43</v>
      </c>
      <c r="I55" s="1" t="s">
        <v>44</v>
      </c>
      <c r="J55" t="s">
        <v>45</v>
      </c>
      <c r="K55" t="s">
        <v>46</v>
      </c>
      <c r="L55" s="1" t="s">
        <v>502</v>
      </c>
      <c r="M55" s="1" t="s">
        <v>126</v>
      </c>
      <c r="N55" s="1" t="s">
        <v>115</v>
      </c>
      <c r="O55" s="1" t="s">
        <v>503</v>
      </c>
      <c r="P55" s="1" t="s">
        <v>504</v>
      </c>
      <c r="Q55">
        <v>0</v>
      </c>
      <c r="R55">
        <v>0</v>
      </c>
      <c r="S55">
        <v>0</v>
      </c>
      <c r="T55">
        <v>10</v>
      </c>
      <c r="U55">
        <v>4</v>
      </c>
      <c r="V55">
        <v>60</v>
      </c>
      <c r="W55" s="1" t="s">
        <v>72</v>
      </c>
      <c r="X55" s="1" t="s">
        <v>73</v>
      </c>
      <c r="Y55" s="1" t="s">
        <v>74</v>
      </c>
      <c r="Z55">
        <v>18</v>
      </c>
      <c r="AA55" s="2">
        <v>45820</v>
      </c>
      <c r="AB55">
        <v>241347.22</v>
      </c>
      <c r="AC55">
        <v>344196.41</v>
      </c>
      <c r="AD55">
        <v>0</v>
      </c>
      <c r="AE55" s="1" t="s">
        <v>55</v>
      </c>
      <c r="AF55" s="2">
        <v>46158</v>
      </c>
      <c r="AG55" s="2">
        <v>45825</v>
      </c>
      <c r="AH55" s="2"/>
      <c r="AI55" s="1" t="s">
        <v>56</v>
      </c>
      <c r="AJ55" s="1" t="s">
        <v>57</v>
      </c>
    </row>
    <row r="56" spans="1:36">
      <c r="A56" s="1" t="s">
        <v>505</v>
      </c>
      <c r="B56" s="1" t="s">
        <v>506</v>
      </c>
      <c r="C56" s="1" t="s">
        <v>507</v>
      </c>
      <c r="D56" s="1" t="s">
        <v>508</v>
      </c>
      <c r="E56" s="1" t="s">
        <v>146</v>
      </c>
      <c r="F56" s="1" t="s">
        <v>244</v>
      </c>
      <c r="G56" s="1" t="s">
        <v>509</v>
      </c>
      <c r="H56" s="1" t="s">
        <v>43</v>
      </c>
      <c r="I56" s="1" t="s">
        <v>44</v>
      </c>
      <c r="J56" t="s">
        <v>65</v>
      </c>
      <c r="K56" t="s">
        <v>66</v>
      </c>
      <c r="L56" s="1" t="s">
        <v>474</v>
      </c>
      <c r="M56" s="1" t="s">
        <v>48</v>
      </c>
      <c r="N56" s="1" t="s">
        <v>194</v>
      </c>
      <c r="O56" s="1" t="s">
        <v>510</v>
      </c>
      <c r="P56" s="1" t="s">
        <v>511</v>
      </c>
      <c r="Q56">
        <v>103</v>
      </c>
      <c r="R56">
        <v>18</v>
      </c>
      <c r="S56">
        <v>85</v>
      </c>
      <c r="U56">
        <v>12</v>
      </c>
      <c r="V56">
        <v>120</v>
      </c>
      <c r="W56" s="1" t="s">
        <v>72</v>
      </c>
      <c r="X56" s="1" t="s">
        <v>73</v>
      </c>
      <c r="Y56" s="1" t="s">
        <v>74</v>
      </c>
      <c r="Z56">
        <v>14</v>
      </c>
      <c r="AA56" s="2">
        <v>45922</v>
      </c>
      <c r="AB56">
        <v>78970.240000000005</v>
      </c>
      <c r="AC56">
        <v>109856.43</v>
      </c>
      <c r="AD56">
        <v>8133934.7199999997</v>
      </c>
      <c r="AE56" s="1" t="s">
        <v>55</v>
      </c>
      <c r="AF56" s="2">
        <v>46168</v>
      </c>
      <c r="AG56" s="2">
        <v>45923</v>
      </c>
      <c r="AH56" s="2"/>
      <c r="AI56" s="1" t="s">
        <v>91</v>
      </c>
      <c r="AJ56" s="1" t="s">
        <v>92</v>
      </c>
    </row>
    <row r="57" spans="1:36">
      <c r="A57" s="1" t="s">
        <v>512</v>
      </c>
      <c r="B57" s="1" t="s">
        <v>513</v>
      </c>
      <c r="C57" s="1" t="s">
        <v>514</v>
      </c>
      <c r="D57" s="1" t="s">
        <v>253</v>
      </c>
      <c r="E57" s="1" t="s">
        <v>254</v>
      </c>
      <c r="F57" s="1" t="s">
        <v>217</v>
      </c>
      <c r="G57" s="1" t="s">
        <v>218</v>
      </c>
      <c r="H57" s="1" t="s">
        <v>43</v>
      </c>
      <c r="I57" s="1" t="s">
        <v>44</v>
      </c>
      <c r="J57" t="s">
        <v>82</v>
      </c>
      <c r="K57" t="s">
        <v>83</v>
      </c>
      <c r="L57" s="1" t="s">
        <v>515</v>
      </c>
      <c r="M57" s="1" t="s">
        <v>85</v>
      </c>
      <c r="N57" s="1" t="s">
        <v>203</v>
      </c>
      <c r="O57" s="1" t="s">
        <v>516</v>
      </c>
      <c r="P57" s="1" t="s">
        <v>517</v>
      </c>
      <c r="Q57">
        <v>20</v>
      </c>
      <c r="R57">
        <v>5</v>
      </c>
      <c r="S57">
        <v>15</v>
      </c>
      <c r="T57">
        <v>40</v>
      </c>
      <c r="U57">
        <v>16</v>
      </c>
      <c r="V57">
        <v>400</v>
      </c>
      <c r="W57" s="1" t="s">
        <v>161</v>
      </c>
      <c r="X57" s="1" t="s">
        <v>162</v>
      </c>
      <c r="Y57" s="1" t="s">
        <v>54</v>
      </c>
      <c r="Z57">
        <v>9</v>
      </c>
      <c r="AA57" s="2">
        <v>46009</v>
      </c>
      <c r="AB57">
        <v>355311.65</v>
      </c>
      <c r="AC57">
        <v>420494.93</v>
      </c>
      <c r="AD57">
        <v>7106233</v>
      </c>
      <c r="AE57" s="1" t="s">
        <v>55</v>
      </c>
      <c r="AF57" s="2">
        <v>46147</v>
      </c>
      <c r="AG57" s="2">
        <v>46013</v>
      </c>
      <c r="AH57" s="2"/>
      <c r="AI57" s="1" t="s">
        <v>129</v>
      </c>
      <c r="AJ57" s="1" t="s">
        <v>57</v>
      </c>
    </row>
    <row r="58" spans="1:36">
      <c r="A58" s="1" t="s">
        <v>518</v>
      </c>
      <c r="B58" s="1" t="s">
        <v>519</v>
      </c>
      <c r="C58" s="1" t="s">
        <v>520</v>
      </c>
      <c r="D58" s="1" t="s">
        <v>521</v>
      </c>
      <c r="E58" s="1" t="s">
        <v>243</v>
      </c>
      <c r="F58" s="1" t="s">
        <v>244</v>
      </c>
      <c r="G58" s="1" t="s">
        <v>245</v>
      </c>
      <c r="H58" s="1" t="s">
        <v>43</v>
      </c>
      <c r="I58" s="1" t="s">
        <v>44</v>
      </c>
      <c r="J58" t="s">
        <v>82</v>
      </c>
      <c r="K58" t="s">
        <v>83</v>
      </c>
      <c r="L58" s="1" t="s">
        <v>522</v>
      </c>
      <c r="M58" s="1" t="s">
        <v>139</v>
      </c>
      <c r="N58" s="1" t="s">
        <v>178</v>
      </c>
      <c r="O58" s="1" t="s">
        <v>523</v>
      </c>
      <c r="P58" s="1" t="s">
        <v>524</v>
      </c>
      <c r="Q58">
        <v>47</v>
      </c>
      <c r="R58">
        <v>7</v>
      </c>
      <c r="S58">
        <v>40</v>
      </c>
      <c r="T58">
        <v>20</v>
      </c>
      <c r="U58">
        <v>6</v>
      </c>
      <c r="V58">
        <v>100</v>
      </c>
      <c r="W58" s="1" t="s">
        <v>104</v>
      </c>
      <c r="X58" s="1" t="s">
        <v>105</v>
      </c>
      <c r="Y58" s="1" t="s">
        <v>54</v>
      </c>
      <c r="Z58">
        <v>4</v>
      </c>
      <c r="AA58" s="2">
        <v>46014</v>
      </c>
      <c r="AB58">
        <v>140986.82</v>
      </c>
      <c r="AC58">
        <v>188475.37</v>
      </c>
      <c r="AD58">
        <v>6626380.54</v>
      </c>
      <c r="AE58" s="1" t="s">
        <v>55</v>
      </c>
      <c r="AF58" s="2">
        <v>46190</v>
      </c>
      <c r="AG58" s="2">
        <v>46026</v>
      </c>
      <c r="AH58" s="2"/>
      <c r="AI58" s="1" t="s">
        <v>91</v>
      </c>
      <c r="AJ58" s="1" t="s">
        <v>92</v>
      </c>
    </row>
    <row r="59" spans="1:36">
      <c r="A59" s="1" t="s">
        <v>525</v>
      </c>
      <c r="B59" s="1" t="s">
        <v>526</v>
      </c>
      <c r="C59" s="1" t="s">
        <v>527</v>
      </c>
      <c r="D59" s="1" t="s">
        <v>225</v>
      </c>
      <c r="E59" s="1" t="s">
        <v>40</v>
      </c>
      <c r="F59" s="1" t="s">
        <v>123</v>
      </c>
      <c r="G59" s="1" t="s">
        <v>124</v>
      </c>
      <c r="H59" s="1" t="s">
        <v>43</v>
      </c>
      <c r="I59" s="1" t="s">
        <v>44</v>
      </c>
      <c r="J59" t="s">
        <v>82</v>
      </c>
      <c r="K59" t="s">
        <v>83</v>
      </c>
      <c r="L59" s="1" t="s">
        <v>528</v>
      </c>
      <c r="M59" s="1" t="s">
        <v>126</v>
      </c>
      <c r="N59" s="1" t="s">
        <v>178</v>
      </c>
      <c r="O59" s="1" t="s">
        <v>529</v>
      </c>
      <c r="P59" s="1" t="s">
        <v>530</v>
      </c>
      <c r="Q59">
        <v>77</v>
      </c>
      <c r="R59">
        <v>30</v>
      </c>
      <c r="S59">
        <v>47</v>
      </c>
      <c r="T59">
        <v>20</v>
      </c>
      <c r="U59">
        <v>10</v>
      </c>
      <c r="V59">
        <v>100</v>
      </c>
      <c r="W59" s="1" t="s">
        <v>104</v>
      </c>
      <c r="X59" s="1" t="s">
        <v>105</v>
      </c>
      <c r="Y59" s="1" t="s">
        <v>54</v>
      </c>
      <c r="Z59">
        <v>6</v>
      </c>
      <c r="AA59" s="2">
        <v>45832</v>
      </c>
      <c r="AB59">
        <v>585592.03</v>
      </c>
      <c r="AC59">
        <v>695203.45</v>
      </c>
      <c r="AD59">
        <v>45090586.310000002</v>
      </c>
      <c r="AE59" s="1" t="s">
        <v>55</v>
      </c>
      <c r="AF59" s="2">
        <v>46195</v>
      </c>
      <c r="AG59" s="2">
        <v>45835</v>
      </c>
      <c r="AH59" s="2"/>
      <c r="AI59" s="1" t="s">
        <v>91</v>
      </c>
      <c r="AJ59" s="1" t="s">
        <v>92</v>
      </c>
    </row>
    <row r="60" spans="1:36">
      <c r="A60" s="1" t="s">
        <v>531</v>
      </c>
      <c r="B60" s="1" t="s">
        <v>532</v>
      </c>
      <c r="C60" s="1" t="s">
        <v>533</v>
      </c>
      <c r="D60" s="1" t="s">
        <v>494</v>
      </c>
      <c r="E60" s="1" t="s">
        <v>79</v>
      </c>
      <c r="F60" s="1" t="s">
        <v>363</v>
      </c>
      <c r="G60" s="1" t="s">
        <v>495</v>
      </c>
      <c r="H60" s="1" t="s">
        <v>43</v>
      </c>
      <c r="I60" s="1" t="s">
        <v>44</v>
      </c>
      <c r="J60" t="s">
        <v>82</v>
      </c>
      <c r="K60" t="s">
        <v>83</v>
      </c>
      <c r="L60" s="1" t="s">
        <v>268</v>
      </c>
      <c r="M60" s="1" t="s">
        <v>126</v>
      </c>
      <c r="N60" s="1" t="s">
        <v>69</v>
      </c>
      <c r="O60" s="1" t="s">
        <v>534</v>
      </c>
      <c r="P60" s="1" t="s">
        <v>535</v>
      </c>
      <c r="Q60">
        <v>20</v>
      </c>
      <c r="R60">
        <v>1</v>
      </c>
      <c r="S60">
        <v>19</v>
      </c>
      <c r="T60">
        <v>10</v>
      </c>
      <c r="U60">
        <v>3</v>
      </c>
      <c r="V60">
        <v>40</v>
      </c>
      <c r="W60" s="1" t="s">
        <v>151</v>
      </c>
      <c r="X60" s="1" t="s">
        <v>152</v>
      </c>
      <c r="Y60" s="1" t="s">
        <v>153</v>
      </c>
      <c r="Z60">
        <v>38</v>
      </c>
      <c r="AA60" s="2">
        <v>45995</v>
      </c>
      <c r="AB60">
        <v>34447.39</v>
      </c>
      <c r="AC60">
        <v>48231.17</v>
      </c>
      <c r="AD60">
        <v>688947.8</v>
      </c>
      <c r="AE60" s="1" t="s">
        <v>55</v>
      </c>
      <c r="AF60" s="2">
        <v>46149</v>
      </c>
      <c r="AG60" s="2">
        <v>46007</v>
      </c>
      <c r="AH60" s="2"/>
      <c r="AI60" s="1" t="s">
        <v>91</v>
      </c>
      <c r="AJ60" s="1" t="s">
        <v>92</v>
      </c>
    </row>
    <row r="61" spans="1:36">
      <c r="A61" s="1" t="s">
        <v>536</v>
      </c>
      <c r="B61" s="1" t="s">
        <v>537</v>
      </c>
      <c r="C61" s="1" t="s">
        <v>538</v>
      </c>
      <c r="D61" s="1" t="s">
        <v>355</v>
      </c>
      <c r="E61" s="1" t="s">
        <v>62</v>
      </c>
      <c r="F61" s="1" t="s">
        <v>123</v>
      </c>
      <c r="G61" s="1" t="s">
        <v>200</v>
      </c>
      <c r="H61" s="1" t="s">
        <v>43</v>
      </c>
      <c r="I61" s="1" t="s">
        <v>44</v>
      </c>
      <c r="J61" t="s">
        <v>82</v>
      </c>
      <c r="K61" t="s">
        <v>83</v>
      </c>
      <c r="L61" s="1" t="s">
        <v>539</v>
      </c>
      <c r="M61" s="1" t="s">
        <v>85</v>
      </c>
      <c r="N61" s="1" t="s">
        <v>203</v>
      </c>
      <c r="O61" s="1" t="s">
        <v>540</v>
      </c>
      <c r="P61" s="1" t="s">
        <v>541</v>
      </c>
      <c r="Q61">
        <v>-11</v>
      </c>
      <c r="R61">
        <v>12</v>
      </c>
      <c r="S61">
        <v>62</v>
      </c>
      <c r="T61">
        <v>50</v>
      </c>
      <c r="U61">
        <v>15</v>
      </c>
      <c r="V61">
        <v>200</v>
      </c>
      <c r="W61" s="1" t="s">
        <v>104</v>
      </c>
      <c r="X61" s="1" t="s">
        <v>105</v>
      </c>
      <c r="Y61" s="1" t="s">
        <v>54</v>
      </c>
      <c r="Z61">
        <v>10</v>
      </c>
      <c r="AA61" s="2">
        <v>45942</v>
      </c>
      <c r="AB61">
        <v>512932.74</v>
      </c>
      <c r="AC61">
        <v>621113.97</v>
      </c>
      <c r="AD61">
        <v>37957022.759999998</v>
      </c>
      <c r="AE61" s="1" t="s">
        <v>55</v>
      </c>
      <c r="AF61" s="2">
        <v>46159</v>
      </c>
      <c r="AG61" s="2">
        <v>45945</v>
      </c>
      <c r="AH61" s="2"/>
      <c r="AI61" s="1" t="s">
        <v>91</v>
      </c>
      <c r="AJ61" s="1" t="s">
        <v>92</v>
      </c>
    </row>
    <row r="62" spans="1:36">
      <c r="A62" s="1" t="s">
        <v>542</v>
      </c>
      <c r="B62" s="1" t="s">
        <v>543</v>
      </c>
      <c r="C62" s="1" t="s">
        <v>544</v>
      </c>
      <c r="D62" s="1" t="s">
        <v>109</v>
      </c>
      <c r="E62" s="1" t="s">
        <v>110</v>
      </c>
      <c r="F62" s="1" t="s">
        <v>111</v>
      </c>
      <c r="G62" s="1" t="s">
        <v>112</v>
      </c>
      <c r="H62" s="1" t="s">
        <v>43</v>
      </c>
      <c r="I62" s="1" t="s">
        <v>44</v>
      </c>
      <c r="J62" t="s">
        <v>45</v>
      </c>
      <c r="K62" t="s">
        <v>46</v>
      </c>
      <c r="L62" s="1" t="s">
        <v>545</v>
      </c>
      <c r="M62" s="1" t="s">
        <v>126</v>
      </c>
      <c r="N62" s="1" t="s">
        <v>178</v>
      </c>
      <c r="O62" s="1" t="s">
        <v>546</v>
      </c>
      <c r="P62" s="1" t="s">
        <v>547</v>
      </c>
      <c r="Q62">
        <v>449</v>
      </c>
      <c r="R62">
        <v>169</v>
      </c>
      <c r="S62">
        <v>280</v>
      </c>
      <c r="T62">
        <v>100</v>
      </c>
      <c r="U62">
        <v>30</v>
      </c>
      <c r="V62">
        <v>1000</v>
      </c>
      <c r="W62" s="1" t="s">
        <v>181</v>
      </c>
      <c r="X62" s="1" t="s">
        <v>182</v>
      </c>
      <c r="Y62" s="1" t="s">
        <v>54</v>
      </c>
      <c r="Z62">
        <v>12</v>
      </c>
      <c r="AA62" s="2">
        <v>46066</v>
      </c>
      <c r="AB62">
        <v>184547.23</v>
      </c>
      <c r="AC62">
        <v>252656.86</v>
      </c>
      <c r="AD62">
        <v>82861706.269999996</v>
      </c>
      <c r="AE62" s="1" t="s">
        <v>55</v>
      </c>
      <c r="AF62" s="2">
        <v>46167</v>
      </c>
      <c r="AG62" s="2">
        <v>46069</v>
      </c>
      <c r="AH62" s="2"/>
      <c r="AI62" s="1" t="s">
        <v>91</v>
      </c>
      <c r="AJ62" s="1" t="s">
        <v>92</v>
      </c>
    </row>
    <row r="63" spans="1:36">
      <c r="A63" s="1" t="s">
        <v>548</v>
      </c>
      <c r="B63" s="1" t="s">
        <v>549</v>
      </c>
      <c r="C63" s="1" t="s">
        <v>550</v>
      </c>
      <c r="D63" s="1" t="s">
        <v>303</v>
      </c>
      <c r="E63" s="1" t="s">
        <v>146</v>
      </c>
      <c r="F63" s="1" t="s">
        <v>63</v>
      </c>
      <c r="G63" s="1" t="s">
        <v>304</v>
      </c>
      <c r="H63" s="1" t="s">
        <v>43</v>
      </c>
      <c r="I63" s="1" t="s">
        <v>44</v>
      </c>
      <c r="J63" t="s">
        <v>65</v>
      </c>
      <c r="K63" t="s">
        <v>66</v>
      </c>
      <c r="L63" s="1" t="s">
        <v>551</v>
      </c>
      <c r="M63" s="1" t="s">
        <v>100</v>
      </c>
      <c r="N63" s="1" t="s">
        <v>236</v>
      </c>
      <c r="O63" s="1" t="s">
        <v>552</v>
      </c>
      <c r="P63" s="1" t="s">
        <v>553</v>
      </c>
      <c r="Q63">
        <v>8</v>
      </c>
      <c r="R63">
        <v>1</v>
      </c>
      <c r="S63">
        <v>7</v>
      </c>
      <c r="T63">
        <v>10</v>
      </c>
      <c r="U63">
        <v>4</v>
      </c>
      <c r="V63">
        <v>80</v>
      </c>
      <c r="W63" s="1" t="s">
        <v>161</v>
      </c>
      <c r="X63" s="1" t="s">
        <v>162</v>
      </c>
      <c r="Y63" s="1" t="s">
        <v>54</v>
      </c>
      <c r="Z63">
        <v>8</v>
      </c>
      <c r="AA63" s="2">
        <v>46175</v>
      </c>
      <c r="AB63">
        <v>135280.5</v>
      </c>
      <c r="AC63">
        <v>175294.39</v>
      </c>
      <c r="AD63">
        <v>1082244</v>
      </c>
      <c r="AE63" s="1" t="s">
        <v>55</v>
      </c>
      <c r="AF63" s="2">
        <v>46155</v>
      </c>
      <c r="AG63" s="2">
        <v>46182</v>
      </c>
      <c r="AH63" s="2">
        <v>46321</v>
      </c>
      <c r="AI63" s="1" t="s">
        <v>129</v>
      </c>
      <c r="AJ63" s="1" t="s">
        <v>57</v>
      </c>
    </row>
    <row r="64" spans="1:36">
      <c r="A64" s="1" t="s">
        <v>554</v>
      </c>
      <c r="B64" s="1" t="s">
        <v>555</v>
      </c>
      <c r="C64" s="1" t="s">
        <v>556</v>
      </c>
      <c r="D64" s="1" t="s">
        <v>557</v>
      </c>
      <c r="E64" s="1" t="s">
        <v>254</v>
      </c>
      <c r="F64" s="1" t="s">
        <v>135</v>
      </c>
      <c r="G64" s="1" t="s">
        <v>136</v>
      </c>
      <c r="H64" s="1" t="s">
        <v>137</v>
      </c>
      <c r="I64" s="1" t="s">
        <v>44</v>
      </c>
      <c r="J64" t="s">
        <v>65</v>
      </c>
      <c r="K64" t="s">
        <v>66</v>
      </c>
      <c r="L64" s="1" t="s">
        <v>558</v>
      </c>
      <c r="M64" s="1" t="s">
        <v>114</v>
      </c>
      <c r="N64" s="1" t="s">
        <v>49</v>
      </c>
      <c r="O64" s="1" t="s">
        <v>559</v>
      </c>
      <c r="P64" s="1" t="s">
        <v>560</v>
      </c>
      <c r="Q64">
        <v>0</v>
      </c>
      <c r="R64">
        <v>0</v>
      </c>
      <c r="S64">
        <v>0</v>
      </c>
      <c r="T64">
        <v>75</v>
      </c>
      <c r="U64">
        <v>30</v>
      </c>
      <c r="V64">
        <v>450</v>
      </c>
      <c r="W64" s="1" t="s">
        <v>52</v>
      </c>
      <c r="X64" s="1" t="s">
        <v>53</v>
      </c>
      <c r="Y64" s="1" t="s">
        <v>54</v>
      </c>
      <c r="Z64">
        <v>6</v>
      </c>
      <c r="AA64" s="2">
        <v>45699</v>
      </c>
      <c r="AB64">
        <v>38279.18</v>
      </c>
      <c r="AC64">
        <v>49507.49</v>
      </c>
      <c r="AD64">
        <v>0</v>
      </c>
      <c r="AE64" s="1" t="s">
        <v>55</v>
      </c>
      <c r="AF64" s="2">
        <v>46162</v>
      </c>
      <c r="AG64" s="2">
        <v>45710</v>
      </c>
      <c r="AH64" s="2">
        <v>46297</v>
      </c>
      <c r="AI64" s="1" t="s">
        <v>56</v>
      </c>
      <c r="AJ64" s="1" t="s">
        <v>57</v>
      </c>
    </row>
    <row r="65" spans="1:36">
      <c r="A65" s="1" t="s">
        <v>561</v>
      </c>
      <c r="B65" s="1" t="s">
        <v>562</v>
      </c>
      <c r="C65" s="1" t="s">
        <v>563</v>
      </c>
      <c r="D65" s="1" t="s">
        <v>564</v>
      </c>
      <c r="E65" s="1" t="s">
        <v>265</v>
      </c>
      <c r="F65" s="1" t="s">
        <v>266</v>
      </c>
      <c r="G65" s="1" t="s">
        <v>267</v>
      </c>
      <c r="H65" s="1" t="s">
        <v>43</v>
      </c>
      <c r="I65" s="1" t="s">
        <v>44</v>
      </c>
      <c r="J65" t="s">
        <v>82</v>
      </c>
      <c r="K65" t="s">
        <v>83</v>
      </c>
      <c r="L65" s="1" t="s">
        <v>565</v>
      </c>
      <c r="M65" s="1" t="s">
        <v>126</v>
      </c>
      <c r="N65" s="1" t="s">
        <v>101</v>
      </c>
      <c r="O65" s="1" t="s">
        <v>566</v>
      </c>
      <c r="P65" s="1" t="s">
        <v>307</v>
      </c>
      <c r="Q65">
        <v>169</v>
      </c>
      <c r="R65">
        <v>28</v>
      </c>
      <c r="S65">
        <v>141</v>
      </c>
      <c r="T65">
        <v>50</v>
      </c>
      <c r="U65">
        <v>15</v>
      </c>
      <c r="V65">
        <v>200</v>
      </c>
      <c r="W65" s="1" t="s">
        <v>88</v>
      </c>
      <c r="X65" s="1" t="s">
        <v>89</v>
      </c>
      <c r="Y65" s="1" t="s">
        <v>90</v>
      </c>
      <c r="Z65">
        <v>31</v>
      </c>
      <c r="AA65" s="2">
        <v>46097</v>
      </c>
      <c r="AB65">
        <v>562431.24</v>
      </c>
      <c r="AC65">
        <v>856170.54</v>
      </c>
      <c r="AD65">
        <v>95050879.560000002</v>
      </c>
      <c r="AE65" s="1" t="s">
        <v>55</v>
      </c>
      <c r="AF65" s="2">
        <v>46173</v>
      </c>
      <c r="AG65" s="2">
        <v>46102</v>
      </c>
      <c r="AH65" s="2"/>
      <c r="AI65" s="1" t="s">
        <v>91</v>
      </c>
      <c r="AJ65" s="1" t="s">
        <v>92</v>
      </c>
    </row>
    <row r="66" spans="1:36">
      <c r="A66" s="1" t="s">
        <v>567</v>
      </c>
      <c r="B66" s="1" t="s">
        <v>568</v>
      </c>
      <c r="C66" s="1" t="s">
        <v>569</v>
      </c>
      <c r="D66" s="1" t="s">
        <v>433</v>
      </c>
      <c r="E66" s="1" t="s">
        <v>110</v>
      </c>
      <c r="F66" s="1" t="s">
        <v>363</v>
      </c>
      <c r="G66" s="1" t="s">
        <v>495</v>
      </c>
      <c r="H66" s="1" t="s">
        <v>43</v>
      </c>
      <c r="I66" s="1" t="s">
        <v>201</v>
      </c>
      <c r="J66" t="s">
        <v>45</v>
      </c>
      <c r="K66" t="s">
        <v>46</v>
      </c>
      <c r="L66" s="1" t="s">
        <v>570</v>
      </c>
      <c r="M66" s="1" t="s">
        <v>114</v>
      </c>
      <c r="N66" s="1" t="s">
        <v>115</v>
      </c>
      <c r="O66" s="1" t="s">
        <v>571</v>
      </c>
      <c r="P66" s="1" t="s">
        <v>572</v>
      </c>
      <c r="Q66">
        <v>54</v>
      </c>
      <c r="R66">
        <v>17</v>
      </c>
      <c r="S66">
        <v>37</v>
      </c>
      <c r="T66">
        <v>50</v>
      </c>
      <c r="U66">
        <v>20</v>
      </c>
      <c r="V66">
        <v>250</v>
      </c>
      <c r="W66" s="1" t="s">
        <v>72</v>
      </c>
      <c r="X66" s="1" t="s">
        <v>73</v>
      </c>
      <c r="Y66" s="1" t="s">
        <v>74</v>
      </c>
      <c r="Z66">
        <v>17</v>
      </c>
      <c r="AA66" s="2">
        <v>46157</v>
      </c>
      <c r="AB66">
        <v>7393.61</v>
      </c>
      <c r="AC66">
        <v>10972.46</v>
      </c>
      <c r="AD66">
        <v>399254.94</v>
      </c>
      <c r="AE66" s="1" t="s">
        <v>55</v>
      </c>
      <c r="AF66" s="2">
        <v>46142</v>
      </c>
      <c r="AG66" s="2">
        <v>46165</v>
      </c>
      <c r="AH66" s="2"/>
      <c r="AI66" s="1" t="s">
        <v>91</v>
      </c>
      <c r="AJ66" s="1" t="s">
        <v>92</v>
      </c>
    </row>
    <row r="67" spans="1:36">
      <c r="A67" s="1" t="s">
        <v>573</v>
      </c>
      <c r="B67" s="1" t="s">
        <v>574</v>
      </c>
      <c r="C67" s="1" t="s">
        <v>575</v>
      </c>
      <c r="D67" s="1" t="s">
        <v>355</v>
      </c>
      <c r="E67" s="1" t="s">
        <v>62</v>
      </c>
      <c r="F67" s="1" t="s">
        <v>123</v>
      </c>
      <c r="G67" s="1" t="s">
        <v>124</v>
      </c>
      <c r="H67" s="1" t="s">
        <v>43</v>
      </c>
      <c r="I67" s="1" t="s">
        <v>44</v>
      </c>
      <c r="J67" t="s">
        <v>45</v>
      </c>
      <c r="K67" t="s">
        <v>46</v>
      </c>
      <c r="L67" s="1" t="s">
        <v>576</v>
      </c>
      <c r="M67" s="1" t="s">
        <v>168</v>
      </c>
      <c r="N67" s="1" t="s">
        <v>115</v>
      </c>
      <c r="O67" s="1" t="s">
        <v>577</v>
      </c>
      <c r="P67" s="1" t="s">
        <v>578</v>
      </c>
      <c r="Q67">
        <v>59</v>
      </c>
      <c r="R67">
        <v>6</v>
      </c>
      <c r="S67">
        <v>53</v>
      </c>
      <c r="T67">
        <v>25</v>
      </c>
      <c r="U67">
        <v>10</v>
      </c>
      <c r="V67">
        <v>125</v>
      </c>
      <c r="W67" s="1" t="s">
        <v>72</v>
      </c>
      <c r="X67" s="1" t="s">
        <v>73</v>
      </c>
      <c r="Y67" s="1" t="s">
        <v>74</v>
      </c>
      <c r="Z67">
        <v>19</v>
      </c>
      <c r="AA67" s="2">
        <v>46176</v>
      </c>
      <c r="AB67">
        <v>589538.35</v>
      </c>
      <c r="AC67">
        <v>694931.13</v>
      </c>
      <c r="AD67">
        <v>34782762.649999999</v>
      </c>
      <c r="AE67" s="1" t="s">
        <v>55</v>
      </c>
      <c r="AF67" s="2">
        <v>46151</v>
      </c>
      <c r="AG67" s="2">
        <v>46191</v>
      </c>
      <c r="AH67" s="2"/>
      <c r="AI67" s="1" t="s">
        <v>91</v>
      </c>
      <c r="AJ67" s="1" t="s">
        <v>92</v>
      </c>
    </row>
    <row r="68" spans="1:36">
      <c r="A68" s="1" t="s">
        <v>579</v>
      </c>
      <c r="B68" s="1" t="s">
        <v>580</v>
      </c>
      <c r="C68" s="1" t="s">
        <v>581</v>
      </c>
      <c r="D68" s="1" t="s">
        <v>327</v>
      </c>
      <c r="E68" s="1" t="s">
        <v>40</v>
      </c>
      <c r="F68" s="1" t="s">
        <v>123</v>
      </c>
      <c r="G68" s="1" t="s">
        <v>200</v>
      </c>
      <c r="H68" s="1" t="s">
        <v>43</v>
      </c>
      <c r="I68" s="1" t="s">
        <v>44</v>
      </c>
      <c r="J68" t="s">
        <v>65</v>
      </c>
      <c r="K68" t="s">
        <v>66</v>
      </c>
      <c r="L68" s="1" t="s">
        <v>582</v>
      </c>
      <c r="M68" s="1" t="s">
        <v>139</v>
      </c>
      <c r="N68" s="1" t="s">
        <v>115</v>
      </c>
      <c r="O68" s="1" t="s">
        <v>583</v>
      </c>
      <c r="P68" s="1" t="s">
        <v>584</v>
      </c>
      <c r="Q68">
        <v>224</v>
      </c>
      <c r="R68">
        <v>81</v>
      </c>
      <c r="S68">
        <v>143</v>
      </c>
      <c r="T68">
        <v>25</v>
      </c>
      <c r="U68">
        <v>12</v>
      </c>
      <c r="V68">
        <v>250</v>
      </c>
      <c r="W68" s="1" t="s">
        <v>52</v>
      </c>
      <c r="X68" s="1" t="s">
        <v>53</v>
      </c>
      <c r="Y68" s="1" t="s">
        <v>54</v>
      </c>
      <c r="Z68">
        <v>4</v>
      </c>
      <c r="AA68" s="2">
        <v>45748</v>
      </c>
      <c r="AB68">
        <v>577877.35</v>
      </c>
      <c r="AC68">
        <v>684732.09</v>
      </c>
      <c r="AD68">
        <v>129444526.40000001</v>
      </c>
      <c r="AE68" s="1" t="s">
        <v>55</v>
      </c>
      <c r="AF68" s="2">
        <v>46153</v>
      </c>
      <c r="AG68" s="2">
        <v>45754</v>
      </c>
      <c r="AH68" s="2"/>
      <c r="AI68" s="1" t="s">
        <v>91</v>
      </c>
      <c r="AJ68" s="1" t="s">
        <v>92</v>
      </c>
    </row>
    <row r="69" spans="1:36">
      <c r="A69" s="1" t="s">
        <v>585</v>
      </c>
      <c r="B69" s="1" t="s">
        <v>586</v>
      </c>
      <c r="C69" s="1" t="s">
        <v>587</v>
      </c>
      <c r="D69" s="1" t="s">
        <v>588</v>
      </c>
      <c r="E69" s="1" t="s">
        <v>392</v>
      </c>
      <c r="F69" s="1" t="s">
        <v>217</v>
      </c>
      <c r="G69" s="1" t="s">
        <v>255</v>
      </c>
      <c r="H69" s="1" t="s">
        <v>43</v>
      </c>
      <c r="I69" s="1" t="s">
        <v>44</v>
      </c>
      <c r="J69" t="s">
        <v>65</v>
      </c>
      <c r="K69" t="s">
        <v>66</v>
      </c>
      <c r="L69" s="1" t="s">
        <v>589</v>
      </c>
      <c r="M69" s="1" t="s">
        <v>168</v>
      </c>
      <c r="N69" s="1" t="s">
        <v>101</v>
      </c>
      <c r="O69" s="1" t="s">
        <v>590</v>
      </c>
      <c r="P69" s="1" t="s">
        <v>591</v>
      </c>
      <c r="Q69">
        <v>228</v>
      </c>
      <c r="R69">
        <v>64</v>
      </c>
      <c r="S69">
        <v>164</v>
      </c>
      <c r="T69">
        <v>50</v>
      </c>
      <c r="U69">
        <v>25</v>
      </c>
      <c r="V69">
        <v>300</v>
      </c>
      <c r="W69" s="1" t="s">
        <v>229</v>
      </c>
      <c r="X69" s="1" t="s">
        <v>230</v>
      </c>
      <c r="Y69" s="1" t="s">
        <v>153</v>
      </c>
      <c r="Z69">
        <v>36</v>
      </c>
      <c r="AA69" s="2">
        <v>45679</v>
      </c>
      <c r="AB69">
        <v>123785</v>
      </c>
      <c r="AC69">
        <v>178443.93</v>
      </c>
      <c r="AD69">
        <v>28222980</v>
      </c>
      <c r="AE69" s="1" t="s">
        <v>55</v>
      </c>
      <c r="AF69" s="2">
        <v>46148</v>
      </c>
      <c r="AG69" s="2">
        <v>45685</v>
      </c>
      <c r="AH69" s="2"/>
      <c r="AI69" s="1" t="s">
        <v>91</v>
      </c>
      <c r="AJ69" s="1" t="s">
        <v>92</v>
      </c>
    </row>
    <row r="70" spans="1:36">
      <c r="A70" s="1" t="s">
        <v>592</v>
      </c>
      <c r="B70" s="1" t="s">
        <v>593</v>
      </c>
      <c r="C70" s="1" t="s">
        <v>594</v>
      </c>
      <c r="D70" s="1" t="s">
        <v>362</v>
      </c>
      <c r="E70" s="1" t="s">
        <v>186</v>
      </c>
      <c r="F70" s="1" t="s">
        <v>363</v>
      </c>
      <c r="G70" s="1" t="s">
        <v>400</v>
      </c>
      <c r="H70" s="1" t="s">
        <v>43</v>
      </c>
      <c r="I70" s="1" t="s">
        <v>201</v>
      </c>
      <c r="J70" t="s">
        <v>82</v>
      </c>
      <c r="K70" t="s">
        <v>83</v>
      </c>
      <c r="L70" s="1" t="s">
        <v>595</v>
      </c>
      <c r="M70" s="1" t="s">
        <v>85</v>
      </c>
      <c r="N70" s="1" t="s">
        <v>236</v>
      </c>
      <c r="O70" s="1" t="s">
        <v>596</v>
      </c>
      <c r="P70" s="1" t="s">
        <v>597</v>
      </c>
      <c r="Q70">
        <v>30</v>
      </c>
      <c r="R70">
        <v>0</v>
      </c>
      <c r="S70">
        <v>30</v>
      </c>
      <c r="T70">
        <v>20</v>
      </c>
      <c r="U70">
        <v>10</v>
      </c>
      <c r="V70">
        <v>100</v>
      </c>
      <c r="W70" s="1" t="s">
        <v>88</v>
      </c>
      <c r="X70" s="1" t="s">
        <v>89</v>
      </c>
      <c r="Y70" s="1" t="s">
        <v>90</v>
      </c>
      <c r="Z70">
        <v>26</v>
      </c>
      <c r="AA70" s="2">
        <v>46110</v>
      </c>
      <c r="AB70">
        <v>48926.720000000001</v>
      </c>
      <c r="AC70">
        <v>62941.97</v>
      </c>
      <c r="AD70">
        <v>1467801.6000000001</v>
      </c>
      <c r="AE70" s="1" t="s">
        <v>55</v>
      </c>
      <c r="AF70" s="2">
        <v>46165</v>
      </c>
      <c r="AG70" s="2">
        <v>46113</v>
      </c>
      <c r="AH70" s="2"/>
      <c r="AI70" s="1" t="s">
        <v>91</v>
      </c>
      <c r="AJ70" s="1" t="s">
        <v>92</v>
      </c>
    </row>
    <row r="71" spans="1:36">
      <c r="A71" s="1" t="s">
        <v>598</v>
      </c>
      <c r="B71" s="1" t="s">
        <v>599</v>
      </c>
      <c r="C71" s="1" t="s">
        <v>600</v>
      </c>
      <c r="D71" s="1" t="s">
        <v>61</v>
      </c>
      <c r="E71" s="1" t="s">
        <v>62</v>
      </c>
      <c r="F71" s="1" t="s">
        <v>63</v>
      </c>
      <c r="G71" s="1" t="s">
        <v>304</v>
      </c>
      <c r="H71" s="1" t="s">
        <v>43</v>
      </c>
      <c r="I71" s="1" t="s">
        <v>44</v>
      </c>
      <c r="J71" t="s">
        <v>65</v>
      </c>
      <c r="K71" t="s">
        <v>66</v>
      </c>
      <c r="L71" s="1" t="s">
        <v>601</v>
      </c>
      <c r="M71" s="1" t="s">
        <v>48</v>
      </c>
      <c r="N71" s="1" t="s">
        <v>101</v>
      </c>
      <c r="O71" s="1" t="s">
        <v>602</v>
      </c>
      <c r="P71" s="1" t="s">
        <v>603</v>
      </c>
      <c r="Q71">
        <v>142</v>
      </c>
      <c r="R71">
        <v>50</v>
      </c>
      <c r="S71">
        <v>92</v>
      </c>
      <c r="T71">
        <v>100</v>
      </c>
      <c r="U71">
        <v>50</v>
      </c>
      <c r="V71">
        <v>600</v>
      </c>
      <c r="W71" s="1" t="s">
        <v>181</v>
      </c>
      <c r="X71" s="1" t="s">
        <v>182</v>
      </c>
      <c r="Y71" s="1" t="s">
        <v>54</v>
      </c>
      <c r="Z71">
        <v>8</v>
      </c>
      <c r="AA71" s="2">
        <v>45674</v>
      </c>
      <c r="AB71">
        <v>82441.14</v>
      </c>
      <c r="AC71">
        <v>123481.60000000001</v>
      </c>
      <c r="AD71">
        <v>11706641.880000001</v>
      </c>
      <c r="AE71" s="1" t="s">
        <v>55</v>
      </c>
      <c r="AF71" s="2">
        <v>46200</v>
      </c>
      <c r="AG71" s="2">
        <v>45675</v>
      </c>
      <c r="AH71" s="2">
        <v>46590</v>
      </c>
      <c r="AI71" s="1" t="s">
        <v>91</v>
      </c>
      <c r="AJ71" s="1" t="s">
        <v>92</v>
      </c>
    </row>
    <row r="72" spans="1:36">
      <c r="A72" s="1" t="s">
        <v>604</v>
      </c>
      <c r="B72" s="1" t="s">
        <v>605</v>
      </c>
      <c r="C72" s="1" t="s">
        <v>606</v>
      </c>
      <c r="D72" s="1" t="s">
        <v>348</v>
      </c>
      <c r="E72" s="1" t="s">
        <v>134</v>
      </c>
      <c r="F72" s="1" t="s">
        <v>135</v>
      </c>
      <c r="G72" s="1" t="s">
        <v>136</v>
      </c>
      <c r="H72" s="1" t="s">
        <v>137</v>
      </c>
      <c r="I72" s="1" t="s">
        <v>44</v>
      </c>
      <c r="J72" t="s">
        <v>65</v>
      </c>
      <c r="K72" t="s">
        <v>66</v>
      </c>
      <c r="L72" s="1" t="s">
        <v>607</v>
      </c>
      <c r="M72" s="1" t="s">
        <v>168</v>
      </c>
      <c r="N72" s="1" t="s">
        <v>194</v>
      </c>
      <c r="O72" s="1" t="s">
        <v>608</v>
      </c>
      <c r="P72" s="1" t="s">
        <v>609</v>
      </c>
      <c r="Q72">
        <v>15</v>
      </c>
      <c r="R72">
        <v>5</v>
      </c>
      <c r="S72">
        <v>10</v>
      </c>
      <c r="T72">
        <v>20</v>
      </c>
      <c r="U72">
        <v>10</v>
      </c>
      <c r="V72">
        <v>200</v>
      </c>
      <c r="W72" s="1" t="s">
        <v>181</v>
      </c>
      <c r="X72" s="1" t="s">
        <v>182</v>
      </c>
      <c r="Y72" s="1" t="s">
        <v>54</v>
      </c>
      <c r="Z72">
        <v>10</v>
      </c>
      <c r="AA72" s="2">
        <v>45734</v>
      </c>
      <c r="AB72">
        <v>13989.82</v>
      </c>
      <c r="AC72">
        <v>16517.47</v>
      </c>
      <c r="AD72">
        <v>209847.3</v>
      </c>
      <c r="AE72" s="1" t="s">
        <v>55</v>
      </c>
      <c r="AF72" s="2">
        <v>46166</v>
      </c>
      <c r="AG72" s="2">
        <v>45739</v>
      </c>
      <c r="AH72" s="2">
        <v>46194</v>
      </c>
      <c r="AI72" s="1" t="s">
        <v>129</v>
      </c>
      <c r="AJ72" s="1" t="s">
        <v>57</v>
      </c>
    </row>
    <row r="73" spans="1:36">
      <c r="A73" s="1" t="s">
        <v>610</v>
      </c>
      <c r="B73" s="1" t="s">
        <v>611</v>
      </c>
      <c r="C73" s="1" t="s">
        <v>612</v>
      </c>
      <c r="D73" s="1" t="s">
        <v>613</v>
      </c>
      <c r="E73" s="1" t="s">
        <v>40</v>
      </c>
      <c r="F73" s="1" t="s">
        <v>97</v>
      </c>
      <c r="G73" s="1" t="s">
        <v>614</v>
      </c>
      <c r="H73" s="1" t="s">
        <v>43</v>
      </c>
      <c r="I73" s="1" t="s">
        <v>44</v>
      </c>
      <c r="J73" t="s">
        <v>45</v>
      </c>
      <c r="K73" t="s">
        <v>46</v>
      </c>
      <c r="L73" s="1" t="s">
        <v>615</v>
      </c>
      <c r="M73" s="1" t="s">
        <v>48</v>
      </c>
      <c r="N73" s="1" t="s">
        <v>115</v>
      </c>
      <c r="O73" s="1" t="s">
        <v>616</v>
      </c>
      <c r="P73" s="1" t="s">
        <v>617</v>
      </c>
      <c r="Q73">
        <v>69</v>
      </c>
      <c r="R73">
        <v>17</v>
      </c>
      <c r="S73">
        <v>52</v>
      </c>
      <c r="T73">
        <v>15</v>
      </c>
      <c r="U73">
        <v>6</v>
      </c>
      <c r="V73">
        <v>75</v>
      </c>
      <c r="W73" s="1" t="s">
        <v>259</v>
      </c>
      <c r="X73" s="1" t="s">
        <v>260</v>
      </c>
      <c r="Y73" s="1" t="s">
        <v>54</v>
      </c>
      <c r="Z73">
        <v>7</v>
      </c>
      <c r="AA73" s="2">
        <v>45986</v>
      </c>
      <c r="AB73">
        <v>140728.76999999999</v>
      </c>
      <c r="AC73">
        <v>161883.85</v>
      </c>
      <c r="AD73">
        <v>9710285.1300000008</v>
      </c>
      <c r="AE73" s="1" t="s">
        <v>55</v>
      </c>
      <c r="AF73" s="2">
        <v>46162</v>
      </c>
      <c r="AG73" s="2">
        <v>45993</v>
      </c>
      <c r="AH73" s="2"/>
      <c r="AI73" s="1" t="s">
        <v>91</v>
      </c>
      <c r="AJ73" s="1" t="s">
        <v>92</v>
      </c>
    </row>
    <row r="74" spans="1:36">
      <c r="A74" s="1" t="s">
        <v>618</v>
      </c>
      <c r="B74" s="1" t="s">
        <v>619</v>
      </c>
      <c r="C74" s="1" t="s">
        <v>620</v>
      </c>
      <c r="D74" s="1" t="s">
        <v>621</v>
      </c>
      <c r="E74" s="1" t="s">
        <v>265</v>
      </c>
      <c r="F74" s="1" t="s">
        <v>622</v>
      </c>
      <c r="G74" s="1" t="s">
        <v>623</v>
      </c>
      <c r="H74" s="1" t="s">
        <v>43</v>
      </c>
      <c r="I74" s="1" t="s">
        <v>201</v>
      </c>
      <c r="J74" t="s">
        <v>82</v>
      </c>
      <c r="K74" t="s">
        <v>83</v>
      </c>
      <c r="L74" s="1" t="s">
        <v>624</v>
      </c>
      <c r="M74" s="1" t="s">
        <v>100</v>
      </c>
      <c r="N74" s="1" t="s">
        <v>203</v>
      </c>
      <c r="O74" s="1" t="s">
        <v>625</v>
      </c>
      <c r="P74" s="1" t="s">
        <v>626</v>
      </c>
      <c r="Q74">
        <v>829</v>
      </c>
      <c r="R74">
        <v>257</v>
      </c>
      <c r="S74">
        <v>572</v>
      </c>
      <c r="T74">
        <v>75</v>
      </c>
      <c r="U74">
        <v>37</v>
      </c>
      <c r="V74">
        <v>750</v>
      </c>
      <c r="W74" s="1" t="s">
        <v>308</v>
      </c>
      <c r="X74" s="1" t="s">
        <v>309</v>
      </c>
      <c r="Y74" s="1" t="s">
        <v>74</v>
      </c>
      <c r="Z74">
        <v>25</v>
      </c>
      <c r="AA74" s="2">
        <v>46027</v>
      </c>
      <c r="AB74">
        <v>894432.38</v>
      </c>
      <c r="AC74">
        <v>1263858.24</v>
      </c>
      <c r="AD74">
        <v>741484443</v>
      </c>
      <c r="AE74" s="1" t="s">
        <v>55</v>
      </c>
      <c r="AF74" s="2">
        <v>46193</v>
      </c>
      <c r="AG74" s="2">
        <v>46028</v>
      </c>
      <c r="AH74" s="2"/>
      <c r="AI74" s="1" t="s">
        <v>410</v>
      </c>
      <c r="AJ74" s="1" t="s">
        <v>92</v>
      </c>
    </row>
    <row r="75" spans="1:36">
      <c r="A75" s="1" t="s">
        <v>627</v>
      </c>
      <c r="B75" s="1" t="s">
        <v>628</v>
      </c>
      <c r="C75" s="1" t="s">
        <v>629</v>
      </c>
      <c r="D75" s="1" t="s">
        <v>284</v>
      </c>
      <c r="E75" s="1" t="s">
        <v>186</v>
      </c>
      <c r="F75" s="1" t="s">
        <v>80</v>
      </c>
      <c r="G75" s="1" t="s">
        <v>176</v>
      </c>
      <c r="H75" s="1" t="s">
        <v>43</v>
      </c>
      <c r="I75" s="1" t="s">
        <v>44</v>
      </c>
      <c r="J75" t="s">
        <v>65</v>
      </c>
      <c r="K75" t="s">
        <v>66</v>
      </c>
      <c r="L75" s="1" t="s">
        <v>630</v>
      </c>
      <c r="M75" s="1" t="s">
        <v>68</v>
      </c>
      <c r="N75" s="1" t="s">
        <v>178</v>
      </c>
      <c r="O75" s="1" t="s">
        <v>631</v>
      </c>
      <c r="P75" s="1" t="s">
        <v>632</v>
      </c>
      <c r="Q75">
        <v>433</v>
      </c>
      <c r="R75">
        <v>25</v>
      </c>
      <c r="S75">
        <v>408</v>
      </c>
      <c r="T75">
        <v>60</v>
      </c>
      <c r="U75">
        <v>18</v>
      </c>
      <c r="V75">
        <v>600</v>
      </c>
      <c r="W75" s="1" t="s">
        <v>52</v>
      </c>
      <c r="X75" s="1" t="s">
        <v>53</v>
      </c>
      <c r="Y75" s="1" t="s">
        <v>54</v>
      </c>
      <c r="Z75">
        <v>2</v>
      </c>
      <c r="AA75" s="2">
        <v>45744</v>
      </c>
      <c r="AB75">
        <v>374696.94</v>
      </c>
      <c r="AC75">
        <v>466958.94</v>
      </c>
      <c r="AD75">
        <v>162243775</v>
      </c>
      <c r="AE75" s="1" t="s">
        <v>55</v>
      </c>
      <c r="AF75" s="2">
        <v>46168</v>
      </c>
      <c r="AG75" s="2">
        <v>45757</v>
      </c>
      <c r="AH75" s="2"/>
      <c r="AI75" s="1" t="s">
        <v>91</v>
      </c>
      <c r="AJ75" s="1" t="s">
        <v>92</v>
      </c>
    </row>
    <row r="76" spans="1:36">
      <c r="A76" s="1" t="s">
        <v>633</v>
      </c>
      <c r="B76" s="1" t="s">
        <v>634</v>
      </c>
      <c r="C76" s="1" t="s">
        <v>635</v>
      </c>
      <c r="D76" s="1" t="s">
        <v>636</v>
      </c>
      <c r="E76" s="1" t="s">
        <v>134</v>
      </c>
      <c r="F76" s="1" t="s">
        <v>217</v>
      </c>
      <c r="G76" s="1" t="s">
        <v>218</v>
      </c>
      <c r="H76" s="1" t="s">
        <v>43</v>
      </c>
      <c r="I76" s="1" t="s">
        <v>44</v>
      </c>
      <c r="J76" t="s">
        <v>82</v>
      </c>
      <c r="K76" t="s">
        <v>83</v>
      </c>
      <c r="L76" s="1" t="s">
        <v>637</v>
      </c>
      <c r="M76" s="1" t="s">
        <v>68</v>
      </c>
      <c r="N76" s="1" t="s">
        <v>69</v>
      </c>
      <c r="O76" s="1" t="s">
        <v>638</v>
      </c>
      <c r="P76" s="1" t="s">
        <v>639</v>
      </c>
      <c r="Q76">
        <v>36</v>
      </c>
      <c r="R76">
        <v>12</v>
      </c>
      <c r="S76">
        <v>24</v>
      </c>
      <c r="T76">
        <v>20</v>
      </c>
      <c r="U76">
        <v>10</v>
      </c>
      <c r="V76">
        <v>120</v>
      </c>
      <c r="W76" s="1" t="s">
        <v>161</v>
      </c>
      <c r="X76" s="1" t="s">
        <v>162</v>
      </c>
      <c r="Y76" s="1" t="s">
        <v>54</v>
      </c>
      <c r="Z76">
        <v>6</v>
      </c>
      <c r="AA76" s="2">
        <v>45873</v>
      </c>
      <c r="AB76">
        <v>149601.70000000001</v>
      </c>
      <c r="AC76">
        <v>184812.25</v>
      </c>
      <c r="AD76">
        <v>5385661.2000000002</v>
      </c>
      <c r="AE76" s="1" t="s">
        <v>55</v>
      </c>
      <c r="AF76" s="2">
        <v>46202</v>
      </c>
      <c r="AG76" s="2">
        <v>45881</v>
      </c>
      <c r="AH76" s="2"/>
      <c r="AI76" s="1" t="s">
        <v>91</v>
      </c>
      <c r="AJ76" s="1" t="s">
        <v>92</v>
      </c>
    </row>
    <row r="77" spans="1:36">
      <c r="A77" s="1" t="s">
        <v>640</v>
      </c>
      <c r="B77" s="1" t="s">
        <v>641</v>
      </c>
      <c r="C77" s="1" t="s">
        <v>642</v>
      </c>
      <c r="D77" s="1" t="s">
        <v>643</v>
      </c>
      <c r="E77" s="1" t="s">
        <v>62</v>
      </c>
      <c r="F77" s="1" t="s">
        <v>135</v>
      </c>
      <c r="G77" s="1" t="s">
        <v>166</v>
      </c>
      <c r="H77" s="1" t="s">
        <v>137</v>
      </c>
      <c r="I77" s="1" t="s">
        <v>44</v>
      </c>
      <c r="J77" t="s">
        <v>82</v>
      </c>
      <c r="K77" t="s">
        <v>83</v>
      </c>
      <c r="L77" s="1" t="s">
        <v>644</v>
      </c>
      <c r="M77" s="1" t="s">
        <v>48</v>
      </c>
      <c r="N77" s="1" t="s">
        <v>203</v>
      </c>
      <c r="O77" s="1" t="s">
        <v>645</v>
      </c>
      <c r="P77" s="1" t="s">
        <v>646</v>
      </c>
      <c r="Q77">
        <v>36</v>
      </c>
      <c r="R77">
        <v>9</v>
      </c>
      <c r="S77">
        <v>27</v>
      </c>
      <c r="T77">
        <v>30</v>
      </c>
      <c r="U77">
        <v>9</v>
      </c>
      <c r="V77">
        <v>180</v>
      </c>
      <c r="W77" s="1" t="s">
        <v>308</v>
      </c>
      <c r="X77" s="1" t="s">
        <v>309</v>
      </c>
      <c r="Y77" s="1" t="s">
        <v>74</v>
      </c>
      <c r="Z77">
        <v>20</v>
      </c>
      <c r="AA77" s="2">
        <v>45800</v>
      </c>
      <c r="AB77">
        <v>43898.45</v>
      </c>
      <c r="AC77">
        <v>65453.73</v>
      </c>
      <c r="AD77">
        <v>1580344.2</v>
      </c>
      <c r="AE77" s="1" t="s">
        <v>55</v>
      </c>
      <c r="AF77" s="2">
        <v>46185</v>
      </c>
      <c r="AG77" s="2">
        <v>45810</v>
      </c>
      <c r="AH77" s="2">
        <v>46603</v>
      </c>
      <c r="AI77" s="1" t="s">
        <v>91</v>
      </c>
      <c r="AJ77" s="1" t="s">
        <v>92</v>
      </c>
    </row>
    <row r="78" spans="1:36">
      <c r="A78" s="1" t="s">
        <v>647</v>
      </c>
      <c r="B78" s="1" t="s">
        <v>648</v>
      </c>
      <c r="C78" s="1" t="s">
        <v>649</v>
      </c>
      <c r="D78" s="1" t="s">
        <v>185</v>
      </c>
      <c r="E78" s="1" t="s">
        <v>186</v>
      </c>
      <c r="F78" s="1" t="s">
        <v>111</v>
      </c>
      <c r="G78" s="1" t="s">
        <v>234</v>
      </c>
      <c r="H78" s="1" t="s">
        <v>43</v>
      </c>
      <c r="I78" s="1" t="s">
        <v>44</v>
      </c>
      <c r="J78" t="s">
        <v>45</v>
      </c>
      <c r="K78" t="s">
        <v>46</v>
      </c>
      <c r="L78" s="1" t="s">
        <v>650</v>
      </c>
      <c r="M78" s="1" t="s">
        <v>139</v>
      </c>
      <c r="N78" s="1" t="s">
        <v>203</v>
      </c>
      <c r="O78" s="1" t="s">
        <v>651</v>
      </c>
      <c r="P78" s="1" t="s">
        <v>652</v>
      </c>
      <c r="Q78">
        <v>199</v>
      </c>
      <c r="R78">
        <v>4</v>
      </c>
      <c r="S78">
        <v>195</v>
      </c>
      <c r="T78">
        <v>60</v>
      </c>
      <c r="U78">
        <v>18</v>
      </c>
      <c r="V78">
        <v>600</v>
      </c>
      <c r="W78" s="1" t="s">
        <v>151</v>
      </c>
      <c r="X78" s="1" t="s">
        <v>152</v>
      </c>
      <c r="Y78" s="1" t="s">
        <v>153</v>
      </c>
      <c r="Z78">
        <v>34</v>
      </c>
      <c r="AA78" s="2">
        <v>45887</v>
      </c>
      <c r="AB78">
        <v>53021.75</v>
      </c>
      <c r="AC78">
        <v>69561.36</v>
      </c>
      <c r="AD78">
        <v>10551328.25</v>
      </c>
      <c r="AE78" s="1" t="s">
        <v>55</v>
      </c>
      <c r="AF78" s="2">
        <v>46149</v>
      </c>
      <c r="AG78" s="2">
        <v>45890</v>
      </c>
      <c r="AH78" s="2"/>
      <c r="AI78" s="1" t="s">
        <v>91</v>
      </c>
      <c r="AJ78" s="1" t="s">
        <v>92</v>
      </c>
    </row>
    <row r="79" spans="1:36">
      <c r="A79" s="1" t="s">
        <v>653</v>
      </c>
      <c r="B79" s="1" t="s">
        <v>654</v>
      </c>
      <c r="C79" s="1" t="s">
        <v>655</v>
      </c>
      <c r="D79" s="1" t="s">
        <v>355</v>
      </c>
      <c r="E79" s="1" t="s">
        <v>62</v>
      </c>
      <c r="F79" s="1" t="s">
        <v>123</v>
      </c>
      <c r="G79" s="1" t="s">
        <v>124</v>
      </c>
      <c r="H79" s="1" t="s">
        <v>43</v>
      </c>
      <c r="I79" s="1" t="s">
        <v>44</v>
      </c>
      <c r="J79" t="s">
        <v>82</v>
      </c>
      <c r="K79" t="s">
        <v>83</v>
      </c>
      <c r="L79" s="1" t="s">
        <v>656</v>
      </c>
      <c r="M79" s="1" t="s">
        <v>68</v>
      </c>
      <c r="N79" s="1" t="s">
        <v>49</v>
      </c>
      <c r="O79" s="1" t="s">
        <v>657</v>
      </c>
      <c r="P79" s="1" t="s">
        <v>658</v>
      </c>
      <c r="Q79">
        <v>402</v>
      </c>
      <c r="R79">
        <v>2</v>
      </c>
      <c r="S79">
        <v>400</v>
      </c>
      <c r="T79">
        <v>40</v>
      </c>
      <c r="U79">
        <v>16</v>
      </c>
      <c r="V79">
        <v>400</v>
      </c>
      <c r="W79" s="1" t="s">
        <v>88</v>
      </c>
      <c r="X79" s="1" t="s">
        <v>89</v>
      </c>
      <c r="Y79" s="1" t="s">
        <v>90</v>
      </c>
      <c r="Z79">
        <v>26</v>
      </c>
      <c r="AA79" s="2">
        <v>45954</v>
      </c>
      <c r="AB79">
        <v>396502.78</v>
      </c>
      <c r="AC79">
        <v>475941.91</v>
      </c>
      <c r="AD79">
        <v>159394117.59999999</v>
      </c>
      <c r="AE79" s="1" t="s">
        <v>55</v>
      </c>
      <c r="AF79" s="2">
        <v>46181</v>
      </c>
      <c r="AG79" s="2">
        <v>45958</v>
      </c>
      <c r="AH79" s="2"/>
      <c r="AI79" s="1" t="s">
        <v>410</v>
      </c>
      <c r="AJ79" s="1" t="s">
        <v>92</v>
      </c>
    </row>
    <row r="80" spans="1:36">
      <c r="A80" s="1" t="s">
        <v>659</v>
      </c>
      <c r="B80" s="1" t="s">
        <v>660</v>
      </c>
      <c r="C80" s="1" t="s">
        <v>661</v>
      </c>
      <c r="D80" s="1" t="s">
        <v>662</v>
      </c>
      <c r="E80" s="1" t="s">
        <v>186</v>
      </c>
      <c r="F80" s="1" t="s">
        <v>80</v>
      </c>
      <c r="G80" s="1" t="s">
        <v>285</v>
      </c>
      <c r="H80" s="1" t="s">
        <v>43</v>
      </c>
      <c r="I80" s="1" t="s">
        <v>44</v>
      </c>
      <c r="J80" t="s">
        <v>45</v>
      </c>
      <c r="K80" t="s">
        <v>46</v>
      </c>
      <c r="L80" s="1" t="s">
        <v>663</v>
      </c>
      <c r="M80" s="1" t="s">
        <v>126</v>
      </c>
      <c r="N80" s="1" t="s">
        <v>178</v>
      </c>
      <c r="O80" s="1" t="s">
        <v>664</v>
      </c>
      <c r="P80" s="1" t="s">
        <v>665</v>
      </c>
      <c r="Q80">
        <v>0</v>
      </c>
      <c r="R80">
        <v>0</v>
      </c>
      <c r="S80">
        <v>0</v>
      </c>
      <c r="T80">
        <v>30</v>
      </c>
      <c r="U80">
        <v>15</v>
      </c>
      <c r="V80">
        <v>240</v>
      </c>
      <c r="W80" s="1" t="s">
        <v>151</v>
      </c>
      <c r="X80" s="1" t="s">
        <v>152</v>
      </c>
      <c r="Y80" s="1" t="s">
        <v>153</v>
      </c>
      <c r="Z80">
        <v>39</v>
      </c>
      <c r="AA80" s="2">
        <v>45662</v>
      </c>
      <c r="AB80">
        <v>777136</v>
      </c>
      <c r="AC80">
        <v>965912.01</v>
      </c>
      <c r="AD80">
        <v>0</v>
      </c>
      <c r="AE80" s="1" t="s">
        <v>55</v>
      </c>
      <c r="AF80" s="2">
        <v>46197</v>
      </c>
      <c r="AG80" s="2">
        <v>45664</v>
      </c>
      <c r="AH80" s="2"/>
      <c r="AI80" s="1" t="s">
        <v>56</v>
      </c>
      <c r="AJ80" s="1" t="s">
        <v>57</v>
      </c>
    </row>
    <row r="81" spans="1:36">
      <c r="A81" s="1" t="s">
        <v>666</v>
      </c>
      <c r="B81" s="1" t="s">
        <v>667</v>
      </c>
      <c r="C81" s="1" t="s">
        <v>668</v>
      </c>
      <c r="D81" s="1" t="s">
        <v>413</v>
      </c>
      <c r="E81" s="1" t="s">
        <v>146</v>
      </c>
      <c r="F81" s="1" t="s">
        <v>244</v>
      </c>
      <c r="G81" s="1" t="s">
        <v>245</v>
      </c>
      <c r="H81" s="1" t="s">
        <v>43</v>
      </c>
      <c r="I81" s="1" t="s">
        <v>44</v>
      </c>
      <c r="J81" t="s">
        <v>45</v>
      </c>
      <c r="K81" t="s">
        <v>46</v>
      </c>
      <c r="L81" s="1" t="s">
        <v>669</v>
      </c>
      <c r="M81" s="1" t="s">
        <v>114</v>
      </c>
      <c r="N81" s="1" t="s">
        <v>178</v>
      </c>
      <c r="O81" s="1" t="s">
        <v>670</v>
      </c>
      <c r="P81" s="1" t="s">
        <v>671</v>
      </c>
      <c r="Q81">
        <v>50</v>
      </c>
      <c r="R81">
        <v>14</v>
      </c>
      <c r="S81">
        <v>36</v>
      </c>
      <c r="T81">
        <v>40</v>
      </c>
      <c r="U81">
        <v>20</v>
      </c>
      <c r="V81">
        <v>160</v>
      </c>
      <c r="W81" s="1" t="s">
        <v>151</v>
      </c>
      <c r="X81" s="1" t="s">
        <v>152</v>
      </c>
      <c r="Y81" s="1" t="s">
        <v>153</v>
      </c>
      <c r="Z81">
        <v>36</v>
      </c>
      <c r="AA81" s="2">
        <v>46022</v>
      </c>
      <c r="AB81">
        <v>313863.58</v>
      </c>
      <c r="AC81">
        <v>467973.02</v>
      </c>
      <c r="AD81">
        <v>15693179</v>
      </c>
      <c r="AE81" s="1" t="s">
        <v>55</v>
      </c>
      <c r="AF81" s="2">
        <v>46167</v>
      </c>
      <c r="AG81" s="2">
        <v>46025</v>
      </c>
      <c r="AH81" s="2"/>
      <c r="AI81" s="1" t="s">
        <v>91</v>
      </c>
      <c r="AJ81" s="1" t="s">
        <v>92</v>
      </c>
    </row>
    <row r="82" spans="1:36">
      <c r="A82" s="1" t="s">
        <v>672</v>
      </c>
      <c r="B82" s="1" t="s">
        <v>673</v>
      </c>
      <c r="C82" s="1" t="s">
        <v>674</v>
      </c>
      <c r="D82" s="1" t="s">
        <v>133</v>
      </c>
      <c r="E82" s="1" t="s">
        <v>134</v>
      </c>
      <c r="F82" s="1" t="s">
        <v>135</v>
      </c>
      <c r="G82" s="1" t="s">
        <v>136</v>
      </c>
      <c r="H82" s="1" t="s">
        <v>137</v>
      </c>
      <c r="I82" s="1" t="s">
        <v>44</v>
      </c>
      <c r="J82" t="s">
        <v>65</v>
      </c>
      <c r="K82" t="s">
        <v>66</v>
      </c>
      <c r="L82" s="1" t="s">
        <v>675</v>
      </c>
      <c r="M82" s="1" t="s">
        <v>48</v>
      </c>
      <c r="N82" s="1" t="s">
        <v>115</v>
      </c>
      <c r="O82" s="1" t="s">
        <v>676</v>
      </c>
      <c r="P82" s="1" t="s">
        <v>677</v>
      </c>
      <c r="Q82">
        <v>43</v>
      </c>
      <c r="R82">
        <v>9</v>
      </c>
      <c r="S82">
        <v>34</v>
      </c>
      <c r="T82">
        <v>40</v>
      </c>
      <c r="U82">
        <v>12</v>
      </c>
      <c r="V82">
        <v>200</v>
      </c>
      <c r="W82" s="1" t="s">
        <v>72</v>
      </c>
      <c r="X82" s="1" t="s">
        <v>73</v>
      </c>
      <c r="Y82" s="1" t="s">
        <v>74</v>
      </c>
      <c r="Z82">
        <v>19</v>
      </c>
      <c r="AA82" s="2">
        <v>45920</v>
      </c>
      <c r="AB82">
        <v>27587.279999999999</v>
      </c>
      <c r="AC82">
        <v>38338.21</v>
      </c>
      <c r="AD82">
        <v>1186253.04</v>
      </c>
      <c r="AE82" s="1" t="s">
        <v>55</v>
      </c>
      <c r="AF82" s="2">
        <v>46172</v>
      </c>
      <c r="AG82" s="2">
        <v>45921</v>
      </c>
      <c r="AH82" s="2">
        <v>46600</v>
      </c>
      <c r="AI82" s="1" t="s">
        <v>91</v>
      </c>
      <c r="AJ82" s="1" t="s">
        <v>92</v>
      </c>
    </row>
    <row r="83" spans="1:36">
      <c r="A83" s="1" t="s">
        <v>678</v>
      </c>
      <c r="B83" s="1" t="s">
        <v>679</v>
      </c>
      <c r="C83" s="1" t="s">
        <v>680</v>
      </c>
      <c r="D83" s="1" t="s">
        <v>371</v>
      </c>
      <c r="E83" s="1" t="s">
        <v>62</v>
      </c>
      <c r="F83" s="1" t="s">
        <v>111</v>
      </c>
      <c r="G83" s="1" t="s">
        <v>187</v>
      </c>
      <c r="H83" s="1" t="s">
        <v>43</v>
      </c>
      <c r="I83" s="1" t="s">
        <v>44</v>
      </c>
      <c r="J83" t="s">
        <v>45</v>
      </c>
      <c r="K83" t="s">
        <v>46</v>
      </c>
      <c r="L83" s="1" t="s">
        <v>681</v>
      </c>
      <c r="M83" s="1" t="s">
        <v>168</v>
      </c>
      <c r="N83" s="1" t="s">
        <v>203</v>
      </c>
      <c r="O83" s="1" t="s">
        <v>682</v>
      </c>
      <c r="P83" s="1" t="s">
        <v>683</v>
      </c>
      <c r="Q83">
        <v>-1</v>
      </c>
      <c r="R83">
        <v>2</v>
      </c>
      <c r="S83">
        <v>30</v>
      </c>
      <c r="T83">
        <v>10</v>
      </c>
      <c r="U83">
        <v>4</v>
      </c>
      <c r="V83">
        <v>50</v>
      </c>
      <c r="W83" s="1" t="s">
        <v>181</v>
      </c>
      <c r="X83" s="1" t="s">
        <v>182</v>
      </c>
      <c r="Y83" s="1" t="s">
        <v>54</v>
      </c>
      <c r="Z83">
        <v>12</v>
      </c>
      <c r="AA83" s="2">
        <v>45742</v>
      </c>
      <c r="AB83">
        <v>167796.14</v>
      </c>
      <c r="AC83">
        <v>198658.68</v>
      </c>
      <c r="AD83">
        <v>5369476.4800000004</v>
      </c>
      <c r="AE83" s="1" t="s">
        <v>55</v>
      </c>
      <c r="AF83" s="2">
        <v>46201</v>
      </c>
      <c r="AG83" s="2">
        <v>45754</v>
      </c>
      <c r="AH83" s="2"/>
      <c r="AI83" s="1" t="s">
        <v>91</v>
      </c>
      <c r="AJ83" s="1" t="s">
        <v>92</v>
      </c>
    </row>
    <row r="84" spans="1:36">
      <c r="A84" s="1" t="s">
        <v>684</v>
      </c>
      <c r="B84" s="1" t="s">
        <v>685</v>
      </c>
      <c r="C84" s="1" t="s">
        <v>686</v>
      </c>
      <c r="D84" s="1" t="s">
        <v>399</v>
      </c>
      <c r="E84" s="1" t="s">
        <v>110</v>
      </c>
      <c r="F84" s="1" t="s">
        <v>363</v>
      </c>
      <c r="G84" s="1" t="s">
        <v>434</v>
      </c>
      <c r="H84" s="1" t="s">
        <v>43</v>
      </c>
      <c r="I84" s="1" t="s">
        <v>44</v>
      </c>
      <c r="J84" t="s">
        <v>45</v>
      </c>
      <c r="K84" t="s">
        <v>46</v>
      </c>
      <c r="L84" s="1" t="s">
        <v>687</v>
      </c>
      <c r="M84" s="1" t="s">
        <v>114</v>
      </c>
      <c r="N84" s="1" t="s">
        <v>236</v>
      </c>
      <c r="O84" s="1" t="s">
        <v>688</v>
      </c>
      <c r="P84" s="1" t="s">
        <v>689</v>
      </c>
      <c r="Q84">
        <v>114</v>
      </c>
      <c r="R84">
        <v>30</v>
      </c>
      <c r="S84">
        <v>84</v>
      </c>
      <c r="T84">
        <v>100</v>
      </c>
      <c r="U84">
        <v>50</v>
      </c>
      <c r="V84">
        <v>600</v>
      </c>
      <c r="W84" s="1" t="s">
        <v>181</v>
      </c>
      <c r="X84" s="1" t="s">
        <v>182</v>
      </c>
      <c r="Y84" s="1" t="s">
        <v>54</v>
      </c>
      <c r="Z84">
        <v>8</v>
      </c>
      <c r="AA84" s="2">
        <v>45831</v>
      </c>
      <c r="AB84">
        <v>62058.559999999998</v>
      </c>
      <c r="AC84">
        <v>93018.55</v>
      </c>
      <c r="AD84">
        <v>7074675.8399999999</v>
      </c>
      <c r="AE84" s="1" t="s">
        <v>55</v>
      </c>
      <c r="AF84" s="2">
        <v>46189</v>
      </c>
      <c r="AG84" s="2">
        <v>45841</v>
      </c>
      <c r="AH84" s="2"/>
      <c r="AI84" s="1" t="s">
        <v>91</v>
      </c>
      <c r="AJ84" s="1" t="s">
        <v>92</v>
      </c>
    </row>
    <row r="85" spans="1:36">
      <c r="A85" s="1" t="s">
        <v>690</v>
      </c>
      <c r="B85" s="1" t="s">
        <v>691</v>
      </c>
      <c r="C85" s="1" t="s">
        <v>692</v>
      </c>
      <c r="D85" s="1" t="s">
        <v>621</v>
      </c>
      <c r="E85" s="1" t="s">
        <v>265</v>
      </c>
      <c r="F85" s="1" t="s">
        <v>622</v>
      </c>
      <c r="G85" s="1" t="s">
        <v>693</v>
      </c>
      <c r="H85" s="1" t="s">
        <v>43</v>
      </c>
      <c r="I85" s="1" t="s">
        <v>44</v>
      </c>
      <c r="J85" t="s">
        <v>82</v>
      </c>
      <c r="K85" t="s">
        <v>83</v>
      </c>
      <c r="L85" s="1" t="s">
        <v>694</v>
      </c>
      <c r="M85" s="1" t="s">
        <v>126</v>
      </c>
      <c r="N85" s="1" t="s">
        <v>278</v>
      </c>
      <c r="O85" s="1" t="s">
        <v>695</v>
      </c>
      <c r="P85" s="1" t="s">
        <v>696</v>
      </c>
      <c r="Q85">
        <v>153</v>
      </c>
      <c r="R85">
        <v>2</v>
      </c>
      <c r="S85">
        <v>151</v>
      </c>
      <c r="T85">
        <v>50</v>
      </c>
      <c r="U85">
        <v>15</v>
      </c>
      <c r="V85">
        <v>300</v>
      </c>
      <c r="W85" s="1" t="s">
        <v>161</v>
      </c>
      <c r="X85" s="1" t="s">
        <v>162</v>
      </c>
      <c r="Y85" s="1" t="s">
        <v>54</v>
      </c>
      <c r="Z85">
        <v>4</v>
      </c>
      <c r="AA85" s="2">
        <v>45918</v>
      </c>
      <c r="AB85">
        <v>602920.17000000004</v>
      </c>
      <c r="AC85">
        <v>843307.76</v>
      </c>
      <c r="AD85">
        <v>92246786.010000005</v>
      </c>
      <c r="AE85" s="1" t="s">
        <v>55</v>
      </c>
      <c r="AF85" s="2">
        <v>46143</v>
      </c>
      <c r="AG85" s="2">
        <v>45933</v>
      </c>
      <c r="AH85" s="2"/>
      <c r="AI85" s="1" t="s">
        <v>91</v>
      </c>
      <c r="AJ85" s="1" t="s">
        <v>92</v>
      </c>
    </row>
    <row r="86" spans="1:36">
      <c r="A86" s="1" t="s">
        <v>697</v>
      </c>
      <c r="B86" s="1" t="s">
        <v>698</v>
      </c>
      <c r="C86" s="1" t="s">
        <v>699</v>
      </c>
      <c r="D86" s="1" t="s">
        <v>121</v>
      </c>
      <c r="E86" s="1" t="s">
        <v>122</v>
      </c>
      <c r="F86" s="1" t="s">
        <v>123</v>
      </c>
      <c r="G86" s="1" t="s">
        <v>124</v>
      </c>
      <c r="H86" s="1" t="s">
        <v>43</v>
      </c>
      <c r="I86" s="1" t="s">
        <v>44</v>
      </c>
      <c r="J86" t="s">
        <v>82</v>
      </c>
      <c r="K86" t="s">
        <v>83</v>
      </c>
      <c r="L86" s="1" t="s">
        <v>700</v>
      </c>
      <c r="M86" s="1" t="s">
        <v>68</v>
      </c>
      <c r="N86" s="1" t="s">
        <v>194</v>
      </c>
      <c r="O86" s="1" t="s">
        <v>701</v>
      </c>
      <c r="P86" s="1" t="s">
        <v>702</v>
      </c>
      <c r="Q86">
        <v>145</v>
      </c>
      <c r="R86">
        <v>46</v>
      </c>
      <c r="S86">
        <v>99</v>
      </c>
      <c r="T86">
        <v>60</v>
      </c>
      <c r="U86">
        <v>18</v>
      </c>
      <c r="V86">
        <v>240</v>
      </c>
      <c r="W86" s="1" t="s">
        <v>161</v>
      </c>
      <c r="X86" s="1" t="s">
        <v>162</v>
      </c>
      <c r="Y86" s="1" t="s">
        <v>54</v>
      </c>
      <c r="Z86">
        <v>4</v>
      </c>
      <c r="AA86" s="2">
        <v>46174</v>
      </c>
      <c r="AB86">
        <v>468479.23</v>
      </c>
      <c r="AC86">
        <v>612554.06000000006</v>
      </c>
      <c r="AD86">
        <v>67929488.349999994</v>
      </c>
      <c r="AE86" s="1" t="s">
        <v>55</v>
      </c>
      <c r="AF86" s="2">
        <v>46167</v>
      </c>
      <c r="AG86" s="2">
        <v>46187</v>
      </c>
      <c r="AH86" s="2"/>
      <c r="AI86" s="1" t="s">
        <v>91</v>
      </c>
      <c r="AJ86" s="1" t="s">
        <v>92</v>
      </c>
    </row>
    <row r="87" spans="1:36">
      <c r="A87" s="1" t="s">
        <v>703</v>
      </c>
      <c r="B87" s="1" t="s">
        <v>704</v>
      </c>
      <c r="C87" s="1" t="s">
        <v>705</v>
      </c>
      <c r="D87" s="1" t="s">
        <v>455</v>
      </c>
      <c r="E87" s="1" t="s">
        <v>62</v>
      </c>
      <c r="F87" s="1" t="s">
        <v>135</v>
      </c>
      <c r="G87" s="1" t="s">
        <v>706</v>
      </c>
      <c r="H87" s="1" t="s">
        <v>137</v>
      </c>
      <c r="I87" s="1" t="s">
        <v>44</v>
      </c>
      <c r="J87" t="s">
        <v>45</v>
      </c>
      <c r="K87" t="s">
        <v>46</v>
      </c>
      <c r="L87" s="1" t="s">
        <v>707</v>
      </c>
      <c r="M87" s="1" t="s">
        <v>139</v>
      </c>
      <c r="N87" s="1" t="s">
        <v>178</v>
      </c>
      <c r="O87" s="1" t="s">
        <v>708</v>
      </c>
      <c r="P87" s="1" t="s">
        <v>709</v>
      </c>
      <c r="Q87">
        <v>61</v>
      </c>
      <c r="R87">
        <v>2</v>
      </c>
      <c r="S87">
        <v>59</v>
      </c>
      <c r="T87">
        <v>15</v>
      </c>
      <c r="U87">
        <v>7</v>
      </c>
      <c r="V87">
        <v>120</v>
      </c>
      <c r="W87" s="1" t="s">
        <v>151</v>
      </c>
      <c r="X87" s="1" t="s">
        <v>152</v>
      </c>
      <c r="Y87" s="1" t="s">
        <v>153</v>
      </c>
      <c r="Z87">
        <v>39</v>
      </c>
      <c r="AA87" s="2"/>
      <c r="AB87">
        <v>44862.19</v>
      </c>
      <c r="AC87">
        <v>58844.77</v>
      </c>
      <c r="AD87">
        <v>2736593.59</v>
      </c>
      <c r="AE87" s="1" t="s">
        <v>55</v>
      </c>
      <c r="AF87" s="2">
        <v>46178</v>
      </c>
      <c r="AG87" s="2">
        <v>45809</v>
      </c>
      <c r="AH87" s="2">
        <v>46125</v>
      </c>
      <c r="AI87" s="1" t="s">
        <v>91</v>
      </c>
      <c r="AJ87" s="1" t="s">
        <v>92</v>
      </c>
    </row>
    <row r="88" spans="1:36">
      <c r="A88" s="1" t="s">
        <v>710</v>
      </c>
      <c r="B88" s="1" t="s">
        <v>711</v>
      </c>
      <c r="C88" s="1" t="s">
        <v>712</v>
      </c>
      <c r="D88" s="1" t="s">
        <v>713</v>
      </c>
      <c r="E88" s="1" t="s">
        <v>714</v>
      </c>
      <c r="F88" s="1" t="s">
        <v>97</v>
      </c>
      <c r="G88" s="1" t="s">
        <v>715</v>
      </c>
      <c r="H88" s="1" t="s">
        <v>43</v>
      </c>
      <c r="I88" s="1" t="s">
        <v>44</v>
      </c>
      <c r="J88" t="s">
        <v>82</v>
      </c>
      <c r="K88" t="s">
        <v>83</v>
      </c>
      <c r="L88" s="1" t="s">
        <v>716</v>
      </c>
      <c r="M88" s="1" t="s">
        <v>48</v>
      </c>
      <c r="N88" s="1" t="s">
        <v>69</v>
      </c>
      <c r="O88" s="1" t="s">
        <v>717</v>
      </c>
      <c r="P88" s="1" t="s">
        <v>718</v>
      </c>
      <c r="Q88">
        <v>18</v>
      </c>
      <c r="R88">
        <v>5</v>
      </c>
      <c r="S88">
        <v>13</v>
      </c>
      <c r="T88">
        <v>10</v>
      </c>
      <c r="U88">
        <v>3</v>
      </c>
      <c r="V88">
        <v>40</v>
      </c>
      <c r="W88" s="1" t="s">
        <v>151</v>
      </c>
      <c r="X88" s="1" t="s">
        <v>152</v>
      </c>
      <c r="Y88" s="1" t="s">
        <v>153</v>
      </c>
      <c r="Z88">
        <v>36</v>
      </c>
      <c r="AA88" s="2">
        <v>45949</v>
      </c>
      <c r="AB88">
        <v>79290.509999999995</v>
      </c>
      <c r="AC88">
        <v>118137.58</v>
      </c>
      <c r="AD88">
        <v>1427229.18</v>
      </c>
      <c r="AE88" s="1" t="s">
        <v>55</v>
      </c>
      <c r="AF88" s="2">
        <v>46143</v>
      </c>
      <c r="AG88" s="2">
        <v>45950</v>
      </c>
      <c r="AH88" s="2"/>
      <c r="AI88" s="1" t="s">
        <v>91</v>
      </c>
      <c r="AJ88" s="1" t="s">
        <v>92</v>
      </c>
    </row>
    <row r="89" spans="1:36">
      <c r="A89" s="1" t="s">
        <v>719</v>
      </c>
      <c r="B89" s="1" t="s">
        <v>720</v>
      </c>
      <c r="C89" s="1" t="s">
        <v>721</v>
      </c>
      <c r="D89" s="1" t="s">
        <v>371</v>
      </c>
      <c r="E89" s="1" t="s">
        <v>62</v>
      </c>
      <c r="F89" s="1" t="s">
        <v>111</v>
      </c>
      <c r="G89" s="1" t="s">
        <v>112</v>
      </c>
      <c r="H89" s="1" t="s">
        <v>43</v>
      </c>
      <c r="I89" s="1" t="s">
        <v>44</v>
      </c>
      <c r="J89" t="s">
        <v>82</v>
      </c>
      <c r="K89" t="s">
        <v>83</v>
      </c>
      <c r="L89" s="1" t="s">
        <v>722</v>
      </c>
      <c r="M89" s="1" t="s">
        <v>48</v>
      </c>
      <c r="N89" s="1" t="s">
        <v>203</v>
      </c>
      <c r="O89" s="1" t="s">
        <v>723</v>
      </c>
      <c r="P89" s="1" t="s">
        <v>724</v>
      </c>
      <c r="Q89">
        <v>1</v>
      </c>
      <c r="R89">
        <v>0</v>
      </c>
      <c r="S89">
        <v>1</v>
      </c>
      <c r="T89">
        <v>15</v>
      </c>
      <c r="U89">
        <v>7</v>
      </c>
      <c r="V89">
        <v>150</v>
      </c>
      <c r="W89" s="1" t="s">
        <v>104</v>
      </c>
      <c r="X89" s="1" t="s">
        <v>105</v>
      </c>
      <c r="Y89" s="1" t="s">
        <v>54</v>
      </c>
      <c r="Z89">
        <v>5</v>
      </c>
      <c r="AA89" s="2">
        <v>46055</v>
      </c>
      <c r="AB89">
        <v>234820.72</v>
      </c>
      <c r="AC89">
        <v>275253.7</v>
      </c>
      <c r="AD89">
        <v>234820.72</v>
      </c>
      <c r="AE89" s="1" t="s">
        <v>55</v>
      </c>
      <c r="AF89" s="2">
        <v>46158</v>
      </c>
      <c r="AG89" s="2">
        <v>46068</v>
      </c>
      <c r="AH89" s="2"/>
      <c r="AI89" s="1" t="s">
        <v>129</v>
      </c>
      <c r="AJ89" s="1" t="s">
        <v>57</v>
      </c>
    </row>
    <row r="90" spans="1:36">
      <c r="A90" s="1" t="s">
        <v>725</v>
      </c>
      <c r="B90" s="1" t="s">
        <v>726</v>
      </c>
      <c r="C90" s="1" t="s">
        <v>727</v>
      </c>
      <c r="D90" s="1" t="s">
        <v>399</v>
      </c>
      <c r="E90" s="1" t="s">
        <v>110</v>
      </c>
      <c r="F90" s="1" t="s">
        <v>363</v>
      </c>
      <c r="G90" s="1" t="s">
        <v>434</v>
      </c>
      <c r="H90" s="1" t="s">
        <v>43</v>
      </c>
      <c r="I90" s="1" t="s">
        <v>44</v>
      </c>
      <c r="J90" t="s">
        <v>65</v>
      </c>
      <c r="K90" t="s">
        <v>66</v>
      </c>
      <c r="L90" s="1" t="s">
        <v>728</v>
      </c>
      <c r="M90" s="1" t="s">
        <v>139</v>
      </c>
      <c r="N90" s="1" t="s">
        <v>278</v>
      </c>
      <c r="O90" s="1" t="s">
        <v>729</v>
      </c>
      <c r="P90" s="1" t="s">
        <v>730</v>
      </c>
      <c r="Q90">
        <v>239</v>
      </c>
      <c r="R90">
        <v>12</v>
      </c>
      <c r="S90">
        <v>227</v>
      </c>
      <c r="T90">
        <v>30</v>
      </c>
      <c r="U90">
        <v>12</v>
      </c>
      <c r="V90">
        <v>240</v>
      </c>
      <c r="W90" s="1" t="s">
        <v>229</v>
      </c>
      <c r="X90" s="1" t="s">
        <v>230</v>
      </c>
      <c r="Y90" s="1" t="s">
        <v>153</v>
      </c>
      <c r="Z90">
        <v>31</v>
      </c>
      <c r="AA90" s="2">
        <v>46178</v>
      </c>
      <c r="AB90">
        <v>26899.08</v>
      </c>
      <c r="AC90">
        <v>37367.040000000001</v>
      </c>
      <c r="AD90">
        <v>6428880.1200000001</v>
      </c>
      <c r="AE90" s="1" t="s">
        <v>55</v>
      </c>
      <c r="AF90" s="2">
        <v>46169</v>
      </c>
      <c r="AG90" s="2">
        <v>46182</v>
      </c>
      <c r="AH90" s="2"/>
      <c r="AI90" s="1" t="s">
        <v>91</v>
      </c>
      <c r="AJ90" s="1" t="s">
        <v>92</v>
      </c>
    </row>
    <row r="91" spans="1:36">
      <c r="A91" s="1" t="s">
        <v>731</v>
      </c>
      <c r="B91" s="1" t="s">
        <v>732</v>
      </c>
      <c r="C91" s="1" t="s">
        <v>733</v>
      </c>
      <c r="D91" s="1" t="s">
        <v>109</v>
      </c>
      <c r="E91" s="1" t="s">
        <v>110</v>
      </c>
      <c r="F91" s="1" t="s">
        <v>111</v>
      </c>
      <c r="G91" s="1" t="s">
        <v>112</v>
      </c>
      <c r="H91" s="1" t="s">
        <v>43</v>
      </c>
      <c r="I91" s="1" t="s">
        <v>44</v>
      </c>
      <c r="J91" t="s">
        <v>65</v>
      </c>
      <c r="K91" t="s">
        <v>66</v>
      </c>
      <c r="L91" s="1" t="s">
        <v>734</v>
      </c>
      <c r="M91" s="1" t="s">
        <v>100</v>
      </c>
      <c r="N91" s="1" t="s">
        <v>194</v>
      </c>
      <c r="O91" s="1" t="s">
        <v>735</v>
      </c>
      <c r="P91" s="1" t="s">
        <v>736</v>
      </c>
      <c r="Q91">
        <v>586</v>
      </c>
      <c r="R91">
        <v>164</v>
      </c>
      <c r="S91">
        <v>422</v>
      </c>
      <c r="T91">
        <v>100</v>
      </c>
      <c r="U91">
        <v>40</v>
      </c>
      <c r="V91">
        <v>600</v>
      </c>
      <c r="W91" s="1" t="s">
        <v>181</v>
      </c>
      <c r="X91" s="1" t="s">
        <v>182</v>
      </c>
      <c r="Y91" s="1" t="s">
        <v>54</v>
      </c>
      <c r="Z91">
        <v>10</v>
      </c>
      <c r="AA91" s="2">
        <v>45867</v>
      </c>
      <c r="AB91">
        <v>257102.46</v>
      </c>
      <c r="AC91">
        <v>314180.57</v>
      </c>
      <c r="AD91">
        <v>150662041.59999999</v>
      </c>
      <c r="AE91" s="1" t="s">
        <v>55</v>
      </c>
      <c r="AF91" s="2">
        <v>46142</v>
      </c>
      <c r="AG91" s="2">
        <v>45869</v>
      </c>
      <c r="AH91" s="2"/>
      <c r="AI91" s="1" t="s">
        <v>91</v>
      </c>
      <c r="AJ91" s="1" t="s">
        <v>92</v>
      </c>
    </row>
    <row r="92" spans="1:36">
      <c r="A92" s="1" t="s">
        <v>737</v>
      </c>
      <c r="B92" s="1" t="s">
        <v>738</v>
      </c>
      <c r="C92" s="1" t="s">
        <v>739</v>
      </c>
      <c r="D92" s="1" t="s">
        <v>740</v>
      </c>
      <c r="E92" s="1" t="s">
        <v>275</v>
      </c>
      <c r="F92" s="1" t="s">
        <v>622</v>
      </c>
      <c r="G92" s="1" t="s">
        <v>693</v>
      </c>
      <c r="H92" s="1" t="s">
        <v>43</v>
      </c>
      <c r="I92" s="1" t="s">
        <v>44</v>
      </c>
      <c r="J92" t="s">
        <v>82</v>
      </c>
      <c r="K92" t="s">
        <v>83</v>
      </c>
      <c r="L92" s="1" t="s">
        <v>741</v>
      </c>
      <c r="M92" s="1" t="s">
        <v>168</v>
      </c>
      <c r="N92" s="1" t="s">
        <v>194</v>
      </c>
      <c r="O92" s="1" t="s">
        <v>742</v>
      </c>
      <c r="P92" s="1" t="s">
        <v>743</v>
      </c>
      <c r="Q92">
        <v>19</v>
      </c>
      <c r="R92">
        <v>5</v>
      </c>
      <c r="S92">
        <v>14</v>
      </c>
      <c r="T92">
        <v>20</v>
      </c>
      <c r="U92">
        <v>10</v>
      </c>
      <c r="V92">
        <v>120</v>
      </c>
      <c r="W92" s="1" t="s">
        <v>104</v>
      </c>
      <c r="X92" s="1" t="s">
        <v>105</v>
      </c>
      <c r="Y92" s="1" t="s">
        <v>54</v>
      </c>
      <c r="Z92">
        <v>8</v>
      </c>
      <c r="AA92" s="2">
        <v>45940</v>
      </c>
      <c r="AB92">
        <v>753245.55</v>
      </c>
      <c r="AC92">
        <v>1112809.57</v>
      </c>
      <c r="AD92">
        <v>14311665.449999999</v>
      </c>
      <c r="AE92" s="1" t="s">
        <v>55</v>
      </c>
      <c r="AF92" s="2">
        <v>46146</v>
      </c>
      <c r="AG92" s="2">
        <v>45945</v>
      </c>
      <c r="AH92" s="2"/>
      <c r="AI92" s="1" t="s">
        <v>129</v>
      </c>
      <c r="AJ92" s="1" t="s">
        <v>57</v>
      </c>
    </row>
    <row r="93" spans="1:36">
      <c r="A93" s="1" t="s">
        <v>744</v>
      </c>
      <c r="B93" s="1" t="s">
        <v>745</v>
      </c>
      <c r="C93" s="1" t="s">
        <v>746</v>
      </c>
      <c r="D93" s="1" t="s">
        <v>740</v>
      </c>
      <c r="E93" s="1" t="s">
        <v>275</v>
      </c>
      <c r="F93" s="1" t="s">
        <v>622</v>
      </c>
      <c r="G93" s="1" t="s">
        <v>747</v>
      </c>
      <c r="H93" s="1" t="s">
        <v>43</v>
      </c>
      <c r="I93" s="1" t="s">
        <v>44</v>
      </c>
      <c r="J93" t="s">
        <v>45</v>
      </c>
      <c r="K93" t="s">
        <v>46</v>
      </c>
      <c r="L93" s="1" t="s">
        <v>748</v>
      </c>
      <c r="M93" s="1" t="s">
        <v>168</v>
      </c>
      <c r="N93" s="1" t="s">
        <v>236</v>
      </c>
      <c r="O93" s="1" t="s">
        <v>749</v>
      </c>
      <c r="P93" s="1" t="s">
        <v>750</v>
      </c>
      <c r="Q93">
        <v>287</v>
      </c>
      <c r="R93">
        <v>16</v>
      </c>
      <c r="S93">
        <v>271</v>
      </c>
      <c r="T93">
        <v>100</v>
      </c>
      <c r="U93">
        <v>40</v>
      </c>
      <c r="V93">
        <v>600</v>
      </c>
      <c r="W93" s="1" t="s">
        <v>151</v>
      </c>
      <c r="X93" s="1" t="s">
        <v>152</v>
      </c>
      <c r="Y93" s="1" t="s">
        <v>153</v>
      </c>
      <c r="Z93">
        <v>37</v>
      </c>
      <c r="AA93" s="2">
        <v>46095</v>
      </c>
      <c r="AB93">
        <v>285635.33</v>
      </c>
      <c r="AC93">
        <v>390312.67</v>
      </c>
      <c r="AD93">
        <v>81977339.709999993</v>
      </c>
      <c r="AE93" s="1" t="s">
        <v>55</v>
      </c>
      <c r="AF93" s="2">
        <v>46146</v>
      </c>
      <c r="AG93" s="2">
        <v>46097</v>
      </c>
      <c r="AH93" s="2"/>
      <c r="AI93" s="1" t="s">
        <v>91</v>
      </c>
      <c r="AJ93" s="1" t="s">
        <v>92</v>
      </c>
    </row>
    <row r="94" spans="1:36">
      <c r="A94" s="1" t="s">
        <v>751</v>
      </c>
      <c r="B94" s="1" t="s">
        <v>752</v>
      </c>
      <c r="C94" s="1" t="s">
        <v>753</v>
      </c>
      <c r="D94" s="1" t="s">
        <v>557</v>
      </c>
      <c r="E94" s="1" t="s">
        <v>254</v>
      </c>
      <c r="F94" s="1" t="s">
        <v>135</v>
      </c>
      <c r="G94" s="1" t="s">
        <v>706</v>
      </c>
      <c r="H94" s="1" t="s">
        <v>137</v>
      </c>
      <c r="I94" s="1" t="s">
        <v>44</v>
      </c>
      <c r="J94" t="s">
        <v>82</v>
      </c>
      <c r="K94" t="s">
        <v>83</v>
      </c>
      <c r="L94" s="1" t="s">
        <v>754</v>
      </c>
      <c r="M94" s="1" t="s">
        <v>114</v>
      </c>
      <c r="N94" s="1" t="s">
        <v>194</v>
      </c>
      <c r="O94" s="1" t="s">
        <v>755</v>
      </c>
      <c r="P94" s="1" t="s">
        <v>756</v>
      </c>
      <c r="Q94">
        <v>77</v>
      </c>
      <c r="R94">
        <v>18</v>
      </c>
      <c r="S94">
        <v>59</v>
      </c>
      <c r="T94">
        <v>25</v>
      </c>
      <c r="U94">
        <v>12</v>
      </c>
      <c r="V94">
        <v>125</v>
      </c>
      <c r="W94" s="1" t="s">
        <v>259</v>
      </c>
      <c r="X94" s="1" t="s">
        <v>260</v>
      </c>
      <c r="Y94" s="1" t="s">
        <v>54</v>
      </c>
      <c r="Z94">
        <v>7</v>
      </c>
      <c r="AA94" s="2">
        <v>46108</v>
      </c>
      <c r="AB94">
        <v>9938.98</v>
      </c>
      <c r="AC94">
        <v>13442.42</v>
      </c>
      <c r="AD94">
        <v>765301.46</v>
      </c>
      <c r="AE94" s="1" t="s">
        <v>55</v>
      </c>
      <c r="AF94" s="2">
        <v>46184</v>
      </c>
      <c r="AG94" s="2">
        <v>46117</v>
      </c>
      <c r="AH94" s="2">
        <v>46460</v>
      </c>
      <c r="AI94" s="1" t="s">
        <v>91</v>
      </c>
      <c r="AJ94" s="1" t="s">
        <v>92</v>
      </c>
    </row>
    <row r="95" spans="1:36">
      <c r="A95" s="1" t="s">
        <v>757</v>
      </c>
      <c r="B95" s="1" t="s">
        <v>758</v>
      </c>
      <c r="C95" s="1" t="s">
        <v>759</v>
      </c>
      <c r="D95" s="1" t="s">
        <v>209</v>
      </c>
      <c r="E95" s="1" t="s">
        <v>40</v>
      </c>
      <c r="F95" s="1" t="s">
        <v>123</v>
      </c>
      <c r="G95" s="1" t="s">
        <v>200</v>
      </c>
      <c r="H95" s="1" t="s">
        <v>43</v>
      </c>
      <c r="I95" s="1" t="s">
        <v>44</v>
      </c>
      <c r="J95" t="s">
        <v>65</v>
      </c>
      <c r="K95" t="s">
        <v>66</v>
      </c>
      <c r="L95" s="1" t="s">
        <v>760</v>
      </c>
      <c r="M95" s="1" t="s">
        <v>48</v>
      </c>
      <c r="N95" s="1" t="s">
        <v>278</v>
      </c>
      <c r="O95" s="1" t="s">
        <v>761</v>
      </c>
      <c r="P95" s="1" t="s">
        <v>762</v>
      </c>
      <c r="Q95">
        <v>110</v>
      </c>
      <c r="R95">
        <v>37</v>
      </c>
      <c r="S95">
        <v>73</v>
      </c>
      <c r="T95">
        <v>20</v>
      </c>
      <c r="U95">
        <v>10</v>
      </c>
      <c r="V95">
        <v>120</v>
      </c>
      <c r="W95" s="1" t="s">
        <v>72</v>
      </c>
      <c r="X95" s="1" t="s">
        <v>73</v>
      </c>
      <c r="Y95" s="1" t="s">
        <v>74</v>
      </c>
      <c r="Z95">
        <v>17</v>
      </c>
      <c r="AA95" s="2">
        <v>46090</v>
      </c>
      <c r="AB95">
        <v>230659.49</v>
      </c>
      <c r="AC95">
        <v>316407.74</v>
      </c>
      <c r="AD95">
        <v>25372543.899999999</v>
      </c>
      <c r="AE95" s="1" t="s">
        <v>55</v>
      </c>
      <c r="AF95" s="2">
        <v>46201</v>
      </c>
      <c r="AG95" s="2">
        <v>46094</v>
      </c>
      <c r="AH95" s="2"/>
      <c r="AI95" s="1" t="s">
        <v>91</v>
      </c>
      <c r="AJ95" s="1" t="s">
        <v>92</v>
      </c>
    </row>
    <row r="96" spans="1:36">
      <c r="A96" s="1" t="s">
        <v>763</v>
      </c>
      <c r="B96" s="1" t="s">
        <v>764</v>
      </c>
      <c r="C96" s="1" t="s">
        <v>765</v>
      </c>
      <c r="D96" s="1" t="s">
        <v>303</v>
      </c>
      <c r="E96" s="1" t="s">
        <v>146</v>
      </c>
      <c r="F96" s="1" t="s">
        <v>63</v>
      </c>
      <c r="G96" s="1" t="s">
        <v>64</v>
      </c>
      <c r="H96" s="1" t="s">
        <v>43</v>
      </c>
      <c r="I96" s="1" t="s">
        <v>44</v>
      </c>
      <c r="J96" t="s">
        <v>45</v>
      </c>
      <c r="K96" t="s">
        <v>46</v>
      </c>
      <c r="L96" s="1" t="s">
        <v>766</v>
      </c>
      <c r="M96" s="1" t="s">
        <v>114</v>
      </c>
      <c r="N96" s="1" t="s">
        <v>194</v>
      </c>
      <c r="O96" s="1" t="s">
        <v>767</v>
      </c>
      <c r="P96" s="1" t="s">
        <v>768</v>
      </c>
      <c r="Q96">
        <v>22</v>
      </c>
      <c r="R96">
        <v>6</v>
      </c>
      <c r="S96">
        <v>16</v>
      </c>
      <c r="T96">
        <v>40</v>
      </c>
      <c r="U96">
        <v>12</v>
      </c>
      <c r="V96">
        <v>200</v>
      </c>
      <c r="W96" s="1" t="s">
        <v>151</v>
      </c>
      <c r="X96" s="1" t="s">
        <v>171</v>
      </c>
      <c r="Y96" s="1" t="s">
        <v>153</v>
      </c>
      <c r="Z96">
        <v>36</v>
      </c>
      <c r="AA96" s="2">
        <v>45870</v>
      </c>
      <c r="AB96">
        <v>39958.58</v>
      </c>
      <c r="AC96">
        <v>48388.04</v>
      </c>
      <c r="AD96">
        <v>879088.76</v>
      </c>
      <c r="AE96" s="1" t="s">
        <v>55</v>
      </c>
      <c r="AF96" s="2">
        <v>46201</v>
      </c>
      <c r="AG96" s="2">
        <v>45877</v>
      </c>
      <c r="AH96" s="2">
        <v>46236</v>
      </c>
      <c r="AI96" s="1" t="s">
        <v>129</v>
      </c>
      <c r="AJ96" s="1" t="s">
        <v>57</v>
      </c>
    </row>
    <row r="97" spans="1:36">
      <c r="A97" s="1" t="s">
        <v>769</v>
      </c>
      <c r="B97" s="1" t="s">
        <v>770</v>
      </c>
      <c r="C97" s="1" t="s">
        <v>771</v>
      </c>
      <c r="D97" s="1" t="s">
        <v>61</v>
      </c>
      <c r="E97" s="1" t="s">
        <v>62</v>
      </c>
      <c r="F97" s="1" t="s">
        <v>97</v>
      </c>
      <c r="G97" s="1" t="s">
        <v>304</v>
      </c>
      <c r="H97" s="1" t="s">
        <v>43</v>
      </c>
      <c r="I97" s="1" t="s">
        <v>44</v>
      </c>
      <c r="J97" t="s">
        <v>45</v>
      </c>
      <c r="K97" t="s">
        <v>46</v>
      </c>
      <c r="L97" s="1" t="s">
        <v>772</v>
      </c>
      <c r="M97" s="1" t="s">
        <v>168</v>
      </c>
      <c r="N97" s="1" t="s">
        <v>101</v>
      </c>
      <c r="O97" s="1" t="s">
        <v>773</v>
      </c>
      <c r="P97" s="1" t="s">
        <v>774</v>
      </c>
      <c r="Q97">
        <v>236</v>
      </c>
      <c r="R97">
        <v>48</v>
      </c>
      <c r="S97">
        <v>188</v>
      </c>
      <c r="T97">
        <v>50</v>
      </c>
      <c r="U97">
        <v>20</v>
      </c>
      <c r="V97">
        <v>250</v>
      </c>
      <c r="W97" s="1" t="s">
        <v>72</v>
      </c>
      <c r="X97" s="1" t="s">
        <v>73</v>
      </c>
      <c r="Y97" s="1" t="s">
        <v>74</v>
      </c>
      <c r="Z97">
        <v>14</v>
      </c>
      <c r="AA97" s="2">
        <v>46156</v>
      </c>
      <c r="AB97">
        <v>17541.2</v>
      </c>
      <c r="AC97">
        <v>20865.41</v>
      </c>
      <c r="AD97">
        <v>4139723.2</v>
      </c>
      <c r="AE97" s="1" t="s">
        <v>55</v>
      </c>
      <c r="AF97" s="2">
        <v>46198</v>
      </c>
      <c r="AG97" s="2">
        <v>46161</v>
      </c>
      <c r="AH97" s="2">
        <v>46371</v>
      </c>
      <c r="AI97" s="1" t="s">
        <v>91</v>
      </c>
      <c r="AJ97" s="1" t="s">
        <v>92</v>
      </c>
    </row>
    <row r="98" spans="1:36">
      <c r="A98" s="1" t="s">
        <v>775</v>
      </c>
      <c r="B98" s="1" t="s">
        <v>776</v>
      </c>
      <c r="C98" s="1" t="s">
        <v>777</v>
      </c>
      <c r="D98" s="1" t="s">
        <v>413</v>
      </c>
      <c r="E98" s="1" t="s">
        <v>146</v>
      </c>
      <c r="F98" s="1" t="s">
        <v>244</v>
      </c>
      <c r="G98" s="1" t="s">
        <v>778</v>
      </c>
      <c r="H98" s="1" t="s">
        <v>43</v>
      </c>
      <c r="I98" s="1" t="s">
        <v>44</v>
      </c>
      <c r="J98" t="s">
        <v>82</v>
      </c>
      <c r="K98" t="s">
        <v>83</v>
      </c>
      <c r="L98" s="1" t="s">
        <v>779</v>
      </c>
      <c r="M98" s="1" t="s">
        <v>85</v>
      </c>
      <c r="N98" s="1" t="s">
        <v>178</v>
      </c>
      <c r="O98" s="1" t="s">
        <v>780</v>
      </c>
      <c r="P98" s="1" t="s">
        <v>781</v>
      </c>
      <c r="Q98">
        <v>106</v>
      </c>
      <c r="R98">
        <v>37</v>
      </c>
      <c r="S98">
        <v>69</v>
      </c>
      <c r="T98">
        <v>25</v>
      </c>
      <c r="U98">
        <v>12</v>
      </c>
      <c r="V98">
        <v>250</v>
      </c>
      <c r="W98" s="1" t="s">
        <v>104</v>
      </c>
      <c r="X98" s="1" t="s">
        <v>105</v>
      </c>
      <c r="Y98" s="1" t="s">
        <v>54</v>
      </c>
      <c r="Z98">
        <v>9</v>
      </c>
      <c r="AA98" s="2">
        <v>45751</v>
      </c>
      <c r="AB98">
        <v>270662.81</v>
      </c>
      <c r="AC98">
        <v>415076.25</v>
      </c>
      <c r="AD98">
        <v>28690257.859999999</v>
      </c>
      <c r="AE98" s="1" t="s">
        <v>55</v>
      </c>
      <c r="AF98" s="2">
        <v>46200</v>
      </c>
      <c r="AG98" s="2">
        <v>45756</v>
      </c>
      <c r="AH98" s="2"/>
      <c r="AI98" s="1" t="s">
        <v>91</v>
      </c>
      <c r="AJ98" s="1" t="s">
        <v>92</v>
      </c>
    </row>
    <row r="99" spans="1:36">
      <c r="A99" s="1" t="s">
        <v>782</v>
      </c>
      <c r="B99" s="1" t="s">
        <v>783</v>
      </c>
      <c r="C99" s="1" t="s">
        <v>784</v>
      </c>
      <c r="D99" s="1" t="s">
        <v>785</v>
      </c>
      <c r="E99" s="1" t="s">
        <v>146</v>
      </c>
      <c r="F99" s="1" t="s">
        <v>41</v>
      </c>
      <c r="G99" s="1" t="s">
        <v>786</v>
      </c>
      <c r="H99" s="1" t="s">
        <v>43</v>
      </c>
      <c r="I99" s="1" t="s">
        <v>44</v>
      </c>
      <c r="J99" t="s">
        <v>82</v>
      </c>
      <c r="K99" t="s">
        <v>83</v>
      </c>
      <c r="L99" s="1" t="s">
        <v>787</v>
      </c>
      <c r="M99" s="1" t="s">
        <v>85</v>
      </c>
      <c r="N99" s="1" t="s">
        <v>178</v>
      </c>
      <c r="O99" s="1" t="s">
        <v>788</v>
      </c>
      <c r="P99" s="1" t="s">
        <v>789</v>
      </c>
      <c r="Q99">
        <v>125</v>
      </c>
      <c r="R99">
        <v>16</v>
      </c>
      <c r="S99">
        <v>109</v>
      </c>
      <c r="T99">
        <v>20</v>
      </c>
      <c r="U99">
        <v>8</v>
      </c>
      <c r="V99">
        <v>100</v>
      </c>
      <c r="W99" s="1" t="s">
        <v>161</v>
      </c>
      <c r="X99" s="1" t="s">
        <v>162</v>
      </c>
      <c r="Y99" s="1" t="s">
        <v>54</v>
      </c>
      <c r="Z99">
        <v>5</v>
      </c>
      <c r="AA99" s="2">
        <v>45875</v>
      </c>
      <c r="AB99">
        <v>136320.94</v>
      </c>
      <c r="AC99">
        <v>180310.98</v>
      </c>
      <c r="AD99">
        <v>17040117.5</v>
      </c>
      <c r="AE99" s="1" t="s">
        <v>55</v>
      </c>
      <c r="AF99" s="2">
        <v>46200</v>
      </c>
      <c r="AG99" s="2">
        <v>45878</v>
      </c>
      <c r="AH99" s="2"/>
      <c r="AI99" s="1" t="s">
        <v>410</v>
      </c>
      <c r="AJ99" s="1" t="s">
        <v>92</v>
      </c>
    </row>
    <row r="100" spans="1:36">
      <c r="A100" s="1" t="s">
        <v>790</v>
      </c>
      <c r="B100" s="1" t="s">
        <v>791</v>
      </c>
      <c r="C100" s="1" t="s">
        <v>792</v>
      </c>
      <c r="D100" s="1" t="s">
        <v>185</v>
      </c>
      <c r="E100" s="1" t="s">
        <v>186</v>
      </c>
      <c r="F100" s="1" t="s">
        <v>111</v>
      </c>
      <c r="G100" s="1" t="s">
        <v>234</v>
      </c>
      <c r="H100" s="1" t="s">
        <v>43</v>
      </c>
      <c r="I100" s="1" t="s">
        <v>44</v>
      </c>
      <c r="J100" t="s">
        <v>45</v>
      </c>
      <c r="K100" t="s">
        <v>46</v>
      </c>
      <c r="L100" s="1" t="s">
        <v>793</v>
      </c>
      <c r="M100" s="1" t="s">
        <v>48</v>
      </c>
      <c r="N100" s="1" t="s">
        <v>49</v>
      </c>
      <c r="O100" s="1" t="s">
        <v>794</v>
      </c>
      <c r="P100" s="1" t="s">
        <v>795</v>
      </c>
      <c r="Q100">
        <v>365</v>
      </c>
      <c r="R100">
        <v>68</v>
      </c>
      <c r="S100">
        <v>297</v>
      </c>
      <c r="T100">
        <v>100</v>
      </c>
      <c r="U100">
        <v>50</v>
      </c>
      <c r="V100">
        <v>600</v>
      </c>
      <c r="W100" s="1" t="s">
        <v>181</v>
      </c>
      <c r="X100" s="1" t="s">
        <v>182</v>
      </c>
      <c r="Y100" s="1" t="s">
        <v>54</v>
      </c>
      <c r="Z100">
        <v>11</v>
      </c>
      <c r="AA100" s="2">
        <v>45954</v>
      </c>
      <c r="AB100">
        <v>63626.93</v>
      </c>
      <c r="AC100">
        <v>89473.27</v>
      </c>
      <c r="AD100">
        <v>23223829.449999999</v>
      </c>
      <c r="AE100" s="1" t="s">
        <v>55</v>
      </c>
      <c r="AF100" s="2">
        <v>46156</v>
      </c>
      <c r="AG100" s="2">
        <v>45961</v>
      </c>
      <c r="AH100" s="2"/>
      <c r="AI100" s="1" t="s">
        <v>91</v>
      </c>
      <c r="AJ100" s="1" t="s">
        <v>92</v>
      </c>
    </row>
    <row r="101" spans="1:36">
      <c r="A101" s="1" t="s">
        <v>796</v>
      </c>
      <c r="B101" s="1" t="s">
        <v>797</v>
      </c>
      <c r="C101" s="1" t="s">
        <v>798</v>
      </c>
      <c r="D101" s="1" t="s">
        <v>799</v>
      </c>
      <c r="E101" s="1" t="s">
        <v>254</v>
      </c>
      <c r="F101" s="1" t="s">
        <v>135</v>
      </c>
      <c r="G101" s="1" t="s">
        <v>166</v>
      </c>
      <c r="H101" s="1" t="s">
        <v>137</v>
      </c>
      <c r="I101" s="1" t="s">
        <v>44</v>
      </c>
      <c r="J101" t="s">
        <v>65</v>
      </c>
      <c r="K101" t="s">
        <v>66</v>
      </c>
      <c r="L101" s="1" t="s">
        <v>800</v>
      </c>
      <c r="M101" s="1" t="s">
        <v>48</v>
      </c>
      <c r="N101" s="1" t="s">
        <v>178</v>
      </c>
      <c r="O101" s="1" t="s">
        <v>801</v>
      </c>
      <c r="P101" s="1" t="s">
        <v>802</v>
      </c>
      <c r="Q101">
        <v>0</v>
      </c>
      <c r="R101">
        <v>0</v>
      </c>
      <c r="S101">
        <v>0</v>
      </c>
      <c r="T101">
        <v>60</v>
      </c>
      <c r="U101">
        <v>24</v>
      </c>
      <c r="V101">
        <v>360</v>
      </c>
      <c r="W101" s="1" t="s">
        <v>181</v>
      </c>
      <c r="X101" s="1" t="s">
        <v>182</v>
      </c>
      <c r="Y101" s="1" t="s">
        <v>54</v>
      </c>
      <c r="Z101">
        <v>7</v>
      </c>
      <c r="AA101" s="2">
        <v>45748</v>
      </c>
      <c r="AB101">
        <v>16120.74</v>
      </c>
      <c r="AC101">
        <v>23397.35</v>
      </c>
      <c r="AD101">
        <v>0</v>
      </c>
      <c r="AE101" s="1" t="s">
        <v>55</v>
      </c>
      <c r="AF101" s="2">
        <v>46153</v>
      </c>
      <c r="AG101" s="2">
        <v>45759</v>
      </c>
      <c r="AH101" s="2">
        <v>46457</v>
      </c>
      <c r="AI101" s="1" t="s">
        <v>56</v>
      </c>
      <c r="AJ101" s="1" t="s">
        <v>57</v>
      </c>
    </row>
    <row r="102" spans="1:36">
      <c r="A102" s="1" t="s">
        <v>803</v>
      </c>
      <c r="B102" s="1" t="s">
        <v>804</v>
      </c>
      <c r="C102" s="1" t="s">
        <v>805</v>
      </c>
      <c r="D102" s="1" t="s">
        <v>636</v>
      </c>
      <c r="E102" s="1" t="s">
        <v>134</v>
      </c>
      <c r="F102" s="1" t="s">
        <v>217</v>
      </c>
      <c r="G102" s="1" t="s">
        <v>255</v>
      </c>
      <c r="H102" s="1" t="s">
        <v>43</v>
      </c>
      <c r="I102" s="1" t="s">
        <v>44</v>
      </c>
      <c r="J102" t="s">
        <v>82</v>
      </c>
      <c r="K102" t="s">
        <v>83</v>
      </c>
      <c r="L102" s="1" t="s">
        <v>806</v>
      </c>
      <c r="M102" s="1" t="s">
        <v>68</v>
      </c>
      <c r="N102" s="1" t="s">
        <v>236</v>
      </c>
      <c r="O102" s="1" t="s">
        <v>807</v>
      </c>
      <c r="P102" s="1" t="s">
        <v>808</v>
      </c>
      <c r="Q102">
        <v>45</v>
      </c>
      <c r="R102">
        <v>18</v>
      </c>
      <c r="S102">
        <v>27</v>
      </c>
      <c r="T102">
        <v>20</v>
      </c>
      <c r="U102">
        <v>6</v>
      </c>
      <c r="V102">
        <v>120</v>
      </c>
      <c r="W102" s="1" t="s">
        <v>161</v>
      </c>
      <c r="X102" s="1" t="s">
        <v>162</v>
      </c>
      <c r="Y102" s="1" t="s">
        <v>54</v>
      </c>
      <c r="Z102">
        <v>9</v>
      </c>
      <c r="AA102" s="2">
        <v>45803</v>
      </c>
      <c r="AB102">
        <v>384836.47</v>
      </c>
      <c r="AC102">
        <v>478174.16</v>
      </c>
      <c r="AD102">
        <v>17317641.149999999</v>
      </c>
      <c r="AE102" s="1" t="s">
        <v>55</v>
      </c>
      <c r="AF102" s="2">
        <v>46169</v>
      </c>
      <c r="AG102" s="2">
        <v>45808</v>
      </c>
      <c r="AH102" s="2"/>
      <c r="AI102" s="1" t="s">
        <v>91</v>
      </c>
      <c r="AJ102" s="1" t="s">
        <v>92</v>
      </c>
    </row>
    <row r="103" spans="1:36">
      <c r="A103" s="1" t="s">
        <v>809</v>
      </c>
      <c r="B103" s="1" t="s">
        <v>810</v>
      </c>
      <c r="C103" s="1" t="s">
        <v>811</v>
      </c>
      <c r="D103" s="1" t="s">
        <v>133</v>
      </c>
      <c r="E103" s="1" t="s">
        <v>134</v>
      </c>
      <c r="F103" s="1" t="s">
        <v>135</v>
      </c>
      <c r="G103" s="1" t="s">
        <v>166</v>
      </c>
      <c r="H103" s="1" t="s">
        <v>137</v>
      </c>
      <c r="I103" s="1" t="s">
        <v>44</v>
      </c>
      <c r="J103" t="s">
        <v>45</v>
      </c>
      <c r="K103" t="s">
        <v>46</v>
      </c>
      <c r="L103" s="1" t="s">
        <v>812</v>
      </c>
      <c r="M103" s="1" t="s">
        <v>68</v>
      </c>
      <c r="N103" s="1" t="s">
        <v>194</v>
      </c>
      <c r="O103" s="1" t="s">
        <v>813</v>
      </c>
      <c r="P103" s="1" t="s">
        <v>814</v>
      </c>
      <c r="Q103">
        <v>42</v>
      </c>
      <c r="R103">
        <v>4</v>
      </c>
      <c r="S103">
        <v>38</v>
      </c>
      <c r="T103">
        <v>50</v>
      </c>
      <c r="U103">
        <v>15</v>
      </c>
      <c r="V103">
        <v>200</v>
      </c>
      <c r="W103" s="1" t="s">
        <v>72</v>
      </c>
      <c r="X103" s="1" t="s">
        <v>73</v>
      </c>
      <c r="Y103" s="1" t="s">
        <v>74</v>
      </c>
      <c r="Z103">
        <v>16</v>
      </c>
      <c r="AA103" s="2">
        <v>46084</v>
      </c>
      <c r="AB103">
        <v>26996.04</v>
      </c>
      <c r="AC103">
        <v>40074.959999999999</v>
      </c>
      <c r="AD103">
        <v>1133833.68</v>
      </c>
      <c r="AE103" s="1" t="s">
        <v>55</v>
      </c>
      <c r="AF103" s="2">
        <v>46162</v>
      </c>
      <c r="AG103" s="2">
        <v>46088</v>
      </c>
      <c r="AH103" s="2">
        <v>46184</v>
      </c>
      <c r="AI103" s="1" t="s">
        <v>129</v>
      </c>
      <c r="AJ103" s="1" t="s">
        <v>57</v>
      </c>
    </row>
    <row r="104" spans="1:36">
      <c r="A104" s="1" t="s">
        <v>815</v>
      </c>
      <c r="B104" s="1" t="s">
        <v>816</v>
      </c>
      <c r="C104" s="1" t="s">
        <v>817</v>
      </c>
      <c r="D104" s="1" t="s">
        <v>785</v>
      </c>
      <c r="E104" s="1" t="s">
        <v>146</v>
      </c>
      <c r="F104" s="1" t="s">
        <v>41</v>
      </c>
      <c r="G104" s="1" t="s">
        <v>42</v>
      </c>
      <c r="H104" s="1" t="s">
        <v>43</v>
      </c>
      <c r="I104" s="1" t="s">
        <v>44</v>
      </c>
      <c r="J104" t="s">
        <v>65</v>
      </c>
      <c r="K104" t="s">
        <v>66</v>
      </c>
      <c r="L104" s="1" t="s">
        <v>818</v>
      </c>
      <c r="M104" s="1" t="s">
        <v>48</v>
      </c>
      <c r="N104" s="1" t="s">
        <v>49</v>
      </c>
      <c r="O104" s="1" t="s">
        <v>819</v>
      </c>
      <c r="P104" s="1" t="s">
        <v>820</v>
      </c>
      <c r="Q104">
        <v>99</v>
      </c>
      <c r="R104">
        <v>32</v>
      </c>
      <c r="S104">
        <v>67</v>
      </c>
      <c r="U104">
        <v>8</v>
      </c>
      <c r="V104">
        <v>80</v>
      </c>
      <c r="W104" s="1" t="s">
        <v>444</v>
      </c>
      <c r="X104" s="1" t="s">
        <v>445</v>
      </c>
      <c r="Y104" s="1" t="s">
        <v>74</v>
      </c>
      <c r="Z104">
        <v>17</v>
      </c>
      <c r="AA104" s="2">
        <v>45662</v>
      </c>
      <c r="AB104">
        <v>82319.83</v>
      </c>
      <c r="AC104">
        <v>126838.66</v>
      </c>
      <c r="AD104">
        <v>8149663.1699999999</v>
      </c>
      <c r="AE104" s="1" t="s">
        <v>55</v>
      </c>
      <c r="AF104" s="2">
        <v>46156</v>
      </c>
      <c r="AG104" s="2">
        <v>45671</v>
      </c>
      <c r="AH104" s="2"/>
      <c r="AI104" s="1" t="s">
        <v>410</v>
      </c>
      <c r="AJ104" s="1" t="s">
        <v>92</v>
      </c>
    </row>
    <row r="105" spans="1:36">
      <c r="A105" s="1" t="s">
        <v>821</v>
      </c>
      <c r="B105" s="1" t="s">
        <v>822</v>
      </c>
      <c r="C105" s="1" t="s">
        <v>823</v>
      </c>
      <c r="D105" s="1" t="s">
        <v>413</v>
      </c>
      <c r="E105" s="1" t="s">
        <v>146</v>
      </c>
      <c r="F105" s="1" t="s">
        <v>244</v>
      </c>
      <c r="G105" s="1" t="s">
        <v>245</v>
      </c>
      <c r="H105" s="1" t="s">
        <v>43</v>
      </c>
      <c r="I105" s="1" t="s">
        <v>44</v>
      </c>
      <c r="J105" t="s">
        <v>82</v>
      </c>
      <c r="K105" t="s">
        <v>83</v>
      </c>
      <c r="L105" s="1" t="s">
        <v>824</v>
      </c>
      <c r="M105" s="1" t="s">
        <v>114</v>
      </c>
      <c r="N105" s="1" t="s">
        <v>49</v>
      </c>
      <c r="O105" s="1" t="s">
        <v>825</v>
      </c>
      <c r="P105" s="1" t="s">
        <v>826</v>
      </c>
      <c r="Q105">
        <v>333</v>
      </c>
      <c r="R105">
        <v>72</v>
      </c>
      <c r="S105">
        <v>261</v>
      </c>
      <c r="T105">
        <v>30</v>
      </c>
      <c r="U105">
        <v>9</v>
      </c>
      <c r="V105">
        <v>300</v>
      </c>
      <c r="W105" s="1" t="s">
        <v>104</v>
      </c>
      <c r="X105" s="1" t="s">
        <v>105</v>
      </c>
      <c r="Y105" s="1" t="s">
        <v>54</v>
      </c>
      <c r="Z105">
        <v>9</v>
      </c>
      <c r="AA105" s="2">
        <v>45882</v>
      </c>
      <c r="AB105">
        <v>128805.75999999999</v>
      </c>
      <c r="AC105">
        <v>177807.47</v>
      </c>
      <c r="AD105">
        <v>42892318.079999998</v>
      </c>
      <c r="AE105" s="1" t="s">
        <v>55</v>
      </c>
      <c r="AF105" s="2">
        <v>46149</v>
      </c>
      <c r="AG105" s="2">
        <v>45885</v>
      </c>
      <c r="AH105" s="2"/>
      <c r="AI105" s="1" t="s">
        <v>410</v>
      </c>
      <c r="AJ105" s="1" t="s">
        <v>92</v>
      </c>
    </row>
    <row r="106" spans="1:36">
      <c r="A106" s="1" t="s">
        <v>827</v>
      </c>
      <c r="B106" s="1" t="s">
        <v>828</v>
      </c>
      <c r="C106" s="1" t="s">
        <v>829</v>
      </c>
      <c r="D106" s="1" t="s">
        <v>830</v>
      </c>
      <c r="E106" s="1" t="s">
        <v>265</v>
      </c>
      <c r="F106" s="1" t="s">
        <v>622</v>
      </c>
      <c r="G106" s="1" t="s">
        <v>693</v>
      </c>
      <c r="H106" s="1" t="s">
        <v>43</v>
      </c>
      <c r="I106" s="1" t="s">
        <v>44</v>
      </c>
      <c r="J106" t="s">
        <v>45</v>
      </c>
      <c r="K106" t="s">
        <v>46</v>
      </c>
      <c r="L106" s="1" t="s">
        <v>831</v>
      </c>
      <c r="M106" s="1" t="s">
        <v>139</v>
      </c>
      <c r="N106" s="1" t="s">
        <v>203</v>
      </c>
      <c r="O106" s="1" t="s">
        <v>832</v>
      </c>
      <c r="P106" s="1" t="s">
        <v>833</v>
      </c>
      <c r="Q106">
        <v>336</v>
      </c>
      <c r="R106">
        <v>28</v>
      </c>
      <c r="S106">
        <v>308</v>
      </c>
      <c r="T106">
        <v>50</v>
      </c>
      <c r="U106">
        <v>20</v>
      </c>
      <c r="V106">
        <v>400</v>
      </c>
      <c r="W106" s="1" t="s">
        <v>259</v>
      </c>
      <c r="X106" s="1" t="s">
        <v>260</v>
      </c>
      <c r="Y106" s="1" t="s">
        <v>54</v>
      </c>
      <c r="Z106">
        <v>6</v>
      </c>
      <c r="AA106" s="2">
        <v>45917</v>
      </c>
      <c r="AB106">
        <v>246223.01</v>
      </c>
      <c r="AC106">
        <v>296685.67</v>
      </c>
      <c r="AD106">
        <v>82730931.359999999</v>
      </c>
      <c r="AE106" s="1" t="s">
        <v>55</v>
      </c>
      <c r="AF106" s="2">
        <v>46196</v>
      </c>
      <c r="AG106" s="2">
        <v>45918</v>
      </c>
      <c r="AH106" s="2"/>
      <c r="AI106" s="1" t="s">
        <v>91</v>
      </c>
      <c r="AJ106" s="1" t="s">
        <v>92</v>
      </c>
    </row>
    <row r="107" spans="1:36">
      <c r="A107" s="1" t="s">
        <v>834</v>
      </c>
      <c r="B107" s="1" t="s">
        <v>835</v>
      </c>
      <c r="C107" s="1" t="s">
        <v>836</v>
      </c>
      <c r="D107" s="1" t="s">
        <v>837</v>
      </c>
      <c r="E107" s="1" t="s">
        <v>265</v>
      </c>
      <c r="F107" s="1" t="s">
        <v>622</v>
      </c>
      <c r="G107" s="1" t="s">
        <v>693</v>
      </c>
      <c r="H107" s="1" t="s">
        <v>43</v>
      </c>
      <c r="I107" s="1" t="s">
        <v>44</v>
      </c>
      <c r="J107" t="s">
        <v>82</v>
      </c>
      <c r="K107" t="s">
        <v>83</v>
      </c>
      <c r="L107" s="1" t="s">
        <v>838</v>
      </c>
      <c r="M107" s="1" t="s">
        <v>85</v>
      </c>
      <c r="N107" s="1" t="s">
        <v>178</v>
      </c>
      <c r="O107" s="1" t="s">
        <v>839</v>
      </c>
      <c r="P107" s="1" t="s">
        <v>840</v>
      </c>
      <c r="Q107">
        <v>75</v>
      </c>
      <c r="R107">
        <v>12</v>
      </c>
      <c r="S107">
        <v>63</v>
      </c>
      <c r="T107">
        <v>20</v>
      </c>
      <c r="U107">
        <v>8</v>
      </c>
      <c r="V107">
        <v>100</v>
      </c>
      <c r="W107" s="1" t="s">
        <v>151</v>
      </c>
      <c r="X107" s="1" t="s">
        <v>152</v>
      </c>
      <c r="Y107" s="1" t="s">
        <v>153</v>
      </c>
      <c r="Z107">
        <v>36</v>
      </c>
      <c r="AA107" s="2">
        <v>46076</v>
      </c>
      <c r="AB107">
        <v>156266.39000000001</v>
      </c>
      <c r="AC107">
        <v>181196.14</v>
      </c>
      <c r="AD107">
        <v>11719979.25</v>
      </c>
      <c r="AE107" s="1" t="s">
        <v>55</v>
      </c>
      <c r="AF107" s="2">
        <v>46167</v>
      </c>
      <c r="AG107" s="2">
        <v>46082</v>
      </c>
      <c r="AH107" s="2"/>
      <c r="AI107" s="1" t="s">
        <v>91</v>
      </c>
      <c r="AJ107" s="1" t="s">
        <v>92</v>
      </c>
    </row>
    <row r="108" spans="1:36">
      <c r="A108" s="1" t="s">
        <v>841</v>
      </c>
      <c r="B108" s="1" t="s">
        <v>842</v>
      </c>
      <c r="C108" s="1" t="s">
        <v>843</v>
      </c>
      <c r="D108" s="1" t="s">
        <v>844</v>
      </c>
      <c r="E108" s="1" t="s">
        <v>275</v>
      </c>
      <c r="F108" s="1" t="s">
        <v>622</v>
      </c>
      <c r="G108" s="1" t="s">
        <v>623</v>
      </c>
      <c r="H108" s="1" t="s">
        <v>43</v>
      </c>
      <c r="I108" s="1" t="s">
        <v>44</v>
      </c>
      <c r="J108" t="s">
        <v>82</v>
      </c>
      <c r="K108" t="s">
        <v>83</v>
      </c>
      <c r="L108" s="1" t="s">
        <v>845</v>
      </c>
      <c r="M108" s="1" t="s">
        <v>68</v>
      </c>
      <c r="N108" s="1" t="s">
        <v>194</v>
      </c>
      <c r="O108" s="1" t="s">
        <v>846</v>
      </c>
      <c r="P108" s="1" t="s">
        <v>847</v>
      </c>
      <c r="Q108">
        <v>432</v>
      </c>
      <c r="R108">
        <v>53</v>
      </c>
      <c r="S108">
        <v>379</v>
      </c>
      <c r="T108">
        <v>75</v>
      </c>
      <c r="U108">
        <v>22</v>
      </c>
      <c r="V108">
        <v>750</v>
      </c>
      <c r="W108" s="1" t="s">
        <v>161</v>
      </c>
      <c r="X108" s="1" t="s">
        <v>162</v>
      </c>
      <c r="Y108" s="1" t="s">
        <v>54</v>
      </c>
      <c r="Z108">
        <v>8</v>
      </c>
      <c r="AA108" s="2">
        <v>45810</v>
      </c>
      <c r="AB108">
        <v>583963.51</v>
      </c>
      <c r="AC108">
        <v>674914.9</v>
      </c>
      <c r="AD108">
        <v>252272236.30000001</v>
      </c>
      <c r="AE108" s="1" t="s">
        <v>55</v>
      </c>
      <c r="AF108" s="2">
        <v>46183</v>
      </c>
      <c r="AG108" s="2">
        <v>45811</v>
      </c>
      <c r="AH108" s="2"/>
      <c r="AI108" s="1" t="s">
        <v>91</v>
      </c>
      <c r="AJ108" s="1" t="s">
        <v>92</v>
      </c>
    </row>
    <row r="109" spans="1:36">
      <c r="A109" s="1" t="s">
        <v>848</v>
      </c>
      <c r="B109" s="1" t="s">
        <v>849</v>
      </c>
      <c r="C109" s="1"/>
      <c r="D109" s="1" t="s">
        <v>413</v>
      </c>
      <c r="E109" s="1" t="s">
        <v>146</v>
      </c>
      <c r="F109" s="1" t="s">
        <v>244</v>
      </c>
      <c r="G109" s="1" t="s">
        <v>778</v>
      </c>
      <c r="H109" s="1" t="s">
        <v>43</v>
      </c>
      <c r="I109" s="1" t="s">
        <v>44</v>
      </c>
      <c r="J109" t="s">
        <v>45</v>
      </c>
      <c r="K109" t="s">
        <v>46</v>
      </c>
      <c r="L109" s="1" t="s">
        <v>850</v>
      </c>
      <c r="M109" s="1" t="s">
        <v>126</v>
      </c>
      <c r="N109" s="1" t="s">
        <v>203</v>
      </c>
      <c r="O109" s="1" t="s">
        <v>851</v>
      </c>
      <c r="P109" s="1" t="s">
        <v>852</v>
      </c>
      <c r="Q109">
        <v>32</v>
      </c>
      <c r="R109">
        <v>12</v>
      </c>
      <c r="S109">
        <v>20</v>
      </c>
      <c r="T109">
        <v>10</v>
      </c>
      <c r="U109">
        <v>4</v>
      </c>
      <c r="V109">
        <v>80</v>
      </c>
      <c r="W109" s="1" t="s">
        <v>181</v>
      </c>
      <c r="X109" s="1" t="s">
        <v>182</v>
      </c>
      <c r="Y109" s="1" t="s">
        <v>54</v>
      </c>
      <c r="Z109">
        <v>8</v>
      </c>
      <c r="AA109" s="2">
        <v>45781</v>
      </c>
      <c r="AB109">
        <v>85585.75</v>
      </c>
      <c r="AC109">
        <v>123860.04</v>
      </c>
      <c r="AD109">
        <v>2738744</v>
      </c>
      <c r="AE109" s="1" t="s">
        <v>55</v>
      </c>
      <c r="AF109" s="2">
        <v>46196</v>
      </c>
      <c r="AG109" s="2">
        <v>45792</v>
      </c>
      <c r="AH109" s="2"/>
      <c r="AI109" s="1" t="s">
        <v>91</v>
      </c>
      <c r="AJ109" s="1" t="s">
        <v>92</v>
      </c>
    </row>
    <row r="110" spans="1:36">
      <c r="A110" s="1" t="s">
        <v>853</v>
      </c>
      <c r="B110" s="1" t="s">
        <v>854</v>
      </c>
      <c r="C110" s="1" t="s">
        <v>855</v>
      </c>
      <c r="D110" s="1" t="s">
        <v>348</v>
      </c>
      <c r="E110" s="1" t="s">
        <v>134</v>
      </c>
      <c r="F110" s="1" t="s">
        <v>135</v>
      </c>
      <c r="G110" s="1" t="s">
        <v>136</v>
      </c>
      <c r="H110" s="1" t="s">
        <v>137</v>
      </c>
      <c r="I110" s="1" t="s">
        <v>44</v>
      </c>
      <c r="J110" t="s">
        <v>82</v>
      </c>
      <c r="K110" t="s">
        <v>83</v>
      </c>
      <c r="L110" s="1" t="s">
        <v>856</v>
      </c>
      <c r="M110" s="1" t="s">
        <v>85</v>
      </c>
      <c r="N110" s="1" t="s">
        <v>49</v>
      </c>
      <c r="O110" s="1" t="s">
        <v>857</v>
      </c>
      <c r="P110" s="1" t="s">
        <v>858</v>
      </c>
      <c r="Q110">
        <v>72</v>
      </c>
      <c r="R110">
        <v>16</v>
      </c>
      <c r="S110">
        <v>56</v>
      </c>
      <c r="T110">
        <v>40</v>
      </c>
      <c r="U110">
        <v>16</v>
      </c>
      <c r="V110">
        <v>400</v>
      </c>
      <c r="W110" s="1" t="s">
        <v>88</v>
      </c>
      <c r="X110" s="1" t="s">
        <v>89</v>
      </c>
      <c r="Y110" s="1" t="s">
        <v>90</v>
      </c>
      <c r="Z110">
        <v>27</v>
      </c>
      <c r="AA110" s="2">
        <v>45845</v>
      </c>
      <c r="AB110">
        <v>30722</v>
      </c>
      <c r="AC110">
        <v>40818.93</v>
      </c>
      <c r="AD110">
        <v>2211984</v>
      </c>
      <c r="AE110" s="1" t="s">
        <v>55</v>
      </c>
      <c r="AF110" s="2">
        <v>46174</v>
      </c>
      <c r="AG110" s="2">
        <v>45850</v>
      </c>
      <c r="AH110" s="2">
        <v>46898</v>
      </c>
      <c r="AI110" s="1" t="s">
        <v>91</v>
      </c>
      <c r="AJ110" s="1" t="s">
        <v>92</v>
      </c>
    </row>
    <row r="111" spans="1:36">
      <c r="A111" s="1" t="s">
        <v>859</v>
      </c>
      <c r="B111" s="1" t="s">
        <v>860</v>
      </c>
      <c r="C111" s="1" t="s">
        <v>861</v>
      </c>
      <c r="D111" s="1" t="s">
        <v>564</v>
      </c>
      <c r="E111" s="1" t="s">
        <v>265</v>
      </c>
      <c r="F111" s="1" t="s">
        <v>266</v>
      </c>
      <c r="G111" s="1" t="s">
        <v>313</v>
      </c>
      <c r="H111" s="1" t="s">
        <v>43</v>
      </c>
      <c r="I111" s="1" t="s">
        <v>44</v>
      </c>
      <c r="J111" t="s">
        <v>45</v>
      </c>
      <c r="K111" t="s">
        <v>46</v>
      </c>
      <c r="L111" s="1" t="s">
        <v>862</v>
      </c>
      <c r="M111" s="1" t="s">
        <v>48</v>
      </c>
      <c r="N111" s="1" t="s">
        <v>278</v>
      </c>
      <c r="O111" s="1" t="s">
        <v>863</v>
      </c>
      <c r="P111" s="1" t="s">
        <v>864</v>
      </c>
      <c r="Q111">
        <v>8</v>
      </c>
      <c r="R111">
        <v>3</v>
      </c>
      <c r="S111">
        <v>5</v>
      </c>
      <c r="T111">
        <v>10</v>
      </c>
      <c r="U111">
        <v>4</v>
      </c>
      <c r="V111">
        <v>60</v>
      </c>
      <c r="W111" s="1" t="s">
        <v>52</v>
      </c>
      <c r="X111" s="1" t="s">
        <v>53</v>
      </c>
      <c r="Y111" s="1" t="s">
        <v>54</v>
      </c>
      <c r="Z111">
        <v>3</v>
      </c>
      <c r="AA111" s="2">
        <v>45691</v>
      </c>
      <c r="AB111">
        <v>110794.13</v>
      </c>
      <c r="AC111">
        <v>144924.35</v>
      </c>
      <c r="AD111">
        <v>886353.04</v>
      </c>
      <c r="AE111" s="1" t="s">
        <v>55</v>
      </c>
      <c r="AF111" s="2">
        <v>46145</v>
      </c>
      <c r="AG111" s="2">
        <v>45706</v>
      </c>
      <c r="AH111" s="2"/>
      <c r="AI111" s="1" t="s">
        <v>129</v>
      </c>
      <c r="AJ111" s="1" t="s">
        <v>57</v>
      </c>
    </row>
    <row r="112" spans="1:36">
      <c r="A112" s="1" t="s">
        <v>865</v>
      </c>
      <c r="B112" s="1" t="s">
        <v>866</v>
      </c>
      <c r="C112" s="1" t="s">
        <v>867</v>
      </c>
      <c r="D112" s="1" t="s">
        <v>371</v>
      </c>
      <c r="E112" s="1" t="s">
        <v>62</v>
      </c>
      <c r="F112" s="1" t="s">
        <v>111</v>
      </c>
      <c r="G112" s="1" t="s">
        <v>187</v>
      </c>
      <c r="H112" s="1" t="s">
        <v>43</v>
      </c>
      <c r="I112" s="1" t="s">
        <v>44</v>
      </c>
      <c r="J112" t="s">
        <v>82</v>
      </c>
      <c r="K112" t="s">
        <v>83</v>
      </c>
      <c r="L112" s="1" t="s">
        <v>868</v>
      </c>
      <c r="M112" s="1" t="s">
        <v>139</v>
      </c>
      <c r="N112" s="1" t="s">
        <v>101</v>
      </c>
      <c r="O112" s="1" t="s">
        <v>869</v>
      </c>
      <c r="P112" s="1" t="s">
        <v>870</v>
      </c>
      <c r="Q112">
        <v>726</v>
      </c>
      <c r="R112">
        <v>162</v>
      </c>
      <c r="S112">
        <v>564</v>
      </c>
      <c r="T112">
        <v>100</v>
      </c>
      <c r="U112">
        <v>30</v>
      </c>
      <c r="V112">
        <v>1000</v>
      </c>
      <c r="W112" s="1" t="s">
        <v>161</v>
      </c>
      <c r="X112" s="1" t="s">
        <v>162</v>
      </c>
      <c r="Y112" s="1" t="s">
        <v>54</v>
      </c>
      <c r="Z112">
        <v>6</v>
      </c>
      <c r="AA112" s="2">
        <v>46019</v>
      </c>
      <c r="AB112">
        <v>156086.76</v>
      </c>
      <c r="AC112">
        <v>184025</v>
      </c>
      <c r="AD112">
        <v>113318987.8</v>
      </c>
      <c r="AE112" s="1" t="s">
        <v>55</v>
      </c>
      <c r="AF112" s="2">
        <v>46166</v>
      </c>
      <c r="AG112" s="2">
        <v>46024</v>
      </c>
      <c r="AH112" s="2"/>
      <c r="AI112" s="1" t="s">
        <v>91</v>
      </c>
      <c r="AJ112" s="1" t="s">
        <v>92</v>
      </c>
    </row>
    <row r="113" spans="1:36">
      <c r="A113" s="1" t="s">
        <v>871</v>
      </c>
      <c r="B113" s="1" t="s">
        <v>872</v>
      </c>
      <c r="C113" s="1" t="s">
        <v>873</v>
      </c>
      <c r="D113" s="1" t="s">
        <v>643</v>
      </c>
      <c r="E113" s="1" t="s">
        <v>62</v>
      </c>
      <c r="F113" s="1" t="s">
        <v>135</v>
      </c>
      <c r="G113" s="1" t="s">
        <v>706</v>
      </c>
      <c r="H113" s="1" t="s">
        <v>137</v>
      </c>
      <c r="I113" s="1" t="s">
        <v>44</v>
      </c>
      <c r="J113" t="s">
        <v>82</v>
      </c>
      <c r="K113" t="s">
        <v>83</v>
      </c>
      <c r="L113" s="1" t="s">
        <v>874</v>
      </c>
      <c r="M113" s="1" t="s">
        <v>100</v>
      </c>
      <c r="N113" s="1" t="s">
        <v>178</v>
      </c>
      <c r="O113" s="1" t="s">
        <v>875</v>
      </c>
      <c r="P113" s="1" t="s">
        <v>876</v>
      </c>
      <c r="Q113">
        <v>-8</v>
      </c>
      <c r="R113">
        <v>16</v>
      </c>
      <c r="S113">
        <v>50</v>
      </c>
      <c r="T113">
        <v>25</v>
      </c>
      <c r="U113">
        <v>10</v>
      </c>
      <c r="V113">
        <v>200</v>
      </c>
      <c r="W113" s="1" t="s">
        <v>151</v>
      </c>
      <c r="X113" s="1" t="s">
        <v>152</v>
      </c>
      <c r="Y113" s="1" t="s">
        <v>153</v>
      </c>
      <c r="Z113">
        <v>37</v>
      </c>
      <c r="AA113" s="2">
        <v>45960</v>
      </c>
      <c r="AB113">
        <v>6954.47</v>
      </c>
      <c r="AC113">
        <v>8504.5499999999993</v>
      </c>
      <c r="AD113">
        <v>458995.02</v>
      </c>
      <c r="AE113" s="1" t="s">
        <v>55</v>
      </c>
      <c r="AF113" s="2">
        <v>46201</v>
      </c>
      <c r="AG113" s="2">
        <v>45971</v>
      </c>
      <c r="AH113" s="2">
        <v>46326</v>
      </c>
      <c r="AI113" s="1" t="s">
        <v>91</v>
      </c>
      <c r="AJ113" s="1" t="s">
        <v>92</v>
      </c>
    </row>
    <row r="114" spans="1:36">
      <c r="A114" s="1" t="s">
        <v>877</v>
      </c>
      <c r="B114" s="1" t="s">
        <v>878</v>
      </c>
      <c r="C114" s="1" t="s">
        <v>879</v>
      </c>
      <c r="D114" s="1" t="s">
        <v>880</v>
      </c>
      <c r="E114" s="1" t="s">
        <v>62</v>
      </c>
      <c r="F114" s="1" t="s">
        <v>217</v>
      </c>
      <c r="G114" s="1" t="s">
        <v>255</v>
      </c>
      <c r="H114" s="1" t="s">
        <v>43</v>
      </c>
      <c r="I114" s="1" t="s">
        <v>44</v>
      </c>
      <c r="J114" t="s">
        <v>82</v>
      </c>
      <c r="K114" t="s">
        <v>83</v>
      </c>
      <c r="L114" s="1" t="s">
        <v>881</v>
      </c>
      <c r="M114" s="1" t="s">
        <v>85</v>
      </c>
      <c r="N114" s="1" t="s">
        <v>101</v>
      </c>
      <c r="O114" s="1" t="s">
        <v>882</v>
      </c>
      <c r="P114" s="1" t="s">
        <v>883</v>
      </c>
      <c r="Q114">
        <v>20</v>
      </c>
      <c r="R114">
        <v>4</v>
      </c>
      <c r="S114">
        <v>16</v>
      </c>
      <c r="T114">
        <v>30</v>
      </c>
      <c r="U114">
        <v>15</v>
      </c>
      <c r="V114">
        <v>240</v>
      </c>
      <c r="W114" s="1" t="s">
        <v>88</v>
      </c>
      <c r="X114" s="1" t="s">
        <v>89</v>
      </c>
      <c r="Y114" s="1" t="s">
        <v>90</v>
      </c>
      <c r="Z114">
        <v>29</v>
      </c>
      <c r="AA114" s="2">
        <v>46107</v>
      </c>
      <c r="AB114">
        <v>164079.35999999999</v>
      </c>
      <c r="AC114">
        <v>197599.35999999999</v>
      </c>
      <c r="AD114">
        <v>3281587.2</v>
      </c>
      <c r="AE114" s="1" t="s">
        <v>55</v>
      </c>
      <c r="AF114" s="2">
        <v>46191</v>
      </c>
      <c r="AG114" s="2">
        <v>46115</v>
      </c>
      <c r="AH114" s="2"/>
      <c r="AI114" s="1" t="s">
        <v>129</v>
      </c>
      <c r="AJ114" s="1" t="s">
        <v>57</v>
      </c>
    </row>
    <row r="115" spans="1:36">
      <c r="A115" s="1" t="s">
        <v>884</v>
      </c>
      <c r="B115" s="1" t="s">
        <v>885</v>
      </c>
      <c r="C115" s="1" t="s">
        <v>886</v>
      </c>
      <c r="D115" s="1" t="s">
        <v>887</v>
      </c>
      <c r="E115" s="1" t="s">
        <v>714</v>
      </c>
      <c r="F115" s="1" t="s">
        <v>97</v>
      </c>
      <c r="G115" s="1" t="s">
        <v>98</v>
      </c>
      <c r="H115" s="1" t="s">
        <v>43</v>
      </c>
      <c r="I115" s="1" t="s">
        <v>44</v>
      </c>
      <c r="J115" t="s">
        <v>45</v>
      </c>
      <c r="K115" t="s">
        <v>46</v>
      </c>
      <c r="L115" s="1" t="s">
        <v>888</v>
      </c>
      <c r="M115" s="1" t="s">
        <v>114</v>
      </c>
      <c r="N115" s="1" t="s">
        <v>178</v>
      </c>
      <c r="O115" s="1" t="s">
        <v>889</v>
      </c>
      <c r="P115" s="1" t="s">
        <v>890</v>
      </c>
      <c r="Q115">
        <v>150</v>
      </c>
      <c r="R115">
        <v>31</v>
      </c>
      <c r="S115">
        <v>119</v>
      </c>
      <c r="T115">
        <v>75</v>
      </c>
      <c r="U115">
        <v>22</v>
      </c>
      <c r="V115">
        <v>300</v>
      </c>
      <c r="W115" s="1" t="s">
        <v>72</v>
      </c>
      <c r="X115" s="1" t="s">
        <v>73</v>
      </c>
      <c r="Y115" s="1" t="s">
        <v>74</v>
      </c>
      <c r="Z115">
        <v>16</v>
      </c>
      <c r="AA115" s="2">
        <v>45750</v>
      </c>
      <c r="AB115">
        <v>167207.73000000001</v>
      </c>
      <c r="AC115">
        <v>198195.65</v>
      </c>
      <c r="AD115">
        <v>25081159.5</v>
      </c>
      <c r="AE115" s="1" t="s">
        <v>55</v>
      </c>
      <c r="AF115" s="2">
        <v>46193</v>
      </c>
      <c r="AG115" s="2">
        <v>45752</v>
      </c>
      <c r="AH115" s="2"/>
      <c r="AI115" s="1" t="s">
        <v>91</v>
      </c>
      <c r="AJ115" s="1" t="s">
        <v>92</v>
      </c>
    </row>
    <row r="116" spans="1:36">
      <c r="A116" s="1" t="s">
        <v>891</v>
      </c>
      <c r="B116" s="1" t="s">
        <v>892</v>
      </c>
      <c r="C116" s="1" t="s">
        <v>893</v>
      </c>
      <c r="D116" s="1" t="s">
        <v>894</v>
      </c>
      <c r="E116" s="1" t="s">
        <v>275</v>
      </c>
      <c r="F116" s="1" t="s">
        <v>622</v>
      </c>
      <c r="G116" s="1" t="s">
        <v>693</v>
      </c>
      <c r="H116" s="1" t="s">
        <v>43</v>
      </c>
      <c r="I116" s="1" t="s">
        <v>44</v>
      </c>
      <c r="J116" t="s">
        <v>45</v>
      </c>
      <c r="K116" t="s">
        <v>46</v>
      </c>
      <c r="L116" s="1" t="s">
        <v>551</v>
      </c>
      <c r="M116" s="1" t="s">
        <v>100</v>
      </c>
      <c r="N116" s="1" t="s">
        <v>236</v>
      </c>
      <c r="O116" s="1" t="s">
        <v>895</v>
      </c>
      <c r="P116" s="1" t="s">
        <v>896</v>
      </c>
      <c r="Q116">
        <v>29</v>
      </c>
      <c r="R116">
        <v>5</v>
      </c>
      <c r="S116">
        <v>24</v>
      </c>
      <c r="T116">
        <v>10</v>
      </c>
      <c r="U116">
        <v>4</v>
      </c>
      <c r="V116">
        <v>40</v>
      </c>
      <c r="W116" s="1" t="s">
        <v>181</v>
      </c>
      <c r="X116" s="1" t="s">
        <v>182</v>
      </c>
      <c r="Y116" s="1" t="s">
        <v>54</v>
      </c>
      <c r="Z116">
        <v>12</v>
      </c>
      <c r="AA116" s="2">
        <v>45878</v>
      </c>
      <c r="AB116">
        <v>262586.18</v>
      </c>
      <c r="AC116">
        <v>385819.8</v>
      </c>
      <c r="AD116">
        <v>7614999.2199999997</v>
      </c>
      <c r="AE116" s="1" t="s">
        <v>55</v>
      </c>
      <c r="AF116" s="2">
        <v>46186</v>
      </c>
      <c r="AG116" s="2">
        <v>45891</v>
      </c>
      <c r="AH116" s="2"/>
      <c r="AI116" s="1" t="s">
        <v>91</v>
      </c>
      <c r="AJ116" s="1" t="s">
        <v>92</v>
      </c>
    </row>
    <row r="117" spans="1:36">
      <c r="A117" s="1" t="s">
        <v>897</v>
      </c>
      <c r="B117" s="1" t="s">
        <v>898</v>
      </c>
      <c r="C117" s="1" t="s">
        <v>899</v>
      </c>
      <c r="D117" s="1" t="s">
        <v>900</v>
      </c>
      <c r="E117" s="1" t="s">
        <v>62</v>
      </c>
      <c r="F117" s="1" t="s">
        <v>363</v>
      </c>
      <c r="G117" s="1" t="s">
        <v>400</v>
      </c>
      <c r="H117" s="1" t="s">
        <v>43</v>
      </c>
      <c r="I117" s="1" t="s">
        <v>44</v>
      </c>
      <c r="J117" t="s">
        <v>82</v>
      </c>
      <c r="K117" t="s">
        <v>83</v>
      </c>
      <c r="L117" s="1" t="s">
        <v>901</v>
      </c>
      <c r="M117" s="1" t="s">
        <v>68</v>
      </c>
      <c r="N117" s="1" t="s">
        <v>101</v>
      </c>
      <c r="O117" s="1" t="s">
        <v>902</v>
      </c>
      <c r="P117" s="1" t="s">
        <v>903</v>
      </c>
      <c r="Q117">
        <v>0</v>
      </c>
      <c r="R117">
        <v>0</v>
      </c>
      <c r="S117">
        <v>0</v>
      </c>
      <c r="T117">
        <v>50</v>
      </c>
      <c r="U117">
        <v>15</v>
      </c>
      <c r="V117">
        <v>250</v>
      </c>
      <c r="W117" s="1" t="s">
        <v>88</v>
      </c>
      <c r="X117" s="1" t="s">
        <v>89</v>
      </c>
      <c r="Y117" s="1" t="s">
        <v>90</v>
      </c>
      <c r="Z117">
        <v>28</v>
      </c>
      <c r="AA117" s="2">
        <v>45954</v>
      </c>
      <c r="AB117">
        <v>48610.64</v>
      </c>
      <c r="AC117">
        <v>66412.97</v>
      </c>
      <c r="AD117">
        <v>0</v>
      </c>
      <c r="AE117" s="1" t="s">
        <v>55</v>
      </c>
      <c r="AF117" s="2">
        <v>46164</v>
      </c>
      <c r="AG117" s="2">
        <v>45955</v>
      </c>
      <c r="AH117" s="2"/>
      <c r="AI117" s="1" t="s">
        <v>56</v>
      </c>
      <c r="AJ117" s="1" t="s">
        <v>57</v>
      </c>
    </row>
    <row r="118" spans="1:36">
      <c r="A118" s="1" t="s">
        <v>904</v>
      </c>
      <c r="B118" s="1" t="s">
        <v>905</v>
      </c>
      <c r="C118" s="1" t="s">
        <v>906</v>
      </c>
      <c r="D118" s="1" t="s">
        <v>907</v>
      </c>
      <c r="E118" s="1" t="s">
        <v>79</v>
      </c>
      <c r="F118" s="1" t="s">
        <v>363</v>
      </c>
      <c r="G118" s="1" t="s">
        <v>495</v>
      </c>
      <c r="H118" s="1" t="s">
        <v>43</v>
      </c>
      <c r="I118" s="1" t="s">
        <v>44</v>
      </c>
      <c r="J118" t="s">
        <v>82</v>
      </c>
      <c r="K118" t="s">
        <v>83</v>
      </c>
      <c r="L118" s="1" t="s">
        <v>908</v>
      </c>
      <c r="M118" s="1" t="s">
        <v>48</v>
      </c>
      <c r="N118" s="1" t="s">
        <v>69</v>
      </c>
      <c r="O118" s="1" t="s">
        <v>909</v>
      </c>
      <c r="P118" s="1" t="s">
        <v>910</v>
      </c>
      <c r="Q118">
        <v>20</v>
      </c>
      <c r="R118">
        <v>8</v>
      </c>
      <c r="S118">
        <v>12</v>
      </c>
      <c r="T118">
        <v>25</v>
      </c>
      <c r="U118">
        <v>12</v>
      </c>
      <c r="V118">
        <v>200</v>
      </c>
      <c r="W118" s="1" t="s">
        <v>104</v>
      </c>
      <c r="X118" s="1" t="s">
        <v>105</v>
      </c>
      <c r="Y118" s="1" t="s">
        <v>54</v>
      </c>
      <c r="Z118">
        <v>4</v>
      </c>
      <c r="AA118" s="2">
        <v>45949</v>
      </c>
      <c r="AB118">
        <v>63822.46</v>
      </c>
      <c r="AC118">
        <v>95960.99</v>
      </c>
      <c r="AD118">
        <v>1276449.2</v>
      </c>
      <c r="AE118" s="1" t="s">
        <v>55</v>
      </c>
      <c r="AF118" s="2">
        <v>46159</v>
      </c>
      <c r="AG118" s="2">
        <v>45957</v>
      </c>
      <c r="AH118" s="2"/>
      <c r="AI118" s="1" t="s">
        <v>129</v>
      </c>
      <c r="AJ118" s="1" t="s">
        <v>57</v>
      </c>
    </row>
    <row r="119" spans="1:36">
      <c r="A119" s="1" t="s">
        <v>911</v>
      </c>
      <c r="B119" s="1" t="s">
        <v>912</v>
      </c>
      <c r="C119" s="1" t="s">
        <v>913</v>
      </c>
      <c r="D119" s="1" t="s">
        <v>303</v>
      </c>
      <c r="E119" s="1" t="s">
        <v>146</v>
      </c>
      <c r="F119" s="1" t="s">
        <v>63</v>
      </c>
      <c r="G119" s="1" t="s">
        <v>304</v>
      </c>
      <c r="H119" s="1" t="s">
        <v>43</v>
      </c>
      <c r="I119" s="1" t="s">
        <v>44</v>
      </c>
      <c r="J119" t="s">
        <v>45</v>
      </c>
      <c r="K119" t="s">
        <v>46</v>
      </c>
      <c r="L119" s="1" t="s">
        <v>914</v>
      </c>
      <c r="M119" s="1" t="s">
        <v>100</v>
      </c>
      <c r="N119" s="1" t="s">
        <v>69</v>
      </c>
      <c r="O119" s="1" t="s">
        <v>915</v>
      </c>
      <c r="P119" s="1" t="s">
        <v>916</v>
      </c>
      <c r="Q119">
        <v>62</v>
      </c>
      <c r="R119">
        <v>2</v>
      </c>
      <c r="S119">
        <v>60</v>
      </c>
      <c r="T119">
        <v>50</v>
      </c>
      <c r="U119">
        <v>15</v>
      </c>
      <c r="V119">
        <v>250</v>
      </c>
      <c r="W119" s="1" t="s">
        <v>181</v>
      </c>
      <c r="X119" s="1" t="s">
        <v>182</v>
      </c>
      <c r="Y119" s="1" t="s">
        <v>54</v>
      </c>
      <c r="Z119">
        <v>12</v>
      </c>
      <c r="AA119" s="2">
        <v>45706</v>
      </c>
      <c r="AB119">
        <v>91862.25</v>
      </c>
      <c r="AC119">
        <v>128103.4</v>
      </c>
      <c r="AD119">
        <v>5695459.5</v>
      </c>
      <c r="AE119" s="1" t="s">
        <v>55</v>
      </c>
      <c r="AF119" s="2">
        <v>46184</v>
      </c>
      <c r="AG119" s="2">
        <v>45717</v>
      </c>
      <c r="AH119" s="2">
        <v>46671</v>
      </c>
      <c r="AI119" s="1" t="s">
        <v>91</v>
      </c>
      <c r="AJ119" s="1" t="s">
        <v>92</v>
      </c>
    </row>
    <row r="120" spans="1:36">
      <c r="A120" s="1" t="s">
        <v>917</v>
      </c>
      <c r="B120" s="1" t="s">
        <v>918</v>
      </c>
      <c r="C120" s="1" t="s">
        <v>919</v>
      </c>
      <c r="D120" s="1" t="s">
        <v>613</v>
      </c>
      <c r="E120" s="1" t="s">
        <v>40</v>
      </c>
      <c r="F120" s="1" t="s">
        <v>97</v>
      </c>
      <c r="G120" s="1" t="s">
        <v>715</v>
      </c>
      <c r="H120" s="1" t="s">
        <v>43</v>
      </c>
      <c r="I120" s="1" t="s">
        <v>44</v>
      </c>
      <c r="J120" t="s">
        <v>45</v>
      </c>
      <c r="K120" t="s">
        <v>46</v>
      </c>
      <c r="L120" s="1" t="s">
        <v>920</v>
      </c>
      <c r="M120" s="1" t="s">
        <v>114</v>
      </c>
      <c r="N120" s="1" t="s">
        <v>101</v>
      </c>
      <c r="O120" s="1" t="s">
        <v>921</v>
      </c>
      <c r="P120" s="1" t="s">
        <v>922</v>
      </c>
      <c r="Q120">
        <v>0</v>
      </c>
      <c r="R120">
        <v>0</v>
      </c>
      <c r="S120">
        <v>0</v>
      </c>
      <c r="T120">
        <v>60</v>
      </c>
      <c r="U120">
        <v>24</v>
      </c>
      <c r="V120">
        <v>600</v>
      </c>
      <c r="W120" s="1" t="s">
        <v>151</v>
      </c>
      <c r="X120" s="1" t="s">
        <v>152</v>
      </c>
      <c r="Y120" s="1" t="s">
        <v>153</v>
      </c>
      <c r="Z120">
        <v>35</v>
      </c>
      <c r="AA120" s="2">
        <v>45894</v>
      </c>
      <c r="AB120">
        <v>139332.09</v>
      </c>
      <c r="AC120">
        <v>208671.44</v>
      </c>
      <c r="AD120">
        <v>0</v>
      </c>
      <c r="AE120" s="1" t="s">
        <v>55</v>
      </c>
      <c r="AF120" s="2">
        <v>46169</v>
      </c>
      <c r="AG120" s="2">
        <v>45905</v>
      </c>
      <c r="AH120" s="2"/>
      <c r="AI120" s="1" t="s">
        <v>56</v>
      </c>
      <c r="AJ120" s="1" t="s">
        <v>57</v>
      </c>
    </row>
    <row r="121" spans="1:36">
      <c r="A121" s="1" t="s">
        <v>923</v>
      </c>
      <c r="B121" s="1" t="s">
        <v>924</v>
      </c>
      <c r="C121" s="1" t="s">
        <v>925</v>
      </c>
      <c r="D121" s="1" t="s">
        <v>900</v>
      </c>
      <c r="E121" s="1" t="s">
        <v>62</v>
      </c>
      <c r="F121" s="1" t="s">
        <v>363</v>
      </c>
      <c r="G121" s="1" t="s">
        <v>495</v>
      </c>
      <c r="H121" s="1" t="s">
        <v>43</v>
      </c>
      <c r="I121" s="1" t="s">
        <v>44</v>
      </c>
      <c r="J121" t="s">
        <v>45</v>
      </c>
      <c r="K121" t="s">
        <v>46</v>
      </c>
      <c r="L121" s="1" t="s">
        <v>687</v>
      </c>
      <c r="M121" s="1" t="s">
        <v>114</v>
      </c>
      <c r="N121" s="1" t="s">
        <v>236</v>
      </c>
      <c r="O121" s="1" t="s">
        <v>926</v>
      </c>
      <c r="P121" s="1" t="s">
        <v>927</v>
      </c>
      <c r="Q121">
        <v>15</v>
      </c>
      <c r="R121">
        <v>1</v>
      </c>
      <c r="S121">
        <v>14</v>
      </c>
      <c r="T121">
        <v>10</v>
      </c>
      <c r="U121">
        <v>5</v>
      </c>
      <c r="V121">
        <v>40</v>
      </c>
      <c r="W121" s="1" t="s">
        <v>52</v>
      </c>
      <c r="X121" s="1" t="s">
        <v>53</v>
      </c>
      <c r="Y121" s="1" t="s">
        <v>54</v>
      </c>
      <c r="Z121">
        <v>6</v>
      </c>
      <c r="AA121" s="2">
        <v>46108</v>
      </c>
      <c r="AB121">
        <v>38911.230000000003</v>
      </c>
      <c r="AC121">
        <v>58768.35</v>
      </c>
      <c r="AD121">
        <v>583668.44999999995</v>
      </c>
      <c r="AE121" s="1" t="s">
        <v>55</v>
      </c>
      <c r="AF121" s="2">
        <v>46155</v>
      </c>
      <c r="AG121" s="2">
        <v>46123</v>
      </c>
      <c r="AH121" s="2"/>
      <c r="AI121" s="1" t="s">
        <v>91</v>
      </c>
      <c r="AJ121" s="1" t="s">
        <v>92</v>
      </c>
    </row>
    <row r="122" spans="1:36">
      <c r="A122" s="1" t="s">
        <v>928</v>
      </c>
      <c r="B122" s="1" t="s">
        <v>929</v>
      </c>
      <c r="C122" s="1" t="s">
        <v>930</v>
      </c>
      <c r="D122" s="1" t="s">
        <v>799</v>
      </c>
      <c r="E122" s="1" t="s">
        <v>254</v>
      </c>
      <c r="F122" s="1" t="s">
        <v>111</v>
      </c>
      <c r="G122" s="1" t="s">
        <v>136</v>
      </c>
      <c r="H122" s="1" t="s">
        <v>137</v>
      </c>
      <c r="I122" s="1" t="s">
        <v>44</v>
      </c>
      <c r="J122" t="s">
        <v>65</v>
      </c>
      <c r="K122" t="s">
        <v>66</v>
      </c>
      <c r="L122" s="1" t="s">
        <v>931</v>
      </c>
      <c r="M122" s="1" t="s">
        <v>100</v>
      </c>
      <c r="N122" s="1" t="s">
        <v>278</v>
      </c>
      <c r="O122" s="1" t="s">
        <v>932</v>
      </c>
      <c r="P122" s="1" t="s">
        <v>933</v>
      </c>
      <c r="Q122">
        <v>113</v>
      </c>
      <c r="R122">
        <v>45</v>
      </c>
      <c r="S122">
        <v>68</v>
      </c>
      <c r="T122">
        <v>30</v>
      </c>
      <c r="U122">
        <v>15</v>
      </c>
      <c r="V122">
        <v>120</v>
      </c>
      <c r="W122" s="1" t="s">
        <v>181</v>
      </c>
      <c r="X122" s="1" t="s">
        <v>182</v>
      </c>
      <c r="Y122" s="1" t="s">
        <v>54</v>
      </c>
      <c r="Z122">
        <v>10</v>
      </c>
      <c r="AA122" s="2">
        <v>45828</v>
      </c>
      <c r="AB122">
        <v>8927.34</v>
      </c>
      <c r="AC122">
        <v>11364.13</v>
      </c>
      <c r="AD122">
        <v>1008789.42</v>
      </c>
      <c r="AE122" s="1" t="s">
        <v>55</v>
      </c>
      <c r="AF122" s="2">
        <v>46182</v>
      </c>
      <c r="AG122" s="2">
        <v>45839</v>
      </c>
      <c r="AH122" s="2">
        <v>46575</v>
      </c>
      <c r="AI122" s="1" t="s">
        <v>91</v>
      </c>
      <c r="AJ122" s="1" t="s">
        <v>92</v>
      </c>
    </row>
    <row r="123" spans="1:36">
      <c r="A123" s="1" t="s">
        <v>934</v>
      </c>
      <c r="B123" s="1" t="s">
        <v>935</v>
      </c>
      <c r="C123" s="1" t="s">
        <v>936</v>
      </c>
      <c r="D123" s="1" t="s">
        <v>274</v>
      </c>
      <c r="E123" s="1" t="s">
        <v>275</v>
      </c>
      <c r="F123" s="1" t="s">
        <v>266</v>
      </c>
      <c r="G123" s="1" t="s">
        <v>267</v>
      </c>
      <c r="H123" s="1" t="s">
        <v>43</v>
      </c>
      <c r="I123" s="1" t="s">
        <v>44</v>
      </c>
      <c r="J123" t="s">
        <v>65</v>
      </c>
      <c r="K123" t="s">
        <v>66</v>
      </c>
      <c r="L123" s="1" t="s">
        <v>937</v>
      </c>
      <c r="M123" s="1" t="s">
        <v>100</v>
      </c>
      <c r="N123" s="1" t="s">
        <v>178</v>
      </c>
      <c r="O123" s="1" t="s">
        <v>938</v>
      </c>
      <c r="P123" s="1" t="s">
        <v>939</v>
      </c>
      <c r="Q123">
        <v>187</v>
      </c>
      <c r="R123">
        <v>33</v>
      </c>
      <c r="S123">
        <v>154</v>
      </c>
      <c r="U123">
        <v>10</v>
      </c>
      <c r="V123">
        <v>200</v>
      </c>
      <c r="W123" s="1" t="s">
        <v>161</v>
      </c>
      <c r="X123" s="1" t="s">
        <v>162</v>
      </c>
      <c r="Y123" s="1" t="s">
        <v>54</v>
      </c>
      <c r="Z123">
        <v>9</v>
      </c>
      <c r="AA123" s="2">
        <v>45796</v>
      </c>
      <c r="AB123">
        <v>608574.57999999996</v>
      </c>
      <c r="AC123">
        <v>720910.04</v>
      </c>
      <c r="AD123">
        <v>113803446.5</v>
      </c>
      <c r="AE123" s="1" t="s">
        <v>55</v>
      </c>
      <c r="AF123" s="2">
        <v>46189</v>
      </c>
      <c r="AG123" s="2">
        <v>45806</v>
      </c>
      <c r="AH123" s="2"/>
      <c r="AI123" s="1" t="s">
        <v>91</v>
      </c>
      <c r="AJ123" s="1" t="s">
        <v>92</v>
      </c>
    </row>
    <row r="124" spans="1:36">
      <c r="A124" s="1" t="s">
        <v>940</v>
      </c>
      <c r="B124" s="1" t="s">
        <v>941</v>
      </c>
      <c r="C124" s="1" t="s">
        <v>942</v>
      </c>
      <c r="D124" s="1" t="s">
        <v>943</v>
      </c>
      <c r="E124" s="1" t="s">
        <v>335</v>
      </c>
      <c r="F124" s="1" t="s">
        <v>97</v>
      </c>
      <c r="G124" s="1" t="s">
        <v>715</v>
      </c>
      <c r="H124" s="1" t="s">
        <v>43</v>
      </c>
      <c r="I124" s="1" t="s">
        <v>44</v>
      </c>
      <c r="J124" t="s">
        <v>82</v>
      </c>
      <c r="K124" t="s">
        <v>83</v>
      </c>
      <c r="L124" s="1" t="s">
        <v>944</v>
      </c>
      <c r="M124" s="1" t="s">
        <v>85</v>
      </c>
      <c r="N124" s="1" t="s">
        <v>203</v>
      </c>
      <c r="O124" s="1" t="s">
        <v>945</v>
      </c>
      <c r="P124" s="1" t="s">
        <v>946</v>
      </c>
      <c r="Q124">
        <v>279</v>
      </c>
      <c r="R124">
        <v>36</v>
      </c>
      <c r="S124">
        <v>243</v>
      </c>
      <c r="T124">
        <v>40</v>
      </c>
      <c r="U124">
        <v>20</v>
      </c>
      <c r="V124">
        <v>200</v>
      </c>
      <c r="W124" s="1" t="s">
        <v>88</v>
      </c>
      <c r="X124" s="1" t="s">
        <v>89</v>
      </c>
      <c r="Y124" s="1" t="s">
        <v>90</v>
      </c>
      <c r="Z124">
        <v>32</v>
      </c>
      <c r="AA124" s="2">
        <v>45866</v>
      </c>
      <c r="AB124">
        <v>108683.45</v>
      </c>
      <c r="AC124">
        <v>148201.24</v>
      </c>
      <c r="AD124">
        <v>30322682.550000001</v>
      </c>
      <c r="AE124" s="1" t="s">
        <v>55</v>
      </c>
      <c r="AF124" s="2">
        <v>46152</v>
      </c>
      <c r="AG124" s="2">
        <v>45879</v>
      </c>
      <c r="AH124" s="2"/>
      <c r="AI124" s="1" t="s">
        <v>410</v>
      </c>
      <c r="AJ124" s="1" t="s">
        <v>92</v>
      </c>
    </row>
    <row r="125" spans="1:36">
      <c r="A125" s="1" t="s">
        <v>947</v>
      </c>
      <c r="B125" s="1" t="s">
        <v>948</v>
      </c>
      <c r="C125" s="1"/>
      <c r="D125" s="1" t="s">
        <v>274</v>
      </c>
      <c r="E125" s="1" t="s">
        <v>275</v>
      </c>
      <c r="F125" s="1" t="s">
        <v>266</v>
      </c>
      <c r="G125" s="1" t="s">
        <v>267</v>
      </c>
      <c r="H125" s="1" t="s">
        <v>43</v>
      </c>
      <c r="I125" s="1" t="s">
        <v>44</v>
      </c>
      <c r="J125" t="s">
        <v>65</v>
      </c>
      <c r="K125" t="s">
        <v>66</v>
      </c>
      <c r="L125" s="1" t="s">
        <v>456</v>
      </c>
      <c r="M125" s="1" t="s">
        <v>48</v>
      </c>
      <c r="N125" s="1" t="s">
        <v>101</v>
      </c>
      <c r="O125" s="1" t="s">
        <v>949</v>
      </c>
      <c r="P125" s="1" t="s">
        <v>950</v>
      </c>
      <c r="Q125">
        <v>2</v>
      </c>
      <c r="R125">
        <v>0</v>
      </c>
      <c r="S125">
        <v>2</v>
      </c>
      <c r="T125">
        <v>15</v>
      </c>
      <c r="U125">
        <v>4</v>
      </c>
      <c r="V125">
        <v>90</v>
      </c>
      <c r="W125" s="1" t="s">
        <v>161</v>
      </c>
      <c r="X125" s="1" t="s">
        <v>162</v>
      </c>
      <c r="Y125" s="1" t="s">
        <v>54</v>
      </c>
      <c r="Z125">
        <v>5</v>
      </c>
      <c r="AA125" s="2">
        <v>46139</v>
      </c>
      <c r="AB125">
        <v>103417.74</v>
      </c>
      <c r="AC125">
        <v>126378.9</v>
      </c>
      <c r="AD125">
        <v>206835.48</v>
      </c>
      <c r="AE125" s="1" t="s">
        <v>55</v>
      </c>
      <c r="AF125" s="2">
        <v>46177</v>
      </c>
      <c r="AG125" s="2">
        <v>46147</v>
      </c>
      <c r="AH125" s="2"/>
      <c r="AI125" s="1" t="s">
        <v>129</v>
      </c>
      <c r="AJ125" s="1" t="s">
        <v>57</v>
      </c>
    </row>
    <row r="126" spans="1:36">
      <c r="A126" s="1" t="s">
        <v>951</v>
      </c>
      <c r="B126" s="1" t="s">
        <v>952</v>
      </c>
      <c r="C126" s="1" t="s">
        <v>953</v>
      </c>
      <c r="D126" s="1" t="s">
        <v>274</v>
      </c>
      <c r="E126" s="1" t="s">
        <v>275</v>
      </c>
      <c r="F126" s="1" t="s">
        <v>266</v>
      </c>
      <c r="G126" s="1" t="s">
        <v>313</v>
      </c>
      <c r="H126" s="1" t="s">
        <v>43</v>
      </c>
      <c r="I126" s="1" t="s">
        <v>44</v>
      </c>
      <c r="J126" t="s">
        <v>45</v>
      </c>
      <c r="K126" t="s">
        <v>46</v>
      </c>
      <c r="L126" s="1" t="s">
        <v>171</v>
      </c>
      <c r="M126" s="1" t="s">
        <v>114</v>
      </c>
      <c r="N126" s="1" t="s">
        <v>69</v>
      </c>
      <c r="O126" s="1" t="s">
        <v>954</v>
      </c>
      <c r="P126" s="1" t="s">
        <v>955</v>
      </c>
      <c r="Q126">
        <v>74</v>
      </c>
      <c r="R126">
        <v>21</v>
      </c>
      <c r="S126">
        <v>53</v>
      </c>
      <c r="T126">
        <v>10</v>
      </c>
      <c r="U126">
        <v>5</v>
      </c>
      <c r="V126">
        <v>100</v>
      </c>
      <c r="W126" s="1" t="s">
        <v>72</v>
      </c>
      <c r="X126" s="1" t="s">
        <v>171</v>
      </c>
      <c r="Y126" s="1" t="s">
        <v>74</v>
      </c>
      <c r="Z126">
        <v>17</v>
      </c>
      <c r="AA126" s="2">
        <v>46081</v>
      </c>
      <c r="AB126">
        <v>205620.95</v>
      </c>
      <c r="AC126">
        <v>308489.59000000003</v>
      </c>
      <c r="AD126">
        <v>15215950.300000001</v>
      </c>
      <c r="AE126" s="1" t="s">
        <v>55</v>
      </c>
      <c r="AF126" s="2">
        <v>46178</v>
      </c>
      <c r="AG126" s="2">
        <v>46094</v>
      </c>
      <c r="AH126" s="2"/>
      <c r="AI126" s="1" t="s">
        <v>91</v>
      </c>
      <c r="AJ126" s="1" t="s">
        <v>92</v>
      </c>
    </row>
    <row r="127" spans="1:36">
      <c r="A127" s="1" t="s">
        <v>956</v>
      </c>
      <c r="B127" s="1" t="s">
        <v>957</v>
      </c>
      <c r="C127" s="1" t="s">
        <v>958</v>
      </c>
      <c r="D127" s="1" t="s">
        <v>355</v>
      </c>
      <c r="E127" s="1" t="s">
        <v>62</v>
      </c>
      <c r="F127" s="1" t="s">
        <v>123</v>
      </c>
      <c r="G127" s="1" t="s">
        <v>124</v>
      </c>
      <c r="H127" s="1" t="s">
        <v>43</v>
      </c>
      <c r="I127" s="1" t="s">
        <v>44</v>
      </c>
      <c r="J127" t="s">
        <v>65</v>
      </c>
      <c r="K127" t="s">
        <v>66</v>
      </c>
      <c r="L127" s="1" t="s">
        <v>959</v>
      </c>
      <c r="M127" s="1" t="s">
        <v>114</v>
      </c>
      <c r="N127" s="1" t="s">
        <v>278</v>
      </c>
      <c r="O127" s="1" t="s">
        <v>960</v>
      </c>
      <c r="P127" s="1" t="s">
        <v>961</v>
      </c>
      <c r="Q127">
        <v>329</v>
      </c>
      <c r="R127">
        <v>82</v>
      </c>
      <c r="S127">
        <v>247</v>
      </c>
      <c r="T127">
        <v>40</v>
      </c>
      <c r="U127">
        <v>12</v>
      </c>
      <c r="V127">
        <v>400</v>
      </c>
      <c r="W127" s="1" t="s">
        <v>52</v>
      </c>
      <c r="X127" s="1" t="s">
        <v>53</v>
      </c>
      <c r="Y127" s="1" t="s">
        <v>54</v>
      </c>
      <c r="Z127">
        <v>8</v>
      </c>
      <c r="AA127" s="2">
        <v>45951</v>
      </c>
      <c r="AB127">
        <v>590474.38</v>
      </c>
      <c r="AC127">
        <v>860643.17</v>
      </c>
      <c r="AD127">
        <v>194266071</v>
      </c>
      <c r="AE127" s="1" t="s">
        <v>55</v>
      </c>
      <c r="AF127" s="2">
        <v>46172</v>
      </c>
      <c r="AG127" s="2">
        <v>45952</v>
      </c>
      <c r="AH127" s="2"/>
      <c r="AI127" s="1" t="s">
        <v>91</v>
      </c>
      <c r="AJ127" s="1" t="s">
        <v>92</v>
      </c>
    </row>
    <row r="128" spans="1:36">
      <c r="A128" s="1" t="s">
        <v>962</v>
      </c>
      <c r="B128" s="1" t="s">
        <v>963</v>
      </c>
      <c r="C128" s="1" t="s">
        <v>964</v>
      </c>
      <c r="D128" s="1" t="s">
        <v>621</v>
      </c>
      <c r="E128" s="1" t="s">
        <v>265</v>
      </c>
      <c r="F128" s="1" t="s">
        <v>622</v>
      </c>
      <c r="G128" s="1" t="s">
        <v>693</v>
      </c>
      <c r="H128" s="1" t="s">
        <v>43</v>
      </c>
      <c r="I128" s="1" t="s">
        <v>44</v>
      </c>
      <c r="J128" t="s">
        <v>65</v>
      </c>
      <c r="K128" t="s">
        <v>66</v>
      </c>
      <c r="L128" s="1" t="s">
        <v>965</v>
      </c>
      <c r="M128" s="1" t="s">
        <v>139</v>
      </c>
      <c r="N128" s="1" t="s">
        <v>49</v>
      </c>
      <c r="O128" s="1" t="s">
        <v>966</v>
      </c>
      <c r="P128" s="1" t="s">
        <v>967</v>
      </c>
      <c r="Q128">
        <v>79</v>
      </c>
      <c r="R128">
        <v>4</v>
      </c>
      <c r="S128">
        <v>75</v>
      </c>
      <c r="T128">
        <v>60</v>
      </c>
      <c r="U128">
        <v>30</v>
      </c>
      <c r="V128">
        <v>360</v>
      </c>
      <c r="W128" s="1" t="s">
        <v>444</v>
      </c>
      <c r="X128" s="1" t="s">
        <v>445</v>
      </c>
      <c r="Y128" s="1" t="s">
        <v>74</v>
      </c>
      <c r="Z128">
        <v>16</v>
      </c>
      <c r="AA128" s="2">
        <v>46170</v>
      </c>
      <c r="AB128">
        <v>686030.31</v>
      </c>
      <c r="AC128">
        <v>1016377.97</v>
      </c>
      <c r="AD128">
        <v>54196394.490000002</v>
      </c>
      <c r="AE128" s="1" t="s">
        <v>55</v>
      </c>
      <c r="AF128" s="2">
        <v>46152</v>
      </c>
      <c r="AG128" s="2">
        <v>46182</v>
      </c>
      <c r="AH128" s="2"/>
      <c r="AI128" s="1" t="s">
        <v>91</v>
      </c>
      <c r="AJ128" s="1" t="s">
        <v>92</v>
      </c>
    </row>
    <row r="129" spans="1:36">
      <c r="A129" s="1" t="s">
        <v>968</v>
      </c>
      <c r="B129" s="1" t="s">
        <v>969</v>
      </c>
      <c r="C129" s="1" t="s">
        <v>970</v>
      </c>
      <c r="D129" s="1" t="s">
        <v>971</v>
      </c>
      <c r="E129" s="1" t="s">
        <v>110</v>
      </c>
      <c r="F129" s="1" t="s">
        <v>41</v>
      </c>
      <c r="G129" s="1" t="s">
        <v>786</v>
      </c>
      <c r="H129" s="1" t="s">
        <v>43</v>
      </c>
      <c r="I129" s="1" t="s">
        <v>44</v>
      </c>
      <c r="J129" t="s">
        <v>45</v>
      </c>
      <c r="K129" t="s">
        <v>46</v>
      </c>
      <c r="L129" s="1" t="s">
        <v>972</v>
      </c>
      <c r="M129" s="1" t="s">
        <v>126</v>
      </c>
      <c r="N129" s="1" t="s">
        <v>101</v>
      </c>
      <c r="O129" s="1" t="s">
        <v>973</v>
      </c>
      <c r="P129" s="1" t="s">
        <v>351</v>
      </c>
      <c r="Q129">
        <v>35</v>
      </c>
      <c r="R129">
        <v>14</v>
      </c>
      <c r="S129">
        <v>21</v>
      </c>
      <c r="T129">
        <v>60</v>
      </c>
      <c r="U129">
        <v>18</v>
      </c>
      <c r="V129">
        <v>360</v>
      </c>
      <c r="W129" s="1" t="s">
        <v>72</v>
      </c>
      <c r="X129" s="1" t="s">
        <v>73</v>
      </c>
      <c r="Y129" s="1" t="s">
        <v>74</v>
      </c>
      <c r="Z129">
        <v>15</v>
      </c>
      <c r="AA129" s="2">
        <v>45839</v>
      </c>
      <c r="AB129">
        <v>44494.57</v>
      </c>
      <c r="AC129">
        <v>68156.39</v>
      </c>
      <c r="AD129">
        <v>1557309.95</v>
      </c>
      <c r="AE129" s="1" t="s">
        <v>55</v>
      </c>
      <c r="AF129" s="2">
        <v>46183</v>
      </c>
      <c r="AG129" s="2">
        <v>45843</v>
      </c>
      <c r="AH129" s="2"/>
      <c r="AI129" s="1" t="s">
        <v>129</v>
      </c>
      <c r="AJ129" s="1" t="s">
        <v>57</v>
      </c>
    </row>
    <row r="130" spans="1:36">
      <c r="A130" s="1" t="s">
        <v>974</v>
      </c>
      <c r="B130" s="1" t="s">
        <v>975</v>
      </c>
      <c r="C130" s="1" t="s">
        <v>976</v>
      </c>
      <c r="D130" s="1" t="s">
        <v>977</v>
      </c>
      <c r="E130" s="1" t="s">
        <v>978</v>
      </c>
      <c r="F130" s="1" t="s">
        <v>97</v>
      </c>
      <c r="G130" s="1" t="s">
        <v>715</v>
      </c>
      <c r="H130" s="1" t="s">
        <v>43</v>
      </c>
      <c r="I130" s="1" t="s">
        <v>44</v>
      </c>
      <c r="J130" t="s">
        <v>65</v>
      </c>
      <c r="K130" t="s">
        <v>66</v>
      </c>
      <c r="L130" s="1" t="s">
        <v>979</v>
      </c>
      <c r="M130" s="1" t="s">
        <v>139</v>
      </c>
      <c r="N130" s="1" t="s">
        <v>194</v>
      </c>
      <c r="O130" s="1" t="s">
        <v>980</v>
      </c>
      <c r="P130" s="1" t="s">
        <v>981</v>
      </c>
      <c r="Q130">
        <v>342</v>
      </c>
      <c r="R130">
        <v>66</v>
      </c>
      <c r="S130">
        <v>276</v>
      </c>
      <c r="T130">
        <v>50</v>
      </c>
      <c r="U130">
        <v>20</v>
      </c>
      <c r="V130">
        <v>500</v>
      </c>
      <c r="W130" s="1" t="s">
        <v>52</v>
      </c>
      <c r="X130" s="1" t="s">
        <v>53</v>
      </c>
      <c r="Y130" s="1" t="s">
        <v>54</v>
      </c>
      <c r="Z130">
        <v>8</v>
      </c>
      <c r="AA130" s="2">
        <v>46059</v>
      </c>
      <c r="AB130">
        <v>19159.740000000002</v>
      </c>
      <c r="AC130">
        <v>27948.99</v>
      </c>
      <c r="AD130">
        <v>6552631.0800000001</v>
      </c>
      <c r="AE130" s="1" t="s">
        <v>55</v>
      </c>
      <c r="AF130" s="2">
        <v>46172</v>
      </c>
      <c r="AG130" s="2">
        <v>46063</v>
      </c>
      <c r="AH130" s="2"/>
      <c r="AI130" s="1" t="s">
        <v>91</v>
      </c>
      <c r="AJ130" s="1" t="s">
        <v>92</v>
      </c>
    </row>
    <row r="131" spans="1:36">
      <c r="A131" s="1" t="s">
        <v>982</v>
      </c>
      <c r="B131" s="1" t="s">
        <v>983</v>
      </c>
      <c r="C131" s="1" t="s">
        <v>984</v>
      </c>
      <c r="D131" s="1" t="s">
        <v>785</v>
      </c>
      <c r="E131" s="1" t="s">
        <v>146</v>
      </c>
      <c r="F131" s="1" t="s">
        <v>41</v>
      </c>
      <c r="G131" s="1" t="s">
        <v>786</v>
      </c>
      <c r="H131" s="1" t="s">
        <v>43</v>
      </c>
      <c r="I131" s="1" t="s">
        <v>44</v>
      </c>
      <c r="J131" t="s">
        <v>45</v>
      </c>
      <c r="K131" t="s">
        <v>46</v>
      </c>
      <c r="L131" s="1" t="s">
        <v>985</v>
      </c>
      <c r="M131" s="1" t="s">
        <v>68</v>
      </c>
      <c r="N131" s="1" t="s">
        <v>115</v>
      </c>
      <c r="O131" s="1" t="s">
        <v>986</v>
      </c>
      <c r="P131" s="1" t="s">
        <v>987</v>
      </c>
      <c r="Q131">
        <v>240</v>
      </c>
      <c r="R131">
        <v>61</v>
      </c>
      <c r="S131">
        <v>179</v>
      </c>
      <c r="T131">
        <v>75</v>
      </c>
      <c r="U131">
        <v>22</v>
      </c>
      <c r="V131">
        <v>375</v>
      </c>
      <c r="W131" s="1" t="s">
        <v>249</v>
      </c>
      <c r="X131" s="1" t="s">
        <v>375</v>
      </c>
      <c r="Y131" s="1" t="s">
        <v>54</v>
      </c>
      <c r="Z131">
        <v>9</v>
      </c>
      <c r="AA131" s="2">
        <v>46026</v>
      </c>
      <c r="AB131">
        <v>154198.29999999999</v>
      </c>
      <c r="AC131">
        <v>234135.18</v>
      </c>
      <c r="AD131">
        <v>37007592</v>
      </c>
      <c r="AE131" s="1" t="s">
        <v>55</v>
      </c>
      <c r="AF131" s="2">
        <v>46178</v>
      </c>
      <c r="AG131" s="2">
        <v>46040</v>
      </c>
      <c r="AH131" s="2"/>
      <c r="AI131" s="1" t="s">
        <v>91</v>
      </c>
      <c r="AJ131" s="1" t="s">
        <v>92</v>
      </c>
    </row>
    <row r="132" spans="1:36">
      <c r="A132" s="1" t="s">
        <v>988</v>
      </c>
      <c r="B132" s="1" t="s">
        <v>989</v>
      </c>
      <c r="C132" s="1" t="s">
        <v>990</v>
      </c>
      <c r="D132" s="1" t="s">
        <v>133</v>
      </c>
      <c r="E132" s="1" t="s">
        <v>134</v>
      </c>
      <c r="F132" s="1" t="s">
        <v>135</v>
      </c>
      <c r="G132" s="1" t="s">
        <v>166</v>
      </c>
      <c r="H132" s="1" t="s">
        <v>137</v>
      </c>
      <c r="I132" s="1" t="s">
        <v>44</v>
      </c>
      <c r="J132" t="s">
        <v>45</v>
      </c>
      <c r="K132" t="s">
        <v>46</v>
      </c>
      <c r="L132" s="1" t="s">
        <v>991</v>
      </c>
      <c r="M132" s="1" t="s">
        <v>100</v>
      </c>
      <c r="N132" s="1" t="s">
        <v>194</v>
      </c>
      <c r="O132" s="1" t="s">
        <v>992</v>
      </c>
      <c r="P132" s="1" t="s">
        <v>993</v>
      </c>
      <c r="Q132">
        <v>140</v>
      </c>
      <c r="R132">
        <v>2</v>
      </c>
      <c r="S132">
        <v>138</v>
      </c>
      <c r="T132">
        <v>15</v>
      </c>
      <c r="U132">
        <v>6</v>
      </c>
      <c r="V132">
        <v>150</v>
      </c>
      <c r="W132" s="1" t="s">
        <v>259</v>
      </c>
      <c r="X132" s="1" t="s">
        <v>260</v>
      </c>
      <c r="Y132" s="1" t="s">
        <v>54</v>
      </c>
      <c r="Z132">
        <v>5</v>
      </c>
      <c r="AA132" s="2">
        <v>45895</v>
      </c>
      <c r="AB132">
        <v>36806.449999999997</v>
      </c>
      <c r="AC132">
        <v>46350.16</v>
      </c>
      <c r="AD132">
        <v>5152903</v>
      </c>
      <c r="AE132" s="1" t="s">
        <v>55</v>
      </c>
      <c r="AF132" s="2">
        <v>46175</v>
      </c>
      <c r="AG132" s="2">
        <v>45901</v>
      </c>
      <c r="AH132" s="2">
        <v>46412</v>
      </c>
      <c r="AI132" s="1" t="s">
        <v>91</v>
      </c>
      <c r="AJ132" s="1" t="s">
        <v>92</v>
      </c>
    </row>
    <row r="133" spans="1:36">
      <c r="A133" s="1" t="s">
        <v>994</v>
      </c>
      <c r="B133" s="1" t="s">
        <v>995</v>
      </c>
      <c r="C133" s="1" t="s">
        <v>996</v>
      </c>
      <c r="D133" s="1" t="s">
        <v>274</v>
      </c>
      <c r="E133" s="1" t="s">
        <v>275</v>
      </c>
      <c r="F133" s="1" t="s">
        <v>266</v>
      </c>
      <c r="G133" s="1" t="s">
        <v>313</v>
      </c>
      <c r="H133" s="1" t="s">
        <v>43</v>
      </c>
      <c r="I133" s="1" t="s">
        <v>44</v>
      </c>
      <c r="J133" t="s">
        <v>65</v>
      </c>
      <c r="K133" t="s">
        <v>66</v>
      </c>
      <c r="L133" s="1" t="s">
        <v>997</v>
      </c>
      <c r="M133" s="1" t="s">
        <v>48</v>
      </c>
      <c r="N133" s="1" t="s">
        <v>101</v>
      </c>
      <c r="O133" s="1" t="s">
        <v>998</v>
      </c>
      <c r="P133" s="1" t="s">
        <v>999</v>
      </c>
      <c r="Q133">
        <v>209</v>
      </c>
      <c r="R133">
        <v>16</v>
      </c>
      <c r="S133">
        <v>193</v>
      </c>
      <c r="T133">
        <v>30</v>
      </c>
      <c r="U133">
        <v>15</v>
      </c>
      <c r="V133">
        <v>300</v>
      </c>
      <c r="W133" s="1" t="s">
        <v>444</v>
      </c>
      <c r="X133" s="1" t="s">
        <v>445</v>
      </c>
      <c r="Y133" s="1" t="s">
        <v>74</v>
      </c>
      <c r="Z133">
        <v>17</v>
      </c>
      <c r="AA133" s="2">
        <v>45808</v>
      </c>
      <c r="AB133">
        <v>674715.37</v>
      </c>
      <c r="AC133">
        <v>866842.24</v>
      </c>
      <c r="AD133">
        <v>141015512.30000001</v>
      </c>
      <c r="AE133" s="1" t="s">
        <v>55</v>
      </c>
      <c r="AF133" s="2">
        <v>46142</v>
      </c>
      <c r="AG133" s="2">
        <v>45812</v>
      </c>
      <c r="AH133" s="2"/>
      <c r="AI133" s="1" t="s">
        <v>91</v>
      </c>
      <c r="AJ133" s="1" t="s">
        <v>92</v>
      </c>
    </row>
    <row r="134" spans="1:36">
      <c r="A134" s="1" t="s">
        <v>1000</v>
      </c>
      <c r="B134" s="1" t="s">
        <v>1001</v>
      </c>
      <c r="C134" s="1" t="s">
        <v>1002</v>
      </c>
      <c r="D134" s="1" t="s">
        <v>830</v>
      </c>
      <c r="E134" s="1" t="s">
        <v>265</v>
      </c>
      <c r="F134" s="1" t="s">
        <v>622</v>
      </c>
      <c r="G134" s="1" t="s">
        <v>747</v>
      </c>
      <c r="H134" s="1" t="s">
        <v>43</v>
      </c>
      <c r="I134" s="1" t="s">
        <v>44</v>
      </c>
      <c r="J134" t="s">
        <v>82</v>
      </c>
      <c r="K134" t="s">
        <v>83</v>
      </c>
      <c r="L134" s="1" t="s">
        <v>1003</v>
      </c>
      <c r="M134" s="1" t="s">
        <v>68</v>
      </c>
      <c r="N134" s="1" t="s">
        <v>178</v>
      </c>
      <c r="O134" s="1" t="s">
        <v>1004</v>
      </c>
      <c r="P134" s="1" t="s">
        <v>1005</v>
      </c>
      <c r="Q134">
        <v>4</v>
      </c>
      <c r="R134">
        <v>1</v>
      </c>
      <c r="S134">
        <v>3</v>
      </c>
      <c r="T134">
        <v>10</v>
      </c>
      <c r="U134">
        <v>3</v>
      </c>
      <c r="V134">
        <v>60</v>
      </c>
      <c r="W134" s="1" t="s">
        <v>151</v>
      </c>
      <c r="X134" s="1" t="s">
        <v>152</v>
      </c>
      <c r="Y134" s="1" t="s">
        <v>153</v>
      </c>
      <c r="Z134">
        <v>36</v>
      </c>
      <c r="AA134" s="2">
        <v>45926</v>
      </c>
      <c r="AB134">
        <v>110925.2</v>
      </c>
      <c r="AC134">
        <v>141835.69</v>
      </c>
      <c r="AD134">
        <v>443700.8</v>
      </c>
      <c r="AE134" s="1" t="s">
        <v>55</v>
      </c>
      <c r="AF134" s="2">
        <v>46165</v>
      </c>
      <c r="AG134" s="2">
        <v>45931</v>
      </c>
      <c r="AH134" s="2"/>
      <c r="AI134" s="1" t="s">
        <v>129</v>
      </c>
      <c r="AJ134" s="1" t="s">
        <v>57</v>
      </c>
    </row>
    <row r="135" spans="1:36">
      <c r="A135" s="1" t="s">
        <v>1006</v>
      </c>
      <c r="B135" s="1" t="s">
        <v>1007</v>
      </c>
      <c r="C135" s="1" t="s">
        <v>1008</v>
      </c>
      <c r="D135" s="1" t="s">
        <v>1009</v>
      </c>
      <c r="E135" s="1" t="s">
        <v>186</v>
      </c>
      <c r="F135" s="1" t="s">
        <v>363</v>
      </c>
      <c r="G135" s="1" t="s">
        <v>434</v>
      </c>
      <c r="H135" s="1" t="s">
        <v>43</v>
      </c>
      <c r="I135" s="1" t="s">
        <v>201</v>
      </c>
      <c r="J135" t="s">
        <v>65</v>
      </c>
      <c r="K135" t="s">
        <v>66</v>
      </c>
      <c r="L135" s="1" t="s">
        <v>669</v>
      </c>
      <c r="M135" s="1" t="s">
        <v>114</v>
      </c>
      <c r="N135" s="1" t="s">
        <v>178</v>
      </c>
      <c r="O135" s="1" t="s">
        <v>1010</v>
      </c>
      <c r="P135" s="1" t="s">
        <v>1011</v>
      </c>
      <c r="Q135">
        <v>0</v>
      </c>
      <c r="R135">
        <v>0</v>
      </c>
      <c r="S135">
        <v>0</v>
      </c>
      <c r="T135">
        <v>20</v>
      </c>
      <c r="U135">
        <v>6</v>
      </c>
      <c r="V135">
        <v>100</v>
      </c>
      <c r="W135" s="1" t="s">
        <v>72</v>
      </c>
      <c r="X135" s="1" t="s">
        <v>73</v>
      </c>
      <c r="Y135" s="1" t="s">
        <v>74</v>
      </c>
      <c r="Z135">
        <v>15</v>
      </c>
      <c r="AA135" s="2">
        <v>45920</v>
      </c>
      <c r="AB135">
        <v>51880.49</v>
      </c>
      <c r="AC135">
        <v>75675.179999999993</v>
      </c>
      <c r="AD135">
        <v>0</v>
      </c>
      <c r="AE135" s="1" t="s">
        <v>55</v>
      </c>
      <c r="AF135" s="2">
        <v>46185</v>
      </c>
      <c r="AG135" s="2">
        <v>45931</v>
      </c>
      <c r="AH135" s="2"/>
      <c r="AI135" s="1" t="s">
        <v>56</v>
      </c>
      <c r="AJ135" s="1" t="s">
        <v>57</v>
      </c>
    </row>
    <row r="136" spans="1:36">
      <c r="A136" s="1" t="s">
        <v>1012</v>
      </c>
      <c r="B136" s="1" t="s">
        <v>1013</v>
      </c>
      <c r="C136" s="1" t="s">
        <v>1014</v>
      </c>
      <c r="D136" s="1" t="s">
        <v>1015</v>
      </c>
      <c r="E136" s="1" t="s">
        <v>62</v>
      </c>
      <c r="F136" s="1" t="s">
        <v>80</v>
      </c>
      <c r="G136" s="1" t="s">
        <v>176</v>
      </c>
      <c r="H136" s="1" t="s">
        <v>43</v>
      </c>
      <c r="I136" s="1" t="s">
        <v>44</v>
      </c>
      <c r="J136" t="s">
        <v>82</v>
      </c>
      <c r="K136" t="s">
        <v>83</v>
      </c>
      <c r="L136" s="1" t="s">
        <v>1016</v>
      </c>
      <c r="M136" s="1" t="s">
        <v>100</v>
      </c>
      <c r="N136" s="1" t="s">
        <v>115</v>
      </c>
      <c r="O136" s="1" t="s">
        <v>1017</v>
      </c>
      <c r="P136" s="1" t="s">
        <v>1018</v>
      </c>
      <c r="Q136">
        <v>0</v>
      </c>
      <c r="R136">
        <v>0</v>
      </c>
      <c r="S136">
        <v>0</v>
      </c>
      <c r="T136">
        <v>60</v>
      </c>
      <c r="U136">
        <v>30</v>
      </c>
      <c r="V136">
        <v>300</v>
      </c>
      <c r="W136" s="1" t="s">
        <v>259</v>
      </c>
      <c r="X136" s="1" t="s">
        <v>260</v>
      </c>
      <c r="Y136" s="1" t="s">
        <v>54</v>
      </c>
      <c r="Z136">
        <v>8</v>
      </c>
      <c r="AA136" s="2">
        <v>46075</v>
      </c>
      <c r="AB136">
        <v>634413.57999999996</v>
      </c>
      <c r="AC136">
        <v>860765.14</v>
      </c>
      <c r="AD136">
        <v>0</v>
      </c>
      <c r="AE136" s="1" t="s">
        <v>55</v>
      </c>
      <c r="AF136" s="2">
        <v>46188</v>
      </c>
      <c r="AG136" s="2">
        <v>46088</v>
      </c>
      <c r="AH136" s="2"/>
      <c r="AI136" s="1" t="s">
        <v>56</v>
      </c>
      <c r="AJ136" s="1" t="s">
        <v>57</v>
      </c>
    </row>
    <row r="137" spans="1:36">
      <c r="A137" s="1" t="s">
        <v>1019</v>
      </c>
      <c r="B137" s="1" t="s">
        <v>1020</v>
      </c>
      <c r="C137" s="1" t="s">
        <v>1021</v>
      </c>
      <c r="D137" s="1" t="s">
        <v>355</v>
      </c>
      <c r="E137" s="1" t="s">
        <v>62</v>
      </c>
      <c r="F137" s="1" t="s">
        <v>123</v>
      </c>
      <c r="G137" s="1" t="s">
        <v>124</v>
      </c>
      <c r="H137" s="1" t="s">
        <v>43</v>
      </c>
      <c r="I137" s="1" t="s">
        <v>44</v>
      </c>
      <c r="J137" t="s">
        <v>82</v>
      </c>
      <c r="K137" t="s">
        <v>83</v>
      </c>
      <c r="L137" s="1" t="s">
        <v>349</v>
      </c>
      <c r="M137" s="1" t="s">
        <v>126</v>
      </c>
      <c r="N137" s="1" t="s">
        <v>278</v>
      </c>
      <c r="O137" s="1" t="s">
        <v>1022</v>
      </c>
      <c r="P137" s="1" t="s">
        <v>1023</v>
      </c>
      <c r="Q137">
        <v>116</v>
      </c>
      <c r="R137">
        <v>17</v>
      </c>
      <c r="S137">
        <v>99</v>
      </c>
      <c r="T137">
        <v>10</v>
      </c>
      <c r="U137">
        <v>5</v>
      </c>
      <c r="V137">
        <v>100</v>
      </c>
      <c r="W137" s="1" t="s">
        <v>88</v>
      </c>
      <c r="X137" s="1" t="s">
        <v>89</v>
      </c>
      <c r="Y137" s="1" t="s">
        <v>90</v>
      </c>
      <c r="Z137">
        <v>31</v>
      </c>
      <c r="AA137" s="2">
        <v>45789</v>
      </c>
      <c r="AB137">
        <v>170113.22</v>
      </c>
      <c r="AC137">
        <v>235972.83</v>
      </c>
      <c r="AD137">
        <v>19733133.52</v>
      </c>
      <c r="AE137" s="1" t="s">
        <v>55</v>
      </c>
      <c r="AF137" s="2">
        <v>46161</v>
      </c>
      <c r="AG137" s="2">
        <v>45797</v>
      </c>
      <c r="AH137" s="2"/>
      <c r="AI137" s="1" t="s">
        <v>410</v>
      </c>
      <c r="AJ137" s="1" t="s">
        <v>92</v>
      </c>
    </row>
    <row r="138" spans="1:36">
      <c r="A138" s="1" t="s">
        <v>1024</v>
      </c>
      <c r="B138" s="1" t="s">
        <v>1025</v>
      </c>
      <c r="C138" s="1" t="s">
        <v>1026</v>
      </c>
      <c r="D138" s="1" t="s">
        <v>78</v>
      </c>
      <c r="E138" s="1" t="s">
        <v>79</v>
      </c>
      <c r="F138" s="1" t="s">
        <v>80</v>
      </c>
      <c r="G138" s="1" t="s">
        <v>81</v>
      </c>
      <c r="H138" s="1" t="s">
        <v>43</v>
      </c>
      <c r="I138" s="1" t="s">
        <v>44</v>
      </c>
      <c r="J138" t="s">
        <v>82</v>
      </c>
      <c r="K138" t="s">
        <v>83</v>
      </c>
      <c r="L138" s="1" t="s">
        <v>1027</v>
      </c>
      <c r="M138" s="1" t="s">
        <v>126</v>
      </c>
      <c r="N138" s="1" t="s">
        <v>194</v>
      </c>
      <c r="O138" s="1" t="s">
        <v>1028</v>
      </c>
      <c r="P138" s="1" t="s">
        <v>1029</v>
      </c>
      <c r="Q138">
        <v>97</v>
      </c>
      <c r="R138">
        <v>3</v>
      </c>
      <c r="S138">
        <v>94</v>
      </c>
      <c r="T138">
        <v>30</v>
      </c>
      <c r="U138">
        <v>12</v>
      </c>
      <c r="V138">
        <v>300</v>
      </c>
      <c r="W138" s="1" t="s">
        <v>88</v>
      </c>
      <c r="X138" s="1" t="s">
        <v>89</v>
      </c>
      <c r="Y138" s="1" t="s">
        <v>90</v>
      </c>
      <c r="Z138">
        <v>29</v>
      </c>
      <c r="AA138" s="2">
        <v>45962</v>
      </c>
      <c r="AB138">
        <v>679076.24</v>
      </c>
      <c r="AC138">
        <v>800564.39</v>
      </c>
      <c r="AD138">
        <v>65870395.280000001</v>
      </c>
      <c r="AE138" s="1" t="s">
        <v>55</v>
      </c>
      <c r="AF138" s="2">
        <v>46144</v>
      </c>
      <c r="AG138" s="2">
        <v>45974</v>
      </c>
      <c r="AH138" s="2"/>
      <c r="AI138" s="1" t="s">
        <v>91</v>
      </c>
      <c r="AJ138" s="1" t="s">
        <v>92</v>
      </c>
    </row>
    <row r="139" spans="1:36">
      <c r="A139" s="1" t="s">
        <v>1030</v>
      </c>
      <c r="B139" s="1" t="s">
        <v>1031</v>
      </c>
      <c r="C139" s="1" t="s">
        <v>1032</v>
      </c>
      <c r="D139" s="1" t="s">
        <v>1033</v>
      </c>
      <c r="E139" s="1" t="s">
        <v>62</v>
      </c>
      <c r="F139" s="1" t="s">
        <v>217</v>
      </c>
      <c r="G139" s="1" t="s">
        <v>255</v>
      </c>
      <c r="H139" s="1" t="s">
        <v>43</v>
      </c>
      <c r="I139" s="1" t="s">
        <v>44</v>
      </c>
      <c r="J139" t="s">
        <v>82</v>
      </c>
      <c r="K139" t="s">
        <v>83</v>
      </c>
      <c r="L139" s="1" t="s">
        <v>1034</v>
      </c>
      <c r="M139" s="1" t="s">
        <v>48</v>
      </c>
      <c r="N139" s="1" t="s">
        <v>278</v>
      </c>
      <c r="O139" s="1" t="s">
        <v>1035</v>
      </c>
      <c r="P139" s="1" t="s">
        <v>1036</v>
      </c>
      <c r="Q139">
        <v>0</v>
      </c>
      <c r="R139">
        <v>0</v>
      </c>
      <c r="S139">
        <v>0</v>
      </c>
      <c r="T139">
        <v>10</v>
      </c>
      <c r="U139">
        <v>4</v>
      </c>
      <c r="V139">
        <v>100</v>
      </c>
      <c r="W139" s="1" t="s">
        <v>161</v>
      </c>
      <c r="X139" s="1" t="s">
        <v>162</v>
      </c>
      <c r="Y139" s="1" t="s">
        <v>54</v>
      </c>
      <c r="Z139">
        <v>5</v>
      </c>
      <c r="AA139" s="2">
        <v>45963</v>
      </c>
      <c r="AB139">
        <v>77923.13</v>
      </c>
      <c r="AC139">
        <v>120294.44</v>
      </c>
      <c r="AD139">
        <v>0</v>
      </c>
      <c r="AE139" s="1" t="s">
        <v>55</v>
      </c>
      <c r="AF139" s="2">
        <v>46182</v>
      </c>
      <c r="AG139" s="2">
        <v>45977</v>
      </c>
      <c r="AH139" s="2"/>
      <c r="AI139" s="1" t="s">
        <v>56</v>
      </c>
      <c r="AJ139" s="1" t="s">
        <v>57</v>
      </c>
    </row>
    <row r="140" spans="1:36">
      <c r="A140" s="1" t="s">
        <v>1037</v>
      </c>
      <c r="B140" s="1" t="s">
        <v>1038</v>
      </c>
      <c r="C140" s="1" t="s">
        <v>1039</v>
      </c>
      <c r="D140" s="1" t="s">
        <v>355</v>
      </c>
      <c r="E140" s="1" t="s">
        <v>62</v>
      </c>
      <c r="F140" s="1" t="s">
        <v>123</v>
      </c>
      <c r="G140" s="1" t="s">
        <v>200</v>
      </c>
      <c r="H140" s="1" t="s">
        <v>43</v>
      </c>
      <c r="I140" s="1" t="s">
        <v>44</v>
      </c>
      <c r="J140" t="s">
        <v>82</v>
      </c>
      <c r="K140" t="s">
        <v>83</v>
      </c>
      <c r="L140" s="1" t="s">
        <v>1040</v>
      </c>
      <c r="M140" s="1" t="s">
        <v>100</v>
      </c>
      <c r="N140" s="1" t="s">
        <v>236</v>
      </c>
      <c r="O140" s="1" t="s">
        <v>1041</v>
      </c>
      <c r="P140" s="1" t="s">
        <v>1042</v>
      </c>
      <c r="Q140">
        <v>47</v>
      </c>
      <c r="R140">
        <v>9</v>
      </c>
      <c r="S140">
        <v>38</v>
      </c>
      <c r="T140">
        <v>15</v>
      </c>
      <c r="U140">
        <v>7</v>
      </c>
      <c r="V140">
        <v>120</v>
      </c>
      <c r="W140" s="1" t="s">
        <v>151</v>
      </c>
      <c r="X140" s="1" t="s">
        <v>152</v>
      </c>
      <c r="Y140" s="1" t="s">
        <v>153</v>
      </c>
      <c r="Z140">
        <v>38</v>
      </c>
      <c r="AA140" s="2">
        <v>46008</v>
      </c>
      <c r="AB140">
        <v>186998.2</v>
      </c>
      <c r="AC140">
        <v>254447.88</v>
      </c>
      <c r="AD140">
        <v>8788915.4000000004</v>
      </c>
      <c r="AE140" s="1" t="s">
        <v>55</v>
      </c>
      <c r="AF140" s="2">
        <v>46200</v>
      </c>
      <c r="AG140" s="2">
        <v>46009</v>
      </c>
      <c r="AH140" s="2"/>
      <c r="AI140" s="1" t="s">
        <v>91</v>
      </c>
      <c r="AJ140" s="1" t="s">
        <v>92</v>
      </c>
    </row>
    <row r="141" spans="1:36">
      <c r="A141" s="1" t="s">
        <v>1043</v>
      </c>
      <c r="B141" s="1" t="s">
        <v>1044</v>
      </c>
      <c r="C141" s="1" t="s">
        <v>1045</v>
      </c>
      <c r="D141" s="1" t="s">
        <v>355</v>
      </c>
      <c r="E141" s="1" t="s">
        <v>62</v>
      </c>
      <c r="F141" s="1" t="s">
        <v>123</v>
      </c>
      <c r="G141" s="1" t="s">
        <v>200</v>
      </c>
      <c r="H141" s="1" t="s">
        <v>43</v>
      </c>
      <c r="I141" s="1" t="s">
        <v>44</v>
      </c>
      <c r="J141" t="s">
        <v>45</v>
      </c>
      <c r="K141" t="s">
        <v>46</v>
      </c>
      <c r="L141" s="1" t="s">
        <v>1046</v>
      </c>
      <c r="M141" s="1" t="s">
        <v>68</v>
      </c>
      <c r="N141" s="1" t="s">
        <v>236</v>
      </c>
      <c r="O141" s="1" t="s">
        <v>1047</v>
      </c>
      <c r="P141" s="1" t="s">
        <v>1048</v>
      </c>
      <c r="Q141">
        <v>117</v>
      </c>
      <c r="R141">
        <v>26</v>
      </c>
      <c r="S141">
        <v>91</v>
      </c>
      <c r="T141">
        <v>40</v>
      </c>
      <c r="U141">
        <v>20</v>
      </c>
      <c r="V141">
        <v>200</v>
      </c>
      <c r="W141" s="1" t="s">
        <v>259</v>
      </c>
      <c r="X141" s="1" t="s">
        <v>260</v>
      </c>
      <c r="Y141" s="1" t="s">
        <v>54</v>
      </c>
      <c r="Z141">
        <v>7</v>
      </c>
      <c r="AA141" s="2">
        <v>46081</v>
      </c>
      <c r="AB141">
        <v>406857.38</v>
      </c>
      <c r="AC141">
        <v>624023.93000000005</v>
      </c>
      <c r="AD141">
        <v>47602313.460000001</v>
      </c>
      <c r="AE141" s="1" t="s">
        <v>55</v>
      </c>
      <c r="AF141" s="2">
        <v>46146</v>
      </c>
      <c r="AG141" s="2">
        <v>46083</v>
      </c>
      <c r="AH141" s="2"/>
      <c r="AI141" s="1" t="s">
        <v>91</v>
      </c>
      <c r="AJ141" s="1" t="s">
        <v>92</v>
      </c>
    </row>
    <row r="142" spans="1:36">
      <c r="A142" s="1" t="s">
        <v>1049</v>
      </c>
      <c r="B142" s="1" t="s">
        <v>1050</v>
      </c>
      <c r="C142" s="1" t="s">
        <v>1051</v>
      </c>
      <c r="D142" s="1" t="s">
        <v>327</v>
      </c>
      <c r="E142" s="1" t="s">
        <v>40</v>
      </c>
      <c r="F142" s="1" t="s">
        <v>123</v>
      </c>
      <c r="G142" s="1" t="s">
        <v>200</v>
      </c>
      <c r="H142" s="1" t="s">
        <v>43</v>
      </c>
      <c r="I142" s="1" t="s">
        <v>201</v>
      </c>
      <c r="J142" t="s">
        <v>45</v>
      </c>
      <c r="K142" t="s">
        <v>46</v>
      </c>
      <c r="L142" s="1" t="s">
        <v>1052</v>
      </c>
      <c r="M142" s="1" t="s">
        <v>126</v>
      </c>
      <c r="N142" s="1" t="s">
        <v>236</v>
      </c>
      <c r="O142" s="1" t="s">
        <v>1053</v>
      </c>
      <c r="P142" s="1" t="s">
        <v>1054</v>
      </c>
      <c r="Q142">
        <v>24</v>
      </c>
      <c r="R142">
        <v>1</v>
      </c>
      <c r="S142">
        <v>23</v>
      </c>
      <c r="T142">
        <v>40</v>
      </c>
      <c r="U142">
        <v>16</v>
      </c>
      <c r="V142">
        <v>240</v>
      </c>
      <c r="W142" s="1" t="s">
        <v>52</v>
      </c>
      <c r="X142" s="1" t="s">
        <v>53</v>
      </c>
      <c r="Y142" s="1" t="s">
        <v>54</v>
      </c>
      <c r="Z142">
        <v>8</v>
      </c>
      <c r="AA142" s="2">
        <v>46046</v>
      </c>
      <c r="AB142">
        <v>607901.87</v>
      </c>
      <c r="AC142">
        <v>730068.39</v>
      </c>
      <c r="AD142">
        <v>14589644.880000001</v>
      </c>
      <c r="AE142" s="1" t="s">
        <v>55</v>
      </c>
      <c r="AF142" s="2">
        <v>46175</v>
      </c>
      <c r="AG142" s="2">
        <v>46053</v>
      </c>
      <c r="AH142" s="2"/>
      <c r="AI142" s="1" t="s">
        <v>129</v>
      </c>
      <c r="AJ142" s="1" t="s">
        <v>57</v>
      </c>
    </row>
    <row r="143" spans="1:36">
      <c r="A143" s="1" t="s">
        <v>1055</v>
      </c>
      <c r="B143" s="1" t="s">
        <v>619</v>
      </c>
      <c r="C143" s="1" t="s">
        <v>1056</v>
      </c>
      <c r="D143" s="1" t="s">
        <v>78</v>
      </c>
      <c r="E143" s="1" t="s">
        <v>79</v>
      </c>
      <c r="F143" s="1" t="s">
        <v>80</v>
      </c>
      <c r="G143" s="1" t="s">
        <v>81</v>
      </c>
      <c r="H143" s="1" t="s">
        <v>43</v>
      </c>
      <c r="I143" s="1" t="s">
        <v>44</v>
      </c>
      <c r="J143" t="s">
        <v>65</v>
      </c>
      <c r="K143" t="s">
        <v>66</v>
      </c>
      <c r="L143" s="1" t="s">
        <v>1057</v>
      </c>
      <c r="M143" s="1" t="s">
        <v>114</v>
      </c>
      <c r="N143" s="1" t="s">
        <v>101</v>
      </c>
      <c r="O143" s="1" t="s">
        <v>1058</v>
      </c>
      <c r="P143" s="1" t="s">
        <v>1059</v>
      </c>
      <c r="Q143">
        <v>1</v>
      </c>
      <c r="R143">
        <v>0</v>
      </c>
      <c r="S143">
        <v>1</v>
      </c>
      <c r="T143">
        <v>50</v>
      </c>
      <c r="U143">
        <v>15</v>
      </c>
      <c r="V143">
        <v>500</v>
      </c>
      <c r="W143" s="1" t="s">
        <v>161</v>
      </c>
      <c r="X143" s="1" t="s">
        <v>162</v>
      </c>
      <c r="Y143" s="1" t="s">
        <v>54</v>
      </c>
      <c r="Z143">
        <v>5</v>
      </c>
      <c r="AA143" s="2">
        <v>45849</v>
      </c>
      <c r="AB143">
        <v>1330075.08</v>
      </c>
      <c r="AC143">
        <v>1827119.05</v>
      </c>
      <c r="AD143">
        <v>1330075.08</v>
      </c>
      <c r="AE143" s="1" t="s">
        <v>55</v>
      </c>
      <c r="AF143" s="2">
        <v>46188</v>
      </c>
      <c r="AG143" s="2">
        <v>45851</v>
      </c>
      <c r="AH143" s="2"/>
      <c r="AI143" s="1" t="s">
        <v>129</v>
      </c>
      <c r="AJ143" s="1" t="s">
        <v>57</v>
      </c>
    </row>
    <row r="144" spans="1:36">
      <c r="A144" s="1" t="s">
        <v>1060</v>
      </c>
      <c r="B144" s="1" t="s">
        <v>1061</v>
      </c>
      <c r="C144" s="1" t="s">
        <v>1062</v>
      </c>
      <c r="D144" s="1" t="s">
        <v>274</v>
      </c>
      <c r="E144" s="1" t="s">
        <v>275</v>
      </c>
      <c r="F144" s="1" t="s">
        <v>266</v>
      </c>
      <c r="G144" s="1" t="s">
        <v>313</v>
      </c>
      <c r="H144" s="1" t="s">
        <v>43</v>
      </c>
      <c r="I144" s="1" t="s">
        <v>44</v>
      </c>
      <c r="J144" t="s">
        <v>82</v>
      </c>
      <c r="K144" t="s">
        <v>83</v>
      </c>
      <c r="L144" s="1" t="s">
        <v>1063</v>
      </c>
      <c r="M144" s="1" t="s">
        <v>139</v>
      </c>
      <c r="N144" s="1" t="s">
        <v>101</v>
      </c>
      <c r="O144" s="1" t="s">
        <v>1064</v>
      </c>
      <c r="P144" s="1" t="s">
        <v>1065</v>
      </c>
      <c r="Q144">
        <v>378</v>
      </c>
      <c r="R144">
        <v>25</v>
      </c>
      <c r="S144">
        <v>353</v>
      </c>
      <c r="T144">
        <v>60</v>
      </c>
      <c r="U144">
        <v>24</v>
      </c>
      <c r="V144">
        <v>480</v>
      </c>
      <c r="W144" s="1" t="s">
        <v>308</v>
      </c>
      <c r="X144" s="1" t="s">
        <v>309</v>
      </c>
      <c r="Y144" s="1" t="s">
        <v>74</v>
      </c>
      <c r="Z144">
        <v>24</v>
      </c>
      <c r="AA144" s="2">
        <v>45718</v>
      </c>
      <c r="AB144">
        <v>709118.08</v>
      </c>
      <c r="AC144">
        <v>1037561.47</v>
      </c>
      <c r="AD144">
        <v>268046634.19999999</v>
      </c>
      <c r="AE144" s="1" t="s">
        <v>55</v>
      </c>
      <c r="AF144" s="2">
        <v>46181</v>
      </c>
      <c r="AG144" s="2">
        <v>45727</v>
      </c>
      <c r="AH144" s="2"/>
      <c r="AI144" s="1" t="s">
        <v>91</v>
      </c>
      <c r="AJ144" s="1" t="s">
        <v>92</v>
      </c>
    </row>
    <row r="145" spans="1:36">
      <c r="A145" s="1" t="s">
        <v>1066</v>
      </c>
      <c r="B145" s="1" t="s">
        <v>1067</v>
      </c>
      <c r="C145" s="1" t="s">
        <v>1068</v>
      </c>
      <c r="D145" s="1" t="s">
        <v>121</v>
      </c>
      <c r="E145" s="1" t="s">
        <v>122</v>
      </c>
      <c r="F145" s="1" t="s">
        <v>123</v>
      </c>
      <c r="G145" s="1" t="s">
        <v>200</v>
      </c>
      <c r="H145" s="1" t="s">
        <v>43</v>
      </c>
      <c r="I145" s="1" t="s">
        <v>44</v>
      </c>
      <c r="J145" t="s">
        <v>82</v>
      </c>
      <c r="K145" t="s">
        <v>83</v>
      </c>
      <c r="L145" s="1" t="s">
        <v>1069</v>
      </c>
      <c r="M145" s="1" t="s">
        <v>126</v>
      </c>
      <c r="N145" s="1" t="s">
        <v>69</v>
      </c>
      <c r="O145" s="1" t="s">
        <v>1070</v>
      </c>
      <c r="P145" s="1" t="s">
        <v>1071</v>
      </c>
      <c r="Q145">
        <v>127</v>
      </c>
      <c r="R145">
        <v>31</v>
      </c>
      <c r="S145">
        <v>96</v>
      </c>
      <c r="T145">
        <v>25</v>
      </c>
      <c r="U145">
        <v>12</v>
      </c>
      <c r="V145">
        <v>150</v>
      </c>
      <c r="W145" s="1" t="s">
        <v>151</v>
      </c>
      <c r="X145" s="1" t="s">
        <v>152</v>
      </c>
      <c r="Y145" s="1" t="s">
        <v>153</v>
      </c>
      <c r="Z145">
        <v>36</v>
      </c>
      <c r="AA145" s="2">
        <v>45928</v>
      </c>
      <c r="AB145">
        <v>190103.38</v>
      </c>
      <c r="AC145">
        <v>249601.57</v>
      </c>
      <c r="AD145">
        <v>24143129.260000002</v>
      </c>
      <c r="AE145" s="1" t="s">
        <v>55</v>
      </c>
      <c r="AF145" s="2">
        <v>46158</v>
      </c>
      <c r="AG145" s="2">
        <v>45934</v>
      </c>
      <c r="AH145" s="2"/>
      <c r="AI145" s="1" t="s">
        <v>91</v>
      </c>
      <c r="AJ145" s="1" t="s">
        <v>92</v>
      </c>
    </row>
    <row r="146" spans="1:36">
      <c r="A146" s="1" t="s">
        <v>1072</v>
      </c>
      <c r="B146" s="1" t="s">
        <v>1073</v>
      </c>
      <c r="C146" s="1" t="s">
        <v>1074</v>
      </c>
      <c r="D146" s="1" t="s">
        <v>303</v>
      </c>
      <c r="E146" s="1" t="s">
        <v>146</v>
      </c>
      <c r="F146" s="1" t="s">
        <v>63</v>
      </c>
      <c r="G146" s="1" t="s">
        <v>384</v>
      </c>
      <c r="H146" s="1" t="s">
        <v>43</v>
      </c>
      <c r="I146" s="1" t="s">
        <v>44</v>
      </c>
      <c r="J146" t="s">
        <v>82</v>
      </c>
      <c r="K146" t="s">
        <v>83</v>
      </c>
      <c r="L146" s="1" t="s">
        <v>1075</v>
      </c>
      <c r="M146" s="1" t="s">
        <v>168</v>
      </c>
      <c r="N146" s="1" t="s">
        <v>101</v>
      </c>
      <c r="O146" s="1" t="s">
        <v>1076</v>
      </c>
      <c r="P146" s="1" t="s">
        <v>1077</v>
      </c>
      <c r="Q146">
        <v>0</v>
      </c>
      <c r="R146">
        <v>0</v>
      </c>
      <c r="S146">
        <v>0</v>
      </c>
      <c r="T146">
        <v>50</v>
      </c>
      <c r="U146">
        <v>25</v>
      </c>
      <c r="V146">
        <v>400</v>
      </c>
      <c r="W146" s="1" t="s">
        <v>151</v>
      </c>
      <c r="X146" s="1" t="s">
        <v>152</v>
      </c>
      <c r="Y146" s="1" t="s">
        <v>153</v>
      </c>
      <c r="Z146">
        <v>34</v>
      </c>
      <c r="AA146" s="2">
        <v>46063</v>
      </c>
      <c r="AB146">
        <v>56521.62</v>
      </c>
      <c r="AC146">
        <v>67903.31</v>
      </c>
      <c r="AD146">
        <v>0</v>
      </c>
      <c r="AE146" s="1" t="s">
        <v>55</v>
      </c>
      <c r="AF146" s="2">
        <v>46201</v>
      </c>
      <c r="AG146" s="2">
        <v>46066</v>
      </c>
      <c r="AH146" s="2">
        <v>46903</v>
      </c>
      <c r="AI146" s="1" t="s">
        <v>56</v>
      </c>
      <c r="AJ146" s="1" t="s">
        <v>57</v>
      </c>
    </row>
    <row r="147" spans="1:36">
      <c r="A147" s="1" t="s">
        <v>1078</v>
      </c>
      <c r="B147" s="1" t="s">
        <v>1079</v>
      </c>
      <c r="C147" s="1" t="s">
        <v>1080</v>
      </c>
      <c r="D147" s="1" t="s">
        <v>785</v>
      </c>
      <c r="E147" s="1" t="s">
        <v>146</v>
      </c>
      <c r="F147" s="1" t="s">
        <v>41</v>
      </c>
      <c r="G147" s="1" t="s">
        <v>786</v>
      </c>
      <c r="H147" s="1" t="s">
        <v>43</v>
      </c>
      <c r="I147" s="1" t="s">
        <v>44</v>
      </c>
      <c r="J147" t="s">
        <v>65</v>
      </c>
      <c r="K147" t="s">
        <v>66</v>
      </c>
      <c r="L147" s="1" t="s">
        <v>1081</v>
      </c>
      <c r="M147" s="1" t="s">
        <v>100</v>
      </c>
      <c r="N147" s="1" t="s">
        <v>278</v>
      </c>
      <c r="O147" s="1" t="s">
        <v>1082</v>
      </c>
      <c r="P147" s="1" t="s">
        <v>1083</v>
      </c>
      <c r="Q147">
        <v>30</v>
      </c>
      <c r="R147">
        <v>8</v>
      </c>
      <c r="S147">
        <v>22</v>
      </c>
      <c r="T147">
        <v>10</v>
      </c>
      <c r="U147">
        <v>5</v>
      </c>
      <c r="V147">
        <v>100</v>
      </c>
      <c r="W147" s="1" t="s">
        <v>444</v>
      </c>
      <c r="X147" s="1" t="s">
        <v>445</v>
      </c>
      <c r="Y147" s="1" t="s">
        <v>74</v>
      </c>
      <c r="Z147">
        <v>18</v>
      </c>
      <c r="AA147" s="2">
        <v>45725</v>
      </c>
      <c r="AB147">
        <v>128672.73</v>
      </c>
      <c r="AC147">
        <v>162215.88</v>
      </c>
      <c r="AD147">
        <v>3860181.9</v>
      </c>
      <c r="AE147" s="1" t="s">
        <v>55</v>
      </c>
      <c r="AF147" s="2">
        <v>46189</v>
      </c>
      <c r="AG147" s="2">
        <v>45735</v>
      </c>
      <c r="AH147" s="2"/>
      <c r="AI147" s="1" t="s">
        <v>91</v>
      </c>
      <c r="AJ147" s="1" t="s">
        <v>92</v>
      </c>
    </row>
    <row r="148" spans="1:36">
      <c r="A148" s="1" t="s">
        <v>1084</v>
      </c>
      <c r="B148" s="1" t="s">
        <v>1085</v>
      </c>
      <c r="C148" s="1" t="s">
        <v>1086</v>
      </c>
      <c r="D148" s="1" t="s">
        <v>1087</v>
      </c>
      <c r="E148" s="1" t="s">
        <v>79</v>
      </c>
      <c r="F148" s="1" t="s">
        <v>80</v>
      </c>
      <c r="G148" s="1" t="s">
        <v>81</v>
      </c>
      <c r="H148" s="1" t="s">
        <v>43</v>
      </c>
      <c r="I148" s="1" t="s">
        <v>201</v>
      </c>
      <c r="J148" t="s">
        <v>65</v>
      </c>
      <c r="K148" t="s">
        <v>66</v>
      </c>
      <c r="L148" s="1" t="s">
        <v>1088</v>
      </c>
      <c r="M148" s="1" t="s">
        <v>100</v>
      </c>
      <c r="N148" s="1" t="s">
        <v>115</v>
      </c>
      <c r="O148" s="1" t="s">
        <v>1089</v>
      </c>
      <c r="P148" s="1" t="s">
        <v>1090</v>
      </c>
      <c r="Q148">
        <v>20</v>
      </c>
      <c r="R148">
        <v>8</v>
      </c>
      <c r="S148">
        <v>12</v>
      </c>
      <c r="T148">
        <v>10</v>
      </c>
      <c r="U148">
        <v>4</v>
      </c>
      <c r="V148">
        <v>50</v>
      </c>
      <c r="W148" s="1" t="s">
        <v>229</v>
      </c>
      <c r="X148" s="1" t="s">
        <v>230</v>
      </c>
      <c r="Y148" s="1" t="s">
        <v>153</v>
      </c>
      <c r="Z148">
        <v>36</v>
      </c>
      <c r="AA148" s="2">
        <v>46018</v>
      </c>
      <c r="AB148">
        <v>900086.17</v>
      </c>
      <c r="AC148">
        <v>1207578.05</v>
      </c>
      <c r="AD148">
        <v>18001723.399999999</v>
      </c>
      <c r="AE148" s="1" t="s">
        <v>55</v>
      </c>
      <c r="AF148" s="2">
        <v>46156</v>
      </c>
      <c r="AG148" s="2">
        <v>46031</v>
      </c>
      <c r="AH148" s="2"/>
      <c r="AI148" s="1" t="s">
        <v>91</v>
      </c>
      <c r="AJ148" s="1" t="s">
        <v>92</v>
      </c>
    </row>
    <row r="149" spans="1:36">
      <c r="A149" s="1" t="s">
        <v>1091</v>
      </c>
      <c r="B149" s="1" t="s">
        <v>1092</v>
      </c>
      <c r="C149" s="1"/>
      <c r="D149" s="1" t="s">
        <v>413</v>
      </c>
      <c r="E149" s="1" t="s">
        <v>146</v>
      </c>
      <c r="F149" s="1" t="s">
        <v>244</v>
      </c>
      <c r="G149" s="1" t="s">
        <v>245</v>
      </c>
      <c r="H149" s="1" t="s">
        <v>43</v>
      </c>
      <c r="I149" s="1" t="s">
        <v>44</v>
      </c>
      <c r="J149" t="s">
        <v>65</v>
      </c>
      <c r="K149" t="s">
        <v>66</v>
      </c>
      <c r="L149" s="1" t="s">
        <v>1093</v>
      </c>
      <c r="M149" s="1" t="s">
        <v>68</v>
      </c>
      <c r="N149" s="1" t="s">
        <v>49</v>
      </c>
      <c r="O149" s="1" t="s">
        <v>1094</v>
      </c>
      <c r="P149" s="1" t="s">
        <v>1095</v>
      </c>
      <c r="Q149">
        <v>53</v>
      </c>
      <c r="R149">
        <v>8</v>
      </c>
      <c r="S149">
        <v>45</v>
      </c>
      <c r="T149">
        <v>30</v>
      </c>
      <c r="U149">
        <v>12</v>
      </c>
      <c r="V149">
        <v>240</v>
      </c>
      <c r="W149" s="1" t="s">
        <v>444</v>
      </c>
      <c r="X149" s="1" t="s">
        <v>445</v>
      </c>
      <c r="Y149" s="1" t="s">
        <v>74</v>
      </c>
      <c r="Z149">
        <v>22</v>
      </c>
      <c r="AA149" s="2">
        <v>45702</v>
      </c>
      <c r="AB149">
        <v>52508.74</v>
      </c>
      <c r="AC149">
        <v>80628.710000000006</v>
      </c>
      <c r="AD149">
        <v>2782963.22</v>
      </c>
      <c r="AE149" s="1" t="s">
        <v>55</v>
      </c>
      <c r="AF149" s="2">
        <v>46159</v>
      </c>
      <c r="AG149" s="2">
        <v>45704</v>
      </c>
      <c r="AH149" s="2"/>
      <c r="AI149" s="1" t="s">
        <v>91</v>
      </c>
      <c r="AJ149" s="1" t="s">
        <v>92</v>
      </c>
    </row>
    <row r="150" spans="1:36">
      <c r="A150" s="1" t="s">
        <v>1096</v>
      </c>
      <c r="B150" s="1" t="s">
        <v>1097</v>
      </c>
      <c r="C150" s="1"/>
      <c r="D150" s="1" t="s">
        <v>1033</v>
      </c>
      <c r="E150" s="1" t="s">
        <v>62</v>
      </c>
      <c r="F150" s="1" t="s">
        <v>217</v>
      </c>
      <c r="G150" s="1" t="s">
        <v>218</v>
      </c>
      <c r="H150" s="1" t="s">
        <v>43</v>
      </c>
      <c r="I150" s="1" t="s">
        <v>44</v>
      </c>
      <c r="J150" t="s">
        <v>45</v>
      </c>
      <c r="K150" t="s">
        <v>46</v>
      </c>
      <c r="L150" s="1" t="s">
        <v>1098</v>
      </c>
      <c r="M150" s="1" t="s">
        <v>114</v>
      </c>
      <c r="N150" s="1" t="s">
        <v>236</v>
      </c>
      <c r="O150" s="1" t="s">
        <v>1099</v>
      </c>
      <c r="P150" s="1" t="s">
        <v>1100</v>
      </c>
      <c r="Q150">
        <v>33</v>
      </c>
      <c r="R150">
        <v>6</v>
      </c>
      <c r="S150">
        <v>27</v>
      </c>
      <c r="T150">
        <v>30</v>
      </c>
      <c r="U150">
        <v>12</v>
      </c>
      <c r="V150">
        <v>240</v>
      </c>
      <c r="W150" s="1" t="s">
        <v>72</v>
      </c>
      <c r="X150" s="1" t="s">
        <v>73</v>
      </c>
      <c r="Y150" s="1" t="s">
        <v>74</v>
      </c>
      <c r="Z150">
        <v>20</v>
      </c>
      <c r="AA150" s="2">
        <v>46009</v>
      </c>
      <c r="AB150">
        <v>367970.98</v>
      </c>
      <c r="AC150">
        <v>496220.06</v>
      </c>
      <c r="AD150">
        <v>12143042.34</v>
      </c>
      <c r="AE150" s="1" t="s">
        <v>55</v>
      </c>
      <c r="AF150" s="2">
        <v>46167</v>
      </c>
      <c r="AG150" s="2">
        <v>46011</v>
      </c>
      <c r="AH150" s="2"/>
      <c r="AI150" s="1" t="s">
        <v>91</v>
      </c>
      <c r="AJ150" s="1" t="s">
        <v>92</v>
      </c>
    </row>
    <row r="151" spans="1:36">
      <c r="A151" s="1" t="s">
        <v>1101</v>
      </c>
      <c r="B151" s="1" t="s">
        <v>1102</v>
      </c>
      <c r="C151" s="1" t="s">
        <v>1103</v>
      </c>
      <c r="D151" s="1" t="s">
        <v>242</v>
      </c>
      <c r="E151" s="1" t="s">
        <v>243</v>
      </c>
      <c r="F151" s="1" t="s">
        <v>244</v>
      </c>
      <c r="G151" s="1" t="s">
        <v>778</v>
      </c>
      <c r="H151" s="1" t="s">
        <v>43</v>
      </c>
      <c r="I151" s="1" t="s">
        <v>44</v>
      </c>
      <c r="J151" t="s">
        <v>65</v>
      </c>
      <c r="K151" t="s">
        <v>66</v>
      </c>
      <c r="L151" s="1" t="s">
        <v>1104</v>
      </c>
      <c r="M151" s="1" t="s">
        <v>48</v>
      </c>
      <c r="N151" s="1" t="s">
        <v>203</v>
      </c>
      <c r="O151" s="1" t="s">
        <v>1105</v>
      </c>
      <c r="P151" s="1" t="s">
        <v>1106</v>
      </c>
      <c r="Q151">
        <v>460</v>
      </c>
      <c r="R151">
        <v>42</v>
      </c>
      <c r="S151">
        <v>418</v>
      </c>
      <c r="T151">
        <v>100</v>
      </c>
      <c r="U151">
        <v>40</v>
      </c>
      <c r="V151">
        <v>500</v>
      </c>
      <c r="W151" s="1" t="s">
        <v>181</v>
      </c>
      <c r="X151" s="1" t="s">
        <v>182</v>
      </c>
      <c r="Y151" s="1" t="s">
        <v>54</v>
      </c>
      <c r="Z151">
        <v>11</v>
      </c>
      <c r="AA151" s="2">
        <v>46170</v>
      </c>
      <c r="AB151">
        <v>143512.82999999999</v>
      </c>
      <c r="AC151">
        <v>169246.32</v>
      </c>
      <c r="AD151">
        <v>66015901.799999997</v>
      </c>
      <c r="AE151" s="1" t="s">
        <v>55</v>
      </c>
      <c r="AF151" s="2">
        <v>46167</v>
      </c>
      <c r="AG151" s="2">
        <v>46176</v>
      </c>
      <c r="AH151" s="2"/>
      <c r="AI151" s="1" t="s">
        <v>91</v>
      </c>
      <c r="AJ151" s="1" t="s">
        <v>92</v>
      </c>
    </row>
    <row r="152" spans="1:36">
      <c r="A152" s="1" t="s">
        <v>1107</v>
      </c>
      <c r="B152" s="1" t="s">
        <v>1108</v>
      </c>
      <c r="C152" s="1" t="s">
        <v>1109</v>
      </c>
      <c r="D152" s="1" t="s">
        <v>613</v>
      </c>
      <c r="E152" s="1" t="s">
        <v>40</v>
      </c>
      <c r="F152" s="1" t="s">
        <v>97</v>
      </c>
      <c r="G152" s="1" t="s">
        <v>1110</v>
      </c>
      <c r="H152" s="1" t="s">
        <v>43</v>
      </c>
      <c r="I152" s="1" t="s">
        <v>44</v>
      </c>
      <c r="J152" t="s">
        <v>82</v>
      </c>
      <c r="K152" t="s">
        <v>83</v>
      </c>
      <c r="L152" s="1" t="s">
        <v>1111</v>
      </c>
      <c r="M152" s="1" t="s">
        <v>100</v>
      </c>
      <c r="N152" s="1" t="s">
        <v>278</v>
      </c>
      <c r="O152" s="1" t="s">
        <v>1112</v>
      </c>
      <c r="P152" s="1" t="s">
        <v>1113</v>
      </c>
      <c r="Q152">
        <v>15</v>
      </c>
      <c r="R152">
        <v>2</v>
      </c>
      <c r="S152">
        <v>13</v>
      </c>
      <c r="T152">
        <v>75</v>
      </c>
      <c r="U152">
        <v>30</v>
      </c>
      <c r="V152">
        <v>450</v>
      </c>
      <c r="W152" s="1" t="s">
        <v>161</v>
      </c>
      <c r="X152" s="1" t="s">
        <v>162</v>
      </c>
      <c r="Y152" s="1" t="s">
        <v>54</v>
      </c>
      <c r="Z152">
        <v>8</v>
      </c>
      <c r="AA152" s="2">
        <v>45992</v>
      </c>
      <c r="AB152">
        <v>110700.72</v>
      </c>
      <c r="AC152">
        <v>138697.59</v>
      </c>
      <c r="AD152">
        <v>1660510.8</v>
      </c>
      <c r="AE152" s="1" t="s">
        <v>55</v>
      </c>
      <c r="AF152" s="2">
        <v>46155</v>
      </c>
      <c r="AG152" s="2">
        <v>45993</v>
      </c>
      <c r="AH152" s="2"/>
      <c r="AI152" s="1" t="s">
        <v>129</v>
      </c>
      <c r="AJ152" s="1" t="s">
        <v>57</v>
      </c>
    </row>
    <row r="153" spans="1:36">
      <c r="A153" s="1" t="s">
        <v>1114</v>
      </c>
      <c r="B153" s="1" t="s">
        <v>1115</v>
      </c>
      <c r="C153" s="1" t="s">
        <v>1116</v>
      </c>
      <c r="D153" s="1" t="s">
        <v>109</v>
      </c>
      <c r="E153" s="1" t="s">
        <v>110</v>
      </c>
      <c r="F153" s="1" t="s">
        <v>111</v>
      </c>
      <c r="G153" s="1" t="s">
        <v>234</v>
      </c>
      <c r="H153" s="1" t="s">
        <v>43</v>
      </c>
      <c r="I153" s="1" t="s">
        <v>44</v>
      </c>
      <c r="J153" t="s">
        <v>82</v>
      </c>
      <c r="K153" t="s">
        <v>83</v>
      </c>
      <c r="L153" s="1" t="s">
        <v>1117</v>
      </c>
      <c r="M153" s="1" t="s">
        <v>139</v>
      </c>
      <c r="N153" s="1" t="s">
        <v>49</v>
      </c>
      <c r="O153" s="1" t="s">
        <v>1118</v>
      </c>
      <c r="P153" s="1" t="s">
        <v>1119</v>
      </c>
      <c r="Q153">
        <v>33</v>
      </c>
      <c r="R153">
        <v>0</v>
      </c>
      <c r="S153">
        <v>33</v>
      </c>
      <c r="T153">
        <v>10</v>
      </c>
      <c r="U153">
        <v>3</v>
      </c>
      <c r="V153">
        <v>40</v>
      </c>
      <c r="W153" s="1" t="s">
        <v>88</v>
      </c>
      <c r="X153" s="1" t="s">
        <v>89</v>
      </c>
      <c r="Y153" s="1" t="s">
        <v>90</v>
      </c>
      <c r="Z153">
        <v>26</v>
      </c>
      <c r="AA153" s="2">
        <v>46099</v>
      </c>
      <c r="AB153">
        <v>64653.94</v>
      </c>
      <c r="AC153">
        <v>78617.22</v>
      </c>
      <c r="AD153">
        <v>2133580.02</v>
      </c>
      <c r="AE153" s="1" t="s">
        <v>55</v>
      </c>
      <c r="AF153" s="2">
        <v>46158</v>
      </c>
      <c r="AG153" s="2">
        <v>46101</v>
      </c>
      <c r="AH153" s="2"/>
      <c r="AI153" s="1" t="s">
        <v>91</v>
      </c>
      <c r="AJ153" s="1" t="s">
        <v>92</v>
      </c>
    </row>
    <row r="154" spans="1:36">
      <c r="A154" s="1" t="s">
        <v>1120</v>
      </c>
      <c r="B154" s="1" t="s">
        <v>1121</v>
      </c>
      <c r="C154" s="1" t="s">
        <v>1122</v>
      </c>
      <c r="D154" s="1" t="s">
        <v>971</v>
      </c>
      <c r="E154" s="1" t="s">
        <v>110</v>
      </c>
      <c r="F154" s="1" t="s">
        <v>41</v>
      </c>
      <c r="G154" s="1" t="s">
        <v>42</v>
      </c>
      <c r="H154" s="1" t="s">
        <v>43</v>
      </c>
      <c r="I154" s="1" t="s">
        <v>44</v>
      </c>
      <c r="J154" t="s">
        <v>45</v>
      </c>
      <c r="K154" t="s">
        <v>46</v>
      </c>
      <c r="L154" s="1" t="s">
        <v>1123</v>
      </c>
      <c r="M154" s="1" t="s">
        <v>114</v>
      </c>
      <c r="N154" s="1" t="s">
        <v>236</v>
      </c>
      <c r="O154" s="1" t="s">
        <v>1124</v>
      </c>
      <c r="P154" s="1" t="s">
        <v>1125</v>
      </c>
      <c r="Q154">
        <v>216</v>
      </c>
      <c r="R154">
        <v>51</v>
      </c>
      <c r="S154">
        <v>165</v>
      </c>
      <c r="T154">
        <v>25</v>
      </c>
      <c r="U154">
        <v>7</v>
      </c>
      <c r="V154">
        <v>200</v>
      </c>
      <c r="W154" s="1" t="s">
        <v>259</v>
      </c>
      <c r="X154" s="1" t="s">
        <v>260</v>
      </c>
      <c r="Y154" s="1" t="s">
        <v>54</v>
      </c>
      <c r="Z154">
        <v>10</v>
      </c>
      <c r="AA154" s="2">
        <v>45978</v>
      </c>
      <c r="AB154">
        <v>83442.7</v>
      </c>
      <c r="AC154">
        <v>120767.55</v>
      </c>
      <c r="AD154">
        <v>18023623.199999999</v>
      </c>
      <c r="AE154" s="1" t="s">
        <v>55</v>
      </c>
      <c r="AF154" s="2">
        <v>46142</v>
      </c>
      <c r="AG154" s="2">
        <v>45979</v>
      </c>
      <c r="AH154" s="2"/>
      <c r="AI154" s="1" t="s">
        <v>410</v>
      </c>
      <c r="AJ154" s="1" t="s">
        <v>92</v>
      </c>
    </row>
    <row r="155" spans="1:36">
      <c r="A155" s="1" t="s">
        <v>1126</v>
      </c>
      <c r="B155" s="1" t="s">
        <v>1127</v>
      </c>
      <c r="C155" s="1" t="s">
        <v>1128</v>
      </c>
      <c r="D155" s="1" t="s">
        <v>109</v>
      </c>
      <c r="E155" s="1" t="s">
        <v>110</v>
      </c>
      <c r="F155" s="1" t="s">
        <v>111</v>
      </c>
      <c r="G155" s="1" t="s">
        <v>112</v>
      </c>
      <c r="H155" s="1" t="s">
        <v>43</v>
      </c>
      <c r="I155" s="1" t="s">
        <v>44</v>
      </c>
      <c r="J155" t="s">
        <v>82</v>
      </c>
      <c r="K155" t="s">
        <v>83</v>
      </c>
      <c r="L155" s="1" t="s">
        <v>1129</v>
      </c>
      <c r="M155" s="1" t="s">
        <v>85</v>
      </c>
      <c r="N155" s="1" t="s">
        <v>115</v>
      </c>
      <c r="O155" s="1" t="s">
        <v>1130</v>
      </c>
      <c r="P155" s="1" t="s">
        <v>1131</v>
      </c>
      <c r="Q155">
        <v>64</v>
      </c>
      <c r="R155">
        <v>14</v>
      </c>
      <c r="S155">
        <v>50</v>
      </c>
      <c r="T155">
        <v>30</v>
      </c>
      <c r="U155">
        <v>9</v>
      </c>
      <c r="V155">
        <v>120</v>
      </c>
      <c r="W155" s="1" t="s">
        <v>161</v>
      </c>
      <c r="X155" s="1" t="s">
        <v>162</v>
      </c>
      <c r="Y155" s="1" t="s">
        <v>54</v>
      </c>
      <c r="Z155">
        <v>3</v>
      </c>
      <c r="AA155" s="2">
        <v>46151</v>
      </c>
      <c r="AB155">
        <v>261060.49</v>
      </c>
      <c r="AC155">
        <v>377938.37</v>
      </c>
      <c r="AD155">
        <v>16707871.359999999</v>
      </c>
      <c r="AE155" s="1" t="s">
        <v>55</v>
      </c>
      <c r="AF155" s="2">
        <v>46143</v>
      </c>
      <c r="AG155" s="2">
        <v>46166</v>
      </c>
      <c r="AH155" s="2"/>
      <c r="AI155" s="1" t="s">
        <v>91</v>
      </c>
      <c r="AJ155" s="1" t="s">
        <v>92</v>
      </c>
    </row>
    <row r="156" spans="1:36">
      <c r="A156" s="1" t="s">
        <v>1132</v>
      </c>
      <c r="B156" s="1" t="s">
        <v>1133</v>
      </c>
      <c r="C156" s="1" t="s">
        <v>1134</v>
      </c>
      <c r="D156" s="1" t="s">
        <v>1135</v>
      </c>
      <c r="E156" s="1" t="s">
        <v>122</v>
      </c>
      <c r="F156" s="1" t="s">
        <v>123</v>
      </c>
      <c r="G156" s="1" t="s">
        <v>124</v>
      </c>
      <c r="H156" s="1" t="s">
        <v>43</v>
      </c>
      <c r="I156" s="1" t="s">
        <v>44</v>
      </c>
      <c r="J156" t="s">
        <v>45</v>
      </c>
      <c r="K156" t="s">
        <v>46</v>
      </c>
      <c r="L156" s="1" t="s">
        <v>1136</v>
      </c>
      <c r="M156" s="1" t="s">
        <v>68</v>
      </c>
      <c r="N156" s="1" t="s">
        <v>69</v>
      </c>
      <c r="O156" s="1" t="s">
        <v>1137</v>
      </c>
      <c r="P156" s="1" t="s">
        <v>1138</v>
      </c>
      <c r="Q156">
        <v>249</v>
      </c>
      <c r="R156">
        <v>36</v>
      </c>
      <c r="S156">
        <v>213</v>
      </c>
      <c r="T156">
        <v>40</v>
      </c>
      <c r="U156">
        <v>16</v>
      </c>
      <c r="V156">
        <v>400</v>
      </c>
      <c r="W156" s="1" t="s">
        <v>52</v>
      </c>
      <c r="X156" s="1" t="s">
        <v>53</v>
      </c>
      <c r="Y156" s="1" t="s">
        <v>54</v>
      </c>
      <c r="Z156">
        <v>3</v>
      </c>
      <c r="AA156" s="2">
        <v>45859</v>
      </c>
      <c r="AB156">
        <v>367700.64</v>
      </c>
      <c r="AC156">
        <v>527992.41</v>
      </c>
      <c r="AD156">
        <v>91557459.359999999</v>
      </c>
      <c r="AE156" s="1" t="s">
        <v>55</v>
      </c>
      <c r="AF156" s="2">
        <v>46174</v>
      </c>
      <c r="AG156" s="2">
        <v>45860</v>
      </c>
      <c r="AH156" s="2"/>
      <c r="AI156" s="1" t="s">
        <v>91</v>
      </c>
      <c r="AJ156" s="1" t="s">
        <v>92</v>
      </c>
    </row>
    <row r="157" spans="1:36">
      <c r="A157" s="1" t="s">
        <v>1139</v>
      </c>
      <c r="B157" s="1" t="s">
        <v>1140</v>
      </c>
      <c r="C157" s="1" t="s">
        <v>1141</v>
      </c>
      <c r="D157" s="1" t="s">
        <v>426</v>
      </c>
      <c r="E157" s="1" t="s">
        <v>146</v>
      </c>
      <c r="F157" s="1" t="s">
        <v>266</v>
      </c>
      <c r="G157" s="1" t="s">
        <v>276</v>
      </c>
      <c r="H157" s="1" t="s">
        <v>43</v>
      </c>
      <c r="I157" s="1" t="s">
        <v>44</v>
      </c>
      <c r="J157" t="s">
        <v>45</v>
      </c>
      <c r="K157" t="s">
        <v>46</v>
      </c>
      <c r="L157" s="1" t="s">
        <v>1142</v>
      </c>
      <c r="M157" s="1" t="s">
        <v>68</v>
      </c>
      <c r="N157" s="1" t="s">
        <v>101</v>
      </c>
      <c r="O157" s="1" t="s">
        <v>1143</v>
      </c>
      <c r="P157" s="1" t="s">
        <v>1144</v>
      </c>
      <c r="Q157">
        <v>29</v>
      </c>
      <c r="R157">
        <v>5</v>
      </c>
      <c r="S157">
        <v>24</v>
      </c>
      <c r="T157">
        <v>10</v>
      </c>
      <c r="U157">
        <v>3</v>
      </c>
      <c r="V157">
        <v>40</v>
      </c>
      <c r="W157" s="1" t="s">
        <v>52</v>
      </c>
      <c r="X157" s="1" t="s">
        <v>53</v>
      </c>
      <c r="Y157" s="1" t="s">
        <v>54</v>
      </c>
      <c r="Z157">
        <v>3</v>
      </c>
      <c r="AA157" s="2">
        <v>45943</v>
      </c>
      <c r="AB157">
        <v>234751.14</v>
      </c>
      <c r="AC157">
        <v>361697.3</v>
      </c>
      <c r="AD157">
        <v>6807783.0599999996</v>
      </c>
      <c r="AE157" s="1" t="s">
        <v>55</v>
      </c>
      <c r="AF157" s="2">
        <v>46181</v>
      </c>
      <c r="AG157" s="2">
        <v>45945</v>
      </c>
      <c r="AH157" s="2"/>
      <c r="AI157" s="1" t="s">
        <v>91</v>
      </c>
      <c r="AJ157" s="1" t="s">
        <v>92</v>
      </c>
    </row>
    <row r="158" spans="1:36">
      <c r="A158" s="1" t="s">
        <v>1145</v>
      </c>
      <c r="B158" s="1" t="s">
        <v>1146</v>
      </c>
      <c r="C158" s="1" t="s">
        <v>1147</v>
      </c>
      <c r="D158" s="1" t="s">
        <v>1148</v>
      </c>
      <c r="E158" s="1" t="s">
        <v>62</v>
      </c>
      <c r="F158" s="1" t="s">
        <v>80</v>
      </c>
      <c r="G158" s="1" t="s">
        <v>81</v>
      </c>
      <c r="H158" s="1" t="s">
        <v>43</v>
      </c>
      <c r="I158" s="1" t="s">
        <v>44</v>
      </c>
      <c r="J158" t="s">
        <v>82</v>
      </c>
      <c r="K158" t="s">
        <v>83</v>
      </c>
      <c r="L158" s="1" t="s">
        <v>1149</v>
      </c>
      <c r="M158" s="1" t="s">
        <v>139</v>
      </c>
      <c r="N158" s="1" t="s">
        <v>101</v>
      </c>
      <c r="O158" s="1" t="s">
        <v>1150</v>
      </c>
      <c r="P158" s="1" t="s">
        <v>1151</v>
      </c>
      <c r="Q158">
        <v>235</v>
      </c>
      <c r="R158">
        <v>27</v>
      </c>
      <c r="S158">
        <v>208</v>
      </c>
      <c r="T158">
        <v>40</v>
      </c>
      <c r="U158">
        <v>20</v>
      </c>
      <c r="V158">
        <v>240</v>
      </c>
      <c r="W158" s="1" t="s">
        <v>161</v>
      </c>
      <c r="X158" s="1" t="s">
        <v>162</v>
      </c>
      <c r="Y158" s="1" t="s">
        <v>54</v>
      </c>
      <c r="Z158">
        <v>9</v>
      </c>
      <c r="AA158" s="2">
        <v>45935</v>
      </c>
      <c r="AB158">
        <v>843211.72</v>
      </c>
      <c r="AC158">
        <v>1130516.76</v>
      </c>
      <c r="AD158">
        <v>198154754.19999999</v>
      </c>
      <c r="AE158" s="1" t="s">
        <v>55</v>
      </c>
      <c r="AF158" s="2">
        <v>46159</v>
      </c>
      <c r="AG158" s="2">
        <v>45936</v>
      </c>
      <c r="AH158" s="2"/>
      <c r="AI158" s="1" t="s">
        <v>91</v>
      </c>
      <c r="AJ158" s="1" t="s">
        <v>92</v>
      </c>
    </row>
    <row r="159" spans="1:36">
      <c r="A159" s="1" t="s">
        <v>1152</v>
      </c>
      <c r="B159" s="1" t="s">
        <v>1153</v>
      </c>
      <c r="C159" s="1" t="s">
        <v>1154</v>
      </c>
      <c r="D159" s="1" t="s">
        <v>303</v>
      </c>
      <c r="E159" s="1" t="s">
        <v>146</v>
      </c>
      <c r="F159" s="1" t="s">
        <v>63</v>
      </c>
      <c r="G159" s="1" t="s">
        <v>384</v>
      </c>
      <c r="H159" s="1" t="s">
        <v>43</v>
      </c>
      <c r="I159" s="1" t="s">
        <v>44</v>
      </c>
      <c r="J159" t="s">
        <v>65</v>
      </c>
      <c r="K159" t="s">
        <v>66</v>
      </c>
      <c r="L159" s="1" t="s">
        <v>1155</v>
      </c>
      <c r="M159" s="1" t="s">
        <v>114</v>
      </c>
      <c r="N159" s="1" t="s">
        <v>203</v>
      </c>
      <c r="O159" s="1" t="s">
        <v>1156</v>
      </c>
      <c r="P159" s="1" t="s">
        <v>1157</v>
      </c>
      <c r="Q159">
        <v>21</v>
      </c>
      <c r="R159">
        <v>4</v>
      </c>
      <c r="S159">
        <v>17</v>
      </c>
      <c r="T159">
        <v>15</v>
      </c>
      <c r="U159">
        <v>4</v>
      </c>
      <c r="V159">
        <v>75</v>
      </c>
      <c r="W159" s="1" t="s">
        <v>52</v>
      </c>
      <c r="X159" s="1" t="s">
        <v>53</v>
      </c>
      <c r="Y159" s="1" t="s">
        <v>54</v>
      </c>
      <c r="Z159">
        <v>6</v>
      </c>
      <c r="AA159" s="2">
        <v>45894</v>
      </c>
      <c r="AB159">
        <v>28558.73</v>
      </c>
      <c r="AC159">
        <v>37448.720000000001</v>
      </c>
      <c r="AD159">
        <v>599733.32999999996</v>
      </c>
      <c r="AE159" s="1" t="s">
        <v>55</v>
      </c>
      <c r="AF159" s="2">
        <v>46177</v>
      </c>
      <c r="AG159" s="2">
        <v>45905</v>
      </c>
      <c r="AH159" s="2">
        <v>46230</v>
      </c>
      <c r="AI159" s="1" t="s">
        <v>91</v>
      </c>
      <c r="AJ159" s="1" t="s">
        <v>92</v>
      </c>
    </row>
    <row r="160" spans="1:36">
      <c r="A160" s="1" t="s">
        <v>1158</v>
      </c>
      <c r="B160" s="1" t="s">
        <v>1159</v>
      </c>
      <c r="C160" s="1" t="s">
        <v>1160</v>
      </c>
      <c r="D160" s="1" t="s">
        <v>96</v>
      </c>
      <c r="E160" s="1" t="s">
        <v>40</v>
      </c>
      <c r="F160" s="1" t="s">
        <v>97</v>
      </c>
      <c r="G160" s="1" t="s">
        <v>614</v>
      </c>
      <c r="H160" s="1" t="s">
        <v>43</v>
      </c>
      <c r="I160" s="1" t="s">
        <v>44</v>
      </c>
      <c r="J160" t="s">
        <v>82</v>
      </c>
      <c r="K160" t="s">
        <v>83</v>
      </c>
      <c r="L160" s="1" t="s">
        <v>1161</v>
      </c>
      <c r="M160" s="1" t="s">
        <v>85</v>
      </c>
      <c r="N160" s="1" t="s">
        <v>49</v>
      </c>
      <c r="O160" s="1" t="s">
        <v>1162</v>
      </c>
      <c r="P160" s="1" t="s">
        <v>1163</v>
      </c>
      <c r="Q160">
        <v>0</v>
      </c>
      <c r="R160">
        <v>0</v>
      </c>
      <c r="S160">
        <v>0</v>
      </c>
      <c r="T160">
        <v>15</v>
      </c>
      <c r="U160">
        <v>7</v>
      </c>
      <c r="V160">
        <v>75</v>
      </c>
      <c r="W160" s="1" t="s">
        <v>308</v>
      </c>
      <c r="X160" s="1" t="s">
        <v>309</v>
      </c>
      <c r="Y160" s="1" t="s">
        <v>74</v>
      </c>
      <c r="Z160">
        <v>24</v>
      </c>
      <c r="AA160" s="2">
        <v>46032</v>
      </c>
      <c r="AB160">
        <v>203973.46</v>
      </c>
      <c r="AC160">
        <v>304708.15000000002</v>
      </c>
      <c r="AD160">
        <v>0</v>
      </c>
      <c r="AE160" s="1" t="s">
        <v>55</v>
      </c>
      <c r="AF160" s="2">
        <v>46147</v>
      </c>
      <c r="AG160" s="2">
        <v>46047</v>
      </c>
      <c r="AH160" s="2"/>
      <c r="AI160" s="1" t="s">
        <v>56</v>
      </c>
      <c r="AJ160" s="1" t="s">
        <v>57</v>
      </c>
    </row>
    <row r="161" spans="1:36">
      <c r="A161" s="1" t="s">
        <v>1164</v>
      </c>
      <c r="B161" s="1" t="s">
        <v>1165</v>
      </c>
      <c r="C161" s="1" t="s">
        <v>1166</v>
      </c>
      <c r="D161" s="1" t="s">
        <v>96</v>
      </c>
      <c r="E161" s="1" t="s">
        <v>40</v>
      </c>
      <c r="F161" s="1" t="s">
        <v>97</v>
      </c>
      <c r="G161" s="1" t="s">
        <v>98</v>
      </c>
      <c r="H161" s="1" t="s">
        <v>43</v>
      </c>
      <c r="I161" s="1" t="s">
        <v>44</v>
      </c>
      <c r="J161" t="s">
        <v>82</v>
      </c>
      <c r="K161" t="s">
        <v>83</v>
      </c>
      <c r="L161" s="1" t="s">
        <v>1167</v>
      </c>
      <c r="M161" s="1" t="s">
        <v>168</v>
      </c>
      <c r="N161" s="1" t="s">
        <v>101</v>
      </c>
      <c r="O161" s="1" t="s">
        <v>1168</v>
      </c>
      <c r="P161" s="1" t="s">
        <v>1169</v>
      </c>
      <c r="Q161">
        <v>488</v>
      </c>
      <c r="R161">
        <v>5</v>
      </c>
      <c r="S161">
        <v>483</v>
      </c>
      <c r="T161">
        <v>100</v>
      </c>
      <c r="U161">
        <v>40</v>
      </c>
      <c r="V161">
        <v>400</v>
      </c>
      <c r="W161" s="1" t="s">
        <v>104</v>
      </c>
      <c r="X161" s="1" t="s">
        <v>105</v>
      </c>
      <c r="Y161" s="1" t="s">
        <v>54</v>
      </c>
      <c r="Z161">
        <v>7</v>
      </c>
      <c r="AA161" s="2">
        <v>45827</v>
      </c>
      <c r="AB161">
        <v>130917.2</v>
      </c>
      <c r="AC161">
        <v>153568.26999999999</v>
      </c>
      <c r="AD161">
        <v>63887593.600000001</v>
      </c>
      <c r="AE161" s="1" t="s">
        <v>55</v>
      </c>
      <c r="AF161" s="2">
        <v>46147</v>
      </c>
      <c r="AG161" s="2">
        <v>45835</v>
      </c>
      <c r="AH161" s="2"/>
      <c r="AI161" s="1" t="s">
        <v>410</v>
      </c>
      <c r="AJ161" s="1" t="s">
        <v>92</v>
      </c>
    </row>
    <row r="162" spans="1:36">
      <c r="A162" s="1" t="s">
        <v>1170</v>
      </c>
      <c r="B162" s="1" t="s">
        <v>1171</v>
      </c>
      <c r="C162" s="1" t="s">
        <v>1172</v>
      </c>
      <c r="D162" s="1" t="s">
        <v>355</v>
      </c>
      <c r="E162" s="1" t="s">
        <v>62</v>
      </c>
      <c r="F162" s="1" t="s">
        <v>123</v>
      </c>
      <c r="G162" s="1" t="s">
        <v>200</v>
      </c>
      <c r="H162" s="1" t="s">
        <v>43</v>
      </c>
      <c r="I162" s="1" t="s">
        <v>44</v>
      </c>
      <c r="J162" t="s">
        <v>65</v>
      </c>
      <c r="K162" t="s">
        <v>66</v>
      </c>
      <c r="L162" s="1" t="s">
        <v>1173</v>
      </c>
      <c r="M162" s="1" t="s">
        <v>100</v>
      </c>
      <c r="N162" s="1" t="s">
        <v>178</v>
      </c>
      <c r="O162" s="1" t="s">
        <v>1174</v>
      </c>
      <c r="P162" s="1" t="s">
        <v>1175</v>
      </c>
      <c r="Q162">
        <v>518</v>
      </c>
      <c r="R162">
        <v>88</v>
      </c>
      <c r="S162">
        <v>430</v>
      </c>
      <c r="T162">
        <v>50</v>
      </c>
      <c r="U162">
        <v>20</v>
      </c>
      <c r="V162">
        <v>500</v>
      </c>
      <c r="W162" s="1" t="s">
        <v>444</v>
      </c>
      <c r="X162" s="1" t="s">
        <v>445</v>
      </c>
      <c r="Y162" s="1" t="s">
        <v>74</v>
      </c>
      <c r="Z162">
        <v>21</v>
      </c>
      <c r="AA162" s="2">
        <v>45809</v>
      </c>
      <c r="AB162">
        <v>368090.89</v>
      </c>
      <c r="AC162">
        <v>525275.81000000006</v>
      </c>
      <c r="AD162">
        <v>190671081</v>
      </c>
      <c r="AE162" s="1" t="s">
        <v>55</v>
      </c>
      <c r="AF162" s="2">
        <v>46176</v>
      </c>
      <c r="AG162" s="2">
        <v>45823</v>
      </c>
      <c r="AH162" s="2"/>
      <c r="AI162" s="1" t="s">
        <v>410</v>
      </c>
      <c r="AJ162" s="1" t="s">
        <v>92</v>
      </c>
    </row>
    <row r="163" spans="1:36">
      <c r="A163" s="1" t="s">
        <v>1176</v>
      </c>
      <c r="B163" s="1" t="s">
        <v>1177</v>
      </c>
      <c r="C163" s="1" t="s">
        <v>1178</v>
      </c>
      <c r="D163" s="1" t="s">
        <v>1179</v>
      </c>
      <c r="E163" s="1" t="s">
        <v>110</v>
      </c>
      <c r="F163" s="1" t="s">
        <v>41</v>
      </c>
      <c r="G163" s="1" t="s">
        <v>147</v>
      </c>
      <c r="H163" s="1" t="s">
        <v>43</v>
      </c>
      <c r="I163" s="1" t="s">
        <v>44</v>
      </c>
      <c r="J163" t="s">
        <v>45</v>
      </c>
      <c r="K163" t="s">
        <v>46</v>
      </c>
      <c r="L163" s="1" t="s">
        <v>1180</v>
      </c>
      <c r="M163" s="1" t="s">
        <v>48</v>
      </c>
      <c r="N163" s="1" t="s">
        <v>69</v>
      </c>
      <c r="O163" s="1" t="s">
        <v>1181</v>
      </c>
      <c r="P163" s="1" t="s">
        <v>1182</v>
      </c>
      <c r="Q163">
        <v>4</v>
      </c>
      <c r="R163">
        <v>1</v>
      </c>
      <c r="S163">
        <v>3</v>
      </c>
      <c r="T163">
        <v>15</v>
      </c>
      <c r="U163">
        <v>6</v>
      </c>
      <c r="V163">
        <v>90</v>
      </c>
      <c r="W163" s="1" t="s">
        <v>249</v>
      </c>
      <c r="X163" s="1" t="s">
        <v>375</v>
      </c>
      <c r="Y163" s="1" t="s">
        <v>54</v>
      </c>
      <c r="Z163">
        <v>7</v>
      </c>
      <c r="AA163" s="2">
        <v>46107</v>
      </c>
      <c r="AB163">
        <v>21930.84</v>
      </c>
      <c r="AC163">
        <v>30047.9</v>
      </c>
      <c r="AD163">
        <v>87723.36</v>
      </c>
      <c r="AE163" s="1" t="s">
        <v>55</v>
      </c>
      <c r="AF163" s="2">
        <v>46192</v>
      </c>
      <c r="AG163" s="2">
        <v>46108</v>
      </c>
      <c r="AH163" s="2"/>
      <c r="AI163" s="1" t="s">
        <v>129</v>
      </c>
      <c r="AJ163" s="1" t="s">
        <v>57</v>
      </c>
    </row>
    <row r="164" spans="1:36">
      <c r="A164" s="1" t="s">
        <v>1183</v>
      </c>
      <c r="B164" s="1" t="s">
        <v>1184</v>
      </c>
      <c r="C164" s="1" t="s">
        <v>1185</v>
      </c>
      <c r="D164" s="1" t="s">
        <v>320</v>
      </c>
      <c r="E164" s="1" t="s">
        <v>40</v>
      </c>
      <c r="F164" s="1" t="s">
        <v>123</v>
      </c>
      <c r="G164" s="1" t="s">
        <v>200</v>
      </c>
      <c r="H164" s="1" t="s">
        <v>43</v>
      </c>
      <c r="I164" s="1" t="s">
        <v>44</v>
      </c>
      <c r="J164" t="s">
        <v>65</v>
      </c>
      <c r="K164" t="s">
        <v>66</v>
      </c>
      <c r="L164" s="1" t="s">
        <v>1186</v>
      </c>
      <c r="M164" s="1" t="s">
        <v>114</v>
      </c>
      <c r="N164" s="1" t="s">
        <v>278</v>
      </c>
      <c r="O164" s="1" t="s">
        <v>1187</v>
      </c>
      <c r="P164" s="1" t="s">
        <v>1188</v>
      </c>
      <c r="Q164">
        <v>714</v>
      </c>
      <c r="R164">
        <v>115</v>
      </c>
      <c r="S164">
        <v>599</v>
      </c>
      <c r="T164">
        <v>100</v>
      </c>
      <c r="U164">
        <v>40</v>
      </c>
      <c r="V164">
        <v>800</v>
      </c>
      <c r="W164" s="1" t="s">
        <v>181</v>
      </c>
      <c r="X164" s="1" t="s">
        <v>182</v>
      </c>
      <c r="Y164" s="1" t="s">
        <v>54</v>
      </c>
      <c r="Z164">
        <v>7</v>
      </c>
      <c r="AA164" s="2">
        <v>45766</v>
      </c>
      <c r="AB164">
        <v>268771.3</v>
      </c>
      <c r="AC164">
        <v>371940.97</v>
      </c>
      <c r="AD164">
        <v>191902708.19999999</v>
      </c>
      <c r="AE164" s="1" t="s">
        <v>55</v>
      </c>
      <c r="AF164" s="2">
        <v>46193</v>
      </c>
      <c r="AG164" s="2">
        <v>45781</v>
      </c>
      <c r="AH164" s="2"/>
      <c r="AI164" s="1" t="s">
        <v>91</v>
      </c>
      <c r="AJ164" s="1" t="s">
        <v>92</v>
      </c>
    </row>
    <row r="165" spans="1:36">
      <c r="A165" s="1" t="s">
        <v>1189</v>
      </c>
      <c r="B165" s="1" t="s">
        <v>1190</v>
      </c>
      <c r="C165" s="1" t="s">
        <v>1191</v>
      </c>
      <c r="D165" s="1" t="s">
        <v>274</v>
      </c>
      <c r="E165" s="1" t="s">
        <v>275</v>
      </c>
      <c r="F165" s="1" t="s">
        <v>266</v>
      </c>
      <c r="G165" s="1" t="s">
        <v>276</v>
      </c>
      <c r="H165" s="1" t="s">
        <v>43</v>
      </c>
      <c r="I165" s="1" t="s">
        <v>44</v>
      </c>
      <c r="J165" t="s">
        <v>45</v>
      </c>
      <c r="K165" t="s">
        <v>46</v>
      </c>
      <c r="L165" s="1" t="s">
        <v>1192</v>
      </c>
      <c r="M165" s="1" t="s">
        <v>114</v>
      </c>
      <c r="N165" s="1" t="s">
        <v>69</v>
      </c>
      <c r="O165" s="1" t="s">
        <v>1193</v>
      </c>
      <c r="P165" s="1" t="s">
        <v>1194</v>
      </c>
      <c r="Q165">
        <v>106</v>
      </c>
      <c r="R165">
        <v>15</v>
      </c>
      <c r="S165">
        <v>91</v>
      </c>
      <c r="U165">
        <v>24</v>
      </c>
      <c r="V165">
        <v>360</v>
      </c>
      <c r="W165" s="1" t="s">
        <v>52</v>
      </c>
      <c r="X165" s="1" t="s">
        <v>53</v>
      </c>
      <c r="Y165" s="1" t="s">
        <v>54</v>
      </c>
      <c r="Z165">
        <v>2</v>
      </c>
      <c r="AA165" s="2">
        <v>46113</v>
      </c>
      <c r="AB165">
        <v>432025.74</v>
      </c>
      <c r="AC165">
        <v>560608.86</v>
      </c>
      <c r="AD165">
        <v>45794728.439999998</v>
      </c>
      <c r="AE165" s="1" t="s">
        <v>55</v>
      </c>
      <c r="AF165" s="2">
        <v>46161</v>
      </c>
      <c r="AG165" s="2">
        <v>46115</v>
      </c>
      <c r="AH165" s="2"/>
      <c r="AI165" s="1" t="s">
        <v>91</v>
      </c>
      <c r="AJ165" s="1" t="s">
        <v>92</v>
      </c>
    </row>
    <row r="166" spans="1:36">
      <c r="A166" s="1" t="s">
        <v>1195</v>
      </c>
      <c r="B166" s="1" t="s">
        <v>1196</v>
      </c>
      <c r="C166" s="1" t="s">
        <v>1197</v>
      </c>
      <c r="D166" s="1" t="s">
        <v>1198</v>
      </c>
      <c r="E166" s="1" t="s">
        <v>110</v>
      </c>
      <c r="F166" s="1" t="s">
        <v>363</v>
      </c>
      <c r="G166" s="1" t="s">
        <v>364</v>
      </c>
      <c r="H166" s="1" t="s">
        <v>43</v>
      </c>
      <c r="I166" s="1" t="s">
        <v>201</v>
      </c>
      <c r="J166" t="s">
        <v>82</v>
      </c>
      <c r="K166" t="s">
        <v>83</v>
      </c>
      <c r="L166" s="1" t="s">
        <v>1199</v>
      </c>
      <c r="M166" s="1" t="s">
        <v>68</v>
      </c>
      <c r="N166" s="1" t="s">
        <v>203</v>
      </c>
      <c r="O166" s="1" t="s">
        <v>1200</v>
      </c>
      <c r="P166" s="1" t="s">
        <v>1201</v>
      </c>
      <c r="Q166">
        <v>117</v>
      </c>
      <c r="R166">
        <v>1</v>
      </c>
      <c r="S166">
        <v>116</v>
      </c>
      <c r="T166">
        <v>60</v>
      </c>
      <c r="U166">
        <v>24</v>
      </c>
      <c r="V166">
        <v>300</v>
      </c>
      <c r="W166" s="1" t="s">
        <v>308</v>
      </c>
      <c r="X166" s="1" t="s">
        <v>309</v>
      </c>
      <c r="Y166" s="1" t="s">
        <v>74</v>
      </c>
      <c r="Z166">
        <v>24</v>
      </c>
      <c r="AA166" s="2">
        <v>46090</v>
      </c>
      <c r="AB166">
        <v>60205.32</v>
      </c>
      <c r="AC166">
        <v>77853.210000000006</v>
      </c>
      <c r="AD166">
        <v>7044022.4400000004</v>
      </c>
      <c r="AE166" s="1" t="s">
        <v>55</v>
      </c>
      <c r="AF166" s="2">
        <v>46163</v>
      </c>
      <c r="AG166" s="2">
        <v>46104</v>
      </c>
      <c r="AH166" s="2"/>
      <c r="AI166" s="1" t="s">
        <v>91</v>
      </c>
      <c r="AJ166" s="1" t="s">
        <v>92</v>
      </c>
    </row>
    <row r="167" spans="1:36">
      <c r="A167" s="1" t="s">
        <v>1202</v>
      </c>
      <c r="B167" s="1" t="s">
        <v>1203</v>
      </c>
      <c r="C167" s="1" t="s">
        <v>1204</v>
      </c>
      <c r="D167" s="1" t="s">
        <v>588</v>
      </c>
      <c r="E167" s="1" t="s">
        <v>392</v>
      </c>
      <c r="F167" s="1" t="s">
        <v>217</v>
      </c>
      <c r="G167" s="1" t="s">
        <v>487</v>
      </c>
      <c r="H167" s="1" t="s">
        <v>43</v>
      </c>
      <c r="I167" s="1" t="s">
        <v>44</v>
      </c>
      <c r="J167" t="s">
        <v>45</v>
      </c>
      <c r="K167" t="s">
        <v>46</v>
      </c>
      <c r="L167" s="1" t="s">
        <v>1205</v>
      </c>
      <c r="M167" s="1" t="s">
        <v>126</v>
      </c>
      <c r="N167" s="1" t="s">
        <v>178</v>
      </c>
      <c r="O167" s="1" t="s">
        <v>1206</v>
      </c>
      <c r="P167" s="1" t="s">
        <v>1207</v>
      </c>
      <c r="Q167">
        <v>203</v>
      </c>
      <c r="R167">
        <v>75</v>
      </c>
      <c r="S167">
        <v>128</v>
      </c>
      <c r="T167">
        <v>75</v>
      </c>
      <c r="U167">
        <v>30</v>
      </c>
      <c r="V167">
        <v>600</v>
      </c>
      <c r="W167" s="1" t="s">
        <v>52</v>
      </c>
      <c r="X167" s="1" t="s">
        <v>53</v>
      </c>
      <c r="Y167" s="1" t="s">
        <v>54</v>
      </c>
      <c r="Z167">
        <v>5</v>
      </c>
      <c r="AA167" s="2">
        <v>45822</v>
      </c>
      <c r="AB167">
        <v>104270.38</v>
      </c>
      <c r="AC167">
        <v>148703.29999999999</v>
      </c>
      <c r="AD167">
        <v>21166887.140000001</v>
      </c>
      <c r="AE167" s="1" t="s">
        <v>55</v>
      </c>
      <c r="AF167" s="2">
        <v>46168</v>
      </c>
      <c r="AG167" s="2">
        <v>45833</v>
      </c>
      <c r="AH167" s="2"/>
      <c r="AI167" s="1" t="s">
        <v>91</v>
      </c>
      <c r="AJ167" s="1" t="s">
        <v>92</v>
      </c>
    </row>
    <row r="168" spans="1:36">
      <c r="A168" s="1" t="s">
        <v>1208</v>
      </c>
      <c r="B168" s="1" t="s">
        <v>1209</v>
      </c>
      <c r="C168" s="1" t="s">
        <v>1210</v>
      </c>
      <c r="D168" s="1" t="s">
        <v>557</v>
      </c>
      <c r="E168" s="1" t="s">
        <v>254</v>
      </c>
      <c r="F168" s="1" t="s">
        <v>135</v>
      </c>
      <c r="G168" s="1" t="s">
        <v>706</v>
      </c>
      <c r="H168" s="1" t="s">
        <v>137</v>
      </c>
      <c r="I168" s="1" t="s">
        <v>44</v>
      </c>
      <c r="J168" t="s">
        <v>45</v>
      </c>
      <c r="K168" t="s">
        <v>46</v>
      </c>
      <c r="L168" s="1" t="s">
        <v>681</v>
      </c>
      <c r="M168" s="1" t="s">
        <v>168</v>
      </c>
      <c r="N168" s="1" t="s">
        <v>203</v>
      </c>
      <c r="O168" s="1" t="s">
        <v>1211</v>
      </c>
      <c r="P168" s="1" t="s">
        <v>1212</v>
      </c>
      <c r="Q168">
        <v>133</v>
      </c>
      <c r="R168">
        <v>47</v>
      </c>
      <c r="S168">
        <v>86</v>
      </c>
      <c r="T168">
        <v>25</v>
      </c>
      <c r="U168">
        <v>12</v>
      </c>
      <c r="V168">
        <v>150</v>
      </c>
      <c r="W168" s="1" t="s">
        <v>151</v>
      </c>
      <c r="X168" s="1" t="s">
        <v>152</v>
      </c>
      <c r="Y168" s="1" t="s">
        <v>153</v>
      </c>
      <c r="Z168">
        <v>38</v>
      </c>
      <c r="AA168" s="2">
        <v>46158</v>
      </c>
      <c r="AB168">
        <v>43393.62</v>
      </c>
      <c r="AC168">
        <v>59398.25</v>
      </c>
      <c r="AD168">
        <v>5771351.46</v>
      </c>
      <c r="AE168" s="1" t="s">
        <v>55</v>
      </c>
      <c r="AF168" s="2">
        <v>46160</v>
      </c>
      <c r="AG168" s="2">
        <v>46160</v>
      </c>
      <c r="AH168" s="2">
        <v>46255</v>
      </c>
      <c r="AI168" s="1" t="s">
        <v>91</v>
      </c>
      <c r="AJ168" s="1" t="s">
        <v>92</v>
      </c>
    </row>
    <row r="169" spans="1:36">
      <c r="A169" s="1" t="s">
        <v>1213</v>
      </c>
      <c r="B169" s="1" t="s">
        <v>1214</v>
      </c>
      <c r="C169" s="1" t="s">
        <v>1215</v>
      </c>
      <c r="D169" s="1" t="s">
        <v>413</v>
      </c>
      <c r="E169" s="1" t="s">
        <v>146</v>
      </c>
      <c r="F169" s="1" t="s">
        <v>244</v>
      </c>
      <c r="G169" s="1" t="s">
        <v>245</v>
      </c>
      <c r="H169" s="1" t="s">
        <v>43</v>
      </c>
      <c r="I169" s="1" t="s">
        <v>44</v>
      </c>
      <c r="J169" t="s">
        <v>82</v>
      </c>
      <c r="K169" t="s">
        <v>83</v>
      </c>
      <c r="L169" s="1" t="s">
        <v>1216</v>
      </c>
      <c r="M169" s="1" t="s">
        <v>126</v>
      </c>
      <c r="N169" s="1" t="s">
        <v>236</v>
      </c>
      <c r="O169" s="1" t="s">
        <v>1217</v>
      </c>
      <c r="P169" s="1" t="s">
        <v>1218</v>
      </c>
      <c r="Q169">
        <v>25</v>
      </c>
      <c r="R169">
        <v>9</v>
      </c>
      <c r="S169">
        <v>16</v>
      </c>
      <c r="T169">
        <v>75</v>
      </c>
      <c r="U169">
        <v>22</v>
      </c>
      <c r="V169">
        <v>375</v>
      </c>
      <c r="W169" s="1" t="s">
        <v>161</v>
      </c>
      <c r="X169" s="1" t="s">
        <v>162</v>
      </c>
      <c r="Y169" s="1" t="s">
        <v>54</v>
      </c>
      <c r="Z169">
        <v>9</v>
      </c>
      <c r="AA169" s="2">
        <v>45810</v>
      </c>
      <c r="AB169">
        <v>235543.72</v>
      </c>
      <c r="AC169">
        <v>344753.64</v>
      </c>
      <c r="AD169">
        <v>5888593</v>
      </c>
      <c r="AE169" s="1" t="s">
        <v>55</v>
      </c>
      <c r="AF169" s="2">
        <v>46173</v>
      </c>
      <c r="AG169" s="2">
        <v>45825</v>
      </c>
      <c r="AH169" s="2"/>
      <c r="AI169" s="1" t="s">
        <v>129</v>
      </c>
      <c r="AJ169" s="1" t="s">
        <v>57</v>
      </c>
    </row>
    <row r="170" spans="1:36">
      <c r="A170" s="1" t="s">
        <v>1219</v>
      </c>
      <c r="B170" s="1" t="s">
        <v>1220</v>
      </c>
      <c r="C170" s="1" t="s">
        <v>1221</v>
      </c>
      <c r="D170" s="1" t="s">
        <v>274</v>
      </c>
      <c r="E170" s="1" t="s">
        <v>275</v>
      </c>
      <c r="F170" s="1" t="s">
        <v>266</v>
      </c>
      <c r="G170" s="1" t="s">
        <v>313</v>
      </c>
      <c r="H170" s="1" t="s">
        <v>43</v>
      </c>
      <c r="I170" s="1" t="s">
        <v>44</v>
      </c>
      <c r="J170" t="s">
        <v>82</v>
      </c>
      <c r="K170" t="s">
        <v>83</v>
      </c>
      <c r="L170" s="1" t="s">
        <v>1222</v>
      </c>
      <c r="M170" s="1" t="s">
        <v>139</v>
      </c>
      <c r="N170" s="1" t="s">
        <v>203</v>
      </c>
      <c r="O170" s="1" t="s">
        <v>1223</v>
      </c>
      <c r="P170" s="1" t="s">
        <v>1224</v>
      </c>
      <c r="Q170">
        <v>97</v>
      </c>
      <c r="R170">
        <v>31</v>
      </c>
      <c r="S170">
        <v>66</v>
      </c>
      <c r="T170">
        <v>40</v>
      </c>
      <c r="U170">
        <v>12</v>
      </c>
      <c r="V170">
        <v>400</v>
      </c>
      <c r="W170" s="1" t="s">
        <v>259</v>
      </c>
      <c r="X170" s="1" t="s">
        <v>260</v>
      </c>
      <c r="Y170" s="1" t="s">
        <v>54</v>
      </c>
      <c r="Z170">
        <v>6</v>
      </c>
      <c r="AA170" s="2">
        <v>45785</v>
      </c>
      <c r="AB170">
        <v>209954.39</v>
      </c>
      <c r="AC170">
        <v>317477.58</v>
      </c>
      <c r="AD170">
        <v>20365575.829999998</v>
      </c>
      <c r="AE170" s="1" t="s">
        <v>55</v>
      </c>
      <c r="AF170" s="2">
        <v>46186</v>
      </c>
      <c r="AG170" s="2">
        <v>45797</v>
      </c>
      <c r="AH170" s="2"/>
      <c r="AI170" s="1" t="s">
        <v>91</v>
      </c>
      <c r="AJ170" s="1" t="s">
        <v>92</v>
      </c>
    </row>
    <row r="171" spans="1:36">
      <c r="A171" s="1" t="s">
        <v>1225</v>
      </c>
      <c r="B171" s="1" t="s">
        <v>1226</v>
      </c>
      <c r="C171" s="1" t="s">
        <v>1227</v>
      </c>
      <c r="D171" s="1" t="s">
        <v>564</v>
      </c>
      <c r="E171" s="1" t="s">
        <v>265</v>
      </c>
      <c r="F171" s="1" t="s">
        <v>266</v>
      </c>
      <c r="G171" s="1" t="s">
        <v>267</v>
      </c>
      <c r="H171" s="1" t="s">
        <v>43</v>
      </c>
      <c r="I171" s="1" t="s">
        <v>44</v>
      </c>
      <c r="J171" t="s">
        <v>82</v>
      </c>
      <c r="K171" t="s">
        <v>83</v>
      </c>
      <c r="L171" s="1" t="s">
        <v>1228</v>
      </c>
      <c r="M171" s="1" t="s">
        <v>126</v>
      </c>
      <c r="N171" s="1" t="s">
        <v>236</v>
      </c>
      <c r="O171" s="1" t="s">
        <v>1229</v>
      </c>
      <c r="P171" s="1" t="s">
        <v>1230</v>
      </c>
      <c r="Q171">
        <v>105</v>
      </c>
      <c r="R171">
        <v>14</v>
      </c>
      <c r="S171">
        <v>91</v>
      </c>
      <c r="T171">
        <v>25</v>
      </c>
      <c r="U171">
        <v>10</v>
      </c>
      <c r="V171">
        <v>125</v>
      </c>
      <c r="W171" s="1" t="s">
        <v>259</v>
      </c>
      <c r="X171" s="1" t="s">
        <v>260</v>
      </c>
      <c r="Y171" s="1" t="s">
        <v>54</v>
      </c>
      <c r="Z171">
        <v>8</v>
      </c>
      <c r="AA171" s="2">
        <v>46074</v>
      </c>
      <c r="AB171">
        <v>548025.46</v>
      </c>
      <c r="AC171">
        <v>786716.75</v>
      </c>
      <c r="AD171">
        <v>57542673.299999997</v>
      </c>
      <c r="AE171" s="1" t="s">
        <v>55</v>
      </c>
      <c r="AF171" s="2">
        <v>46166</v>
      </c>
      <c r="AG171" s="2">
        <v>46082</v>
      </c>
      <c r="AH171" s="2"/>
      <c r="AI171" s="1" t="s">
        <v>91</v>
      </c>
      <c r="AJ171" s="1" t="s">
        <v>92</v>
      </c>
    </row>
    <row r="172" spans="1:36">
      <c r="A172" s="1" t="s">
        <v>1231</v>
      </c>
      <c r="B172" s="1" t="s">
        <v>1232</v>
      </c>
      <c r="C172" s="1" t="s">
        <v>1233</v>
      </c>
      <c r="D172" s="1" t="s">
        <v>799</v>
      </c>
      <c r="E172" s="1" t="s">
        <v>254</v>
      </c>
      <c r="F172" s="1" t="s">
        <v>135</v>
      </c>
      <c r="G172" s="1" t="s">
        <v>136</v>
      </c>
      <c r="H172" s="1" t="s">
        <v>137</v>
      </c>
      <c r="I172" s="1" t="s">
        <v>44</v>
      </c>
      <c r="J172" t="s">
        <v>65</v>
      </c>
      <c r="K172" t="s">
        <v>66</v>
      </c>
      <c r="L172" s="1" t="s">
        <v>1234</v>
      </c>
      <c r="M172" s="1" t="s">
        <v>168</v>
      </c>
      <c r="N172" s="1" t="s">
        <v>278</v>
      </c>
      <c r="O172" s="1" t="s">
        <v>1235</v>
      </c>
      <c r="P172" s="1" t="s">
        <v>1236</v>
      </c>
      <c r="Q172">
        <v>0</v>
      </c>
      <c r="R172">
        <v>0</v>
      </c>
      <c r="S172">
        <v>0</v>
      </c>
      <c r="T172">
        <v>20</v>
      </c>
      <c r="U172">
        <v>10</v>
      </c>
      <c r="V172">
        <v>100</v>
      </c>
      <c r="W172" s="1" t="s">
        <v>161</v>
      </c>
      <c r="X172" s="1" t="s">
        <v>162</v>
      </c>
      <c r="Y172" s="1" t="s">
        <v>54</v>
      </c>
      <c r="Z172">
        <v>9</v>
      </c>
      <c r="AA172" s="2">
        <v>45891</v>
      </c>
      <c r="AB172">
        <v>21740.86</v>
      </c>
      <c r="AC172">
        <v>31062.13</v>
      </c>
      <c r="AD172">
        <v>0</v>
      </c>
      <c r="AE172" s="1" t="s">
        <v>55</v>
      </c>
      <c r="AF172" s="2">
        <v>46145</v>
      </c>
      <c r="AG172" s="2">
        <v>45906</v>
      </c>
      <c r="AH172" s="2">
        <v>46709</v>
      </c>
      <c r="AI172" s="1" t="s">
        <v>56</v>
      </c>
      <c r="AJ172" s="1" t="s">
        <v>57</v>
      </c>
    </row>
    <row r="173" spans="1:36">
      <c r="A173" s="1" t="s">
        <v>1237</v>
      </c>
      <c r="B173" s="1" t="s">
        <v>1238</v>
      </c>
      <c r="C173" s="1" t="s">
        <v>1239</v>
      </c>
      <c r="D173" s="1" t="s">
        <v>1240</v>
      </c>
      <c r="E173" s="1" t="s">
        <v>243</v>
      </c>
      <c r="F173" s="1" t="s">
        <v>244</v>
      </c>
      <c r="G173" s="1" t="s">
        <v>509</v>
      </c>
      <c r="H173" s="1" t="s">
        <v>43</v>
      </c>
      <c r="I173" s="1" t="s">
        <v>44</v>
      </c>
      <c r="J173" t="s">
        <v>82</v>
      </c>
      <c r="K173" t="s">
        <v>83</v>
      </c>
      <c r="L173" s="1" t="s">
        <v>1241</v>
      </c>
      <c r="M173" s="1" t="s">
        <v>168</v>
      </c>
      <c r="N173" s="1" t="s">
        <v>101</v>
      </c>
      <c r="O173" s="1" t="s">
        <v>1242</v>
      </c>
      <c r="P173" s="1" t="s">
        <v>1243</v>
      </c>
      <c r="Q173">
        <v>59</v>
      </c>
      <c r="R173">
        <v>12</v>
      </c>
      <c r="S173">
        <v>47</v>
      </c>
      <c r="T173">
        <v>60</v>
      </c>
      <c r="U173">
        <v>24</v>
      </c>
      <c r="V173">
        <v>300</v>
      </c>
      <c r="W173" s="1" t="s">
        <v>259</v>
      </c>
      <c r="X173" s="1" t="s">
        <v>260</v>
      </c>
      <c r="Y173" s="1" t="s">
        <v>54</v>
      </c>
      <c r="Z173">
        <v>6</v>
      </c>
      <c r="AA173" s="2">
        <v>45966</v>
      </c>
      <c r="AB173">
        <v>77988.27</v>
      </c>
      <c r="AC173">
        <v>120410.13</v>
      </c>
      <c r="AD173">
        <v>4601307.93</v>
      </c>
      <c r="AE173" s="1" t="s">
        <v>55</v>
      </c>
      <c r="AF173" s="2">
        <v>46201</v>
      </c>
      <c r="AG173" s="2">
        <v>45978</v>
      </c>
      <c r="AH173" s="2"/>
      <c r="AI173" s="1" t="s">
        <v>129</v>
      </c>
      <c r="AJ173" s="1" t="s">
        <v>57</v>
      </c>
    </row>
    <row r="174" spans="1:36">
      <c r="A174" s="1" t="s">
        <v>1244</v>
      </c>
      <c r="B174" s="1" t="s">
        <v>1245</v>
      </c>
      <c r="C174" s="1" t="s">
        <v>1246</v>
      </c>
      <c r="D174" s="1" t="s">
        <v>557</v>
      </c>
      <c r="E174" s="1" t="s">
        <v>254</v>
      </c>
      <c r="F174" s="1" t="s">
        <v>135</v>
      </c>
      <c r="G174" s="1" t="s">
        <v>166</v>
      </c>
      <c r="H174" s="1" t="s">
        <v>137</v>
      </c>
      <c r="I174" s="1" t="s">
        <v>44</v>
      </c>
      <c r="J174" t="s">
        <v>82</v>
      </c>
      <c r="K174" t="s">
        <v>83</v>
      </c>
      <c r="L174" s="1" t="s">
        <v>1247</v>
      </c>
      <c r="M174" s="1" t="s">
        <v>139</v>
      </c>
      <c r="N174" s="1" t="s">
        <v>69</v>
      </c>
      <c r="O174" s="1" t="s">
        <v>1248</v>
      </c>
      <c r="P174" s="1" t="s">
        <v>1249</v>
      </c>
      <c r="Q174">
        <v>0</v>
      </c>
      <c r="R174">
        <v>0</v>
      </c>
      <c r="S174">
        <v>0</v>
      </c>
      <c r="T174">
        <v>75</v>
      </c>
      <c r="U174">
        <v>37</v>
      </c>
      <c r="V174">
        <v>375</v>
      </c>
      <c r="W174" s="1" t="s">
        <v>259</v>
      </c>
      <c r="X174" s="1" t="s">
        <v>260</v>
      </c>
      <c r="Y174" s="1" t="s">
        <v>54</v>
      </c>
      <c r="Z174">
        <v>10</v>
      </c>
      <c r="AA174" s="2">
        <v>45985</v>
      </c>
      <c r="AB174">
        <v>26797.43</v>
      </c>
      <c r="AC174">
        <v>37969.800000000003</v>
      </c>
      <c r="AD174">
        <v>0</v>
      </c>
      <c r="AE174" s="1" t="s">
        <v>55</v>
      </c>
      <c r="AF174" s="2">
        <v>46150</v>
      </c>
      <c r="AG174" s="2">
        <v>45988</v>
      </c>
      <c r="AH174" s="2">
        <v>46272</v>
      </c>
      <c r="AI174" s="1" t="s">
        <v>56</v>
      </c>
      <c r="AJ174" s="1" t="s">
        <v>57</v>
      </c>
    </row>
    <row r="175" spans="1:36">
      <c r="A175" s="1" t="s">
        <v>1250</v>
      </c>
      <c r="B175" s="1" t="s">
        <v>1251</v>
      </c>
      <c r="C175" s="1" t="s">
        <v>1252</v>
      </c>
      <c r="D175" s="1" t="s">
        <v>494</v>
      </c>
      <c r="E175" s="1" t="s">
        <v>79</v>
      </c>
      <c r="F175" s="1" t="s">
        <v>363</v>
      </c>
      <c r="G175" s="1" t="s">
        <v>434</v>
      </c>
      <c r="H175" s="1" t="s">
        <v>43</v>
      </c>
      <c r="I175" s="1" t="s">
        <v>44</v>
      </c>
      <c r="J175" t="s">
        <v>65</v>
      </c>
      <c r="K175" t="s">
        <v>66</v>
      </c>
      <c r="L175" s="1" t="s">
        <v>1253</v>
      </c>
      <c r="M175" s="1" t="s">
        <v>168</v>
      </c>
      <c r="N175" s="1" t="s">
        <v>236</v>
      </c>
      <c r="O175" s="1" t="s">
        <v>1254</v>
      </c>
      <c r="P175" s="1" t="s">
        <v>1255</v>
      </c>
      <c r="Q175">
        <v>57</v>
      </c>
      <c r="R175">
        <v>3</v>
      </c>
      <c r="S175">
        <v>54</v>
      </c>
      <c r="T175">
        <v>10</v>
      </c>
      <c r="U175">
        <v>5</v>
      </c>
      <c r="V175">
        <v>60</v>
      </c>
      <c r="W175" s="1" t="s">
        <v>181</v>
      </c>
      <c r="X175" s="1" t="s">
        <v>182</v>
      </c>
      <c r="Y175" s="1" t="s">
        <v>54</v>
      </c>
      <c r="Z175">
        <v>7</v>
      </c>
      <c r="AA175" s="2">
        <v>46119</v>
      </c>
      <c r="AB175">
        <v>55545.25</v>
      </c>
      <c r="AC175">
        <v>75767.210000000006</v>
      </c>
      <c r="AD175">
        <v>3166079.25</v>
      </c>
      <c r="AE175" s="1" t="s">
        <v>55</v>
      </c>
      <c r="AF175" s="2">
        <v>46201</v>
      </c>
      <c r="AG175" s="2">
        <v>46129</v>
      </c>
      <c r="AH175" s="2"/>
      <c r="AI175" s="1" t="s">
        <v>91</v>
      </c>
      <c r="AJ175" s="1" t="s">
        <v>92</v>
      </c>
    </row>
    <row r="176" spans="1:36">
      <c r="A176" s="1" t="s">
        <v>1256</v>
      </c>
      <c r="B176" s="1" t="s">
        <v>1257</v>
      </c>
      <c r="C176" s="1" t="s">
        <v>1258</v>
      </c>
      <c r="D176" s="1" t="s">
        <v>564</v>
      </c>
      <c r="E176" s="1" t="s">
        <v>265</v>
      </c>
      <c r="F176" s="1" t="s">
        <v>97</v>
      </c>
      <c r="G176" s="1" t="s">
        <v>267</v>
      </c>
      <c r="H176" s="1" t="s">
        <v>43</v>
      </c>
      <c r="I176" s="1" t="s">
        <v>44</v>
      </c>
      <c r="J176" t="s">
        <v>65</v>
      </c>
      <c r="K176" t="s">
        <v>66</v>
      </c>
      <c r="L176" s="1" t="s">
        <v>1259</v>
      </c>
      <c r="M176" s="1" t="s">
        <v>168</v>
      </c>
      <c r="N176" s="1" t="s">
        <v>115</v>
      </c>
      <c r="O176" s="1" t="s">
        <v>1260</v>
      </c>
      <c r="P176" s="1" t="s">
        <v>1261</v>
      </c>
      <c r="Q176">
        <v>388</v>
      </c>
      <c r="R176">
        <v>144</v>
      </c>
      <c r="S176">
        <v>244</v>
      </c>
      <c r="T176">
        <v>100</v>
      </c>
      <c r="U176">
        <v>40</v>
      </c>
      <c r="V176">
        <v>600</v>
      </c>
      <c r="W176" s="1" t="s">
        <v>52</v>
      </c>
      <c r="X176" s="1" t="s">
        <v>53</v>
      </c>
      <c r="Y176" s="1" t="s">
        <v>54</v>
      </c>
      <c r="Z176">
        <v>3</v>
      </c>
      <c r="AA176" s="2">
        <v>45897</v>
      </c>
      <c r="AB176">
        <v>308555.36</v>
      </c>
      <c r="AC176">
        <v>433948.33</v>
      </c>
      <c r="AD176">
        <v>119719479.7</v>
      </c>
      <c r="AE176" s="1" t="s">
        <v>55</v>
      </c>
      <c r="AF176" s="2">
        <v>46171</v>
      </c>
      <c r="AG176" s="2">
        <v>45911</v>
      </c>
      <c r="AH176" s="2"/>
      <c r="AI176" s="1" t="s">
        <v>91</v>
      </c>
      <c r="AJ176" s="1" t="s">
        <v>92</v>
      </c>
    </row>
    <row r="177" spans="1:36">
      <c r="A177" s="1" t="s">
        <v>1262</v>
      </c>
      <c r="B177" s="1" t="s">
        <v>1263</v>
      </c>
      <c r="C177" s="1" t="s">
        <v>1264</v>
      </c>
      <c r="D177" s="1" t="s">
        <v>378</v>
      </c>
      <c r="E177" s="1" t="s">
        <v>110</v>
      </c>
      <c r="F177" s="1" t="s">
        <v>63</v>
      </c>
      <c r="G177" s="1" t="s">
        <v>384</v>
      </c>
      <c r="H177" s="1" t="s">
        <v>43</v>
      </c>
      <c r="I177" s="1" t="s">
        <v>44</v>
      </c>
      <c r="J177" t="s">
        <v>45</v>
      </c>
      <c r="K177" t="s">
        <v>46</v>
      </c>
      <c r="L177" s="1" t="s">
        <v>171</v>
      </c>
      <c r="M177" s="1" t="s">
        <v>68</v>
      </c>
      <c r="N177" s="1" t="s">
        <v>178</v>
      </c>
      <c r="O177" s="1" t="s">
        <v>1265</v>
      </c>
      <c r="P177" s="1" t="s">
        <v>1266</v>
      </c>
      <c r="Q177">
        <v>132</v>
      </c>
      <c r="R177">
        <v>9</v>
      </c>
      <c r="S177">
        <v>123</v>
      </c>
      <c r="T177">
        <v>15</v>
      </c>
      <c r="U177">
        <v>4</v>
      </c>
      <c r="V177">
        <v>150</v>
      </c>
      <c r="W177" s="1" t="s">
        <v>72</v>
      </c>
      <c r="X177" s="1" t="s">
        <v>73</v>
      </c>
      <c r="Y177" s="1" t="s">
        <v>74</v>
      </c>
      <c r="Z177">
        <v>15</v>
      </c>
      <c r="AA177" s="2">
        <v>45977</v>
      </c>
      <c r="AB177">
        <v>116751.31</v>
      </c>
      <c r="AC177">
        <v>164787.72</v>
      </c>
      <c r="AD177">
        <v>15411172.92</v>
      </c>
      <c r="AE177" s="1" t="s">
        <v>55</v>
      </c>
      <c r="AF177" s="2">
        <v>46160</v>
      </c>
      <c r="AG177" s="2">
        <v>45988</v>
      </c>
      <c r="AH177" s="2">
        <v>46478</v>
      </c>
      <c r="AI177" s="1" t="s">
        <v>91</v>
      </c>
      <c r="AJ177" s="1" t="s">
        <v>92</v>
      </c>
    </row>
    <row r="178" spans="1:36">
      <c r="A178" s="1" t="s">
        <v>1267</v>
      </c>
      <c r="B178" s="1" t="s">
        <v>1268</v>
      </c>
      <c r="C178" s="1" t="s">
        <v>1269</v>
      </c>
      <c r="D178" s="1" t="s">
        <v>785</v>
      </c>
      <c r="E178" s="1" t="s">
        <v>146</v>
      </c>
      <c r="F178" s="1" t="s">
        <v>41</v>
      </c>
      <c r="G178" s="1" t="s">
        <v>786</v>
      </c>
      <c r="H178" s="1" t="s">
        <v>43</v>
      </c>
      <c r="I178" s="1" t="s">
        <v>44</v>
      </c>
      <c r="J178" t="s">
        <v>65</v>
      </c>
      <c r="K178" t="s">
        <v>66</v>
      </c>
      <c r="L178" s="1" t="s">
        <v>1270</v>
      </c>
      <c r="M178" s="1" t="s">
        <v>168</v>
      </c>
      <c r="N178" s="1" t="s">
        <v>49</v>
      </c>
      <c r="O178" s="1" t="s">
        <v>1271</v>
      </c>
      <c r="P178" s="1" t="s">
        <v>1272</v>
      </c>
      <c r="Q178">
        <v>81</v>
      </c>
      <c r="R178">
        <v>18</v>
      </c>
      <c r="S178">
        <v>63</v>
      </c>
      <c r="T178">
        <v>20</v>
      </c>
      <c r="U178">
        <v>10</v>
      </c>
      <c r="V178">
        <v>200</v>
      </c>
      <c r="W178" s="1" t="s">
        <v>72</v>
      </c>
      <c r="X178" s="1" t="s">
        <v>73</v>
      </c>
      <c r="Y178" s="1" t="s">
        <v>74</v>
      </c>
      <c r="Z178">
        <v>20</v>
      </c>
      <c r="AA178" s="2">
        <v>45682</v>
      </c>
      <c r="AB178">
        <v>17072.79</v>
      </c>
      <c r="AC178">
        <v>20207.95</v>
      </c>
      <c r="AD178">
        <v>1382895.99</v>
      </c>
      <c r="AE178" s="1" t="s">
        <v>55</v>
      </c>
      <c r="AF178" s="2">
        <v>46156</v>
      </c>
      <c r="AG178" s="2">
        <v>45696</v>
      </c>
      <c r="AH178" s="2"/>
      <c r="AI178" s="1" t="s">
        <v>91</v>
      </c>
      <c r="AJ178" s="1" t="s">
        <v>92</v>
      </c>
    </row>
    <row r="179" spans="1:36">
      <c r="A179" s="1" t="s">
        <v>1273</v>
      </c>
      <c r="B179" s="1" t="s">
        <v>1274</v>
      </c>
      <c r="C179" s="1" t="s">
        <v>1275</v>
      </c>
      <c r="D179" s="1" t="s">
        <v>242</v>
      </c>
      <c r="E179" s="1" t="s">
        <v>243</v>
      </c>
      <c r="F179" s="1" t="s">
        <v>244</v>
      </c>
      <c r="G179" s="1" t="s">
        <v>778</v>
      </c>
      <c r="H179" s="1" t="s">
        <v>43</v>
      </c>
      <c r="I179" s="1" t="s">
        <v>44</v>
      </c>
      <c r="J179" t="s">
        <v>82</v>
      </c>
      <c r="K179" t="s">
        <v>83</v>
      </c>
      <c r="L179" s="1" t="s">
        <v>1276</v>
      </c>
      <c r="M179" s="1" t="s">
        <v>139</v>
      </c>
      <c r="N179" s="1" t="s">
        <v>115</v>
      </c>
      <c r="O179" s="1" t="s">
        <v>1277</v>
      </c>
      <c r="P179" s="1" t="s">
        <v>1278</v>
      </c>
      <c r="Q179">
        <v>232</v>
      </c>
      <c r="R179">
        <v>50</v>
      </c>
      <c r="S179">
        <v>182</v>
      </c>
      <c r="T179">
        <v>40</v>
      </c>
      <c r="U179">
        <v>12</v>
      </c>
      <c r="V179">
        <v>400</v>
      </c>
      <c r="W179" s="1" t="s">
        <v>104</v>
      </c>
      <c r="X179" s="1" t="s">
        <v>105</v>
      </c>
      <c r="Y179" s="1" t="s">
        <v>54</v>
      </c>
      <c r="Z179">
        <v>5</v>
      </c>
      <c r="AA179" s="2">
        <v>46040</v>
      </c>
      <c r="AB179">
        <v>315554.09000000003</v>
      </c>
      <c r="AC179">
        <v>476478.48</v>
      </c>
      <c r="AD179">
        <v>73208548.879999995</v>
      </c>
      <c r="AE179" s="1" t="s">
        <v>55</v>
      </c>
      <c r="AF179" s="2">
        <v>46199</v>
      </c>
      <c r="AG179" s="2">
        <v>46053</v>
      </c>
      <c r="AH179" s="2"/>
      <c r="AI179" s="1" t="s">
        <v>91</v>
      </c>
      <c r="AJ179" s="1" t="s">
        <v>92</v>
      </c>
    </row>
    <row r="180" spans="1:36">
      <c r="A180" s="1" t="s">
        <v>1279</v>
      </c>
      <c r="B180" s="1" t="s">
        <v>1280</v>
      </c>
      <c r="C180" s="1" t="s">
        <v>1281</v>
      </c>
      <c r="D180" s="1" t="s">
        <v>413</v>
      </c>
      <c r="E180" s="1" t="s">
        <v>146</v>
      </c>
      <c r="F180" s="1" t="s">
        <v>244</v>
      </c>
      <c r="G180" s="1" t="s">
        <v>245</v>
      </c>
      <c r="H180" s="1" t="s">
        <v>43</v>
      </c>
      <c r="I180" s="1" t="s">
        <v>44</v>
      </c>
      <c r="J180" t="s">
        <v>82</v>
      </c>
      <c r="K180" t="s">
        <v>83</v>
      </c>
      <c r="L180" s="1" t="s">
        <v>1282</v>
      </c>
      <c r="M180" s="1" t="s">
        <v>114</v>
      </c>
      <c r="N180" s="1" t="s">
        <v>115</v>
      </c>
      <c r="O180" s="1" t="s">
        <v>1283</v>
      </c>
      <c r="P180" s="1" t="s">
        <v>1284</v>
      </c>
      <c r="Q180">
        <v>3</v>
      </c>
      <c r="R180">
        <v>0</v>
      </c>
      <c r="S180">
        <v>3</v>
      </c>
      <c r="T180">
        <v>10</v>
      </c>
      <c r="U180">
        <v>3</v>
      </c>
      <c r="V180">
        <v>50</v>
      </c>
      <c r="W180" s="1" t="s">
        <v>308</v>
      </c>
      <c r="X180" s="1" t="s">
        <v>309</v>
      </c>
      <c r="Y180" s="1" t="s">
        <v>74</v>
      </c>
      <c r="Z180">
        <v>19</v>
      </c>
      <c r="AA180" s="2">
        <v>45720</v>
      </c>
      <c r="AB180">
        <v>124151.46</v>
      </c>
      <c r="AC180">
        <v>179699.71</v>
      </c>
      <c r="AD180">
        <v>372454.38</v>
      </c>
      <c r="AE180" s="1" t="s">
        <v>55</v>
      </c>
      <c r="AF180" s="2">
        <v>46148</v>
      </c>
      <c r="AG180" s="2">
        <v>45734</v>
      </c>
      <c r="AH180" s="2"/>
      <c r="AI180" s="1" t="s">
        <v>129</v>
      </c>
      <c r="AJ180" s="1" t="s">
        <v>57</v>
      </c>
    </row>
    <row r="181" spans="1:36">
      <c r="A181" s="1" t="s">
        <v>1285</v>
      </c>
      <c r="B181" s="1" t="s">
        <v>1286</v>
      </c>
      <c r="C181" s="1" t="s">
        <v>1287</v>
      </c>
      <c r="D181" s="1" t="s">
        <v>303</v>
      </c>
      <c r="E181" s="1" t="s">
        <v>146</v>
      </c>
      <c r="F181" s="1" t="s">
        <v>63</v>
      </c>
      <c r="G181" s="1" t="s">
        <v>384</v>
      </c>
      <c r="H181" s="1" t="s">
        <v>43</v>
      </c>
      <c r="I181" s="1" t="s">
        <v>44</v>
      </c>
      <c r="J181" t="s">
        <v>82</v>
      </c>
      <c r="K181" t="s">
        <v>83</v>
      </c>
      <c r="L181" s="1" t="s">
        <v>1288</v>
      </c>
      <c r="M181" s="1" t="s">
        <v>48</v>
      </c>
      <c r="N181" s="1" t="s">
        <v>115</v>
      </c>
      <c r="O181" s="1" t="s">
        <v>1289</v>
      </c>
      <c r="P181" s="1" t="s">
        <v>1290</v>
      </c>
      <c r="Q181">
        <v>65</v>
      </c>
      <c r="R181">
        <v>19</v>
      </c>
      <c r="S181">
        <v>46</v>
      </c>
      <c r="T181">
        <v>25</v>
      </c>
      <c r="U181">
        <v>12</v>
      </c>
      <c r="V181">
        <v>200</v>
      </c>
      <c r="W181" s="1" t="s">
        <v>308</v>
      </c>
      <c r="X181" s="1" t="s">
        <v>309</v>
      </c>
      <c r="Y181" s="1" t="s">
        <v>74</v>
      </c>
      <c r="Z181">
        <v>21</v>
      </c>
      <c r="AA181" s="2">
        <v>46084</v>
      </c>
      <c r="AB181">
        <v>77305.990000000005</v>
      </c>
      <c r="AC181">
        <v>98859.64</v>
      </c>
      <c r="AD181">
        <v>5024889.3499999996</v>
      </c>
      <c r="AE181" s="1" t="s">
        <v>55</v>
      </c>
      <c r="AF181" s="2">
        <v>46160</v>
      </c>
      <c r="AG181" s="2">
        <v>46093</v>
      </c>
      <c r="AH181" s="2">
        <v>46180</v>
      </c>
      <c r="AI181" s="1" t="s">
        <v>91</v>
      </c>
      <c r="AJ181" s="1" t="s">
        <v>92</v>
      </c>
    </row>
    <row r="182" spans="1:36">
      <c r="A182" s="1" t="s">
        <v>1291</v>
      </c>
      <c r="B182" s="1" t="s">
        <v>1292</v>
      </c>
      <c r="C182" s="1" t="s">
        <v>1293</v>
      </c>
      <c r="D182" s="1" t="s">
        <v>508</v>
      </c>
      <c r="E182" s="1" t="s">
        <v>146</v>
      </c>
      <c r="F182" s="1" t="s">
        <v>244</v>
      </c>
      <c r="G182" s="1" t="s">
        <v>509</v>
      </c>
      <c r="H182" s="1" t="s">
        <v>43</v>
      </c>
      <c r="I182" s="1" t="s">
        <v>44</v>
      </c>
      <c r="J182" t="s">
        <v>65</v>
      </c>
      <c r="K182" t="s">
        <v>66</v>
      </c>
      <c r="L182" s="1" t="s">
        <v>1294</v>
      </c>
      <c r="M182" s="1" t="s">
        <v>100</v>
      </c>
      <c r="N182" s="1" t="s">
        <v>101</v>
      </c>
      <c r="O182" s="1" t="s">
        <v>1295</v>
      </c>
      <c r="P182" s="1" t="s">
        <v>1296</v>
      </c>
      <c r="Q182">
        <v>0</v>
      </c>
      <c r="R182">
        <v>0</v>
      </c>
      <c r="S182">
        <v>0</v>
      </c>
      <c r="T182">
        <v>30</v>
      </c>
      <c r="U182">
        <v>12</v>
      </c>
      <c r="V182">
        <v>120</v>
      </c>
      <c r="W182" s="1" t="s">
        <v>72</v>
      </c>
      <c r="X182" s="1" t="s">
        <v>73</v>
      </c>
      <c r="Y182" s="1" t="s">
        <v>74</v>
      </c>
      <c r="Z182">
        <v>19</v>
      </c>
      <c r="AA182" s="2">
        <v>45702</v>
      </c>
      <c r="AB182">
        <v>182308.91</v>
      </c>
      <c r="AC182">
        <v>224456.75</v>
      </c>
      <c r="AD182">
        <v>0</v>
      </c>
      <c r="AE182" s="1" t="s">
        <v>55</v>
      </c>
      <c r="AF182" s="2">
        <v>46195</v>
      </c>
      <c r="AG182" s="2">
        <v>45717</v>
      </c>
      <c r="AH182" s="2"/>
      <c r="AI182" s="1" t="s">
        <v>56</v>
      </c>
      <c r="AJ182" s="1" t="s">
        <v>57</v>
      </c>
    </row>
    <row r="183" spans="1:36">
      <c r="A183" s="1" t="s">
        <v>1297</v>
      </c>
      <c r="B183" s="1" t="s">
        <v>1298</v>
      </c>
      <c r="C183" s="1" t="s">
        <v>1299</v>
      </c>
      <c r="D183" s="1" t="s">
        <v>145</v>
      </c>
      <c r="E183" s="1" t="s">
        <v>146</v>
      </c>
      <c r="F183" s="1" t="s">
        <v>41</v>
      </c>
      <c r="G183" s="1" t="s">
        <v>786</v>
      </c>
      <c r="H183" s="1" t="s">
        <v>43</v>
      </c>
      <c r="I183" s="1" t="s">
        <v>44</v>
      </c>
      <c r="J183" t="s">
        <v>65</v>
      </c>
      <c r="K183" t="s">
        <v>66</v>
      </c>
      <c r="L183" s="1" t="s">
        <v>1300</v>
      </c>
      <c r="M183" s="1" t="s">
        <v>68</v>
      </c>
      <c r="N183" s="1" t="s">
        <v>115</v>
      </c>
      <c r="O183" s="1" t="s">
        <v>1301</v>
      </c>
      <c r="P183" s="1" t="s">
        <v>1302</v>
      </c>
      <c r="Q183">
        <v>28</v>
      </c>
      <c r="R183">
        <v>7</v>
      </c>
      <c r="S183">
        <v>21</v>
      </c>
      <c r="T183">
        <v>40</v>
      </c>
      <c r="U183">
        <v>16</v>
      </c>
      <c r="V183">
        <v>320</v>
      </c>
      <c r="W183" s="1" t="s">
        <v>229</v>
      </c>
      <c r="X183" s="1" t="s">
        <v>230</v>
      </c>
      <c r="Y183" s="1" t="s">
        <v>153</v>
      </c>
      <c r="Z183">
        <v>36</v>
      </c>
      <c r="AA183" s="2">
        <v>46048</v>
      </c>
      <c r="AB183">
        <v>19684.45</v>
      </c>
      <c r="AC183">
        <v>26006.07</v>
      </c>
      <c r="AD183">
        <v>551164.6</v>
      </c>
      <c r="AE183" s="1" t="s">
        <v>55</v>
      </c>
      <c r="AF183" s="2">
        <v>46197</v>
      </c>
      <c r="AG183" s="2">
        <v>46060</v>
      </c>
      <c r="AH183" s="2"/>
      <c r="AI183" s="1" t="s">
        <v>129</v>
      </c>
      <c r="AJ183" s="1" t="s">
        <v>57</v>
      </c>
    </row>
    <row r="184" spans="1:36">
      <c r="A184" s="1" t="s">
        <v>1303</v>
      </c>
      <c r="B184" s="1" t="s">
        <v>1304</v>
      </c>
      <c r="C184" s="1" t="s">
        <v>1305</v>
      </c>
      <c r="D184" s="1" t="s">
        <v>844</v>
      </c>
      <c r="E184" s="1" t="s">
        <v>275</v>
      </c>
      <c r="F184" s="1" t="s">
        <v>622</v>
      </c>
      <c r="G184" s="1" t="s">
        <v>623</v>
      </c>
      <c r="H184" s="1" t="s">
        <v>43</v>
      </c>
      <c r="I184" s="1" t="s">
        <v>44</v>
      </c>
      <c r="J184" t="s">
        <v>65</v>
      </c>
      <c r="K184" t="s">
        <v>66</v>
      </c>
      <c r="L184" s="1" t="s">
        <v>1306</v>
      </c>
      <c r="M184" s="1" t="s">
        <v>139</v>
      </c>
      <c r="N184" s="1" t="s">
        <v>278</v>
      </c>
      <c r="O184" s="1" t="s">
        <v>1307</v>
      </c>
      <c r="P184" s="1" t="s">
        <v>1308</v>
      </c>
      <c r="Q184">
        <v>4</v>
      </c>
      <c r="R184">
        <v>0</v>
      </c>
      <c r="S184">
        <v>4</v>
      </c>
      <c r="T184">
        <v>15</v>
      </c>
      <c r="U184">
        <v>7</v>
      </c>
      <c r="V184">
        <v>90</v>
      </c>
      <c r="W184" s="1" t="s">
        <v>161</v>
      </c>
      <c r="X184" s="1" t="s">
        <v>162</v>
      </c>
      <c r="Y184" s="1" t="s">
        <v>54</v>
      </c>
      <c r="Z184">
        <v>7</v>
      </c>
      <c r="AA184" s="2">
        <v>46029</v>
      </c>
      <c r="AB184">
        <v>427372.17</v>
      </c>
      <c r="AC184">
        <v>526183.09</v>
      </c>
      <c r="AD184">
        <v>1709488.68</v>
      </c>
      <c r="AE184" s="1" t="s">
        <v>55</v>
      </c>
      <c r="AF184" s="2">
        <v>46202</v>
      </c>
      <c r="AG184" s="2">
        <v>46034</v>
      </c>
      <c r="AH184" s="2"/>
      <c r="AI184" s="1" t="s">
        <v>129</v>
      </c>
      <c r="AJ184" s="1" t="s">
        <v>57</v>
      </c>
    </row>
    <row r="185" spans="1:36">
      <c r="A185" s="1" t="s">
        <v>1309</v>
      </c>
      <c r="B185" s="1" t="s">
        <v>1310</v>
      </c>
      <c r="C185" s="1" t="s">
        <v>1311</v>
      </c>
      <c r="D185" s="1" t="s">
        <v>1240</v>
      </c>
      <c r="E185" s="1" t="s">
        <v>243</v>
      </c>
      <c r="F185" s="1" t="s">
        <v>244</v>
      </c>
      <c r="G185" s="1" t="s">
        <v>245</v>
      </c>
      <c r="H185" s="1" t="s">
        <v>43</v>
      </c>
      <c r="I185" s="1" t="s">
        <v>44</v>
      </c>
      <c r="J185" t="s">
        <v>82</v>
      </c>
      <c r="K185" t="s">
        <v>83</v>
      </c>
      <c r="L185" s="1" t="s">
        <v>1312</v>
      </c>
      <c r="M185" s="1" t="s">
        <v>168</v>
      </c>
      <c r="N185" s="1" t="s">
        <v>194</v>
      </c>
      <c r="O185" s="1" t="s">
        <v>1313</v>
      </c>
      <c r="P185" s="1" t="s">
        <v>1314</v>
      </c>
      <c r="Q185">
        <v>56</v>
      </c>
      <c r="R185">
        <v>22</v>
      </c>
      <c r="S185">
        <v>34</v>
      </c>
      <c r="T185">
        <v>100</v>
      </c>
      <c r="U185">
        <v>40</v>
      </c>
      <c r="V185">
        <v>400</v>
      </c>
      <c r="W185" s="1" t="s">
        <v>151</v>
      </c>
      <c r="X185" s="1" t="s">
        <v>152</v>
      </c>
      <c r="Y185" s="1" t="s">
        <v>153</v>
      </c>
      <c r="Z185">
        <v>36</v>
      </c>
      <c r="AA185" s="2"/>
      <c r="AB185">
        <v>131281.45000000001</v>
      </c>
      <c r="AC185">
        <v>168362.04</v>
      </c>
      <c r="AD185">
        <v>7351761.2000000002</v>
      </c>
      <c r="AE185" s="1" t="s">
        <v>55</v>
      </c>
      <c r="AF185" s="2">
        <v>46147</v>
      </c>
      <c r="AG185" s="2">
        <v>46015</v>
      </c>
      <c r="AH185" s="2"/>
      <c r="AI185" s="1" t="s">
        <v>129</v>
      </c>
      <c r="AJ185" s="1" t="s">
        <v>57</v>
      </c>
    </row>
    <row r="186" spans="1:36">
      <c r="A186" s="1" t="s">
        <v>1315</v>
      </c>
      <c r="B186" s="1" t="s">
        <v>1316</v>
      </c>
      <c r="C186" s="1" t="s">
        <v>1317</v>
      </c>
      <c r="D186" s="1" t="s">
        <v>1318</v>
      </c>
      <c r="E186" s="1" t="s">
        <v>62</v>
      </c>
      <c r="F186" s="1" t="s">
        <v>363</v>
      </c>
      <c r="G186" s="1" t="s">
        <v>495</v>
      </c>
      <c r="H186" s="1" t="s">
        <v>43</v>
      </c>
      <c r="I186" s="1" t="s">
        <v>44</v>
      </c>
      <c r="J186" t="s">
        <v>45</v>
      </c>
      <c r="K186" t="s">
        <v>46</v>
      </c>
      <c r="L186" s="1" t="s">
        <v>1319</v>
      </c>
      <c r="M186" s="1" t="s">
        <v>68</v>
      </c>
      <c r="N186" s="1" t="s">
        <v>49</v>
      </c>
      <c r="O186" s="1" t="s">
        <v>1320</v>
      </c>
      <c r="P186" s="1" t="s">
        <v>1321</v>
      </c>
      <c r="Q186">
        <v>180</v>
      </c>
      <c r="R186">
        <v>44</v>
      </c>
      <c r="S186">
        <v>136</v>
      </c>
      <c r="T186">
        <v>50</v>
      </c>
      <c r="U186">
        <v>15</v>
      </c>
      <c r="V186">
        <v>200</v>
      </c>
      <c r="W186" s="1" t="s">
        <v>259</v>
      </c>
      <c r="X186" s="1" t="s">
        <v>260</v>
      </c>
      <c r="Y186" s="1" t="s">
        <v>54</v>
      </c>
      <c r="Z186">
        <v>5</v>
      </c>
      <c r="AA186" s="2">
        <v>46113</v>
      </c>
      <c r="AB186">
        <v>24373.7</v>
      </c>
      <c r="AC186">
        <v>28698.28</v>
      </c>
      <c r="AD186">
        <v>4387266</v>
      </c>
      <c r="AE186" s="1" t="s">
        <v>55</v>
      </c>
      <c r="AF186" s="2">
        <v>46182</v>
      </c>
      <c r="AG186" s="2">
        <v>46120</v>
      </c>
      <c r="AH186" s="2"/>
      <c r="AI186" s="1" t="s">
        <v>91</v>
      </c>
      <c r="AJ186" s="1" t="s">
        <v>92</v>
      </c>
    </row>
    <row r="187" spans="1:36">
      <c r="A187" s="1" t="s">
        <v>1322</v>
      </c>
      <c r="B187" s="1" t="s">
        <v>1323</v>
      </c>
      <c r="C187" s="1" t="s">
        <v>1324</v>
      </c>
      <c r="D187" s="1" t="s">
        <v>1325</v>
      </c>
      <c r="E187" s="1" t="s">
        <v>62</v>
      </c>
      <c r="F187" s="1" t="s">
        <v>363</v>
      </c>
      <c r="G187" s="1" t="s">
        <v>364</v>
      </c>
      <c r="H187" s="1" t="s">
        <v>43</v>
      </c>
      <c r="I187" s="1" t="s">
        <v>44</v>
      </c>
      <c r="J187" t="s">
        <v>65</v>
      </c>
      <c r="K187" t="s">
        <v>66</v>
      </c>
      <c r="L187" s="1" t="s">
        <v>1326</v>
      </c>
      <c r="M187" s="1" t="s">
        <v>68</v>
      </c>
      <c r="N187" s="1" t="s">
        <v>278</v>
      </c>
      <c r="O187" s="1" t="s">
        <v>1327</v>
      </c>
      <c r="P187" s="1" t="s">
        <v>1328</v>
      </c>
      <c r="Q187">
        <v>313</v>
      </c>
      <c r="R187">
        <v>64</v>
      </c>
      <c r="S187">
        <v>249</v>
      </c>
      <c r="T187">
        <v>40</v>
      </c>
      <c r="U187">
        <v>20</v>
      </c>
      <c r="V187">
        <v>400</v>
      </c>
      <c r="W187" s="1" t="s">
        <v>229</v>
      </c>
      <c r="X187" s="1" t="s">
        <v>230</v>
      </c>
      <c r="Y187" s="1" t="s">
        <v>153</v>
      </c>
      <c r="Z187">
        <v>33</v>
      </c>
      <c r="AA187" s="2">
        <v>45754</v>
      </c>
      <c r="AB187">
        <v>61827.83</v>
      </c>
      <c r="AC187">
        <v>87494.54</v>
      </c>
      <c r="AD187">
        <v>19352110.789999999</v>
      </c>
      <c r="AE187" s="1" t="s">
        <v>55</v>
      </c>
      <c r="AF187" s="2">
        <v>46154</v>
      </c>
      <c r="AG187" s="2">
        <v>45759</v>
      </c>
      <c r="AH187" s="2"/>
      <c r="AI187" s="1" t="s">
        <v>91</v>
      </c>
      <c r="AJ187" s="1" t="s">
        <v>92</v>
      </c>
    </row>
    <row r="188" spans="1:36">
      <c r="A188" s="1" t="s">
        <v>1329</v>
      </c>
      <c r="B188" s="1" t="s">
        <v>1330</v>
      </c>
      <c r="C188" s="1" t="s">
        <v>1331</v>
      </c>
      <c r="D188" s="1" t="s">
        <v>894</v>
      </c>
      <c r="E188" s="1" t="s">
        <v>275</v>
      </c>
      <c r="F188" s="1" t="s">
        <v>622</v>
      </c>
      <c r="G188" s="1" t="s">
        <v>747</v>
      </c>
      <c r="H188" s="1" t="s">
        <v>43</v>
      </c>
      <c r="I188" s="1" t="s">
        <v>44</v>
      </c>
      <c r="J188" t="s">
        <v>45</v>
      </c>
      <c r="K188" t="s">
        <v>46</v>
      </c>
      <c r="L188" s="1" t="s">
        <v>1332</v>
      </c>
      <c r="M188" s="1" t="s">
        <v>114</v>
      </c>
      <c r="N188" s="1" t="s">
        <v>69</v>
      </c>
      <c r="O188" s="1" t="s">
        <v>1333</v>
      </c>
      <c r="P188" s="1" t="s">
        <v>1334</v>
      </c>
      <c r="Q188">
        <v>69</v>
      </c>
      <c r="R188">
        <v>18</v>
      </c>
      <c r="S188">
        <v>51</v>
      </c>
      <c r="T188">
        <v>60</v>
      </c>
      <c r="U188">
        <v>18</v>
      </c>
      <c r="V188">
        <v>240</v>
      </c>
      <c r="W188" s="1" t="s">
        <v>259</v>
      </c>
      <c r="X188" s="1" t="s">
        <v>260</v>
      </c>
      <c r="Y188" s="1" t="s">
        <v>54</v>
      </c>
      <c r="Z188">
        <v>8</v>
      </c>
      <c r="AA188" s="2">
        <v>46097</v>
      </c>
      <c r="AB188">
        <v>235510.22</v>
      </c>
      <c r="AC188">
        <v>327310.34000000003</v>
      </c>
      <c r="AD188">
        <v>16250205.18</v>
      </c>
      <c r="AE188" s="1" t="s">
        <v>55</v>
      </c>
      <c r="AF188" s="2">
        <v>46156</v>
      </c>
      <c r="AG188" s="2">
        <v>46111</v>
      </c>
      <c r="AH188" s="2"/>
      <c r="AI188" s="1" t="s">
        <v>91</v>
      </c>
      <c r="AJ188" s="1" t="s">
        <v>92</v>
      </c>
    </row>
    <row r="189" spans="1:36">
      <c r="A189" s="1" t="s">
        <v>1335</v>
      </c>
      <c r="B189" s="1" t="s">
        <v>1336</v>
      </c>
      <c r="C189" s="1" t="s">
        <v>1337</v>
      </c>
      <c r="D189" s="1" t="s">
        <v>175</v>
      </c>
      <c r="E189" s="1" t="s">
        <v>79</v>
      </c>
      <c r="F189" s="1" t="s">
        <v>80</v>
      </c>
      <c r="G189" s="1" t="s">
        <v>176</v>
      </c>
      <c r="H189" s="1" t="s">
        <v>43</v>
      </c>
      <c r="I189" s="1" t="s">
        <v>44</v>
      </c>
      <c r="J189" t="s">
        <v>82</v>
      </c>
      <c r="K189" t="s">
        <v>83</v>
      </c>
      <c r="L189" s="1" t="s">
        <v>1259</v>
      </c>
      <c r="M189" s="1" t="s">
        <v>168</v>
      </c>
      <c r="N189" s="1" t="s">
        <v>115</v>
      </c>
      <c r="O189" s="1" t="s">
        <v>1338</v>
      </c>
      <c r="P189" s="1" t="s">
        <v>1339</v>
      </c>
      <c r="Q189">
        <v>467</v>
      </c>
      <c r="R189">
        <v>40</v>
      </c>
      <c r="S189">
        <v>427</v>
      </c>
      <c r="T189">
        <v>100</v>
      </c>
      <c r="U189">
        <v>40</v>
      </c>
      <c r="V189">
        <v>600</v>
      </c>
      <c r="W189" s="1" t="s">
        <v>104</v>
      </c>
      <c r="X189" s="1" t="s">
        <v>105</v>
      </c>
      <c r="Y189" s="1" t="s">
        <v>54</v>
      </c>
      <c r="Z189">
        <v>9</v>
      </c>
      <c r="AA189" s="2">
        <v>45881</v>
      </c>
      <c r="AB189">
        <v>669978.43000000005</v>
      </c>
      <c r="AC189">
        <v>961574.17</v>
      </c>
      <c r="AD189">
        <v>312879926.80000001</v>
      </c>
      <c r="AE189" s="1" t="s">
        <v>55</v>
      </c>
      <c r="AF189" s="2">
        <v>46155</v>
      </c>
      <c r="AG189" s="2">
        <v>45884</v>
      </c>
      <c r="AH189" s="2"/>
      <c r="AI189" s="1" t="s">
        <v>91</v>
      </c>
      <c r="AJ189" s="1" t="s">
        <v>92</v>
      </c>
    </row>
    <row r="190" spans="1:36">
      <c r="A190" s="1" t="s">
        <v>1340</v>
      </c>
      <c r="B190" s="1" t="s">
        <v>1341</v>
      </c>
      <c r="C190" s="1" t="s">
        <v>1342</v>
      </c>
      <c r="D190" s="1" t="s">
        <v>1343</v>
      </c>
      <c r="E190" s="1" t="s">
        <v>122</v>
      </c>
      <c r="F190" s="1" t="s">
        <v>363</v>
      </c>
      <c r="G190" s="1" t="s">
        <v>285</v>
      </c>
      <c r="H190" s="1" t="s">
        <v>43</v>
      </c>
      <c r="I190" s="1" t="s">
        <v>44</v>
      </c>
      <c r="J190" t="s">
        <v>82</v>
      </c>
      <c r="K190" t="s">
        <v>83</v>
      </c>
      <c r="L190" s="1" t="s">
        <v>1344</v>
      </c>
      <c r="M190" s="1" t="s">
        <v>114</v>
      </c>
      <c r="N190" s="1" t="s">
        <v>236</v>
      </c>
      <c r="O190" s="1" t="s">
        <v>1345</v>
      </c>
      <c r="P190" s="1" t="s">
        <v>1346</v>
      </c>
      <c r="Q190">
        <v>29</v>
      </c>
      <c r="R190">
        <v>10</v>
      </c>
      <c r="S190">
        <v>19</v>
      </c>
      <c r="T190">
        <v>25</v>
      </c>
      <c r="U190">
        <v>10</v>
      </c>
      <c r="V190">
        <v>100</v>
      </c>
      <c r="W190" s="1" t="s">
        <v>104</v>
      </c>
      <c r="X190" s="1" t="s">
        <v>105</v>
      </c>
      <c r="Y190" s="1" t="s">
        <v>54</v>
      </c>
      <c r="Z190">
        <v>10</v>
      </c>
      <c r="AA190" s="2">
        <v>45978</v>
      </c>
      <c r="AB190">
        <v>984183.33</v>
      </c>
      <c r="AC190">
        <v>1188810.8899999999</v>
      </c>
      <c r="AD190">
        <v>28541316.57</v>
      </c>
      <c r="AE190" s="1" t="s">
        <v>55</v>
      </c>
      <c r="AF190" s="2">
        <v>46176</v>
      </c>
      <c r="AG190" s="2">
        <v>45988</v>
      </c>
      <c r="AH190" s="2"/>
      <c r="AI190" s="1" t="s">
        <v>91</v>
      </c>
      <c r="AJ190" s="1" t="s">
        <v>92</v>
      </c>
    </row>
    <row r="191" spans="1:36">
      <c r="A191" s="1" t="s">
        <v>1347</v>
      </c>
      <c r="B191" s="1" t="s">
        <v>1348</v>
      </c>
      <c r="C191" s="1" t="s">
        <v>1349</v>
      </c>
      <c r="D191" s="1" t="s">
        <v>455</v>
      </c>
      <c r="E191" s="1" t="s">
        <v>62</v>
      </c>
      <c r="F191" s="1" t="s">
        <v>135</v>
      </c>
      <c r="G191" s="1" t="s">
        <v>136</v>
      </c>
      <c r="H191" s="1" t="s">
        <v>137</v>
      </c>
      <c r="I191" s="1" t="s">
        <v>44</v>
      </c>
      <c r="J191" t="s">
        <v>45</v>
      </c>
      <c r="K191" t="s">
        <v>46</v>
      </c>
      <c r="L191" s="1" t="s">
        <v>1350</v>
      </c>
      <c r="M191" s="1" t="s">
        <v>48</v>
      </c>
      <c r="N191" s="1" t="s">
        <v>194</v>
      </c>
      <c r="O191" s="1" t="s">
        <v>1283</v>
      </c>
      <c r="P191" s="1" t="s">
        <v>1351</v>
      </c>
      <c r="Q191">
        <v>52</v>
      </c>
      <c r="R191">
        <v>10</v>
      </c>
      <c r="S191">
        <v>42</v>
      </c>
      <c r="T191">
        <v>30</v>
      </c>
      <c r="U191">
        <v>12</v>
      </c>
      <c r="V191">
        <v>120</v>
      </c>
      <c r="W191" s="1" t="s">
        <v>151</v>
      </c>
      <c r="X191" s="1" t="s">
        <v>152</v>
      </c>
      <c r="Y191" s="1" t="s">
        <v>153</v>
      </c>
      <c r="Z191">
        <v>37</v>
      </c>
      <c r="AA191" s="2">
        <v>45992</v>
      </c>
      <c r="AB191">
        <v>15951.97</v>
      </c>
      <c r="AC191">
        <v>20995.88</v>
      </c>
      <c r="AD191">
        <v>829502.44</v>
      </c>
      <c r="AE191" s="1" t="s">
        <v>55</v>
      </c>
      <c r="AF191" s="2">
        <v>46151</v>
      </c>
      <c r="AG191" s="2">
        <v>46007</v>
      </c>
      <c r="AH191" s="2">
        <v>46364</v>
      </c>
      <c r="AI191" s="1" t="s">
        <v>91</v>
      </c>
      <c r="AJ191" s="1" t="s">
        <v>92</v>
      </c>
    </row>
    <row r="192" spans="1:36">
      <c r="A192" s="1" t="s">
        <v>1352</v>
      </c>
      <c r="B192" s="1" t="s">
        <v>1353</v>
      </c>
      <c r="C192" s="1" t="s">
        <v>1354</v>
      </c>
      <c r="D192" s="1" t="s">
        <v>588</v>
      </c>
      <c r="E192" s="1" t="s">
        <v>392</v>
      </c>
      <c r="F192" s="1" t="s">
        <v>217</v>
      </c>
      <c r="G192" s="1" t="s">
        <v>218</v>
      </c>
      <c r="H192" s="1" t="s">
        <v>43</v>
      </c>
      <c r="I192" s="1" t="s">
        <v>44</v>
      </c>
      <c r="J192" t="s">
        <v>65</v>
      </c>
      <c r="K192" t="s">
        <v>66</v>
      </c>
      <c r="L192" s="1" t="s">
        <v>1355</v>
      </c>
      <c r="M192" s="1" t="s">
        <v>48</v>
      </c>
      <c r="N192" s="1" t="s">
        <v>115</v>
      </c>
      <c r="O192" s="1" t="s">
        <v>1356</v>
      </c>
      <c r="P192" s="1" t="s">
        <v>1357</v>
      </c>
      <c r="Q192">
        <v>27</v>
      </c>
      <c r="R192">
        <v>9</v>
      </c>
      <c r="S192">
        <v>18</v>
      </c>
      <c r="T192">
        <v>50</v>
      </c>
      <c r="U192">
        <v>15</v>
      </c>
      <c r="V192">
        <v>250</v>
      </c>
      <c r="W192" s="1" t="s">
        <v>444</v>
      </c>
      <c r="X192" s="1" t="s">
        <v>445</v>
      </c>
      <c r="Y192" s="1" t="s">
        <v>74</v>
      </c>
      <c r="Z192">
        <v>20</v>
      </c>
      <c r="AA192" s="2">
        <v>46121</v>
      </c>
      <c r="AB192">
        <v>114178.7</v>
      </c>
      <c r="AC192">
        <v>163398.60999999999</v>
      </c>
      <c r="AD192">
        <v>3082824.9</v>
      </c>
      <c r="AE192" s="1" t="s">
        <v>55</v>
      </c>
      <c r="AF192" s="2">
        <v>46198</v>
      </c>
      <c r="AG192" s="2">
        <v>46122</v>
      </c>
      <c r="AH192" s="2"/>
      <c r="AI192" s="1" t="s">
        <v>129</v>
      </c>
      <c r="AJ192" s="1" t="s">
        <v>57</v>
      </c>
    </row>
    <row r="193" spans="1:36">
      <c r="A193" s="1" t="s">
        <v>1358</v>
      </c>
      <c r="B193" s="1" t="s">
        <v>1359</v>
      </c>
      <c r="C193" s="1" t="s">
        <v>1360</v>
      </c>
      <c r="D193" s="1" t="s">
        <v>109</v>
      </c>
      <c r="E193" s="1" t="s">
        <v>110</v>
      </c>
      <c r="F193" s="1" t="s">
        <v>111</v>
      </c>
      <c r="G193" s="1" t="s">
        <v>112</v>
      </c>
      <c r="H193" s="1" t="s">
        <v>43</v>
      </c>
      <c r="I193" s="1" t="s">
        <v>44</v>
      </c>
      <c r="J193" t="s">
        <v>65</v>
      </c>
      <c r="K193" t="s">
        <v>66</v>
      </c>
      <c r="L193" s="1" t="s">
        <v>1361</v>
      </c>
      <c r="M193" s="1" t="s">
        <v>139</v>
      </c>
      <c r="N193" s="1" t="s">
        <v>203</v>
      </c>
      <c r="O193" s="1" t="s">
        <v>1362</v>
      </c>
      <c r="P193" s="1" t="s">
        <v>1363</v>
      </c>
      <c r="Q193">
        <v>17</v>
      </c>
      <c r="R193">
        <v>5</v>
      </c>
      <c r="S193">
        <v>12</v>
      </c>
      <c r="T193">
        <v>15</v>
      </c>
      <c r="U193">
        <v>4</v>
      </c>
      <c r="V193">
        <v>60</v>
      </c>
      <c r="W193" s="1" t="s">
        <v>72</v>
      </c>
      <c r="X193" s="1" t="s">
        <v>73</v>
      </c>
      <c r="Y193" s="1" t="s">
        <v>74</v>
      </c>
      <c r="Z193">
        <v>19</v>
      </c>
      <c r="AA193" s="2">
        <v>45825</v>
      </c>
      <c r="AB193">
        <v>146227.92000000001</v>
      </c>
      <c r="AC193">
        <v>173760.38</v>
      </c>
      <c r="AD193">
        <v>2485874.64</v>
      </c>
      <c r="AE193" s="1" t="s">
        <v>55</v>
      </c>
      <c r="AF193" s="2">
        <v>46165</v>
      </c>
      <c r="AG193" s="2">
        <v>45838</v>
      </c>
      <c r="AH193" s="2"/>
      <c r="AI193" s="1" t="s">
        <v>91</v>
      </c>
      <c r="AJ193" s="1" t="s">
        <v>92</v>
      </c>
    </row>
    <row r="194" spans="1:36">
      <c r="A194" s="1" t="s">
        <v>1364</v>
      </c>
      <c r="B194" s="1" t="s">
        <v>1365</v>
      </c>
      <c r="C194" s="1" t="s">
        <v>1366</v>
      </c>
      <c r="D194" s="1" t="s">
        <v>61</v>
      </c>
      <c r="E194" s="1" t="s">
        <v>62</v>
      </c>
      <c r="F194" s="1" t="s">
        <v>63</v>
      </c>
      <c r="G194" s="1" t="s">
        <v>304</v>
      </c>
      <c r="H194" s="1" t="s">
        <v>43</v>
      </c>
      <c r="I194" s="1" t="s">
        <v>201</v>
      </c>
      <c r="J194" t="s">
        <v>82</v>
      </c>
      <c r="K194" t="s">
        <v>83</v>
      </c>
      <c r="L194" s="1" t="s">
        <v>171</v>
      </c>
      <c r="M194" s="1" t="s">
        <v>114</v>
      </c>
      <c r="N194" s="1" t="s">
        <v>194</v>
      </c>
      <c r="O194" s="1" t="s">
        <v>1367</v>
      </c>
      <c r="P194" s="1" t="s">
        <v>1368</v>
      </c>
      <c r="Q194">
        <v>382</v>
      </c>
      <c r="R194">
        <v>86</v>
      </c>
      <c r="S194">
        <v>296</v>
      </c>
      <c r="T194">
        <v>40</v>
      </c>
      <c r="U194">
        <v>16</v>
      </c>
      <c r="V194">
        <v>400</v>
      </c>
      <c r="W194" s="1" t="s">
        <v>161</v>
      </c>
      <c r="X194" s="1" t="s">
        <v>162</v>
      </c>
      <c r="Y194" s="1" t="s">
        <v>54</v>
      </c>
      <c r="Z194">
        <v>7</v>
      </c>
      <c r="AA194" s="2">
        <v>45976</v>
      </c>
      <c r="AB194">
        <v>58116.639999999999</v>
      </c>
      <c r="AC194">
        <v>89370.09</v>
      </c>
      <c r="AD194">
        <v>22200556.48</v>
      </c>
      <c r="AE194" s="1" t="s">
        <v>55</v>
      </c>
      <c r="AF194" s="2">
        <v>46162</v>
      </c>
      <c r="AG194" s="2">
        <v>45984</v>
      </c>
      <c r="AH194" s="2">
        <v>46918</v>
      </c>
      <c r="AI194" s="1" t="s">
        <v>91</v>
      </c>
      <c r="AJ194" s="1" t="s">
        <v>92</v>
      </c>
    </row>
    <row r="195" spans="1:36">
      <c r="A195" s="1" t="s">
        <v>1369</v>
      </c>
      <c r="B195" s="1" t="s">
        <v>1370</v>
      </c>
      <c r="C195" s="1" t="s">
        <v>1371</v>
      </c>
      <c r="D195" s="1" t="s">
        <v>1372</v>
      </c>
      <c r="E195" s="1" t="s">
        <v>978</v>
      </c>
      <c r="F195" s="1" t="s">
        <v>97</v>
      </c>
      <c r="G195" s="1" t="s">
        <v>1110</v>
      </c>
      <c r="H195" s="1" t="s">
        <v>43</v>
      </c>
      <c r="I195" s="1" t="s">
        <v>44</v>
      </c>
      <c r="J195" t="s">
        <v>45</v>
      </c>
      <c r="K195" t="s">
        <v>46</v>
      </c>
      <c r="L195" s="1" t="s">
        <v>1373</v>
      </c>
      <c r="M195" s="1" t="s">
        <v>100</v>
      </c>
      <c r="N195" s="1" t="s">
        <v>194</v>
      </c>
      <c r="O195" s="1" t="s">
        <v>1374</v>
      </c>
      <c r="P195" s="1" t="s">
        <v>1375</v>
      </c>
      <c r="Q195">
        <v>119</v>
      </c>
      <c r="R195">
        <v>16</v>
      </c>
      <c r="S195">
        <v>103</v>
      </c>
      <c r="T195">
        <v>25</v>
      </c>
      <c r="U195">
        <v>7</v>
      </c>
      <c r="V195">
        <v>250</v>
      </c>
      <c r="W195" s="1" t="s">
        <v>52</v>
      </c>
      <c r="X195" s="1" t="s">
        <v>53</v>
      </c>
      <c r="Y195" s="1" t="s">
        <v>54</v>
      </c>
      <c r="Z195">
        <v>3</v>
      </c>
      <c r="AA195" s="2">
        <v>46174</v>
      </c>
      <c r="AB195">
        <v>135282.62</v>
      </c>
      <c r="AC195">
        <v>205097.57</v>
      </c>
      <c r="AD195">
        <v>16098631.779999999</v>
      </c>
      <c r="AE195" s="1" t="s">
        <v>55</v>
      </c>
      <c r="AF195" s="2">
        <v>46157</v>
      </c>
      <c r="AG195" s="2">
        <v>46176</v>
      </c>
      <c r="AH195" s="2"/>
      <c r="AI195" s="1" t="s">
        <v>91</v>
      </c>
      <c r="AJ195" s="1" t="s">
        <v>92</v>
      </c>
    </row>
    <row r="196" spans="1:36">
      <c r="A196" s="1" t="s">
        <v>1376</v>
      </c>
      <c r="B196" s="1" t="s">
        <v>1377</v>
      </c>
      <c r="C196" s="1" t="s">
        <v>1378</v>
      </c>
      <c r="D196" s="1" t="s">
        <v>433</v>
      </c>
      <c r="E196" s="1" t="s">
        <v>110</v>
      </c>
      <c r="F196" s="1" t="s">
        <v>363</v>
      </c>
      <c r="G196" s="1" t="s">
        <v>434</v>
      </c>
      <c r="H196" s="1" t="s">
        <v>43</v>
      </c>
      <c r="I196" s="1" t="s">
        <v>44</v>
      </c>
      <c r="J196" t="s">
        <v>45</v>
      </c>
      <c r="K196" t="s">
        <v>46</v>
      </c>
      <c r="L196" s="1" t="s">
        <v>1379</v>
      </c>
      <c r="M196" s="1" t="s">
        <v>48</v>
      </c>
      <c r="N196" s="1" t="s">
        <v>69</v>
      </c>
      <c r="O196" s="1" t="s">
        <v>1380</v>
      </c>
      <c r="P196" s="1" t="s">
        <v>1381</v>
      </c>
      <c r="Q196">
        <v>20</v>
      </c>
      <c r="R196">
        <v>4</v>
      </c>
      <c r="S196">
        <v>16</v>
      </c>
      <c r="T196">
        <v>50</v>
      </c>
      <c r="U196">
        <v>15</v>
      </c>
      <c r="V196">
        <v>300</v>
      </c>
      <c r="W196" s="1" t="s">
        <v>259</v>
      </c>
      <c r="X196" s="1" t="s">
        <v>260</v>
      </c>
      <c r="Y196" s="1" t="s">
        <v>54</v>
      </c>
      <c r="Z196">
        <v>9</v>
      </c>
      <c r="AA196" s="2">
        <v>45729</v>
      </c>
      <c r="AB196">
        <v>42552.43</v>
      </c>
      <c r="AC196">
        <v>57411.64</v>
      </c>
      <c r="AD196">
        <v>851048.6</v>
      </c>
      <c r="AE196" s="1" t="s">
        <v>55</v>
      </c>
      <c r="AF196" s="2">
        <v>46158</v>
      </c>
      <c r="AG196" s="2">
        <v>45742</v>
      </c>
      <c r="AH196" s="2"/>
      <c r="AI196" s="1" t="s">
        <v>129</v>
      </c>
      <c r="AJ196" s="1" t="s">
        <v>57</v>
      </c>
    </row>
    <row r="197" spans="1:36">
      <c r="A197" s="1" t="s">
        <v>1382</v>
      </c>
      <c r="B197" s="1" t="s">
        <v>1383</v>
      </c>
      <c r="C197" s="1" t="s">
        <v>1384</v>
      </c>
      <c r="D197" s="1" t="s">
        <v>977</v>
      </c>
      <c r="E197" s="1" t="s">
        <v>978</v>
      </c>
      <c r="F197" s="1" t="s">
        <v>97</v>
      </c>
      <c r="G197" s="1" t="s">
        <v>98</v>
      </c>
      <c r="H197" s="1" t="s">
        <v>43</v>
      </c>
      <c r="I197" s="1" t="s">
        <v>44</v>
      </c>
      <c r="J197" t="s">
        <v>65</v>
      </c>
      <c r="K197" t="s">
        <v>66</v>
      </c>
      <c r="L197" s="1" t="s">
        <v>1385</v>
      </c>
      <c r="M197" s="1" t="s">
        <v>68</v>
      </c>
      <c r="N197" s="1" t="s">
        <v>101</v>
      </c>
      <c r="O197" s="1" t="s">
        <v>1386</v>
      </c>
      <c r="P197" s="1" t="s">
        <v>1387</v>
      </c>
      <c r="Q197">
        <v>94</v>
      </c>
      <c r="R197">
        <v>27</v>
      </c>
      <c r="S197">
        <v>67</v>
      </c>
      <c r="T197">
        <v>25</v>
      </c>
      <c r="U197">
        <v>12</v>
      </c>
      <c r="V197">
        <v>100</v>
      </c>
      <c r="W197" s="1" t="s">
        <v>181</v>
      </c>
      <c r="X197" s="1" t="s">
        <v>182</v>
      </c>
      <c r="Y197" s="1" t="s">
        <v>54</v>
      </c>
      <c r="Z197">
        <v>6</v>
      </c>
      <c r="AA197" s="2">
        <v>46128</v>
      </c>
      <c r="AB197">
        <v>135423.07</v>
      </c>
      <c r="AC197">
        <v>160212.47</v>
      </c>
      <c r="AD197">
        <v>12729768.58</v>
      </c>
      <c r="AE197" s="1" t="s">
        <v>55</v>
      </c>
      <c r="AF197" s="2">
        <v>46146</v>
      </c>
      <c r="AG197" s="2">
        <v>46138</v>
      </c>
      <c r="AH197" s="2"/>
      <c r="AI197" s="1" t="s">
        <v>91</v>
      </c>
      <c r="AJ197" s="1" t="s">
        <v>92</v>
      </c>
    </row>
    <row r="198" spans="1:36">
      <c r="A198" s="1" t="s">
        <v>1388</v>
      </c>
      <c r="B198" s="1" t="s">
        <v>1389</v>
      </c>
      <c r="C198" s="1" t="s">
        <v>1390</v>
      </c>
      <c r="D198" s="1" t="s">
        <v>175</v>
      </c>
      <c r="E198" s="1" t="s">
        <v>79</v>
      </c>
      <c r="F198" s="1" t="s">
        <v>80</v>
      </c>
      <c r="G198" s="1" t="s">
        <v>285</v>
      </c>
      <c r="H198" s="1" t="s">
        <v>43</v>
      </c>
      <c r="I198" s="1" t="s">
        <v>44</v>
      </c>
      <c r="J198" t="s">
        <v>65</v>
      </c>
      <c r="K198" t="s">
        <v>66</v>
      </c>
      <c r="L198" s="1" t="s">
        <v>1391</v>
      </c>
      <c r="M198" s="1" t="s">
        <v>139</v>
      </c>
      <c r="N198" s="1" t="s">
        <v>101</v>
      </c>
      <c r="O198" s="1" t="s">
        <v>1392</v>
      </c>
      <c r="P198" s="1" t="s">
        <v>1393</v>
      </c>
      <c r="Q198">
        <v>61</v>
      </c>
      <c r="R198">
        <v>15</v>
      </c>
      <c r="S198">
        <v>46</v>
      </c>
      <c r="T198">
        <v>15</v>
      </c>
      <c r="U198">
        <v>7</v>
      </c>
      <c r="V198">
        <v>150</v>
      </c>
      <c r="W198" s="1" t="s">
        <v>52</v>
      </c>
      <c r="X198" s="1" t="s">
        <v>53</v>
      </c>
      <c r="Y198" s="1" t="s">
        <v>54</v>
      </c>
      <c r="Z198">
        <v>4</v>
      </c>
      <c r="AA198" s="2">
        <v>46002</v>
      </c>
      <c r="AB198">
        <v>655422.9</v>
      </c>
      <c r="AC198">
        <v>917195.26</v>
      </c>
      <c r="AD198">
        <v>39980796.899999999</v>
      </c>
      <c r="AE198" s="1" t="s">
        <v>55</v>
      </c>
      <c r="AF198" s="2">
        <v>46174</v>
      </c>
      <c r="AG198" s="2">
        <v>46003</v>
      </c>
      <c r="AH198" s="2"/>
      <c r="AI198" s="1" t="s">
        <v>91</v>
      </c>
      <c r="AJ198" s="1" t="s">
        <v>92</v>
      </c>
    </row>
    <row r="199" spans="1:36">
      <c r="A199" s="1" t="s">
        <v>1394</v>
      </c>
      <c r="B199" s="1" t="s">
        <v>1395</v>
      </c>
      <c r="C199" s="1" t="s">
        <v>1396</v>
      </c>
      <c r="D199" s="1" t="s">
        <v>133</v>
      </c>
      <c r="E199" s="1" t="s">
        <v>134</v>
      </c>
      <c r="F199" s="1" t="s">
        <v>135</v>
      </c>
      <c r="G199" s="1" t="s">
        <v>136</v>
      </c>
      <c r="H199" s="1" t="s">
        <v>137</v>
      </c>
      <c r="I199" s="1" t="s">
        <v>44</v>
      </c>
      <c r="J199" t="s">
        <v>65</v>
      </c>
      <c r="K199" t="s">
        <v>66</v>
      </c>
      <c r="L199" s="1" t="s">
        <v>1397</v>
      </c>
      <c r="M199" s="1" t="s">
        <v>139</v>
      </c>
      <c r="N199" s="1" t="s">
        <v>49</v>
      </c>
      <c r="O199" s="1" t="s">
        <v>1398</v>
      </c>
      <c r="P199" s="1" t="s">
        <v>1399</v>
      </c>
      <c r="Q199">
        <v>93</v>
      </c>
      <c r="R199">
        <v>32</v>
      </c>
      <c r="S199">
        <v>61</v>
      </c>
      <c r="T199">
        <v>20</v>
      </c>
      <c r="U199">
        <v>6</v>
      </c>
      <c r="V199">
        <v>120</v>
      </c>
      <c r="W199" s="1" t="s">
        <v>181</v>
      </c>
      <c r="X199" s="1" t="s">
        <v>182</v>
      </c>
      <c r="Y199" s="1" t="s">
        <v>54</v>
      </c>
      <c r="Z199">
        <v>8</v>
      </c>
      <c r="AA199" s="2">
        <v>46009</v>
      </c>
      <c r="AB199">
        <v>35458.44</v>
      </c>
      <c r="AC199">
        <v>45856</v>
      </c>
      <c r="AD199">
        <v>3297634.92</v>
      </c>
      <c r="AE199" s="1" t="s">
        <v>55</v>
      </c>
      <c r="AF199" s="2">
        <v>46193</v>
      </c>
      <c r="AG199" s="2">
        <v>46019</v>
      </c>
      <c r="AH199" s="2">
        <v>46738</v>
      </c>
      <c r="AI199" s="1" t="s">
        <v>91</v>
      </c>
      <c r="AJ199" s="1" t="s">
        <v>92</v>
      </c>
    </row>
    <row r="200" spans="1:36">
      <c r="A200" s="1" t="s">
        <v>1400</v>
      </c>
      <c r="B200" s="1" t="s">
        <v>1401</v>
      </c>
      <c r="C200" s="1" t="s">
        <v>1402</v>
      </c>
      <c r="D200" s="1" t="s">
        <v>264</v>
      </c>
      <c r="E200" s="1" t="s">
        <v>265</v>
      </c>
      <c r="F200" s="1" t="s">
        <v>266</v>
      </c>
      <c r="G200" s="1" t="s">
        <v>276</v>
      </c>
      <c r="H200" s="1" t="s">
        <v>43</v>
      </c>
      <c r="I200" s="1" t="s">
        <v>44</v>
      </c>
      <c r="J200" t="s">
        <v>45</v>
      </c>
      <c r="K200" t="s">
        <v>46</v>
      </c>
      <c r="L200" s="1" t="s">
        <v>1403</v>
      </c>
      <c r="M200" s="1" t="s">
        <v>68</v>
      </c>
      <c r="N200" s="1" t="s">
        <v>194</v>
      </c>
      <c r="O200" s="1" t="s">
        <v>1404</v>
      </c>
      <c r="P200" s="1" t="s">
        <v>1405</v>
      </c>
      <c r="Q200">
        <v>261</v>
      </c>
      <c r="R200">
        <v>96</v>
      </c>
      <c r="S200">
        <v>165</v>
      </c>
      <c r="T200">
        <v>100</v>
      </c>
      <c r="U200">
        <v>40</v>
      </c>
      <c r="V200">
        <v>500</v>
      </c>
      <c r="W200" s="1" t="s">
        <v>249</v>
      </c>
      <c r="X200" s="1" t="s">
        <v>375</v>
      </c>
      <c r="Y200" s="1" t="s">
        <v>54</v>
      </c>
      <c r="Z200">
        <v>4</v>
      </c>
      <c r="AA200" s="2">
        <v>45841</v>
      </c>
      <c r="AB200">
        <v>206774.16</v>
      </c>
      <c r="AC200">
        <v>319605.37</v>
      </c>
      <c r="AD200">
        <v>53968055.759999998</v>
      </c>
      <c r="AE200" s="1" t="s">
        <v>55</v>
      </c>
      <c r="AF200" s="2">
        <v>46171</v>
      </c>
      <c r="AG200" s="2">
        <v>45850</v>
      </c>
      <c r="AH200" s="2"/>
      <c r="AI200" s="1" t="s">
        <v>91</v>
      </c>
      <c r="AJ200" s="1" t="s">
        <v>92</v>
      </c>
    </row>
    <row r="201" spans="1:36">
      <c r="A201" s="1" t="s">
        <v>1406</v>
      </c>
      <c r="B201" s="1" t="s">
        <v>1407</v>
      </c>
      <c r="C201" s="1" t="s">
        <v>1408</v>
      </c>
      <c r="D201" s="1" t="s">
        <v>426</v>
      </c>
      <c r="E201" s="1" t="s">
        <v>146</v>
      </c>
      <c r="F201" s="1" t="s">
        <v>266</v>
      </c>
      <c r="G201" s="1" t="s">
        <v>267</v>
      </c>
      <c r="H201" s="1" t="s">
        <v>43</v>
      </c>
      <c r="I201" s="1" t="s">
        <v>44</v>
      </c>
      <c r="J201" t="s">
        <v>65</v>
      </c>
      <c r="K201" t="s">
        <v>66</v>
      </c>
      <c r="L201" s="1" t="s">
        <v>1409</v>
      </c>
      <c r="M201" s="1" t="s">
        <v>168</v>
      </c>
      <c r="N201" s="1" t="s">
        <v>49</v>
      </c>
      <c r="O201" s="1" t="s">
        <v>1410</v>
      </c>
      <c r="P201" s="1" t="s">
        <v>1411</v>
      </c>
      <c r="Q201">
        <v>45</v>
      </c>
      <c r="R201">
        <v>12</v>
      </c>
      <c r="S201">
        <v>33</v>
      </c>
      <c r="T201">
        <v>10</v>
      </c>
      <c r="U201">
        <v>4</v>
      </c>
      <c r="V201">
        <v>50</v>
      </c>
      <c r="W201" s="1" t="s">
        <v>52</v>
      </c>
      <c r="X201" s="1" t="s">
        <v>53</v>
      </c>
      <c r="Y201" s="1" t="s">
        <v>54</v>
      </c>
      <c r="Z201">
        <v>3</v>
      </c>
      <c r="AA201" s="2">
        <v>45769</v>
      </c>
      <c r="AB201">
        <v>252021.21</v>
      </c>
      <c r="AC201">
        <v>294834.25</v>
      </c>
      <c r="AD201">
        <v>11340954.449999999</v>
      </c>
      <c r="AE201" s="1" t="s">
        <v>55</v>
      </c>
      <c r="AF201" s="2">
        <v>46158</v>
      </c>
      <c r="AG201" s="2">
        <v>45775</v>
      </c>
      <c r="AH201" s="2"/>
      <c r="AI201" s="1" t="s">
        <v>91</v>
      </c>
      <c r="AJ201" s="1" t="s">
        <v>92</v>
      </c>
    </row>
    <row r="202" spans="1:36">
      <c r="A202" s="1" t="s">
        <v>1412</v>
      </c>
      <c r="B202" s="1" t="s">
        <v>1413</v>
      </c>
      <c r="C202" s="1" t="s">
        <v>1414</v>
      </c>
      <c r="D202" s="1" t="s">
        <v>61</v>
      </c>
      <c r="E202" s="1" t="s">
        <v>62</v>
      </c>
      <c r="F202" s="1" t="s">
        <v>63</v>
      </c>
      <c r="G202" s="1" t="s">
        <v>64</v>
      </c>
      <c r="H202" s="1" t="s">
        <v>43</v>
      </c>
      <c r="I202" s="1" t="s">
        <v>44</v>
      </c>
      <c r="J202" t="s">
        <v>82</v>
      </c>
      <c r="K202" t="s">
        <v>83</v>
      </c>
      <c r="L202" s="1" t="s">
        <v>1415</v>
      </c>
      <c r="M202" s="1" t="s">
        <v>126</v>
      </c>
      <c r="N202" s="1" t="s">
        <v>203</v>
      </c>
      <c r="O202" s="1" t="s">
        <v>1416</v>
      </c>
      <c r="P202" s="1" t="s">
        <v>1417</v>
      </c>
      <c r="Q202">
        <v>38</v>
      </c>
      <c r="R202">
        <v>11</v>
      </c>
      <c r="S202">
        <v>27</v>
      </c>
      <c r="T202">
        <v>10</v>
      </c>
      <c r="U202">
        <v>4</v>
      </c>
      <c r="V202">
        <v>50</v>
      </c>
      <c r="W202" s="1" t="s">
        <v>104</v>
      </c>
      <c r="X202" s="1" t="s">
        <v>105</v>
      </c>
      <c r="Y202" s="1" t="s">
        <v>54</v>
      </c>
      <c r="Z202">
        <v>10</v>
      </c>
      <c r="AA202" s="2"/>
      <c r="AB202">
        <v>32685.97</v>
      </c>
      <c r="AC202">
        <v>48366.9</v>
      </c>
      <c r="AD202">
        <v>1242066.8600000001</v>
      </c>
      <c r="AE202" s="1" t="s">
        <v>55</v>
      </c>
      <c r="AF202" s="2">
        <v>46181</v>
      </c>
      <c r="AG202" s="2">
        <v>46018</v>
      </c>
      <c r="AH202" s="2">
        <v>46297</v>
      </c>
      <c r="AI202" s="1" t="s">
        <v>91</v>
      </c>
      <c r="AJ202" s="1" t="s">
        <v>92</v>
      </c>
    </row>
    <row r="203" spans="1:36">
      <c r="A203" s="1" t="s">
        <v>1418</v>
      </c>
      <c r="B203" s="1" t="s">
        <v>1419</v>
      </c>
      <c r="C203" s="1" t="s">
        <v>1420</v>
      </c>
      <c r="D203" s="1" t="s">
        <v>378</v>
      </c>
      <c r="E203" s="1" t="s">
        <v>110</v>
      </c>
      <c r="F203" s="1" t="s">
        <v>63</v>
      </c>
      <c r="G203" s="1" t="s">
        <v>384</v>
      </c>
      <c r="H203" s="1" t="s">
        <v>43</v>
      </c>
      <c r="I203" s="1" t="s">
        <v>44</v>
      </c>
      <c r="J203" t="s">
        <v>45</v>
      </c>
      <c r="K203" t="s">
        <v>46</v>
      </c>
      <c r="L203" s="1" t="s">
        <v>1421</v>
      </c>
      <c r="M203" s="1" t="s">
        <v>68</v>
      </c>
      <c r="N203" s="1" t="s">
        <v>115</v>
      </c>
      <c r="O203" s="1" t="s">
        <v>1422</v>
      </c>
      <c r="P203" s="1" t="s">
        <v>1423</v>
      </c>
      <c r="Q203">
        <v>84</v>
      </c>
      <c r="R203">
        <v>20</v>
      </c>
      <c r="S203">
        <v>64</v>
      </c>
      <c r="T203">
        <v>15</v>
      </c>
      <c r="U203">
        <v>7</v>
      </c>
      <c r="V203">
        <v>90</v>
      </c>
      <c r="W203" s="1" t="s">
        <v>181</v>
      </c>
      <c r="X203" s="1" t="s">
        <v>182</v>
      </c>
      <c r="Y203" s="1" t="s">
        <v>54</v>
      </c>
      <c r="Z203">
        <v>6</v>
      </c>
      <c r="AA203" s="2">
        <v>45925</v>
      </c>
      <c r="AB203">
        <v>172097.65</v>
      </c>
      <c r="AC203">
        <v>261595.95</v>
      </c>
      <c r="AD203">
        <v>14456202.6</v>
      </c>
      <c r="AE203" s="1" t="s">
        <v>55</v>
      </c>
      <c r="AF203" s="2">
        <v>46166</v>
      </c>
      <c r="AG203" s="2">
        <v>45926</v>
      </c>
      <c r="AH203" s="2">
        <v>46899</v>
      </c>
      <c r="AI203" s="1" t="s">
        <v>91</v>
      </c>
      <c r="AJ203" s="1" t="s">
        <v>92</v>
      </c>
    </row>
    <row r="204" spans="1:36">
      <c r="A204" s="1" t="s">
        <v>1424</v>
      </c>
      <c r="B204" s="1" t="s">
        <v>1425</v>
      </c>
      <c r="C204" s="1"/>
      <c r="D204" s="1" t="s">
        <v>486</v>
      </c>
      <c r="E204" s="1" t="s">
        <v>254</v>
      </c>
      <c r="F204" s="1" t="s">
        <v>217</v>
      </c>
      <c r="G204" s="1" t="s">
        <v>255</v>
      </c>
      <c r="H204" s="1" t="s">
        <v>43</v>
      </c>
      <c r="I204" s="1" t="s">
        <v>44</v>
      </c>
      <c r="J204" t="s">
        <v>45</v>
      </c>
      <c r="K204" t="s">
        <v>46</v>
      </c>
      <c r="L204" s="1" t="s">
        <v>1361</v>
      </c>
      <c r="M204" s="1" t="s">
        <v>139</v>
      </c>
      <c r="N204" s="1" t="s">
        <v>203</v>
      </c>
      <c r="O204" s="1" t="s">
        <v>1426</v>
      </c>
      <c r="P204" s="1" t="s">
        <v>1427</v>
      </c>
      <c r="Q204">
        <v>57</v>
      </c>
      <c r="R204">
        <v>2</v>
      </c>
      <c r="S204">
        <v>55</v>
      </c>
      <c r="T204">
        <v>25</v>
      </c>
      <c r="U204">
        <v>12</v>
      </c>
      <c r="V204">
        <v>125</v>
      </c>
      <c r="W204" s="1" t="s">
        <v>52</v>
      </c>
      <c r="X204" s="1" t="s">
        <v>53</v>
      </c>
      <c r="Y204" s="1" t="s">
        <v>54</v>
      </c>
      <c r="Z204">
        <v>4</v>
      </c>
      <c r="AA204" s="2">
        <v>45798</v>
      </c>
      <c r="AB204">
        <v>455202.08</v>
      </c>
      <c r="AC204">
        <v>656138.26</v>
      </c>
      <c r="AD204">
        <v>25946518.559999999</v>
      </c>
      <c r="AE204" s="1" t="s">
        <v>55</v>
      </c>
      <c r="AF204" s="2">
        <v>46171</v>
      </c>
      <c r="AG204" s="2">
        <v>45812</v>
      </c>
      <c r="AH204" s="2"/>
      <c r="AI204" s="1" t="s">
        <v>91</v>
      </c>
      <c r="AJ204" s="1" t="s">
        <v>92</v>
      </c>
    </row>
    <row r="205" spans="1:36">
      <c r="A205" s="1" t="s">
        <v>1428</v>
      </c>
      <c r="B205" s="1" t="s">
        <v>1429</v>
      </c>
      <c r="C205" s="1" t="s">
        <v>1430</v>
      </c>
      <c r="D205" s="1" t="s">
        <v>1198</v>
      </c>
      <c r="E205" s="1" t="s">
        <v>110</v>
      </c>
      <c r="F205" s="1" t="s">
        <v>363</v>
      </c>
      <c r="G205" s="1" t="s">
        <v>495</v>
      </c>
      <c r="H205" s="1" t="s">
        <v>43</v>
      </c>
      <c r="I205" s="1" t="s">
        <v>44</v>
      </c>
      <c r="J205" t="s">
        <v>45</v>
      </c>
      <c r="K205" t="s">
        <v>46</v>
      </c>
      <c r="L205" s="1" t="s">
        <v>1431</v>
      </c>
      <c r="M205" s="1" t="s">
        <v>114</v>
      </c>
      <c r="N205" s="1" t="s">
        <v>203</v>
      </c>
      <c r="O205" s="1" t="s">
        <v>1432</v>
      </c>
      <c r="P205" s="1" t="s">
        <v>1433</v>
      </c>
      <c r="Q205">
        <v>66</v>
      </c>
      <c r="R205">
        <v>25</v>
      </c>
      <c r="S205">
        <v>41</v>
      </c>
      <c r="T205">
        <v>15</v>
      </c>
      <c r="U205">
        <v>4</v>
      </c>
      <c r="V205">
        <v>90</v>
      </c>
      <c r="W205" s="1" t="s">
        <v>181</v>
      </c>
      <c r="X205" s="1" t="s">
        <v>182</v>
      </c>
      <c r="Y205" s="1" t="s">
        <v>54</v>
      </c>
      <c r="Z205">
        <v>12</v>
      </c>
      <c r="AA205" s="2">
        <v>45762</v>
      </c>
      <c r="AB205">
        <v>39014.879999999997</v>
      </c>
      <c r="AC205">
        <v>55878.94</v>
      </c>
      <c r="AD205">
        <v>2574982.08</v>
      </c>
      <c r="AE205" s="1" t="s">
        <v>55</v>
      </c>
      <c r="AF205" s="2">
        <v>46195</v>
      </c>
      <c r="AG205" s="2">
        <v>45764</v>
      </c>
      <c r="AH205" s="2"/>
      <c r="AI205" s="1" t="s">
        <v>91</v>
      </c>
      <c r="AJ205" s="1" t="s">
        <v>92</v>
      </c>
    </row>
    <row r="206" spans="1:36">
      <c r="A206" s="1" t="s">
        <v>1434</v>
      </c>
      <c r="B206" s="1" t="s">
        <v>1435</v>
      </c>
      <c r="C206" s="1" t="s">
        <v>1436</v>
      </c>
      <c r="D206" s="1" t="s">
        <v>274</v>
      </c>
      <c r="E206" s="1" t="s">
        <v>275</v>
      </c>
      <c r="F206" s="1" t="s">
        <v>266</v>
      </c>
      <c r="G206" s="1" t="s">
        <v>313</v>
      </c>
      <c r="H206" s="1" t="s">
        <v>43</v>
      </c>
      <c r="I206" s="1" t="s">
        <v>44</v>
      </c>
      <c r="J206" t="s">
        <v>82</v>
      </c>
      <c r="K206" t="s">
        <v>83</v>
      </c>
      <c r="L206" s="1" t="s">
        <v>1437</v>
      </c>
      <c r="M206" s="1" t="s">
        <v>139</v>
      </c>
      <c r="N206" s="1" t="s">
        <v>194</v>
      </c>
      <c r="O206" s="1" t="s">
        <v>1438</v>
      </c>
      <c r="P206" s="1" t="s">
        <v>1439</v>
      </c>
      <c r="Q206">
        <v>140</v>
      </c>
      <c r="R206">
        <v>43</v>
      </c>
      <c r="S206">
        <v>97</v>
      </c>
      <c r="T206">
        <v>25</v>
      </c>
      <c r="U206">
        <v>12</v>
      </c>
      <c r="V206">
        <v>150</v>
      </c>
      <c r="W206" s="1" t="s">
        <v>88</v>
      </c>
      <c r="X206" s="1" t="s">
        <v>89</v>
      </c>
      <c r="Y206" s="1" t="s">
        <v>90</v>
      </c>
      <c r="Z206">
        <v>26</v>
      </c>
      <c r="AA206" s="2">
        <v>46152</v>
      </c>
      <c r="AB206">
        <v>202032.94</v>
      </c>
      <c r="AC206">
        <v>305162</v>
      </c>
      <c r="AD206">
        <v>28284611.600000001</v>
      </c>
      <c r="AE206" s="1" t="s">
        <v>55</v>
      </c>
      <c r="AF206" s="2">
        <v>46150</v>
      </c>
      <c r="AG206" s="2">
        <v>46167</v>
      </c>
      <c r="AH206" s="2"/>
      <c r="AI206" s="1" t="s">
        <v>91</v>
      </c>
      <c r="AJ206" s="1" t="s">
        <v>92</v>
      </c>
    </row>
    <row r="207" spans="1:36">
      <c r="A207" s="1" t="s">
        <v>1440</v>
      </c>
      <c r="B207" s="1" t="s">
        <v>1441</v>
      </c>
      <c r="C207" s="1" t="s">
        <v>1442</v>
      </c>
      <c r="D207" s="1" t="s">
        <v>1087</v>
      </c>
      <c r="E207" s="1" t="s">
        <v>79</v>
      </c>
      <c r="F207" s="1" t="s">
        <v>80</v>
      </c>
      <c r="G207" s="1" t="s">
        <v>81</v>
      </c>
      <c r="H207" s="1" t="s">
        <v>43</v>
      </c>
      <c r="I207" s="1" t="s">
        <v>44</v>
      </c>
      <c r="J207" t="s">
        <v>45</v>
      </c>
      <c r="K207" t="s">
        <v>46</v>
      </c>
      <c r="L207" s="1" t="s">
        <v>1443</v>
      </c>
      <c r="M207" s="1" t="s">
        <v>126</v>
      </c>
      <c r="N207" s="1" t="s">
        <v>69</v>
      </c>
      <c r="O207" s="1" t="s">
        <v>1444</v>
      </c>
      <c r="P207" s="1" t="s">
        <v>1445</v>
      </c>
      <c r="Q207">
        <v>15</v>
      </c>
      <c r="R207">
        <v>4</v>
      </c>
      <c r="S207">
        <v>11</v>
      </c>
      <c r="T207">
        <v>15</v>
      </c>
      <c r="U207">
        <v>7</v>
      </c>
      <c r="V207">
        <v>120</v>
      </c>
      <c r="W207" s="1" t="s">
        <v>151</v>
      </c>
      <c r="X207" s="1" t="s">
        <v>152</v>
      </c>
      <c r="Y207" s="1" t="s">
        <v>153</v>
      </c>
      <c r="Z207">
        <v>38</v>
      </c>
      <c r="AA207" s="2">
        <v>46119</v>
      </c>
      <c r="AB207">
        <v>767512.99</v>
      </c>
      <c r="AC207">
        <v>1154099.53</v>
      </c>
      <c r="AD207">
        <v>11512694.85</v>
      </c>
      <c r="AE207" s="1" t="s">
        <v>55</v>
      </c>
      <c r="AF207" s="2">
        <v>46144</v>
      </c>
      <c r="AG207" s="2">
        <v>46130</v>
      </c>
      <c r="AH207" s="2"/>
      <c r="AI207" s="1" t="s">
        <v>129</v>
      </c>
      <c r="AJ207" s="1" t="s">
        <v>57</v>
      </c>
    </row>
    <row r="208" spans="1:36">
      <c r="A208" s="1" t="s">
        <v>1446</v>
      </c>
      <c r="B208" s="1" t="s">
        <v>1447</v>
      </c>
      <c r="C208" s="1" t="s">
        <v>1448</v>
      </c>
      <c r="D208" s="1" t="s">
        <v>61</v>
      </c>
      <c r="E208" s="1" t="s">
        <v>62</v>
      </c>
      <c r="F208" s="1" t="s">
        <v>63</v>
      </c>
      <c r="G208" s="1" t="s">
        <v>304</v>
      </c>
      <c r="H208" s="1" t="s">
        <v>43</v>
      </c>
      <c r="I208" s="1" t="s">
        <v>44</v>
      </c>
      <c r="J208" t="s">
        <v>82</v>
      </c>
      <c r="K208" t="s">
        <v>83</v>
      </c>
      <c r="L208" s="1" t="s">
        <v>1449</v>
      </c>
      <c r="M208" s="1" t="s">
        <v>114</v>
      </c>
      <c r="N208" s="1" t="s">
        <v>203</v>
      </c>
      <c r="O208" s="1" t="s">
        <v>1450</v>
      </c>
      <c r="P208" s="1" t="s">
        <v>1451</v>
      </c>
      <c r="Q208">
        <v>912</v>
      </c>
      <c r="R208">
        <v>204</v>
      </c>
      <c r="S208">
        <v>708</v>
      </c>
      <c r="T208">
        <v>100</v>
      </c>
      <c r="U208">
        <v>40</v>
      </c>
      <c r="V208">
        <v>1000</v>
      </c>
      <c r="W208" s="1" t="s">
        <v>161</v>
      </c>
      <c r="X208" s="1" t="s">
        <v>162</v>
      </c>
      <c r="Y208" s="1" t="s">
        <v>54</v>
      </c>
      <c r="Z208">
        <v>9</v>
      </c>
      <c r="AA208" s="2">
        <v>45756</v>
      </c>
      <c r="AB208">
        <v>66291.539999999994</v>
      </c>
      <c r="AC208">
        <v>86255.5</v>
      </c>
      <c r="AD208">
        <v>60457884.479999997</v>
      </c>
      <c r="AE208" s="1" t="s">
        <v>55</v>
      </c>
      <c r="AF208" s="2">
        <v>46176</v>
      </c>
      <c r="AG208" s="2">
        <v>45768</v>
      </c>
      <c r="AH208" s="2">
        <v>46240</v>
      </c>
      <c r="AI208" s="1" t="s">
        <v>91</v>
      </c>
      <c r="AJ208" s="1" t="s">
        <v>92</v>
      </c>
    </row>
    <row r="209" spans="1:36">
      <c r="A209" s="1" t="s">
        <v>1452</v>
      </c>
      <c r="B209" s="1" t="s">
        <v>1453</v>
      </c>
      <c r="C209" s="1" t="s">
        <v>1454</v>
      </c>
      <c r="D209" s="1" t="s">
        <v>253</v>
      </c>
      <c r="E209" s="1" t="s">
        <v>254</v>
      </c>
      <c r="F209" s="1" t="s">
        <v>217</v>
      </c>
      <c r="G209" s="1" t="s">
        <v>487</v>
      </c>
      <c r="H209" s="1" t="s">
        <v>43</v>
      </c>
      <c r="I209" s="1" t="s">
        <v>44</v>
      </c>
      <c r="J209" t="s">
        <v>65</v>
      </c>
      <c r="K209" t="s">
        <v>66</v>
      </c>
      <c r="L209" s="1" t="s">
        <v>1455</v>
      </c>
      <c r="M209" s="1" t="s">
        <v>48</v>
      </c>
      <c r="N209" s="1" t="s">
        <v>194</v>
      </c>
      <c r="O209" s="1" t="s">
        <v>1456</v>
      </c>
      <c r="P209" s="1" t="s">
        <v>1457</v>
      </c>
      <c r="Q209">
        <v>0</v>
      </c>
      <c r="R209">
        <v>0</v>
      </c>
      <c r="S209">
        <v>0</v>
      </c>
      <c r="T209">
        <v>60</v>
      </c>
      <c r="U209">
        <v>24</v>
      </c>
      <c r="V209">
        <v>240</v>
      </c>
      <c r="W209" s="1" t="s">
        <v>52</v>
      </c>
      <c r="X209" s="1" t="s">
        <v>53</v>
      </c>
      <c r="Y209" s="1" t="s">
        <v>54</v>
      </c>
      <c r="Z209">
        <v>6</v>
      </c>
      <c r="AA209" s="2">
        <v>45843</v>
      </c>
      <c r="AB209">
        <v>92587.61</v>
      </c>
      <c r="AC209">
        <v>123901.21</v>
      </c>
      <c r="AD209">
        <v>0</v>
      </c>
      <c r="AE209" s="1" t="s">
        <v>55</v>
      </c>
      <c r="AF209" s="2">
        <v>46197</v>
      </c>
      <c r="AG209" s="2">
        <v>45855</v>
      </c>
      <c r="AH209" s="2"/>
      <c r="AI209" s="1" t="s">
        <v>56</v>
      </c>
      <c r="AJ209" s="1" t="s">
        <v>57</v>
      </c>
    </row>
    <row r="210" spans="1:36">
      <c r="A210" s="1" t="s">
        <v>1458</v>
      </c>
      <c r="B210" s="1" t="s">
        <v>1459</v>
      </c>
      <c r="C210" s="1" t="s">
        <v>1460</v>
      </c>
      <c r="D210" s="1" t="s">
        <v>1135</v>
      </c>
      <c r="E210" s="1" t="s">
        <v>122</v>
      </c>
      <c r="F210" s="1" t="s">
        <v>123</v>
      </c>
      <c r="G210" s="1" t="s">
        <v>200</v>
      </c>
      <c r="H210" s="1" t="s">
        <v>43</v>
      </c>
      <c r="I210" s="1" t="s">
        <v>44</v>
      </c>
      <c r="J210" t="s">
        <v>82</v>
      </c>
      <c r="K210" t="s">
        <v>83</v>
      </c>
      <c r="L210" s="1" t="s">
        <v>1461</v>
      </c>
      <c r="M210" s="1" t="s">
        <v>100</v>
      </c>
      <c r="N210" s="1" t="s">
        <v>69</v>
      </c>
      <c r="O210" s="1" t="s">
        <v>1462</v>
      </c>
      <c r="P210" s="1" t="s">
        <v>1463</v>
      </c>
      <c r="Q210">
        <v>186</v>
      </c>
      <c r="R210">
        <v>54</v>
      </c>
      <c r="S210">
        <v>132</v>
      </c>
      <c r="T210">
        <v>25</v>
      </c>
      <c r="U210">
        <v>7</v>
      </c>
      <c r="V210">
        <v>250</v>
      </c>
      <c r="W210" s="1" t="s">
        <v>259</v>
      </c>
      <c r="X210" s="1" t="s">
        <v>260</v>
      </c>
      <c r="Y210" s="1" t="s">
        <v>54</v>
      </c>
      <c r="Z210">
        <v>7</v>
      </c>
      <c r="AA210" s="2">
        <v>45912</v>
      </c>
      <c r="AB210">
        <v>167472.79</v>
      </c>
      <c r="AC210">
        <v>194560.85</v>
      </c>
      <c r="AD210">
        <v>31149938.940000001</v>
      </c>
      <c r="AE210" s="1" t="s">
        <v>55</v>
      </c>
      <c r="AF210" s="2">
        <v>46157</v>
      </c>
      <c r="AG210" s="2">
        <v>45921</v>
      </c>
      <c r="AH210" s="2"/>
      <c r="AI210" s="1" t="s">
        <v>91</v>
      </c>
      <c r="AJ210" s="1" t="s">
        <v>92</v>
      </c>
    </row>
    <row r="211" spans="1:36">
      <c r="A211" s="1" t="s">
        <v>1464</v>
      </c>
      <c r="B211" s="1" t="s">
        <v>1465</v>
      </c>
      <c r="C211" s="1" t="s">
        <v>1466</v>
      </c>
      <c r="D211" s="1" t="s">
        <v>662</v>
      </c>
      <c r="E211" s="1" t="s">
        <v>186</v>
      </c>
      <c r="F211" s="1" t="s">
        <v>80</v>
      </c>
      <c r="G211" s="1" t="s">
        <v>176</v>
      </c>
      <c r="H211" s="1" t="s">
        <v>43</v>
      </c>
      <c r="I211" s="1" t="s">
        <v>44</v>
      </c>
      <c r="J211" t="s">
        <v>65</v>
      </c>
      <c r="K211" t="s">
        <v>66</v>
      </c>
      <c r="L211" s="1" t="s">
        <v>468</v>
      </c>
      <c r="M211" s="1" t="s">
        <v>68</v>
      </c>
      <c r="N211" s="1" t="s">
        <v>194</v>
      </c>
      <c r="O211" s="1" t="s">
        <v>1467</v>
      </c>
      <c r="P211" s="1" t="s">
        <v>1468</v>
      </c>
      <c r="Q211">
        <v>399</v>
      </c>
      <c r="R211">
        <v>80</v>
      </c>
      <c r="S211">
        <v>319</v>
      </c>
      <c r="T211">
        <v>75</v>
      </c>
      <c r="U211">
        <v>22</v>
      </c>
      <c r="V211">
        <v>450</v>
      </c>
      <c r="W211" s="1" t="s">
        <v>52</v>
      </c>
      <c r="X211" s="1" t="s">
        <v>171</v>
      </c>
      <c r="Y211" s="1" t="s">
        <v>54</v>
      </c>
      <c r="Z211">
        <v>2</v>
      </c>
      <c r="AA211" s="2">
        <v>46008</v>
      </c>
      <c r="AB211">
        <v>990100.02</v>
      </c>
      <c r="AC211">
        <v>1197718.07</v>
      </c>
      <c r="AD211">
        <v>395049908</v>
      </c>
      <c r="AE211" s="1" t="s">
        <v>55</v>
      </c>
      <c r="AF211" s="2">
        <v>46194</v>
      </c>
      <c r="AG211" s="2">
        <v>46010</v>
      </c>
      <c r="AH211" s="2"/>
      <c r="AI211" s="1" t="s">
        <v>91</v>
      </c>
      <c r="AJ211" s="1" t="s">
        <v>92</v>
      </c>
    </row>
    <row r="212" spans="1:36">
      <c r="A212" s="1" t="s">
        <v>1469</v>
      </c>
      <c r="B212" s="1" t="s">
        <v>1470</v>
      </c>
      <c r="C212" s="1" t="s">
        <v>1471</v>
      </c>
      <c r="D212" s="1" t="s">
        <v>413</v>
      </c>
      <c r="E212" s="1" t="s">
        <v>146</v>
      </c>
      <c r="F212" s="1" t="s">
        <v>244</v>
      </c>
      <c r="G212" s="1" t="s">
        <v>509</v>
      </c>
      <c r="H212" s="1" t="s">
        <v>43</v>
      </c>
      <c r="I212" s="1" t="s">
        <v>44</v>
      </c>
      <c r="J212" t="s">
        <v>65</v>
      </c>
      <c r="K212" t="s">
        <v>66</v>
      </c>
      <c r="L212" s="1" t="s">
        <v>1472</v>
      </c>
      <c r="M212" s="1" t="s">
        <v>68</v>
      </c>
      <c r="N212" s="1" t="s">
        <v>178</v>
      </c>
      <c r="O212" s="1" t="s">
        <v>1473</v>
      </c>
      <c r="P212" s="1" t="s">
        <v>1474</v>
      </c>
      <c r="Q212">
        <v>230</v>
      </c>
      <c r="R212">
        <v>78</v>
      </c>
      <c r="S212">
        <v>152</v>
      </c>
      <c r="T212">
        <v>50</v>
      </c>
      <c r="U212">
        <v>20</v>
      </c>
      <c r="V212">
        <v>250</v>
      </c>
      <c r="W212" s="1" t="s">
        <v>161</v>
      </c>
      <c r="X212" s="1" t="s">
        <v>162</v>
      </c>
      <c r="Y212" s="1" t="s">
        <v>54</v>
      </c>
      <c r="Z212">
        <v>7</v>
      </c>
      <c r="AA212" s="2">
        <v>46047</v>
      </c>
      <c r="AB212">
        <v>146806.82999999999</v>
      </c>
      <c r="AC212">
        <v>220937.92</v>
      </c>
      <c r="AD212">
        <v>33765570.899999999</v>
      </c>
      <c r="AE212" s="1" t="s">
        <v>55</v>
      </c>
      <c r="AF212" s="2">
        <v>46177</v>
      </c>
      <c r="AG212" s="2">
        <v>46057</v>
      </c>
      <c r="AH212" s="2"/>
      <c r="AI212" s="1" t="s">
        <v>91</v>
      </c>
      <c r="AJ212" s="1" t="s">
        <v>92</v>
      </c>
    </row>
    <row r="213" spans="1:36">
      <c r="A213" s="1" t="s">
        <v>1475</v>
      </c>
      <c r="B213" s="1" t="s">
        <v>1476</v>
      </c>
      <c r="C213" s="1" t="s">
        <v>1477</v>
      </c>
      <c r="D213" s="1" t="s">
        <v>977</v>
      </c>
      <c r="E213" s="1" t="s">
        <v>978</v>
      </c>
      <c r="F213" s="1" t="s">
        <v>97</v>
      </c>
      <c r="G213" s="1" t="s">
        <v>715</v>
      </c>
      <c r="H213" s="1" t="s">
        <v>43</v>
      </c>
      <c r="I213" s="1" t="s">
        <v>44</v>
      </c>
      <c r="J213" t="s">
        <v>65</v>
      </c>
      <c r="K213" t="s">
        <v>66</v>
      </c>
      <c r="L213" s="1" t="s">
        <v>1478</v>
      </c>
      <c r="M213" s="1" t="s">
        <v>48</v>
      </c>
      <c r="N213" s="1" t="s">
        <v>203</v>
      </c>
      <c r="O213" s="1" t="s">
        <v>1479</v>
      </c>
      <c r="P213" s="1" t="s">
        <v>1480</v>
      </c>
      <c r="Q213">
        <v>149</v>
      </c>
      <c r="R213">
        <v>47</v>
      </c>
      <c r="S213">
        <v>102</v>
      </c>
      <c r="T213">
        <v>20</v>
      </c>
      <c r="U213">
        <v>10</v>
      </c>
      <c r="V213">
        <v>160</v>
      </c>
      <c r="W213" s="1" t="s">
        <v>229</v>
      </c>
      <c r="X213" s="1" t="s">
        <v>230</v>
      </c>
      <c r="Y213" s="1" t="s">
        <v>153</v>
      </c>
      <c r="Z213">
        <v>31</v>
      </c>
      <c r="AA213" s="2">
        <v>46126</v>
      </c>
      <c r="AB213">
        <v>194261.04</v>
      </c>
      <c r="AC213">
        <v>274716.68</v>
      </c>
      <c r="AD213">
        <v>28944894.960000001</v>
      </c>
      <c r="AE213" s="1" t="s">
        <v>55</v>
      </c>
      <c r="AF213" s="2">
        <v>46143</v>
      </c>
      <c r="AG213" s="2">
        <v>46138</v>
      </c>
      <c r="AH213" s="2"/>
      <c r="AI213" s="1" t="s">
        <v>91</v>
      </c>
      <c r="AJ213" s="1" t="s">
        <v>92</v>
      </c>
    </row>
    <row r="214" spans="1:36">
      <c r="A214" s="1" t="s">
        <v>1481</v>
      </c>
      <c r="B214" s="1" t="s">
        <v>1482</v>
      </c>
      <c r="C214" s="1" t="s">
        <v>1483</v>
      </c>
      <c r="D214" s="1" t="s">
        <v>378</v>
      </c>
      <c r="E214" s="1" t="s">
        <v>110</v>
      </c>
      <c r="F214" s="1" t="s">
        <v>63</v>
      </c>
      <c r="G214" s="1" t="s">
        <v>304</v>
      </c>
      <c r="H214" s="1" t="s">
        <v>43</v>
      </c>
      <c r="I214" s="1" t="s">
        <v>44</v>
      </c>
      <c r="J214" t="s">
        <v>65</v>
      </c>
      <c r="K214" t="s">
        <v>66</v>
      </c>
      <c r="L214" s="1" t="s">
        <v>1484</v>
      </c>
      <c r="M214" s="1" t="s">
        <v>48</v>
      </c>
      <c r="N214" s="1" t="s">
        <v>278</v>
      </c>
      <c r="O214" s="1" t="s">
        <v>1485</v>
      </c>
      <c r="P214" s="1" t="s">
        <v>1486</v>
      </c>
      <c r="Q214">
        <v>222</v>
      </c>
      <c r="R214">
        <v>81</v>
      </c>
      <c r="S214">
        <v>141</v>
      </c>
      <c r="T214">
        <v>60</v>
      </c>
      <c r="U214">
        <v>24</v>
      </c>
      <c r="V214">
        <v>240</v>
      </c>
      <c r="W214" s="1" t="s">
        <v>444</v>
      </c>
      <c r="X214" s="1" t="s">
        <v>445</v>
      </c>
      <c r="Y214" s="1" t="s">
        <v>74</v>
      </c>
      <c r="Z214">
        <v>18</v>
      </c>
      <c r="AA214" s="2">
        <v>46162</v>
      </c>
      <c r="AB214">
        <v>174555.66</v>
      </c>
      <c r="AC214">
        <v>202610.29</v>
      </c>
      <c r="AD214">
        <v>38751356.520000003</v>
      </c>
      <c r="AE214" s="1" t="s">
        <v>55</v>
      </c>
      <c r="AF214" s="2">
        <v>46171</v>
      </c>
      <c r="AG214" s="2">
        <v>46164</v>
      </c>
      <c r="AH214" s="2">
        <v>46312</v>
      </c>
      <c r="AI214" s="1" t="s">
        <v>91</v>
      </c>
      <c r="AJ214" s="1" t="s">
        <v>92</v>
      </c>
    </row>
    <row r="215" spans="1:36">
      <c r="A215" s="1" t="s">
        <v>1487</v>
      </c>
      <c r="B215" s="1" t="s">
        <v>1488</v>
      </c>
      <c r="C215" s="1" t="s">
        <v>1489</v>
      </c>
      <c r="D215" s="1" t="s">
        <v>486</v>
      </c>
      <c r="E215" s="1" t="s">
        <v>254</v>
      </c>
      <c r="F215" s="1" t="s">
        <v>266</v>
      </c>
      <c r="G215" s="1" t="s">
        <v>218</v>
      </c>
      <c r="H215" s="1" t="s">
        <v>43</v>
      </c>
      <c r="I215" s="1" t="s">
        <v>44</v>
      </c>
      <c r="J215" t="s">
        <v>45</v>
      </c>
      <c r="K215" t="s">
        <v>46</v>
      </c>
      <c r="L215" s="1" t="s">
        <v>1490</v>
      </c>
      <c r="M215" s="1" t="s">
        <v>126</v>
      </c>
      <c r="N215" s="1" t="s">
        <v>203</v>
      </c>
      <c r="O215" s="1" t="s">
        <v>1491</v>
      </c>
      <c r="P215" s="1" t="s">
        <v>1492</v>
      </c>
      <c r="Q215">
        <v>39</v>
      </c>
      <c r="R215">
        <v>10</v>
      </c>
      <c r="S215">
        <v>29</v>
      </c>
      <c r="T215">
        <v>60</v>
      </c>
      <c r="U215">
        <v>30</v>
      </c>
      <c r="V215">
        <v>300</v>
      </c>
      <c r="W215" s="1" t="s">
        <v>181</v>
      </c>
      <c r="X215" s="1" t="s">
        <v>182</v>
      </c>
      <c r="Y215" s="1" t="s">
        <v>54</v>
      </c>
      <c r="Z215">
        <v>11</v>
      </c>
      <c r="AA215" s="2">
        <v>46002</v>
      </c>
      <c r="AB215">
        <v>450277.65</v>
      </c>
      <c r="AC215">
        <v>530842.25</v>
      </c>
      <c r="AD215">
        <v>17560828.350000001</v>
      </c>
      <c r="AE215" s="1" t="s">
        <v>55</v>
      </c>
      <c r="AF215" s="2">
        <v>46180</v>
      </c>
      <c r="AG215" s="2">
        <v>46014</v>
      </c>
      <c r="AH215" s="2"/>
      <c r="AI215" s="1" t="s">
        <v>129</v>
      </c>
      <c r="AJ215" s="1" t="s">
        <v>57</v>
      </c>
    </row>
    <row r="216" spans="1:36">
      <c r="A216" s="1" t="s">
        <v>1493</v>
      </c>
      <c r="B216" s="1" t="s">
        <v>1494</v>
      </c>
      <c r="C216" s="1" t="s">
        <v>1495</v>
      </c>
      <c r="D216" s="1" t="s">
        <v>378</v>
      </c>
      <c r="E216" s="1" t="s">
        <v>110</v>
      </c>
      <c r="F216" s="1" t="s">
        <v>63</v>
      </c>
      <c r="G216" s="1" t="s">
        <v>64</v>
      </c>
      <c r="H216" s="1" t="s">
        <v>43</v>
      </c>
      <c r="I216" s="1" t="s">
        <v>44</v>
      </c>
      <c r="J216" t="s">
        <v>82</v>
      </c>
      <c r="K216" t="s">
        <v>83</v>
      </c>
      <c r="L216" s="1" t="s">
        <v>1496</v>
      </c>
      <c r="M216" s="1" t="s">
        <v>139</v>
      </c>
      <c r="N216" s="1" t="s">
        <v>194</v>
      </c>
      <c r="O216" s="1" t="s">
        <v>1497</v>
      </c>
      <c r="P216" s="1" t="s">
        <v>1498</v>
      </c>
      <c r="Q216">
        <v>91</v>
      </c>
      <c r="R216">
        <v>20</v>
      </c>
      <c r="S216">
        <v>71</v>
      </c>
      <c r="T216">
        <v>30</v>
      </c>
      <c r="U216">
        <v>12</v>
      </c>
      <c r="V216">
        <v>180</v>
      </c>
      <c r="W216" s="1" t="s">
        <v>104</v>
      </c>
      <c r="X216" s="1" t="s">
        <v>105</v>
      </c>
      <c r="Y216" s="1" t="s">
        <v>54</v>
      </c>
      <c r="Z216">
        <v>6</v>
      </c>
      <c r="AA216" s="2">
        <v>45853</v>
      </c>
      <c r="AB216">
        <v>19405.04</v>
      </c>
      <c r="AC216">
        <v>27696.42</v>
      </c>
      <c r="AD216">
        <v>1765858.64</v>
      </c>
      <c r="AE216" s="1" t="s">
        <v>55</v>
      </c>
      <c r="AF216" s="2">
        <v>46150</v>
      </c>
      <c r="AG216" s="2">
        <v>45867</v>
      </c>
      <c r="AH216" s="2">
        <v>46831</v>
      </c>
      <c r="AI216" s="1" t="s">
        <v>91</v>
      </c>
      <c r="AJ216" s="1" t="s">
        <v>92</v>
      </c>
    </row>
    <row r="217" spans="1:36">
      <c r="A217" s="1" t="s">
        <v>1499</v>
      </c>
      <c r="B217" s="1" t="s">
        <v>1500</v>
      </c>
      <c r="C217" s="1" t="s">
        <v>1501</v>
      </c>
      <c r="D217" s="1" t="s">
        <v>1502</v>
      </c>
      <c r="E217" s="1" t="s">
        <v>79</v>
      </c>
      <c r="F217" s="1" t="s">
        <v>80</v>
      </c>
      <c r="G217" s="1" t="s">
        <v>81</v>
      </c>
      <c r="H217" s="1" t="s">
        <v>43</v>
      </c>
      <c r="I217" s="1" t="s">
        <v>44</v>
      </c>
      <c r="J217" t="s">
        <v>45</v>
      </c>
      <c r="K217" t="s">
        <v>46</v>
      </c>
      <c r="L217" s="1" t="s">
        <v>1503</v>
      </c>
      <c r="M217" s="1" t="s">
        <v>68</v>
      </c>
      <c r="N217" s="1" t="s">
        <v>194</v>
      </c>
      <c r="O217" s="1" t="s">
        <v>1504</v>
      </c>
      <c r="P217" s="1" t="s">
        <v>1505</v>
      </c>
      <c r="Q217">
        <v>6</v>
      </c>
      <c r="R217">
        <v>2</v>
      </c>
      <c r="S217">
        <v>4</v>
      </c>
      <c r="T217">
        <v>20</v>
      </c>
      <c r="U217">
        <v>10</v>
      </c>
      <c r="V217">
        <v>160</v>
      </c>
      <c r="W217" s="1" t="s">
        <v>151</v>
      </c>
      <c r="X217" s="1" t="s">
        <v>152</v>
      </c>
      <c r="Y217" s="1" t="s">
        <v>153</v>
      </c>
      <c r="Z217">
        <v>38</v>
      </c>
      <c r="AA217" s="2">
        <v>45703</v>
      </c>
      <c r="AB217">
        <v>1399741.73</v>
      </c>
      <c r="AC217">
        <v>2045909.44</v>
      </c>
      <c r="AD217">
        <v>8398450.3800000008</v>
      </c>
      <c r="AE217" s="1" t="s">
        <v>55</v>
      </c>
      <c r="AF217" s="2">
        <v>46175</v>
      </c>
      <c r="AG217" s="2">
        <v>45711</v>
      </c>
      <c r="AH217" s="2"/>
      <c r="AI217" s="1" t="s">
        <v>129</v>
      </c>
      <c r="AJ217" s="1" t="s">
        <v>57</v>
      </c>
    </row>
    <row r="218" spans="1:36">
      <c r="A218" s="1" t="s">
        <v>1506</v>
      </c>
      <c r="B218" s="1" t="s">
        <v>1507</v>
      </c>
      <c r="C218" s="1" t="s">
        <v>1508</v>
      </c>
      <c r="D218" s="1" t="s">
        <v>413</v>
      </c>
      <c r="E218" s="1" t="s">
        <v>146</v>
      </c>
      <c r="F218" s="1" t="s">
        <v>244</v>
      </c>
      <c r="G218" s="1" t="s">
        <v>509</v>
      </c>
      <c r="H218" s="1" t="s">
        <v>43</v>
      </c>
      <c r="I218" s="1" t="s">
        <v>44</v>
      </c>
      <c r="J218" t="s">
        <v>45</v>
      </c>
      <c r="K218" t="s">
        <v>46</v>
      </c>
      <c r="L218" s="1" t="s">
        <v>1509</v>
      </c>
      <c r="M218" s="1" t="s">
        <v>100</v>
      </c>
      <c r="N218" s="1" t="s">
        <v>69</v>
      </c>
      <c r="O218" s="1" t="s">
        <v>1510</v>
      </c>
      <c r="P218" s="1" t="s">
        <v>1511</v>
      </c>
      <c r="Q218">
        <v>324</v>
      </c>
      <c r="R218">
        <v>12</v>
      </c>
      <c r="S218">
        <v>312</v>
      </c>
      <c r="T218">
        <v>75</v>
      </c>
      <c r="U218">
        <v>30</v>
      </c>
      <c r="V218">
        <v>375</v>
      </c>
      <c r="W218" s="1" t="s">
        <v>52</v>
      </c>
      <c r="X218" s="1" t="s">
        <v>53</v>
      </c>
      <c r="Y218" s="1" t="s">
        <v>54</v>
      </c>
      <c r="Z218">
        <v>4</v>
      </c>
      <c r="AA218" s="2">
        <v>45667</v>
      </c>
      <c r="AB218">
        <v>106095.25</v>
      </c>
      <c r="AC218">
        <v>150704.56</v>
      </c>
      <c r="AD218">
        <v>34374861</v>
      </c>
      <c r="AE218" s="1" t="s">
        <v>55</v>
      </c>
      <c r="AF218" s="2">
        <v>46192</v>
      </c>
      <c r="AG218" s="2">
        <v>45679</v>
      </c>
      <c r="AH218" s="2"/>
      <c r="AI218" s="1" t="s">
        <v>91</v>
      </c>
      <c r="AJ218" s="1" t="s">
        <v>92</v>
      </c>
    </row>
    <row r="219" spans="1:36">
      <c r="A219" s="1" t="s">
        <v>1512</v>
      </c>
      <c r="B219" s="1" t="s">
        <v>1513</v>
      </c>
      <c r="C219" s="1" t="s">
        <v>1514</v>
      </c>
      <c r="D219" s="1" t="s">
        <v>1515</v>
      </c>
      <c r="E219" s="1" t="s">
        <v>62</v>
      </c>
      <c r="F219" s="1" t="s">
        <v>217</v>
      </c>
      <c r="G219" s="1" t="s">
        <v>487</v>
      </c>
      <c r="H219" s="1" t="s">
        <v>43</v>
      </c>
      <c r="I219" s="1" t="s">
        <v>44</v>
      </c>
      <c r="J219" t="s">
        <v>82</v>
      </c>
      <c r="K219" t="s">
        <v>83</v>
      </c>
      <c r="L219" s="1" t="s">
        <v>1516</v>
      </c>
      <c r="M219" s="1" t="s">
        <v>85</v>
      </c>
      <c r="N219" s="1" t="s">
        <v>203</v>
      </c>
      <c r="O219" s="1" t="s">
        <v>1517</v>
      </c>
      <c r="P219" s="1" t="s">
        <v>1518</v>
      </c>
      <c r="Q219">
        <v>67</v>
      </c>
      <c r="R219">
        <v>18</v>
      </c>
      <c r="S219">
        <v>49</v>
      </c>
      <c r="T219">
        <v>60</v>
      </c>
      <c r="U219">
        <v>24</v>
      </c>
      <c r="V219">
        <v>480</v>
      </c>
      <c r="W219" s="1" t="s">
        <v>259</v>
      </c>
      <c r="X219" s="1" t="s">
        <v>260</v>
      </c>
      <c r="Y219" s="1" t="s">
        <v>54</v>
      </c>
      <c r="Z219">
        <v>10</v>
      </c>
      <c r="AA219" s="2">
        <v>45895</v>
      </c>
      <c r="AB219">
        <v>103039.56</v>
      </c>
      <c r="AC219">
        <v>150212.43</v>
      </c>
      <c r="AD219">
        <v>6903650.5199999996</v>
      </c>
      <c r="AE219" s="1" t="s">
        <v>55</v>
      </c>
      <c r="AF219" s="2">
        <v>46184</v>
      </c>
      <c r="AG219" s="2">
        <v>45907</v>
      </c>
      <c r="AH219" s="2"/>
      <c r="AI219" s="1" t="s">
        <v>91</v>
      </c>
      <c r="AJ219" s="1" t="s">
        <v>92</v>
      </c>
    </row>
    <row r="220" spans="1:36">
      <c r="A220" s="1" t="s">
        <v>1519</v>
      </c>
      <c r="B220" s="1" t="s">
        <v>1520</v>
      </c>
      <c r="C220" s="1" t="s">
        <v>1521</v>
      </c>
      <c r="D220" s="1" t="s">
        <v>907</v>
      </c>
      <c r="E220" s="1" t="s">
        <v>79</v>
      </c>
      <c r="F220" s="1" t="s">
        <v>363</v>
      </c>
      <c r="G220" s="1" t="s">
        <v>400</v>
      </c>
      <c r="H220" s="1" t="s">
        <v>43</v>
      </c>
      <c r="I220" s="1" t="s">
        <v>44</v>
      </c>
      <c r="J220" t="s">
        <v>45</v>
      </c>
      <c r="K220" t="s">
        <v>46</v>
      </c>
      <c r="L220" s="1" t="s">
        <v>1522</v>
      </c>
      <c r="M220" s="1" t="s">
        <v>68</v>
      </c>
      <c r="N220" s="1" t="s">
        <v>236</v>
      </c>
      <c r="O220" s="1" t="s">
        <v>1523</v>
      </c>
      <c r="P220" s="1" t="s">
        <v>1524</v>
      </c>
      <c r="Q220">
        <v>292</v>
      </c>
      <c r="R220">
        <v>81</v>
      </c>
      <c r="S220">
        <v>211</v>
      </c>
      <c r="T220">
        <v>50</v>
      </c>
      <c r="U220">
        <v>15</v>
      </c>
      <c r="V220">
        <v>400</v>
      </c>
      <c r="W220" s="1" t="s">
        <v>151</v>
      </c>
      <c r="X220" s="1" t="s">
        <v>152</v>
      </c>
      <c r="Y220" s="1" t="s">
        <v>153</v>
      </c>
      <c r="Z220">
        <v>36</v>
      </c>
      <c r="AA220" s="2">
        <v>45919</v>
      </c>
      <c r="AB220">
        <v>39840.54</v>
      </c>
      <c r="AC220">
        <v>51441.07</v>
      </c>
      <c r="AD220">
        <v>11633437.68</v>
      </c>
      <c r="AE220" s="1" t="s">
        <v>55</v>
      </c>
      <c r="AF220" s="2">
        <v>46200</v>
      </c>
      <c r="AG220" s="2">
        <v>45922</v>
      </c>
      <c r="AH220" s="2"/>
      <c r="AI220" s="1" t="s">
        <v>91</v>
      </c>
      <c r="AJ220" s="1" t="s">
        <v>92</v>
      </c>
    </row>
    <row r="221" spans="1:36">
      <c r="A221" s="1" t="s">
        <v>1525</v>
      </c>
      <c r="B221" s="1" t="s">
        <v>1526</v>
      </c>
      <c r="C221" s="1" t="s">
        <v>1527</v>
      </c>
      <c r="D221" s="1" t="s">
        <v>1135</v>
      </c>
      <c r="E221" s="1" t="s">
        <v>122</v>
      </c>
      <c r="F221" s="1" t="s">
        <v>123</v>
      </c>
      <c r="G221" s="1" t="s">
        <v>124</v>
      </c>
      <c r="H221" s="1" t="s">
        <v>43</v>
      </c>
      <c r="I221" s="1" t="s">
        <v>44</v>
      </c>
      <c r="J221" t="s">
        <v>65</v>
      </c>
      <c r="K221" t="s">
        <v>66</v>
      </c>
      <c r="L221" s="1" t="s">
        <v>1528</v>
      </c>
      <c r="M221" s="1" t="s">
        <v>168</v>
      </c>
      <c r="N221" s="1" t="s">
        <v>178</v>
      </c>
      <c r="O221" s="1" t="s">
        <v>1529</v>
      </c>
      <c r="P221" s="1" t="s">
        <v>1530</v>
      </c>
      <c r="Q221">
        <v>139</v>
      </c>
      <c r="R221">
        <v>8</v>
      </c>
      <c r="S221">
        <v>131</v>
      </c>
      <c r="T221">
        <v>25</v>
      </c>
      <c r="U221">
        <v>7</v>
      </c>
      <c r="V221">
        <v>100</v>
      </c>
      <c r="W221" s="1" t="s">
        <v>161</v>
      </c>
      <c r="X221" s="1" t="s">
        <v>162</v>
      </c>
      <c r="Y221" s="1" t="s">
        <v>54</v>
      </c>
      <c r="Z221">
        <v>6</v>
      </c>
      <c r="AA221" s="2">
        <v>45876</v>
      </c>
      <c r="AB221">
        <v>440648.27</v>
      </c>
      <c r="AC221">
        <v>682231.38</v>
      </c>
      <c r="AD221">
        <v>61250109.530000001</v>
      </c>
      <c r="AE221" s="1" t="s">
        <v>55</v>
      </c>
      <c r="AF221" s="2">
        <v>46168</v>
      </c>
      <c r="AG221" s="2">
        <v>45888</v>
      </c>
      <c r="AH221" s="2"/>
      <c r="AI221" s="1" t="s">
        <v>410</v>
      </c>
      <c r="AJ221" s="1" t="s">
        <v>92</v>
      </c>
    </row>
    <row r="222" spans="1:36">
      <c r="A222" s="1" t="s">
        <v>1531</v>
      </c>
      <c r="B222" s="1" t="s">
        <v>1532</v>
      </c>
      <c r="C222" s="1" t="s">
        <v>1533</v>
      </c>
      <c r="D222" s="1" t="s">
        <v>830</v>
      </c>
      <c r="E222" s="1" t="s">
        <v>265</v>
      </c>
      <c r="F222" s="1" t="s">
        <v>622</v>
      </c>
      <c r="G222" s="1" t="s">
        <v>693</v>
      </c>
      <c r="H222" s="1" t="s">
        <v>43</v>
      </c>
      <c r="I222" s="1" t="s">
        <v>44</v>
      </c>
      <c r="J222" t="s">
        <v>65</v>
      </c>
      <c r="K222" t="s">
        <v>66</v>
      </c>
      <c r="L222" s="1" t="s">
        <v>1534</v>
      </c>
      <c r="M222" s="1" t="s">
        <v>100</v>
      </c>
      <c r="N222" s="1" t="s">
        <v>115</v>
      </c>
      <c r="O222" s="1" t="s">
        <v>1535</v>
      </c>
      <c r="P222" s="1" t="s">
        <v>1536</v>
      </c>
      <c r="Q222">
        <v>1</v>
      </c>
      <c r="R222">
        <v>0</v>
      </c>
      <c r="S222">
        <v>1</v>
      </c>
      <c r="T222">
        <v>30</v>
      </c>
      <c r="U222">
        <v>15</v>
      </c>
      <c r="V222">
        <v>240</v>
      </c>
      <c r="W222" s="1" t="s">
        <v>52</v>
      </c>
      <c r="X222" s="1" t="s">
        <v>53</v>
      </c>
      <c r="Y222" s="1" t="s">
        <v>54</v>
      </c>
      <c r="Z222">
        <v>3</v>
      </c>
      <c r="AA222" s="2">
        <v>46171</v>
      </c>
      <c r="AB222">
        <v>811545.94</v>
      </c>
      <c r="AC222">
        <v>944734.9</v>
      </c>
      <c r="AD222">
        <v>811545.94</v>
      </c>
      <c r="AE222" s="1" t="s">
        <v>55</v>
      </c>
      <c r="AF222" s="2">
        <v>46144</v>
      </c>
      <c r="AG222" s="2">
        <v>46173</v>
      </c>
      <c r="AH222" s="2"/>
      <c r="AI222" s="1" t="s">
        <v>129</v>
      </c>
      <c r="AJ222" s="1" t="s">
        <v>57</v>
      </c>
    </row>
    <row r="223" spans="1:36">
      <c r="A223" s="1" t="s">
        <v>1537</v>
      </c>
      <c r="B223" s="1" t="s">
        <v>1538</v>
      </c>
      <c r="C223" s="1" t="s">
        <v>1539</v>
      </c>
      <c r="D223" s="1" t="s">
        <v>900</v>
      </c>
      <c r="E223" s="1" t="s">
        <v>62</v>
      </c>
      <c r="F223" s="1" t="s">
        <v>363</v>
      </c>
      <c r="G223" s="1" t="s">
        <v>400</v>
      </c>
      <c r="H223" s="1" t="s">
        <v>43</v>
      </c>
      <c r="I223" s="1" t="s">
        <v>44</v>
      </c>
      <c r="J223" t="s">
        <v>45</v>
      </c>
      <c r="K223" t="s">
        <v>46</v>
      </c>
      <c r="L223" s="1" t="s">
        <v>1540</v>
      </c>
      <c r="M223" s="1" t="s">
        <v>68</v>
      </c>
      <c r="N223" s="1" t="s">
        <v>101</v>
      </c>
      <c r="O223" s="1" t="s">
        <v>1541</v>
      </c>
      <c r="P223" s="1" t="s">
        <v>1542</v>
      </c>
      <c r="Q223">
        <v>0</v>
      </c>
      <c r="R223">
        <v>0</v>
      </c>
      <c r="S223">
        <v>0</v>
      </c>
      <c r="T223">
        <v>20</v>
      </c>
      <c r="U223">
        <v>8</v>
      </c>
      <c r="V223">
        <v>80</v>
      </c>
      <c r="W223" s="1" t="s">
        <v>151</v>
      </c>
      <c r="X223" s="1" t="s">
        <v>152</v>
      </c>
      <c r="Y223" s="1" t="s">
        <v>153</v>
      </c>
      <c r="Z223">
        <v>35</v>
      </c>
      <c r="AA223" s="2">
        <v>45971</v>
      </c>
      <c r="AB223">
        <v>12778.8</v>
      </c>
      <c r="AC223">
        <v>17880.830000000002</v>
      </c>
      <c r="AD223">
        <v>0</v>
      </c>
      <c r="AE223" s="1" t="s">
        <v>55</v>
      </c>
      <c r="AF223" s="2">
        <v>46199</v>
      </c>
      <c r="AG223" s="2">
        <v>45974</v>
      </c>
      <c r="AH223" s="2"/>
      <c r="AI223" s="1" t="s">
        <v>56</v>
      </c>
      <c r="AJ223" s="1" t="s">
        <v>57</v>
      </c>
    </row>
    <row r="224" spans="1:36">
      <c r="A224" s="1" t="s">
        <v>1543</v>
      </c>
      <c r="B224" s="1" t="s">
        <v>1544</v>
      </c>
      <c r="C224" s="1" t="s">
        <v>1545</v>
      </c>
      <c r="D224" s="1" t="s">
        <v>378</v>
      </c>
      <c r="E224" s="1" t="s">
        <v>110</v>
      </c>
      <c r="F224" s="1" t="s">
        <v>63</v>
      </c>
      <c r="G224" s="1" t="s">
        <v>64</v>
      </c>
      <c r="H224" s="1" t="s">
        <v>43</v>
      </c>
      <c r="I224" s="1" t="s">
        <v>44</v>
      </c>
      <c r="J224" t="s">
        <v>45</v>
      </c>
      <c r="K224" t="s">
        <v>46</v>
      </c>
      <c r="L224" s="1" t="s">
        <v>1546</v>
      </c>
      <c r="M224" s="1" t="s">
        <v>168</v>
      </c>
      <c r="N224" s="1" t="s">
        <v>278</v>
      </c>
      <c r="O224" s="1" t="s">
        <v>1547</v>
      </c>
      <c r="P224" s="1" t="s">
        <v>1548</v>
      </c>
      <c r="Q224">
        <v>14</v>
      </c>
      <c r="R224">
        <v>5</v>
      </c>
      <c r="S224">
        <v>9</v>
      </c>
      <c r="T224">
        <v>20</v>
      </c>
      <c r="U224">
        <v>6</v>
      </c>
      <c r="V224">
        <v>200</v>
      </c>
      <c r="W224" s="1" t="s">
        <v>52</v>
      </c>
      <c r="X224" s="1" t="s">
        <v>53</v>
      </c>
      <c r="Y224" s="1" t="s">
        <v>54</v>
      </c>
      <c r="Z224">
        <v>5</v>
      </c>
      <c r="AA224" s="2">
        <v>46181</v>
      </c>
      <c r="AB224">
        <v>106554.3</v>
      </c>
      <c r="AC224">
        <v>122635.69</v>
      </c>
      <c r="AD224">
        <v>1491760.2</v>
      </c>
      <c r="AE224" s="1" t="s">
        <v>55</v>
      </c>
      <c r="AF224" s="2">
        <v>46188</v>
      </c>
      <c r="AG224" s="2">
        <v>46189</v>
      </c>
      <c r="AH224" s="2">
        <v>46180</v>
      </c>
      <c r="AI224" s="1" t="s">
        <v>129</v>
      </c>
      <c r="AJ224" s="1" t="s">
        <v>57</v>
      </c>
    </row>
    <row r="225" spans="1:36">
      <c r="A225" s="1" t="s">
        <v>1549</v>
      </c>
      <c r="B225" s="1" t="s">
        <v>1550</v>
      </c>
      <c r="C225" s="1" t="s">
        <v>1551</v>
      </c>
      <c r="D225" s="1" t="s">
        <v>61</v>
      </c>
      <c r="E225" s="1" t="s">
        <v>62</v>
      </c>
      <c r="F225" s="1" t="s">
        <v>63</v>
      </c>
      <c r="G225" s="1" t="s">
        <v>64</v>
      </c>
      <c r="H225" s="1" t="s">
        <v>43</v>
      </c>
      <c r="I225" s="1" t="s">
        <v>44</v>
      </c>
      <c r="J225" t="s">
        <v>45</v>
      </c>
      <c r="K225" t="s">
        <v>46</v>
      </c>
      <c r="L225" s="1" t="s">
        <v>1552</v>
      </c>
      <c r="M225" s="1" t="s">
        <v>114</v>
      </c>
      <c r="N225" s="1" t="s">
        <v>203</v>
      </c>
      <c r="O225" s="1" t="s">
        <v>1553</v>
      </c>
      <c r="P225" s="1" t="s">
        <v>1554</v>
      </c>
      <c r="Q225">
        <v>448</v>
      </c>
      <c r="R225">
        <v>167</v>
      </c>
      <c r="S225">
        <v>281</v>
      </c>
      <c r="T225">
        <v>40</v>
      </c>
      <c r="U225">
        <v>12</v>
      </c>
      <c r="V225">
        <v>400</v>
      </c>
      <c r="W225" s="1" t="s">
        <v>151</v>
      </c>
      <c r="X225" s="1" t="s">
        <v>152</v>
      </c>
      <c r="Y225" s="1" t="s">
        <v>153</v>
      </c>
      <c r="Z225">
        <v>34</v>
      </c>
      <c r="AA225" s="2">
        <v>45828</v>
      </c>
      <c r="AB225">
        <v>110050.64</v>
      </c>
      <c r="AC225">
        <v>164003.06</v>
      </c>
      <c r="AD225">
        <v>49302686.719999999</v>
      </c>
      <c r="AE225" s="1" t="s">
        <v>55</v>
      </c>
      <c r="AF225" s="2">
        <v>46185</v>
      </c>
      <c r="AG225" s="2">
        <v>45832</v>
      </c>
      <c r="AH225" s="2">
        <v>46466</v>
      </c>
      <c r="AI225" s="1" t="s">
        <v>410</v>
      </c>
      <c r="AJ225" s="1" t="s">
        <v>92</v>
      </c>
    </row>
    <row r="226" spans="1:36">
      <c r="A226" s="1" t="s">
        <v>1555</v>
      </c>
      <c r="B226" s="1" t="s">
        <v>1556</v>
      </c>
      <c r="C226" s="1" t="s">
        <v>1557</v>
      </c>
      <c r="D226" s="1" t="s">
        <v>521</v>
      </c>
      <c r="E226" s="1" t="s">
        <v>243</v>
      </c>
      <c r="F226" s="1" t="s">
        <v>244</v>
      </c>
      <c r="G226" s="1" t="s">
        <v>778</v>
      </c>
      <c r="H226" s="1" t="s">
        <v>43</v>
      </c>
      <c r="I226" s="1" t="s">
        <v>44</v>
      </c>
      <c r="J226" t="s">
        <v>45</v>
      </c>
      <c r="K226" t="s">
        <v>46</v>
      </c>
      <c r="L226" s="1" t="s">
        <v>1558</v>
      </c>
      <c r="M226" s="1" t="s">
        <v>48</v>
      </c>
      <c r="N226" s="1" t="s">
        <v>49</v>
      </c>
      <c r="O226" s="1" t="s">
        <v>1559</v>
      </c>
      <c r="P226" s="1" t="s">
        <v>1560</v>
      </c>
      <c r="Q226">
        <v>33</v>
      </c>
      <c r="R226">
        <v>10</v>
      </c>
      <c r="S226">
        <v>23</v>
      </c>
      <c r="T226">
        <v>40</v>
      </c>
      <c r="U226">
        <v>12</v>
      </c>
      <c r="V226">
        <v>160</v>
      </c>
      <c r="W226" s="1" t="s">
        <v>52</v>
      </c>
      <c r="X226" s="1" t="s">
        <v>53</v>
      </c>
      <c r="Y226" s="1" t="s">
        <v>54</v>
      </c>
      <c r="Z226">
        <v>3</v>
      </c>
      <c r="AA226" s="2">
        <v>45894</v>
      </c>
      <c r="AB226">
        <v>252325.97</v>
      </c>
      <c r="AC226">
        <v>378326.49</v>
      </c>
      <c r="AD226">
        <v>8326757.0099999998</v>
      </c>
      <c r="AE226" s="1" t="s">
        <v>55</v>
      </c>
      <c r="AF226" s="2">
        <v>46200</v>
      </c>
      <c r="AG226" s="2">
        <v>45898</v>
      </c>
      <c r="AH226" s="2"/>
      <c r="AI226" s="1" t="s">
        <v>129</v>
      </c>
      <c r="AJ226" s="1" t="s">
        <v>57</v>
      </c>
    </row>
    <row r="227" spans="1:36">
      <c r="A227" s="1" t="s">
        <v>1561</v>
      </c>
      <c r="B227" s="1" t="s">
        <v>1562</v>
      </c>
      <c r="C227" s="1" t="s">
        <v>1563</v>
      </c>
      <c r="D227" s="1" t="s">
        <v>799</v>
      </c>
      <c r="E227" s="1" t="s">
        <v>254</v>
      </c>
      <c r="F227" s="1" t="s">
        <v>135</v>
      </c>
      <c r="G227" s="1" t="s">
        <v>166</v>
      </c>
      <c r="H227" s="1" t="s">
        <v>137</v>
      </c>
      <c r="I227" s="1" t="s">
        <v>44</v>
      </c>
      <c r="J227" t="s">
        <v>82</v>
      </c>
      <c r="K227" t="s">
        <v>83</v>
      </c>
      <c r="L227" s="1" t="s">
        <v>1564</v>
      </c>
      <c r="M227" s="1" t="s">
        <v>114</v>
      </c>
      <c r="N227" s="1" t="s">
        <v>49</v>
      </c>
      <c r="O227" s="1" t="s">
        <v>1565</v>
      </c>
      <c r="P227" s="1" t="s">
        <v>1566</v>
      </c>
      <c r="Q227">
        <v>223</v>
      </c>
      <c r="R227">
        <v>61</v>
      </c>
      <c r="S227">
        <v>162</v>
      </c>
      <c r="U227">
        <v>15</v>
      </c>
      <c r="V227">
        <v>300</v>
      </c>
      <c r="W227" s="1" t="s">
        <v>259</v>
      </c>
      <c r="X227" s="1" t="s">
        <v>260</v>
      </c>
      <c r="Y227" s="1" t="s">
        <v>54</v>
      </c>
      <c r="Z227">
        <v>7</v>
      </c>
      <c r="AA227" s="2">
        <v>46015</v>
      </c>
      <c r="AB227">
        <v>43236.79</v>
      </c>
      <c r="AC227">
        <v>57016.13</v>
      </c>
      <c r="AD227">
        <v>9641804.1699999999</v>
      </c>
      <c r="AE227" s="1" t="s">
        <v>55</v>
      </c>
      <c r="AF227" s="2">
        <v>46159</v>
      </c>
      <c r="AG227" s="2">
        <v>46022</v>
      </c>
      <c r="AH227" s="2">
        <v>46641</v>
      </c>
      <c r="AI227" s="1" t="s">
        <v>91</v>
      </c>
      <c r="AJ227" s="1" t="s">
        <v>92</v>
      </c>
    </row>
    <row r="228" spans="1:36">
      <c r="A228" s="1" t="s">
        <v>1567</v>
      </c>
      <c r="B228" s="1" t="s">
        <v>1568</v>
      </c>
      <c r="C228" s="1" t="s">
        <v>1569</v>
      </c>
      <c r="D228" s="1" t="s">
        <v>334</v>
      </c>
      <c r="E228" s="1" t="s">
        <v>335</v>
      </c>
      <c r="F228" s="1" t="s">
        <v>97</v>
      </c>
      <c r="G228" s="1" t="s">
        <v>1110</v>
      </c>
      <c r="H228" s="1" t="s">
        <v>43</v>
      </c>
      <c r="I228" s="1" t="s">
        <v>44</v>
      </c>
      <c r="J228" t="s">
        <v>65</v>
      </c>
      <c r="K228" t="s">
        <v>66</v>
      </c>
      <c r="L228" s="1" t="s">
        <v>1570</v>
      </c>
      <c r="M228" s="1" t="s">
        <v>68</v>
      </c>
      <c r="N228" s="1" t="s">
        <v>278</v>
      </c>
      <c r="O228" s="1" t="s">
        <v>1571</v>
      </c>
      <c r="P228" s="1" t="s">
        <v>1572</v>
      </c>
      <c r="Q228">
        <v>103</v>
      </c>
      <c r="R228">
        <v>7</v>
      </c>
      <c r="S228">
        <v>96</v>
      </c>
      <c r="T228">
        <v>60</v>
      </c>
      <c r="U228">
        <v>18</v>
      </c>
      <c r="V228">
        <v>240</v>
      </c>
      <c r="W228" s="1" t="s">
        <v>229</v>
      </c>
      <c r="X228" s="1" t="s">
        <v>230</v>
      </c>
      <c r="Y228" s="1" t="s">
        <v>153</v>
      </c>
      <c r="Z228">
        <v>35</v>
      </c>
      <c r="AA228" s="2">
        <v>45906</v>
      </c>
      <c r="AB228">
        <v>86320.58</v>
      </c>
      <c r="AC228">
        <v>133181.78</v>
      </c>
      <c r="AD228">
        <v>8891019.7400000002</v>
      </c>
      <c r="AE228" s="1" t="s">
        <v>55</v>
      </c>
      <c r="AF228" s="2">
        <v>46164</v>
      </c>
      <c r="AG228" s="2">
        <v>45914</v>
      </c>
      <c r="AH228" s="2"/>
      <c r="AI228" s="1" t="s">
        <v>91</v>
      </c>
      <c r="AJ228" s="1" t="s">
        <v>92</v>
      </c>
    </row>
    <row r="229" spans="1:36">
      <c r="A229" s="1" t="s">
        <v>1573</v>
      </c>
      <c r="B229" s="1" t="s">
        <v>1574</v>
      </c>
      <c r="C229" s="1" t="s">
        <v>1575</v>
      </c>
      <c r="D229" s="1" t="s">
        <v>521</v>
      </c>
      <c r="E229" s="1" t="s">
        <v>243</v>
      </c>
      <c r="F229" s="1" t="s">
        <v>244</v>
      </c>
      <c r="G229" s="1" t="s">
        <v>245</v>
      </c>
      <c r="H229" s="1" t="s">
        <v>43</v>
      </c>
      <c r="I229" s="1" t="s">
        <v>44</v>
      </c>
      <c r="J229" t="s">
        <v>45</v>
      </c>
      <c r="K229" t="s">
        <v>46</v>
      </c>
      <c r="L229" s="1" t="s">
        <v>1576</v>
      </c>
      <c r="M229" s="1" t="s">
        <v>139</v>
      </c>
      <c r="N229" s="1" t="s">
        <v>236</v>
      </c>
      <c r="O229" s="1" t="s">
        <v>1577</v>
      </c>
      <c r="P229" s="1" t="s">
        <v>1578</v>
      </c>
      <c r="Q229">
        <v>427</v>
      </c>
      <c r="R229">
        <v>165</v>
      </c>
      <c r="S229">
        <v>262</v>
      </c>
      <c r="T229">
        <v>75</v>
      </c>
      <c r="U229">
        <v>22</v>
      </c>
      <c r="V229">
        <v>600</v>
      </c>
      <c r="W229" s="1" t="s">
        <v>181</v>
      </c>
      <c r="X229" s="1" t="s">
        <v>182</v>
      </c>
      <c r="Y229" s="1" t="s">
        <v>54</v>
      </c>
      <c r="Z229">
        <v>12</v>
      </c>
      <c r="AA229" s="2"/>
      <c r="AB229">
        <v>61694.89</v>
      </c>
      <c r="AC229">
        <v>72062.539999999994</v>
      </c>
      <c r="AD229">
        <v>26343718.030000001</v>
      </c>
      <c r="AE229" s="1" t="s">
        <v>55</v>
      </c>
      <c r="AF229" s="2">
        <v>46160</v>
      </c>
      <c r="AG229" s="2">
        <v>46045</v>
      </c>
      <c r="AH229" s="2"/>
      <c r="AI229" s="1" t="s">
        <v>91</v>
      </c>
      <c r="AJ229" s="1" t="s">
        <v>92</v>
      </c>
    </row>
    <row r="230" spans="1:36">
      <c r="A230" s="1" t="s">
        <v>1579</v>
      </c>
      <c r="B230" s="1" t="s">
        <v>1580</v>
      </c>
      <c r="C230" s="1" t="s">
        <v>1581</v>
      </c>
      <c r="D230" s="1" t="s">
        <v>636</v>
      </c>
      <c r="E230" s="1" t="s">
        <v>134</v>
      </c>
      <c r="F230" s="1" t="s">
        <v>217</v>
      </c>
      <c r="G230" s="1" t="s">
        <v>255</v>
      </c>
      <c r="H230" s="1" t="s">
        <v>43</v>
      </c>
      <c r="I230" s="1" t="s">
        <v>201</v>
      </c>
      <c r="J230" t="s">
        <v>82</v>
      </c>
      <c r="K230" t="s">
        <v>83</v>
      </c>
      <c r="L230" s="1" t="s">
        <v>1582</v>
      </c>
      <c r="M230" s="1" t="s">
        <v>126</v>
      </c>
      <c r="N230" s="1" t="s">
        <v>236</v>
      </c>
      <c r="O230" s="1" t="s">
        <v>1583</v>
      </c>
      <c r="P230" s="1" t="s">
        <v>1584</v>
      </c>
      <c r="Q230">
        <v>653</v>
      </c>
      <c r="R230">
        <v>240</v>
      </c>
      <c r="S230">
        <v>413</v>
      </c>
      <c r="T230">
        <v>100</v>
      </c>
      <c r="U230">
        <v>50</v>
      </c>
      <c r="V230">
        <v>800</v>
      </c>
      <c r="W230" s="1" t="s">
        <v>151</v>
      </c>
      <c r="X230" s="1" t="s">
        <v>152</v>
      </c>
      <c r="Y230" s="1" t="s">
        <v>153</v>
      </c>
      <c r="Z230">
        <v>37</v>
      </c>
      <c r="AA230" s="2">
        <v>45782</v>
      </c>
      <c r="AB230">
        <v>455186.4</v>
      </c>
      <c r="AC230">
        <v>615718.81999999995</v>
      </c>
      <c r="AD230">
        <v>297236719.19999999</v>
      </c>
      <c r="AE230" s="1" t="s">
        <v>55</v>
      </c>
      <c r="AF230" s="2">
        <v>46171</v>
      </c>
      <c r="AG230" s="2">
        <v>45787</v>
      </c>
      <c r="AH230" s="2"/>
      <c r="AI230" s="1" t="s">
        <v>91</v>
      </c>
      <c r="AJ230" s="1" t="s">
        <v>92</v>
      </c>
    </row>
    <row r="231" spans="1:36">
      <c r="A231" s="1" t="s">
        <v>1585</v>
      </c>
      <c r="B231" s="1" t="s">
        <v>1586</v>
      </c>
      <c r="C231" s="1" t="s">
        <v>1587</v>
      </c>
      <c r="D231" s="1" t="s">
        <v>557</v>
      </c>
      <c r="E231" s="1" t="s">
        <v>254</v>
      </c>
      <c r="F231" s="1" t="s">
        <v>135</v>
      </c>
      <c r="G231" s="1" t="s">
        <v>706</v>
      </c>
      <c r="H231" s="1" t="s">
        <v>137</v>
      </c>
      <c r="I231" s="1" t="s">
        <v>44</v>
      </c>
      <c r="J231" t="s">
        <v>82</v>
      </c>
      <c r="K231" t="s">
        <v>83</v>
      </c>
      <c r="L231" s="1" t="s">
        <v>67</v>
      </c>
      <c r="M231" s="1" t="s">
        <v>68</v>
      </c>
      <c r="N231" s="1" t="s">
        <v>69</v>
      </c>
      <c r="O231" s="1" t="s">
        <v>1588</v>
      </c>
      <c r="P231" s="1" t="s">
        <v>1589</v>
      </c>
      <c r="Q231">
        <v>154</v>
      </c>
      <c r="R231">
        <v>14</v>
      </c>
      <c r="S231">
        <v>140</v>
      </c>
      <c r="T231">
        <v>20</v>
      </c>
      <c r="U231">
        <v>6</v>
      </c>
      <c r="V231">
        <v>100</v>
      </c>
      <c r="W231" s="1" t="s">
        <v>308</v>
      </c>
      <c r="X231" s="1" t="s">
        <v>309</v>
      </c>
      <c r="Y231" s="1" t="s">
        <v>74</v>
      </c>
      <c r="Z231">
        <v>24</v>
      </c>
      <c r="AA231" s="2">
        <v>46009</v>
      </c>
      <c r="AB231">
        <v>13153.07</v>
      </c>
      <c r="AC231">
        <v>17174.68</v>
      </c>
      <c r="AD231">
        <v>2025572.78</v>
      </c>
      <c r="AE231" s="1" t="s">
        <v>55</v>
      </c>
      <c r="AF231" s="2">
        <v>46160</v>
      </c>
      <c r="AG231" s="2">
        <v>46012</v>
      </c>
      <c r="AH231" s="2">
        <v>46367</v>
      </c>
      <c r="AI231" s="1" t="s">
        <v>410</v>
      </c>
      <c r="AJ231" s="1" t="s">
        <v>92</v>
      </c>
    </row>
    <row r="232" spans="1:36">
      <c r="A232" s="1" t="s">
        <v>1590</v>
      </c>
      <c r="B232" s="1" t="s">
        <v>1591</v>
      </c>
      <c r="C232" s="1" t="s">
        <v>1592</v>
      </c>
      <c r="D232" s="1" t="s">
        <v>274</v>
      </c>
      <c r="E232" s="1" t="s">
        <v>275</v>
      </c>
      <c r="F232" s="1" t="s">
        <v>266</v>
      </c>
      <c r="G232" s="1" t="s">
        <v>267</v>
      </c>
      <c r="H232" s="1" t="s">
        <v>43</v>
      </c>
      <c r="I232" s="1" t="s">
        <v>44</v>
      </c>
      <c r="J232" t="s">
        <v>82</v>
      </c>
      <c r="K232" t="s">
        <v>83</v>
      </c>
      <c r="L232" s="1" t="s">
        <v>1593</v>
      </c>
      <c r="M232" s="1" t="s">
        <v>168</v>
      </c>
      <c r="N232" s="1" t="s">
        <v>49</v>
      </c>
      <c r="O232" s="1" t="s">
        <v>1594</v>
      </c>
      <c r="P232" s="1" t="s">
        <v>1595</v>
      </c>
      <c r="Q232">
        <v>240</v>
      </c>
      <c r="R232">
        <v>30</v>
      </c>
      <c r="S232">
        <v>210</v>
      </c>
      <c r="T232">
        <v>60</v>
      </c>
      <c r="U232">
        <v>24</v>
      </c>
      <c r="V232">
        <v>300</v>
      </c>
      <c r="W232" s="1" t="s">
        <v>151</v>
      </c>
      <c r="X232" s="1" t="s">
        <v>152</v>
      </c>
      <c r="Y232" s="1" t="s">
        <v>153</v>
      </c>
      <c r="Z232">
        <v>34</v>
      </c>
      <c r="AA232" s="2">
        <v>45831</v>
      </c>
      <c r="AB232">
        <v>618588.66</v>
      </c>
      <c r="AC232">
        <v>924669.9</v>
      </c>
      <c r="AD232">
        <v>148461278.40000001</v>
      </c>
      <c r="AE232" s="1" t="s">
        <v>55</v>
      </c>
      <c r="AF232" s="2">
        <v>46193</v>
      </c>
      <c r="AG232" s="2">
        <v>45833</v>
      </c>
      <c r="AH232" s="2"/>
      <c r="AI232" s="1" t="s">
        <v>91</v>
      </c>
      <c r="AJ232" s="1" t="s">
        <v>92</v>
      </c>
    </row>
    <row r="233" spans="1:36">
      <c r="A233" s="1" t="s">
        <v>1596</v>
      </c>
      <c r="B233" s="1" t="s">
        <v>1597</v>
      </c>
      <c r="C233" s="1" t="s">
        <v>1598</v>
      </c>
      <c r="D233" s="1" t="s">
        <v>971</v>
      </c>
      <c r="E233" s="1" t="s">
        <v>110</v>
      </c>
      <c r="F233" s="1" t="s">
        <v>41</v>
      </c>
      <c r="G233" s="1" t="s">
        <v>786</v>
      </c>
      <c r="H233" s="1" t="s">
        <v>43</v>
      </c>
      <c r="I233" s="1" t="s">
        <v>44</v>
      </c>
      <c r="J233" t="s">
        <v>82</v>
      </c>
      <c r="K233" t="s">
        <v>83</v>
      </c>
      <c r="L233" s="1" t="s">
        <v>1599</v>
      </c>
      <c r="M233" s="1" t="s">
        <v>48</v>
      </c>
      <c r="N233" s="1" t="s">
        <v>178</v>
      </c>
      <c r="O233" s="1" t="s">
        <v>1600</v>
      </c>
      <c r="P233" s="1" t="s">
        <v>1601</v>
      </c>
      <c r="Q233">
        <v>166</v>
      </c>
      <c r="R233">
        <v>29</v>
      </c>
      <c r="S233">
        <v>137</v>
      </c>
      <c r="T233">
        <v>30</v>
      </c>
      <c r="U233">
        <v>15</v>
      </c>
      <c r="V233">
        <v>180</v>
      </c>
      <c r="W233" s="1" t="s">
        <v>104</v>
      </c>
      <c r="X233" s="1" t="s">
        <v>105</v>
      </c>
      <c r="Y233" s="1" t="s">
        <v>54</v>
      </c>
      <c r="Z233">
        <v>6</v>
      </c>
      <c r="AA233" s="2">
        <v>45761</v>
      </c>
      <c r="AB233">
        <v>145433.48000000001</v>
      </c>
      <c r="AC233">
        <v>221149.93</v>
      </c>
      <c r="AD233">
        <v>24141957.68</v>
      </c>
      <c r="AE233" s="1" t="s">
        <v>55</v>
      </c>
      <c r="AF233" s="2">
        <v>46151</v>
      </c>
      <c r="AG233" s="2">
        <v>45771</v>
      </c>
      <c r="AH233" s="2"/>
      <c r="AI233" s="1" t="s">
        <v>91</v>
      </c>
      <c r="AJ233" s="1" t="s">
        <v>92</v>
      </c>
    </row>
    <row r="234" spans="1:36">
      <c r="A234" s="1" t="s">
        <v>1602</v>
      </c>
      <c r="B234" s="1" t="s">
        <v>1603</v>
      </c>
      <c r="C234" s="1" t="s">
        <v>1604</v>
      </c>
      <c r="D234" s="1" t="s">
        <v>508</v>
      </c>
      <c r="E234" s="1" t="s">
        <v>146</v>
      </c>
      <c r="F234" s="1" t="s">
        <v>244</v>
      </c>
      <c r="G234" s="1" t="s">
        <v>245</v>
      </c>
      <c r="H234" s="1" t="s">
        <v>43</v>
      </c>
      <c r="I234" s="1" t="s">
        <v>44</v>
      </c>
      <c r="J234" t="s">
        <v>65</v>
      </c>
      <c r="K234" t="s">
        <v>66</v>
      </c>
      <c r="L234" s="1" t="s">
        <v>1605</v>
      </c>
      <c r="M234" s="1" t="s">
        <v>139</v>
      </c>
      <c r="N234" s="1" t="s">
        <v>101</v>
      </c>
      <c r="O234" s="1" t="s">
        <v>1606</v>
      </c>
      <c r="P234" s="1" t="s">
        <v>1607</v>
      </c>
      <c r="Q234">
        <v>4</v>
      </c>
      <c r="R234">
        <v>0</v>
      </c>
      <c r="S234">
        <v>4</v>
      </c>
      <c r="T234">
        <v>25</v>
      </c>
      <c r="U234">
        <v>7</v>
      </c>
      <c r="V234">
        <v>100</v>
      </c>
      <c r="W234" s="1" t="s">
        <v>161</v>
      </c>
      <c r="X234" s="1" t="s">
        <v>162</v>
      </c>
      <c r="Y234" s="1" t="s">
        <v>54</v>
      </c>
      <c r="Z234">
        <v>7</v>
      </c>
      <c r="AA234" s="2">
        <v>45963</v>
      </c>
      <c r="AB234">
        <v>160685.26999999999</v>
      </c>
      <c r="AC234">
        <v>226754.05</v>
      </c>
      <c r="AD234">
        <v>642741.07999999996</v>
      </c>
      <c r="AE234" s="1" t="s">
        <v>55</v>
      </c>
      <c r="AF234" s="2">
        <v>46180</v>
      </c>
      <c r="AG234" s="2">
        <v>45974</v>
      </c>
      <c r="AH234" s="2"/>
      <c r="AI234" s="1" t="s">
        <v>129</v>
      </c>
      <c r="AJ234" s="1" t="s">
        <v>57</v>
      </c>
    </row>
    <row r="235" spans="1:36">
      <c r="A235" s="1" t="s">
        <v>1608</v>
      </c>
      <c r="B235" s="1" t="s">
        <v>1609</v>
      </c>
      <c r="C235" s="1" t="s">
        <v>1610</v>
      </c>
      <c r="D235" s="1" t="s">
        <v>1325</v>
      </c>
      <c r="E235" s="1" t="s">
        <v>62</v>
      </c>
      <c r="F235" s="1" t="s">
        <v>363</v>
      </c>
      <c r="G235" s="1" t="s">
        <v>400</v>
      </c>
      <c r="H235" s="1" t="s">
        <v>43</v>
      </c>
      <c r="I235" s="1" t="s">
        <v>44</v>
      </c>
      <c r="J235" t="s">
        <v>82</v>
      </c>
      <c r="K235" t="s">
        <v>83</v>
      </c>
      <c r="L235" s="1" t="s">
        <v>1611</v>
      </c>
      <c r="M235" s="1" t="s">
        <v>168</v>
      </c>
      <c r="N235" s="1" t="s">
        <v>236</v>
      </c>
      <c r="O235" s="1" t="s">
        <v>1612</v>
      </c>
      <c r="P235" s="1" t="s">
        <v>1613</v>
      </c>
      <c r="Q235">
        <v>85</v>
      </c>
      <c r="R235">
        <v>28</v>
      </c>
      <c r="S235">
        <v>57</v>
      </c>
      <c r="T235">
        <v>30</v>
      </c>
      <c r="U235">
        <v>12</v>
      </c>
      <c r="V235">
        <v>150</v>
      </c>
      <c r="W235" s="1" t="s">
        <v>88</v>
      </c>
      <c r="X235" s="1" t="s">
        <v>89</v>
      </c>
      <c r="Y235" s="1" t="s">
        <v>90</v>
      </c>
      <c r="Z235">
        <v>27</v>
      </c>
      <c r="AA235" s="2">
        <v>45978</v>
      </c>
      <c r="AB235">
        <v>49644.03</v>
      </c>
      <c r="AC235">
        <v>64349.33</v>
      </c>
      <c r="AD235">
        <v>4219742.55</v>
      </c>
      <c r="AE235" s="1" t="s">
        <v>55</v>
      </c>
      <c r="AF235" s="2">
        <v>46186</v>
      </c>
      <c r="AG235" s="2">
        <v>45987</v>
      </c>
      <c r="AH235" s="2"/>
      <c r="AI235" s="1" t="s">
        <v>91</v>
      </c>
      <c r="AJ235" s="1" t="s">
        <v>92</v>
      </c>
    </row>
    <row r="236" spans="1:36">
      <c r="A236" s="1" t="s">
        <v>1614</v>
      </c>
      <c r="B236" s="1" t="s">
        <v>1615</v>
      </c>
      <c r="C236" s="1" t="s">
        <v>1616</v>
      </c>
      <c r="D236" s="1" t="s">
        <v>1617</v>
      </c>
      <c r="E236" s="1" t="s">
        <v>62</v>
      </c>
      <c r="F236" s="1" t="s">
        <v>80</v>
      </c>
      <c r="G236" s="1" t="s">
        <v>81</v>
      </c>
      <c r="H236" s="1" t="s">
        <v>43</v>
      </c>
      <c r="I236" s="1" t="s">
        <v>44</v>
      </c>
      <c r="J236" t="s">
        <v>65</v>
      </c>
      <c r="K236" t="s">
        <v>66</v>
      </c>
      <c r="L236" s="1" t="s">
        <v>1618</v>
      </c>
      <c r="M236" s="1" t="s">
        <v>48</v>
      </c>
      <c r="N236" s="1" t="s">
        <v>203</v>
      </c>
      <c r="O236" s="1" t="s">
        <v>1619</v>
      </c>
      <c r="P236" s="1" t="s">
        <v>1620</v>
      </c>
      <c r="Q236">
        <v>148</v>
      </c>
      <c r="R236">
        <v>52</v>
      </c>
      <c r="S236">
        <v>96</v>
      </c>
      <c r="T236">
        <v>25</v>
      </c>
      <c r="U236">
        <v>12</v>
      </c>
      <c r="V236">
        <v>150</v>
      </c>
      <c r="W236" s="1" t="s">
        <v>72</v>
      </c>
      <c r="X236" s="1" t="s">
        <v>73</v>
      </c>
      <c r="Y236" s="1" t="s">
        <v>74</v>
      </c>
      <c r="Z236">
        <v>19</v>
      </c>
      <c r="AA236" s="2">
        <v>45722</v>
      </c>
      <c r="AB236">
        <v>955380.46</v>
      </c>
      <c r="AC236">
        <v>1364662.48</v>
      </c>
      <c r="AD236">
        <v>141396308.09999999</v>
      </c>
      <c r="AE236" s="1" t="s">
        <v>55</v>
      </c>
      <c r="AF236" s="2">
        <v>46179</v>
      </c>
      <c r="AG236" s="2">
        <v>45732</v>
      </c>
      <c r="AH236" s="2"/>
      <c r="AI236" s="1" t="s">
        <v>91</v>
      </c>
      <c r="AJ236" s="1" t="s">
        <v>92</v>
      </c>
    </row>
    <row r="237" spans="1:36">
      <c r="A237" s="1" t="s">
        <v>1621</v>
      </c>
      <c r="B237" s="1" t="s">
        <v>1622</v>
      </c>
      <c r="C237" s="1" t="s">
        <v>1623</v>
      </c>
      <c r="D237" s="1" t="s">
        <v>455</v>
      </c>
      <c r="E237" s="1" t="s">
        <v>62</v>
      </c>
      <c r="F237" s="1" t="s">
        <v>135</v>
      </c>
      <c r="G237" s="1" t="s">
        <v>136</v>
      </c>
      <c r="H237" s="1" t="s">
        <v>137</v>
      </c>
      <c r="I237" s="1" t="s">
        <v>44</v>
      </c>
      <c r="J237" t="s">
        <v>82</v>
      </c>
      <c r="K237" t="s">
        <v>83</v>
      </c>
      <c r="L237" s="1" t="s">
        <v>1624</v>
      </c>
      <c r="M237" s="1" t="s">
        <v>126</v>
      </c>
      <c r="N237" s="1" t="s">
        <v>49</v>
      </c>
      <c r="O237" s="1" t="s">
        <v>1625</v>
      </c>
      <c r="P237" s="1" t="s">
        <v>1626</v>
      </c>
      <c r="Q237">
        <v>75</v>
      </c>
      <c r="R237">
        <v>15</v>
      </c>
      <c r="S237">
        <v>60</v>
      </c>
      <c r="T237">
        <v>60</v>
      </c>
      <c r="U237">
        <v>24</v>
      </c>
      <c r="V237">
        <v>240</v>
      </c>
      <c r="W237" s="1" t="s">
        <v>308</v>
      </c>
      <c r="X237" s="1" t="s">
        <v>309</v>
      </c>
      <c r="Y237" s="1" t="s">
        <v>74</v>
      </c>
      <c r="Z237">
        <v>19</v>
      </c>
      <c r="AA237" s="2">
        <v>45801</v>
      </c>
      <c r="AB237">
        <v>14611.7</v>
      </c>
      <c r="AC237">
        <v>18118.13</v>
      </c>
      <c r="AD237">
        <v>1095877.5</v>
      </c>
      <c r="AE237" s="1" t="s">
        <v>55</v>
      </c>
      <c r="AF237" s="2">
        <v>46174</v>
      </c>
      <c r="AG237" s="2">
        <v>45813</v>
      </c>
      <c r="AH237" s="2">
        <v>46723</v>
      </c>
      <c r="AI237" s="1" t="s">
        <v>91</v>
      </c>
      <c r="AJ237" s="1" t="s">
        <v>92</v>
      </c>
    </row>
    <row r="238" spans="1:36">
      <c r="A238" s="1" t="s">
        <v>1627</v>
      </c>
      <c r="B238" s="1" t="s">
        <v>1628</v>
      </c>
      <c r="C238" s="1" t="s">
        <v>1629</v>
      </c>
      <c r="D238" s="1" t="s">
        <v>133</v>
      </c>
      <c r="E238" s="1" t="s">
        <v>134</v>
      </c>
      <c r="F238" s="1" t="s">
        <v>135</v>
      </c>
      <c r="G238" s="1" t="s">
        <v>166</v>
      </c>
      <c r="H238" s="1" t="s">
        <v>137</v>
      </c>
      <c r="I238" s="1" t="s">
        <v>44</v>
      </c>
      <c r="J238" t="s">
        <v>65</v>
      </c>
      <c r="K238" t="s">
        <v>66</v>
      </c>
      <c r="L238" s="1" t="s">
        <v>1630</v>
      </c>
      <c r="M238" s="1" t="s">
        <v>114</v>
      </c>
      <c r="N238" s="1" t="s">
        <v>203</v>
      </c>
      <c r="O238" s="1" t="s">
        <v>1491</v>
      </c>
      <c r="P238" s="1" t="s">
        <v>1631</v>
      </c>
      <c r="Q238">
        <v>119</v>
      </c>
      <c r="R238">
        <v>39</v>
      </c>
      <c r="S238">
        <v>80</v>
      </c>
      <c r="T238">
        <v>30</v>
      </c>
      <c r="U238">
        <v>9</v>
      </c>
      <c r="V238">
        <v>240</v>
      </c>
      <c r="W238" s="1" t="s">
        <v>72</v>
      </c>
      <c r="X238" s="1" t="s">
        <v>73</v>
      </c>
      <c r="Y238" s="1" t="s">
        <v>74</v>
      </c>
      <c r="Z238">
        <v>15</v>
      </c>
      <c r="AA238" s="2">
        <v>46049</v>
      </c>
      <c r="AB238">
        <v>11348.09</v>
      </c>
      <c r="AC238">
        <v>13076.7</v>
      </c>
      <c r="AD238">
        <v>1350422.71</v>
      </c>
      <c r="AE238" s="1" t="s">
        <v>55</v>
      </c>
      <c r="AF238" s="2">
        <v>46184</v>
      </c>
      <c r="AG238" s="2">
        <v>46052</v>
      </c>
      <c r="AH238" s="2">
        <v>46294</v>
      </c>
      <c r="AI238" s="1" t="s">
        <v>91</v>
      </c>
      <c r="AJ238" s="1" t="s">
        <v>92</v>
      </c>
    </row>
    <row r="239" spans="1:36">
      <c r="A239" s="1" t="s">
        <v>1632</v>
      </c>
      <c r="B239" s="1" t="s">
        <v>1633</v>
      </c>
      <c r="C239" s="1" t="s">
        <v>1634</v>
      </c>
      <c r="D239" s="1" t="s">
        <v>145</v>
      </c>
      <c r="E239" s="1" t="s">
        <v>146</v>
      </c>
      <c r="F239" s="1" t="s">
        <v>41</v>
      </c>
      <c r="G239" s="1" t="s">
        <v>42</v>
      </c>
      <c r="H239" s="1" t="s">
        <v>43</v>
      </c>
      <c r="I239" s="1" t="s">
        <v>44</v>
      </c>
      <c r="J239" t="s">
        <v>82</v>
      </c>
      <c r="K239" t="s">
        <v>83</v>
      </c>
      <c r="L239" s="1" t="s">
        <v>1635</v>
      </c>
      <c r="M239" s="1" t="s">
        <v>85</v>
      </c>
      <c r="N239" s="1" t="s">
        <v>236</v>
      </c>
      <c r="O239" s="1" t="s">
        <v>1636</v>
      </c>
      <c r="P239" s="1" t="s">
        <v>1637</v>
      </c>
      <c r="Q239">
        <v>63</v>
      </c>
      <c r="R239">
        <v>8</v>
      </c>
      <c r="S239">
        <v>55</v>
      </c>
      <c r="T239">
        <v>50</v>
      </c>
      <c r="U239">
        <v>15</v>
      </c>
      <c r="V239">
        <v>250</v>
      </c>
      <c r="W239" s="1" t="s">
        <v>259</v>
      </c>
      <c r="X239" s="1" t="s">
        <v>260</v>
      </c>
      <c r="Y239" s="1" t="s">
        <v>54</v>
      </c>
      <c r="Z239">
        <v>9</v>
      </c>
      <c r="AA239" s="2">
        <v>45903</v>
      </c>
      <c r="AB239">
        <v>143186.35</v>
      </c>
      <c r="AC239">
        <v>209835.53</v>
      </c>
      <c r="AD239">
        <v>9020740.0500000007</v>
      </c>
      <c r="AE239" s="1" t="s">
        <v>55</v>
      </c>
      <c r="AF239" s="2">
        <v>46159</v>
      </c>
      <c r="AG239" s="2">
        <v>45910</v>
      </c>
      <c r="AH239" s="2"/>
      <c r="AI239" s="1" t="s">
        <v>91</v>
      </c>
      <c r="AJ239" s="1" t="s">
        <v>92</v>
      </c>
    </row>
    <row r="240" spans="1:36">
      <c r="A240" s="1" t="s">
        <v>1638</v>
      </c>
      <c r="B240" s="1" t="s">
        <v>1639</v>
      </c>
      <c r="C240" s="1" t="s">
        <v>1640</v>
      </c>
      <c r="D240" s="1" t="s">
        <v>371</v>
      </c>
      <c r="E240" s="1" t="s">
        <v>62</v>
      </c>
      <c r="F240" s="1" t="s">
        <v>111</v>
      </c>
      <c r="G240" s="1" t="s">
        <v>112</v>
      </c>
      <c r="H240" s="1" t="s">
        <v>43</v>
      </c>
      <c r="I240" s="1" t="s">
        <v>201</v>
      </c>
      <c r="J240" t="s">
        <v>82</v>
      </c>
      <c r="K240" t="s">
        <v>83</v>
      </c>
      <c r="L240" s="1" t="s">
        <v>1641</v>
      </c>
      <c r="M240" s="1" t="s">
        <v>100</v>
      </c>
      <c r="N240" s="1" t="s">
        <v>203</v>
      </c>
      <c r="O240" s="1" t="s">
        <v>1642</v>
      </c>
      <c r="P240" s="1" t="s">
        <v>1643</v>
      </c>
      <c r="Q240">
        <v>101</v>
      </c>
      <c r="R240">
        <v>4</v>
      </c>
      <c r="S240">
        <v>97</v>
      </c>
      <c r="T240">
        <v>30</v>
      </c>
      <c r="U240">
        <v>15</v>
      </c>
      <c r="V240">
        <v>150</v>
      </c>
      <c r="W240" s="1" t="s">
        <v>88</v>
      </c>
      <c r="X240" s="1" t="s">
        <v>89</v>
      </c>
      <c r="Y240" s="1" t="s">
        <v>90</v>
      </c>
      <c r="Z240">
        <v>30</v>
      </c>
      <c r="AA240" s="2">
        <v>45906</v>
      </c>
      <c r="AB240">
        <v>222962.5</v>
      </c>
      <c r="AC240">
        <v>332920.5</v>
      </c>
      <c r="AD240">
        <v>22519212.5</v>
      </c>
      <c r="AE240" s="1" t="s">
        <v>55</v>
      </c>
      <c r="AF240" s="2">
        <v>46202</v>
      </c>
      <c r="AG240" s="2">
        <v>45916</v>
      </c>
      <c r="AH240" s="2"/>
      <c r="AI240" s="1" t="s">
        <v>91</v>
      </c>
      <c r="AJ240" s="1" t="s">
        <v>92</v>
      </c>
    </row>
    <row r="241" spans="1:36">
      <c r="A241" s="1" t="s">
        <v>1644</v>
      </c>
      <c r="B241" s="1" t="s">
        <v>1645</v>
      </c>
      <c r="C241" s="1" t="s">
        <v>1646</v>
      </c>
      <c r="D241" s="1" t="s">
        <v>362</v>
      </c>
      <c r="E241" s="1" t="s">
        <v>186</v>
      </c>
      <c r="F241" s="1" t="s">
        <v>363</v>
      </c>
      <c r="G241" s="1" t="s">
        <v>495</v>
      </c>
      <c r="H241" s="1" t="s">
        <v>43</v>
      </c>
      <c r="I241" s="1" t="s">
        <v>44</v>
      </c>
      <c r="J241" t="s">
        <v>45</v>
      </c>
      <c r="K241" t="s">
        <v>46</v>
      </c>
      <c r="L241" s="1" t="s">
        <v>1647</v>
      </c>
      <c r="M241" s="1" t="s">
        <v>139</v>
      </c>
      <c r="N241" s="1" t="s">
        <v>236</v>
      </c>
      <c r="O241" s="1" t="s">
        <v>1648</v>
      </c>
      <c r="P241" s="1" t="s">
        <v>1649</v>
      </c>
      <c r="Q241">
        <v>97</v>
      </c>
      <c r="R241">
        <v>35</v>
      </c>
      <c r="S241">
        <v>62</v>
      </c>
      <c r="T241">
        <v>20</v>
      </c>
      <c r="U241">
        <v>8</v>
      </c>
      <c r="V241">
        <v>200</v>
      </c>
      <c r="W241" s="1" t="s">
        <v>151</v>
      </c>
      <c r="X241" s="1" t="s">
        <v>152</v>
      </c>
      <c r="Y241" s="1" t="s">
        <v>153</v>
      </c>
      <c r="Z241">
        <v>37</v>
      </c>
      <c r="AA241" s="2">
        <v>45958</v>
      </c>
      <c r="AB241">
        <v>10621.21</v>
      </c>
      <c r="AC241">
        <v>16312.98</v>
      </c>
      <c r="AD241">
        <v>1030257.37</v>
      </c>
      <c r="AE241" s="1" t="s">
        <v>55</v>
      </c>
      <c r="AF241" s="2">
        <v>46144</v>
      </c>
      <c r="AG241" s="2">
        <v>45962</v>
      </c>
      <c r="AH241" s="2"/>
      <c r="AI241" s="1" t="s">
        <v>91</v>
      </c>
      <c r="AJ241" s="1" t="s">
        <v>92</v>
      </c>
    </row>
    <row r="242" spans="1:36">
      <c r="A242" s="1" t="s">
        <v>1650</v>
      </c>
      <c r="B242" s="1" t="s">
        <v>1651</v>
      </c>
      <c r="C242" s="1" t="s">
        <v>1652</v>
      </c>
      <c r="D242" s="1" t="s">
        <v>39</v>
      </c>
      <c r="E242" s="1" t="s">
        <v>40</v>
      </c>
      <c r="F242" s="1" t="s">
        <v>41</v>
      </c>
      <c r="G242" s="1" t="s">
        <v>42</v>
      </c>
      <c r="H242" s="1" t="s">
        <v>43</v>
      </c>
      <c r="I242" s="1" t="s">
        <v>44</v>
      </c>
      <c r="J242" t="s">
        <v>82</v>
      </c>
      <c r="K242" t="s">
        <v>83</v>
      </c>
      <c r="L242" s="1" t="s">
        <v>1653</v>
      </c>
      <c r="M242" s="1" t="s">
        <v>168</v>
      </c>
      <c r="N242" s="1" t="s">
        <v>69</v>
      </c>
      <c r="O242" s="1" t="s">
        <v>1654</v>
      </c>
      <c r="P242" s="1" t="s">
        <v>1655</v>
      </c>
      <c r="Q242">
        <v>11</v>
      </c>
      <c r="R242">
        <v>3</v>
      </c>
      <c r="S242">
        <v>8</v>
      </c>
      <c r="T242">
        <v>15</v>
      </c>
      <c r="U242">
        <v>6</v>
      </c>
      <c r="V242">
        <v>150</v>
      </c>
      <c r="W242" s="1" t="s">
        <v>151</v>
      </c>
      <c r="X242" s="1" t="s">
        <v>152</v>
      </c>
      <c r="Y242" s="1" t="s">
        <v>153</v>
      </c>
      <c r="Z242">
        <v>35</v>
      </c>
      <c r="AA242" s="2">
        <v>45833</v>
      </c>
      <c r="AB242">
        <v>107780.95</v>
      </c>
      <c r="AC242">
        <v>161989.79</v>
      </c>
      <c r="AD242">
        <v>1185590.45</v>
      </c>
      <c r="AE242" s="1" t="s">
        <v>55</v>
      </c>
      <c r="AF242" s="2">
        <v>46189</v>
      </c>
      <c r="AG242" s="2">
        <v>45848</v>
      </c>
      <c r="AH242" s="2"/>
      <c r="AI242" s="1" t="s">
        <v>129</v>
      </c>
      <c r="AJ242" s="1" t="s">
        <v>57</v>
      </c>
    </row>
    <row r="243" spans="1:36">
      <c r="A243" s="1" t="s">
        <v>1656</v>
      </c>
      <c r="B243" s="1" t="s">
        <v>1657</v>
      </c>
      <c r="C243" s="1" t="s">
        <v>1658</v>
      </c>
      <c r="D243" s="1" t="s">
        <v>426</v>
      </c>
      <c r="E243" s="1" t="s">
        <v>146</v>
      </c>
      <c r="F243" s="1" t="s">
        <v>266</v>
      </c>
      <c r="G243" s="1" t="s">
        <v>276</v>
      </c>
      <c r="H243" s="1" t="s">
        <v>43</v>
      </c>
      <c r="I243" s="1" t="s">
        <v>44</v>
      </c>
      <c r="J243" t="s">
        <v>45</v>
      </c>
      <c r="K243" t="s">
        <v>46</v>
      </c>
      <c r="L243" s="1" t="s">
        <v>1659</v>
      </c>
      <c r="M243" s="1" t="s">
        <v>100</v>
      </c>
      <c r="N243" s="1" t="s">
        <v>194</v>
      </c>
      <c r="O243" s="1" t="s">
        <v>1660</v>
      </c>
      <c r="P243" s="1" t="s">
        <v>1661</v>
      </c>
      <c r="Q243">
        <v>415</v>
      </c>
      <c r="R243">
        <v>91</v>
      </c>
      <c r="S243">
        <v>324</v>
      </c>
      <c r="T243">
        <v>60</v>
      </c>
      <c r="U243">
        <v>18</v>
      </c>
      <c r="V243">
        <v>480</v>
      </c>
      <c r="W243" s="1" t="s">
        <v>52</v>
      </c>
      <c r="X243" s="1" t="s">
        <v>53</v>
      </c>
      <c r="Y243" s="1" t="s">
        <v>54</v>
      </c>
      <c r="Z243">
        <v>6</v>
      </c>
      <c r="AA243" s="2">
        <v>45668</v>
      </c>
      <c r="AB243">
        <v>455768.09</v>
      </c>
      <c r="AC243">
        <v>683892.75</v>
      </c>
      <c r="AD243">
        <v>189143757.40000001</v>
      </c>
      <c r="AE243" s="1" t="s">
        <v>55</v>
      </c>
      <c r="AF243" s="2">
        <v>46159</v>
      </c>
      <c r="AG243" s="2">
        <v>45669</v>
      </c>
      <c r="AH243" s="2"/>
      <c r="AI243" s="1" t="s">
        <v>91</v>
      </c>
      <c r="AJ243" s="1" t="s">
        <v>92</v>
      </c>
    </row>
    <row r="244" spans="1:36">
      <c r="A244" s="1" t="s">
        <v>1662</v>
      </c>
      <c r="B244" s="1" t="s">
        <v>1663</v>
      </c>
      <c r="C244" s="1" t="s">
        <v>1664</v>
      </c>
      <c r="D244" s="1" t="s">
        <v>1665</v>
      </c>
      <c r="E244" s="1" t="s">
        <v>978</v>
      </c>
      <c r="F244" s="1" t="s">
        <v>97</v>
      </c>
      <c r="G244" s="1" t="s">
        <v>98</v>
      </c>
      <c r="H244" s="1" t="s">
        <v>43</v>
      </c>
      <c r="I244" s="1" t="s">
        <v>44</v>
      </c>
      <c r="J244" t="s">
        <v>65</v>
      </c>
      <c r="K244" t="s">
        <v>66</v>
      </c>
      <c r="L244" s="1" t="s">
        <v>1666</v>
      </c>
      <c r="M244" s="1" t="s">
        <v>48</v>
      </c>
      <c r="N244" s="1" t="s">
        <v>236</v>
      </c>
      <c r="O244" s="1" t="s">
        <v>1667</v>
      </c>
      <c r="P244" s="1" t="s">
        <v>1668</v>
      </c>
      <c r="Q244">
        <v>9</v>
      </c>
      <c r="R244">
        <v>1</v>
      </c>
      <c r="S244">
        <v>8</v>
      </c>
      <c r="T244">
        <v>25</v>
      </c>
      <c r="U244">
        <v>10</v>
      </c>
      <c r="V244">
        <v>150</v>
      </c>
      <c r="W244" s="1" t="s">
        <v>72</v>
      </c>
      <c r="X244" s="1" t="s">
        <v>73</v>
      </c>
      <c r="Y244" s="1" t="s">
        <v>74</v>
      </c>
      <c r="Z244">
        <v>16</v>
      </c>
      <c r="AA244" s="2">
        <v>46006</v>
      </c>
      <c r="AB244">
        <v>155146.76</v>
      </c>
      <c r="AC244">
        <v>182189.19</v>
      </c>
      <c r="AD244">
        <v>1396320.84</v>
      </c>
      <c r="AE244" s="1" t="s">
        <v>55</v>
      </c>
      <c r="AF244" s="2">
        <v>46163</v>
      </c>
      <c r="AG244" s="2">
        <v>46013</v>
      </c>
      <c r="AH244" s="2"/>
      <c r="AI244" s="1" t="s">
        <v>129</v>
      </c>
      <c r="AJ244" s="1" t="s">
        <v>57</v>
      </c>
    </row>
    <row r="245" spans="1:36">
      <c r="A245" s="1" t="s">
        <v>1669</v>
      </c>
      <c r="B245" s="1" t="s">
        <v>1670</v>
      </c>
      <c r="C245" s="1" t="s">
        <v>1671</v>
      </c>
      <c r="D245" s="1" t="s">
        <v>371</v>
      </c>
      <c r="E245" s="1" t="s">
        <v>62</v>
      </c>
      <c r="F245" s="1" t="s">
        <v>111</v>
      </c>
      <c r="G245" s="1" t="s">
        <v>187</v>
      </c>
      <c r="H245" s="1" t="s">
        <v>43</v>
      </c>
      <c r="I245" s="1" t="s">
        <v>44</v>
      </c>
      <c r="J245" t="s">
        <v>45</v>
      </c>
      <c r="K245" t="s">
        <v>46</v>
      </c>
      <c r="L245" s="1" t="s">
        <v>1672</v>
      </c>
      <c r="M245" s="1" t="s">
        <v>114</v>
      </c>
      <c r="N245" s="1" t="s">
        <v>101</v>
      </c>
      <c r="O245" s="1" t="s">
        <v>1673</v>
      </c>
      <c r="P245" s="1" t="s">
        <v>1674</v>
      </c>
      <c r="Q245">
        <v>1</v>
      </c>
      <c r="R245">
        <v>0</v>
      </c>
      <c r="S245">
        <v>1</v>
      </c>
      <c r="T245">
        <v>15</v>
      </c>
      <c r="U245">
        <v>6</v>
      </c>
      <c r="V245">
        <v>75</v>
      </c>
      <c r="W245" s="1" t="s">
        <v>249</v>
      </c>
      <c r="X245" s="1" t="s">
        <v>375</v>
      </c>
      <c r="Y245" s="1" t="s">
        <v>54</v>
      </c>
      <c r="Z245">
        <v>5</v>
      </c>
      <c r="AA245" s="2">
        <v>45953</v>
      </c>
      <c r="AB245">
        <v>168605.76</v>
      </c>
      <c r="AC245">
        <v>194212.9</v>
      </c>
      <c r="AD245">
        <v>168605.76</v>
      </c>
      <c r="AE245" s="1" t="s">
        <v>55</v>
      </c>
      <c r="AF245" s="2">
        <v>46172</v>
      </c>
      <c r="AG245" s="2">
        <v>45968</v>
      </c>
      <c r="AH245" s="2"/>
      <c r="AI245" s="1" t="s">
        <v>129</v>
      </c>
      <c r="AJ245" s="1" t="s">
        <v>57</v>
      </c>
    </row>
    <row r="246" spans="1:36">
      <c r="A246" s="1" t="s">
        <v>1675</v>
      </c>
      <c r="B246" s="1" t="s">
        <v>1676</v>
      </c>
      <c r="C246" s="1" t="s">
        <v>1677</v>
      </c>
      <c r="D246" s="1" t="s">
        <v>1678</v>
      </c>
      <c r="E246" s="1" t="s">
        <v>335</v>
      </c>
      <c r="F246" s="1" t="s">
        <v>97</v>
      </c>
      <c r="G246" s="1" t="s">
        <v>1110</v>
      </c>
      <c r="H246" s="1" t="s">
        <v>43</v>
      </c>
      <c r="I246" s="1" t="s">
        <v>44</v>
      </c>
      <c r="J246" t="s">
        <v>65</v>
      </c>
      <c r="K246" t="s">
        <v>66</v>
      </c>
      <c r="L246" s="1" t="s">
        <v>1679</v>
      </c>
      <c r="M246" s="1" t="s">
        <v>139</v>
      </c>
      <c r="N246" s="1" t="s">
        <v>115</v>
      </c>
      <c r="O246" s="1" t="s">
        <v>1680</v>
      </c>
      <c r="P246" s="1" t="s">
        <v>1681</v>
      </c>
      <c r="Q246">
        <v>277</v>
      </c>
      <c r="R246">
        <v>5</v>
      </c>
      <c r="S246">
        <v>272</v>
      </c>
      <c r="T246">
        <v>60</v>
      </c>
      <c r="U246">
        <v>18</v>
      </c>
      <c r="V246">
        <v>360</v>
      </c>
      <c r="W246" s="1" t="s">
        <v>72</v>
      </c>
      <c r="X246" s="1" t="s">
        <v>73</v>
      </c>
      <c r="Y246" s="1" t="s">
        <v>74</v>
      </c>
      <c r="Z246">
        <v>15</v>
      </c>
      <c r="AA246" s="2">
        <v>45877</v>
      </c>
      <c r="AB246">
        <v>39380.870000000003</v>
      </c>
      <c r="AC246">
        <v>46827.7</v>
      </c>
      <c r="AD246">
        <v>10908500.99</v>
      </c>
      <c r="AE246" s="1" t="s">
        <v>55</v>
      </c>
      <c r="AF246" s="2">
        <v>46155</v>
      </c>
      <c r="AG246" s="2">
        <v>45878</v>
      </c>
      <c r="AH246" s="2"/>
      <c r="AI246" s="1" t="s">
        <v>91</v>
      </c>
      <c r="AJ246" s="1" t="s">
        <v>92</v>
      </c>
    </row>
    <row r="247" spans="1:36">
      <c r="A247" s="1" t="s">
        <v>1682</v>
      </c>
      <c r="B247" s="1" t="s">
        <v>1683</v>
      </c>
      <c r="C247" s="1" t="s">
        <v>1684</v>
      </c>
      <c r="D247" s="1" t="s">
        <v>900</v>
      </c>
      <c r="E247" s="1" t="s">
        <v>62</v>
      </c>
      <c r="F247" s="1" t="s">
        <v>363</v>
      </c>
      <c r="G247" s="1" t="s">
        <v>434</v>
      </c>
      <c r="H247" s="1" t="s">
        <v>43</v>
      </c>
      <c r="I247" s="1" t="s">
        <v>44</v>
      </c>
      <c r="J247" t="s">
        <v>65</v>
      </c>
      <c r="K247" t="s">
        <v>66</v>
      </c>
      <c r="L247" s="1" t="s">
        <v>1685</v>
      </c>
      <c r="M247" s="1" t="s">
        <v>48</v>
      </c>
      <c r="N247" s="1" t="s">
        <v>194</v>
      </c>
      <c r="O247" s="1" t="s">
        <v>1686</v>
      </c>
      <c r="P247" s="1" t="s">
        <v>1687</v>
      </c>
      <c r="Q247">
        <v>105</v>
      </c>
      <c r="R247">
        <v>34</v>
      </c>
      <c r="S247">
        <v>71</v>
      </c>
      <c r="T247">
        <v>20</v>
      </c>
      <c r="U247">
        <v>8</v>
      </c>
      <c r="V247">
        <v>120</v>
      </c>
      <c r="W247" s="1" t="s">
        <v>52</v>
      </c>
      <c r="X247" s="1" t="s">
        <v>53</v>
      </c>
      <c r="Y247" s="1" t="s">
        <v>54</v>
      </c>
      <c r="Z247">
        <v>4</v>
      </c>
      <c r="AA247" s="2">
        <v>45805</v>
      </c>
      <c r="AB247">
        <v>48338.99</v>
      </c>
      <c r="AC247">
        <v>57885</v>
      </c>
      <c r="AD247">
        <v>5075593.95</v>
      </c>
      <c r="AE247" s="1" t="s">
        <v>55</v>
      </c>
      <c r="AF247" s="2">
        <v>46144</v>
      </c>
      <c r="AG247" s="2">
        <v>45811</v>
      </c>
      <c r="AH247" s="2"/>
      <c r="AI247" s="1" t="s">
        <v>91</v>
      </c>
      <c r="AJ247" s="1" t="s">
        <v>92</v>
      </c>
    </row>
    <row r="248" spans="1:36">
      <c r="A248" s="1" t="s">
        <v>1688</v>
      </c>
      <c r="B248" s="1" t="s">
        <v>1689</v>
      </c>
      <c r="C248" s="1" t="s">
        <v>1690</v>
      </c>
      <c r="D248" s="1" t="s">
        <v>371</v>
      </c>
      <c r="E248" s="1" t="s">
        <v>62</v>
      </c>
      <c r="F248" s="1" t="s">
        <v>111</v>
      </c>
      <c r="G248" s="1" t="s">
        <v>112</v>
      </c>
      <c r="H248" s="1" t="s">
        <v>43</v>
      </c>
      <c r="I248" s="1" t="s">
        <v>44</v>
      </c>
      <c r="J248" t="s">
        <v>65</v>
      </c>
      <c r="K248" t="s">
        <v>66</v>
      </c>
      <c r="L248" s="1" t="s">
        <v>462</v>
      </c>
      <c r="M248" s="1" t="s">
        <v>139</v>
      </c>
      <c r="N248" s="1" t="s">
        <v>69</v>
      </c>
      <c r="O248" s="1" t="s">
        <v>1691</v>
      </c>
      <c r="P248" s="1" t="s">
        <v>1692</v>
      </c>
      <c r="Q248">
        <v>28</v>
      </c>
      <c r="R248">
        <v>7</v>
      </c>
      <c r="S248">
        <v>21</v>
      </c>
      <c r="T248">
        <v>30</v>
      </c>
      <c r="U248">
        <v>12</v>
      </c>
      <c r="V248">
        <v>150</v>
      </c>
      <c r="W248" s="1" t="s">
        <v>52</v>
      </c>
      <c r="X248" s="1" t="s">
        <v>53</v>
      </c>
      <c r="Y248" s="1" t="s">
        <v>54</v>
      </c>
      <c r="Z248">
        <v>2</v>
      </c>
      <c r="AA248" s="2">
        <v>45688</v>
      </c>
      <c r="AB248">
        <v>149468.64000000001</v>
      </c>
      <c r="AC248">
        <v>226534.7</v>
      </c>
      <c r="AD248">
        <v>4185121.92</v>
      </c>
      <c r="AE248" s="1" t="s">
        <v>55</v>
      </c>
      <c r="AF248" s="2">
        <v>46189</v>
      </c>
      <c r="AG248" s="2">
        <v>45694</v>
      </c>
      <c r="AH248" s="2"/>
      <c r="AI248" s="1" t="s">
        <v>129</v>
      </c>
      <c r="AJ248" s="1" t="s">
        <v>57</v>
      </c>
    </row>
    <row r="249" spans="1:36">
      <c r="A249" s="1" t="s">
        <v>1693</v>
      </c>
      <c r="B249" s="1" t="s">
        <v>1694</v>
      </c>
      <c r="C249" s="1" t="s">
        <v>1695</v>
      </c>
      <c r="D249" s="1" t="s">
        <v>785</v>
      </c>
      <c r="E249" s="1" t="s">
        <v>146</v>
      </c>
      <c r="F249" s="1" t="s">
        <v>41</v>
      </c>
      <c r="G249" s="1" t="s">
        <v>147</v>
      </c>
      <c r="H249" s="1" t="s">
        <v>43</v>
      </c>
      <c r="I249" s="1" t="s">
        <v>44</v>
      </c>
      <c r="J249" t="s">
        <v>82</v>
      </c>
      <c r="K249" t="s">
        <v>83</v>
      </c>
      <c r="L249" s="1" t="s">
        <v>1696</v>
      </c>
      <c r="M249" s="1" t="s">
        <v>126</v>
      </c>
      <c r="N249" s="1" t="s">
        <v>278</v>
      </c>
      <c r="O249" s="1" t="s">
        <v>1697</v>
      </c>
      <c r="P249" s="1" t="s">
        <v>1698</v>
      </c>
      <c r="Q249">
        <v>190</v>
      </c>
      <c r="R249">
        <v>3</v>
      </c>
      <c r="S249">
        <v>187</v>
      </c>
      <c r="T249">
        <v>30</v>
      </c>
      <c r="U249">
        <v>12</v>
      </c>
      <c r="V249">
        <v>240</v>
      </c>
      <c r="W249" s="1" t="s">
        <v>259</v>
      </c>
      <c r="X249" s="1" t="s">
        <v>260</v>
      </c>
      <c r="Y249" s="1" t="s">
        <v>54</v>
      </c>
      <c r="Z249">
        <v>8</v>
      </c>
      <c r="AA249" s="2">
        <v>45774</v>
      </c>
      <c r="AB249">
        <v>96971.02</v>
      </c>
      <c r="AC249">
        <v>123568.38</v>
      </c>
      <c r="AD249">
        <v>18424493.800000001</v>
      </c>
      <c r="AE249" s="1" t="s">
        <v>55</v>
      </c>
      <c r="AF249" s="2">
        <v>46177</v>
      </c>
      <c r="AG249" s="2">
        <v>45781</v>
      </c>
      <c r="AH249" s="2"/>
      <c r="AI249" s="1" t="s">
        <v>91</v>
      </c>
      <c r="AJ249" s="1" t="s">
        <v>92</v>
      </c>
    </row>
    <row r="250" spans="1:36">
      <c r="A250" s="1" t="s">
        <v>1699</v>
      </c>
      <c r="B250" s="1" t="s">
        <v>1700</v>
      </c>
      <c r="C250" s="1" t="s">
        <v>1701</v>
      </c>
      <c r="D250" s="1" t="s">
        <v>334</v>
      </c>
      <c r="E250" s="1" t="s">
        <v>335</v>
      </c>
      <c r="F250" s="1" t="s">
        <v>97</v>
      </c>
      <c r="G250" s="1" t="s">
        <v>1110</v>
      </c>
      <c r="H250" s="1" t="s">
        <v>43</v>
      </c>
      <c r="I250" s="1" t="s">
        <v>44</v>
      </c>
      <c r="J250" t="s">
        <v>65</v>
      </c>
      <c r="K250" t="s">
        <v>66</v>
      </c>
      <c r="L250" s="1" t="s">
        <v>1702</v>
      </c>
      <c r="M250" s="1" t="s">
        <v>100</v>
      </c>
      <c r="N250" s="1" t="s">
        <v>278</v>
      </c>
      <c r="O250" s="1" t="s">
        <v>1703</v>
      </c>
      <c r="P250" s="1" t="s">
        <v>1704</v>
      </c>
      <c r="Q250">
        <v>48</v>
      </c>
      <c r="R250">
        <v>9</v>
      </c>
      <c r="S250">
        <v>39</v>
      </c>
      <c r="T250">
        <v>10</v>
      </c>
      <c r="U250">
        <v>5</v>
      </c>
      <c r="V250">
        <v>100</v>
      </c>
      <c r="W250" s="1" t="s">
        <v>52</v>
      </c>
      <c r="X250" s="1" t="s">
        <v>53</v>
      </c>
      <c r="Y250" s="1" t="s">
        <v>54</v>
      </c>
      <c r="Z250">
        <v>6</v>
      </c>
      <c r="AA250" s="2">
        <v>45929</v>
      </c>
      <c r="AB250">
        <v>120588.13</v>
      </c>
      <c r="AC250">
        <v>166601.67000000001</v>
      </c>
      <c r="AD250">
        <v>5788230.2400000002</v>
      </c>
      <c r="AE250" s="1" t="s">
        <v>55</v>
      </c>
      <c r="AF250" s="2">
        <v>46178</v>
      </c>
      <c r="AG250" s="2">
        <v>45931</v>
      </c>
      <c r="AH250" s="2"/>
      <c r="AI250" s="1" t="s">
        <v>91</v>
      </c>
      <c r="AJ250" s="1" t="s">
        <v>92</v>
      </c>
    </row>
    <row r="251" spans="1:36">
      <c r="A251" s="1" t="s">
        <v>1705</v>
      </c>
      <c r="B251" s="1" t="s">
        <v>1706</v>
      </c>
      <c r="C251" s="1" t="s">
        <v>1707</v>
      </c>
      <c r="D251" s="1" t="s">
        <v>378</v>
      </c>
      <c r="E251" s="1" t="s">
        <v>110</v>
      </c>
      <c r="F251" s="1" t="s">
        <v>63</v>
      </c>
      <c r="G251" s="1" t="s">
        <v>304</v>
      </c>
      <c r="H251" s="1" t="s">
        <v>43</v>
      </c>
      <c r="I251" s="1" t="s">
        <v>44</v>
      </c>
      <c r="J251" t="s">
        <v>82</v>
      </c>
      <c r="K251" t="s">
        <v>83</v>
      </c>
      <c r="L251" s="1" t="s">
        <v>1708</v>
      </c>
      <c r="M251" s="1" t="s">
        <v>139</v>
      </c>
      <c r="N251" s="1" t="s">
        <v>203</v>
      </c>
      <c r="O251" s="1" t="s">
        <v>1709</v>
      </c>
      <c r="P251" s="1" t="s">
        <v>1710</v>
      </c>
      <c r="Q251">
        <v>208</v>
      </c>
      <c r="R251">
        <v>58</v>
      </c>
      <c r="S251">
        <v>150</v>
      </c>
      <c r="T251">
        <v>100</v>
      </c>
      <c r="U251">
        <v>40</v>
      </c>
      <c r="V251">
        <v>800</v>
      </c>
      <c r="W251" s="1" t="s">
        <v>259</v>
      </c>
      <c r="X251" s="1" t="s">
        <v>260</v>
      </c>
      <c r="Y251" s="1" t="s">
        <v>54</v>
      </c>
      <c r="Z251">
        <v>8</v>
      </c>
      <c r="AA251" s="2">
        <v>45954</v>
      </c>
      <c r="AB251">
        <v>44176.62</v>
      </c>
      <c r="AC251">
        <v>50868.44</v>
      </c>
      <c r="AD251">
        <v>9188736.9600000009</v>
      </c>
      <c r="AE251" s="1" t="s">
        <v>55</v>
      </c>
      <c r="AF251" s="2">
        <v>46188</v>
      </c>
      <c r="AG251" s="2">
        <v>45966</v>
      </c>
      <c r="AH251" s="2">
        <v>46589</v>
      </c>
      <c r="AI251" s="1" t="s">
        <v>91</v>
      </c>
      <c r="AJ251" s="1" t="s">
        <v>92</v>
      </c>
    </row>
    <row r="252" spans="1:36">
      <c r="A252" s="1" t="s">
        <v>1711</v>
      </c>
      <c r="B252" s="1" t="s">
        <v>1712</v>
      </c>
      <c r="C252" s="1"/>
      <c r="D252" s="1" t="s">
        <v>564</v>
      </c>
      <c r="E252" s="1" t="s">
        <v>265</v>
      </c>
      <c r="F252" s="1" t="s">
        <v>266</v>
      </c>
      <c r="G252" s="1" t="s">
        <v>276</v>
      </c>
      <c r="H252" s="1" t="s">
        <v>43</v>
      </c>
      <c r="I252" s="1" t="s">
        <v>201</v>
      </c>
      <c r="J252" t="s">
        <v>65</v>
      </c>
      <c r="K252" t="s">
        <v>66</v>
      </c>
      <c r="L252" s="1" t="s">
        <v>1713</v>
      </c>
      <c r="M252" s="1" t="s">
        <v>114</v>
      </c>
      <c r="N252" s="1" t="s">
        <v>194</v>
      </c>
      <c r="O252" s="1" t="s">
        <v>1714</v>
      </c>
      <c r="P252" s="1" t="s">
        <v>1715</v>
      </c>
      <c r="Q252">
        <v>285</v>
      </c>
      <c r="R252">
        <v>55</v>
      </c>
      <c r="S252">
        <v>230</v>
      </c>
      <c r="T252">
        <v>60</v>
      </c>
      <c r="U252">
        <v>24</v>
      </c>
      <c r="V252">
        <v>240</v>
      </c>
      <c r="W252" s="1" t="s">
        <v>229</v>
      </c>
      <c r="X252" s="1" t="s">
        <v>230</v>
      </c>
      <c r="Y252" s="1" t="s">
        <v>153</v>
      </c>
      <c r="Z252">
        <v>34</v>
      </c>
      <c r="AA252" s="2">
        <v>45723</v>
      </c>
      <c r="AB252">
        <v>422571.63</v>
      </c>
      <c r="AC252">
        <v>623871.62</v>
      </c>
      <c r="AD252">
        <v>120432914.59999999</v>
      </c>
      <c r="AE252" s="1" t="s">
        <v>55</v>
      </c>
      <c r="AF252" s="2">
        <v>46174</v>
      </c>
      <c r="AG252" s="2">
        <v>45724</v>
      </c>
      <c r="AH252" s="2"/>
      <c r="AI252" s="1" t="s">
        <v>410</v>
      </c>
      <c r="AJ252" s="1" t="s">
        <v>92</v>
      </c>
    </row>
    <row r="253" spans="1:36">
      <c r="A253" s="1" t="s">
        <v>1716</v>
      </c>
      <c r="B253" s="1" t="s">
        <v>1717</v>
      </c>
      <c r="C253" s="1" t="s">
        <v>1718</v>
      </c>
      <c r="D253" s="1" t="s">
        <v>185</v>
      </c>
      <c r="E253" s="1" t="s">
        <v>186</v>
      </c>
      <c r="F253" s="1" t="s">
        <v>111</v>
      </c>
      <c r="G253" s="1" t="s">
        <v>234</v>
      </c>
      <c r="H253" s="1" t="s">
        <v>43</v>
      </c>
      <c r="I253" s="1" t="s">
        <v>44</v>
      </c>
      <c r="J253" t="s">
        <v>65</v>
      </c>
      <c r="K253" t="s">
        <v>66</v>
      </c>
      <c r="L253" s="1" t="s">
        <v>1719</v>
      </c>
      <c r="M253" s="1" t="s">
        <v>68</v>
      </c>
      <c r="N253" s="1" t="s">
        <v>101</v>
      </c>
      <c r="O253" s="1" t="s">
        <v>1720</v>
      </c>
      <c r="P253" s="1" t="s">
        <v>1721</v>
      </c>
      <c r="Q253">
        <v>772</v>
      </c>
      <c r="R253">
        <v>173</v>
      </c>
      <c r="S253">
        <v>599</v>
      </c>
      <c r="T253">
        <v>75</v>
      </c>
      <c r="U253">
        <v>30</v>
      </c>
      <c r="V253">
        <v>600</v>
      </c>
      <c r="W253" s="1" t="s">
        <v>229</v>
      </c>
      <c r="X253" s="1" t="s">
        <v>230</v>
      </c>
      <c r="Y253" s="1" t="s">
        <v>153</v>
      </c>
      <c r="Z253">
        <v>33</v>
      </c>
      <c r="AA253" s="2">
        <v>45763</v>
      </c>
      <c r="AB253">
        <v>119220.59</v>
      </c>
      <c r="AC253">
        <v>172871.87</v>
      </c>
      <c r="AD253">
        <v>92038295.480000004</v>
      </c>
      <c r="AE253" s="1" t="s">
        <v>55</v>
      </c>
      <c r="AF253" s="2">
        <v>46167</v>
      </c>
      <c r="AG253" s="2">
        <v>45770</v>
      </c>
      <c r="AH253" s="2"/>
      <c r="AI253" s="1" t="s">
        <v>410</v>
      </c>
      <c r="AJ253" s="1" t="s">
        <v>92</v>
      </c>
    </row>
    <row r="254" spans="1:36">
      <c r="A254" s="1" t="s">
        <v>1722</v>
      </c>
      <c r="B254" s="1" t="s">
        <v>1723</v>
      </c>
      <c r="C254" s="1" t="s">
        <v>1724</v>
      </c>
      <c r="D254" s="1" t="s">
        <v>977</v>
      </c>
      <c r="E254" s="1" t="s">
        <v>978</v>
      </c>
      <c r="F254" s="1" t="s">
        <v>97</v>
      </c>
      <c r="G254" s="1" t="s">
        <v>1110</v>
      </c>
      <c r="H254" s="1" t="s">
        <v>43</v>
      </c>
      <c r="I254" s="1" t="s">
        <v>44</v>
      </c>
      <c r="J254" t="s">
        <v>82</v>
      </c>
      <c r="K254" t="s">
        <v>83</v>
      </c>
      <c r="L254" s="1" t="s">
        <v>1725</v>
      </c>
      <c r="M254" s="1" t="s">
        <v>100</v>
      </c>
      <c r="N254" s="1" t="s">
        <v>178</v>
      </c>
      <c r="O254" s="1" t="s">
        <v>1709</v>
      </c>
      <c r="P254" s="1" t="s">
        <v>1726</v>
      </c>
      <c r="Q254">
        <v>89</v>
      </c>
      <c r="R254">
        <v>3</v>
      </c>
      <c r="S254">
        <v>86</v>
      </c>
      <c r="T254">
        <v>25</v>
      </c>
      <c r="U254">
        <v>10</v>
      </c>
      <c r="V254">
        <v>150</v>
      </c>
      <c r="W254" s="1" t="s">
        <v>161</v>
      </c>
      <c r="X254" s="1" t="s">
        <v>162</v>
      </c>
      <c r="Y254" s="1" t="s">
        <v>54</v>
      </c>
      <c r="Z254">
        <v>6</v>
      </c>
      <c r="AA254" s="2">
        <v>45678</v>
      </c>
      <c r="AB254">
        <v>58554.44</v>
      </c>
      <c r="AC254">
        <v>78814.33</v>
      </c>
      <c r="AD254">
        <v>5211345.16</v>
      </c>
      <c r="AE254" s="1" t="s">
        <v>55</v>
      </c>
      <c r="AF254" s="2">
        <v>46175</v>
      </c>
      <c r="AG254" s="2">
        <v>45689</v>
      </c>
      <c r="AH254" s="2"/>
      <c r="AI254" s="1" t="s">
        <v>91</v>
      </c>
      <c r="AJ254" s="1" t="s">
        <v>92</v>
      </c>
    </row>
    <row r="255" spans="1:36">
      <c r="A255" s="1" t="s">
        <v>1727</v>
      </c>
      <c r="B255" s="1" t="s">
        <v>1728</v>
      </c>
      <c r="C255" s="1" t="s">
        <v>1729</v>
      </c>
      <c r="D255" s="1" t="s">
        <v>133</v>
      </c>
      <c r="E255" s="1" t="s">
        <v>134</v>
      </c>
      <c r="F255" s="1" t="s">
        <v>135</v>
      </c>
      <c r="G255" s="1" t="s">
        <v>706</v>
      </c>
      <c r="H255" s="1" t="s">
        <v>137</v>
      </c>
      <c r="I255" s="1" t="s">
        <v>44</v>
      </c>
      <c r="J255" t="s">
        <v>45</v>
      </c>
      <c r="K255" t="s">
        <v>46</v>
      </c>
      <c r="L255" s="1" t="s">
        <v>1730</v>
      </c>
      <c r="M255" s="1" t="s">
        <v>139</v>
      </c>
      <c r="N255" s="1" t="s">
        <v>203</v>
      </c>
      <c r="O255" s="1" t="s">
        <v>1731</v>
      </c>
      <c r="P255" s="1" t="s">
        <v>1732</v>
      </c>
      <c r="Q255">
        <v>1188</v>
      </c>
      <c r="R255">
        <v>160</v>
      </c>
      <c r="S255">
        <v>1028</v>
      </c>
      <c r="T255">
        <v>100</v>
      </c>
      <c r="U255">
        <v>50</v>
      </c>
      <c r="V255">
        <v>1000</v>
      </c>
      <c r="W255" s="1" t="s">
        <v>151</v>
      </c>
      <c r="X255" s="1" t="s">
        <v>152</v>
      </c>
      <c r="Y255" s="1" t="s">
        <v>153</v>
      </c>
      <c r="Z255">
        <v>34</v>
      </c>
      <c r="AA255" s="2">
        <v>46179</v>
      </c>
      <c r="AB255">
        <v>32347.39</v>
      </c>
      <c r="AC255">
        <v>46560.91</v>
      </c>
      <c r="AD255">
        <v>38428699.32</v>
      </c>
      <c r="AE255" s="1" t="s">
        <v>55</v>
      </c>
      <c r="AF255" s="2">
        <v>46169</v>
      </c>
      <c r="AG255" s="2">
        <v>46185</v>
      </c>
      <c r="AH255" s="2">
        <v>46224</v>
      </c>
      <c r="AI255" s="1" t="s">
        <v>410</v>
      </c>
      <c r="AJ255" s="1" t="s">
        <v>92</v>
      </c>
    </row>
    <row r="256" spans="1:36">
      <c r="A256" s="1" t="s">
        <v>1733</v>
      </c>
      <c r="B256" s="1" t="s">
        <v>1734</v>
      </c>
      <c r="C256" s="1" t="s">
        <v>1735</v>
      </c>
      <c r="D256" s="1" t="s">
        <v>799</v>
      </c>
      <c r="E256" s="1" t="s">
        <v>254</v>
      </c>
      <c r="F256" s="1" t="s">
        <v>135</v>
      </c>
      <c r="G256" s="1" t="s">
        <v>166</v>
      </c>
      <c r="H256" s="1" t="s">
        <v>137</v>
      </c>
      <c r="I256" s="1" t="s">
        <v>44</v>
      </c>
      <c r="J256" t="s">
        <v>45</v>
      </c>
      <c r="K256" t="s">
        <v>46</v>
      </c>
      <c r="L256" s="1" t="s">
        <v>1736</v>
      </c>
      <c r="M256" s="1" t="s">
        <v>68</v>
      </c>
      <c r="N256" s="1" t="s">
        <v>278</v>
      </c>
      <c r="O256" s="1" t="s">
        <v>1737</v>
      </c>
      <c r="P256" s="1" t="s">
        <v>1738</v>
      </c>
      <c r="Q256">
        <v>30</v>
      </c>
      <c r="R256">
        <v>11</v>
      </c>
      <c r="S256">
        <v>19</v>
      </c>
      <c r="T256">
        <v>10</v>
      </c>
      <c r="U256">
        <v>4</v>
      </c>
      <c r="V256">
        <v>40</v>
      </c>
      <c r="W256" s="1" t="s">
        <v>52</v>
      </c>
      <c r="X256" s="1" t="s">
        <v>53</v>
      </c>
      <c r="Y256" s="1" t="s">
        <v>54</v>
      </c>
      <c r="Z256">
        <v>6</v>
      </c>
      <c r="AA256" s="2">
        <v>46128</v>
      </c>
      <c r="AB256">
        <v>36483.07</v>
      </c>
      <c r="AC256">
        <v>54539.89</v>
      </c>
      <c r="AD256">
        <v>1094492.1000000001</v>
      </c>
      <c r="AE256" s="1" t="s">
        <v>55</v>
      </c>
      <c r="AF256" s="2">
        <v>46157</v>
      </c>
      <c r="AG256" s="2">
        <v>46129</v>
      </c>
      <c r="AH256" s="2">
        <v>46609</v>
      </c>
      <c r="AI256" s="1" t="s">
        <v>91</v>
      </c>
      <c r="AJ256" s="1" t="s">
        <v>92</v>
      </c>
    </row>
    <row r="257" spans="1:36">
      <c r="A257" s="1" t="s">
        <v>1739</v>
      </c>
      <c r="B257" s="1" t="s">
        <v>1740</v>
      </c>
      <c r="C257" s="1" t="s">
        <v>1741</v>
      </c>
      <c r="D257" s="1" t="s">
        <v>378</v>
      </c>
      <c r="E257" s="1" t="s">
        <v>110</v>
      </c>
      <c r="F257" s="1" t="s">
        <v>63</v>
      </c>
      <c r="G257" s="1" t="s">
        <v>384</v>
      </c>
      <c r="H257" s="1" t="s">
        <v>43</v>
      </c>
      <c r="I257" s="1" t="s">
        <v>44</v>
      </c>
      <c r="J257" t="s">
        <v>45</v>
      </c>
      <c r="K257" t="s">
        <v>46</v>
      </c>
      <c r="L257" s="1" t="s">
        <v>1742</v>
      </c>
      <c r="M257" s="1" t="s">
        <v>100</v>
      </c>
      <c r="N257" s="1" t="s">
        <v>101</v>
      </c>
      <c r="O257" s="1" t="s">
        <v>1743</v>
      </c>
      <c r="P257" s="1" t="s">
        <v>1744</v>
      </c>
      <c r="Q257">
        <v>431</v>
      </c>
      <c r="R257">
        <v>38</v>
      </c>
      <c r="S257">
        <v>393</v>
      </c>
      <c r="T257">
        <v>40</v>
      </c>
      <c r="U257">
        <v>20</v>
      </c>
      <c r="V257">
        <v>400</v>
      </c>
      <c r="W257" s="1" t="s">
        <v>151</v>
      </c>
      <c r="X257" s="1" t="s">
        <v>152</v>
      </c>
      <c r="Y257" s="1" t="s">
        <v>153</v>
      </c>
      <c r="Z257">
        <v>36</v>
      </c>
      <c r="AA257" s="2">
        <v>46146</v>
      </c>
      <c r="AB257">
        <v>10678.17</v>
      </c>
      <c r="AC257">
        <v>15113.16</v>
      </c>
      <c r="AD257">
        <v>4602291.2699999996</v>
      </c>
      <c r="AE257" s="1" t="s">
        <v>55</v>
      </c>
      <c r="AF257" s="2">
        <v>46201</v>
      </c>
      <c r="AG257" s="2">
        <v>46152</v>
      </c>
      <c r="AH257" s="2">
        <v>46251</v>
      </c>
      <c r="AI257" s="1" t="s">
        <v>410</v>
      </c>
      <c r="AJ257" s="1" t="s">
        <v>92</v>
      </c>
    </row>
    <row r="258" spans="1:36">
      <c r="A258" s="1" t="s">
        <v>1745</v>
      </c>
      <c r="B258" s="1" t="s">
        <v>1746</v>
      </c>
      <c r="C258" s="1" t="s">
        <v>1747</v>
      </c>
      <c r="D258" s="1" t="s">
        <v>216</v>
      </c>
      <c r="E258" s="1" t="s">
        <v>134</v>
      </c>
      <c r="F258" s="1" t="s">
        <v>217</v>
      </c>
      <c r="G258" s="1" t="s">
        <v>255</v>
      </c>
      <c r="H258" s="1" t="s">
        <v>43</v>
      </c>
      <c r="I258" s="1" t="s">
        <v>44</v>
      </c>
      <c r="J258" t="s">
        <v>82</v>
      </c>
      <c r="K258" t="s">
        <v>83</v>
      </c>
      <c r="L258" s="1" t="s">
        <v>1748</v>
      </c>
      <c r="M258" s="1" t="s">
        <v>139</v>
      </c>
      <c r="N258" s="1" t="s">
        <v>278</v>
      </c>
      <c r="O258" s="1" t="s">
        <v>1749</v>
      </c>
      <c r="P258" s="1" t="s">
        <v>1750</v>
      </c>
      <c r="Q258">
        <v>252</v>
      </c>
      <c r="R258">
        <v>15</v>
      </c>
      <c r="S258">
        <v>237</v>
      </c>
      <c r="T258">
        <v>40</v>
      </c>
      <c r="U258">
        <v>16</v>
      </c>
      <c r="V258">
        <v>320</v>
      </c>
      <c r="W258" s="1" t="s">
        <v>151</v>
      </c>
      <c r="X258" s="1" t="s">
        <v>152</v>
      </c>
      <c r="Y258" s="1" t="s">
        <v>153</v>
      </c>
      <c r="Z258">
        <v>34</v>
      </c>
      <c r="AA258" s="2">
        <v>45709</v>
      </c>
      <c r="AB258">
        <v>320969.28999999998</v>
      </c>
      <c r="AC258">
        <v>408794.99</v>
      </c>
      <c r="AD258">
        <v>80884261.079999998</v>
      </c>
      <c r="AE258" s="1" t="s">
        <v>55</v>
      </c>
      <c r="AF258" s="2">
        <v>46201</v>
      </c>
      <c r="AG258" s="2">
        <v>45720</v>
      </c>
      <c r="AH258" s="2"/>
      <c r="AI258" s="1" t="s">
        <v>91</v>
      </c>
      <c r="AJ258" s="1" t="s">
        <v>92</v>
      </c>
    </row>
    <row r="259" spans="1:36">
      <c r="A259" s="1" t="s">
        <v>1751</v>
      </c>
      <c r="B259" s="1" t="s">
        <v>1752</v>
      </c>
      <c r="C259" s="1" t="s">
        <v>1753</v>
      </c>
      <c r="D259" s="1" t="s">
        <v>209</v>
      </c>
      <c r="E259" s="1" t="s">
        <v>40</v>
      </c>
      <c r="F259" s="1" t="s">
        <v>123</v>
      </c>
      <c r="G259" s="1" t="s">
        <v>124</v>
      </c>
      <c r="H259" s="1" t="s">
        <v>43</v>
      </c>
      <c r="I259" s="1" t="s">
        <v>201</v>
      </c>
      <c r="J259" t="s">
        <v>45</v>
      </c>
      <c r="K259" t="s">
        <v>46</v>
      </c>
      <c r="L259" s="1" t="s">
        <v>1754</v>
      </c>
      <c r="M259" s="1" t="s">
        <v>68</v>
      </c>
      <c r="N259" s="1" t="s">
        <v>194</v>
      </c>
      <c r="O259" s="1" t="s">
        <v>1755</v>
      </c>
      <c r="P259" s="1" t="s">
        <v>1756</v>
      </c>
      <c r="Q259">
        <v>121</v>
      </c>
      <c r="R259">
        <v>14</v>
      </c>
      <c r="S259">
        <v>107</v>
      </c>
      <c r="T259">
        <v>30</v>
      </c>
      <c r="U259">
        <v>9</v>
      </c>
      <c r="V259">
        <v>150</v>
      </c>
      <c r="W259" s="1" t="s">
        <v>181</v>
      </c>
      <c r="X259" s="1" t="s">
        <v>182</v>
      </c>
      <c r="Y259" s="1" t="s">
        <v>54</v>
      </c>
      <c r="Z259">
        <v>11</v>
      </c>
      <c r="AA259" s="2">
        <v>46043</v>
      </c>
      <c r="AB259">
        <v>554022.85</v>
      </c>
      <c r="AC259">
        <v>820314.92</v>
      </c>
      <c r="AD259">
        <v>67036764.850000001</v>
      </c>
      <c r="AE259" s="1" t="s">
        <v>55</v>
      </c>
      <c r="AF259" s="2">
        <v>46145</v>
      </c>
      <c r="AG259" s="2">
        <v>46047</v>
      </c>
      <c r="AH259" s="2"/>
      <c r="AI259" s="1" t="s">
        <v>91</v>
      </c>
      <c r="AJ259" s="1" t="s">
        <v>92</v>
      </c>
    </row>
    <row r="260" spans="1:36">
      <c r="A260" s="1" t="s">
        <v>1757</v>
      </c>
      <c r="B260" s="1" t="s">
        <v>1758</v>
      </c>
      <c r="C260" s="1" t="s">
        <v>1759</v>
      </c>
      <c r="D260" s="1" t="s">
        <v>355</v>
      </c>
      <c r="E260" s="1" t="s">
        <v>62</v>
      </c>
      <c r="F260" s="1" t="s">
        <v>123</v>
      </c>
      <c r="G260" s="1" t="s">
        <v>124</v>
      </c>
      <c r="H260" s="1" t="s">
        <v>43</v>
      </c>
      <c r="I260" s="1" t="s">
        <v>44</v>
      </c>
      <c r="J260" t="s">
        <v>45</v>
      </c>
      <c r="K260" t="s">
        <v>46</v>
      </c>
      <c r="L260" s="1" t="s">
        <v>1760</v>
      </c>
      <c r="M260" s="1" t="s">
        <v>168</v>
      </c>
      <c r="N260" s="1" t="s">
        <v>203</v>
      </c>
      <c r="O260" s="1" t="s">
        <v>1761</v>
      </c>
      <c r="P260" s="1" t="s">
        <v>1762</v>
      </c>
      <c r="Q260">
        <v>314</v>
      </c>
      <c r="R260">
        <v>28</v>
      </c>
      <c r="S260">
        <v>286</v>
      </c>
      <c r="T260">
        <v>75</v>
      </c>
      <c r="U260">
        <v>37</v>
      </c>
      <c r="V260">
        <v>600</v>
      </c>
      <c r="W260" s="1" t="s">
        <v>249</v>
      </c>
      <c r="X260" s="1" t="s">
        <v>375</v>
      </c>
      <c r="Y260" s="1" t="s">
        <v>54</v>
      </c>
      <c r="Z260">
        <v>6</v>
      </c>
      <c r="AA260" s="2">
        <v>46151</v>
      </c>
      <c r="AB260">
        <v>240447.27</v>
      </c>
      <c r="AC260">
        <v>367944.02</v>
      </c>
      <c r="AD260">
        <v>75500442.780000001</v>
      </c>
      <c r="AE260" s="1" t="s">
        <v>55</v>
      </c>
      <c r="AF260" s="2">
        <v>46191</v>
      </c>
      <c r="AG260" s="2">
        <v>46164</v>
      </c>
      <c r="AH260" s="2"/>
      <c r="AI260" s="1" t="s">
        <v>91</v>
      </c>
      <c r="AJ260" s="1" t="s">
        <v>92</v>
      </c>
    </row>
    <row r="261" spans="1:36">
      <c r="A261" s="1" t="s">
        <v>1763</v>
      </c>
      <c r="B261" s="1" t="s">
        <v>1764</v>
      </c>
      <c r="C261" s="1" t="s">
        <v>1765</v>
      </c>
      <c r="D261" s="1" t="s">
        <v>185</v>
      </c>
      <c r="E261" s="1" t="s">
        <v>186</v>
      </c>
      <c r="F261" s="1" t="s">
        <v>111</v>
      </c>
      <c r="G261" s="1" t="s">
        <v>112</v>
      </c>
      <c r="H261" s="1" t="s">
        <v>43</v>
      </c>
      <c r="I261" s="1" t="s">
        <v>44</v>
      </c>
      <c r="J261" t="s">
        <v>82</v>
      </c>
      <c r="K261" t="s">
        <v>83</v>
      </c>
      <c r="L261" s="1" t="s">
        <v>908</v>
      </c>
      <c r="M261" s="1" t="s">
        <v>48</v>
      </c>
      <c r="N261" s="1" t="s">
        <v>69</v>
      </c>
      <c r="O261" s="1" t="s">
        <v>1766</v>
      </c>
      <c r="P261" s="1" t="s">
        <v>1767</v>
      </c>
      <c r="Q261">
        <v>135</v>
      </c>
      <c r="R261">
        <v>12</v>
      </c>
      <c r="S261">
        <v>123</v>
      </c>
      <c r="T261">
        <v>15</v>
      </c>
      <c r="U261">
        <v>7</v>
      </c>
      <c r="V261">
        <v>150</v>
      </c>
      <c r="W261" s="1" t="s">
        <v>308</v>
      </c>
      <c r="X261" s="1" t="s">
        <v>309</v>
      </c>
      <c r="Y261" s="1" t="s">
        <v>74</v>
      </c>
      <c r="Z261">
        <v>24</v>
      </c>
      <c r="AA261" s="2">
        <v>45831</v>
      </c>
      <c r="AB261">
        <v>162006.28</v>
      </c>
      <c r="AC261">
        <v>219019.19</v>
      </c>
      <c r="AD261">
        <v>21870847.800000001</v>
      </c>
      <c r="AE261" s="1" t="s">
        <v>55</v>
      </c>
      <c r="AF261" s="2">
        <v>46147</v>
      </c>
      <c r="AG261" s="2">
        <v>45844</v>
      </c>
      <c r="AH261" s="2"/>
      <c r="AI261" s="1" t="s">
        <v>91</v>
      </c>
      <c r="AJ261" s="1" t="s">
        <v>92</v>
      </c>
    </row>
    <row r="262" spans="1:36">
      <c r="A262" s="1" t="s">
        <v>1768</v>
      </c>
      <c r="B262" s="1" t="s">
        <v>1769</v>
      </c>
      <c r="C262" s="1" t="s">
        <v>1770</v>
      </c>
      <c r="D262" s="1" t="s">
        <v>371</v>
      </c>
      <c r="E262" s="1" t="s">
        <v>62</v>
      </c>
      <c r="F262" s="1" t="s">
        <v>111</v>
      </c>
      <c r="G262" s="1" t="s">
        <v>112</v>
      </c>
      <c r="H262" s="1" t="s">
        <v>43</v>
      </c>
      <c r="I262" s="1" t="s">
        <v>44</v>
      </c>
      <c r="J262" t="s">
        <v>45</v>
      </c>
      <c r="K262" t="s">
        <v>46</v>
      </c>
      <c r="L262" s="1" t="s">
        <v>1771</v>
      </c>
      <c r="M262" s="1" t="s">
        <v>68</v>
      </c>
      <c r="N262" s="1" t="s">
        <v>115</v>
      </c>
      <c r="O262" s="1" t="s">
        <v>1772</v>
      </c>
      <c r="P262" s="1" t="s">
        <v>1773</v>
      </c>
      <c r="Q262">
        <v>399</v>
      </c>
      <c r="R262">
        <v>72</v>
      </c>
      <c r="S262">
        <v>327</v>
      </c>
      <c r="T262">
        <v>40</v>
      </c>
      <c r="U262">
        <v>12</v>
      </c>
      <c r="V262">
        <v>400</v>
      </c>
      <c r="W262" s="1" t="s">
        <v>151</v>
      </c>
      <c r="X262" s="1" t="s">
        <v>152</v>
      </c>
      <c r="Y262" s="1" t="s">
        <v>153</v>
      </c>
      <c r="Z262">
        <v>33</v>
      </c>
      <c r="AA262" s="2">
        <v>45944</v>
      </c>
      <c r="AB262">
        <v>91054.81</v>
      </c>
      <c r="AC262">
        <v>135078.71</v>
      </c>
      <c r="AD262">
        <v>36330869.189999998</v>
      </c>
      <c r="AE262" s="1" t="s">
        <v>55</v>
      </c>
      <c r="AF262" s="2">
        <v>46202</v>
      </c>
      <c r="AG262" s="2">
        <v>45950</v>
      </c>
      <c r="AH262" s="2"/>
      <c r="AI262" s="1" t="s">
        <v>91</v>
      </c>
      <c r="AJ262" s="1" t="s">
        <v>92</v>
      </c>
    </row>
    <row r="263" spans="1:36">
      <c r="A263" s="1" t="s">
        <v>1774</v>
      </c>
      <c r="B263" s="1" t="s">
        <v>1775</v>
      </c>
      <c r="C263" s="1" t="s">
        <v>1776</v>
      </c>
      <c r="D263" s="1" t="s">
        <v>971</v>
      </c>
      <c r="E263" s="1" t="s">
        <v>110</v>
      </c>
      <c r="F263" s="1" t="s">
        <v>41</v>
      </c>
      <c r="G263" s="1" t="s">
        <v>42</v>
      </c>
      <c r="H263" s="1" t="s">
        <v>43</v>
      </c>
      <c r="I263" s="1" t="s">
        <v>44</v>
      </c>
      <c r="J263" t="s">
        <v>45</v>
      </c>
      <c r="K263" t="s">
        <v>46</v>
      </c>
      <c r="L263" s="1" t="s">
        <v>1777</v>
      </c>
      <c r="M263" s="1" t="s">
        <v>126</v>
      </c>
      <c r="N263" s="1" t="s">
        <v>194</v>
      </c>
      <c r="O263" s="1" t="s">
        <v>1778</v>
      </c>
      <c r="P263" s="1" t="s">
        <v>1779</v>
      </c>
      <c r="Q263">
        <v>190</v>
      </c>
      <c r="R263">
        <v>56</v>
      </c>
      <c r="S263">
        <v>134</v>
      </c>
      <c r="U263">
        <v>20</v>
      </c>
      <c r="V263">
        <v>240</v>
      </c>
      <c r="W263" s="1" t="s">
        <v>151</v>
      </c>
      <c r="X263" s="1" t="s">
        <v>152</v>
      </c>
      <c r="Y263" s="1" t="s">
        <v>153</v>
      </c>
      <c r="Z263">
        <v>39</v>
      </c>
      <c r="AA263" s="2">
        <v>45838</v>
      </c>
      <c r="AB263">
        <v>25641.57</v>
      </c>
      <c r="AC263">
        <v>37511.54</v>
      </c>
      <c r="AD263">
        <v>4871898.3</v>
      </c>
      <c r="AE263" s="1" t="s">
        <v>55</v>
      </c>
      <c r="AF263" s="2">
        <v>46187</v>
      </c>
      <c r="AG263" s="2">
        <v>45841</v>
      </c>
      <c r="AH263" s="2"/>
      <c r="AI263" s="1" t="s">
        <v>91</v>
      </c>
      <c r="AJ263" s="1" t="s">
        <v>92</v>
      </c>
    </row>
    <row r="264" spans="1:36">
      <c r="A264" s="1" t="s">
        <v>1780</v>
      </c>
      <c r="B264" s="1" t="s">
        <v>1781</v>
      </c>
      <c r="C264" s="1" t="s">
        <v>1782</v>
      </c>
      <c r="D264" s="1" t="s">
        <v>880</v>
      </c>
      <c r="E264" s="1" t="s">
        <v>62</v>
      </c>
      <c r="F264" s="1" t="s">
        <v>217</v>
      </c>
      <c r="G264" s="1" t="s">
        <v>487</v>
      </c>
      <c r="H264" s="1" t="s">
        <v>43</v>
      </c>
      <c r="I264" s="1" t="s">
        <v>44</v>
      </c>
      <c r="J264" t="s">
        <v>45</v>
      </c>
      <c r="K264" t="s">
        <v>46</v>
      </c>
      <c r="L264" s="1" t="s">
        <v>1783</v>
      </c>
      <c r="M264" s="1" t="s">
        <v>114</v>
      </c>
      <c r="N264" s="1" t="s">
        <v>194</v>
      </c>
      <c r="O264" s="1" t="s">
        <v>1784</v>
      </c>
      <c r="P264" s="1" t="s">
        <v>1785</v>
      </c>
      <c r="Q264">
        <v>299</v>
      </c>
      <c r="R264">
        <v>18</v>
      </c>
      <c r="S264">
        <v>281</v>
      </c>
      <c r="T264">
        <v>100</v>
      </c>
      <c r="U264">
        <v>50</v>
      </c>
      <c r="V264">
        <v>1000</v>
      </c>
      <c r="W264" s="1" t="s">
        <v>249</v>
      </c>
      <c r="X264" s="1" t="s">
        <v>375</v>
      </c>
      <c r="Y264" s="1" t="s">
        <v>54</v>
      </c>
      <c r="Z264">
        <v>3</v>
      </c>
      <c r="AA264" s="2">
        <v>45771</v>
      </c>
      <c r="AB264">
        <v>331443.76</v>
      </c>
      <c r="AC264">
        <v>482931.4</v>
      </c>
      <c r="AD264">
        <v>99101684.239999995</v>
      </c>
      <c r="AE264" s="1" t="s">
        <v>55</v>
      </c>
      <c r="AF264" s="2">
        <v>46177</v>
      </c>
      <c r="AG264" s="2">
        <v>45777</v>
      </c>
      <c r="AH264" s="2"/>
      <c r="AI264" s="1" t="s">
        <v>91</v>
      </c>
      <c r="AJ264" s="1" t="s">
        <v>92</v>
      </c>
    </row>
    <row r="265" spans="1:36">
      <c r="A265" s="1" t="s">
        <v>1786</v>
      </c>
      <c r="B265" s="1" t="s">
        <v>1787</v>
      </c>
      <c r="C265" s="1" t="s">
        <v>1788</v>
      </c>
      <c r="D265" s="1" t="s">
        <v>740</v>
      </c>
      <c r="E265" s="1" t="s">
        <v>275</v>
      </c>
      <c r="F265" s="1" t="s">
        <v>111</v>
      </c>
      <c r="G265" s="1" t="s">
        <v>747</v>
      </c>
      <c r="H265" s="1" t="s">
        <v>43</v>
      </c>
      <c r="I265" s="1" t="s">
        <v>44</v>
      </c>
      <c r="J265" t="s">
        <v>65</v>
      </c>
      <c r="K265" t="s">
        <v>66</v>
      </c>
      <c r="L265" s="1" t="s">
        <v>1789</v>
      </c>
      <c r="M265" s="1" t="s">
        <v>100</v>
      </c>
      <c r="N265" s="1" t="s">
        <v>278</v>
      </c>
      <c r="O265" s="1" t="s">
        <v>1790</v>
      </c>
      <c r="P265" s="1" t="s">
        <v>1791</v>
      </c>
      <c r="Q265">
        <v>187</v>
      </c>
      <c r="R265">
        <v>43</v>
      </c>
      <c r="S265">
        <v>144</v>
      </c>
      <c r="T265">
        <v>75</v>
      </c>
      <c r="U265">
        <v>30</v>
      </c>
      <c r="V265">
        <v>375</v>
      </c>
      <c r="W265" s="1" t="s">
        <v>181</v>
      </c>
      <c r="X265" s="1" t="s">
        <v>182</v>
      </c>
      <c r="Y265" s="1" t="s">
        <v>54</v>
      </c>
      <c r="Z265">
        <v>6</v>
      </c>
      <c r="AA265" s="2">
        <v>46154</v>
      </c>
      <c r="AB265">
        <v>417836.36</v>
      </c>
      <c r="AC265">
        <v>561629.79</v>
      </c>
      <c r="AD265">
        <v>78135399.319999993</v>
      </c>
      <c r="AE265" s="1" t="s">
        <v>55</v>
      </c>
      <c r="AF265" s="2">
        <v>46165</v>
      </c>
      <c r="AG265" s="2">
        <v>46167</v>
      </c>
      <c r="AH265" s="2"/>
      <c r="AI265" s="1" t="s">
        <v>91</v>
      </c>
      <c r="AJ265" s="1" t="s">
        <v>92</v>
      </c>
    </row>
    <row r="266" spans="1:36">
      <c r="A266" s="1" t="s">
        <v>1792</v>
      </c>
      <c r="B266" s="1" t="s">
        <v>1793</v>
      </c>
      <c r="C266" s="1" t="s">
        <v>1794</v>
      </c>
      <c r="D266" s="1" t="s">
        <v>426</v>
      </c>
      <c r="E266" s="1" t="s">
        <v>146</v>
      </c>
      <c r="F266" s="1" t="s">
        <v>266</v>
      </c>
      <c r="G266" s="1" t="s">
        <v>276</v>
      </c>
      <c r="H266" s="1" t="s">
        <v>43</v>
      </c>
      <c r="I266" s="1" t="s">
        <v>44</v>
      </c>
      <c r="J266" t="s">
        <v>65</v>
      </c>
      <c r="K266" t="s">
        <v>66</v>
      </c>
      <c r="L266" s="1" t="s">
        <v>1795</v>
      </c>
      <c r="M266" s="1" t="s">
        <v>139</v>
      </c>
      <c r="N266" s="1" t="s">
        <v>69</v>
      </c>
      <c r="O266" s="1" t="s">
        <v>1796</v>
      </c>
      <c r="P266" s="1" t="s">
        <v>1797</v>
      </c>
      <c r="Q266">
        <v>123</v>
      </c>
      <c r="R266">
        <v>0</v>
      </c>
      <c r="S266">
        <v>123</v>
      </c>
      <c r="T266">
        <v>40</v>
      </c>
      <c r="U266">
        <v>12</v>
      </c>
      <c r="V266">
        <v>160</v>
      </c>
      <c r="W266" s="1" t="s">
        <v>444</v>
      </c>
      <c r="X266" s="1" t="s">
        <v>445</v>
      </c>
      <c r="Y266" s="1" t="s">
        <v>74</v>
      </c>
      <c r="Z266">
        <v>20</v>
      </c>
      <c r="AA266" s="2">
        <v>45843</v>
      </c>
      <c r="AB266">
        <v>184963.22</v>
      </c>
      <c r="AC266">
        <v>286525.49</v>
      </c>
      <c r="AD266">
        <v>22750476.059999999</v>
      </c>
      <c r="AE266" s="1" t="s">
        <v>55</v>
      </c>
      <c r="AF266" s="2">
        <v>46170</v>
      </c>
      <c r="AG266" s="2">
        <v>45850</v>
      </c>
      <c r="AH266" s="2"/>
      <c r="AI266" s="1" t="s">
        <v>91</v>
      </c>
      <c r="AJ266" s="1" t="s">
        <v>92</v>
      </c>
    </row>
    <row r="267" spans="1:36">
      <c r="A267" s="1" t="s">
        <v>1798</v>
      </c>
      <c r="B267" s="1" t="s">
        <v>1799</v>
      </c>
      <c r="C267" s="1" t="s">
        <v>1800</v>
      </c>
      <c r="D267" s="1" t="s">
        <v>348</v>
      </c>
      <c r="E267" s="1" t="s">
        <v>134</v>
      </c>
      <c r="F267" s="1" t="s">
        <v>135</v>
      </c>
      <c r="G267" s="1" t="s">
        <v>166</v>
      </c>
      <c r="H267" s="1" t="s">
        <v>137</v>
      </c>
      <c r="I267" s="1" t="s">
        <v>44</v>
      </c>
      <c r="J267" t="s">
        <v>82</v>
      </c>
      <c r="K267" t="s">
        <v>83</v>
      </c>
      <c r="L267" s="1" t="s">
        <v>1801</v>
      </c>
      <c r="M267" s="1" t="s">
        <v>126</v>
      </c>
      <c r="N267" s="1" t="s">
        <v>236</v>
      </c>
      <c r="O267" s="1" t="s">
        <v>1802</v>
      </c>
      <c r="P267" s="1" t="s">
        <v>1803</v>
      </c>
      <c r="Q267">
        <v>36</v>
      </c>
      <c r="R267">
        <v>7</v>
      </c>
      <c r="S267">
        <v>29</v>
      </c>
      <c r="T267">
        <v>20</v>
      </c>
      <c r="U267">
        <v>8</v>
      </c>
      <c r="V267">
        <v>80</v>
      </c>
      <c r="W267" s="1" t="s">
        <v>151</v>
      </c>
      <c r="X267" s="1" t="s">
        <v>152</v>
      </c>
      <c r="Y267" s="1" t="s">
        <v>153</v>
      </c>
      <c r="Z267">
        <v>34</v>
      </c>
      <c r="AA267" s="2">
        <v>45903</v>
      </c>
      <c r="AB267">
        <v>28021.919999999998</v>
      </c>
      <c r="AC267">
        <v>32287.53</v>
      </c>
      <c r="AD267">
        <v>1008789.12</v>
      </c>
      <c r="AE267" s="1" t="s">
        <v>55</v>
      </c>
      <c r="AF267" s="2">
        <v>46149</v>
      </c>
      <c r="AG267" s="2">
        <v>45914</v>
      </c>
      <c r="AH267" s="2">
        <v>46877</v>
      </c>
      <c r="AI267" s="1" t="s">
        <v>91</v>
      </c>
      <c r="AJ267" s="1" t="s">
        <v>92</v>
      </c>
    </row>
    <row r="268" spans="1:36">
      <c r="A268" s="1" t="s">
        <v>1804</v>
      </c>
      <c r="B268" s="1" t="s">
        <v>1805</v>
      </c>
      <c r="C268" s="1" t="s">
        <v>1806</v>
      </c>
      <c r="D268" s="1" t="s">
        <v>1807</v>
      </c>
      <c r="E268" s="1" t="s">
        <v>392</v>
      </c>
      <c r="F268" s="1" t="s">
        <v>217</v>
      </c>
      <c r="G268" s="1" t="s">
        <v>218</v>
      </c>
      <c r="H268" s="1" t="s">
        <v>43</v>
      </c>
      <c r="I268" s="1" t="s">
        <v>44</v>
      </c>
      <c r="J268" t="s">
        <v>45</v>
      </c>
      <c r="K268" t="s">
        <v>46</v>
      </c>
      <c r="L268" s="1" t="s">
        <v>1808</v>
      </c>
      <c r="M268" s="1" t="s">
        <v>139</v>
      </c>
      <c r="N268" s="1" t="s">
        <v>115</v>
      </c>
      <c r="O268" s="1" t="s">
        <v>1809</v>
      </c>
      <c r="P268" s="1" t="s">
        <v>1810</v>
      </c>
      <c r="Q268">
        <v>9</v>
      </c>
      <c r="R268">
        <v>3</v>
      </c>
      <c r="S268">
        <v>6</v>
      </c>
      <c r="T268">
        <v>100</v>
      </c>
      <c r="U268">
        <v>30</v>
      </c>
      <c r="V268">
        <v>600</v>
      </c>
      <c r="W268" s="1" t="s">
        <v>72</v>
      </c>
      <c r="X268" s="1" t="s">
        <v>73</v>
      </c>
      <c r="Y268" s="1" t="s">
        <v>74</v>
      </c>
      <c r="Z268">
        <v>16</v>
      </c>
      <c r="AA268" s="2">
        <v>45981</v>
      </c>
      <c r="AB268">
        <v>111975.78</v>
      </c>
      <c r="AC268">
        <v>164282.62</v>
      </c>
      <c r="AD268">
        <v>1007782.02</v>
      </c>
      <c r="AE268" s="1" t="s">
        <v>55</v>
      </c>
      <c r="AF268" s="2">
        <v>46171</v>
      </c>
      <c r="AG268" s="2">
        <v>45987</v>
      </c>
      <c r="AH268" s="2"/>
      <c r="AI268" s="1" t="s">
        <v>129</v>
      </c>
      <c r="AJ268" s="1" t="s">
        <v>57</v>
      </c>
    </row>
    <row r="269" spans="1:36">
      <c r="A269" s="1" t="s">
        <v>1811</v>
      </c>
      <c r="B269" s="1" t="s">
        <v>1812</v>
      </c>
      <c r="C269" s="1" t="s">
        <v>1813</v>
      </c>
      <c r="D269" s="1" t="s">
        <v>494</v>
      </c>
      <c r="E269" s="1" t="s">
        <v>79</v>
      </c>
      <c r="F269" s="1" t="s">
        <v>363</v>
      </c>
      <c r="G269" s="1" t="s">
        <v>434</v>
      </c>
      <c r="H269" s="1" t="s">
        <v>43</v>
      </c>
      <c r="I269" s="1" t="s">
        <v>44</v>
      </c>
      <c r="J269" t="s">
        <v>82</v>
      </c>
      <c r="K269" t="s">
        <v>83</v>
      </c>
      <c r="L269" s="1" t="s">
        <v>1814</v>
      </c>
      <c r="M269" s="1" t="s">
        <v>68</v>
      </c>
      <c r="N269" s="1" t="s">
        <v>278</v>
      </c>
      <c r="O269" s="1" t="s">
        <v>1815</v>
      </c>
      <c r="P269" s="1" t="s">
        <v>1816</v>
      </c>
      <c r="Q269">
        <v>7</v>
      </c>
      <c r="R269">
        <v>0</v>
      </c>
      <c r="S269">
        <v>7</v>
      </c>
      <c r="T269">
        <v>15</v>
      </c>
      <c r="U269">
        <v>7</v>
      </c>
      <c r="V269">
        <v>150</v>
      </c>
      <c r="W269" s="1" t="s">
        <v>104</v>
      </c>
      <c r="X269" s="1" t="s">
        <v>105</v>
      </c>
      <c r="Y269" s="1" t="s">
        <v>54</v>
      </c>
      <c r="Z269">
        <v>8</v>
      </c>
      <c r="AA269" s="2">
        <v>45897</v>
      </c>
      <c r="AB269">
        <v>5660.14</v>
      </c>
      <c r="AC269">
        <v>6855.99</v>
      </c>
      <c r="AD269">
        <v>39620.980000000003</v>
      </c>
      <c r="AE269" s="1" t="s">
        <v>55</v>
      </c>
      <c r="AF269" s="2">
        <v>46169</v>
      </c>
      <c r="AG269" s="2">
        <v>45911</v>
      </c>
      <c r="AH269" s="2"/>
      <c r="AI269" s="1" t="s">
        <v>129</v>
      </c>
      <c r="AJ269" s="1" t="s">
        <v>57</v>
      </c>
    </row>
    <row r="270" spans="1:36">
      <c r="A270" s="1" t="s">
        <v>1817</v>
      </c>
      <c r="B270" s="1" t="s">
        <v>1818</v>
      </c>
      <c r="C270" s="1" t="s">
        <v>1819</v>
      </c>
      <c r="D270" s="1" t="s">
        <v>303</v>
      </c>
      <c r="E270" s="1" t="s">
        <v>146</v>
      </c>
      <c r="F270" s="1" t="s">
        <v>63</v>
      </c>
      <c r="G270" s="1" t="s">
        <v>304</v>
      </c>
      <c r="H270" s="1" t="s">
        <v>43</v>
      </c>
      <c r="I270" s="1" t="s">
        <v>44</v>
      </c>
      <c r="J270" t="s">
        <v>45</v>
      </c>
      <c r="K270" t="s">
        <v>46</v>
      </c>
      <c r="L270" s="1" t="s">
        <v>1820</v>
      </c>
      <c r="M270" s="1" t="s">
        <v>68</v>
      </c>
      <c r="N270" s="1" t="s">
        <v>178</v>
      </c>
      <c r="O270" s="1" t="s">
        <v>1821</v>
      </c>
      <c r="P270" s="1" t="s">
        <v>1822</v>
      </c>
      <c r="Q270">
        <v>56</v>
      </c>
      <c r="R270">
        <v>4</v>
      </c>
      <c r="S270">
        <v>52</v>
      </c>
      <c r="T270">
        <v>15</v>
      </c>
      <c r="U270">
        <v>7</v>
      </c>
      <c r="V270">
        <v>90</v>
      </c>
      <c r="W270" s="1" t="s">
        <v>72</v>
      </c>
      <c r="X270" s="1" t="s">
        <v>73</v>
      </c>
      <c r="Y270" s="1" t="s">
        <v>74</v>
      </c>
      <c r="Z270">
        <v>15</v>
      </c>
      <c r="AA270" s="2">
        <v>45948</v>
      </c>
      <c r="AB270">
        <v>136245.63</v>
      </c>
      <c r="AC270">
        <v>160931.82</v>
      </c>
      <c r="AD270">
        <v>7629755.2800000003</v>
      </c>
      <c r="AE270" s="1" t="s">
        <v>55</v>
      </c>
      <c r="AF270" s="2">
        <v>46187</v>
      </c>
      <c r="AG270" s="2">
        <v>45963</v>
      </c>
      <c r="AH270" s="2">
        <v>46626</v>
      </c>
      <c r="AI270" s="1" t="s">
        <v>91</v>
      </c>
      <c r="AJ270" s="1" t="s">
        <v>92</v>
      </c>
    </row>
    <row r="271" spans="1:36">
      <c r="A271" s="1" t="s">
        <v>1823</v>
      </c>
      <c r="B271" s="1" t="s">
        <v>1824</v>
      </c>
      <c r="C271" s="1" t="s">
        <v>1825</v>
      </c>
      <c r="D271" s="1" t="s">
        <v>971</v>
      </c>
      <c r="E271" s="1" t="s">
        <v>110</v>
      </c>
      <c r="F271" s="1" t="s">
        <v>41</v>
      </c>
      <c r="G271" s="1" t="s">
        <v>42</v>
      </c>
      <c r="H271" s="1" t="s">
        <v>43</v>
      </c>
      <c r="I271" s="1" t="s">
        <v>44</v>
      </c>
      <c r="J271" t="s">
        <v>82</v>
      </c>
      <c r="K271" t="s">
        <v>83</v>
      </c>
      <c r="L271" s="1" t="s">
        <v>1826</v>
      </c>
      <c r="M271" s="1" t="s">
        <v>100</v>
      </c>
      <c r="N271" s="1" t="s">
        <v>49</v>
      </c>
      <c r="O271" s="1" t="s">
        <v>1827</v>
      </c>
      <c r="P271" s="1" t="s">
        <v>1828</v>
      </c>
      <c r="Q271">
        <v>231</v>
      </c>
      <c r="R271">
        <v>68</v>
      </c>
      <c r="S271">
        <v>163</v>
      </c>
      <c r="T271">
        <v>60</v>
      </c>
      <c r="U271">
        <v>18</v>
      </c>
      <c r="V271">
        <v>240</v>
      </c>
      <c r="W271" s="1" t="s">
        <v>161</v>
      </c>
      <c r="X271" s="1" t="s">
        <v>171</v>
      </c>
      <c r="Y271" s="1" t="s">
        <v>54</v>
      </c>
      <c r="Z271">
        <v>9</v>
      </c>
      <c r="AA271" s="2">
        <v>45827</v>
      </c>
      <c r="AB271">
        <v>49273.19</v>
      </c>
      <c r="AC271">
        <v>69233.3</v>
      </c>
      <c r="AD271">
        <v>11382106.890000001</v>
      </c>
      <c r="AE271" s="1" t="s">
        <v>55</v>
      </c>
      <c r="AF271" s="2">
        <v>46147</v>
      </c>
      <c r="AG271" s="2">
        <v>45841</v>
      </c>
      <c r="AH271" s="2"/>
      <c r="AI271" s="1" t="s">
        <v>91</v>
      </c>
      <c r="AJ271" s="1" t="s">
        <v>92</v>
      </c>
    </row>
    <row r="272" spans="1:36">
      <c r="A272" s="1" t="s">
        <v>1829</v>
      </c>
      <c r="B272" s="1" t="s">
        <v>1830</v>
      </c>
      <c r="C272" s="1" t="s">
        <v>1831</v>
      </c>
      <c r="D272" s="1" t="s">
        <v>799</v>
      </c>
      <c r="E272" s="1" t="s">
        <v>254</v>
      </c>
      <c r="F272" s="1" t="s">
        <v>135</v>
      </c>
      <c r="G272" s="1" t="s">
        <v>136</v>
      </c>
      <c r="H272" s="1" t="s">
        <v>137</v>
      </c>
      <c r="I272" s="1" t="s">
        <v>44</v>
      </c>
      <c r="J272" t="s">
        <v>82</v>
      </c>
      <c r="K272" t="s">
        <v>83</v>
      </c>
      <c r="L272" s="1" t="s">
        <v>1832</v>
      </c>
      <c r="M272" s="1" t="s">
        <v>168</v>
      </c>
      <c r="N272" s="1" t="s">
        <v>115</v>
      </c>
      <c r="O272" s="1" t="s">
        <v>1833</v>
      </c>
      <c r="P272" s="1" t="s">
        <v>1834</v>
      </c>
      <c r="Q272">
        <v>82</v>
      </c>
      <c r="R272">
        <v>2</v>
      </c>
      <c r="S272">
        <v>80</v>
      </c>
      <c r="T272">
        <v>40</v>
      </c>
      <c r="U272">
        <v>20</v>
      </c>
      <c r="V272">
        <v>160</v>
      </c>
      <c r="W272" s="1" t="s">
        <v>104</v>
      </c>
      <c r="X272" s="1" t="s">
        <v>105</v>
      </c>
      <c r="Y272" s="1" t="s">
        <v>54</v>
      </c>
      <c r="Z272">
        <v>4</v>
      </c>
      <c r="AA272" s="2">
        <v>45674</v>
      </c>
      <c r="AB272">
        <v>33218.01</v>
      </c>
      <c r="AC272">
        <v>47683.31</v>
      </c>
      <c r="AD272">
        <v>2723876.82</v>
      </c>
      <c r="AE272" s="1" t="s">
        <v>55</v>
      </c>
      <c r="AF272" s="2">
        <v>46143</v>
      </c>
      <c r="AG272" s="2">
        <v>45676</v>
      </c>
      <c r="AH272" s="2">
        <v>46181</v>
      </c>
      <c r="AI272" s="1" t="s">
        <v>91</v>
      </c>
      <c r="AJ272" s="1" t="s">
        <v>92</v>
      </c>
    </row>
    <row r="273" spans="1:36">
      <c r="A273" s="1" t="s">
        <v>1835</v>
      </c>
      <c r="B273" s="1" t="s">
        <v>1836</v>
      </c>
      <c r="C273" s="1" t="s">
        <v>1837</v>
      </c>
      <c r="D273" s="1" t="s">
        <v>378</v>
      </c>
      <c r="E273" s="1" t="s">
        <v>110</v>
      </c>
      <c r="F273" s="1" t="s">
        <v>63</v>
      </c>
      <c r="G273" s="1" t="s">
        <v>384</v>
      </c>
      <c r="H273" s="1" t="s">
        <v>43</v>
      </c>
      <c r="I273" s="1" t="s">
        <v>44</v>
      </c>
      <c r="J273" t="s">
        <v>45</v>
      </c>
      <c r="K273" t="s">
        <v>46</v>
      </c>
      <c r="L273" s="1" t="s">
        <v>1838</v>
      </c>
      <c r="M273" s="1" t="s">
        <v>139</v>
      </c>
      <c r="N273" s="1" t="s">
        <v>115</v>
      </c>
      <c r="O273" s="1" t="s">
        <v>1839</v>
      </c>
      <c r="P273" s="1" t="s">
        <v>1840</v>
      </c>
      <c r="Q273">
        <v>120</v>
      </c>
      <c r="R273">
        <v>48</v>
      </c>
      <c r="S273">
        <v>72</v>
      </c>
      <c r="T273">
        <v>50</v>
      </c>
      <c r="U273">
        <v>25</v>
      </c>
      <c r="V273">
        <v>500</v>
      </c>
      <c r="W273" s="1" t="s">
        <v>72</v>
      </c>
      <c r="X273" s="1" t="s">
        <v>73</v>
      </c>
      <c r="Y273" s="1" t="s">
        <v>74</v>
      </c>
      <c r="Z273">
        <v>19</v>
      </c>
      <c r="AA273" s="2">
        <v>45715</v>
      </c>
      <c r="AB273">
        <v>148156.13</v>
      </c>
      <c r="AC273">
        <v>188747.64</v>
      </c>
      <c r="AD273">
        <v>17778735.600000001</v>
      </c>
      <c r="AE273" s="1" t="s">
        <v>55</v>
      </c>
      <c r="AF273" s="2">
        <v>46169</v>
      </c>
      <c r="AG273" s="2">
        <v>45722</v>
      </c>
      <c r="AH273" s="2">
        <v>46144</v>
      </c>
      <c r="AI273" s="1" t="s">
        <v>91</v>
      </c>
      <c r="AJ273" s="1" t="s">
        <v>92</v>
      </c>
    </row>
    <row r="274" spans="1:36">
      <c r="A274" s="1" t="s">
        <v>1841</v>
      </c>
      <c r="B274" s="1" t="s">
        <v>1842</v>
      </c>
      <c r="C274" s="1" t="s">
        <v>1843</v>
      </c>
      <c r="D274" s="1" t="s">
        <v>185</v>
      </c>
      <c r="E274" s="1" t="s">
        <v>186</v>
      </c>
      <c r="F274" s="1" t="s">
        <v>111</v>
      </c>
      <c r="G274" s="1" t="s">
        <v>234</v>
      </c>
      <c r="H274" s="1" t="s">
        <v>43</v>
      </c>
      <c r="I274" s="1" t="s">
        <v>44</v>
      </c>
      <c r="J274" t="s">
        <v>45</v>
      </c>
      <c r="K274" t="s">
        <v>46</v>
      </c>
      <c r="L274" s="1" t="s">
        <v>1844</v>
      </c>
      <c r="M274" s="1" t="s">
        <v>168</v>
      </c>
      <c r="N274" s="1" t="s">
        <v>178</v>
      </c>
      <c r="O274" s="1" t="s">
        <v>1845</v>
      </c>
      <c r="P274" s="1" t="s">
        <v>1846</v>
      </c>
      <c r="Q274">
        <v>71</v>
      </c>
      <c r="R274">
        <v>19</v>
      </c>
      <c r="S274">
        <v>52</v>
      </c>
      <c r="T274">
        <v>15</v>
      </c>
      <c r="U274">
        <v>7</v>
      </c>
      <c r="V274">
        <v>150</v>
      </c>
      <c r="W274" s="1" t="s">
        <v>181</v>
      </c>
      <c r="X274" s="1" t="s">
        <v>182</v>
      </c>
      <c r="Y274" s="1" t="s">
        <v>54</v>
      </c>
      <c r="Z274">
        <v>11</v>
      </c>
      <c r="AA274" s="2">
        <v>45988</v>
      </c>
      <c r="AB274">
        <v>219718.44</v>
      </c>
      <c r="AC274">
        <v>295769.65999999997</v>
      </c>
      <c r="AD274">
        <v>15600009.24</v>
      </c>
      <c r="AE274" s="1" t="s">
        <v>55</v>
      </c>
      <c r="AF274" s="2">
        <v>46191</v>
      </c>
      <c r="AG274" s="2">
        <v>45990</v>
      </c>
      <c r="AH274" s="2"/>
      <c r="AI274" s="1" t="s">
        <v>91</v>
      </c>
      <c r="AJ274" s="1" t="s">
        <v>92</v>
      </c>
    </row>
    <row r="275" spans="1:36">
      <c r="A275" s="1" t="s">
        <v>1847</v>
      </c>
      <c r="B275" s="1" t="s">
        <v>1848</v>
      </c>
      <c r="C275" s="1" t="s">
        <v>1849</v>
      </c>
      <c r="D275" s="1" t="s">
        <v>303</v>
      </c>
      <c r="E275" s="1" t="s">
        <v>146</v>
      </c>
      <c r="F275" s="1" t="s">
        <v>63</v>
      </c>
      <c r="G275" s="1" t="s">
        <v>384</v>
      </c>
      <c r="H275" s="1" t="s">
        <v>43</v>
      </c>
      <c r="I275" s="1" t="s">
        <v>44</v>
      </c>
      <c r="J275" t="s">
        <v>45</v>
      </c>
      <c r="K275" t="s">
        <v>46</v>
      </c>
      <c r="L275" s="1" t="s">
        <v>1850</v>
      </c>
      <c r="M275" s="1" t="s">
        <v>68</v>
      </c>
      <c r="N275" s="1" t="s">
        <v>49</v>
      </c>
      <c r="O275" s="1" t="s">
        <v>1491</v>
      </c>
      <c r="P275" s="1" t="s">
        <v>1851</v>
      </c>
      <c r="Q275">
        <v>73</v>
      </c>
      <c r="R275">
        <v>4</v>
      </c>
      <c r="S275">
        <v>69</v>
      </c>
      <c r="T275">
        <v>75</v>
      </c>
      <c r="U275">
        <v>22</v>
      </c>
      <c r="V275">
        <v>300</v>
      </c>
      <c r="W275" s="1" t="s">
        <v>151</v>
      </c>
      <c r="X275" s="1" t="s">
        <v>152</v>
      </c>
      <c r="Y275" s="1" t="s">
        <v>153</v>
      </c>
      <c r="Z275">
        <v>38</v>
      </c>
      <c r="AA275" s="2">
        <v>45969</v>
      </c>
      <c r="AB275">
        <v>167907.71</v>
      </c>
      <c r="AC275">
        <v>220189.86</v>
      </c>
      <c r="AD275">
        <v>12257262.83</v>
      </c>
      <c r="AE275" s="1" t="s">
        <v>55</v>
      </c>
      <c r="AF275" s="2">
        <v>46199</v>
      </c>
      <c r="AG275" s="2">
        <v>45973</v>
      </c>
      <c r="AH275" s="2">
        <v>46285</v>
      </c>
      <c r="AI275" s="1" t="s">
        <v>129</v>
      </c>
      <c r="AJ275" s="1" t="s">
        <v>57</v>
      </c>
    </row>
    <row r="276" spans="1:36">
      <c r="A276" s="1" t="s">
        <v>1852</v>
      </c>
      <c r="B276" s="1" t="s">
        <v>1853</v>
      </c>
      <c r="C276" s="1" t="s">
        <v>1854</v>
      </c>
      <c r="D276" s="1" t="s">
        <v>145</v>
      </c>
      <c r="E276" s="1" t="s">
        <v>146</v>
      </c>
      <c r="F276" s="1" t="s">
        <v>41</v>
      </c>
      <c r="G276" s="1" t="s">
        <v>42</v>
      </c>
      <c r="H276" s="1" t="s">
        <v>43</v>
      </c>
      <c r="I276" s="1" t="s">
        <v>44</v>
      </c>
      <c r="J276" t="s">
        <v>45</v>
      </c>
      <c r="K276" t="s">
        <v>46</v>
      </c>
      <c r="L276" s="1" t="s">
        <v>1855</v>
      </c>
      <c r="M276" s="1" t="s">
        <v>68</v>
      </c>
      <c r="N276" s="1" t="s">
        <v>203</v>
      </c>
      <c r="O276" s="1" t="s">
        <v>1856</v>
      </c>
      <c r="P276" s="1" t="s">
        <v>1857</v>
      </c>
      <c r="Q276">
        <v>132</v>
      </c>
      <c r="R276">
        <v>7</v>
      </c>
      <c r="S276">
        <v>125</v>
      </c>
      <c r="T276">
        <v>15</v>
      </c>
      <c r="U276">
        <v>6</v>
      </c>
      <c r="V276">
        <v>90</v>
      </c>
      <c r="W276" s="1" t="s">
        <v>259</v>
      </c>
      <c r="X276" s="1" t="s">
        <v>260</v>
      </c>
      <c r="Y276" s="1" t="s">
        <v>54</v>
      </c>
      <c r="Z276">
        <v>8</v>
      </c>
      <c r="AA276" s="2">
        <v>45982</v>
      </c>
      <c r="AB276">
        <v>167890.52</v>
      </c>
      <c r="AC276">
        <v>258893.99</v>
      </c>
      <c r="AD276">
        <v>22161548.640000001</v>
      </c>
      <c r="AE276" s="1" t="s">
        <v>55</v>
      </c>
      <c r="AF276" s="2">
        <v>46155</v>
      </c>
      <c r="AG276" s="2">
        <v>45992</v>
      </c>
      <c r="AH276" s="2"/>
      <c r="AI276" s="1" t="s">
        <v>410</v>
      </c>
      <c r="AJ276" s="1" t="s">
        <v>92</v>
      </c>
    </row>
    <row r="277" spans="1:36">
      <c r="A277" s="1" t="s">
        <v>1858</v>
      </c>
      <c r="B277" s="1" t="s">
        <v>1859</v>
      </c>
      <c r="C277" s="1" t="s">
        <v>1860</v>
      </c>
      <c r="D277" s="1" t="s">
        <v>1135</v>
      </c>
      <c r="E277" s="1" t="s">
        <v>122</v>
      </c>
      <c r="F277" s="1" t="s">
        <v>123</v>
      </c>
      <c r="G277" s="1" t="s">
        <v>200</v>
      </c>
      <c r="H277" s="1" t="s">
        <v>43</v>
      </c>
      <c r="I277" s="1" t="s">
        <v>44</v>
      </c>
      <c r="J277" t="s">
        <v>45</v>
      </c>
      <c r="K277" t="s">
        <v>46</v>
      </c>
      <c r="L277" s="1" t="s">
        <v>1861</v>
      </c>
      <c r="M277" s="1" t="s">
        <v>68</v>
      </c>
      <c r="N277" s="1" t="s">
        <v>236</v>
      </c>
      <c r="O277" s="1" t="s">
        <v>1862</v>
      </c>
      <c r="P277" s="1" t="s">
        <v>1863</v>
      </c>
      <c r="Q277">
        <v>27</v>
      </c>
      <c r="R277">
        <v>3</v>
      </c>
      <c r="S277">
        <v>24</v>
      </c>
      <c r="T277">
        <v>20</v>
      </c>
      <c r="U277">
        <v>10</v>
      </c>
      <c r="V277">
        <v>160</v>
      </c>
      <c r="W277" s="1" t="s">
        <v>151</v>
      </c>
      <c r="X277" s="1" t="s">
        <v>152</v>
      </c>
      <c r="Y277" s="1" t="s">
        <v>153</v>
      </c>
      <c r="Z277">
        <v>33</v>
      </c>
      <c r="AA277" s="2">
        <v>46087</v>
      </c>
      <c r="AB277">
        <v>450201.65</v>
      </c>
      <c r="AC277">
        <v>671555.55</v>
      </c>
      <c r="AD277">
        <v>12155444.550000001</v>
      </c>
      <c r="AE277" s="1" t="s">
        <v>55</v>
      </c>
      <c r="AF277" s="2">
        <v>46150</v>
      </c>
      <c r="AG277" s="2">
        <v>46092</v>
      </c>
      <c r="AH277" s="2"/>
      <c r="AI277" s="1" t="s">
        <v>91</v>
      </c>
      <c r="AJ277" s="1" t="s">
        <v>92</v>
      </c>
    </row>
    <row r="278" spans="1:36">
      <c r="A278" s="1" t="s">
        <v>1864</v>
      </c>
      <c r="B278" s="1" t="s">
        <v>1865</v>
      </c>
      <c r="C278" s="1" t="s">
        <v>1866</v>
      </c>
      <c r="D278" s="1" t="s">
        <v>613</v>
      </c>
      <c r="E278" s="1" t="s">
        <v>40</v>
      </c>
      <c r="F278" s="1" t="s">
        <v>97</v>
      </c>
      <c r="G278" s="1" t="s">
        <v>98</v>
      </c>
      <c r="H278" s="1" t="s">
        <v>43</v>
      </c>
      <c r="I278" s="1" t="s">
        <v>44</v>
      </c>
      <c r="J278" t="s">
        <v>82</v>
      </c>
      <c r="K278" t="s">
        <v>83</v>
      </c>
      <c r="L278" s="1" t="s">
        <v>1867</v>
      </c>
      <c r="M278" s="1" t="s">
        <v>48</v>
      </c>
      <c r="N278" s="1" t="s">
        <v>101</v>
      </c>
      <c r="O278" s="1" t="s">
        <v>1868</v>
      </c>
      <c r="P278" s="1" t="s">
        <v>1869</v>
      </c>
      <c r="Q278">
        <v>214</v>
      </c>
      <c r="R278">
        <v>51</v>
      </c>
      <c r="S278">
        <v>163</v>
      </c>
      <c r="T278">
        <v>75</v>
      </c>
      <c r="U278">
        <v>30</v>
      </c>
      <c r="V278">
        <v>300</v>
      </c>
      <c r="W278" s="1" t="s">
        <v>161</v>
      </c>
      <c r="X278" s="1" t="s">
        <v>162</v>
      </c>
      <c r="Y278" s="1" t="s">
        <v>54</v>
      </c>
      <c r="Z278">
        <v>6</v>
      </c>
      <c r="AA278" s="2">
        <v>45870</v>
      </c>
      <c r="AB278">
        <v>109884.91</v>
      </c>
      <c r="AC278">
        <v>137260.85</v>
      </c>
      <c r="AD278">
        <v>23515370.739999998</v>
      </c>
      <c r="AE278" s="1" t="s">
        <v>55</v>
      </c>
      <c r="AF278" s="2">
        <v>46196</v>
      </c>
      <c r="AG278" s="2">
        <v>45883</v>
      </c>
      <c r="AH278" s="2"/>
      <c r="AI278" s="1" t="s">
        <v>91</v>
      </c>
      <c r="AJ278" s="1" t="s">
        <v>92</v>
      </c>
    </row>
    <row r="279" spans="1:36">
      <c r="A279" s="1" t="s">
        <v>1870</v>
      </c>
      <c r="B279" s="1" t="s">
        <v>1871</v>
      </c>
      <c r="C279" s="1" t="s">
        <v>1872</v>
      </c>
      <c r="D279" s="1" t="s">
        <v>508</v>
      </c>
      <c r="E279" s="1" t="s">
        <v>146</v>
      </c>
      <c r="F279" s="1" t="s">
        <v>244</v>
      </c>
      <c r="G279" s="1" t="s">
        <v>245</v>
      </c>
      <c r="H279" s="1" t="s">
        <v>43</v>
      </c>
      <c r="I279" s="1" t="s">
        <v>44</v>
      </c>
      <c r="J279" t="s">
        <v>82</v>
      </c>
      <c r="K279" t="s">
        <v>83</v>
      </c>
      <c r="L279" s="1" t="s">
        <v>1873</v>
      </c>
      <c r="M279" s="1" t="s">
        <v>114</v>
      </c>
      <c r="N279" s="1" t="s">
        <v>194</v>
      </c>
      <c r="O279" s="1" t="s">
        <v>1874</v>
      </c>
      <c r="P279" s="1" t="s">
        <v>1875</v>
      </c>
      <c r="Q279">
        <v>0</v>
      </c>
      <c r="R279">
        <v>0</v>
      </c>
      <c r="S279">
        <v>0</v>
      </c>
      <c r="T279">
        <v>10</v>
      </c>
      <c r="U279">
        <v>3</v>
      </c>
      <c r="V279">
        <v>60</v>
      </c>
      <c r="W279" s="1" t="s">
        <v>161</v>
      </c>
      <c r="X279" s="1" t="s">
        <v>162</v>
      </c>
      <c r="Y279" s="1" t="s">
        <v>54</v>
      </c>
      <c r="Z279">
        <v>9</v>
      </c>
      <c r="AA279" s="2">
        <v>45856</v>
      </c>
      <c r="AB279">
        <v>257961.73</v>
      </c>
      <c r="AC279">
        <v>370621.3</v>
      </c>
      <c r="AD279">
        <v>0</v>
      </c>
      <c r="AE279" s="1" t="s">
        <v>55</v>
      </c>
      <c r="AF279" s="2">
        <v>46183</v>
      </c>
      <c r="AG279" s="2">
        <v>45871</v>
      </c>
      <c r="AH279" s="2"/>
      <c r="AI279" s="1" t="s">
        <v>56</v>
      </c>
      <c r="AJ279" s="1" t="s">
        <v>57</v>
      </c>
    </row>
    <row r="280" spans="1:36">
      <c r="A280" s="1" t="s">
        <v>1876</v>
      </c>
      <c r="B280" s="1" t="s">
        <v>1877</v>
      </c>
      <c r="C280" s="1" t="s">
        <v>1878</v>
      </c>
      <c r="D280" s="1" t="s">
        <v>1343</v>
      </c>
      <c r="E280" s="1" t="s">
        <v>122</v>
      </c>
      <c r="F280" s="1" t="s">
        <v>80</v>
      </c>
      <c r="G280" s="1" t="s">
        <v>285</v>
      </c>
      <c r="H280" s="1" t="s">
        <v>43</v>
      </c>
      <c r="I280" s="1" t="s">
        <v>44</v>
      </c>
      <c r="J280" t="s">
        <v>45</v>
      </c>
      <c r="K280" t="s">
        <v>46</v>
      </c>
      <c r="L280" s="1" t="s">
        <v>171</v>
      </c>
      <c r="M280" s="1" t="s">
        <v>168</v>
      </c>
      <c r="N280" s="1" t="s">
        <v>69</v>
      </c>
      <c r="O280" s="1" t="s">
        <v>1879</v>
      </c>
      <c r="P280" s="1" t="s">
        <v>1880</v>
      </c>
      <c r="Q280">
        <v>476</v>
      </c>
      <c r="R280">
        <v>27</v>
      </c>
      <c r="S280">
        <v>449</v>
      </c>
      <c r="T280">
        <v>60</v>
      </c>
      <c r="U280">
        <v>30</v>
      </c>
      <c r="V280">
        <v>480</v>
      </c>
      <c r="W280" s="1" t="s">
        <v>249</v>
      </c>
      <c r="X280" s="1" t="s">
        <v>375</v>
      </c>
      <c r="Y280" s="1" t="s">
        <v>54</v>
      </c>
      <c r="Z280">
        <v>9</v>
      </c>
      <c r="AA280" s="2">
        <v>45978</v>
      </c>
      <c r="AB280">
        <v>650360.85</v>
      </c>
      <c r="AC280">
        <v>950811.27</v>
      </c>
      <c r="AD280">
        <v>309571764.60000002</v>
      </c>
      <c r="AE280" s="1" t="s">
        <v>55</v>
      </c>
      <c r="AF280" s="2">
        <v>46202</v>
      </c>
      <c r="AG280" s="2">
        <v>45983</v>
      </c>
      <c r="AH280" s="2"/>
      <c r="AI280" s="1" t="s">
        <v>91</v>
      </c>
      <c r="AJ280" s="1" t="s">
        <v>92</v>
      </c>
    </row>
    <row r="281" spans="1:36">
      <c r="A281" s="1" t="s">
        <v>1881</v>
      </c>
      <c r="B281" s="1" t="s">
        <v>1882</v>
      </c>
      <c r="C281" s="1" t="s">
        <v>1883</v>
      </c>
      <c r="D281" s="1" t="s">
        <v>284</v>
      </c>
      <c r="E281" s="1" t="s">
        <v>186</v>
      </c>
      <c r="F281" s="1" t="s">
        <v>80</v>
      </c>
      <c r="G281" s="1" t="s">
        <v>81</v>
      </c>
      <c r="H281" s="1" t="s">
        <v>43</v>
      </c>
      <c r="I281" s="1" t="s">
        <v>44</v>
      </c>
      <c r="J281" t="s">
        <v>45</v>
      </c>
      <c r="K281" t="s">
        <v>46</v>
      </c>
      <c r="L281" s="1" t="s">
        <v>177</v>
      </c>
      <c r="M281" s="1" t="s">
        <v>168</v>
      </c>
      <c r="N281" s="1" t="s">
        <v>178</v>
      </c>
      <c r="O281" s="1" t="s">
        <v>1884</v>
      </c>
      <c r="P281" s="1" t="s">
        <v>1885</v>
      </c>
      <c r="Q281">
        <v>95</v>
      </c>
      <c r="R281">
        <v>21</v>
      </c>
      <c r="S281">
        <v>74</v>
      </c>
      <c r="T281">
        <v>60</v>
      </c>
      <c r="U281">
        <v>30</v>
      </c>
      <c r="V281">
        <v>300</v>
      </c>
      <c r="W281" s="1" t="s">
        <v>181</v>
      </c>
      <c r="X281" s="1" t="s">
        <v>182</v>
      </c>
      <c r="Y281" s="1" t="s">
        <v>54</v>
      </c>
      <c r="Z281">
        <v>10</v>
      </c>
      <c r="AA281" s="2">
        <v>45788</v>
      </c>
      <c r="AB281">
        <v>1255731.8400000001</v>
      </c>
      <c r="AC281">
        <v>1835255.32</v>
      </c>
      <c r="AD281">
        <v>119294524.8</v>
      </c>
      <c r="AE281" s="1" t="s">
        <v>55</v>
      </c>
      <c r="AF281" s="2">
        <v>46157</v>
      </c>
      <c r="AG281" s="2">
        <v>45790</v>
      </c>
      <c r="AH281" s="2"/>
      <c r="AI281" s="1" t="s">
        <v>91</v>
      </c>
      <c r="AJ281" s="1" t="s">
        <v>92</v>
      </c>
    </row>
    <row r="282" spans="1:36">
      <c r="A282" s="1" t="s">
        <v>1886</v>
      </c>
      <c r="B282" s="1" t="s">
        <v>1887</v>
      </c>
      <c r="C282" s="1" t="s">
        <v>1888</v>
      </c>
      <c r="D282" s="1" t="s">
        <v>327</v>
      </c>
      <c r="E282" s="1" t="s">
        <v>40</v>
      </c>
      <c r="F282" s="1" t="s">
        <v>123</v>
      </c>
      <c r="G282" s="1" t="s">
        <v>200</v>
      </c>
      <c r="H282" s="1" t="s">
        <v>43</v>
      </c>
      <c r="I282" s="1" t="s">
        <v>44</v>
      </c>
      <c r="J282" t="s">
        <v>45</v>
      </c>
      <c r="K282" t="s">
        <v>46</v>
      </c>
      <c r="L282" s="1" t="s">
        <v>1509</v>
      </c>
      <c r="M282" s="1" t="s">
        <v>100</v>
      </c>
      <c r="N282" s="1" t="s">
        <v>69</v>
      </c>
      <c r="O282" s="1" t="s">
        <v>1889</v>
      </c>
      <c r="P282" s="1" t="s">
        <v>1890</v>
      </c>
      <c r="Q282">
        <v>0</v>
      </c>
      <c r="R282">
        <v>0</v>
      </c>
      <c r="S282">
        <v>0</v>
      </c>
      <c r="T282">
        <v>100</v>
      </c>
      <c r="U282">
        <v>30</v>
      </c>
      <c r="V282">
        <v>1000</v>
      </c>
      <c r="W282" s="1" t="s">
        <v>52</v>
      </c>
      <c r="X282" s="1" t="s">
        <v>53</v>
      </c>
      <c r="Y282" s="1" t="s">
        <v>54</v>
      </c>
      <c r="Z282">
        <v>2</v>
      </c>
      <c r="AA282" s="2">
        <v>46057</v>
      </c>
      <c r="AB282">
        <v>320195.94</v>
      </c>
      <c r="AC282">
        <v>470898.9</v>
      </c>
      <c r="AD282">
        <v>0</v>
      </c>
      <c r="AE282" s="1" t="s">
        <v>55</v>
      </c>
      <c r="AF282" s="2">
        <v>46171</v>
      </c>
      <c r="AG282" s="2">
        <v>46064</v>
      </c>
      <c r="AH282" s="2"/>
      <c r="AI282" s="1" t="s">
        <v>56</v>
      </c>
      <c r="AJ282" s="1" t="s">
        <v>57</v>
      </c>
    </row>
    <row r="283" spans="1:36">
      <c r="A283" s="1" t="s">
        <v>1891</v>
      </c>
      <c r="B283" s="1" t="s">
        <v>1892</v>
      </c>
      <c r="C283" s="1" t="s">
        <v>1893</v>
      </c>
      <c r="D283" s="1" t="s">
        <v>61</v>
      </c>
      <c r="E283" s="1" t="s">
        <v>62</v>
      </c>
      <c r="F283" s="1" t="s">
        <v>63</v>
      </c>
      <c r="G283" s="1" t="s">
        <v>64</v>
      </c>
      <c r="H283" s="1" t="s">
        <v>43</v>
      </c>
      <c r="I283" s="1" t="s">
        <v>44</v>
      </c>
      <c r="J283" t="s">
        <v>45</v>
      </c>
      <c r="K283" t="s">
        <v>46</v>
      </c>
      <c r="L283" s="1" t="s">
        <v>1894</v>
      </c>
      <c r="M283" s="1" t="s">
        <v>100</v>
      </c>
      <c r="N283" s="1" t="s">
        <v>236</v>
      </c>
      <c r="O283" s="1" t="s">
        <v>1895</v>
      </c>
      <c r="P283" s="1" t="s">
        <v>1896</v>
      </c>
      <c r="Q283">
        <v>0</v>
      </c>
      <c r="R283">
        <v>0</v>
      </c>
      <c r="S283">
        <v>0</v>
      </c>
      <c r="T283">
        <v>60</v>
      </c>
      <c r="U283">
        <v>18</v>
      </c>
      <c r="V283">
        <v>240</v>
      </c>
      <c r="W283" s="1" t="s">
        <v>249</v>
      </c>
      <c r="X283" s="1" t="s">
        <v>375</v>
      </c>
      <c r="Y283" s="1" t="s">
        <v>54</v>
      </c>
      <c r="Z283">
        <v>6</v>
      </c>
      <c r="AA283" s="2">
        <v>45805</v>
      </c>
      <c r="AB283">
        <v>87527.57</v>
      </c>
      <c r="AC283">
        <v>133133.51999999999</v>
      </c>
      <c r="AD283">
        <v>0</v>
      </c>
      <c r="AE283" s="1" t="s">
        <v>55</v>
      </c>
      <c r="AF283" s="2">
        <v>46154</v>
      </c>
      <c r="AG283" s="2">
        <v>45814</v>
      </c>
      <c r="AH283" s="2">
        <v>46553</v>
      </c>
      <c r="AI283" s="1" t="s">
        <v>56</v>
      </c>
      <c r="AJ283" s="1" t="s">
        <v>57</v>
      </c>
    </row>
    <row r="284" spans="1:36">
      <c r="A284" s="1" t="s">
        <v>1897</v>
      </c>
      <c r="B284" s="1" t="s">
        <v>1898</v>
      </c>
      <c r="C284" s="1" t="s">
        <v>1899</v>
      </c>
      <c r="D284" s="1" t="s">
        <v>264</v>
      </c>
      <c r="E284" s="1" t="s">
        <v>265</v>
      </c>
      <c r="F284" s="1" t="s">
        <v>266</v>
      </c>
      <c r="G284" s="1" t="s">
        <v>313</v>
      </c>
      <c r="H284" s="1" t="s">
        <v>43</v>
      </c>
      <c r="I284" s="1" t="s">
        <v>44</v>
      </c>
      <c r="J284" t="s">
        <v>65</v>
      </c>
      <c r="K284" t="s">
        <v>66</v>
      </c>
      <c r="L284" s="1" t="s">
        <v>1900</v>
      </c>
      <c r="M284" s="1" t="s">
        <v>48</v>
      </c>
      <c r="N284" s="1" t="s">
        <v>203</v>
      </c>
      <c r="O284" s="1" t="s">
        <v>1901</v>
      </c>
      <c r="P284" s="1" t="s">
        <v>1902</v>
      </c>
      <c r="Q284">
        <v>56</v>
      </c>
      <c r="R284">
        <v>8</v>
      </c>
      <c r="S284">
        <v>48</v>
      </c>
      <c r="T284">
        <v>10</v>
      </c>
      <c r="U284">
        <v>3</v>
      </c>
      <c r="V284">
        <v>100</v>
      </c>
      <c r="W284" s="1" t="s">
        <v>161</v>
      </c>
      <c r="X284" s="1" t="s">
        <v>162</v>
      </c>
      <c r="Y284" s="1" t="s">
        <v>54</v>
      </c>
      <c r="Z284">
        <v>5</v>
      </c>
      <c r="AA284" s="2">
        <v>45889</v>
      </c>
      <c r="AB284">
        <v>591278.73</v>
      </c>
      <c r="AC284">
        <v>858211.51</v>
      </c>
      <c r="AD284">
        <v>33111608.879999999</v>
      </c>
      <c r="AE284" s="1" t="s">
        <v>55</v>
      </c>
      <c r="AF284" s="2">
        <v>46171</v>
      </c>
      <c r="AG284" s="2">
        <v>45898</v>
      </c>
      <c r="AH284" s="2"/>
      <c r="AI284" s="1" t="s">
        <v>91</v>
      </c>
      <c r="AJ284" s="1" t="s">
        <v>92</v>
      </c>
    </row>
    <row r="285" spans="1:36">
      <c r="A285" s="1" t="s">
        <v>1903</v>
      </c>
      <c r="B285" s="1" t="s">
        <v>1904</v>
      </c>
      <c r="C285" s="1" t="s">
        <v>1905</v>
      </c>
      <c r="D285" s="1" t="s">
        <v>521</v>
      </c>
      <c r="E285" s="1" t="s">
        <v>243</v>
      </c>
      <c r="F285" s="1" t="s">
        <v>244</v>
      </c>
      <c r="G285" s="1" t="s">
        <v>778</v>
      </c>
      <c r="H285" s="1" t="s">
        <v>43</v>
      </c>
      <c r="I285" s="1" t="s">
        <v>44</v>
      </c>
      <c r="J285" t="s">
        <v>82</v>
      </c>
      <c r="K285" t="s">
        <v>83</v>
      </c>
      <c r="L285" s="1" t="s">
        <v>1906</v>
      </c>
      <c r="M285" s="1" t="s">
        <v>68</v>
      </c>
      <c r="N285" s="1" t="s">
        <v>203</v>
      </c>
      <c r="O285" s="1" t="s">
        <v>1907</v>
      </c>
      <c r="P285" s="1" t="s">
        <v>1908</v>
      </c>
      <c r="Q285">
        <v>52</v>
      </c>
      <c r="R285">
        <v>19</v>
      </c>
      <c r="S285">
        <v>33</v>
      </c>
      <c r="T285">
        <v>10</v>
      </c>
      <c r="U285">
        <v>5</v>
      </c>
      <c r="V285">
        <v>80</v>
      </c>
      <c r="W285" s="1" t="s">
        <v>259</v>
      </c>
      <c r="X285" s="1" t="s">
        <v>260</v>
      </c>
      <c r="Y285" s="1" t="s">
        <v>54</v>
      </c>
      <c r="Z285">
        <v>5</v>
      </c>
      <c r="AA285" s="2">
        <v>45925</v>
      </c>
      <c r="AB285">
        <v>9202.85</v>
      </c>
      <c r="AC285">
        <v>11599.66</v>
      </c>
      <c r="AD285">
        <v>478548.2</v>
      </c>
      <c r="AE285" s="1" t="s">
        <v>55</v>
      </c>
      <c r="AF285" s="2">
        <v>46177</v>
      </c>
      <c r="AG285" s="2">
        <v>45929</v>
      </c>
      <c r="AH285" s="2"/>
      <c r="AI285" s="1" t="s">
        <v>91</v>
      </c>
      <c r="AJ285" s="1" t="s">
        <v>92</v>
      </c>
    </row>
    <row r="286" spans="1:36">
      <c r="A286" s="1" t="s">
        <v>1909</v>
      </c>
      <c r="B286" s="1" t="s">
        <v>1910</v>
      </c>
      <c r="C286" s="1" t="s">
        <v>1911</v>
      </c>
      <c r="D286" s="1" t="s">
        <v>1912</v>
      </c>
      <c r="E286" s="1" t="s">
        <v>714</v>
      </c>
      <c r="F286" s="1" t="s">
        <v>97</v>
      </c>
      <c r="G286" s="1" t="s">
        <v>1110</v>
      </c>
      <c r="H286" s="1" t="s">
        <v>43</v>
      </c>
      <c r="I286" s="1" t="s">
        <v>44</v>
      </c>
      <c r="J286" t="s">
        <v>65</v>
      </c>
      <c r="K286" t="s">
        <v>66</v>
      </c>
      <c r="L286" s="1" t="s">
        <v>1913</v>
      </c>
      <c r="M286" s="1" t="s">
        <v>139</v>
      </c>
      <c r="N286" s="1" t="s">
        <v>194</v>
      </c>
      <c r="O286" s="1" t="s">
        <v>1914</v>
      </c>
      <c r="P286" s="1" t="s">
        <v>1915</v>
      </c>
      <c r="Q286">
        <v>114</v>
      </c>
      <c r="R286">
        <v>32</v>
      </c>
      <c r="S286">
        <v>82</v>
      </c>
      <c r="T286">
        <v>40</v>
      </c>
      <c r="U286">
        <v>12</v>
      </c>
      <c r="V286">
        <v>400</v>
      </c>
      <c r="W286" s="1" t="s">
        <v>161</v>
      </c>
      <c r="X286" s="1" t="s">
        <v>162</v>
      </c>
      <c r="Y286" s="1" t="s">
        <v>54</v>
      </c>
      <c r="Z286">
        <v>5</v>
      </c>
      <c r="AA286" s="2">
        <v>46161</v>
      </c>
      <c r="AB286">
        <v>143763.96</v>
      </c>
      <c r="AC286">
        <v>220456</v>
      </c>
      <c r="AD286">
        <v>16389091.439999999</v>
      </c>
      <c r="AE286" s="1" t="s">
        <v>55</v>
      </c>
      <c r="AF286" s="2">
        <v>46156</v>
      </c>
      <c r="AG286" s="2">
        <v>46162</v>
      </c>
      <c r="AH286" s="2"/>
      <c r="AI286" s="1" t="s">
        <v>91</v>
      </c>
      <c r="AJ286" s="1" t="s">
        <v>92</v>
      </c>
    </row>
    <row r="287" spans="1:36">
      <c r="A287" s="1" t="s">
        <v>1916</v>
      </c>
      <c r="B287" s="1" t="s">
        <v>1917</v>
      </c>
      <c r="C287" s="1" t="s">
        <v>1918</v>
      </c>
      <c r="D287" s="1" t="s">
        <v>61</v>
      </c>
      <c r="E287" s="1" t="s">
        <v>62</v>
      </c>
      <c r="F287" s="1" t="s">
        <v>63</v>
      </c>
      <c r="G287" s="1" t="s">
        <v>384</v>
      </c>
      <c r="H287" s="1" t="s">
        <v>43</v>
      </c>
      <c r="I287" s="1" t="s">
        <v>44</v>
      </c>
      <c r="J287" t="s">
        <v>82</v>
      </c>
      <c r="K287" t="s">
        <v>83</v>
      </c>
      <c r="L287" s="1" t="s">
        <v>1919</v>
      </c>
      <c r="M287" s="1" t="s">
        <v>139</v>
      </c>
      <c r="N287" s="1" t="s">
        <v>178</v>
      </c>
      <c r="O287" s="1" t="s">
        <v>1920</v>
      </c>
      <c r="P287" s="1" t="s">
        <v>1921</v>
      </c>
      <c r="Q287">
        <v>243</v>
      </c>
      <c r="R287">
        <v>89</v>
      </c>
      <c r="S287">
        <v>154</v>
      </c>
      <c r="T287">
        <v>75</v>
      </c>
      <c r="U287">
        <v>37</v>
      </c>
      <c r="V287">
        <v>450</v>
      </c>
      <c r="W287" s="1" t="s">
        <v>308</v>
      </c>
      <c r="X287" s="1" t="s">
        <v>309</v>
      </c>
      <c r="Y287" s="1" t="s">
        <v>74</v>
      </c>
      <c r="Z287">
        <v>20</v>
      </c>
      <c r="AA287" s="2">
        <v>45703</v>
      </c>
      <c r="AB287">
        <v>147066.70000000001</v>
      </c>
      <c r="AC287">
        <v>177412.4</v>
      </c>
      <c r="AD287">
        <v>35737208.100000001</v>
      </c>
      <c r="AE287" s="1" t="s">
        <v>55</v>
      </c>
      <c r="AF287" s="2">
        <v>46165</v>
      </c>
      <c r="AG287" s="2">
        <v>45710</v>
      </c>
      <c r="AH287" s="2">
        <v>46680</v>
      </c>
      <c r="AI287" s="1" t="s">
        <v>91</v>
      </c>
      <c r="AJ287" s="1" t="s">
        <v>92</v>
      </c>
    </row>
    <row r="288" spans="1:36">
      <c r="A288" s="1" t="s">
        <v>1922</v>
      </c>
      <c r="B288" s="1" t="s">
        <v>1923</v>
      </c>
      <c r="C288" s="1" t="s">
        <v>1924</v>
      </c>
      <c r="D288" s="1" t="s">
        <v>371</v>
      </c>
      <c r="E288" s="1" t="s">
        <v>62</v>
      </c>
      <c r="F288" s="1" t="s">
        <v>111</v>
      </c>
      <c r="G288" s="1" t="s">
        <v>112</v>
      </c>
      <c r="H288" s="1" t="s">
        <v>43</v>
      </c>
      <c r="I288" s="1" t="s">
        <v>44</v>
      </c>
      <c r="J288" t="s">
        <v>82</v>
      </c>
      <c r="K288" t="s">
        <v>83</v>
      </c>
      <c r="L288" s="1" t="s">
        <v>1925</v>
      </c>
      <c r="M288" s="1" t="s">
        <v>139</v>
      </c>
      <c r="N288" s="1" t="s">
        <v>101</v>
      </c>
      <c r="O288" s="1" t="s">
        <v>1491</v>
      </c>
      <c r="P288" s="1" t="s">
        <v>1926</v>
      </c>
      <c r="Q288">
        <v>43</v>
      </c>
      <c r="R288">
        <v>3</v>
      </c>
      <c r="S288">
        <v>40</v>
      </c>
      <c r="T288">
        <v>100</v>
      </c>
      <c r="U288">
        <v>40</v>
      </c>
      <c r="V288">
        <v>1000</v>
      </c>
      <c r="W288" s="1" t="s">
        <v>308</v>
      </c>
      <c r="X288" s="1" t="s">
        <v>309</v>
      </c>
      <c r="Y288" s="1" t="s">
        <v>74</v>
      </c>
      <c r="Z288">
        <v>19</v>
      </c>
      <c r="AA288" s="2">
        <v>45983</v>
      </c>
      <c r="AB288">
        <v>226490.38</v>
      </c>
      <c r="AC288">
        <v>340853.38</v>
      </c>
      <c r="AD288">
        <v>9739086.3399999999</v>
      </c>
      <c r="AE288" s="1" t="s">
        <v>55</v>
      </c>
      <c r="AF288" s="2">
        <v>46146</v>
      </c>
      <c r="AG288" s="2">
        <v>45986</v>
      </c>
      <c r="AH288" s="2"/>
      <c r="AI288" s="1" t="s">
        <v>129</v>
      </c>
      <c r="AJ288" s="1" t="s">
        <v>57</v>
      </c>
    </row>
    <row r="289" spans="1:36">
      <c r="A289" s="1" t="s">
        <v>1927</v>
      </c>
      <c r="B289" s="1" t="s">
        <v>1928</v>
      </c>
      <c r="C289" s="1" t="s">
        <v>1929</v>
      </c>
      <c r="D289" s="1" t="s">
        <v>413</v>
      </c>
      <c r="E289" s="1" t="s">
        <v>146</v>
      </c>
      <c r="F289" s="1" t="s">
        <v>244</v>
      </c>
      <c r="G289" s="1" t="s">
        <v>509</v>
      </c>
      <c r="H289" s="1" t="s">
        <v>43</v>
      </c>
      <c r="I289" s="1" t="s">
        <v>44</v>
      </c>
      <c r="J289" t="s">
        <v>82</v>
      </c>
      <c r="K289" t="s">
        <v>83</v>
      </c>
      <c r="L289" s="1" t="s">
        <v>1930</v>
      </c>
      <c r="M289" s="1" t="s">
        <v>139</v>
      </c>
      <c r="N289" s="1" t="s">
        <v>236</v>
      </c>
      <c r="O289" s="1" t="s">
        <v>1931</v>
      </c>
      <c r="P289" s="1" t="s">
        <v>1932</v>
      </c>
      <c r="Q289">
        <v>134</v>
      </c>
      <c r="R289">
        <v>7</v>
      </c>
      <c r="S289">
        <v>127</v>
      </c>
      <c r="T289">
        <v>40</v>
      </c>
      <c r="U289">
        <v>20</v>
      </c>
      <c r="V289">
        <v>160</v>
      </c>
      <c r="W289" s="1" t="s">
        <v>151</v>
      </c>
      <c r="X289" s="1" t="s">
        <v>152</v>
      </c>
      <c r="Y289" s="1" t="s">
        <v>153</v>
      </c>
      <c r="Z289">
        <v>38</v>
      </c>
      <c r="AA289" s="2">
        <v>45894</v>
      </c>
      <c r="AB289">
        <v>162950.91</v>
      </c>
      <c r="AC289">
        <v>220608.94</v>
      </c>
      <c r="AD289">
        <v>21835421.940000001</v>
      </c>
      <c r="AE289" s="1" t="s">
        <v>55</v>
      </c>
      <c r="AF289" s="2">
        <v>46174</v>
      </c>
      <c r="AG289" s="2">
        <v>45902</v>
      </c>
      <c r="AH289" s="2"/>
      <c r="AI289" s="1" t="s">
        <v>91</v>
      </c>
      <c r="AJ289" s="1" t="s">
        <v>92</v>
      </c>
    </row>
    <row r="290" spans="1:36">
      <c r="A290" s="1" t="s">
        <v>1933</v>
      </c>
      <c r="B290" s="1" t="s">
        <v>1934</v>
      </c>
      <c r="C290" s="1" t="s">
        <v>1935</v>
      </c>
      <c r="D290" s="1" t="s">
        <v>303</v>
      </c>
      <c r="E290" s="1" t="s">
        <v>146</v>
      </c>
      <c r="F290" s="1" t="s">
        <v>63</v>
      </c>
      <c r="G290" s="1" t="s">
        <v>304</v>
      </c>
      <c r="H290" s="1" t="s">
        <v>43</v>
      </c>
      <c r="I290" s="1" t="s">
        <v>44</v>
      </c>
      <c r="J290" t="s">
        <v>45</v>
      </c>
      <c r="K290" t="s">
        <v>46</v>
      </c>
      <c r="L290" s="1" t="s">
        <v>1936</v>
      </c>
      <c r="M290" s="1" t="s">
        <v>139</v>
      </c>
      <c r="N290" s="1" t="s">
        <v>49</v>
      </c>
      <c r="O290" s="1" t="s">
        <v>1937</v>
      </c>
      <c r="P290" s="1" t="s">
        <v>1938</v>
      </c>
      <c r="Q290">
        <v>539</v>
      </c>
      <c r="R290">
        <v>65</v>
      </c>
      <c r="S290">
        <v>474</v>
      </c>
      <c r="T290">
        <v>100</v>
      </c>
      <c r="U290">
        <v>40</v>
      </c>
      <c r="V290">
        <v>800</v>
      </c>
      <c r="W290" s="1" t="s">
        <v>151</v>
      </c>
      <c r="X290" s="1" t="s">
        <v>152</v>
      </c>
      <c r="Y290" s="1" t="s">
        <v>153</v>
      </c>
      <c r="Z290">
        <v>39</v>
      </c>
      <c r="AA290" s="2">
        <v>46152</v>
      </c>
      <c r="AB290">
        <v>7057.84</v>
      </c>
      <c r="AC290">
        <v>8708.74</v>
      </c>
      <c r="AD290">
        <v>3804175.76</v>
      </c>
      <c r="AE290" s="1" t="s">
        <v>55</v>
      </c>
      <c r="AF290" s="2">
        <v>46154</v>
      </c>
      <c r="AG290" s="2">
        <v>46164</v>
      </c>
      <c r="AH290" s="2">
        <v>46439</v>
      </c>
      <c r="AI290" s="1" t="s">
        <v>91</v>
      </c>
      <c r="AJ290" s="1" t="s">
        <v>92</v>
      </c>
    </row>
    <row r="291" spans="1:36">
      <c r="A291" s="1" t="s">
        <v>1939</v>
      </c>
      <c r="B291" s="1" t="s">
        <v>1940</v>
      </c>
      <c r="C291" s="1" t="s">
        <v>1941</v>
      </c>
      <c r="D291" s="1" t="s">
        <v>1318</v>
      </c>
      <c r="E291" s="1" t="s">
        <v>62</v>
      </c>
      <c r="F291" s="1" t="s">
        <v>363</v>
      </c>
      <c r="G291" s="1" t="s">
        <v>495</v>
      </c>
      <c r="H291" s="1" t="s">
        <v>43</v>
      </c>
      <c r="I291" s="1" t="s">
        <v>201</v>
      </c>
      <c r="J291" t="s">
        <v>45</v>
      </c>
      <c r="K291" t="s">
        <v>46</v>
      </c>
      <c r="L291" s="1" t="s">
        <v>1942</v>
      </c>
      <c r="M291" s="1" t="s">
        <v>168</v>
      </c>
      <c r="N291" s="1" t="s">
        <v>278</v>
      </c>
      <c r="O291" s="1" t="s">
        <v>1943</v>
      </c>
      <c r="P291" s="1" t="s">
        <v>1944</v>
      </c>
      <c r="Q291">
        <v>62</v>
      </c>
      <c r="R291">
        <v>24</v>
      </c>
      <c r="S291">
        <v>38</v>
      </c>
      <c r="T291">
        <v>25</v>
      </c>
      <c r="U291">
        <v>7</v>
      </c>
      <c r="V291">
        <v>125</v>
      </c>
      <c r="W291" s="1" t="s">
        <v>52</v>
      </c>
      <c r="X291" s="1" t="s">
        <v>53</v>
      </c>
      <c r="Y291" s="1" t="s">
        <v>54</v>
      </c>
      <c r="Z291">
        <v>7</v>
      </c>
      <c r="AA291" s="2">
        <v>45854</v>
      </c>
      <c r="AB291">
        <v>17953.099999999999</v>
      </c>
      <c r="AC291">
        <v>25726.33</v>
      </c>
      <c r="AD291">
        <v>1113092.2</v>
      </c>
      <c r="AE291" s="1" t="s">
        <v>55</v>
      </c>
      <c r="AF291" s="2">
        <v>46153</v>
      </c>
      <c r="AG291" s="2">
        <v>45867</v>
      </c>
      <c r="AH291" s="2"/>
      <c r="AI291" s="1" t="s">
        <v>91</v>
      </c>
      <c r="AJ291" s="1" t="s">
        <v>92</v>
      </c>
    </row>
    <row r="292" spans="1:36">
      <c r="A292" s="1" t="s">
        <v>1945</v>
      </c>
      <c r="B292" s="1" t="s">
        <v>1946</v>
      </c>
      <c r="C292" s="1" t="s">
        <v>1947</v>
      </c>
      <c r="D292" s="1" t="s">
        <v>225</v>
      </c>
      <c r="E292" s="1" t="s">
        <v>40</v>
      </c>
      <c r="F292" s="1" t="s">
        <v>123</v>
      </c>
      <c r="G292" s="1" t="s">
        <v>124</v>
      </c>
      <c r="H292" s="1" t="s">
        <v>43</v>
      </c>
      <c r="I292" s="1" t="s">
        <v>44</v>
      </c>
      <c r="J292" t="s">
        <v>65</v>
      </c>
      <c r="K292" t="s">
        <v>66</v>
      </c>
      <c r="L292" s="1" t="s">
        <v>1948</v>
      </c>
      <c r="M292" s="1" t="s">
        <v>139</v>
      </c>
      <c r="N292" s="1" t="s">
        <v>69</v>
      </c>
      <c r="O292" s="1" t="s">
        <v>1949</v>
      </c>
      <c r="P292" s="1" t="s">
        <v>1950</v>
      </c>
      <c r="Q292">
        <v>49</v>
      </c>
      <c r="R292">
        <v>4</v>
      </c>
      <c r="S292">
        <v>45</v>
      </c>
      <c r="T292">
        <v>10</v>
      </c>
      <c r="U292">
        <v>4</v>
      </c>
      <c r="V292">
        <v>60</v>
      </c>
      <c r="W292" s="1" t="s">
        <v>229</v>
      </c>
      <c r="X292" s="1" t="s">
        <v>230</v>
      </c>
      <c r="Y292" s="1" t="s">
        <v>153</v>
      </c>
      <c r="Z292">
        <v>32</v>
      </c>
      <c r="AA292" s="2">
        <v>45908</v>
      </c>
      <c r="AB292">
        <v>568190.32999999996</v>
      </c>
      <c r="AC292">
        <v>690949.08</v>
      </c>
      <c r="AD292">
        <v>27841326.170000002</v>
      </c>
      <c r="AE292" s="1" t="s">
        <v>55</v>
      </c>
      <c r="AF292" s="2">
        <v>46170</v>
      </c>
      <c r="AG292" s="2">
        <v>45909</v>
      </c>
      <c r="AH292" s="2"/>
      <c r="AI292" s="1" t="s">
        <v>91</v>
      </c>
      <c r="AJ292" s="1" t="s">
        <v>92</v>
      </c>
    </row>
    <row r="293" spans="1:36">
      <c r="A293" s="1" t="s">
        <v>1951</v>
      </c>
      <c r="B293" s="1" t="s">
        <v>1952</v>
      </c>
      <c r="C293" s="1" t="s">
        <v>1953</v>
      </c>
      <c r="D293" s="1" t="s">
        <v>1325</v>
      </c>
      <c r="E293" s="1" t="s">
        <v>62</v>
      </c>
      <c r="F293" s="1" t="s">
        <v>363</v>
      </c>
      <c r="G293" s="1" t="s">
        <v>434</v>
      </c>
      <c r="H293" s="1" t="s">
        <v>43</v>
      </c>
      <c r="I293" s="1" t="s">
        <v>44</v>
      </c>
      <c r="J293" t="s">
        <v>65</v>
      </c>
      <c r="K293" t="s">
        <v>66</v>
      </c>
      <c r="L293" s="1" t="s">
        <v>1954</v>
      </c>
      <c r="M293" s="1" t="s">
        <v>68</v>
      </c>
      <c r="N293" s="1" t="s">
        <v>178</v>
      </c>
      <c r="O293" s="1" t="s">
        <v>1955</v>
      </c>
      <c r="P293" s="1" t="s">
        <v>1956</v>
      </c>
      <c r="Q293">
        <v>171</v>
      </c>
      <c r="R293">
        <v>41</v>
      </c>
      <c r="S293">
        <v>130</v>
      </c>
      <c r="T293">
        <v>40</v>
      </c>
      <c r="U293">
        <v>20</v>
      </c>
      <c r="V293">
        <v>200</v>
      </c>
      <c r="W293" s="1" t="s">
        <v>72</v>
      </c>
      <c r="X293" s="1" t="s">
        <v>73</v>
      </c>
      <c r="Y293" s="1" t="s">
        <v>74</v>
      </c>
      <c r="Z293">
        <v>15</v>
      </c>
      <c r="AA293" s="2">
        <v>45966</v>
      </c>
      <c r="AB293">
        <v>54256.02</v>
      </c>
      <c r="AC293">
        <v>75320.09</v>
      </c>
      <c r="AD293">
        <v>9277779.4199999999</v>
      </c>
      <c r="AE293" s="1" t="s">
        <v>55</v>
      </c>
      <c r="AF293" s="2">
        <v>46186</v>
      </c>
      <c r="AG293" s="2">
        <v>45978</v>
      </c>
      <c r="AH293" s="2"/>
      <c r="AI293" s="1" t="s">
        <v>91</v>
      </c>
      <c r="AJ293" s="1" t="s">
        <v>92</v>
      </c>
    </row>
    <row r="294" spans="1:36">
      <c r="A294" s="1" t="s">
        <v>1957</v>
      </c>
      <c r="B294" s="1" t="s">
        <v>1958</v>
      </c>
      <c r="C294" s="1" t="s">
        <v>1959</v>
      </c>
      <c r="D294" s="1" t="s">
        <v>371</v>
      </c>
      <c r="E294" s="1" t="s">
        <v>62</v>
      </c>
      <c r="F294" s="1" t="s">
        <v>111</v>
      </c>
      <c r="G294" s="1" t="s">
        <v>234</v>
      </c>
      <c r="H294" s="1" t="s">
        <v>43</v>
      </c>
      <c r="I294" s="1" t="s">
        <v>44</v>
      </c>
      <c r="J294" t="s">
        <v>45</v>
      </c>
      <c r="K294" t="s">
        <v>46</v>
      </c>
      <c r="L294" s="1" t="s">
        <v>1960</v>
      </c>
      <c r="M294" s="1" t="s">
        <v>114</v>
      </c>
      <c r="N294" s="1" t="s">
        <v>236</v>
      </c>
      <c r="O294" s="1" t="s">
        <v>1961</v>
      </c>
      <c r="P294" s="1" t="s">
        <v>1962</v>
      </c>
      <c r="Q294">
        <v>36</v>
      </c>
      <c r="R294">
        <v>8</v>
      </c>
      <c r="S294">
        <v>28</v>
      </c>
      <c r="T294">
        <v>10</v>
      </c>
      <c r="U294">
        <v>5</v>
      </c>
      <c r="V294">
        <v>80</v>
      </c>
      <c r="W294" s="1" t="s">
        <v>52</v>
      </c>
      <c r="X294" s="1" t="s">
        <v>53</v>
      </c>
      <c r="Y294" s="1" t="s">
        <v>54</v>
      </c>
      <c r="Z294">
        <v>4</v>
      </c>
      <c r="AA294" s="2">
        <v>45934</v>
      </c>
      <c r="AB294">
        <v>253708.88</v>
      </c>
      <c r="AC294">
        <v>333077.38</v>
      </c>
      <c r="AD294">
        <v>9133519.6799999997</v>
      </c>
      <c r="AE294" s="1" t="s">
        <v>55</v>
      </c>
      <c r="AF294" s="2">
        <v>46154</v>
      </c>
      <c r="AG294" s="2">
        <v>45948</v>
      </c>
      <c r="AH294" s="2"/>
      <c r="AI294" s="1" t="s">
        <v>91</v>
      </c>
      <c r="AJ294" s="1" t="s">
        <v>92</v>
      </c>
    </row>
    <row r="295" spans="1:36">
      <c r="A295" s="1" t="s">
        <v>1963</v>
      </c>
      <c r="B295" s="1" t="s">
        <v>1964</v>
      </c>
      <c r="C295" s="1" t="s">
        <v>1965</v>
      </c>
      <c r="D295" s="1" t="s">
        <v>216</v>
      </c>
      <c r="E295" s="1" t="s">
        <v>134</v>
      </c>
      <c r="F295" s="1" t="s">
        <v>217</v>
      </c>
      <c r="G295" s="1" t="s">
        <v>218</v>
      </c>
      <c r="H295" s="1" t="s">
        <v>43</v>
      </c>
      <c r="I295" s="1" t="s">
        <v>44</v>
      </c>
      <c r="J295" t="s">
        <v>65</v>
      </c>
      <c r="K295" t="s">
        <v>66</v>
      </c>
      <c r="L295" s="1" t="s">
        <v>1966</v>
      </c>
      <c r="M295" s="1" t="s">
        <v>100</v>
      </c>
      <c r="N295" s="1" t="s">
        <v>203</v>
      </c>
      <c r="O295" s="1" t="s">
        <v>1967</v>
      </c>
      <c r="P295" s="1" t="s">
        <v>1968</v>
      </c>
      <c r="Q295">
        <v>1</v>
      </c>
      <c r="R295">
        <v>0</v>
      </c>
      <c r="S295">
        <v>1</v>
      </c>
      <c r="T295">
        <v>10</v>
      </c>
      <c r="U295">
        <v>3</v>
      </c>
      <c r="V295">
        <v>60</v>
      </c>
      <c r="W295" s="1" t="s">
        <v>181</v>
      </c>
      <c r="X295" s="1" t="s">
        <v>182</v>
      </c>
      <c r="Y295" s="1" t="s">
        <v>54</v>
      </c>
      <c r="Z295">
        <v>9</v>
      </c>
      <c r="AA295" s="2">
        <v>45875</v>
      </c>
      <c r="AB295">
        <v>408850.17</v>
      </c>
      <c r="AC295">
        <v>525050.37</v>
      </c>
      <c r="AD295">
        <v>408850.17</v>
      </c>
      <c r="AE295" s="1" t="s">
        <v>55</v>
      </c>
      <c r="AF295" s="2">
        <v>46190</v>
      </c>
      <c r="AG295" s="2">
        <v>45886</v>
      </c>
      <c r="AH295" s="2"/>
      <c r="AI295" s="1" t="s">
        <v>129</v>
      </c>
      <c r="AJ295" s="1" t="s">
        <v>57</v>
      </c>
    </row>
    <row r="296" spans="1:36">
      <c r="A296" s="1" t="s">
        <v>1969</v>
      </c>
      <c r="B296" s="1" t="s">
        <v>1970</v>
      </c>
      <c r="C296" s="1" t="s">
        <v>1971</v>
      </c>
      <c r="D296" s="1" t="s">
        <v>355</v>
      </c>
      <c r="E296" s="1" t="s">
        <v>62</v>
      </c>
      <c r="F296" s="1" t="s">
        <v>123</v>
      </c>
      <c r="G296" s="1" t="s">
        <v>200</v>
      </c>
      <c r="H296" s="1" t="s">
        <v>43</v>
      </c>
      <c r="I296" s="1" t="s">
        <v>44</v>
      </c>
      <c r="J296" t="s">
        <v>82</v>
      </c>
      <c r="K296" t="s">
        <v>83</v>
      </c>
      <c r="L296" s="1" t="s">
        <v>1972</v>
      </c>
      <c r="M296" s="1" t="s">
        <v>126</v>
      </c>
      <c r="N296" s="1" t="s">
        <v>178</v>
      </c>
      <c r="O296" s="1" t="s">
        <v>1973</v>
      </c>
      <c r="P296" s="1" t="s">
        <v>1974</v>
      </c>
      <c r="Q296">
        <v>42</v>
      </c>
      <c r="R296">
        <v>14</v>
      </c>
      <c r="S296">
        <v>28</v>
      </c>
      <c r="T296">
        <v>10</v>
      </c>
      <c r="U296">
        <v>3</v>
      </c>
      <c r="V296">
        <v>50</v>
      </c>
      <c r="W296" s="1" t="s">
        <v>161</v>
      </c>
      <c r="X296" s="1" t="s">
        <v>162</v>
      </c>
      <c r="Y296" s="1" t="s">
        <v>54</v>
      </c>
      <c r="Z296">
        <v>3</v>
      </c>
      <c r="AA296" s="2">
        <v>45925</v>
      </c>
      <c r="AB296">
        <v>256453.63</v>
      </c>
      <c r="AC296">
        <v>386632.96000000002</v>
      </c>
      <c r="AD296">
        <v>10771052.460000001</v>
      </c>
      <c r="AE296" s="1" t="s">
        <v>55</v>
      </c>
      <c r="AF296" s="2">
        <v>46169</v>
      </c>
      <c r="AG296" s="2">
        <v>45937</v>
      </c>
      <c r="AH296" s="2"/>
      <c r="AI296" s="1" t="s">
        <v>91</v>
      </c>
      <c r="AJ296" s="1" t="s">
        <v>92</v>
      </c>
    </row>
    <row r="297" spans="1:36">
      <c r="A297" s="1" t="s">
        <v>1975</v>
      </c>
      <c r="B297" s="1" t="s">
        <v>1976</v>
      </c>
      <c r="C297" s="1" t="s">
        <v>1977</v>
      </c>
      <c r="D297" s="1" t="s">
        <v>1372</v>
      </c>
      <c r="E297" s="1" t="s">
        <v>978</v>
      </c>
      <c r="F297" s="1" t="s">
        <v>97</v>
      </c>
      <c r="G297" s="1" t="s">
        <v>98</v>
      </c>
      <c r="H297" s="1" t="s">
        <v>43</v>
      </c>
      <c r="I297" s="1" t="s">
        <v>44</v>
      </c>
      <c r="J297" t="s">
        <v>45</v>
      </c>
      <c r="K297" t="s">
        <v>46</v>
      </c>
      <c r="L297" s="1" t="s">
        <v>1978</v>
      </c>
      <c r="M297" s="1" t="s">
        <v>48</v>
      </c>
      <c r="N297" s="1" t="s">
        <v>69</v>
      </c>
      <c r="O297" s="1" t="s">
        <v>1979</v>
      </c>
      <c r="P297" s="1" t="s">
        <v>1980</v>
      </c>
      <c r="Q297">
        <v>13</v>
      </c>
      <c r="R297">
        <v>2</v>
      </c>
      <c r="S297">
        <v>11</v>
      </c>
      <c r="T297">
        <v>10</v>
      </c>
      <c r="U297">
        <v>3</v>
      </c>
      <c r="V297">
        <v>40</v>
      </c>
      <c r="W297" s="1" t="s">
        <v>181</v>
      </c>
      <c r="X297" s="1" t="s">
        <v>182</v>
      </c>
      <c r="Y297" s="1" t="s">
        <v>54</v>
      </c>
      <c r="Z297">
        <v>12</v>
      </c>
      <c r="AA297" s="2">
        <v>46059</v>
      </c>
      <c r="AB297">
        <v>101921.93</v>
      </c>
      <c r="AC297">
        <v>155550.93</v>
      </c>
      <c r="AD297">
        <v>1324985.0900000001</v>
      </c>
      <c r="AE297" s="1" t="s">
        <v>55</v>
      </c>
      <c r="AF297" s="2">
        <v>46151</v>
      </c>
      <c r="AG297" s="2">
        <v>46071</v>
      </c>
      <c r="AH297" s="2"/>
      <c r="AI297" s="1" t="s">
        <v>91</v>
      </c>
      <c r="AJ297" s="1" t="s">
        <v>92</v>
      </c>
    </row>
    <row r="298" spans="1:36">
      <c r="A298" s="1" t="s">
        <v>1981</v>
      </c>
      <c r="B298" s="1" t="s">
        <v>1982</v>
      </c>
      <c r="C298" s="1" t="s">
        <v>1983</v>
      </c>
      <c r="D298" s="1" t="s">
        <v>830</v>
      </c>
      <c r="E298" s="1" t="s">
        <v>265</v>
      </c>
      <c r="F298" s="1" t="s">
        <v>622</v>
      </c>
      <c r="G298" s="1" t="s">
        <v>747</v>
      </c>
      <c r="H298" s="1" t="s">
        <v>43</v>
      </c>
      <c r="I298" s="1" t="s">
        <v>44</v>
      </c>
      <c r="J298" t="s">
        <v>45</v>
      </c>
      <c r="K298" t="s">
        <v>46</v>
      </c>
      <c r="L298" s="1" t="s">
        <v>1984</v>
      </c>
      <c r="M298" s="1" t="s">
        <v>100</v>
      </c>
      <c r="N298" s="1" t="s">
        <v>203</v>
      </c>
      <c r="O298" s="1" t="s">
        <v>1985</v>
      </c>
      <c r="P298" s="1" t="s">
        <v>1986</v>
      </c>
      <c r="Q298">
        <v>3</v>
      </c>
      <c r="R298">
        <v>0</v>
      </c>
      <c r="S298">
        <v>3</v>
      </c>
      <c r="T298">
        <v>20</v>
      </c>
      <c r="U298">
        <v>10</v>
      </c>
      <c r="V298">
        <v>100</v>
      </c>
      <c r="W298" s="1" t="s">
        <v>249</v>
      </c>
      <c r="X298" s="1" t="s">
        <v>375</v>
      </c>
      <c r="Y298" s="1" t="s">
        <v>54</v>
      </c>
      <c r="Z298">
        <v>5</v>
      </c>
      <c r="AA298" s="2">
        <v>45844</v>
      </c>
      <c r="AB298">
        <v>257223.13</v>
      </c>
      <c r="AC298">
        <v>296554.09000000003</v>
      </c>
      <c r="AD298">
        <v>771669.39</v>
      </c>
      <c r="AE298" s="1" t="s">
        <v>55</v>
      </c>
      <c r="AF298" s="2">
        <v>46160</v>
      </c>
      <c r="AG298" s="2">
        <v>45853</v>
      </c>
      <c r="AH298" s="2"/>
      <c r="AI298" s="1" t="s">
        <v>129</v>
      </c>
      <c r="AJ298" s="1" t="s">
        <v>57</v>
      </c>
    </row>
    <row r="299" spans="1:36">
      <c r="A299" s="1" t="s">
        <v>1987</v>
      </c>
      <c r="B299" s="1" t="s">
        <v>1988</v>
      </c>
      <c r="C299" s="1" t="s">
        <v>1989</v>
      </c>
      <c r="D299" s="1" t="s">
        <v>557</v>
      </c>
      <c r="E299" s="1" t="s">
        <v>254</v>
      </c>
      <c r="F299" s="1" t="s">
        <v>135</v>
      </c>
      <c r="G299" s="1" t="s">
        <v>166</v>
      </c>
      <c r="H299" s="1" t="s">
        <v>137</v>
      </c>
      <c r="I299" s="1" t="s">
        <v>44</v>
      </c>
      <c r="J299" t="s">
        <v>82</v>
      </c>
      <c r="K299" t="s">
        <v>83</v>
      </c>
      <c r="L299" s="1" t="s">
        <v>1490</v>
      </c>
      <c r="M299" s="1" t="s">
        <v>126</v>
      </c>
      <c r="N299" s="1" t="s">
        <v>203</v>
      </c>
      <c r="O299" s="1" t="s">
        <v>1990</v>
      </c>
      <c r="P299" s="1" t="s">
        <v>1991</v>
      </c>
      <c r="Q299">
        <v>12</v>
      </c>
      <c r="R299">
        <v>2</v>
      </c>
      <c r="S299">
        <v>10</v>
      </c>
      <c r="T299">
        <v>10</v>
      </c>
      <c r="U299">
        <v>5</v>
      </c>
      <c r="V299">
        <v>50</v>
      </c>
      <c r="W299" s="1" t="s">
        <v>104</v>
      </c>
      <c r="X299" s="1" t="s">
        <v>105</v>
      </c>
      <c r="Y299" s="1" t="s">
        <v>54</v>
      </c>
      <c r="Z299">
        <v>8</v>
      </c>
      <c r="AA299" s="2">
        <v>46026</v>
      </c>
      <c r="AB299">
        <v>27113.57</v>
      </c>
      <c r="AC299">
        <v>35709.42</v>
      </c>
      <c r="AD299">
        <v>325362.84000000003</v>
      </c>
      <c r="AE299" s="1" t="s">
        <v>55</v>
      </c>
      <c r="AF299" s="2">
        <v>46181</v>
      </c>
      <c r="AG299" s="2">
        <v>46030</v>
      </c>
      <c r="AH299" s="2">
        <v>46347</v>
      </c>
      <c r="AI299" s="1" t="s">
        <v>91</v>
      </c>
      <c r="AJ299" s="1" t="s">
        <v>92</v>
      </c>
    </row>
    <row r="300" spans="1:36">
      <c r="A300" s="1" t="s">
        <v>1992</v>
      </c>
      <c r="B300" s="1" t="s">
        <v>1993</v>
      </c>
      <c r="C300" s="1" t="s">
        <v>1994</v>
      </c>
      <c r="D300" s="1" t="s">
        <v>426</v>
      </c>
      <c r="E300" s="1" t="s">
        <v>146</v>
      </c>
      <c r="F300" s="1" t="s">
        <v>266</v>
      </c>
      <c r="G300" s="1" t="s">
        <v>313</v>
      </c>
      <c r="H300" s="1" t="s">
        <v>43</v>
      </c>
      <c r="I300" s="1" t="s">
        <v>44</v>
      </c>
      <c r="J300" t="s">
        <v>65</v>
      </c>
      <c r="K300" t="s">
        <v>66</v>
      </c>
      <c r="L300" s="1" t="s">
        <v>1995</v>
      </c>
      <c r="M300" s="1" t="s">
        <v>139</v>
      </c>
      <c r="N300" s="1" t="s">
        <v>194</v>
      </c>
      <c r="O300" s="1" t="s">
        <v>1996</v>
      </c>
      <c r="P300" s="1" t="s">
        <v>1997</v>
      </c>
      <c r="Q300">
        <v>0</v>
      </c>
      <c r="R300">
        <v>0</v>
      </c>
      <c r="S300">
        <v>0</v>
      </c>
      <c r="T300">
        <v>20</v>
      </c>
      <c r="U300">
        <v>6</v>
      </c>
      <c r="V300">
        <v>120</v>
      </c>
      <c r="W300" s="1" t="s">
        <v>229</v>
      </c>
      <c r="X300" s="1" t="s">
        <v>230</v>
      </c>
      <c r="Y300" s="1" t="s">
        <v>153</v>
      </c>
      <c r="Z300">
        <v>31</v>
      </c>
      <c r="AA300" s="2">
        <v>46074</v>
      </c>
      <c r="AB300">
        <v>496421.36</v>
      </c>
      <c r="AC300">
        <v>583827.99</v>
      </c>
      <c r="AD300">
        <v>0</v>
      </c>
      <c r="AE300" s="1" t="s">
        <v>55</v>
      </c>
      <c r="AF300" s="2">
        <v>46178</v>
      </c>
      <c r="AG300" s="2">
        <v>46085</v>
      </c>
      <c r="AH300" s="2"/>
      <c r="AI300" s="1" t="s">
        <v>56</v>
      </c>
      <c r="AJ300" s="1" t="s">
        <v>57</v>
      </c>
    </row>
    <row r="301" spans="1:36">
      <c r="A301" s="1" t="s">
        <v>1998</v>
      </c>
      <c r="B301" s="1" t="s">
        <v>1999</v>
      </c>
      <c r="C301" s="1" t="s">
        <v>2000</v>
      </c>
      <c r="D301" s="1" t="s">
        <v>740</v>
      </c>
      <c r="E301" s="1" t="s">
        <v>275</v>
      </c>
      <c r="F301" s="1" t="s">
        <v>622</v>
      </c>
      <c r="G301" s="1" t="s">
        <v>747</v>
      </c>
      <c r="H301" s="1" t="s">
        <v>43</v>
      </c>
      <c r="I301" s="1" t="s">
        <v>44</v>
      </c>
      <c r="J301" t="s">
        <v>82</v>
      </c>
      <c r="K301" t="s">
        <v>83</v>
      </c>
      <c r="L301" s="1" t="s">
        <v>754</v>
      </c>
      <c r="M301" s="1" t="s">
        <v>114</v>
      </c>
      <c r="N301" s="1" t="s">
        <v>194</v>
      </c>
      <c r="O301" s="1" t="s">
        <v>2001</v>
      </c>
      <c r="P301" s="1" t="s">
        <v>2002</v>
      </c>
      <c r="Q301">
        <v>0</v>
      </c>
      <c r="R301">
        <v>0</v>
      </c>
      <c r="S301">
        <v>0</v>
      </c>
      <c r="T301">
        <v>100</v>
      </c>
      <c r="U301">
        <v>50</v>
      </c>
      <c r="V301">
        <v>500</v>
      </c>
      <c r="W301" s="1" t="s">
        <v>151</v>
      </c>
      <c r="X301" s="1" t="s">
        <v>152</v>
      </c>
      <c r="Y301" s="1" t="s">
        <v>153</v>
      </c>
      <c r="Z301">
        <v>39</v>
      </c>
      <c r="AA301" s="2">
        <v>45971</v>
      </c>
      <c r="AB301">
        <v>356866.11</v>
      </c>
      <c r="AC301">
        <v>415983.57</v>
      </c>
      <c r="AD301">
        <v>0</v>
      </c>
      <c r="AE301" s="1" t="s">
        <v>55</v>
      </c>
      <c r="AF301" s="2">
        <v>46192</v>
      </c>
      <c r="AG301" s="2">
        <v>45982</v>
      </c>
      <c r="AH301" s="2"/>
      <c r="AI301" s="1" t="s">
        <v>56</v>
      </c>
      <c r="AJ301" s="1" t="s">
        <v>57</v>
      </c>
    </row>
    <row r="302" spans="1:36">
      <c r="A302" s="1" t="s">
        <v>2003</v>
      </c>
      <c r="B302" s="1" t="s">
        <v>2004</v>
      </c>
      <c r="C302" s="1" t="s">
        <v>2005</v>
      </c>
      <c r="D302" s="1" t="s">
        <v>334</v>
      </c>
      <c r="E302" s="1" t="s">
        <v>335</v>
      </c>
      <c r="F302" s="1" t="s">
        <v>97</v>
      </c>
      <c r="G302" s="1" t="s">
        <v>1110</v>
      </c>
      <c r="H302" s="1" t="s">
        <v>43</v>
      </c>
      <c r="I302" s="1" t="s">
        <v>44</v>
      </c>
      <c r="J302" t="s">
        <v>45</v>
      </c>
      <c r="K302" t="s">
        <v>46</v>
      </c>
      <c r="L302" s="1" t="s">
        <v>2006</v>
      </c>
      <c r="M302" s="1" t="s">
        <v>48</v>
      </c>
      <c r="N302" s="1" t="s">
        <v>236</v>
      </c>
      <c r="O302" s="1" t="s">
        <v>2007</v>
      </c>
      <c r="P302" s="1" t="s">
        <v>2008</v>
      </c>
      <c r="Q302">
        <v>6</v>
      </c>
      <c r="R302">
        <v>0</v>
      </c>
      <c r="S302">
        <v>6</v>
      </c>
      <c r="T302">
        <v>25</v>
      </c>
      <c r="U302">
        <v>12</v>
      </c>
      <c r="V302">
        <v>150</v>
      </c>
      <c r="W302" s="1" t="s">
        <v>151</v>
      </c>
      <c r="X302" s="1" t="s">
        <v>152</v>
      </c>
      <c r="Y302" s="1" t="s">
        <v>153</v>
      </c>
      <c r="Z302">
        <v>38</v>
      </c>
      <c r="AA302" s="2">
        <v>45869</v>
      </c>
      <c r="AB302">
        <v>82016.820000000007</v>
      </c>
      <c r="AC302">
        <v>95089.7</v>
      </c>
      <c r="AD302">
        <v>492100.92</v>
      </c>
      <c r="AE302" s="1" t="s">
        <v>55</v>
      </c>
      <c r="AF302" s="2">
        <v>46155</v>
      </c>
      <c r="AG302" s="2">
        <v>45881</v>
      </c>
      <c r="AH302" s="2"/>
      <c r="AI302" s="1" t="s">
        <v>129</v>
      </c>
      <c r="AJ302" s="1" t="s">
        <v>57</v>
      </c>
    </row>
    <row r="303" spans="1:36">
      <c r="A303" s="1" t="s">
        <v>2009</v>
      </c>
      <c r="B303" s="1" t="s">
        <v>2010</v>
      </c>
      <c r="C303" s="1" t="s">
        <v>2011</v>
      </c>
      <c r="D303" s="1" t="s">
        <v>830</v>
      </c>
      <c r="E303" s="1" t="s">
        <v>265</v>
      </c>
      <c r="F303" s="1" t="s">
        <v>622</v>
      </c>
      <c r="G303" s="1" t="s">
        <v>747</v>
      </c>
      <c r="H303" s="1" t="s">
        <v>43</v>
      </c>
      <c r="I303" s="1" t="s">
        <v>44</v>
      </c>
      <c r="J303" t="s">
        <v>45</v>
      </c>
      <c r="K303" t="s">
        <v>46</v>
      </c>
      <c r="L303" s="1" t="s">
        <v>2012</v>
      </c>
      <c r="M303" s="1" t="s">
        <v>114</v>
      </c>
      <c r="N303" s="1" t="s">
        <v>194</v>
      </c>
      <c r="O303" s="1" t="s">
        <v>2013</v>
      </c>
      <c r="P303" s="1" t="s">
        <v>2014</v>
      </c>
      <c r="Q303">
        <v>213</v>
      </c>
      <c r="R303">
        <v>15</v>
      </c>
      <c r="S303">
        <v>198</v>
      </c>
      <c r="T303">
        <v>75</v>
      </c>
      <c r="U303">
        <v>30</v>
      </c>
      <c r="V303">
        <v>450</v>
      </c>
      <c r="W303" s="1" t="s">
        <v>249</v>
      </c>
      <c r="X303" s="1" t="s">
        <v>375</v>
      </c>
      <c r="Y303" s="1" t="s">
        <v>54</v>
      </c>
      <c r="Z303">
        <v>4</v>
      </c>
      <c r="AA303" s="2">
        <v>45930</v>
      </c>
      <c r="AB303">
        <v>812090.62</v>
      </c>
      <c r="AC303">
        <v>939038.82</v>
      </c>
      <c r="AD303">
        <v>172975302.09999999</v>
      </c>
      <c r="AE303" s="1" t="s">
        <v>55</v>
      </c>
      <c r="AF303" s="2">
        <v>46186</v>
      </c>
      <c r="AG303" s="2">
        <v>45939</v>
      </c>
      <c r="AH303" s="2"/>
      <c r="AI303" s="1" t="s">
        <v>91</v>
      </c>
      <c r="AJ303" s="1" t="s">
        <v>92</v>
      </c>
    </row>
    <row r="304" spans="1:36">
      <c r="A304" s="1" t="s">
        <v>2015</v>
      </c>
      <c r="B304" s="1" t="s">
        <v>2016</v>
      </c>
      <c r="C304" s="1" t="s">
        <v>2017</v>
      </c>
      <c r="D304" s="1" t="s">
        <v>253</v>
      </c>
      <c r="E304" s="1" t="s">
        <v>254</v>
      </c>
      <c r="F304" s="1" t="s">
        <v>217</v>
      </c>
      <c r="G304" s="1" t="s">
        <v>487</v>
      </c>
      <c r="H304" s="1" t="s">
        <v>43</v>
      </c>
      <c r="I304" s="1" t="s">
        <v>44</v>
      </c>
      <c r="J304" t="s">
        <v>65</v>
      </c>
      <c r="K304" t="s">
        <v>66</v>
      </c>
      <c r="L304" s="1" t="s">
        <v>2018</v>
      </c>
      <c r="M304" s="1" t="s">
        <v>100</v>
      </c>
      <c r="N304" s="1" t="s">
        <v>203</v>
      </c>
      <c r="O304" s="1" t="s">
        <v>2019</v>
      </c>
      <c r="P304" s="1" t="s">
        <v>2020</v>
      </c>
      <c r="Q304">
        <v>103</v>
      </c>
      <c r="R304">
        <v>19</v>
      </c>
      <c r="S304">
        <v>84</v>
      </c>
      <c r="T304">
        <v>30</v>
      </c>
      <c r="U304">
        <v>12</v>
      </c>
      <c r="V304">
        <v>300</v>
      </c>
      <c r="W304" s="1" t="s">
        <v>444</v>
      </c>
      <c r="X304" s="1" t="s">
        <v>445</v>
      </c>
      <c r="Y304" s="1" t="s">
        <v>74</v>
      </c>
      <c r="Z304">
        <v>21</v>
      </c>
      <c r="AA304" s="2">
        <v>45672</v>
      </c>
      <c r="AB304">
        <v>350746.94</v>
      </c>
      <c r="AC304">
        <v>420835.37</v>
      </c>
      <c r="AD304">
        <v>36126934.82</v>
      </c>
      <c r="AE304" s="1" t="s">
        <v>55</v>
      </c>
      <c r="AF304" s="2">
        <v>46195</v>
      </c>
      <c r="AG304" s="2">
        <v>45681</v>
      </c>
      <c r="AH304" s="2"/>
      <c r="AI304" s="1" t="s">
        <v>91</v>
      </c>
      <c r="AJ304" s="1" t="s">
        <v>92</v>
      </c>
    </row>
    <row r="305" spans="1:36">
      <c r="A305" s="1" t="s">
        <v>2021</v>
      </c>
      <c r="B305" s="1" t="s">
        <v>2022</v>
      </c>
      <c r="C305" s="1" t="s">
        <v>2023</v>
      </c>
      <c r="D305" s="1" t="s">
        <v>413</v>
      </c>
      <c r="E305" s="1" t="s">
        <v>146</v>
      </c>
      <c r="F305" s="1" t="s">
        <v>244</v>
      </c>
      <c r="G305" s="1" t="s">
        <v>245</v>
      </c>
      <c r="H305" s="1" t="s">
        <v>43</v>
      </c>
      <c r="I305" s="1" t="s">
        <v>44</v>
      </c>
      <c r="J305" t="s">
        <v>82</v>
      </c>
      <c r="K305" t="s">
        <v>83</v>
      </c>
      <c r="L305" s="1" t="s">
        <v>2024</v>
      </c>
      <c r="M305" s="1" t="s">
        <v>168</v>
      </c>
      <c r="N305" s="1" t="s">
        <v>69</v>
      </c>
      <c r="O305" s="1" t="s">
        <v>2025</v>
      </c>
      <c r="P305" s="1" t="s">
        <v>2026</v>
      </c>
      <c r="Q305">
        <v>93</v>
      </c>
      <c r="R305">
        <v>12</v>
      </c>
      <c r="S305">
        <v>81</v>
      </c>
      <c r="T305">
        <v>25</v>
      </c>
      <c r="U305">
        <v>12</v>
      </c>
      <c r="V305">
        <v>125</v>
      </c>
      <c r="W305" s="1" t="s">
        <v>259</v>
      </c>
      <c r="X305" s="1" t="s">
        <v>260</v>
      </c>
      <c r="Y305" s="1" t="s">
        <v>54</v>
      </c>
      <c r="Z305">
        <v>9</v>
      </c>
      <c r="AA305" s="2">
        <v>46084</v>
      </c>
      <c r="AB305">
        <v>15563.83</v>
      </c>
      <c r="AC305">
        <v>23873.87</v>
      </c>
      <c r="AD305">
        <v>1447436.19</v>
      </c>
      <c r="AE305" s="1" t="s">
        <v>55</v>
      </c>
      <c r="AF305" s="2">
        <v>46200</v>
      </c>
      <c r="AG305" s="2">
        <v>46088</v>
      </c>
      <c r="AH305" s="2"/>
      <c r="AI305" s="1" t="s">
        <v>91</v>
      </c>
      <c r="AJ305" s="1" t="s">
        <v>92</v>
      </c>
    </row>
    <row r="306" spans="1:36">
      <c r="A306" s="1" t="s">
        <v>2027</v>
      </c>
      <c r="B306" s="1" t="s">
        <v>2028</v>
      </c>
      <c r="C306" s="1" t="s">
        <v>2029</v>
      </c>
      <c r="D306" s="1" t="s">
        <v>1617</v>
      </c>
      <c r="E306" s="1" t="s">
        <v>62</v>
      </c>
      <c r="F306" s="1" t="s">
        <v>80</v>
      </c>
      <c r="G306" s="1" t="s">
        <v>81</v>
      </c>
      <c r="H306" s="1" t="s">
        <v>43</v>
      </c>
      <c r="I306" s="1" t="s">
        <v>44</v>
      </c>
      <c r="J306" t="s">
        <v>45</v>
      </c>
      <c r="K306" t="s">
        <v>46</v>
      </c>
      <c r="L306" s="1" t="s">
        <v>2030</v>
      </c>
      <c r="M306" s="1" t="s">
        <v>68</v>
      </c>
      <c r="N306" s="1" t="s">
        <v>203</v>
      </c>
      <c r="O306" s="1" t="s">
        <v>2031</v>
      </c>
      <c r="P306" s="1" t="s">
        <v>2032</v>
      </c>
      <c r="Q306">
        <v>121</v>
      </c>
      <c r="R306">
        <v>2</v>
      </c>
      <c r="S306">
        <v>119</v>
      </c>
      <c r="T306">
        <v>20</v>
      </c>
      <c r="U306">
        <v>8</v>
      </c>
      <c r="V306">
        <v>160</v>
      </c>
      <c r="W306" s="1" t="s">
        <v>52</v>
      </c>
      <c r="X306" s="1" t="s">
        <v>53</v>
      </c>
      <c r="Y306" s="1" t="s">
        <v>54</v>
      </c>
      <c r="Z306">
        <v>2</v>
      </c>
      <c r="AA306" s="2">
        <v>45669</v>
      </c>
      <c r="AB306">
        <v>827269.86</v>
      </c>
      <c r="AC306">
        <v>1227519.6599999999</v>
      </c>
      <c r="AD306">
        <v>100099653.09999999</v>
      </c>
      <c r="AE306" s="1" t="s">
        <v>55</v>
      </c>
      <c r="AF306" s="2">
        <v>46176</v>
      </c>
      <c r="AG306" s="2">
        <v>45675</v>
      </c>
      <c r="AH306" s="2"/>
      <c r="AI306" s="1" t="s">
        <v>91</v>
      </c>
      <c r="AJ306" s="1" t="s">
        <v>92</v>
      </c>
    </row>
    <row r="307" spans="1:36">
      <c r="A307" s="1" t="s">
        <v>2033</v>
      </c>
      <c r="B307" s="1" t="s">
        <v>2034</v>
      </c>
      <c r="C307" s="1" t="s">
        <v>2035</v>
      </c>
      <c r="D307" s="1" t="s">
        <v>1515</v>
      </c>
      <c r="E307" s="1" t="s">
        <v>62</v>
      </c>
      <c r="F307" s="1" t="s">
        <v>217</v>
      </c>
      <c r="G307" s="1" t="s">
        <v>487</v>
      </c>
      <c r="H307" s="1" t="s">
        <v>43</v>
      </c>
      <c r="I307" s="1" t="s">
        <v>44</v>
      </c>
      <c r="J307" t="s">
        <v>82</v>
      </c>
      <c r="K307" t="s">
        <v>83</v>
      </c>
      <c r="L307" s="1" t="s">
        <v>2036</v>
      </c>
      <c r="M307" s="1" t="s">
        <v>85</v>
      </c>
      <c r="N307" s="1" t="s">
        <v>69</v>
      </c>
      <c r="O307" s="1" t="s">
        <v>2037</v>
      </c>
      <c r="P307" s="1" t="s">
        <v>2038</v>
      </c>
      <c r="Q307">
        <v>0</v>
      </c>
      <c r="R307">
        <v>0</v>
      </c>
      <c r="S307">
        <v>0</v>
      </c>
      <c r="T307">
        <v>25</v>
      </c>
      <c r="U307">
        <v>7</v>
      </c>
      <c r="V307">
        <v>150</v>
      </c>
      <c r="W307" s="1" t="s">
        <v>259</v>
      </c>
      <c r="X307" s="1" t="s">
        <v>260</v>
      </c>
      <c r="Y307" s="1" t="s">
        <v>54</v>
      </c>
      <c r="Z307">
        <v>8</v>
      </c>
      <c r="AA307" s="2">
        <v>45817</v>
      </c>
      <c r="AB307">
        <v>390372.29</v>
      </c>
      <c r="AC307">
        <v>506022.04</v>
      </c>
      <c r="AD307">
        <v>0</v>
      </c>
      <c r="AE307" s="1" t="s">
        <v>55</v>
      </c>
      <c r="AF307" s="2">
        <v>46168</v>
      </c>
      <c r="AG307" s="2">
        <v>45823</v>
      </c>
      <c r="AH307" s="2"/>
      <c r="AI307" s="1" t="s">
        <v>56</v>
      </c>
      <c r="AJ307" s="1" t="s">
        <v>57</v>
      </c>
    </row>
    <row r="308" spans="1:36">
      <c r="A308" s="1" t="s">
        <v>2039</v>
      </c>
      <c r="B308" s="1" t="s">
        <v>2040</v>
      </c>
      <c r="C308" s="1" t="s">
        <v>2041</v>
      </c>
      <c r="D308" s="1" t="s">
        <v>264</v>
      </c>
      <c r="E308" s="1" t="s">
        <v>265</v>
      </c>
      <c r="F308" s="1" t="s">
        <v>266</v>
      </c>
      <c r="G308" s="1" t="s">
        <v>276</v>
      </c>
      <c r="H308" s="1" t="s">
        <v>43</v>
      </c>
      <c r="I308" s="1" t="s">
        <v>44</v>
      </c>
      <c r="J308" t="s">
        <v>82</v>
      </c>
      <c r="K308" t="s">
        <v>83</v>
      </c>
      <c r="L308" s="1" t="s">
        <v>2042</v>
      </c>
      <c r="M308" s="1" t="s">
        <v>126</v>
      </c>
      <c r="N308" s="1" t="s">
        <v>236</v>
      </c>
      <c r="O308" s="1" t="s">
        <v>2043</v>
      </c>
      <c r="P308" s="1" t="s">
        <v>2044</v>
      </c>
      <c r="Q308">
        <v>295</v>
      </c>
      <c r="R308">
        <v>73</v>
      </c>
      <c r="S308">
        <v>222</v>
      </c>
      <c r="T308">
        <v>100</v>
      </c>
      <c r="U308">
        <v>40</v>
      </c>
      <c r="V308">
        <v>500</v>
      </c>
      <c r="W308" s="1" t="s">
        <v>88</v>
      </c>
      <c r="X308" s="1" t="s">
        <v>89</v>
      </c>
      <c r="Y308" s="1" t="s">
        <v>90</v>
      </c>
      <c r="Z308">
        <v>26</v>
      </c>
      <c r="AA308" s="2">
        <v>45988</v>
      </c>
      <c r="AB308">
        <v>298573.28999999998</v>
      </c>
      <c r="AC308">
        <v>413829.72</v>
      </c>
      <c r="AD308">
        <v>88079120.549999997</v>
      </c>
      <c r="AE308" s="1" t="s">
        <v>55</v>
      </c>
      <c r="AF308" s="2">
        <v>46178</v>
      </c>
      <c r="AG308" s="2">
        <v>46002</v>
      </c>
      <c r="AH308" s="2"/>
      <c r="AI308" s="1" t="s">
        <v>91</v>
      </c>
      <c r="AJ308" s="1" t="s">
        <v>92</v>
      </c>
    </row>
    <row r="309" spans="1:36">
      <c r="A309" s="1" t="s">
        <v>2045</v>
      </c>
      <c r="B309" s="1" t="s">
        <v>2046</v>
      </c>
      <c r="C309" s="1" t="s">
        <v>2047</v>
      </c>
      <c r="D309" s="1" t="s">
        <v>613</v>
      </c>
      <c r="E309" s="1" t="s">
        <v>40</v>
      </c>
      <c r="F309" s="1" t="s">
        <v>97</v>
      </c>
      <c r="G309" s="1" t="s">
        <v>98</v>
      </c>
      <c r="H309" s="1" t="s">
        <v>43</v>
      </c>
      <c r="I309" s="1" t="s">
        <v>44</v>
      </c>
      <c r="J309" t="s">
        <v>65</v>
      </c>
      <c r="K309" t="s">
        <v>66</v>
      </c>
      <c r="L309" s="1" t="s">
        <v>2048</v>
      </c>
      <c r="M309" s="1" t="s">
        <v>168</v>
      </c>
      <c r="N309" s="1" t="s">
        <v>115</v>
      </c>
      <c r="O309" s="1" t="s">
        <v>2049</v>
      </c>
      <c r="P309" s="1" t="s">
        <v>2050</v>
      </c>
      <c r="Q309">
        <v>265</v>
      </c>
      <c r="R309">
        <v>26</v>
      </c>
      <c r="S309">
        <v>239</v>
      </c>
      <c r="T309">
        <v>50</v>
      </c>
      <c r="U309">
        <v>20</v>
      </c>
      <c r="V309">
        <v>300</v>
      </c>
      <c r="W309" s="1" t="s">
        <v>52</v>
      </c>
      <c r="X309" s="1" t="s">
        <v>53</v>
      </c>
      <c r="Y309" s="1" t="s">
        <v>54</v>
      </c>
      <c r="Z309">
        <v>8</v>
      </c>
      <c r="AA309" s="2">
        <v>45839</v>
      </c>
      <c r="AB309">
        <v>213912.8</v>
      </c>
      <c r="AC309">
        <v>254435.44</v>
      </c>
      <c r="AD309">
        <v>56686892</v>
      </c>
      <c r="AE309" s="1" t="s">
        <v>55</v>
      </c>
      <c r="AF309" s="2">
        <v>46152</v>
      </c>
      <c r="AG309" s="2">
        <v>45850</v>
      </c>
      <c r="AH309" s="2"/>
      <c r="AI309" s="1" t="s">
        <v>91</v>
      </c>
      <c r="AJ309" s="1" t="s">
        <v>92</v>
      </c>
    </row>
    <row r="310" spans="1:36">
      <c r="A310" s="1" t="s">
        <v>2051</v>
      </c>
      <c r="B310" s="1" t="s">
        <v>2052</v>
      </c>
      <c r="C310" s="1" t="s">
        <v>2053</v>
      </c>
      <c r="D310" s="1" t="s">
        <v>413</v>
      </c>
      <c r="E310" s="1" t="s">
        <v>146</v>
      </c>
      <c r="F310" s="1" t="s">
        <v>244</v>
      </c>
      <c r="G310" s="1" t="s">
        <v>509</v>
      </c>
      <c r="H310" s="1" t="s">
        <v>43</v>
      </c>
      <c r="I310" s="1" t="s">
        <v>201</v>
      </c>
      <c r="J310" t="s">
        <v>82</v>
      </c>
      <c r="K310" t="s">
        <v>83</v>
      </c>
      <c r="L310" s="1" t="s">
        <v>2054</v>
      </c>
      <c r="M310" s="1" t="s">
        <v>68</v>
      </c>
      <c r="N310" s="1" t="s">
        <v>69</v>
      </c>
      <c r="O310" s="1" t="s">
        <v>2055</v>
      </c>
      <c r="P310" s="1" t="s">
        <v>2056</v>
      </c>
      <c r="Q310">
        <v>0</v>
      </c>
      <c r="R310">
        <v>0</v>
      </c>
      <c r="S310">
        <v>0</v>
      </c>
      <c r="T310">
        <v>75</v>
      </c>
      <c r="U310">
        <v>22</v>
      </c>
      <c r="V310">
        <v>450</v>
      </c>
      <c r="W310" s="1" t="s">
        <v>151</v>
      </c>
      <c r="X310" s="1" t="s">
        <v>152</v>
      </c>
      <c r="Y310" s="1" t="s">
        <v>153</v>
      </c>
      <c r="Z310">
        <v>39</v>
      </c>
      <c r="AA310" s="2">
        <v>46023</v>
      </c>
      <c r="AB310">
        <v>22470.98</v>
      </c>
      <c r="AC310">
        <v>30119.69</v>
      </c>
      <c r="AD310">
        <v>0</v>
      </c>
      <c r="AE310" s="1" t="s">
        <v>55</v>
      </c>
      <c r="AF310" s="2">
        <v>46162</v>
      </c>
      <c r="AG310" s="2">
        <v>46030</v>
      </c>
      <c r="AH310" s="2"/>
      <c r="AI310" s="1" t="s">
        <v>56</v>
      </c>
      <c r="AJ310" s="1" t="s">
        <v>57</v>
      </c>
    </row>
    <row r="311" spans="1:36">
      <c r="A311" s="1" t="s">
        <v>2057</v>
      </c>
      <c r="B311" s="1" t="s">
        <v>2058</v>
      </c>
      <c r="C311" s="1" t="s">
        <v>2059</v>
      </c>
      <c r="D311" s="1" t="s">
        <v>900</v>
      </c>
      <c r="E311" s="1" t="s">
        <v>62</v>
      </c>
      <c r="F311" s="1" t="s">
        <v>363</v>
      </c>
      <c r="G311" s="1" t="s">
        <v>434</v>
      </c>
      <c r="H311" s="1" t="s">
        <v>43</v>
      </c>
      <c r="I311" s="1" t="s">
        <v>201</v>
      </c>
      <c r="J311" t="s">
        <v>65</v>
      </c>
      <c r="K311" t="s">
        <v>66</v>
      </c>
      <c r="L311" s="1" t="s">
        <v>2060</v>
      </c>
      <c r="M311" s="1" t="s">
        <v>114</v>
      </c>
      <c r="N311" s="1" t="s">
        <v>115</v>
      </c>
      <c r="O311" s="1" t="s">
        <v>2061</v>
      </c>
      <c r="P311" s="1" t="s">
        <v>2062</v>
      </c>
      <c r="Q311">
        <v>143</v>
      </c>
      <c r="R311">
        <v>37</v>
      </c>
      <c r="S311">
        <v>106</v>
      </c>
      <c r="T311">
        <v>25</v>
      </c>
      <c r="U311">
        <v>12</v>
      </c>
      <c r="V311">
        <v>150</v>
      </c>
      <c r="W311" s="1" t="s">
        <v>229</v>
      </c>
      <c r="X311" s="1" t="s">
        <v>230</v>
      </c>
      <c r="Y311" s="1" t="s">
        <v>153</v>
      </c>
      <c r="Z311">
        <v>30</v>
      </c>
      <c r="AA311" s="2">
        <v>45840</v>
      </c>
      <c r="AB311">
        <v>26997.84</v>
      </c>
      <c r="AC311">
        <v>34835.410000000003</v>
      </c>
      <c r="AD311">
        <v>3860691.12</v>
      </c>
      <c r="AE311" s="1" t="s">
        <v>55</v>
      </c>
      <c r="AF311" s="2">
        <v>46180</v>
      </c>
      <c r="AG311" s="2">
        <v>45854</v>
      </c>
      <c r="AH311" s="2"/>
      <c r="AI311" s="1" t="s">
        <v>91</v>
      </c>
      <c r="AJ311" s="1" t="s">
        <v>92</v>
      </c>
    </row>
    <row r="312" spans="1:36">
      <c r="A312" s="1" t="s">
        <v>2063</v>
      </c>
      <c r="B312" s="1" t="s">
        <v>2064</v>
      </c>
      <c r="C312" s="1" t="s">
        <v>2065</v>
      </c>
      <c r="D312" s="1" t="s">
        <v>977</v>
      </c>
      <c r="E312" s="1" t="s">
        <v>978</v>
      </c>
      <c r="F312" s="1" t="s">
        <v>97</v>
      </c>
      <c r="G312" s="1" t="s">
        <v>715</v>
      </c>
      <c r="H312" s="1" t="s">
        <v>43</v>
      </c>
      <c r="I312" s="1" t="s">
        <v>44</v>
      </c>
      <c r="J312" t="s">
        <v>65</v>
      </c>
      <c r="K312" t="s">
        <v>66</v>
      </c>
      <c r="L312" s="1" t="s">
        <v>2066</v>
      </c>
      <c r="M312" s="1" t="s">
        <v>48</v>
      </c>
      <c r="N312" s="1" t="s">
        <v>236</v>
      </c>
      <c r="O312" s="1" t="s">
        <v>2067</v>
      </c>
      <c r="P312" s="1" t="s">
        <v>2068</v>
      </c>
      <c r="Q312">
        <v>164</v>
      </c>
      <c r="R312">
        <v>45</v>
      </c>
      <c r="S312">
        <v>119</v>
      </c>
      <c r="T312">
        <v>50</v>
      </c>
      <c r="U312">
        <v>20</v>
      </c>
      <c r="V312">
        <v>200</v>
      </c>
      <c r="W312" s="1" t="s">
        <v>72</v>
      </c>
      <c r="X312" s="1" t="s">
        <v>73</v>
      </c>
      <c r="Y312" s="1" t="s">
        <v>74</v>
      </c>
      <c r="Z312">
        <v>14</v>
      </c>
      <c r="AA312" s="2">
        <v>45949</v>
      </c>
      <c r="AB312">
        <v>71989.279999999999</v>
      </c>
      <c r="AC312">
        <v>90415.05</v>
      </c>
      <c r="AD312">
        <v>11806241.92</v>
      </c>
      <c r="AE312" s="1" t="s">
        <v>55</v>
      </c>
      <c r="AF312" s="2">
        <v>46143</v>
      </c>
      <c r="AG312" s="2">
        <v>45955</v>
      </c>
      <c r="AH312" s="2"/>
      <c r="AI312" s="1" t="s">
        <v>91</v>
      </c>
      <c r="AJ312" s="1" t="s">
        <v>92</v>
      </c>
    </row>
    <row r="313" spans="1:36">
      <c r="A313" s="1" t="s">
        <v>2069</v>
      </c>
      <c r="B313" s="1" t="s">
        <v>2070</v>
      </c>
      <c r="C313" s="1" t="s">
        <v>2071</v>
      </c>
      <c r="D313" s="1" t="s">
        <v>133</v>
      </c>
      <c r="E313" s="1" t="s">
        <v>134</v>
      </c>
      <c r="F313" s="1" t="s">
        <v>135</v>
      </c>
      <c r="G313" s="1" t="s">
        <v>166</v>
      </c>
      <c r="H313" s="1" t="s">
        <v>137</v>
      </c>
      <c r="I313" s="1" t="s">
        <v>44</v>
      </c>
      <c r="J313" t="s">
        <v>82</v>
      </c>
      <c r="K313" t="s">
        <v>83</v>
      </c>
      <c r="L313" s="1" t="s">
        <v>2072</v>
      </c>
      <c r="M313" s="1" t="s">
        <v>85</v>
      </c>
      <c r="N313" s="1" t="s">
        <v>69</v>
      </c>
      <c r="O313" s="1" t="s">
        <v>2073</v>
      </c>
      <c r="P313" s="1" t="s">
        <v>2074</v>
      </c>
      <c r="Q313">
        <v>159</v>
      </c>
      <c r="R313">
        <v>18</v>
      </c>
      <c r="S313">
        <v>141</v>
      </c>
      <c r="T313">
        <v>50</v>
      </c>
      <c r="U313">
        <v>20</v>
      </c>
      <c r="V313">
        <v>200</v>
      </c>
      <c r="W313" s="1" t="s">
        <v>259</v>
      </c>
      <c r="X313" s="1" t="s">
        <v>260</v>
      </c>
      <c r="Y313" s="1" t="s">
        <v>54</v>
      </c>
      <c r="Z313">
        <v>7</v>
      </c>
      <c r="AA313" s="2">
        <v>46171</v>
      </c>
      <c r="AB313">
        <v>21926</v>
      </c>
      <c r="AC313">
        <v>30163.24</v>
      </c>
      <c r="AD313">
        <v>3486234</v>
      </c>
      <c r="AE313" s="1" t="s">
        <v>55</v>
      </c>
      <c r="AF313" s="2">
        <v>46183</v>
      </c>
      <c r="AG313" s="2">
        <v>46181</v>
      </c>
      <c r="AH313" s="2">
        <v>46146</v>
      </c>
      <c r="AI313" s="1" t="s">
        <v>91</v>
      </c>
      <c r="AJ313" s="1" t="s">
        <v>92</v>
      </c>
    </row>
    <row r="314" spans="1:36">
      <c r="A314" s="1" t="s">
        <v>2075</v>
      </c>
      <c r="B314" s="1" t="s">
        <v>2076</v>
      </c>
      <c r="C314" s="1" t="s">
        <v>2077</v>
      </c>
      <c r="D314" s="1" t="s">
        <v>2078</v>
      </c>
      <c r="E314" s="1" t="s">
        <v>243</v>
      </c>
      <c r="F314" s="1" t="s">
        <v>244</v>
      </c>
      <c r="G314" s="1" t="s">
        <v>778</v>
      </c>
      <c r="H314" s="1" t="s">
        <v>43</v>
      </c>
      <c r="I314" s="1" t="s">
        <v>44</v>
      </c>
      <c r="J314" t="s">
        <v>45</v>
      </c>
      <c r="K314" t="s">
        <v>46</v>
      </c>
      <c r="L314" s="1" t="s">
        <v>2079</v>
      </c>
      <c r="M314" s="1" t="s">
        <v>114</v>
      </c>
      <c r="N314" s="1" t="s">
        <v>178</v>
      </c>
      <c r="O314" s="1" t="s">
        <v>2080</v>
      </c>
      <c r="P314" s="1" t="s">
        <v>2081</v>
      </c>
      <c r="Q314">
        <v>209</v>
      </c>
      <c r="R314">
        <v>19</v>
      </c>
      <c r="S314">
        <v>190</v>
      </c>
      <c r="T314">
        <v>30</v>
      </c>
      <c r="U314">
        <v>9</v>
      </c>
      <c r="V314">
        <v>120</v>
      </c>
      <c r="W314" s="1" t="s">
        <v>52</v>
      </c>
      <c r="X314" s="1" t="s">
        <v>53</v>
      </c>
      <c r="Y314" s="1" t="s">
        <v>54</v>
      </c>
      <c r="Z314">
        <v>8</v>
      </c>
      <c r="AA314" s="2">
        <v>46069</v>
      </c>
      <c r="AB314">
        <v>280466.63</v>
      </c>
      <c r="AC314">
        <v>433162.88</v>
      </c>
      <c r="AD314">
        <v>58617525.670000002</v>
      </c>
      <c r="AE314" s="1" t="s">
        <v>55</v>
      </c>
      <c r="AF314" s="2">
        <v>46167</v>
      </c>
      <c r="AG314" s="2">
        <v>46079</v>
      </c>
      <c r="AH314" s="2"/>
      <c r="AI314" s="1" t="s">
        <v>410</v>
      </c>
      <c r="AJ314" s="1" t="s">
        <v>92</v>
      </c>
    </row>
    <row r="315" spans="1:36">
      <c r="A315" s="1" t="s">
        <v>2082</v>
      </c>
      <c r="B315" s="1" t="s">
        <v>2083</v>
      </c>
      <c r="C315" s="1" t="s">
        <v>2084</v>
      </c>
      <c r="D315" s="1" t="s">
        <v>371</v>
      </c>
      <c r="E315" s="1" t="s">
        <v>62</v>
      </c>
      <c r="F315" s="1" t="s">
        <v>111</v>
      </c>
      <c r="G315" s="1" t="s">
        <v>234</v>
      </c>
      <c r="H315" s="1" t="s">
        <v>43</v>
      </c>
      <c r="I315" s="1" t="s">
        <v>201</v>
      </c>
      <c r="J315" t="s">
        <v>82</v>
      </c>
      <c r="K315" t="s">
        <v>83</v>
      </c>
      <c r="L315" s="1" t="s">
        <v>2085</v>
      </c>
      <c r="M315" s="1" t="s">
        <v>68</v>
      </c>
      <c r="N315" s="1" t="s">
        <v>236</v>
      </c>
      <c r="O315" s="1" t="s">
        <v>2086</v>
      </c>
      <c r="P315" s="1" t="s">
        <v>2087</v>
      </c>
      <c r="Q315">
        <v>54</v>
      </c>
      <c r="R315">
        <v>2</v>
      </c>
      <c r="S315">
        <v>52</v>
      </c>
      <c r="T315">
        <v>10</v>
      </c>
      <c r="U315">
        <v>3</v>
      </c>
      <c r="V315">
        <v>100</v>
      </c>
      <c r="W315" s="1" t="s">
        <v>161</v>
      </c>
      <c r="X315" s="1" t="s">
        <v>162</v>
      </c>
      <c r="Y315" s="1" t="s">
        <v>54</v>
      </c>
      <c r="Z315">
        <v>4</v>
      </c>
      <c r="AA315" s="2">
        <v>45728</v>
      </c>
      <c r="AB315">
        <v>157899.98000000001</v>
      </c>
      <c r="AC315">
        <v>217134.66</v>
      </c>
      <c r="AD315">
        <v>8526598.9199999999</v>
      </c>
      <c r="AE315" s="1" t="s">
        <v>55</v>
      </c>
      <c r="AF315" s="2">
        <v>46192</v>
      </c>
      <c r="AG315" s="2">
        <v>45742</v>
      </c>
      <c r="AH315" s="2"/>
      <c r="AI315" s="1" t="s">
        <v>91</v>
      </c>
      <c r="AJ315" s="1" t="s">
        <v>92</v>
      </c>
    </row>
    <row r="316" spans="1:36">
      <c r="A316" s="1" t="s">
        <v>2088</v>
      </c>
      <c r="B316" s="1" t="s">
        <v>2089</v>
      </c>
      <c r="C316" s="1" t="s">
        <v>2090</v>
      </c>
      <c r="D316" s="1" t="s">
        <v>371</v>
      </c>
      <c r="E316" s="1" t="s">
        <v>62</v>
      </c>
      <c r="F316" s="1" t="s">
        <v>111</v>
      </c>
      <c r="G316" s="1" t="s">
        <v>112</v>
      </c>
      <c r="H316" s="1" t="s">
        <v>43</v>
      </c>
      <c r="I316" s="1" t="s">
        <v>44</v>
      </c>
      <c r="J316" t="s">
        <v>45</v>
      </c>
      <c r="K316" t="s">
        <v>46</v>
      </c>
      <c r="L316" s="1" t="s">
        <v>2091</v>
      </c>
      <c r="M316" s="1" t="s">
        <v>126</v>
      </c>
      <c r="N316" s="1" t="s">
        <v>69</v>
      </c>
      <c r="O316" s="1" t="s">
        <v>2092</v>
      </c>
      <c r="P316" s="1" t="s">
        <v>2093</v>
      </c>
      <c r="Q316">
        <v>116</v>
      </c>
      <c r="R316">
        <v>6</v>
      </c>
      <c r="S316">
        <v>110</v>
      </c>
      <c r="T316">
        <v>50</v>
      </c>
      <c r="U316">
        <v>20</v>
      </c>
      <c r="V316">
        <v>250</v>
      </c>
      <c r="W316" s="1" t="s">
        <v>259</v>
      </c>
      <c r="X316" s="1" t="s">
        <v>260</v>
      </c>
      <c r="Y316" s="1" t="s">
        <v>54</v>
      </c>
      <c r="Z316">
        <v>11</v>
      </c>
      <c r="AA316" s="2">
        <v>46164</v>
      </c>
      <c r="AB316">
        <v>86491.73</v>
      </c>
      <c r="AC316">
        <v>129921.78</v>
      </c>
      <c r="AD316">
        <v>10033040.68</v>
      </c>
      <c r="AE316" s="1" t="s">
        <v>55</v>
      </c>
      <c r="AF316" s="2">
        <v>46187</v>
      </c>
      <c r="AG316" s="2">
        <v>46168</v>
      </c>
      <c r="AH316" s="2"/>
      <c r="AI316" s="1" t="s">
        <v>91</v>
      </c>
      <c r="AJ316" s="1" t="s">
        <v>92</v>
      </c>
    </row>
    <row r="317" spans="1:36">
      <c r="A317" s="1" t="s">
        <v>2094</v>
      </c>
      <c r="B317" s="1" t="s">
        <v>2095</v>
      </c>
      <c r="C317" s="1" t="s">
        <v>2096</v>
      </c>
      <c r="D317" s="1" t="s">
        <v>133</v>
      </c>
      <c r="E317" s="1" t="s">
        <v>134</v>
      </c>
      <c r="F317" s="1" t="s">
        <v>135</v>
      </c>
      <c r="G317" s="1" t="s">
        <v>706</v>
      </c>
      <c r="H317" s="1" t="s">
        <v>137</v>
      </c>
      <c r="I317" s="1" t="s">
        <v>44</v>
      </c>
      <c r="J317" t="s">
        <v>45</v>
      </c>
      <c r="K317" t="s">
        <v>46</v>
      </c>
      <c r="L317" s="1" t="s">
        <v>2097</v>
      </c>
      <c r="M317" s="1" t="s">
        <v>114</v>
      </c>
      <c r="N317" s="1" t="s">
        <v>194</v>
      </c>
      <c r="O317" s="1" t="s">
        <v>2098</v>
      </c>
      <c r="P317" s="1" t="s">
        <v>2099</v>
      </c>
      <c r="Q317">
        <v>42</v>
      </c>
      <c r="R317">
        <v>9</v>
      </c>
      <c r="S317">
        <v>33</v>
      </c>
      <c r="U317">
        <v>5</v>
      </c>
      <c r="V317">
        <v>100</v>
      </c>
      <c r="W317" s="1" t="s">
        <v>181</v>
      </c>
      <c r="X317" s="1" t="s">
        <v>182</v>
      </c>
      <c r="Y317" s="1" t="s">
        <v>54</v>
      </c>
      <c r="Z317">
        <v>8</v>
      </c>
      <c r="AA317" s="2">
        <v>45932</v>
      </c>
      <c r="AB317">
        <v>25738.240000000002</v>
      </c>
      <c r="AC317">
        <v>35979.440000000002</v>
      </c>
      <c r="AD317">
        <v>1081006.0800000001</v>
      </c>
      <c r="AE317" s="1" t="s">
        <v>55</v>
      </c>
      <c r="AF317" s="2">
        <v>46186</v>
      </c>
      <c r="AG317" s="2">
        <v>45937</v>
      </c>
      <c r="AH317" s="2">
        <v>46356</v>
      </c>
      <c r="AI317" s="1" t="s">
        <v>91</v>
      </c>
      <c r="AJ317" s="1" t="s">
        <v>92</v>
      </c>
    </row>
    <row r="318" spans="1:36">
      <c r="A318" s="1" t="s">
        <v>2100</v>
      </c>
      <c r="B318" s="1" t="s">
        <v>2101</v>
      </c>
      <c r="C318" s="1" t="s">
        <v>2102</v>
      </c>
      <c r="D318" s="1" t="s">
        <v>799</v>
      </c>
      <c r="E318" s="1" t="s">
        <v>254</v>
      </c>
      <c r="F318" s="1" t="s">
        <v>135</v>
      </c>
      <c r="G318" s="1" t="s">
        <v>136</v>
      </c>
      <c r="H318" s="1" t="s">
        <v>137</v>
      </c>
      <c r="I318" s="1" t="s">
        <v>44</v>
      </c>
      <c r="J318" t="s">
        <v>45</v>
      </c>
      <c r="K318" t="s">
        <v>46</v>
      </c>
      <c r="L318" s="1" t="s">
        <v>1570</v>
      </c>
      <c r="M318" s="1" t="s">
        <v>68</v>
      </c>
      <c r="N318" s="1" t="s">
        <v>278</v>
      </c>
      <c r="O318" s="1" t="s">
        <v>2103</v>
      </c>
      <c r="P318" s="1" t="s">
        <v>2104</v>
      </c>
      <c r="Q318">
        <v>189</v>
      </c>
      <c r="R318">
        <v>51</v>
      </c>
      <c r="S318">
        <v>138</v>
      </c>
      <c r="T318">
        <v>100</v>
      </c>
      <c r="U318">
        <v>50</v>
      </c>
      <c r="V318">
        <v>800</v>
      </c>
      <c r="W318" s="1" t="s">
        <v>151</v>
      </c>
      <c r="X318" s="1" t="s">
        <v>152</v>
      </c>
      <c r="Y318" s="1" t="s">
        <v>153</v>
      </c>
      <c r="Z318">
        <v>35</v>
      </c>
      <c r="AA318" s="2">
        <v>45848</v>
      </c>
      <c r="AB318">
        <v>36040.97</v>
      </c>
      <c r="AC318">
        <v>47892.46</v>
      </c>
      <c r="AD318">
        <v>6811743.3300000001</v>
      </c>
      <c r="AE318" s="1" t="s">
        <v>55</v>
      </c>
      <c r="AF318" s="2">
        <v>46146</v>
      </c>
      <c r="AG318" s="2">
        <v>45862</v>
      </c>
      <c r="AH318" s="2">
        <v>46672</v>
      </c>
      <c r="AI318" s="1" t="s">
        <v>91</v>
      </c>
      <c r="AJ318" s="1" t="s">
        <v>92</v>
      </c>
    </row>
    <row r="319" spans="1:36">
      <c r="A319" s="1" t="s">
        <v>2105</v>
      </c>
      <c r="B319" s="1" t="s">
        <v>2106</v>
      </c>
      <c r="C319" s="1" t="s">
        <v>2107</v>
      </c>
      <c r="D319" s="1" t="s">
        <v>1678</v>
      </c>
      <c r="E319" s="1" t="s">
        <v>335</v>
      </c>
      <c r="F319" s="1" t="s">
        <v>97</v>
      </c>
      <c r="G319" s="1" t="s">
        <v>1110</v>
      </c>
      <c r="H319" s="1" t="s">
        <v>43</v>
      </c>
      <c r="I319" s="1" t="s">
        <v>44</v>
      </c>
      <c r="J319" t="s">
        <v>82</v>
      </c>
      <c r="K319" t="s">
        <v>83</v>
      </c>
      <c r="L319" s="1" t="s">
        <v>2108</v>
      </c>
      <c r="M319" s="1" t="s">
        <v>68</v>
      </c>
      <c r="N319" s="1" t="s">
        <v>69</v>
      </c>
      <c r="O319" s="1" t="s">
        <v>2109</v>
      </c>
      <c r="P319" s="1" t="s">
        <v>2110</v>
      </c>
      <c r="Q319">
        <v>12</v>
      </c>
      <c r="R319">
        <v>0</v>
      </c>
      <c r="S319">
        <v>12</v>
      </c>
      <c r="T319">
        <v>10</v>
      </c>
      <c r="U319">
        <v>4</v>
      </c>
      <c r="V319">
        <v>60</v>
      </c>
      <c r="W319" s="1" t="s">
        <v>161</v>
      </c>
      <c r="X319" s="1" t="s">
        <v>162</v>
      </c>
      <c r="Y319" s="1" t="s">
        <v>54</v>
      </c>
      <c r="Z319">
        <v>8</v>
      </c>
      <c r="AA319" s="2">
        <v>46161</v>
      </c>
      <c r="AB319">
        <v>186863.64</v>
      </c>
      <c r="AC319">
        <v>257886.71</v>
      </c>
      <c r="AD319">
        <v>2242363.6800000002</v>
      </c>
      <c r="AE319" s="1" t="s">
        <v>55</v>
      </c>
      <c r="AF319" s="2">
        <v>46159</v>
      </c>
      <c r="AG319" s="2">
        <v>46174</v>
      </c>
      <c r="AH319" s="2"/>
      <c r="AI319" s="1" t="s">
        <v>91</v>
      </c>
      <c r="AJ319" s="1" t="s">
        <v>92</v>
      </c>
    </row>
    <row r="320" spans="1:36">
      <c r="A320" s="1" t="s">
        <v>2111</v>
      </c>
      <c r="B320" s="1" t="s">
        <v>2112</v>
      </c>
      <c r="C320" s="1" t="s">
        <v>2113</v>
      </c>
      <c r="D320" s="1" t="s">
        <v>121</v>
      </c>
      <c r="E320" s="1" t="s">
        <v>122</v>
      </c>
      <c r="F320" s="1" t="s">
        <v>123</v>
      </c>
      <c r="G320" s="1" t="s">
        <v>124</v>
      </c>
      <c r="H320" s="1" t="s">
        <v>43</v>
      </c>
      <c r="I320" s="1" t="s">
        <v>44</v>
      </c>
      <c r="J320" t="s">
        <v>45</v>
      </c>
      <c r="K320" t="s">
        <v>46</v>
      </c>
      <c r="L320" s="1" t="s">
        <v>2114</v>
      </c>
      <c r="M320" s="1" t="s">
        <v>48</v>
      </c>
      <c r="N320" s="1" t="s">
        <v>236</v>
      </c>
      <c r="O320" s="1" t="s">
        <v>2115</v>
      </c>
      <c r="P320" s="1" t="s">
        <v>2116</v>
      </c>
      <c r="Q320">
        <v>167</v>
      </c>
      <c r="R320">
        <v>1</v>
      </c>
      <c r="S320">
        <v>166</v>
      </c>
      <c r="T320">
        <v>60</v>
      </c>
      <c r="U320">
        <v>18</v>
      </c>
      <c r="V320">
        <v>480</v>
      </c>
      <c r="W320" s="1" t="s">
        <v>259</v>
      </c>
      <c r="X320" s="1" t="s">
        <v>260</v>
      </c>
      <c r="Y320" s="1" t="s">
        <v>54</v>
      </c>
      <c r="Z320">
        <v>10</v>
      </c>
      <c r="AA320" s="2">
        <v>45794</v>
      </c>
      <c r="AB320">
        <v>222896.77</v>
      </c>
      <c r="AC320">
        <v>312414.08000000002</v>
      </c>
      <c r="AD320">
        <v>37223760.590000004</v>
      </c>
      <c r="AE320" s="1" t="s">
        <v>55</v>
      </c>
      <c r="AF320" s="2">
        <v>46186</v>
      </c>
      <c r="AG320" s="2">
        <v>45799</v>
      </c>
      <c r="AH320" s="2"/>
      <c r="AI320" s="1" t="s">
        <v>91</v>
      </c>
      <c r="AJ320" s="1" t="s">
        <v>92</v>
      </c>
    </row>
    <row r="321" spans="1:36">
      <c r="A321" s="1" t="s">
        <v>2117</v>
      </c>
      <c r="B321" s="1" t="s">
        <v>2118</v>
      </c>
      <c r="C321" s="1" t="s">
        <v>2119</v>
      </c>
      <c r="D321" s="1" t="s">
        <v>508</v>
      </c>
      <c r="E321" s="1" t="s">
        <v>146</v>
      </c>
      <c r="F321" s="1" t="s">
        <v>244</v>
      </c>
      <c r="G321" s="1" t="s">
        <v>509</v>
      </c>
      <c r="H321" s="1" t="s">
        <v>43</v>
      </c>
      <c r="I321" s="1" t="s">
        <v>44</v>
      </c>
      <c r="J321" t="s">
        <v>65</v>
      </c>
      <c r="K321" t="s">
        <v>66</v>
      </c>
      <c r="L321" s="1" t="s">
        <v>2120</v>
      </c>
      <c r="M321" s="1" t="s">
        <v>114</v>
      </c>
      <c r="N321" s="1" t="s">
        <v>69</v>
      </c>
      <c r="O321" s="1" t="s">
        <v>2121</v>
      </c>
      <c r="P321" s="1" t="s">
        <v>2122</v>
      </c>
      <c r="Q321">
        <v>0</v>
      </c>
      <c r="R321">
        <v>0</v>
      </c>
      <c r="S321">
        <v>0</v>
      </c>
      <c r="T321">
        <v>30</v>
      </c>
      <c r="U321">
        <v>15</v>
      </c>
      <c r="V321">
        <v>150</v>
      </c>
      <c r="W321" s="1" t="s">
        <v>181</v>
      </c>
      <c r="X321" s="1" t="s">
        <v>182</v>
      </c>
      <c r="Y321" s="1" t="s">
        <v>54</v>
      </c>
      <c r="Z321">
        <v>6</v>
      </c>
      <c r="AA321" s="2">
        <v>46161</v>
      </c>
      <c r="AB321">
        <v>245986.44</v>
      </c>
      <c r="AC321">
        <v>372901.41</v>
      </c>
      <c r="AD321">
        <v>0</v>
      </c>
      <c r="AE321" s="1" t="s">
        <v>55</v>
      </c>
      <c r="AF321" s="2">
        <v>46189</v>
      </c>
      <c r="AG321" s="2">
        <v>46164</v>
      </c>
      <c r="AH321" s="2"/>
      <c r="AI321" s="1" t="s">
        <v>56</v>
      </c>
      <c r="AJ321" s="1" t="s">
        <v>57</v>
      </c>
    </row>
    <row r="322" spans="1:36">
      <c r="A322" s="1" t="s">
        <v>2123</v>
      </c>
      <c r="B322" s="1" t="s">
        <v>2124</v>
      </c>
      <c r="C322" s="1" t="s">
        <v>2125</v>
      </c>
      <c r="D322" s="1" t="s">
        <v>362</v>
      </c>
      <c r="E322" s="1" t="s">
        <v>186</v>
      </c>
      <c r="F322" s="1" t="s">
        <v>363</v>
      </c>
      <c r="G322" s="1" t="s">
        <v>495</v>
      </c>
      <c r="H322" s="1" t="s">
        <v>43</v>
      </c>
      <c r="I322" s="1" t="s">
        <v>44</v>
      </c>
      <c r="J322" t="s">
        <v>45</v>
      </c>
      <c r="K322" t="s">
        <v>46</v>
      </c>
      <c r="L322" s="1" t="s">
        <v>2126</v>
      </c>
      <c r="M322" s="1" t="s">
        <v>100</v>
      </c>
      <c r="N322" s="1" t="s">
        <v>115</v>
      </c>
      <c r="O322" s="1" t="s">
        <v>2127</v>
      </c>
      <c r="P322" s="1" t="s">
        <v>2128</v>
      </c>
      <c r="Q322">
        <v>32</v>
      </c>
      <c r="R322">
        <v>8</v>
      </c>
      <c r="S322">
        <v>24</v>
      </c>
      <c r="T322">
        <v>20</v>
      </c>
      <c r="U322">
        <v>10</v>
      </c>
      <c r="V322">
        <v>120</v>
      </c>
      <c r="W322" s="1" t="s">
        <v>249</v>
      </c>
      <c r="X322" s="1" t="s">
        <v>375</v>
      </c>
      <c r="Y322" s="1" t="s">
        <v>54</v>
      </c>
      <c r="Z322">
        <v>9</v>
      </c>
      <c r="AA322" s="2">
        <v>45937</v>
      </c>
      <c r="AB322">
        <v>9041.2199999999993</v>
      </c>
      <c r="AC322">
        <v>11631.49</v>
      </c>
      <c r="AD322">
        <v>289319.03999999998</v>
      </c>
      <c r="AE322" s="1" t="s">
        <v>55</v>
      </c>
      <c r="AF322" s="2">
        <v>46198</v>
      </c>
      <c r="AG322" s="2">
        <v>45946</v>
      </c>
      <c r="AH322" s="2"/>
      <c r="AI322" s="1" t="s">
        <v>91</v>
      </c>
      <c r="AJ322" s="1" t="s">
        <v>92</v>
      </c>
    </row>
    <row r="323" spans="1:36">
      <c r="A323" s="1" t="s">
        <v>2129</v>
      </c>
      <c r="B323" s="1" t="s">
        <v>2130</v>
      </c>
      <c r="C323" s="1" t="s">
        <v>2131</v>
      </c>
      <c r="D323" s="1" t="s">
        <v>61</v>
      </c>
      <c r="E323" s="1" t="s">
        <v>62</v>
      </c>
      <c r="F323" s="1" t="s">
        <v>63</v>
      </c>
      <c r="G323" s="1" t="s">
        <v>304</v>
      </c>
      <c r="H323" s="1" t="s">
        <v>43</v>
      </c>
      <c r="I323" s="1" t="s">
        <v>201</v>
      </c>
      <c r="J323" t="s">
        <v>82</v>
      </c>
      <c r="K323" t="s">
        <v>83</v>
      </c>
      <c r="L323" s="1" t="s">
        <v>2132</v>
      </c>
      <c r="M323" s="1" t="s">
        <v>139</v>
      </c>
      <c r="N323" s="1" t="s">
        <v>278</v>
      </c>
      <c r="O323" s="1" t="s">
        <v>2133</v>
      </c>
      <c r="P323" s="1" t="s">
        <v>2134</v>
      </c>
      <c r="Q323">
        <v>198</v>
      </c>
      <c r="R323">
        <v>79</v>
      </c>
      <c r="S323">
        <v>119</v>
      </c>
      <c r="T323">
        <v>50</v>
      </c>
      <c r="U323">
        <v>25</v>
      </c>
      <c r="V323">
        <v>300</v>
      </c>
      <c r="W323" s="1" t="s">
        <v>308</v>
      </c>
      <c r="X323" s="1" t="s">
        <v>309</v>
      </c>
      <c r="Y323" s="1" t="s">
        <v>74</v>
      </c>
      <c r="Z323">
        <v>20</v>
      </c>
      <c r="AA323" s="2">
        <v>45673</v>
      </c>
      <c r="AB323">
        <v>112886.46</v>
      </c>
      <c r="AC323">
        <v>152234.03</v>
      </c>
      <c r="AD323">
        <v>22351519.079999998</v>
      </c>
      <c r="AE323" s="1" t="s">
        <v>55</v>
      </c>
      <c r="AF323" s="2">
        <v>46151</v>
      </c>
      <c r="AG323" s="2">
        <v>45681</v>
      </c>
      <c r="AH323" s="2">
        <v>46296</v>
      </c>
      <c r="AI323" s="1" t="s">
        <v>91</v>
      </c>
      <c r="AJ323" s="1" t="s">
        <v>92</v>
      </c>
    </row>
    <row r="324" spans="1:36">
      <c r="A324" s="1" t="s">
        <v>2135</v>
      </c>
      <c r="B324" s="1" t="s">
        <v>2136</v>
      </c>
      <c r="C324" s="1" t="s">
        <v>2137</v>
      </c>
      <c r="D324" s="1" t="s">
        <v>557</v>
      </c>
      <c r="E324" s="1" t="s">
        <v>254</v>
      </c>
      <c r="F324" s="1" t="s">
        <v>135</v>
      </c>
      <c r="G324" s="1" t="s">
        <v>706</v>
      </c>
      <c r="H324" s="1" t="s">
        <v>137</v>
      </c>
      <c r="I324" s="1" t="s">
        <v>44</v>
      </c>
      <c r="J324" t="s">
        <v>45</v>
      </c>
      <c r="K324" t="s">
        <v>46</v>
      </c>
      <c r="L324" s="1" t="s">
        <v>2138</v>
      </c>
      <c r="M324" s="1" t="s">
        <v>68</v>
      </c>
      <c r="N324" s="1" t="s">
        <v>115</v>
      </c>
      <c r="O324" s="1" t="s">
        <v>2139</v>
      </c>
      <c r="P324" s="1" t="s">
        <v>2140</v>
      </c>
      <c r="Q324">
        <v>73</v>
      </c>
      <c r="R324">
        <v>4</v>
      </c>
      <c r="S324">
        <v>69</v>
      </c>
      <c r="T324">
        <v>20</v>
      </c>
      <c r="U324">
        <v>10</v>
      </c>
      <c r="V324">
        <v>200</v>
      </c>
      <c r="W324" s="1" t="s">
        <v>259</v>
      </c>
      <c r="X324" s="1" t="s">
        <v>260</v>
      </c>
      <c r="Y324" s="1" t="s">
        <v>54</v>
      </c>
      <c r="Z324">
        <v>7</v>
      </c>
      <c r="AA324" s="2">
        <v>45751</v>
      </c>
      <c r="AB324">
        <v>43844.57</v>
      </c>
      <c r="AC324">
        <v>65052.87</v>
      </c>
      <c r="AD324">
        <v>3200653.61</v>
      </c>
      <c r="AE324" s="1" t="s">
        <v>55</v>
      </c>
      <c r="AF324" s="2">
        <v>46145</v>
      </c>
      <c r="AG324" s="2">
        <v>45758</v>
      </c>
      <c r="AH324" s="2">
        <v>46767</v>
      </c>
      <c r="AI324" s="1" t="s">
        <v>91</v>
      </c>
      <c r="AJ324" s="1" t="s">
        <v>92</v>
      </c>
    </row>
    <row r="325" spans="1:36">
      <c r="A325" s="1" t="s">
        <v>2141</v>
      </c>
      <c r="B325" s="1" t="s">
        <v>2142</v>
      </c>
      <c r="C325" s="1" t="s">
        <v>2143</v>
      </c>
      <c r="D325" s="1" t="s">
        <v>157</v>
      </c>
      <c r="E325" s="1" t="s">
        <v>122</v>
      </c>
      <c r="F325" s="1" t="s">
        <v>80</v>
      </c>
      <c r="G325" s="1" t="s">
        <v>285</v>
      </c>
      <c r="H325" s="1" t="s">
        <v>43</v>
      </c>
      <c r="I325" s="1" t="s">
        <v>44</v>
      </c>
      <c r="J325" t="s">
        <v>45</v>
      </c>
      <c r="K325" t="s">
        <v>46</v>
      </c>
      <c r="L325" s="1" t="s">
        <v>2144</v>
      </c>
      <c r="M325" s="1" t="s">
        <v>48</v>
      </c>
      <c r="N325" s="1" t="s">
        <v>101</v>
      </c>
      <c r="O325" s="1" t="s">
        <v>2145</v>
      </c>
      <c r="P325" s="1" t="s">
        <v>2146</v>
      </c>
      <c r="Q325">
        <v>39</v>
      </c>
      <c r="R325">
        <v>5</v>
      </c>
      <c r="S325">
        <v>34</v>
      </c>
      <c r="T325">
        <v>15</v>
      </c>
      <c r="U325">
        <v>6</v>
      </c>
      <c r="V325">
        <v>75</v>
      </c>
      <c r="W325" s="1" t="s">
        <v>181</v>
      </c>
      <c r="X325" s="1" t="s">
        <v>182</v>
      </c>
      <c r="Y325" s="1" t="s">
        <v>54</v>
      </c>
      <c r="Z325">
        <v>7</v>
      </c>
      <c r="AA325" s="2">
        <v>45842</v>
      </c>
      <c r="AB325">
        <v>734907.56</v>
      </c>
      <c r="AC325">
        <v>861049.99</v>
      </c>
      <c r="AD325">
        <v>28661394.84</v>
      </c>
      <c r="AE325" s="1" t="s">
        <v>55</v>
      </c>
      <c r="AF325" s="2">
        <v>46151</v>
      </c>
      <c r="AG325" s="2">
        <v>45850</v>
      </c>
      <c r="AH325" s="2"/>
      <c r="AI325" s="1" t="s">
        <v>91</v>
      </c>
      <c r="AJ325" s="1" t="s">
        <v>92</v>
      </c>
    </row>
    <row r="326" spans="1:36">
      <c r="A326" s="1" t="s">
        <v>2147</v>
      </c>
      <c r="B326" s="1" t="s">
        <v>2148</v>
      </c>
      <c r="C326" s="1" t="s">
        <v>2149</v>
      </c>
      <c r="D326" s="1" t="s">
        <v>643</v>
      </c>
      <c r="E326" s="1" t="s">
        <v>62</v>
      </c>
      <c r="F326" s="1" t="s">
        <v>135</v>
      </c>
      <c r="G326" s="1" t="s">
        <v>166</v>
      </c>
      <c r="H326" s="1" t="s">
        <v>137</v>
      </c>
      <c r="I326" s="1" t="s">
        <v>44</v>
      </c>
      <c r="J326" t="s">
        <v>65</v>
      </c>
      <c r="K326" t="s">
        <v>66</v>
      </c>
      <c r="L326" s="1" t="s">
        <v>2150</v>
      </c>
      <c r="M326" s="1" t="s">
        <v>100</v>
      </c>
      <c r="N326" s="1" t="s">
        <v>115</v>
      </c>
      <c r="O326" s="1" t="s">
        <v>2151</v>
      </c>
      <c r="P326" s="1" t="s">
        <v>2152</v>
      </c>
      <c r="Q326">
        <v>49</v>
      </c>
      <c r="R326">
        <v>12</v>
      </c>
      <c r="S326">
        <v>37</v>
      </c>
      <c r="T326">
        <v>25</v>
      </c>
      <c r="U326">
        <v>12</v>
      </c>
      <c r="V326">
        <v>100</v>
      </c>
      <c r="W326" s="1" t="s">
        <v>229</v>
      </c>
      <c r="X326" s="1" t="s">
        <v>230</v>
      </c>
      <c r="Y326" s="1" t="s">
        <v>153</v>
      </c>
      <c r="Z326">
        <v>34</v>
      </c>
      <c r="AA326" s="2">
        <v>46143</v>
      </c>
      <c r="AB326">
        <v>41687.480000000003</v>
      </c>
      <c r="AC326">
        <v>48157.77</v>
      </c>
      <c r="AD326">
        <v>2042686.52</v>
      </c>
      <c r="AE326" s="1" t="s">
        <v>55</v>
      </c>
      <c r="AF326" s="2">
        <v>46189</v>
      </c>
      <c r="AG326" s="2">
        <v>46151</v>
      </c>
      <c r="AH326" s="2">
        <v>46589</v>
      </c>
      <c r="AI326" s="1" t="s">
        <v>91</v>
      </c>
      <c r="AJ326" s="1" t="s">
        <v>92</v>
      </c>
    </row>
    <row r="327" spans="1:36">
      <c r="A327" s="1" t="s">
        <v>2153</v>
      </c>
      <c r="B327" s="1" t="s">
        <v>2154</v>
      </c>
      <c r="C327" s="1" t="s">
        <v>2155</v>
      </c>
      <c r="D327" s="1" t="s">
        <v>894</v>
      </c>
      <c r="E327" s="1" t="s">
        <v>275</v>
      </c>
      <c r="F327" s="1" t="s">
        <v>622</v>
      </c>
      <c r="G327" s="1" t="s">
        <v>623</v>
      </c>
      <c r="H327" s="1" t="s">
        <v>43</v>
      </c>
      <c r="I327" s="1" t="s">
        <v>44</v>
      </c>
      <c r="J327" t="s">
        <v>45</v>
      </c>
      <c r="K327" t="s">
        <v>46</v>
      </c>
      <c r="L327" s="1" t="s">
        <v>2156</v>
      </c>
      <c r="M327" s="1" t="s">
        <v>48</v>
      </c>
      <c r="N327" s="1" t="s">
        <v>115</v>
      </c>
      <c r="O327" s="1" t="s">
        <v>2157</v>
      </c>
      <c r="P327" s="1" t="s">
        <v>2158</v>
      </c>
      <c r="Q327">
        <v>229</v>
      </c>
      <c r="R327">
        <v>36</v>
      </c>
      <c r="S327">
        <v>193</v>
      </c>
      <c r="T327">
        <v>50</v>
      </c>
      <c r="U327">
        <v>15</v>
      </c>
      <c r="V327">
        <v>500</v>
      </c>
      <c r="W327" s="1" t="s">
        <v>181</v>
      </c>
      <c r="X327" s="1" t="s">
        <v>182</v>
      </c>
      <c r="Y327" s="1" t="s">
        <v>54</v>
      </c>
      <c r="Z327">
        <v>10</v>
      </c>
      <c r="AA327" s="2">
        <v>45835</v>
      </c>
      <c r="AB327">
        <v>217261.1</v>
      </c>
      <c r="AC327">
        <v>266548.37</v>
      </c>
      <c r="AD327">
        <v>49752791.899999999</v>
      </c>
      <c r="AE327" s="1" t="s">
        <v>55</v>
      </c>
      <c r="AF327" s="2">
        <v>46190</v>
      </c>
      <c r="AG327" s="2">
        <v>45843</v>
      </c>
      <c r="AH327" s="2"/>
      <c r="AI327" s="1" t="s">
        <v>91</v>
      </c>
      <c r="AJ327" s="1" t="s">
        <v>92</v>
      </c>
    </row>
    <row r="328" spans="1:36">
      <c r="A328" s="1" t="s">
        <v>2159</v>
      </c>
      <c r="B328" s="1" t="s">
        <v>2160</v>
      </c>
      <c r="C328" s="1" t="s">
        <v>2161</v>
      </c>
      <c r="D328" s="1" t="s">
        <v>1617</v>
      </c>
      <c r="E328" s="1" t="s">
        <v>62</v>
      </c>
      <c r="F328" s="1" t="s">
        <v>80</v>
      </c>
      <c r="G328" s="1" t="s">
        <v>176</v>
      </c>
      <c r="H328" s="1" t="s">
        <v>43</v>
      </c>
      <c r="I328" s="1" t="s">
        <v>44</v>
      </c>
      <c r="J328" t="s">
        <v>65</v>
      </c>
      <c r="K328" t="s">
        <v>66</v>
      </c>
      <c r="L328" s="1" t="s">
        <v>2162</v>
      </c>
      <c r="M328" s="1" t="s">
        <v>100</v>
      </c>
      <c r="N328" s="1" t="s">
        <v>203</v>
      </c>
      <c r="O328" s="1" t="s">
        <v>2163</v>
      </c>
      <c r="P328" s="1" t="s">
        <v>2164</v>
      </c>
      <c r="Q328">
        <v>209</v>
      </c>
      <c r="R328">
        <v>34</v>
      </c>
      <c r="S328">
        <v>175</v>
      </c>
      <c r="T328">
        <v>50</v>
      </c>
      <c r="U328">
        <v>15</v>
      </c>
      <c r="V328">
        <v>500</v>
      </c>
      <c r="W328" s="1" t="s">
        <v>72</v>
      </c>
      <c r="X328" s="1" t="s">
        <v>73</v>
      </c>
      <c r="Y328" s="1" t="s">
        <v>74</v>
      </c>
      <c r="Z328">
        <v>17</v>
      </c>
      <c r="AA328" s="2">
        <v>46083</v>
      </c>
      <c r="AB328">
        <v>1265185.46</v>
      </c>
      <c r="AC328">
        <v>1637510</v>
      </c>
      <c r="AD328">
        <v>264423761.09999999</v>
      </c>
      <c r="AE328" s="1" t="s">
        <v>55</v>
      </c>
      <c r="AF328" s="2">
        <v>46149</v>
      </c>
      <c r="AG328" s="2">
        <v>46086</v>
      </c>
      <c r="AH328" s="2"/>
      <c r="AI328" s="1" t="s">
        <v>91</v>
      </c>
      <c r="AJ328" s="1" t="s">
        <v>92</v>
      </c>
    </row>
    <row r="329" spans="1:36">
      <c r="A329" s="1" t="s">
        <v>2165</v>
      </c>
      <c r="B329" s="1" t="s">
        <v>2166</v>
      </c>
      <c r="C329" s="1" t="s">
        <v>2167</v>
      </c>
      <c r="D329" s="1" t="s">
        <v>880</v>
      </c>
      <c r="E329" s="1" t="s">
        <v>62</v>
      </c>
      <c r="F329" s="1" t="s">
        <v>217</v>
      </c>
      <c r="G329" s="1" t="s">
        <v>218</v>
      </c>
      <c r="H329" s="1" t="s">
        <v>43</v>
      </c>
      <c r="I329" s="1" t="s">
        <v>44</v>
      </c>
      <c r="J329" t="s">
        <v>45</v>
      </c>
      <c r="K329" t="s">
        <v>46</v>
      </c>
      <c r="L329" s="1" t="s">
        <v>2168</v>
      </c>
      <c r="M329" s="1" t="s">
        <v>168</v>
      </c>
      <c r="N329" s="1" t="s">
        <v>236</v>
      </c>
      <c r="O329" s="1" t="s">
        <v>2169</v>
      </c>
      <c r="P329" s="1" t="s">
        <v>2170</v>
      </c>
      <c r="Q329">
        <v>96</v>
      </c>
      <c r="R329">
        <v>17</v>
      </c>
      <c r="S329">
        <v>79</v>
      </c>
      <c r="T329">
        <v>20</v>
      </c>
      <c r="U329">
        <v>10</v>
      </c>
      <c r="V329">
        <v>120</v>
      </c>
      <c r="W329" s="1" t="s">
        <v>151</v>
      </c>
      <c r="X329" s="1" t="s">
        <v>152</v>
      </c>
      <c r="Y329" s="1" t="s">
        <v>153</v>
      </c>
      <c r="Z329">
        <v>36</v>
      </c>
      <c r="AA329" s="2">
        <v>45672</v>
      </c>
      <c r="AB329">
        <v>354268.23</v>
      </c>
      <c r="AC329">
        <v>433370.43</v>
      </c>
      <c r="AD329">
        <v>34009750.079999998</v>
      </c>
      <c r="AE329" s="1" t="s">
        <v>55</v>
      </c>
      <c r="AF329" s="2">
        <v>46183</v>
      </c>
      <c r="AG329" s="2">
        <v>45675</v>
      </c>
      <c r="AH329" s="2"/>
      <c r="AI329" s="1" t="s">
        <v>91</v>
      </c>
      <c r="AJ329" s="1" t="s">
        <v>92</v>
      </c>
    </row>
    <row r="330" spans="1:36">
      <c r="A330" s="1" t="s">
        <v>2171</v>
      </c>
      <c r="B330" s="1" t="s">
        <v>2172</v>
      </c>
      <c r="C330" s="1" t="s">
        <v>2173</v>
      </c>
      <c r="D330" s="1" t="s">
        <v>303</v>
      </c>
      <c r="E330" s="1" t="s">
        <v>146</v>
      </c>
      <c r="F330" s="1" t="s">
        <v>63</v>
      </c>
      <c r="G330" s="1" t="s">
        <v>384</v>
      </c>
      <c r="H330" s="1" t="s">
        <v>43</v>
      </c>
      <c r="I330" s="1" t="s">
        <v>44</v>
      </c>
      <c r="J330" t="s">
        <v>65</v>
      </c>
      <c r="K330" t="s">
        <v>66</v>
      </c>
      <c r="L330" s="1" t="s">
        <v>2174</v>
      </c>
      <c r="M330" s="1" t="s">
        <v>68</v>
      </c>
      <c r="N330" s="1" t="s">
        <v>203</v>
      </c>
      <c r="O330" s="1" t="s">
        <v>2175</v>
      </c>
      <c r="P330" s="1" t="s">
        <v>2176</v>
      </c>
      <c r="Q330">
        <v>120</v>
      </c>
      <c r="R330">
        <v>44</v>
      </c>
      <c r="S330">
        <v>76</v>
      </c>
      <c r="T330">
        <v>20</v>
      </c>
      <c r="U330">
        <v>8</v>
      </c>
      <c r="V330">
        <v>160</v>
      </c>
      <c r="W330" s="1" t="s">
        <v>161</v>
      </c>
      <c r="X330" s="1" t="s">
        <v>162</v>
      </c>
      <c r="Y330" s="1" t="s">
        <v>54</v>
      </c>
      <c r="Z330">
        <v>5</v>
      </c>
      <c r="AA330" s="2">
        <v>45959</v>
      </c>
      <c r="AB330">
        <v>140916.32999999999</v>
      </c>
      <c r="AC330">
        <v>174336.13</v>
      </c>
      <c r="AD330">
        <v>16909959.600000001</v>
      </c>
      <c r="AE330" s="1" t="s">
        <v>55</v>
      </c>
      <c r="AF330" s="2">
        <v>46157</v>
      </c>
      <c r="AG330" s="2">
        <v>45969</v>
      </c>
      <c r="AH330" s="2">
        <v>46604</v>
      </c>
      <c r="AI330" s="1" t="s">
        <v>91</v>
      </c>
      <c r="AJ330" s="1" t="s">
        <v>92</v>
      </c>
    </row>
    <row r="331" spans="1:36">
      <c r="A331" s="1" t="s">
        <v>2177</v>
      </c>
      <c r="B331" s="1" t="s">
        <v>2178</v>
      </c>
      <c r="C331" s="1" t="s">
        <v>2179</v>
      </c>
      <c r="D331" s="1" t="s">
        <v>303</v>
      </c>
      <c r="E331" s="1" t="s">
        <v>146</v>
      </c>
      <c r="F331" s="1" t="s">
        <v>63</v>
      </c>
      <c r="G331" s="1" t="s">
        <v>384</v>
      </c>
      <c r="H331" s="1" t="s">
        <v>43</v>
      </c>
      <c r="I331" s="1" t="s">
        <v>44</v>
      </c>
      <c r="J331" t="s">
        <v>82</v>
      </c>
      <c r="K331" t="s">
        <v>83</v>
      </c>
      <c r="L331" s="1" t="s">
        <v>2180</v>
      </c>
      <c r="M331" s="1" t="s">
        <v>114</v>
      </c>
      <c r="N331" s="1" t="s">
        <v>194</v>
      </c>
      <c r="O331" s="1" t="s">
        <v>2181</v>
      </c>
      <c r="P331" s="1" t="s">
        <v>2182</v>
      </c>
      <c r="Q331">
        <v>139</v>
      </c>
      <c r="R331">
        <v>1</v>
      </c>
      <c r="S331">
        <v>138</v>
      </c>
      <c r="T331">
        <v>30</v>
      </c>
      <c r="U331">
        <v>12</v>
      </c>
      <c r="V331">
        <v>300</v>
      </c>
      <c r="W331" s="1" t="s">
        <v>151</v>
      </c>
      <c r="X331" s="1" t="s">
        <v>152</v>
      </c>
      <c r="Y331" s="1" t="s">
        <v>153</v>
      </c>
      <c r="Z331">
        <v>36</v>
      </c>
      <c r="AA331" s="2">
        <v>46160</v>
      </c>
      <c r="AB331">
        <v>118162.51</v>
      </c>
      <c r="AC331">
        <v>167359.32</v>
      </c>
      <c r="AD331">
        <v>16424588.890000001</v>
      </c>
      <c r="AE331" s="1" t="s">
        <v>55</v>
      </c>
      <c r="AF331" s="2">
        <v>46177</v>
      </c>
      <c r="AG331" s="2">
        <v>46174</v>
      </c>
      <c r="AH331" s="2">
        <v>46594</v>
      </c>
      <c r="AI331" s="1" t="s">
        <v>91</v>
      </c>
      <c r="AJ331" s="1" t="s">
        <v>92</v>
      </c>
    </row>
    <row r="332" spans="1:36">
      <c r="A332" s="1" t="s">
        <v>2183</v>
      </c>
      <c r="B332" s="1" t="s">
        <v>2184</v>
      </c>
      <c r="C332" s="1" t="s">
        <v>2185</v>
      </c>
      <c r="D332" s="1" t="s">
        <v>613</v>
      </c>
      <c r="E332" s="1" t="s">
        <v>40</v>
      </c>
      <c r="F332" s="1" t="s">
        <v>97</v>
      </c>
      <c r="G332" s="1" t="s">
        <v>715</v>
      </c>
      <c r="H332" s="1" t="s">
        <v>43</v>
      </c>
      <c r="I332" s="1" t="s">
        <v>44</v>
      </c>
      <c r="J332" t="s">
        <v>45</v>
      </c>
      <c r="K332" t="s">
        <v>46</v>
      </c>
      <c r="L332" s="1" t="s">
        <v>2186</v>
      </c>
      <c r="M332" s="1" t="s">
        <v>114</v>
      </c>
      <c r="N332" s="1" t="s">
        <v>194</v>
      </c>
      <c r="O332" s="1" t="s">
        <v>2187</v>
      </c>
      <c r="P332" s="1" t="s">
        <v>2188</v>
      </c>
      <c r="Q332">
        <v>12</v>
      </c>
      <c r="R332">
        <v>2</v>
      </c>
      <c r="S332">
        <v>10</v>
      </c>
      <c r="T332">
        <v>30</v>
      </c>
      <c r="U332">
        <v>9</v>
      </c>
      <c r="V332">
        <v>120</v>
      </c>
      <c r="W332" s="1" t="s">
        <v>259</v>
      </c>
      <c r="X332" s="1" t="s">
        <v>260</v>
      </c>
      <c r="Y332" s="1" t="s">
        <v>54</v>
      </c>
      <c r="Z332">
        <v>8</v>
      </c>
      <c r="AA332" s="2">
        <v>45666</v>
      </c>
      <c r="AB332">
        <v>59593.49</v>
      </c>
      <c r="AC332">
        <v>80758.03</v>
      </c>
      <c r="AD332">
        <v>715121.88</v>
      </c>
      <c r="AE332" s="1" t="s">
        <v>55</v>
      </c>
      <c r="AF332" s="2">
        <v>46187</v>
      </c>
      <c r="AG332" s="2">
        <v>45679</v>
      </c>
      <c r="AH332" s="2"/>
      <c r="AI332" s="1" t="s">
        <v>129</v>
      </c>
      <c r="AJ332" s="1" t="s">
        <v>57</v>
      </c>
    </row>
    <row r="333" spans="1:36">
      <c r="A333" s="1" t="s">
        <v>2189</v>
      </c>
      <c r="B333" s="1" t="s">
        <v>2190</v>
      </c>
      <c r="C333" s="1" t="s">
        <v>2191</v>
      </c>
      <c r="D333" s="1" t="s">
        <v>830</v>
      </c>
      <c r="E333" s="1" t="s">
        <v>265</v>
      </c>
      <c r="F333" s="1" t="s">
        <v>622</v>
      </c>
      <c r="G333" s="1" t="s">
        <v>623</v>
      </c>
      <c r="H333" s="1" t="s">
        <v>43</v>
      </c>
      <c r="I333" s="1" t="s">
        <v>44</v>
      </c>
      <c r="J333" t="s">
        <v>82</v>
      </c>
      <c r="K333" t="s">
        <v>83</v>
      </c>
      <c r="L333" s="1" t="s">
        <v>2192</v>
      </c>
      <c r="M333" s="1" t="s">
        <v>139</v>
      </c>
      <c r="N333" s="1" t="s">
        <v>278</v>
      </c>
      <c r="O333" s="1" t="s">
        <v>2193</v>
      </c>
      <c r="P333" s="1" t="s">
        <v>2194</v>
      </c>
      <c r="Q333">
        <v>568</v>
      </c>
      <c r="R333">
        <v>115</v>
      </c>
      <c r="S333">
        <v>453</v>
      </c>
      <c r="T333">
        <v>60</v>
      </c>
      <c r="U333">
        <v>24</v>
      </c>
      <c r="V333">
        <v>600</v>
      </c>
      <c r="W333" s="1" t="s">
        <v>104</v>
      </c>
      <c r="X333" s="1" t="s">
        <v>105</v>
      </c>
      <c r="Y333" s="1" t="s">
        <v>54</v>
      </c>
      <c r="Z333">
        <v>5</v>
      </c>
      <c r="AA333" s="2">
        <v>46170</v>
      </c>
      <c r="AB333">
        <v>406926.14</v>
      </c>
      <c r="AC333">
        <v>595086.99</v>
      </c>
      <c r="AD333">
        <v>231134047.5</v>
      </c>
      <c r="AE333" s="1" t="s">
        <v>55</v>
      </c>
      <c r="AF333" s="2">
        <v>46195</v>
      </c>
      <c r="AG333" s="2">
        <v>46175</v>
      </c>
      <c r="AH333" s="2"/>
      <c r="AI333" s="1" t="s">
        <v>91</v>
      </c>
      <c r="AJ333" s="1" t="s">
        <v>92</v>
      </c>
    </row>
    <row r="334" spans="1:36">
      <c r="A334" s="1" t="s">
        <v>2195</v>
      </c>
      <c r="B334" s="1" t="s">
        <v>2196</v>
      </c>
      <c r="C334" s="1" t="s">
        <v>2197</v>
      </c>
      <c r="D334" s="1" t="s">
        <v>327</v>
      </c>
      <c r="E334" s="1" t="s">
        <v>40</v>
      </c>
      <c r="F334" s="1" t="s">
        <v>123</v>
      </c>
      <c r="G334" s="1" t="s">
        <v>200</v>
      </c>
      <c r="H334" s="1" t="s">
        <v>43</v>
      </c>
      <c r="I334" s="1" t="s">
        <v>44</v>
      </c>
      <c r="J334" t="s">
        <v>82</v>
      </c>
      <c r="K334" t="s">
        <v>83</v>
      </c>
      <c r="L334" s="1" t="s">
        <v>2198</v>
      </c>
      <c r="M334" s="1" t="s">
        <v>126</v>
      </c>
      <c r="N334" s="1" t="s">
        <v>49</v>
      </c>
      <c r="O334" s="1" t="s">
        <v>2199</v>
      </c>
      <c r="P334" s="1" t="s">
        <v>2200</v>
      </c>
      <c r="Q334">
        <v>650</v>
      </c>
      <c r="R334">
        <v>206</v>
      </c>
      <c r="S334">
        <v>444</v>
      </c>
      <c r="T334">
        <v>60</v>
      </c>
      <c r="U334">
        <v>18</v>
      </c>
      <c r="V334">
        <v>480</v>
      </c>
      <c r="W334" s="1" t="s">
        <v>259</v>
      </c>
      <c r="X334" s="1" t="s">
        <v>260</v>
      </c>
      <c r="Y334" s="1" t="s">
        <v>54</v>
      </c>
      <c r="Z334">
        <v>10</v>
      </c>
      <c r="AA334" s="2">
        <v>45799</v>
      </c>
      <c r="AB334">
        <v>436707.26</v>
      </c>
      <c r="AC334">
        <v>562159.21</v>
      </c>
      <c r="AD334">
        <v>283859719</v>
      </c>
      <c r="AE334" s="1" t="s">
        <v>55</v>
      </c>
      <c r="AF334" s="2">
        <v>46183</v>
      </c>
      <c r="AG334" s="2">
        <v>45803</v>
      </c>
      <c r="AH334" s="2"/>
      <c r="AI334" s="1" t="s">
        <v>410</v>
      </c>
      <c r="AJ334" s="1" t="s">
        <v>92</v>
      </c>
    </row>
    <row r="335" spans="1:36">
      <c r="A335" s="1" t="s">
        <v>2201</v>
      </c>
      <c r="B335" s="1" t="s">
        <v>2202</v>
      </c>
      <c r="C335" s="1" t="s">
        <v>2203</v>
      </c>
      <c r="D335" s="1" t="s">
        <v>455</v>
      </c>
      <c r="E335" s="1" t="s">
        <v>62</v>
      </c>
      <c r="F335" s="1" t="s">
        <v>135</v>
      </c>
      <c r="G335" s="1" t="s">
        <v>136</v>
      </c>
      <c r="H335" s="1" t="s">
        <v>137</v>
      </c>
      <c r="I335" s="1" t="s">
        <v>44</v>
      </c>
      <c r="J335" t="s">
        <v>45</v>
      </c>
      <c r="K335" t="s">
        <v>46</v>
      </c>
      <c r="L335" s="1" t="s">
        <v>2204</v>
      </c>
      <c r="M335" s="1" t="s">
        <v>48</v>
      </c>
      <c r="N335" s="1" t="s">
        <v>203</v>
      </c>
      <c r="O335" s="1" t="s">
        <v>2205</v>
      </c>
      <c r="P335" s="1" t="s">
        <v>2206</v>
      </c>
      <c r="Q335">
        <v>118</v>
      </c>
      <c r="R335">
        <v>24</v>
      </c>
      <c r="S335">
        <v>94</v>
      </c>
      <c r="T335">
        <v>25</v>
      </c>
      <c r="U335">
        <v>12</v>
      </c>
      <c r="V335">
        <v>250</v>
      </c>
      <c r="W335" s="1" t="s">
        <v>72</v>
      </c>
      <c r="X335" s="1" t="s">
        <v>73</v>
      </c>
      <c r="Y335" s="1" t="s">
        <v>74</v>
      </c>
      <c r="Z335">
        <v>15</v>
      </c>
      <c r="AA335" s="2">
        <v>45721</v>
      </c>
      <c r="AB335">
        <v>39075.160000000003</v>
      </c>
      <c r="AC335">
        <v>48152.3</v>
      </c>
      <c r="AD335">
        <v>4610868.88</v>
      </c>
      <c r="AE335" s="1" t="s">
        <v>55</v>
      </c>
      <c r="AF335" s="2">
        <v>46151</v>
      </c>
      <c r="AG335" s="2">
        <v>45723</v>
      </c>
      <c r="AH335" s="2">
        <v>46791</v>
      </c>
      <c r="AI335" s="1" t="s">
        <v>91</v>
      </c>
      <c r="AJ335" s="1" t="s">
        <v>92</v>
      </c>
    </row>
    <row r="336" spans="1:36">
      <c r="A336" s="1" t="s">
        <v>2207</v>
      </c>
      <c r="B336" s="1" t="s">
        <v>2208</v>
      </c>
      <c r="C336" s="1" t="s">
        <v>2209</v>
      </c>
      <c r="D336" s="1" t="s">
        <v>494</v>
      </c>
      <c r="E336" s="1" t="s">
        <v>79</v>
      </c>
      <c r="F336" s="1" t="s">
        <v>363</v>
      </c>
      <c r="G336" s="1" t="s">
        <v>434</v>
      </c>
      <c r="H336" s="1" t="s">
        <v>43</v>
      </c>
      <c r="I336" s="1" t="s">
        <v>44</v>
      </c>
      <c r="J336" t="s">
        <v>65</v>
      </c>
      <c r="K336" t="s">
        <v>66</v>
      </c>
      <c r="L336" s="1" t="s">
        <v>171</v>
      </c>
      <c r="M336" s="1" t="s">
        <v>48</v>
      </c>
      <c r="N336" s="1" t="s">
        <v>203</v>
      </c>
      <c r="O336" s="1" t="s">
        <v>2210</v>
      </c>
      <c r="P336" s="1" t="s">
        <v>2211</v>
      </c>
      <c r="Q336">
        <v>32</v>
      </c>
      <c r="R336">
        <v>7</v>
      </c>
      <c r="S336">
        <v>25</v>
      </c>
      <c r="T336">
        <v>15</v>
      </c>
      <c r="U336">
        <v>4</v>
      </c>
      <c r="V336">
        <v>120</v>
      </c>
      <c r="W336" s="1" t="s">
        <v>229</v>
      </c>
      <c r="X336" s="1" t="s">
        <v>230</v>
      </c>
      <c r="Y336" s="1" t="s">
        <v>153</v>
      </c>
      <c r="Z336">
        <v>35</v>
      </c>
      <c r="AA336" s="2">
        <v>45944</v>
      </c>
      <c r="AB336">
        <v>7016.16</v>
      </c>
      <c r="AC336">
        <v>10723.52</v>
      </c>
      <c r="AD336">
        <v>224517.12</v>
      </c>
      <c r="AE336" s="1" t="s">
        <v>55</v>
      </c>
      <c r="AF336" s="2">
        <v>46156</v>
      </c>
      <c r="AG336" s="2">
        <v>45955</v>
      </c>
      <c r="AH336" s="2"/>
      <c r="AI336" s="1" t="s">
        <v>91</v>
      </c>
      <c r="AJ336" s="1" t="s">
        <v>92</v>
      </c>
    </row>
    <row r="337" spans="1:36">
      <c r="A337" s="1" t="s">
        <v>2212</v>
      </c>
      <c r="B337" s="1" t="s">
        <v>2213</v>
      </c>
      <c r="C337" s="1" t="s">
        <v>2214</v>
      </c>
      <c r="D337" s="1" t="s">
        <v>355</v>
      </c>
      <c r="E337" s="1" t="s">
        <v>62</v>
      </c>
      <c r="F337" s="1" t="s">
        <v>123</v>
      </c>
      <c r="G337" s="1" t="s">
        <v>124</v>
      </c>
      <c r="H337" s="1" t="s">
        <v>43</v>
      </c>
      <c r="I337" s="1" t="s">
        <v>44</v>
      </c>
      <c r="J337" t="s">
        <v>45</v>
      </c>
      <c r="K337" t="s">
        <v>46</v>
      </c>
      <c r="L337" s="1" t="s">
        <v>2215</v>
      </c>
      <c r="M337" s="1" t="s">
        <v>100</v>
      </c>
      <c r="N337" s="1" t="s">
        <v>178</v>
      </c>
      <c r="O337" s="1" t="s">
        <v>2216</v>
      </c>
      <c r="P337" s="1" t="s">
        <v>2217</v>
      </c>
      <c r="Q337">
        <v>19</v>
      </c>
      <c r="R337">
        <v>4</v>
      </c>
      <c r="S337">
        <v>15</v>
      </c>
      <c r="T337">
        <v>30</v>
      </c>
      <c r="U337">
        <v>12</v>
      </c>
      <c r="V337">
        <v>180</v>
      </c>
      <c r="W337" s="1" t="s">
        <v>249</v>
      </c>
      <c r="X337" s="1" t="s">
        <v>375</v>
      </c>
      <c r="Y337" s="1" t="s">
        <v>54</v>
      </c>
      <c r="Z337">
        <v>6</v>
      </c>
      <c r="AA337" s="2">
        <v>45888</v>
      </c>
      <c r="AB337">
        <v>617320.21</v>
      </c>
      <c r="AC337">
        <v>724818.35</v>
      </c>
      <c r="AD337">
        <v>11729083.99</v>
      </c>
      <c r="AE337" s="1" t="s">
        <v>55</v>
      </c>
      <c r="AF337" s="2">
        <v>46161</v>
      </c>
      <c r="AG337" s="2">
        <v>45901</v>
      </c>
      <c r="AH337" s="2"/>
      <c r="AI337" s="1" t="s">
        <v>129</v>
      </c>
      <c r="AJ337" s="1" t="s">
        <v>57</v>
      </c>
    </row>
    <row r="338" spans="1:36">
      <c r="A338" s="1" t="s">
        <v>2218</v>
      </c>
      <c r="B338" s="1" t="s">
        <v>2219</v>
      </c>
      <c r="C338" s="1" t="s">
        <v>2220</v>
      </c>
      <c r="D338" s="1" t="s">
        <v>521</v>
      </c>
      <c r="E338" s="1" t="s">
        <v>243</v>
      </c>
      <c r="F338" s="1" t="s">
        <v>244</v>
      </c>
      <c r="G338" s="1" t="s">
        <v>509</v>
      </c>
      <c r="H338" s="1" t="s">
        <v>43</v>
      </c>
      <c r="I338" s="1" t="s">
        <v>44</v>
      </c>
      <c r="J338" t="s">
        <v>45</v>
      </c>
      <c r="K338" t="s">
        <v>46</v>
      </c>
      <c r="L338" s="1" t="s">
        <v>2221</v>
      </c>
      <c r="M338" s="1" t="s">
        <v>48</v>
      </c>
      <c r="N338" s="1" t="s">
        <v>203</v>
      </c>
      <c r="O338" s="1" t="s">
        <v>2222</v>
      </c>
      <c r="P338" s="1" t="s">
        <v>1138</v>
      </c>
      <c r="Q338">
        <v>78</v>
      </c>
      <c r="R338">
        <v>25</v>
      </c>
      <c r="S338">
        <v>53</v>
      </c>
      <c r="T338">
        <v>25</v>
      </c>
      <c r="U338">
        <v>12</v>
      </c>
      <c r="V338">
        <v>200</v>
      </c>
      <c r="W338" s="1" t="s">
        <v>52</v>
      </c>
      <c r="X338" s="1" t="s">
        <v>53</v>
      </c>
      <c r="Y338" s="1" t="s">
        <v>54</v>
      </c>
      <c r="Z338">
        <v>5</v>
      </c>
      <c r="AA338" s="2">
        <v>45751</v>
      </c>
      <c r="AB338">
        <v>228119.58</v>
      </c>
      <c r="AC338">
        <v>292100.32</v>
      </c>
      <c r="AD338">
        <v>17793327.239999998</v>
      </c>
      <c r="AE338" s="1" t="s">
        <v>55</v>
      </c>
      <c r="AF338" s="2">
        <v>46182</v>
      </c>
      <c r="AG338" s="2">
        <v>45752</v>
      </c>
      <c r="AH338" s="2"/>
      <c r="AI338" s="1" t="s">
        <v>91</v>
      </c>
      <c r="AJ338" s="1" t="s">
        <v>92</v>
      </c>
    </row>
    <row r="339" spans="1:36">
      <c r="A339" s="1" t="s">
        <v>2223</v>
      </c>
      <c r="B339" s="1" t="s">
        <v>2224</v>
      </c>
      <c r="C339" s="1" t="s">
        <v>2225</v>
      </c>
      <c r="D339" s="1" t="s">
        <v>362</v>
      </c>
      <c r="E339" s="1" t="s">
        <v>186</v>
      </c>
      <c r="F339" s="1" t="s">
        <v>363</v>
      </c>
      <c r="G339" s="1" t="s">
        <v>400</v>
      </c>
      <c r="H339" s="1" t="s">
        <v>43</v>
      </c>
      <c r="I339" s="1" t="s">
        <v>44</v>
      </c>
      <c r="J339" t="s">
        <v>65</v>
      </c>
      <c r="K339" t="s">
        <v>66</v>
      </c>
      <c r="L339" s="1" t="s">
        <v>2226</v>
      </c>
      <c r="M339" s="1" t="s">
        <v>168</v>
      </c>
      <c r="N339" s="1" t="s">
        <v>49</v>
      </c>
      <c r="O339" s="1" t="s">
        <v>2227</v>
      </c>
      <c r="P339" s="1" t="s">
        <v>2228</v>
      </c>
      <c r="Q339">
        <v>13</v>
      </c>
      <c r="R339">
        <v>5</v>
      </c>
      <c r="S339">
        <v>8</v>
      </c>
      <c r="T339">
        <v>15</v>
      </c>
      <c r="U339">
        <v>6</v>
      </c>
      <c r="V339">
        <v>90</v>
      </c>
      <c r="W339" s="1" t="s">
        <v>52</v>
      </c>
      <c r="X339" s="1" t="s">
        <v>53</v>
      </c>
      <c r="Y339" s="1" t="s">
        <v>54</v>
      </c>
      <c r="Z339">
        <v>4</v>
      </c>
      <c r="AA339" s="2">
        <v>46111</v>
      </c>
      <c r="AB339">
        <v>62584.03</v>
      </c>
      <c r="AC339">
        <v>89679.51</v>
      </c>
      <c r="AD339">
        <v>813592.39</v>
      </c>
      <c r="AE339" s="1" t="s">
        <v>55</v>
      </c>
      <c r="AF339" s="2">
        <v>46195</v>
      </c>
      <c r="AG339" s="2">
        <v>46125</v>
      </c>
      <c r="AH339" s="2"/>
      <c r="AI339" s="1" t="s">
        <v>129</v>
      </c>
      <c r="AJ339" s="1" t="s">
        <v>57</v>
      </c>
    </row>
    <row r="340" spans="1:36">
      <c r="A340" s="1" t="s">
        <v>2229</v>
      </c>
      <c r="B340" s="1" t="s">
        <v>2230</v>
      </c>
      <c r="C340" s="1" t="s">
        <v>2231</v>
      </c>
      <c r="D340" s="1" t="s">
        <v>785</v>
      </c>
      <c r="E340" s="1" t="s">
        <v>146</v>
      </c>
      <c r="F340" s="1" t="s">
        <v>41</v>
      </c>
      <c r="G340" s="1" t="s">
        <v>42</v>
      </c>
      <c r="H340" s="1" t="s">
        <v>43</v>
      </c>
      <c r="I340" s="1" t="s">
        <v>44</v>
      </c>
      <c r="J340" t="s">
        <v>82</v>
      </c>
      <c r="K340" t="s">
        <v>83</v>
      </c>
      <c r="L340" s="1" t="s">
        <v>2232</v>
      </c>
      <c r="M340" s="1" t="s">
        <v>168</v>
      </c>
      <c r="N340" s="1" t="s">
        <v>203</v>
      </c>
      <c r="O340" s="1" t="s">
        <v>2233</v>
      </c>
      <c r="P340" s="1" t="s">
        <v>2234</v>
      </c>
      <c r="Q340">
        <v>34</v>
      </c>
      <c r="R340">
        <v>0</v>
      </c>
      <c r="S340">
        <v>34</v>
      </c>
      <c r="T340">
        <v>10</v>
      </c>
      <c r="U340">
        <v>4</v>
      </c>
      <c r="V340">
        <v>40</v>
      </c>
      <c r="W340" s="1" t="s">
        <v>151</v>
      </c>
      <c r="X340" s="1" t="s">
        <v>152</v>
      </c>
      <c r="Y340" s="1" t="s">
        <v>153</v>
      </c>
      <c r="Z340">
        <v>33</v>
      </c>
      <c r="AA340" s="2">
        <v>45713</v>
      </c>
      <c r="AB340">
        <v>47561.93</v>
      </c>
      <c r="AC340">
        <v>67135.570000000007</v>
      </c>
      <c r="AD340">
        <v>1617105.62</v>
      </c>
      <c r="AE340" s="1" t="s">
        <v>55</v>
      </c>
      <c r="AF340" s="2">
        <v>46147</v>
      </c>
      <c r="AG340" s="2">
        <v>45724</v>
      </c>
      <c r="AH340" s="2"/>
      <c r="AI340" s="1" t="s">
        <v>91</v>
      </c>
      <c r="AJ340" s="1" t="s">
        <v>92</v>
      </c>
    </row>
    <row r="341" spans="1:36">
      <c r="A341" s="1" t="s">
        <v>2235</v>
      </c>
      <c r="B341" s="1" t="s">
        <v>2236</v>
      </c>
      <c r="C341" s="1" t="s">
        <v>2237</v>
      </c>
      <c r="D341" s="1" t="s">
        <v>274</v>
      </c>
      <c r="E341" s="1" t="s">
        <v>275</v>
      </c>
      <c r="F341" s="1" t="s">
        <v>266</v>
      </c>
      <c r="G341" s="1" t="s">
        <v>276</v>
      </c>
      <c r="H341" s="1" t="s">
        <v>43</v>
      </c>
      <c r="I341" s="1" t="s">
        <v>44</v>
      </c>
      <c r="J341" t="s">
        <v>65</v>
      </c>
      <c r="K341" t="s">
        <v>66</v>
      </c>
      <c r="L341" s="1" t="s">
        <v>2238</v>
      </c>
      <c r="M341" s="1" t="s">
        <v>114</v>
      </c>
      <c r="N341" s="1" t="s">
        <v>203</v>
      </c>
      <c r="O341" s="1" t="s">
        <v>2239</v>
      </c>
      <c r="P341" s="1" t="s">
        <v>2240</v>
      </c>
      <c r="Q341">
        <v>70</v>
      </c>
      <c r="R341">
        <v>1</v>
      </c>
      <c r="S341">
        <v>69</v>
      </c>
      <c r="T341">
        <v>20</v>
      </c>
      <c r="U341">
        <v>6</v>
      </c>
      <c r="V341">
        <v>160</v>
      </c>
      <c r="W341" s="1" t="s">
        <v>181</v>
      </c>
      <c r="X341" s="1" t="s">
        <v>182</v>
      </c>
      <c r="Y341" s="1" t="s">
        <v>54</v>
      </c>
      <c r="Z341">
        <v>10</v>
      </c>
      <c r="AA341" s="2">
        <v>46162</v>
      </c>
      <c r="AB341">
        <v>670714.19999999995</v>
      </c>
      <c r="AC341">
        <v>859780</v>
      </c>
      <c r="AD341">
        <v>46949994</v>
      </c>
      <c r="AE341" s="1" t="s">
        <v>55</v>
      </c>
      <c r="AF341" s="2">
        <v>46165</v>
      </c>
      <c r="AG341" s="2">
        <v>46165</v>
      </c>
      <c r="AH341" s="2"/>
      <c r="AI341" s="1" t="s">
        <v>91</v>
      </c>
      <c r="AJ341" s="1" t="s">
        <v>92</v>
      </c>
    </row>
    <row r="342" spans="1:36">
      <c r="A342" s="1" t="s">
        <v>2241</v>
      </c>
      <c r="B342" s="1" t="s">
        <v>2242</v>
      </c>
      <c r="C342" s="1" t="s">
        <v>2243</v>
      </c>
      <c r="D342" s="1" t="s">
        <v>175</v>
      </c>
      <c r="E342" s="1" t="s">
        <v>79</v>
      </c>
      <c r="F342" s="1" t="s">
        <v>80</v>
      </c>
      <c r="G342" s="1" t="s">
        <v>81</v>
      </c>
      <c r="H342" s="1" t="s">
        <v>43</v>
      </c>
      <c r="I342" s="1" t="s">
        <v>44</v>
      </c>
      <c r="J342" t="s">
        <v>45</v>
      </c>
      <c r="K342" t="s">
        <v>46</v>
      </c>
      <c r="L342" s="1" t="s">
        <v>2244</v>
      </c>
      <c r="M342" s="1" t="s">
        <v>68</v>
      </c>
      <c r="N342" s="1" t="s">
        <v>194</v>
      </c>
      <c r="O342" s="1" t="s">
        <v>2245</v>
      </c>
      <c r="P342" s="1" t="s">
        <v>2246</v>
      </c>
      <c r="Q342">
        <v>165</v>
      </c>
      <c r="R342">
        <v>23</v>
      </c>
      <c r="S342">
        <v>142</v>
      </c>
      <c r="T342">
        <v>75</v>
      </c>
      <c r="U342">
        <v>37</v>
      </c>
      <c r="V342">
        <v>750</v>
      </c>
      <c r="W342" s="1" t="s">
        <v>181</v>
      </c>
      <c r="X342" s="1" t="s">
        <v>182</v>
      </c>
      <c r="Y342" s="1" t="s">
        <v>54</v>
      </c>
      <c r="Z342">
        <v>11</v>
      </c>
      <c r="AA342" s="2">
        <v>46013</v>
      </c>
      <c r="AB342">
        <v>674076.02</v>
      </c>
      <c r="AC342">
        <v>999936.67</v>
      </c>
      <c r="AD342">
        <v>111222543.3</v>
      </c>
      <c r="AE342" s="1" t="s">
        <v>55</v>
      </c>
      <c r="AF342" s="2">
        <v>46154</v>
      </c>
      <c r="AG342" s="2">
        <v>46022</v>
      </c>
      <c r="AH342" s="2"/>
      <c r="AI342" s="1" t="s">
        <v>91</v>
      </c>
      <c r="AJ342" s="1" t="s">
        <v>92</v>
      </c>
    </row>
    <row r="343" spans="1:36">
      <c r="A343" s="1" t="s">
        <v>2247</v>
      </c>
      <c r="B343" s="1" t="s">
        <v>2248</v>
      </c>
      <c r="C343" s="1" t="s">
        <v>2249</v>
      </c>
      <c r="D343" s="1" t="s">
        <v>327</v>
      </c>
      <c r="E343" s="1" t="s">
        <v>40</v>
      </c>
      <c r="F343" s="1" t="s">
        <v>123</v>
      </c>
      <c r="G343" s="1" t="s">
        <v>200</v>
      </c>
      <c r="H343" s="1" t="s">
        <v>43</v>
      </c>
      <c r="I343" s="1" t="s">
        <v>44</v>
      </c>
      <c r="J343" t="s">
        <v>82</v>
      </c>
      <c r="K343" t="s">
        <v>83</v>
      </c>
      <c r="L343" s="1" t="s">
        <v>2250</v>
      </c>
      <c r="M343" s="1" t="s">
        <v>126</v>
      </c>
      <c r="N343" s="1" t="s">
        <v>69</v>
      </c>
      <c r="O343" s="1" t="s">
        <v>2251</v>
      </c>
      <c r="P343" s="1" t="s">
        <v>2252</v>
      </c>
      <c r="Q343">
        <v>161</v>
      </c>
      <c r="R343">
        <v>47</v>
      </c>
      <c r="S343">
        <v>114</v>
      </c>
      <c r="T343">
        <v>100</v>
      </c>
      <c r="U343">
        <v>40</v>
      </c>
      <c r="V343">
        <v>400</v>
      </c>
      <c r="W343" s="1" t="s">
        <v>308</v>
      </c>
      <c r="X343" s="1" t="s">
        <v>309</v>
      </c>
      <c r="Y343" s="1" t="s">
        <v>74</v>
      </c>
      <c r="Z343">
        <v>21</v>
      </c>
      <c r="AA343" s="2">
        <v>46036</v>
      </c>
      <c r="AB343">
        <v>280727.84000000003</v>
      </c>
      <c r="AC343">
        <v>377402.15</v>
      </c>
      <c r="AD343">
        <v>45197182.240000002</v>
      </c>
      <c r="AE343" s="1" t="s">
        <v>55</v>
      </c>
      <c r="AF343" s="2">
        <v>46152</v>
      </c>
      <c r="AG343" s="2">
        <v>46039</v>
      </c>
      <c r="AH343" s="2"/>
      <c r="AI343" s="1" t="s">
        <v>91</v>
      </c>
      <c r="AJ343" s="1" t="s">
        <v>92</v>
      </c>
    </row>
    <row r="344" spans="1:36">
      <c r="A344" s="1" t="s">
        <v>2253</v>
      </c>
      <c r="B344" s="1" t="s">
        <v>2254</v>
      </c>
      <c r="C344" s="1" t="s">
        <v>2255</v>
      </c>
      <c r="D344" s="1" t="s">
        <v>880</v>
      </c>
      <c r="E344" s="1" t="s">
        <v>62</v>
      </c>
      <c r="F344" s="1" t="s">
        <v>217</v>
      </c>
      <c r="G344" s="1" t="s">
        <v>487</v>
      </c>
      <c r="H344" s="1" t="s">
        <v>43</v>
      </c>
      <c r="I344" s="1" t="s">
        <v>44</v>
      </c>
      <c r="J344" t="s">
        <v>45</v>
      </c>
      <c r="K344" t="s">
        <v>46</v>
      </c>
      <c r="L344" s="1" t="s">
        <v>2256</v>
      </c>
      <c r="M344" s="1" t="s">
        <v>68</v>
      </c>
      <c r="N344" s="1" t="s">
        <v>278</v>
      </c>
      <c r="O344" s="1" t="s">
        <v>2257</v>
      </c>
      <c r="P344" s="1" t="s">
        <v>2258</v>
      </c>
      <c r="Q344">
        <v>80</v>
      </c>
      <c r="R344">
        <v>24</v>
      </c>
      <c r="S344">
        <v>56</v>
      </c>
      <c r="T344">
        <v>15</v>
      </c>
      <c r="U344">
        <v>4</v>
      </c>
      <c r="V344">
        <v>90</v>
      </c>
      <c r="W344" s="1" t="s">
        <v>72</v>
      </c>
      <c r="X344" s="1" t="s">
        <v>73</v>
      </c>
      <c r="Y344" s="1" t="s">
        <v>74</v>
      </c>
      <c r="Z344">
        <v>18</v>
      </c>
      <c r="AA344" s="2">
        <v>45913</v>
      </c>
      <c r="AB344">
        <v>252797.65</v>
      </c>
      <c r="AC344">
        <v>334986.95</v>
      </c>
      <c r="AD344">
        <v>20223812</v>
      </c>
      <c r="AE344" s="1" t="s">
        <v>55</v>
      </c>
      <c r="AF344" s="2">
        <v>46145</v>
      </c>
      <c r="AG344" s="2">
        <v>45920</v>
      </c>
      <c r="AH344" s="2"/>
      <c r="AI344" s="1" t="s">
        <v>91</v>
      </c>
      <c r="AJ344" s="1" t="s">
        <v>92</v>
      </c>
    </row>
    <row r="345" spans="1:36">
      <c r="A345" s="1" t="s">
        <v>2259</v>
      </c>
      <c r="B345" s="1" t="s">
        <v>2260</v>
      </c>
      <c r="C345" s="1" t="s">
        <v>2261</v>
      </c>
      <c r="D345" s="1" t="s">
        <v>327</v>
      </c>
      <c r="E345" s="1" t="s">
        <v>40</v>
      </c>
      <c r="F345" s="1" t="s">
        <v>123</v>
      </c>
      <c r="G345" s="1" t="s">
        <v>124</v>
      </c>
      <c r="H345" s="1" t="s">
        <v>43</v>
      </c>
      <c r="I345" s="1" t="s">
        <v>44</v>
      </c>
      <c r="J345" t="s">
        <v>45</v>
      </c>
      <c r="K345" t="s">
        <v>46</v>
      </c>
      <c r="L345" s="1" t="s">
        <v>2262</v>
      </c>
      <c r="M345" s="1" t="s">
        <v>139</v>
      </c>
      <c r="N345" s="1" t="s">
        <v>236</v>
      </c>
      <c r="O345" s="1" t="s">
        <v>2263</v>
      </c>
      <c r="P345" s="1" t="s">
        <v>2264</v>
      </c>
      <c r="Q345">
        <v>86</v>
      </c>
      <c r="R345">
        <v>14</v>
      </c>
      <c r="S345">
        <v>72</v>
      </c>
      <c r="T345">
        <v>40</v>
      </c>
      <c r="U345">
        <v>12</v>
      </c>
      <c r="V345">
        <v>160</v>
      </c>
      <c r="W345" s="1" t="s">
        <v>52</v>
      </c>
      <c r="X345" s="1" t="s">
        <v>53</v>
      </c>
      <c r="Y345" s="1" t="s">
        <v>54</v>
      </c>
      <c r="Z345">
        <v>8</v>
      </c>
      <c r="AA345" s="2">
        <v>45860</v>
      </c>
      <c r="AB345">
        <v>574744.25</v>
      </c>
      <c r="AC345">
        <v>880853.61</v>
      </c>
      <c r="AD345">
        <v>49428005.5</v>
      </c>
      <c r="AE345" s="1" t="s">
        <v>55</v>
      </c>
      <c r="AF345" s="2">
        <v>46175</v>
      </c>
      <c r="AG345" s="2">
        <v>45875</v>
      </c>
      <c r="AH345" s="2"/>
      <c r="AI345" s="1" t="s">
        <v>91</v>
      </c>
      <c r="AJ345" s="1" t="s">
        <v>92</v>
      </c>
    </row>
    <row r="346" spans="1:36">
      <c r="A346" s="1" t="s">
        <v>2265</v>
      </c>
      <c r="B346" s="1" t="s">
        <v>2266</v>
      </c>
      <c r="C346" s="1" t="s">
        <v>2267</v>
      </c>
      <c r="D346" s="1" t="s">
        <v>175</v>
      </c>
      <c r="E346" s="1" t="s">
        <v>79</v>
      </c>
      <c r="F346" s="1" t="s">
        <v>80</v>
      </c>
      <c r="G346" s="1" t="s">
        <v>285</v>
      </c>
      <c r="H346" s="1" t="s">
        <v>43</v>
      </c>
      <c r="I346" s="1" t="s">
        <v>44</v>
      </c>
      <c r="J346" t="s">
        <v>82</v>
      </c>
      <c r="K346" t="s">
        <v>83</v>
      </c>
      <c r="L346" s="1" t="s">
        <v>2268</v>
      </c>
      <c r="M346" s="1" t="s">
        <v>48</v>
      </c>
      <c r="N346" s="1" t="s">
        <v>178</v>
      </c>
      <c r="O346" s="1" t="s">
        <v>2269</v>
      </c>
      <c r="P346" s="1" t="s">
        <v>2270</v>
      </c>
      <c r="Q346">
        <v>195</v>
      </c>
      <c r="R346">
        <v>45</v>
      </c>
      <c r="S346">
        <v>150</v>
      </c>
      <c r="T346">
        <v>50</v>
      </c>
      <c r="U346">
        <v>25</v>
      </c>
      <c r="V346">
        <v>300</v>
      </c>
      <c r="W346" s="1" t="s">
        <v>259</v>
      </c>
      <c r="X346" s="1" t="s">
        <v>260</v>
      </c>
      <c r="Y346" s="1" t="s">
        <v>54</v>
      </c>
      <c r="Z346">
        <v>11</v>
      </c>
      <c r="AA346" s="2">
        <v>45842</v>
      </c>
      <c r="AB346">
        <v>774137.08</v>
      </c>
      <c r="AC346">
        <v>1073146.77</v>
      </c>
      <c r="AD346">
        <v>150956730.59999999</v>
      </c>
      <c r="AE346" s="1" t="s">
        <v>55</v>
      </c>
      <c r="AF346" s="2">
        <v>46144</v>
      </c>
      <c r="AG346" s="2">
        <v>45856</v>
      </c>
      <c r="AH346" s="2"/>
      <c r="AI346" s="1" t="s">
        <v>91</v>
      </c>
      <c r="AJ346" s="1" t="s">
        <v>92</v>
      </c>
    </row>
    <row r="347" spans="1:36">
      <c r="A347" s="1" t="s">
        <v>2271</v>
      </c>
      <c r="B347" s="1" t="s">
        <v>2272</v>
      </c>
      <c r="C347" s="1" t="s">
        <v>2273</v>
      </c>
      <c r="D347" s="1" t="s">
        <v>887</v>
      </c>
      <c r="E347" s="1" t="s">
        <v>714</v>
      </c>
      <c r="F347" s="1" t="s">
        <v>97</v>
      </c>
      <c r="G347" s="1" t="s">
        <v>715</v>
      </c>
      <c r="H347" s="1" t="s">
        <v>43</v>
      </c>
      <c r="I347" s="1" t="s">
        <v>44</v>
      </c>
      <c r="J347" t="s">
        <v>65</v>
      </c>
      <c r="K347" t="s">
        <v>66</v>
      </c>
      <c r="L347" s="1" t="s">
        <v>2274</v>
      </c>
      <c r="M347" s="1" t="s">
        <v>48</v>
      </c>
      <c r="N347" s="1" t="s">
        <v>194</v>
      </c>
      <c r="O347" s="1" t="s">
        <v>2275</v>
      </c>
      <c r="P347" s="1" t="s">
        <v>2276</v>
      </c>
      <c r="Q347">
        <v>141</v>
      </c>
      <c r="R347">
        <v>18</v>
      </c>
      <c r="S347">
        <v>123</v>
      </c>
      <c r="T347">
        <v>15</v>
      </c>
      <c r="U347">
        <v>6</v>
      </c>
      <c r="V347">
        <v>120</v>
      </c>
      <c r="W347" s="1" t="s">
        <v>444</v>
      </c>
      <c r="X347" s="1" t="s">
        <v>445</v>
      </c>
      <c r="Y347" s="1" t="s">
        <v>74</v>
      </c>
      <c r="Z347">
        <v>19</v>
      </c>
      <c r="AA347" s="2">
        <v>45709</v>
      </c>
      <c r="AB347">
        <v>75605.37</v>
      </c>
      <c r="AC347">
        <v>101372.05</v>
      </c>
      <c r="AD347">
        <v>10660357.17</v>
      </c>
      <c r="AE347" s="1" t="s">
        <v>55</v>
      </c>
      <c r="AF347" s="2">
        <v>46177</v>
      </c>
      <c r="AG347" s="2">
        <v>45710</v>
      </c>
      <c r="AH347" s="2"/>
      <c r="AI347" s="1" t="s">
        <v>410</v>
      </c>
      <c r="AJ347" s="1" t="s">
        <v>92</v>
      </c>
    </row>
    <row r="348" spans="1:36">
      <c r="A348" s="1" t="s">
        <v>2277</v>
      </c>
      <c r="B348" s="1" t="s">
        <v>2278</v>
      </c>
      <c r="C348" s="1" t="s">
        <v>2279</v>
      </c>
      <c r="D348" s="1" t="s">
        <v>109</v>
      </c>
      <c r="E348" s="1" t="s">
        <v>110</v>
      </c>
      <c r="F348" s="1" t="s">
        <v>111</v>
      </c>
      <c r="G348" s="1" t="s">
        <v>112</v>
      </c>
      <c r="H348" s="1" t="s">
        <v>43</v>
      </c>
      <c r="I348" s="1" t="s">
        <v>44</v>
      </c>
      <c r="J348" t="s">
        <v>65</v>
      </c>
      <c r="K348" t="s">
        <v>66</v>
      </c>
      <c r="L348" s="1" t="s">
        <v>2280</v>
      </c>
      <c r="M348" s="1" t="s">
        <v>48</v>
      </c>
      <c r="N348" s="1" t="s">
        <v>49</v>
      </c>
      <c r="O348" s="1" t="s">
        <v>2281</v>
      </c>
      <c r="P348" s="1" t="s">
        <v>2282</v>
      </c>
      <c r="Q348">
        <v>333</v>
      </c>
      <c r="R348">
        <v>0</v>
      </c>
      <c r="S348">
        <v>333</v>
      </c>
      <c r="T348">
        <v>100</v>
      </c>
      <c r="U348">
        <v>40</v>
      </c>
      <c r="V348">
        <v>600</v>
      </c>
      <c r="W348" s="1" t="s">
        <v>72</v>
      </c>
      <c r="X348" s="1" t="s">
        <v>73</v>
      </c>
      <c r="Y348" s="1" t="s">
        <v>74</v>
      </c>
      <c r="Z348">
        <v>18</v>
      </c>
      <c r="AA348" s="2">
        <v>45776</v>
      </c>
      <c r="AB348">
        <v>273320.12</v>
      </c>
      <c r="AC348">
        <v>345505.97</v>
      </c>
      <c r="AD348">
        <v>91015599.959999993</v>
      </c>
      <c r="AE348" s="1" t="s">
        <v>55</v>
      </c>
      <c r="AF348" s="2">
        <v>46195</v>
      </c>
      <c r="AG348" s="2">
        <v>45784</v>
      </c>
      <c r="AH348" s="2"/>
      <c r="AI348" s="1" t="s">
        <v>91</v>
      </c>
      <c r="AJ348" s="1" t="s">
        <v>92</v>
      </c>
    </row>
    <row r="349" spans="1:36">
      <c r="A349" s="1" t="s">
        <v>2283</v>
      </c>
      <c r="B349" s="1" t="s">
        <v>2284</v>
      </c>
      <c r="C349" s="1" t="s">
        <v>2285</v>
      </c>
      <c r="D349" s="1" t="s">
        <v>837</v>
      </c>
      <c r="E349" s="1" t="s">
        <v>265</v>
      </c>
      <c r="F349" s="1" t="s">
        <v>622</v>
      </c>
      <c r="G349" s="1" t="s">
        <v>623</v>
      </c>
      <c r="H349" s="1" t="s">
        <v>43</v>
      </c>
      <c r="I349" s="1" t="s">
        <v>44</v>
      </c>
      <c r="J349" t="s">
        <v>65</v>
      </c>
      <c r="K349" t="s">
        <v>66</v>
      </c>
      <c r="L349" s="1" t="s">
        <v>1936</v>
      </c>
      <c r="M349" s="1" t="s">
        <v>139</v>
      </c>
      <c r="N349" s="1" t="s">
        <v>49</v>
      </c>
      <c r="O349" s="1" t="s">
        <v>2286</v>
      </c>
      <c r="P349" s="1" t="s">
        <v>2287</v>
      </c>
      <c r="Q349">
        <v>12</v>
      </c>
      <c r="R349">
        <v>3</v>
      </c>
      <c r="S349">
        <v>9</v>
      </c>
      <c r="U349">
        <v>3</v>
      </c>
      <c r="V349">
        <v>40</v>
      </c>
      <c r="W349" s="1" t="s">
        <v>52</v>
      </c>
      <c r="X349" s="1" t="s">
        <v>53</v>
      </c>
      <c r="Y349" s="1" t="s">
        <v>54</v>
      </c>
      <c r="Z349">
        <v>5</v>
      </c>
      <c r="AA349" s="2">
        <v>46138</v>
      </c>
      <c r="AB349">
        <v>290279.34000000003</v>
      </c>
      <c r="AC349">
        <v>379755.7</v>
      </c>
      <c r="AD349">
        <v>3483352.08</v>
      </c>
      <c r="AE349" s="1" t="s">
        <v>55</v>
      </c>
      <c r="AF349" s="2">
        <v>46197</v>
      </c>
      <c r="AG349" s="2">
        <v>46142</v>
      </c>
      <c r="AH349" s="2"/>
      <c r="AI349" s="1" t="s">
        <v>91</v>
      </c>
      <c r="AJ349" s="1" t="s">
        <v>92</v>
      </c>
    </row>
    <row r="350" spans="1:36">
      <c r="A350" s="1" t="s">
        <v>2288</v>
      </c>
      <c r="B350" s="1" t="s">
        <v>2289</v>
      </c>
      <c r="C350" s="1" t="s">
        <v>2290</v>
      </c>
      <c r="D350" s="1" t="s">
        <v>1240</v>
      </c>
      <c r="E350" s="1" t="s">
        <v>243</v>
      </c>
      <c r="F350" s="1" t="s">
        <v>244</v>
      </c>
      <c r="G350" s="1" t="s">
        <v>778</v>
      </c>
      <c r="H350" s="1" t="s">
        <v>43</v>
      </c>
      <c r="I350" s="1" t="s">
        <v>44</v>
      </c>
      <c r="J350" t="s">
        <v>45</v>
      </c>
      <c r="K350" t="s">
        <v>46</v>
      </c>
      <c r="L350" s="1" t="s">
        <v>171</v>
      </c>
      <c r="M350" s="1" t="s">
        <v>126</v>
      </c>
      <c r="N350" s="1" t="s">
        <v>49</v>
      </c>
      <c r="O350" s="1" t="s">
        <v>2291</v>
      </c>
      <c r="P350" s="1" t="s">
        <v>2032</v>
      </c>
      <c r="Q350">
        <v>454</v>
      </c>
      <c r="R350">
        <v>18</v>
      </c>
      <c r="S350">
        <v>436</v>
      </c>
      <c r="T350">
        <v>50</v>
      </c>
      <c r="U350">
        <v>15</v>
      </c>
      <c r="V350">
        <v>400</v>
      </c>
      <c r="W350" s="1" t="s">
        <v>52</v>
      </c>
      <c r="X350" s="1" t="s">
        <v>53</v>
      </c>
      <c r="Y350" s="1" t="s">
        <v>54</v>
      </c>
      <c r="Z350">
        <v>3</v>
      </c>
      <c r="AA350" s="2">
        <v>46014</v>
      </c>
      <c r="AB350">
        <v>261432.7</v>
      </c>
      <c r="AC350">
        <v>315965.69</v>
      </c>
      <c r="AD350">
        <v>118690445.8</v>
      </c>
      <c r="AE350" s="1" t="s">
        <v>55</v>
      </c>
      <c r="AF350" s="2">
        <v>46186</v>
      </c>
      <c r="AG350" s="2">
        <v>46021</v>
      </c>
      <c r="AH350" s="2"/>
      <c r="AI350" s="1" t="s">
        <v>410</v>
      </c>
      <c r="AJ350" s="1" t="s">
        <v>92</v>
      </c>
    </row>
    <row r="351" spans="1:36">
      <c r="A351" s="1" t="s">
        <v>2292</v>
      </c>
      <c r="B351" s="1" t="s">
        <v>2293</v>
      </c>
      <c r="C351" s="1" t="s">
        <v>2294</v>
      </c>
      <c r="D351" s="1" t="s">
        <v>348</v>
      </c>
      <c r="E351" s="1" t="s">
        <v>134</v>
      </c>
      <c r="F351" s="1" t="s">
        <v>135</v>
      </c>
      <c r="G351" s="1" t="s">
        <v>136</v>
      </c>
      <c r="H351" s="1" t="s">
        <v>137</v>
      </c>
      <c r="I351" s="1" t="s">
        <v>44</v>
      </c>
      <c r="J351" t="s">
        <v>65</v>
      </c>
      <c r="K351" t="s">
        <v>66</v>
      </c>
      <c r="L351" s="1" t="s">
        <v>2295</v>
      </c>
      <c r="M351" s="1" t="s">
        <v>68</v>
      </c>
      <c r="N351" s="1" t="s">
        <v>278</v>
      </c>
      <c r="O351" s="1" t="s">
        <v>2296</v>
      </c>
      <c r="P351" s="1" t="s">
        <v>2297</v>
      </c>
      <c r="Q351">
        <v>251</v>
      </c>
      <c r="R351">
        <v>34</v>
      </c>
      <c r="S351">
        <v>217</v>
      </c>
      <c r="T351">
        <v>100</v>
      </c>
      <c r="U351">
        <v>30</v>
      </c>
      <c r="V351">
        <v>800</v>
      </c>
      <c r="W351" s="1" t="s">
        <v>444</v>
      </c>
      <c r="X351" s="1" t="s">
        <v>445</v>
      </c>
      <c r="Y351" s="1" t="s">
        <v>74</v>
      </c>
      <c r="Z351">
        <v>17</v>
      </c>
      <c r="AA351" s="2">
        <v>45887</v>
      </c>
      <c r="AB351">
        <v>29916.77</v>
      </c>
      <c r="AC351">
        <v>42908.78</v>
      </c>
      <c r="AD351">
        <v>7509109.2699999996</v>
      </c>
      <c r="AE351" s="1" t="s">
        <v>55</v>
      </c>
      <c r="AF351" s="2">
        <v>46178</v>
      </c>
      <c r="AG351" s="2">
        <v>45893</v>
      </c>
      <c r="AH351" s="2">
        <v>46189</v>
      </c>
      <c r="AI351" s="1" t="s">
        <v>91</v>
      </c>
      <c r="AJ351" s="1" t="s">
        <v>92</v>
      </c>
    </row>
    <row r="352" spans="1:36">
      <c r="A352" s="1" t="s">
        <v>2298</v>
      </c>
      <c r="B352" s="1" t="s">
        <v>2299</v>
      </c>
      <c r="C352" s="1" t="s">
        <v>2300</v>
      </c>
      <c r="D352" s="1" t="s">
        <v>264</v>
      </c>
      <c r="E352" s="1" t="s">
        <v>265</v>
      </c>
      <c r="F352" s="1" t="s">
        <v>266</v>
      </c>
      <c r="G352" s="1" t="s">
        <v>267</v>
      </c>
      <c r="H352" s="1" t="s">
        <v>43</v>
      </c>
      <c r="I352" s="1" t="s">
        <v>44</v>
      </c>
      <c r="J352" t="s">
        <v>45</v>
      </c>
      <c r="K352" t="s">
        <v>46</v>
      </c>
      <c r="L352" s="1" t="s">
        <v>2301</v>
      </c>
      <c r="M352" s="1" t="s">
        <v>68</v>
      </c>
      <c r="N352" s="1" t="s">
        <v>278</v>
      </c>
      <c r="O352" s="1" t="s">
        <v>2302</v>
      </c>
      <c r="P352" s="1" t="s">
        <v>2303</v>
      </c>
      <c r="Q352">
        <v>80</v>
      </c>
      <c r="R352">
        <v>18</v>
      </c>
      <c r="S352">
        <v>62</v>
      </c>
      <c r="T352">
        <v>50</v>
      </c>
      <c r="U352">
        <v>20</v>
      </c>
      <c r="V352">
        <v>400</v>
      </c>
      <c r="W352" s="1" t="s">
        <v>249</v>
      </c>
      <c r="X352" s="1" t="s">
        <v>375</v>
      </c>
      <c r="Y352" s="1" t="s">
        <v>54</v>
      </c>
      <c r="Z352">
        <v>5</v>
      </c>
      <c r="AA352" s="2">
        <v>45929</v>
      </c>
      <c r="AB352">
        <v>457467.05</v>
      </c>
      <c r="AC352">
        <v>571884.21</v>
      </c>
      <c r="AD352">
        <v>36597364</v>
      </c>
      <c r="AE352" s="1" t="s">
        <v>55</v>
      </c>
      <c r="AF352" s="2">
        <v>46193</v>
      </c>
      <c r="AG352" s="2">
        <v>45942</v>
      </c>
      <c r="AH352" s="2"/>
      <c r="AI352" s="1" t="s">
        <v>91</v>
      </c>
      <c r="AJ352" s="1" t="s">
        <v>92</v>
      </c>
    </row>
    <row r="353" spans="1:36">
      <c r="A353" s="1" t="s">
        <v>2304</v>
      </c>
      <c r="B353" s="1" t="s">
        <v>2305</v>
      </c>
      <c r="C353" s="1" t="s">
        <v>2306</v>
      </c>
      <c r="D353" s="1" t="s">
        <v>486</v>
      </c>
      <c r="E353" s="1" t="s">
        <v>254</v>
      </c>
      <c r="F353" s="1" t="s">
        <v>217</v>
      </c>
      <c r="G353" s="1" t="s">
        <v>487</v>
      </c>
      <c r="H353" s="1" t="s">
        <v>43</v>
      </c>
      <c r="I353" s="1" t="s">
        <v>44</v>
      </c>
      <c r="J353" t="s">
        <v>65</v>
      </c>
      <c r="K353" t="s">
        <v>66</v>
      </c>
      <c r="L353" s="1" t="s">
        <v>2307</v>
      </c>
      <c r="M353" s="1" t="s">
        <v>48</v>
      </c>
      <c r="N353" s="1" t="s">
        <v>194</v>
      </c>
      <c r="O353" s="1" t="s">
        <v>2308</v>
      </c>
      <c r="P353" s="1" t="s">
        <v>2309</v>
      </c>
      <c r="Q353">
        <v>56</v>
      </c>
      <c r="R353">
        <v>21</v>
      </c>
      <c r="S353">
        <v>35</v>
      </c>
      <c r="T353">
        <v>20</v>
      </c>
      <c r="U353">
        <v>10</v>
      </c>
      <c r="V353">
        <v>200</v>
      </c>
      <c r="W353" s="1" t="s">
        <v>161</v>
      </c>
      <c r="X353" s="1" t="s">
        <v>162</v>
      </c>
      <c r="Y353" s="1" t="s">
        <v>54</v>
      </c>
      <c r="Z353">
        <v>7</v>
      </c>
      <c r="AA353" s="2">
        <v>45931</v>
      </c>
      <c r="AB353">
        <v>496347.45</v>
      </c>
      <c r="AC353">
        <v>661836.03</v>
      </c>
      <c r="AD353">
        <v>27795457.199999999</v>
      </c>
      <c r="AE353" s="1" t="s">
        <v>55</v>
      </c>
      <c r="AF353" s="2">
        <v>46166</v>
      </c>
      <c r="AG353" s="2">
        <v>45942</v>
      </c>
      <c r="AH353" s="2"/>
      <c r="AI353" s="1" t="s">
        <v>91</v>
      </c>
      <c r="AJ353" s="1" t="s">
        <v>92</v>
      </c>
    </row>
    <row r="354" spans="1:36">
      <c r="A354" s="1" t="s">
        <v>2310</v>
      </c>
      <c r="B354" s="1" t="s">
        <v>2311</v>
      </c>
      <c r="C354" s="1" t="s">
        <v>2312</v>
      </c>
      <c r="D354" s="1" t="s">
        <v>521</v>
      </c>
      <c r="E354" s="1" t="s">
        <v>243</v>
      </c>
      <c r="F354" s="1" t="s">
        <v>244</v>
      </c>
      <c r="G354" s="1" t="s">
        <v>778</v>
      </c>
      <c r="H354" s="1" t="s">
        <v>43</v>
      </c>
      <c r="I354" s="1" t="s">
        <v>44</v>
      </c>
      <c r="J354" t="s">
        <v>45</v>
      </c>
      <c r="K354" t="s">
        <v>46</v>
      </c>
      <c r="L354" s="1" t="s">
        <v>1672</v>
      </c>
      <c r="M354" s="1" t="s">
        <v>114</v>
      </c>
      <c r="N354" s="1" t="s">
        <v>101</v>
      </c>
      <c r="O354" s="1" t="s">
        <v>2313</v>
      </c>
      <c r="P354" s="1" t="s">
        <v>2314</v>
      </c>
      <c r="Q354">
        <v>76</v>
      </c>
      <c r="R354">
        <v>19</v>
      </c>
      <c r="S354">
        <v>57</v>
      </c>
      <c r="T354">
        <v>30</v>
      </c>
      <c r="U354">
        <v>12</v>
      </c>
      <c r="V354">
        <v>300</v>
      </c>
      <c r="W354" s="1" t="s">
        <v>72</v>
      </c>
      <c r="X354" s="1" t="s">
        <v>73</v>
      </c>
      <c r="Y354" s="1" t="s">
        <v>74</v>
      </c>
      <c r="Z354">
        <v>20</v>
      </c>
      <c r="AA354" s="2">
        <v>45982</v>
      </c>
      <c r="AB354">
        <v>294953.65000000002</v>
      </c>
      <c r="AC354">
        <v>382589.17</v>
      </c>
      <c r="AD354">
        <v>22416477.399999999</v>
      </c>
      <c r="AE354" s="1" t="s">
        <v>55</v>
      </c>
      <c r="AF354" s="2">
        <v>46166</v>
      </c>
      <c r="AG354" s="2">
        <v>45991</v>
      </c>
      <c r="AH354" s="2"/>
      <c r="AI354" s="1" t="s">
        <v>91</v>
      </c>
      <c r="AJ354" s="1" t="s">
        <v>92</v>
      </c>
    </row>
    <row r="355" spans="1:36">
      <c r="A355" s="1" t="s">
        <v>2315</v>
      </c>
      <c r="B355" s="1" t="s">
        <v>2316</v>
      </c>
      <c r="C355" s="1" t="s">
        <v>2317</v>
      </c>
      <c r="D355" s="1" t="s">
        <v>643</v>
      </c>
      <c r="E355" s="1" t="s">
        <v>62</v>
      </c>
      <c r="F355" s="1" t="s">
        <v>135</v>
      </c>
      <c r="G355" s="1" t="s">
        <v>706</v>
      </c>
      <c r="H355" s="1" t="s">
        <v>137</v>
      </c>
      <c r="I355" s="1" t="s">
        <v>44</v>
      </c>
      <c r="J355" t="s">
        <v>45</v>
      </c>
      <c r="K355" t="s">
        <v>46</v>
      </c>
      <c r="L355" s="1" t="s">
        <v>2318</v>
      </c>
      <c r="M355" s="1" t="s">
        <v>139</v>
      </c>
      <c r="N355" s="1" t="s">
        <v>178</v>
      </c>
      <c r="O355" s="1" t="s">
        <v>2319</v>
      </c>
      <c r="P355" s="1" t="s">
        <v>2320</v>
      </c>
      <c r="Q355">
        <v>50</v>
      </c>
      <c r="R355">
        <v>17</v>
      </c>
      <c r="S355">
        <v>33</v>
      </c>
      <c r="T355">
        <v>30</v>
      </c>
      <c r="U355">
        <v>9</v>
      </c>
      <c r="V355">
        <v>150</v>
      </c>
      <c r="W355" s="1" t="s">
        <v>72</v>
      </c>
      <c r="X355" s="1" t="s">
        <v>73</v>
      </c>
      <c r="Y355" s="1" t="s">
        <v>74</v>
      </c>
      <c r="Z355">
        <v>15</v>
      </c>
      <c r="AA355" s="2">
        <v>45718</v>
      </c>
      <c r="AB355">
        <v>40004.199999999997</v>
      </c>
      <c r="AC355">
        <v>48400.9</v>
      </c>
      <c r="AD355">
        <v>2000210</v>
      </c>
      <c r="AE355" s="1" t="s">
        <v>55</v>
      </c>
      <c r="AF355" s="2">
        <v>46187</v>
      </c>
      <c r="AG355" s="2">
        <v>45724</v>
      </c>
      <c r="AH355" s="2">
        <v>46528</v>
      </c>
      <c r="AI355" s="1" t="s">
        <v>91</v>
      </c>
      <c r="AJ355" s="1" t="s">
        <v>92</v>
      </c>
    </row>
    <row r="356" spans="1:36">
      <c r="A356" s="1" t="s">
        <v>2321</v>
      </c>
      <c r="B356" s="1" t="s">
        <v>2322</v>
      </c>
      <c r="C356" s="1" t="s">
        <v>2323</v>
      </c>
      <c r="D356" s="1" t="s">
        <v>121</v>
      </c>
      <c r="E356" s="1" t="s">
        <v>122</v>
      </c>
      <c r="F356" s="1" t="s">
        <v>123</v>
      </c>
      <c r="G356" s="1" t="s">
        <v>200</v>
      </c>
      <c r="H356" s="1" t="s">
        <v>43</v>
      </c>
      <c r="I356" s="1" t="s">
        <v>44</v>
      </c>
      <c r="J356" t="s">
        <v>65</v>
      </c>
      <c r="K356" t="s">
        <v>66</v>
      </c>
      <c r="L356" s="1" t="s">
        <v>2324</v>
      </c>
      <c r="M356" s="1" t="s">
        <v>100</v>
      </c>
      <c r="N356" s="1" t="s">
        <v>178</v>
      </c>
      <c r="O356" s="1" t="s">
        <v>2325</v>
      </c>
      <c r="P356" s="1" t="s">
        <v>2326</v>
      </c>
      <c r="Q356">
        <v>18</v>
      </c>
      <c r="R356">
        <v>6</v>
      </c>
      <c r="S356">
        <v>12</v>
      </c>
      <c r="T356">
        <v>50</v>
      </c>
      <c r="U356">
        <v>25</v>
      </c>
      <c r="V356">
        <v>250</v>
      </c>
      <c r="W356" s="1" t="s">
        <v>161</v>
      </c>
      <c r="X356" s="1" t="s">
        <v>162</v>
      </c>
      <c r="Y356" s="1" t="s">
        <v>54</v>
      </c>
      <c r="Z356">
        <v>6</v>
      </c>
      <c r="AA356" s="2">
        <v>45855</v>
      </c>
      <c r="AB356">
        <v>266932.78000000003</v>
      </c>
      <c r="AC356">
        <v>347194.88</v>
      </c>
      <c r="AD356">
        <v>4804790.04</v>
      </c>
      <c r="AE356" s="1" t="s">
        <v>55</v>
      </c>
      <c r="AF356" s="2">
        <v>46142</v>
      </c>
      <c r="AG356" s="2">
        <v>45858</v>
      </c>
      <c r="AH356" s="2"/>
      <c r="AI356" s="1" t="s">
        <v>129</v>
      </c>
      <c r="AJ356" s="1" t="s">
        <v>57</v>
      </c>
    </row>
    <row r="357" spans="1:36">
      <c r="A357" s="1" t="s">
        <v>2327</v>
      </c>
      <c r="B357" s="1" t="s">
        <v>2328</v>
      </c>
      <c r="C357" s="1" t="s">
        <v>2329</v>
      </c>
      <c r="D357" s="1" t="s">
        <v>378</v>
      </c>
      <c r="E357" s="1" t="s">
        <v>110</v>
      </c>
      <c r="F357" s="1" t="s">
        <v>63</v>
      </c>
      <c r="G357" s="1" t="s">
        <v>304</v>
      </c>
      <c r="H357" s="1" t="s">
        <v>43</v>
      </c>
      <c r="I357" s="1" t="s">
        <v>44</v>
      </c>
      <c r="J357" t="s">
        <v>65</v>
      </c>
      <c r="K357" t="s">
        <v>66</v>
      </c>
      <c r="L357" s="1" t="s">
        <v>2330</v>
      </c>
      <c r="M357" s="1" t="s">
        <v>139</v>
      </c>
      <c r="N357" s="1" t="s">
        <v>101</v>
      </c>
      <c r="O357" s="1" t="s">
        <v>2331</v>
      </c>
      <c r="P357" s="1" t="s">
        <v>2332</v>
      </c>
      <c r="Q357">
        <v>127</v>
      </c>
      <c r="R357">
        <v>7</v>
      </c>
      <c r="S357">
        <v>120</v>
      </c>
      <c r="T357">
        <v>40</v>
      </c>
      <c r="U357">
        <v>12</v>
      </c>
      <c r="V357">
        <v>320</v>
      </c>
      <c r="W357" s="1" t="s">
        <v>52</v>
      </c>
      <c r="X357" s="1" t="s">
        <v>53</v>
      </c>
      <c r="Y357" s="1" t="s">
        <v>54</v>
      </c>
      <c r="Z357">
        <v>5</v>
      </c>
      <c r="AA357" s="2">
        <v>45855</v>
      </c>
      <c r="AB357">
        <v>17338.29</v>
      </c>
      <c r="AC357">
        <v>24119.81</v>
      </c>
      <c r="AD357">
        <v>2201962.83</v>
      </c>
      <c r="AE357" s="1" t="s">
        <v>55</v>
      </c>
      <c r="AF357" s="2">
        <v>46177</v>
      </c>
      <c r="AG357" s="2">
        <v>45858</v>
      </c>
      <c r="AH357" s="2">
        <v>46206</v>
      </c>
      <c r="AI357" s="1" t="s">
        <v>91</v>
      </c>
      <c r="AJ357" s="1" t="s">
        <v>92</v>
      </c>
    </row>
    <row r="358" spans="1:36">
      <c r="A358" s="1" t="s">
        <v>2333</v>
      </c>
      <c r="B358" s="1" t="s">
        <v>2334</v>
      </c>
      <c r="C358" s="1" t="s">
        <v>2335</v>
      </c>
      <c r="D358" s="1" t="s">
        <v>508</v>
      </c>
      <c r="E358" s="1" t="s">
        <v>146</v>
      </c>
      <c r="F358" s="1" t="s">
        <v>244</v>
      </c>
      <c r="G358" s="1" t="s">
        <v>245</v>
      </c>
      <c r="H358" s="1" t="s">
        <v>43</v>
      </c>
      <c r="I358" s="1" t="s">
        <v>201</v>
      </c>
      <c r="J358" t="s">
        <v>82</v>
      </c>
      <c r="K358" t="s">
        <v>83</v>
      </c>
      <c r="L358" s="1" t="s">
        <v>2336</v>
      </c>
      <c r="M358" s="1" t="s">
        <v>126</v>
      </c>
      <c r="N358" s="1" t="s">
        <v>101</v>
      </c>
      <c r="O358" s="1" t="s">
        <v>2337</v>
      </c>
      <c r="P358" s="1" t="s">
        <v>2338</v>
      </c>
      <c r="Q358">
        <v>259</v>
      </c>
      <c r="R358">
        <v>24</v>
      </c>
      <c r="S358">
        <v>235</v>
      </c>
      <c r="T358">
        <v>60</v>
      </c>
      <c r="U358">
        <v>30</v>
      </c>
      <c r="V358">
        <v>360</v>
      </c>
      <c r="W358" s="1" t="s">
        <v>88</v>
      </c>
      <c r="X358" s="1" t="s">
        <v>89</v>
      </c>
      <c r="Y358" s="1" t="s">
        <v>90</v>
      </c>
      <c r="Z358">
        <v>30</v>
      </c>
      <c r="AA358" s="2">
        <v>45727</v>
      </c>
      <c r="AB358">
        <v>83329.87</v>
      </c>
      <c r="AC358">
        <v>95952.92</v>
      </c>
      <c r="AD358">
        <v>21582436.329999998</v>
      </c>
      <c r="AE358" s="1" t="s">
        <v>55</v>
      </c>
      <c r="AF358" s="2">
        <v>46190</v>
      </c>
      <c r="AG358" s="2">
        <v>45730</v>
      </c>
      <c r="AH358" s="2"/>
      <c r="AI358" s="1" t="s">
        <v>91</v>
      </c>
      <c r="AJ358" s="1" t="s">
        <v>92</v>
      </c>
    </row>
    <row r="359" spans="1:36">
      <c r="A359" s="1" t="s">
        <v>2339</v>
      </c>
      <c r="B359" s="1" t="s">
        <v>2340</v>
      </c>
      <c r="C359" s="1" t="s">
        <v>2341</v>
      </c>
      <c r="D359" s="1" t="s">
        <v>1318</v>
      </c>
      <c r="E359" s="1" t="s">
        <v>62</v>
      </c>
      <c r="F359" s="1" t="s">
        <v>363</v>
      </c>
      <c r="G359" s="1" t="s">
        <v>495</v>
      </c>
      <c r="H359" s="1" t="s">
        <v>43</v>
      </c>
      <c r="I359" s="1" t="s">
        <v>44</v>
      </c>
      <c r="J359" t="s">
        <v>82</v>
      </c>
      <c r="K359" t="s">
        <v>83</v>
      </c>
      <c r="L359" s="1" t="s">
        <v>2342</v>
      </c>
      <c r="M359" s="1" t="s">
        <v>48</v>
      </c>
      <c r="N359" s="1" t="s">
        <v>115</v>
      </c>
      <c r="O359" s="1" t="s">
        <v>2343</v>
      </c>
      <c r="P359" s="1" t="s">
        <v>2344</v>
      </c>
      <c r="Q359">
        <v>278</v>
      </c>
      <c r="R359">
        <v>75</v>
      </c>
      <c r="S359">
        <v>203</v>
      </c>
      <c r="T359">
        <v>50</v>
      </c>
      <c r="U359">
        <v>25</v>
      </c>
      <c r="V359">
        <v>300</v>
      </c>
      <c r="W359" s="1" t="s">
        <v>161</v>
      </c>
      <c r="X359" s="1" t="s">
        <v>162</v>
      </c>
      <c r="Y359" s="1" t="s">
        <v>54</v>
      </c>
      <c r="Z359">
        <v>8</v>
      </c>
      <c r="AA359" s="2">
        <v>46180</v>
      </c>
      <c r="AB359">
        <v>34381.660000000003</v>
      </c>
      <c r="AC359">
        <v>41306.620000000003</v>
      </c>
      <c r="AD359">
        <v>9558101.4800000004</v>
      </c>
      <c r="AE359" s="1" t="s">
        <v>55</v>
      </c>
      <c r="AF359" s="2">
        <v>46151</v>
      </c>
      <c r="AG359" s="2">
        <v>46181</v>
      </c>
      <c r="AH359" s="2"/>
      <c r="AI359" s="1" t="s">
        <v>91</v>
      </c>
      <c r="AJ359" s="1" t="s">
        <v>92</v>
      </c>
    </row>
    <row r="360" spans="1:36">
      <c r="A360" s="1" t="s">
        <v>2345</v>
      </c>
      <c r="B360" s="1" t="s">
        <v>2346</v>
      </c>
      <c r="C360" s="1" t="s">
        <v>2347</v>
      </c>
      <c r="D360" s="1" t="s">
        <v>1087</v>
      </c>
      <c r="E360" s="1" t="s">
        <v>79</v>
      </c>
      <c r="F360" s="1" t="s">
        <v>80</v>
      </c>
      <c r="G360" s="1" t="s">
        <v>285</v>
      </c>
      <c r="H360" s="1" t="s">
        <v>43</v>
      </c>
      <c r="I360" s="1" t="s">
        <v>44</v>
      </c>
      <c r="J360" t="s">
        <v>45</v>
      </c>
      <c r="K360" t="s">
        <v>46</v>
      </c>
      <c r="L360" s="1" t="s">
        <v>2348</v>
      </c>
      <c r="M360" s="1" t="s">
        <v>68</v>
      </c>
      <c r="N360" s="1" t="s">
        <v>101</v>
      </c>
      <c r="O360" s="1" t="s">
        <v>2349</v>
      </c>
      <c r="P360" s="1" t="s">
        <v>2350</v>
      </c>
      <c r="Q360">
        <v>57</v>
      </c>
      <c r="R360">
        <v>6</v>
      </c>
      <c r="S360">
        <v>51</v>
      </c>
      <c r="T360">
        <v>60</v>
      </c>
      <c r="U360">
        <v>24</v>
      </c>
      <c r="V360">
        <v>240</v>
      </c>
      <c r="W360" s="1" t="s">
        <v>72</v>
      </c>
      <c r="X360" s="1" t="s">
        <v>73</v>
      </c>
      <c r="Y360" s="1" t="s">
        <v>74</v>
      </c>
      <c r="Z360">
        <v>20</v>
      </c>
      <c r="AA360" s="2"/>
      <c r="AB360">
        <v>1085024.1499999999</v>
      </c>
      <c r="AC360">
        <v>1542731.3</v>
      </c>
      <c r="AD360">
        <v>61846376.549999997</v>
      </c>
      <c r="AE360" s="1" t="s">
        <v>55</v>
      </c>
      <c r="AF360" s="2">
        <v>46174</v>
      </c>
      <c r="AG360" s="2">
        <v>45686</v>
      </c>
      <c r="AH360" s="2"/>
      <c r="AI360" s="1" t="s">
        <v>129</v>
      </c>
      <c r="AJ360" s="1" t="s">
        <v>57</v>
      </c>
    </row>
    <row r="361" spans="1:36">
      <c r="A361" s="1" t="s">
        <v>2351</v>
      </c>
      <c r="B361" s="1" t="s">
        <v>2352</v>
      </c>
      <c r="C361" s="1" t="s">
        <v>2353</v>
      </c>
      <c r="D361" s="1" t="s">
        <v>145</v>
      </c>
      <c r="E361" s="1" t="s">
        <v>146</v>
      </c>
      <c r="F361" s="1" t="s">
        <v>41</v>
      </c>
      <c r="G361" s="1" t="s">
        <v>42</v>
      </c>
      <c r="H361" s="1" t="s">
        <v>43</v>
      </c>
      <c r="I361" s="1" t="s">
        <v>44</v>
      </c>
      <c r="J361" t="s">
        <v>45</v>
      </c>
      <c r="K361" t="s">
        <v>46</v>
      </c>
      <c r="L361" s="1" t="s">
        <v>2354</v>
      </c>
      <c r="M361" s="1" t="s">
        <v>114</v>
      </c>
      <c r="N361" s="1" t="s">
        <v>194</v>
      </c>
      <c r="O361" s="1" t="s">
        <v>2355</v>
      </c>
      <c r="P361" s="1" t="s">
        <v>2356</v>
      </c>
      <c r="Q361">
        <v>251</v>
      </c>
      <c r="R361">
        <v>1</v>
      </c>
      <c r="S361">
        <v>250</v>
      </c>
      <c r="T361">
        <v>50</v>
      </c>
      <c r="U361">
        <v>25</v>
      </c>
      <c r="V361">
        <v>300</v>
      </c>
      <c r="W361" s="1" t="s">
        <v>249</v>
      </c>
      <c r="X361" s="1" t="s">
        <v>375</v>
      </c>
      <c r="Y361" s="1" t="s">
        <v>54</v>
      </c>
      <c r="Z361">
        <v>7</v>
      </c>
      <c r="AA361" s="2">
        <v>46042</v>
      </c>
      <c r="AB361">
        <v>135640.41</v>
      </c>
      <c r="AC361">
        <v>175451.15</v>
      </c>
      <c r="AD361">
        <v>34045742.909999996</v>
      </c>
      <c r="AE361" s="1" t="s">
        <v>55</v>
      </c>
      <c r="AF361" s="2">
        <v>46149</v>
      </c>
      <c r="AG361" s="2">
        <v>46057</v>
      </c>
      <c r="AH361" s="2"/>
      <c r="AI361" s="1" t="s">
        <v>91</v>
      </c>
      <c r="AJ361" s="1" t="s">
        <v>92</v>
      </c>
    </row>
    <row r="362" spans="1:36">
      <c r="A362" s="1" t="s">
        <v>2357</v>
      </c>
      <c r="B362" s="1" t="s">
        <v>2358</v>
      </c>
      <c r="C362" s="1" t="s">
        <v>2359</v>
      </c>
      <c r="D362" s="1" t="s">
        <v>433</v>
      </c>
      <c r="E362" s="1" t="s">
        <v>110</v>
      </c>
      <c r="F362" s="1" t="s">
        <v>363</v>
      </c>
      <c r="G362" s="1" t="s">
        <v>400</v>
      </c>
      <c r="H362" s="1" t="s">
        <v>43</v>
      </c>
      <c r="I362" s="1" t="s">
        <v>44</v>
      </c>
      <c r="J362" t="s">
        <v>82</v>
      </c>
      <c r="K362" t="s">
        <v>83</v>
      </c>
      <c r="L362" s="1" t="s">
        <v>171</v>
      </c>
      <c r="M362" s="1" t="s">
        <v>68</v>
      </c>
      <c r="N362" s="1" t="s">
        <v>69</v>
      </c>
      <c r="O362" s="1" t="s">
        <v>2360</v>
      </c>
      <c r="P362" s="1" t="s">
        <v>2361</v>
      </c>
      <c r="Q362">
        <v>197</v>
      </c>
      <c r="R362">
        <v>25</v>
      </c>
      <c r="S362">
        <v>172</v>
      </c>
      <c r="T362">
        <v>50</v>
      </c>
      <c r="U362">
        <v>15</v>
      </c>
      <c r="V362">
        <v>250</v>
      </c>
      <c r="W362" s="1" t="s">
        <v>104</v>
      </c>
      <c r="X362" s="1" t="s">
        <v>105</v>
      </c>
      <c r="Y362" s="1" t="s">
        <v>54</v>
      </c>
      <c r="Z362">
        <v>4</v>
      </c>
      <c r="AA362" s="2">
        <v>45916</v>
      </c>
      <c r="AB362">
        <v>30733.93</v>
      </c>
      <c r="AC362">
        <v>39374.370000000003</v>
      </c>
      <c r="AD362">
        <v>6054584.21</v>
      </c>
      <c r="AE362" s="1" t="s">
        <v>55</v>
      </c>
      <c r="AF362" s="2">
        <v>46169</v>
      </c>
      <c r="AG362" s="2">
        <v>45925</v>
      </c>
      <c r="AH362" s="2"/>
      <c r="AI362" s="1" t="s">
        <v>91</v>
      </c>
      <c r="AJ362" s="1" t="s">
        <v>92</v>
      </c>
    </row>
    <row r="363" spans="1:36">
      <c r="A363" s="1" t="s">
        <v>2362</v>
      </c>
      <c r="B363" s="1" t="s">
        <v>2363</v>
      </c>
      <c r="C363" s="1"/>
      <c r="D363" s="1" t="s">
        <v>61</v>
      </c>
      <c r="E363" s="1" t="s">
        <v>62</v>
      </c>
      <c r="F363" s="1" t="s">
        <v>63</v>
      </c>
      <c r="G363" s="1" t="s">
        <v>64</v>
      </c>
      <c r="H363" s="1" t="s">
        <v>43</v>
      </c>
      <c r="I363" s="1" t="s">
        <v>44</v>
      </c>
      <c r="J363" t="s">
        <v>45</v>
      </c>
      <c r="K363" t="s">
        <v>46</v>
      </c>
      <c r="L363" s="1" t="s">
        <v>1936</v>
      </c>
      <c r="M363" s="1" t="s">
        <v>139</v>
      </c>
      <c r="N363" s="1" t="s">
        <v>49</v>
      </c>
      <c r="O363" s="1" t="s">
        <v>2364</v>
      </c>
      <c r="P363" s="1" t="s">
        <v>2365</v>
      </c>
      <c r="Q363">
        <v>12</v>
      </c>
      <c r="R363">
        <v>2</v>
      </c>
      <c r="S363">
        <v>10</v>
      </c>
      <c r="T363">
        <v>20</v>
      </c>
      <c r="U363">
        <v>6</v>
      </c>
      <c r="V363">
        <v>100</v>
      </c>
      <c r="W363" s="1" t="s">
        <v>151</v>
      </c>
      <c r="X363" s="1" t="s">
        <v>152</v>
      </c>
      <c r="Y363" s="1" t="s">
        <v>153</v>
      </c>
      <c r="Z363">
        <v>33</v>
      </c>
      <c r="AA363" s="2">
        <v>45678</v>
      </c>
      <c r="AB363">
        <v>100410.99</v>
      </c>
      <c r="AC363">
        <v>120332.16</v>
      </c>
      <c r="AD363">
        <v>1204931.8799999999</v>
      </c>
      <c r="AE363" s="1" t="s">
        <v>55</v>
      </c>
      <c r="AF363" s="2">
        <v>46192</v>
      </c>
      <c r="AG363" s="2">
        <v>45691</v>
      </c>
      <c r="AH363" s="2">
        <v>46838</v>
      </c>
      <c r="AI363" s="1" t="s">
        <v>129</v>
      </c>
      <c r="AJ363" s="1" t="s">
        <v>57</v>
      </c>
    </row>
    <row r="364" spans="1:36">
      <c r="A364" s="1" t="s">
        <v>2366</v>
      </c>
      <c r="B364" s="1" t="s">
        <v>2367</v>
      </c>
      <c r="C364" s="1" t="s">
        <v>2368</v>
      </c>
      <c r="D364" s="1" t="s">
        <v>521</v>
      </c>
      <c r="E364" s="1" t="s">
        <v>243</v>
      </c>
      <c r="F364" s="1" t="s">
        <v>244</v>
      </c>
      <c r="G364" s="1" t="s">
        <v>778</v>
      </c>
      <c r="H364" s="1" t="s">
        <v>43</v>
      </c>
      <c r="I364" s="1" t="s">
        <v>44</v>
      </c>
      <c r="J364" t="s">
        <v>65</v>
      </c>
      <c r="K364" t="s">
        <v>66</v>
      </c>
      <c r="L364" s="1" t="s">
        <v>2369</v>
      </c>
      <c r="M364" s="1" t="s">
        <v>48</v>
      </c>
      <c r="N364" s="1" t="s">
        <v>203</v>
      </c>
      <c r="O364" s="1" t="s">
        <v>2370</v>
      </c>
      <c r="P364" s="1" t="s">
        <v>2371</v>
      </c>
      <c r="Q364">
        <v>8</v>
      </c>
      <c r="R364">
        <v>2</v>
      </c>
      <c r="S364">
        <v>6</v>
      </c>
      <c r="T364">
        <v>20</v>
      </c>
      <c r="U364">
        <v>6</v>
      </c>
      <c r="V364">
        <v>120</v>
      </c>
      <c r="W364" s="1" t="s">
        <v>72</v>
      </c>
      <c r="X364" s="1" t="s">
        <v>73</v>
      </c>
      <c r="Y364" s="1" t="s">
        <v>74</v>
      </c>
      <c r="Z364">
        <v>15</v>
      </c>
      <c r="AA364" s="2">
        <v>45889</v>
      </c>
      <c r="AB364">
        <v>61868.87</v>
      </c>
      <c r="AC364">
        <v>88969.58</v>
      </c>
      <c r="AD364">
        <v>494950.96</v>
      </c>
      <c r="AE364" s="1" t="s">
        <v>55</v>
      </c>
      <c r="AF364" s="2">
        <v>46174</v>
      </c>
      <c r="AG364" s="2">
        <v>45895</v>
      </c>
      <c r="AH364" s="2"/>
      <c r="AI364" s="1" t="s">
        <v>129</v>
      </c>
      <c r="AJ364" s="1" t="s">
        <v>57</v>
      </c>
    </row>
    <row r="365" spans="1:36">
      <c r="A365" s="1" t="s">
        <v>2372</v>
      </c>
      <c r="B365" s="1" t="s">
        <v>2373</v>
      </c>
      <c r="C365" s="1" t="s">
        <v>2374</v>
      </c>
      <c r="D365" s="1" t="s">
        <v>662</v>
      </c>
      <c r="E365" s="1" t="s">
        <v>186</v>
      </c>
      <c r="F365" s="1" t="s">
        <v>80</v>
      </c>
      <c r="G365" s="1" t="s">
        <v>176</v>
      </c>
      <c r="H365" s="1" t="s">
        <v>43</v>
      </c>
      <c r="I365" s="1" t="s">
        <v>44</v>
      </c>
      <c r="J365" t="s">
        <v>82</v>
      </c>
      <c r="K365" t="s">
        <v>83</v>
      </c>
      <c r="L365" s="1" t="s">
        <v>2012</v>
      </c>
      <c r="M365" s="1" t="s">
        <v>114</v>
      </c>
      <c r="N365" s="1" t="s">
        <v>194</v>
      </c>
      <c r="O365" s="1" t="s">
        <v>2375</v>
      </c>
      <c r="P365" s="1" t="s">
        <v>2376</v>
      </c>
      <c r="Q365">
        <v>0</v>
      </c>
      <c r="R365">
        <v>0</v>
      </c>
      <c r="S365">
        <v>0</v>
      </c>
      <c r="T365">
        <v>30</v>
      </c>
      <c r="U365">
        <v>12</v>
      </c>
      <c r="V365">
        <v>120</v>
      </c>
      <c r="W365" s="1" t="s">
        <v>88</v>
      </c>
      <c r="X365" s="1" t="s">
        <v>89</v>
      </c>
      <c r="Y365" s="1" t="s">
        <v>90</v>
      </c>
      <c r="Z365">
        <v>27</v>
      </c>
      <c r="AA365" s="2">
        <v>45741</v>
      </c>
      <c r="AB365">
        <v>772171.49</v>
      </c>
      <c r="AC365">
        <v>890734.94</v>
      </c>
      <c r="AD365">
        <v>0</v>
      </c>
      <c r="AE365" s="1" t="s">
        <v>55</v>
      </c>
      <c r="AF365" s="2">
        <v>46190</v>
      </c>
      <c r="AG365" s="2">
        <v>45749</v>
      </c>
      <c r="AH365" s="2"/>
      <c r="AI365" s="1" t="s">
        <v>56</v>
      </c>
      <c r="AJ365" s="1" t="s">
        <v>57</v>
      </c>
    </row>
    <row r="366" spans="1:36">
      <c r="A366" s="1" t="s">
        <v>2377</v>
      </c>
      <c r="B366" s="1" t="s">
        <v>2378</v>
      </c>
      <c r="C366" s="1" t="s">
        <v>2379</v>
      </c>
      <c r="D366" s="1" t="s">
        <v>2380</v>
      </c>
      <c r="E366" s="1" t="s">
        <v>62</v>
      </c>
      <c r="F366" s="1" t="s">
        <v>80</v>
      </c>
      <c r="G366" s="1" t="s">
        <v>285</v>
      </c>
      <c r="H366" s="1" t="s">
        <v>43</v>
      </c>
      <c r="I366" s="1" t="s">
        <v>44</v>
      </c>
      <c r="J366" t="s">
        <v>65</v>
      </c>
      <c r="K366" t="s">
        <v>66</v>
      </c>
      <c r="L366" s="1" t="s">
        <v>2381</v>
      </c>
      <c r="M366" s="1" t="s">
        <v>48</v>
      </c>
      <c r="N366" s="1" t="s">
        <v>115</v>
      </c>
      <c r="O366" s="1" t="s">
        <v>2382</v>
      </c>
      <c r="P366" s="1" t="s">
        <v>2383</v>
      </c>
      <c r="Q366">
        <v>138</v>
      </c>
      <c r="R366">
        <v>1</v>
      </c>
      <c r="S366">
        <v>137</v>
      </c>
      <c r="T366">
        <v>75</v>
      </c>
      <c r="U366">
        <v>37</v>
      </c>
      <c r="V366">
        <v>300</v>
      </c>
      <c r="W366" s="1" t="s">
        <v>229</v>
      </c>
      <c r="X366" s="1" t="s">
        <v>230</v>
      </c>
      <c r="Y366" s="1" t="s">
        <v>153</v>
      </c>
      <c r="Z366">
        <v>31</v>
      </c>
      <c r="AA366" s="2">
        <v>46120</v>
      </c>
      <c r="AB366">
        <v>901169.08</v>
      </c>
      <c r="AC366">
        <v>1374592.98</v>
      </c>
      <c r="AD366">
        <v>124361333</v>
      </c>
      <c r="AE366" s="1" t="s">
        <v>55</v>
      </c>
      <c r="AF366" s="2">
        <v>46150</v>
      </c>
      <c r="AG366" s="2">
        <v>46135</v>
      </c>
      <c r="AH366" s="2"/>
      <c r="AI366" s="1" t="s">
        <v>91</v>
      </c>
      <c r="AJ366" s="1" t="s">
        <v>92</v>
      </c>
    </row>
    <row r="367" spans="1:36">
      <c r="A367" s="1" t="s">
        <v>2384</v>
      </c>
      <c r="B367" s="1" t="s">
        <v>2385</v>
      </c>
      <c r="C367" s="1" t="s">
        <v>2386</v>
      </c>
      <c r="D367" s="1" t="s">
        <v>145</v>
      </c>
      <c r="E367" s="1" t="s">
        <v>146</v>
      </c>
      <c r="F367" s="1" t="s">
        <v>41</v>
      </c>
      <c r="G367" s="1" t="s">
        <v>147</v>
      </c>
      <c r="H367" s="1" t="s">
        <v>43</v>
      </c>
      <c r="I367" s="1" t="s">
        <v>44</v>
      </c>
      <c r="J367" t="s">
        <v>45</v>
      </c>
      <c r="K367" t="s">
        <v>46</v>
      </c>
      <c r="L367" s="1" t="s">
        <v>2387</v>
      </c>
      <c r="M367" s="1" t="s">
        <v>68</v>
      </c>
      <c r="N367" s="1" t="s">
        <v>203</v>
      </c>
      <c r="O367" s="1" t="s">
        <v>2388</v>
      </c>
      <c r="P367" s="1" t="s">
        <v>2389</v>
      </c>
      <c r="Q367">
        <v>120</v>
      </c>
      <c r="R367">
        <v>28</v>
      </c>
      <c r="S367">
        <v>92</v>
      </c>
      <c r="T367">
        <v>100</v>
      </c>
      <c r="U367">
        <v>30</v>
      </c>
      <c r="V367">
        <v>600</v>
      </c>
      <c r="W367" s="1" t="s">
        <v>72</v>
      </c>
      <c r="X367" s="1" t="s">
        <v>73</v>
      </c>
      <c r="Y367" s="1" t="s">
        <v>74</v>
      </c>
      <c r="Z367">
        <v>18</v>
      </c>
      <c r="AA367" s="2"/>
      <c r="AB367">
        <v>66691.41</v>
      </c>
      <c r="AC367">
        <v>87879.39</v>
      </c>
      <c r="AD367">
        <v>8002969.2000000002</v>
      </c>
      <c r="AE367" s="1" t="s">
        <v>55</v>
      </c>
      <c r="AF367" s="2">
        <v>46157</v>
      </c>
      <c r="AG367" s="2">
        <v>46084</v>
      </c>
      <c r="AH367" s="2"/>
      <c r="AI367" s="1" t="s">
        <v>91</v>
      </c>
      <c r="AJ367" s="1" t="s">
        <v>92</v>
      </c>
    </row>
    <row r="368" spans="1:36">
      <c r="A368" s="1" t="s">
        <v>2390</v>
      </c>
      <c r="B368" s="1" t="s">
        <v>2391</v>
      </c>
      <c r="C368" s="1" t="s">
        <v>2392</v>
      </c>
      <c r="D368" s="1" t="s">
        <v>508</v>
      </c>
      <c r="E368" s="1" t="s">
        <v>146</v>
      </c>
      <c r="F368" s="1" t="s">
        <v>244</v>
      </c>
      <c r="G368" s="1" t="s">
        <v>778</v>
      </c>
      <c r="H368" s="1" t="s">
        <v>43</v>
      </c>
      <c r="I368" s="1" t="s">
        <v>44</v>
      </c>
      <c r="J368" t="s">
        <v>82</v>
      </c>
      <c r="K368" t="s">
        <v>83</v>
      </c>
      <c r="L368" s="1" t="s">
        <v>2393</v>
      </c>
      <c r="M368" s="1" t="s">
        <v>68</v>
      </c>
      <c r="N368" s="1" t="s">
        <v>194</v>
      </c>
      <c r="O368" s="1" t="s">
        <v>2394</v>
      </c>
      <c r="P368" s="1" t="s">
        <v>2395</v>
      </c>
      <c r="Q368">
        <v>369</v>
      </c>
      <c r="R368">
        <v>6</v>
      </c>
      <c r="S368">
        <v>363</v>
      </c>
      <c r="T368">
        <v>75</v>
      </c>
      <c r="U368">
        <v>30</v>
      </c>
      <c r="V368">
        <v>450</v>
      </c>
      <c r="W368" s="1" t="s">
        <v>161</v>
      </c>
      <c r="X368" s="1" t="s">
        <v>162</v>
      </c>
      <c r="Y368" s="1" t="s">
        <v>54</v>
      </c>
      <c r="Z368">
        <v>8</v>
      </c>
      <c r="AA368" s="2">
        <v>46116</v>
      </c>
      <c r="AB368">
        <v>18770.64</v>
      </c>
      <c r="AC368">
        <v>22102.98</v>
      </c>
      <c r="AD368">
        <v>6926366.1600000001</v>
      </c>
      <c r="AE368" s="1" t="s">
        <v>55</v>
      </c>
      <c r="AF368" s="2">
        <v>46157</v>
      </c>
      <c r="AG368" s="2">
        <v>46122</v>
      </c>
      <c r="AH368" s="2"/>
      <c r="AI368" s="1" t="s">
        <v>91</v>
      </c>
      <c r="AJ368" s="1" t="s">
        <v>92</v>
      </c>
    </row>
    <row r="369" spans="1:36">
      <c r="A369" s="1" t="s">
        <v>2396</v>
      </c>
      <c r="B369" s="1" t="s">
        <v>2397</v>
      </c>
      <c r="C369" s="1" t="s">
        <v>2398</v>
      </c>
      <c r="D369" s="1" t="s">
        <v>264</v>
      </c>
      <c r="E369" s="1" t="s">
        <v>265</v>
      </c>
      <c r="F369" s="1" t="s">
        <v>266</v>
      </c>
      <c r="G369" s="1" t="s">
        <v>313</v>
      </c>
      <c r="H369" s="1" t="s">
        <v>43</v>
      </c>
      <c r="I369" s="1" t="s">
        <v>44</v>
      </c>
      <c r="J369" t="s">
        <v>82</v>
      </c>
      <c r="K369" t="s">
        <v>83</v>
      </c>
      <c r="L369" s="1" t="s">
        <v>1838</v>
      </c>
      <c r="M369" s="1" t="s">
        <v>139</v>
      </c>
      <c r="N369" s="1" t="s">
        <v>115</v>
      </c>
      <c r="O369" s="1" t="s">
        <v>2399</v>
      </c>
      <c r="P369" s="1" t="s">
        <v>2400</v>
      </c>
      <c r="Q369">
        <v>3</v>
      </c>
      <c r="R369">
        <v>0</v>
      </c>
      <c r="S369">
        <v>3</v>
      </c>
      <c r="T369">
        <v>60</v>
      </c>
      <c r="U369">
        <v>30</v>
      </c>
      <c r="V369">
        <v>360</v>
      </c>
      <c r="W369" s="1" t="s">
        <v>259</v>
      </c>
      <c r="X369" s="1" t="s">
        <v>260</v>
      </c>
      <c r="Y369" s="1" t="s">
        <v>54</v>
      </c>
      <c r="Z369">
        <v>6</v>
      </c>
      <c r="AA369" s="2">
        <v>45693</v>
      </c>
      <c r="AB369">
        <v>489089.13</v>
      </c>
      <c r="AC369">
        <v>566351.12</v>
      </c>
      <c r="AD369">
        <v>1467267.39</v>
      </c>
      <c r="AE369" s="1" t="s">
        <v>55</v>
      </c>
      <c r="AF369" s="2">
        <v>46181</v>
      </c>
      <c r="AG369" s="2">
        <v>45694</v>
      </c>
      <c r="AH369" s="2"/>
      <c r="AI369" s="1" t="s">
        <v>129</v>
      </c>
      <c r="AJ369" s="1" t="s">
        <v>57</v>
      </c>
    </row>
    <row r="370" spans="1:36">
      <c r="A370" s="1" t="s">
        <v>2401</v>
      </c>
      <c r="B370" s="1" t="s">
        <v>2402</v>
      </c>
      <c r="C370" s="1" t="s">
        <v>2403</v>
      </c>
      <c r="D370" s="1" t="s">
        <v>225</v>
      </c>
      <c r="E370" s="1" t="s">
        <v>40</v>
      </c>
      <c r="F370" s="1" t="s">
        <v>123</v>
      </c>
      <c r="G370" s="1" t="s">
        <v>200</v>
      </c>
      <c r="H370" s="1" t="s">
        <v>43</v>
      </c>
      <c r="I370" s="1" t="s">
        <v>44</v>
      </c>
      <c r="J370" t="s">
        <v>45</v>
      </c>
      <c r="K370" t="s">
        <v>46</v>
      </c>
      <c r="L370" s="1" t="s">
        <v>2404</v>
      </c>
      <c r="M370" s="1" t="s">
        <v>48</v>
      </c>
      <c r="N370" s="1" t="s">
        <v>203</v>
      </c>
      <c r="O370" s="1" t="s">
        <v>2405</v>
      </c>
      <c r="P370" s="1" t="s">
        <v>2406</v>
      </c>
      <c r="Q370">
        <v>133</v>
      </c>
      <c r="R370">
        <v>25</v>
      </c>
      <c r="S370">
        <v>108</v>
      </c>
      <c r="T370">
        <v>20</v>
      </c>
      <c r="U370">
        <v>10</v>
      </c>
      <c r="V370">
        <v>160</v>
      </c>
      <c r="W370" s="1" t="s">
        <v>259</v>
      </c>
      <c r="X370" s="1" t="s">
        <v>260</v>
      </c>
      <c r="Y370" s="1" t="s">
        <v>54</v>
      </c>
      <c r="Z370">
        <v>9</v>
      </c>
      <c r="AA370" s="2">
        <v>45987</v>
      </c>
      <c r="AB370">
        <v>181632.4</v>
      </c>
      <c r="AC370">
        <v>281166.7</v>
      </c>
      <c r="AD370">
        <v>24157109.199999999</v>
      </c>
      <c r="AE370" s="1" t="s">
        <v>55</v>
      </c>
      <c r="AF370" s="2">
        <v>46197</v>
      </c>
      <c r="AG370" s="2">
        <v>45998</v>
      </c>
      <c r="AH370" s="2"/>
      <c r="AI370" s="1" t="s">
        <v>91</v>
      </c>
      <c r="AJ370" s="1" t="s">
        <v>92</v>
      </c>
    </row>
    <row r="371" spans="1:36">
      <c r="A371" s="1" t="s">
        <v>2407</v>
      </c>
      <c r="B371" s="1" t="s">
        <v>2408</v>
      </c>
      <c r="C371" s="1" t="s">
        <v>2409</v>
      </c>
      <c r="D371" s="1" t="s">
        <v>121</v>
      </c>
      <c r="E371" s="1" t="s">
        <v>122</v>
      </c>
      <c r="F371" s="1" t="s">
        <v>123</v>
      </c>
      <c r="G371" s="1" t="s">
        <v>124</v>
      </c>
      <c r="H371" s="1" t="s">
        <v>43</v>
      </c>
      <c r="I371" s="1" t="s">
        <v>44</v>
      </c>
      <c r="J371" t="s">
        <v>82</v>
      </c>
      <c r="K371" t="s">
        <v>83</v>
      </c>
      <c r="L371" s="1" t="s">
        <v>2410</v>
      </c>
      <c r="M371" s="1" t="s">
        <v>48</v>
      </c>
      <c r="N371" s="1" t="s">
        <v>194</v>
      </c>
      <c r="O371" s="1" t="s">
        <v>2411</v>
      </c>
      <c r="P371" s="1" t="s">
        <v>2412</v>
      </c>
      <c r="Q371">
        <v>41</v>
      </c>
      <c r="R371">
        <v>0</v>
      </c>
      <c r="S371">
        <v>41</v>
      </c>
      <c r="T371">
        <v>60</v>
      </c>
      <c r="U371">
        <v>18</v>
      </c>
      <c r="V371">
        <v>480</v>
      </c>
      <c r="W371" s="1" t="s">
        <v>259</v>
      </c>
      <c r="X371" s="1" t="s">
        <v>260</v>
      </c>
      <c r="Y371" s="1" t="s">
        <v>54</v>
      </c>
      <c r="Z371">
        <v>10</v>
      </c>
      <c r="AA371" s="2">
        <v>45845</v>
      </c>
      <c r="AB371">
        <v>326956.43</v>
      </c>
      <c r="AC371">
        <v>395827.51</v>
      </c>
      <c r="AD371">
        <v>13405213.630000001</v>
      </c>
      <c r="AE371" s="1" t="s">
        <v>55</v>
      </c>
      <c r="AF371" s="2">
        <v>46177</v>
      </c>
      <c r="AG371" s="2">
        <v>45860</v>
      </c>
      <c r="AH371" s="2"/>
      <c r="AI371" s="1" t="s">
        <v>129</v>
      </c>
      <c r="AJ371" s="1" t="s">
        <v>57</v>
      </c>
    </row>
    <row r="372" spans="1:36">
      <c r="A372" s="1" t="s">
        <v>2413</v>
      </c>
      <c r="B372" s="1" t="s">
        <v>2414</v>
      </c>
      <c r="C372" s="1" t="s">
        <v>2415</v>
      </c>
      <c r="D372" s="1" t="s">
        <v>334</v>
      </c>
      <c r="E372" s="1" t="s">
        <v>335</v>
      </c>
      <c r="F372" s="1" t="s">
        <v>97</v>
      </c>
      <c r="G372" s="1" t="s">
        <v>98</v>
      </c>
      <c r="H372" s="1" t="s">
        <v>43</v>
      </c>
      <c r="I372" s="1" t="s">
        <v>44</v>
      </c>
      <c r="J372" t="s">
        <v>65</v>
      </c>
      <c r="K372" t="s">
        <v>66</v>
      </c>
      <c r="L372" s="1" t="s">
        <v>2416</v>
      </c>
      <c r="M372" s="1" t="s">
        <v>100</v>
      </c>
      <c r="N372" s="1" t="s">
        <v>49</v>
      </c>
      <c r="O372" s="1" t="s">
        <v>2417</v>
      </c>
      <c r="P372" s="1" t="s">
        <v>2418</v>
      </c>
      <c r="Q372">
        <v>286</v>
      </c>
      <c r="R372">
        <v>100</v>
      </c>
      <c r="S372">
        <v>186</v>
      </c>
      <c r="T372">
        <v>40</v>
      </c>
      <c r="U372">
        <v>16</v>
      </c>
      <c r="V372">
        <v>400</v>
      </c>
      <c r="W372" s="1" t="s">
        <v>181</v>
      </c>
      <c r="X372" s="1" t="s">
        <v>182</v>
      </c>
      <c r="Y372" s="1" t="s">
        <v>54</v>
      </c>
      <c r="Z372">
        <v>6</v>
      </c>
      <c r="AA372" s="2">
        <v>45769</v>
      </c>
      <c r="AB372">
        <v>86958.22</v>
      </c>
      <c r="AC372">
        <v>114146.11</v>
      </c>
      <c r="AD372">
        <v>24870050.920000002</v>
      </c>
      <c r="AE372" s="1" t="s">
        <v>55</v>
      </c>
      <c r="AF372" s="2">
        <v>46198</v>
      </c>
      <c r="AG372" s="2">
        <v>45772</v>
      </c>
      <c r="AH372" s="2"/>
      <c r="AI372" s="1" t="s">
        <v>91</v>
      </c>
      <c r="AJ372" s="1" t="s">
        <v>92</v>
      </c>
    </row>
    <row r="373" spans="1:36">
      <c r="A373" s="1" t="s">
        <v>2419</v>
      </c>
      <c r="B373" s="1" t="s">
        <v>2420</v>
      </c>
      <c r="C373" s="1" t="s">
        <v>2421</v>
      </c>
      <c r="D373" s="1" t="s">
        <v>274</v>
      </c>
      <c r="E373" s="1" t="s">
        <v>275</v>
      </c>
      <c r="F373" s="1" t="s">
        <v>266</v>
      </c>
      <c r="G373" s="1" t="s">
        <v>313</v>
      </c>
      <c r="H373" s="1" t="s">
        <v>43</v>
      </c>
      <c r="I373" s="1" t="s">
        <v>44</v>
      </c>
      <c r="J373" t="s">
        <v>65</v>
      </c>
      <c r="K373" t="s">
        <v>66</v>
      </c>
      <c r="L373" s="1" t="s">
        <v>2422</v>
      </c>
      <c r="M373" s="1" t="s">
        <v>48</v>
      </c>
      <c r="N373" s="1" t="s">
        <v>278</v>
      </c>
      <c r="O373" s="1" t="s">
        <v>2423</v>
      </c>
      <c r="P373" s="1" t="s">
        <v>2424</v>
      </c>
      <c r="Q373">
        <v>102</v>
      </c>
      <c r="R373">
        <v>12</v>
      </c>
      <c r="S373">
        <v>90</v>
      </c>
      <c r="T373">
        <v>30</v>
      </c>
      <c r="U373">
        <v>12</v>
      </c>
      <c r="V373">
        <v>150</v>
      </c>
      <c r="W373" s="1" t="s">
        <v>181</v>
      </c>
      <c r="X373" s="1" t="s">
        <v>182</v>
      </c>
      <c r="Y373" s="1" t="s">
        <v>54</v>
      </c>
      <c r="Z373">
        <v>9</v>
      </c>
      <c r="AA373" s="2">
        <v>45904</v>
      </c>
      <c r="AB373">
        <v>234637.62</v>
      </c>
      <c r="AC373">
        <v>347862.18</v>
      </c>
      <c r="AD373">
        <v>23933037.239999998</v>
      </c>
      <c r="AE373" s="1" t="s">
        <v>55</v>
      </c>
      <c r="AF373" s="2">
        <v>46200</v>
      </c>
      <c r="AG373" s="2">
        <v>45912</v>
      </c>
      <c r="AH373" s="2"/>
      <c r="AI373" s="1" t="s">
        <v>91</v>
      </c>
      <c r="AJ373" s="1" t="s">
        <v>92</v>
      </c>
    </row>
    <row r="374" spans="1:36">
      <c r="A374" s="1" t="s">
        <v>2425</v>
      </c>
      <c r="B374" s="1" t="s">
        <v>2426</v>
      </c>
      <c r="C374" s="1"/>
      <c r="D374" s="1" t="s">
        <v>96</v>
      </c>
      <c r="E374" s="1" t="s">
        <v>40</v>
      </c>
      <c r="F374" s="1" t="s">
        <v>97</v>
      </c>
      <c r="G374" s="1" t="s">
        <v>98</v>
      </c>
      <c r="H374" s="1" t="s">
        <v>43</v>
      </c>
      <c r="I374" s="1" t="s">
        <v>44</v>
      </c>
      <c r="J374" t="s">
        <v>65</v>
      </c>
      <c r="K374" t="s">
        <v>66</v>
      </c>
      <c r="L374" s="1" t="s">
        <v>1855</v>
      </c>
      <c r="M374" s="1" t="s">
        <v>68</v>
      </c>
      <c r="N374" s="1" t="s">
        <v>203</v>
      </c>
      <c r="O374" s="1" t="s">
        <v>2427</v>
      </c>
      <c r="P374" s="1" t="s">
        <v>2428</v>
      </c>
      <c r="Q374">
        <v>68</v>
      </c>
      <c r="R374">
        <v>17</v>
      </c>
      <c r="S374">
        <v>51</v>
      </c>
      <c r="T374">
        <v>30</v>
      </c>
      <c r="U374">
        <v>12</v>
      </c>
      <c r="V374">
        <v>120</v>
      </c>
      <c r="W374" s="1" t="s">
        <v>229</v>
      </c>
      <c r="X374" s="1" t="s">
        <v>230</v>
      </c>
      <c r="Y374" s="1" t="s">
        <v>153</v>
      </c>
      <c r="Z374">
        <v>32</v>
      </c>
      <c r="AA374" s="2"/>
      <c r="AB374">
        <v>134051.22</v>
      </c>
      <c r="AC374">
        <v>180291.87</v>
      </c>
      <c r="AD374">
        <v>9115482.9600000009</v>
      </c>
      <c r="AE374" s="1" t="s">
        <v>55</v>
      </c>
      <c r="AF374" s="2">
        <v>46173</v>
      </c>
      <c r="AG374" s="2">
        <v>45852</v>
      </c>
      <c r="AH374" s="2"/>
      <c r="AI374" s="1" t="s">
        <v>91</v>
      </c>
      <c r="AJ374" s="1" t="s">
        <v>92</v>
      </c>
    </row>
    <row r="375" spans="1:36">
      <c r="A375" s="1" t="s">
        <v>2429</v>
      </c>
      <c r="B375" s="1" t="s">
        <v>2430</v>
      </c>
      <c r="C375" s="1" t="s">
        <v>2431</v>
      </c>
      <c r="D375" s="1" t="s">
        <v>133</v>
      </c>
      <c r="E375" s="1" t="s">
        <v>134</v>
      </c>
      <c r="F375" s="1" t="s">
        <v>135</v>
      </c>
      <c r="G375" s="1" t="s">
        <v>706</v>
      </c>
      <c r="H375" s="1" t="s">
        <v>137</v>
      </c>
      <c r="I375" s="1" t="s">
        <v>44</v>
      </c>
      <c r="J375" t="s">
        <v>82</v>
      </c>
      <c r="K375" t="s">
        <v>83</v>
      </c>
      <c r="L375" s="1" t="s">
        <v>2432</v>
      </c>
      <c r="M375" s="1" t="s">
        <v>126</v>
      </c>
      <c r="N375" s="1" t="s">
        <v>101</v>
      </c>
      <c r="O375" s="1" t="s">
        <v>2433</v>
      </c>
      <c r="P375" s="1" t="s">
        <v>2434</v>
      </c>
      <c r="Q375">
        <v>156</v>
      </c>
      <c r="R375">
        <v>31</v>
      </c>
      <c r="S375">
        <v>125</v>
      </c>
      <c r="T375">
        <v>40</v>
      </c>
      <c r="U375">
        <v>12</v>
      </c>
      <c r="V375">
        <v>240</v>
      </c>
      <c r="W375" s="1" t="s">
        <v>161</v>
      </c>
      <c r="X375" s="1" t="s">
        <v>162</v>
      </c>
      <c r="Y375" s="1" t="s">
        <v>54</v>
      </c>
      <c r="Z375">
        <v>5</v>
      </c>
      <c r="AA375" s="2">
        <v>45992</v>
      </c>
      <c r="AB375">
        <v>26004.1</v>
      </c>
      <c r="AC375">
        <v>33809.769999999997</v>
      </c>
      <c r="AD375">
        <v>4056639.6</v>
      </c>
      <c r="AE375" s="1" t="s">
        <v>55</v>
      </c>
      <c r="AF375" s="2">
        <v>46165</v>
      </c>
      <c r="AG375" s="2">
        <v>46003</v>
      </c>
      <c r="AH375" s="2">
        <v>46788</v>
      </c>
      <c r="AI375" s="1" t="s">
        <v>91</v>
      </c>
      <c r="AJ375" s="1" t="s">
        <v>92</v>
      </c>
    </row>
    <row r="376" spans="1:36">
      <c r="A376" s="1" t="s">
        <v>2435</v>
      </c>
      <c r="B376" s="1" t="s">
        <v>2436</v>
      </c>
      <c r="C376" s="1" t="s">
        <v>2437</v>
      </c>
      <c r="D376" s="1" t="s">
        <v>185</v>
      </c>
      <c r="E376" s="1" t="s">
        <v>186</v>
      </c>
      <c r="F376" s="1" t="s">
        <v>111</v>
      </c>
      <c r="G376" s="1" t="s">
        <v>187</v>
      </c>
      <c r="H376" s="1" t="s">
        <v>43</v>
      </c>
      <c r="I376" s="1" t="s">
        <v>201</v>
      </c>
      <c r="J376" t="s">
        <v>65</v>
      </c>
      <c r="K376" t="s">
        <v>66</v>
      </c>
      <c r="L376" s="1" t="s">
        <v>2438</v>
      </c>
      <c r="M376" s="1" t="s">
        <v>168</v>
      </c>
      <c r="N376" s="1" t="s">
        <v>101</v>
      </c>
      <c r="O376" s="1" t="s">
        <v>2439</v>
      </c>
      <c r="P376" s="1" t="s">
        <v>2440</v>
      </c>
      <c r="Q376">
        <v>316</v>
      </c>
      <c r="R376">
        <v>119</v>
      </c>
      <c r="S376">
        <v>197</v>
      </c>
      <c r="T376">
        <v>50</v>
      </c>
      <c r="U376">
        <v>25</v>
      </c>
      <c r="V376">
        <v>400</v>
      </c>
      <c r="W376" s="1" t="s">
        <v>229</v>
      </c>
      <c r="X376" s="1" t="s">
        <v>230</v>
      </c>
      <c r="Y376" s="1" t="s">
        <v>153</v>
      </c>
      <c r="Z376">
        <v>35</v>
      </c>
      <c r="AA376" s="2">
        <v>45736</v>
      </c>
      <c r="AB376">
        <v>88200.42</v>
      </c>
      <c r="AC376">
        <v>115642.93</v>
      </c>
      <c r="AD376">
        <v>27871332.719999999</v>
      </c>
      <c r="AE376" s="1" t="s">
        <v>55</v>
      </c>
      <c r="AF376" s="2">
        <v>46153</v>
      </c>
      <c r="AG376" s="2">
        <v>45747</v>
      </c>
      <c r="AH376" s="2"/>
      <c r="AI376" s="1" t="s">
        <v>91</v>
      </c>
      <c r="AJ376" s="1" t="s">
        <v>92</v>
      </c>
    </row>
    <row r="377" spans="1:36">
      <c r="A377" s="1" t="s">
        <v>2441</v>
      </c>
      <c r="B377" s="1" t="s">
        <v>2442</v>
      </c>
      <c r="C377" s="1" t="s">
        <v>2443</v>
      </c>
      <c r="D377" s="1" t="s">
        <v>121</v>
      </c>
      <c r="E377" s="1" t="s">
        <v>122</v>
      </c>
      <c r="F377" s="1" t="s">
        <v>111</v>
      </c>
      <c r="G377" s="1" t="s">
        <v>200</v>
      </c>
      <c r="H377" s="1" t="s">
        <v>43</v>
      </c>
      <c r="I377" s="1" t="s">
        <v>44</v>
      </c>
      <c r="J377" t="s">
        <v>82</v>
      </c>
      <c r="K377" t="s">
        <v>83</v>
      </c>
      <c r="L377" s="1" t="s">
        <v>2444</v>
      </c>
      <c r="M377" s="1" t="s">
        <v>100</v>
      </c>
      <c r="N377" s="1" t="s">
        <v>49</v>
      </c>
      <c r="O377" s="1" t="s">
        <v>2445</v>
      </c>
      <c r="P377" s="1" t="s">
        <v>2446</v>
      </c>
      <c r="Q377">
        <v>76</v>
      </c>
      <c r="R377">
        <v>4</v>
      </c>
      <c r="S377">
        <v>72</v>
      </c>
      <c r="T377">
        <v>25</v>
      </c>
      <c r="U377">
        <v>12</v>
      </c>
      <c r="V377">
        <v>200</v>
      </c>
      <c r="W377" s="1" t="s">
        <v>88</v>
      </c>
      <c r="X377" s="1" t="s">
        <v>89</v>
      </c>
      <c r="Y377" s="1" t="s">
        <v>90</v>
      </c>
      <c r="Z377">
        <v>27</v>
      </c>
      <c r="AA377" s="2">
        <v>45751</v>
      </c>
      <c r="AB377">
        <v>370683.12</v>
      </c>
      <c r="AC377">
        <v>427730.11</v>
      </c>
      <c r="AD377">
        <v>28171917.120000001</v>
      </c>
      <c r="AE377" s="1" t="s">
        <v>55</v>
      </c>
      <c r="AF377" s="2">
        <v>46194</v>
      </c>
      <c r="AG377" s="2">
        <v>45759</v>
      </c>
      <c r="AH377" s="2"/>
      <c r="AI377" s="1" t="s">
        <v>91</v>
      </c>
      <c r="AJ377" s="1" t="s">
        <v>92</v>
      </c>
    </row>
    <row r="378" spans="1:36">
      <c r="A378" s="1" t="s">
        <v>2447</v>
      </c>
      <c r="B378" s="1" t="s">
        <v>2448</v>
      </c>
      <c r="C378" s="1" t="s">
        <v>2449</v>
      </c>
      <c r="D378" s="1" t="s">
        <v>209</v>
      </c>
      <c r="E378" s="1" t="s">
        <v>40</v>
      </c>
      <c r="F378" s="1" t="s">
        <v>123</v>
      </c>
      <c r="G378" s="1" t="s">
        <v>200</v>
      </c>
      <c r="H378" s="1" t="s">
        <v>43</v>
      </c>
      <c r="I378" s="1" t="s">
        <v>44</v>
      </c>
      <c r="J378" t="s">
        <v>65</v>
      </c>
      <c r="K378" t="s">
        <v>66</v>
      </c>
      <c r="L378" s="1" t="s">
        <v>2450</v>
      </c>
      <c r="M378" s="1" t="s">
        <v>48</v>
      </c>
      <c r="N378" s="1" t="s">
        <v>278</v>
      </c>
      <c r="O378" s="1" t="s">
        <v>2451</v>
      </c>
      <c r="P378" s="1" t="s">
        <v>2452</v>
      </c>
      <c r="Q378">
        <v>470</v>
      </c>
      <c r="R378">
        <v>51</v>
      </c>
      <c r="S378">
        <v>419</v>
      </c>
      <c r="T378">
        <v>75</v>
      </c>
      <c r="U378">
        <v>22</v>
      </c>
      <c r="V378">
        <v>450</v>
      </c>
      <c r="W378" s="1" t="s">
        <v>229</v>
      </c>
      <c r="X378" s="1" t="s">
        <v>230</v>
      </c>
      <c r="Y378" s="1" t="s">
        <v>153</v>
      </c>
      <c r="Z378">
        <v>34</v>
      </c>
      <c r="AA378" s="2">
        <v>46034</v>
      </c>
      <c r="AB378">
        <v>218392.03</v>
      </c>
      <c r="AC378">
        <v>327886.21000000002</v>
      </c>
      <c r="AD378">
        <v>102644254.09999999</v>
      </c>
      <c r="AE378" s="1" t="s">
        <v>55</v>
      </c>
      <c r="AF378" s="2">
        <v>46157</v>
      </c>
      <c r="AG378" s="2">
        <v>46044</v>
      </c>
      <c r="AH378" s="2"/>
      <c r="AI378" s="1" t="s">
        <v>410</v>
      </c>
      <c r="AJ378" s="1" t="s">
        <v>92</v>
      </c>
    </row>
    <row r="379" spans="1:36">
      <c r="A379" s="1" t="s">
        <v>2453</v>
      </c>
      <c r="B379" s="1" t="s">
        <v>2454</v>
      </c>
      <c r="C379" s="1" t="s">
        <v>2455</v>
      </c>
      <c r="D379" s="1" t="s">
        <v>2078</v>
      </c>
      <c r="E379" s="1" t="s">
        <v>243</v>
      </c>
      <c r="F379" s="1" t="s">
        <v>244</v>
      </c>
      <c r="G379" s="1" t="s">
        <v>245</v>
      </c>
      <c r="H379" s="1" t="s">
        <v>43</v>
      </c>
      <c r="I379" s="1" t="s">
        <v>44</v>
      </c>
      <c r="J379" t="s">
        <v>82</v>
      </c>
      <c r="K379" t="s">
        <v>83</v>
      </c>
      <c r="L379" s="1" t="s">
        <v>2456</v>
      </c>
      <c r="M379" s="1" t="s">
        <v>126</v>
      </c>
      <c r="N379" s="1" t="s">
        <v>101</v>
      </c>
      <c r="O379" s="1" t="s">
        <v>2457</v>
      </c>
      <c r="P379" s="1" t="s">
        <v>2458</v>
      </c>
      <c r="Q379">
        <v>179</v>
      </c>
      <c r="R379">
        <v>20</v>
      </c>
      <c r="S379">
        <v>159</v>
      </c>
      <c r="T379">
        <v>40</v>
      </c>
      <c r="U379">
        <v>20</v>
      </c>
      <c r="V379">
        <v>200</v>
      </c>
      <c r="W379" s="1" t="s">
        <v>104</v>
      </c>
      <c r="X379" s="1" t="s">
        <v>105</v>
      </c>
      <c r="Y379" s="1" t="s">
        <v>54</v>
      </c>
      <c r="Z379">
        <v>5</v>
      </c>
      <c r="AA379" s="2">
        <v>45777</v>
      </c>
      <c r="AB379">
        <v>312896.38</v>
      </c>
      <c r="AC379">
        <v>458991.18</v>
      </c>
      <c r="AD379">
        <v>56008452.020000003</v>
      </c>
      <c r="AE379" s="1" t="s">
        <v>55</v>
      </c>
      <c r="AF379" s="2">
        <v>46150</v>
      </c>
      <c r="AG379" s="2">
        <v>45779</v>
      </c>
      <c r="AH379" s="2"/>
      <c r="AI379" s="1" t="s">
        <v>91</v>
      </c>
      <c r="AJ379" s="1" t="s">
        <v>92</v>
      </c>
    </row>
    <row r="380" spans="1:36">
      <c r="A380" s="1" t="s">
        <v>2459</v>
      </c>
      <c r="B380" s="1" t="s">
        <v>2460</v>
      </c>
      <c r="C380" s="1" t="s">
        <v>2461</v>
      </c>
      <c r="D380" s="1" t="s">
        <v>284</v>
      </c>
      <c r="E380" s="1" t="s">
        <v>186</v>
      </c>
      <c r="F380" s="1" t="s">
        <v>80</v>
      </c>
      <c r="G380" s="1" t="s">
        <v>285</v>
      </c>
      <c r="H380" s="1" t="s">
        <v>43</v>
      </c>
      <c r="I380" s="1" t="s">
        <v>44</v>
      </c>
      <c r="J380" t="s">
        <v>82</v>
      </c>
      <c r="K380" t="s">
        <v>83</v>
      </c>
      <c r="L380" s="1" t="s">
        <v>171</v>
      </c>
      <c r="M380" s="1" t="s">
        <v>114</v>
      </c>
      <c r="N380" s="1" t="s">
        <v>49</v>
      </c>
      <c r="O380" s="1" t="s">
        <v>2462</v>
      </c>
      <c r="P380" s="1" t="s">
        <v>2463</v>
      </c>
      <c r="Q380">
        <v>188</v>
      </c>
      <c r="R380">
        <v>16</v>
      </c>
      <c r="S380">
        <v>172</v>
      </c>
      <c r="T380">
        <v>100</v>
      </c>
      <c r="U380">
        <v>30</v>
      </c>
      <c r="V380">
        <v>400</v>
      </c>
      <c r="W380" s="1" t="s">
        <v>104</v>
      </c>
      <c r="X380" s="1" t="s">
        <v>105</v>
      </c>
      <c r="Y380" s="1" t="s">
        <v>54</v>
      </c>
      <c r="Z380">
        <v>5</v>
      </c>
      <c r="AA380" s="2">
        <v>45985</v>
      </c>
      <c r="AB380">
        <v>644804.1</v>
      </c>
      <c r="AC380">
        <v>773526.91</v>
      </c>
      <c r="AD380">
        <v>121223170.8</v>
      </c>
      <c r="AE380" s="1" t="s">
        <v>55</v>
      </c>
      <c r="AF380" s="2">
        <v>46197</v>
      </c>
      <c r="AG380" s="2">
        <v>45986</v>
      </c>
      <c r="AH380" s="2"/>
      <c r="AI380" s="1" t="s">
        <v>91</v>
      </c>
      <c r="AJ380" s="1" t="s">
        <v>92</v>
      </c>
    </row>
    <row r="381" spans="1:36">
      <c r="A381" s="1" t="s">
        <v>2464</v>
      </c>
      <c r="B381" s="1" t="s">
        <v>2465</v>
      </c>
      <c r="C381" s="1" t="s">
        <v>2466</v>
      </c>
      <c r="D381" s="1" t="s">
        <v>39</v>
      </c>
      <c r="E381" s="1" t="s">
        <v>40</v>
      </c>
      <c r="F381" s="1" t="s">
        <v>41</v>
      </c>
      <c r="G381" s="1" t="s">
        <v>147</v>
      </c>
      <c r="H381" s="1" t="s">
        <v>43</v>
      </c>
      <c r="I381" s="1" t="s">
        <v>44</v>
      </c>
      <c r="J381" t="s">
        <v>82</v>
      </c>
      <c r="K381" t="s">
        <v>83</v>
      </c>
      <c r="L381" s="1" t="s">
        <v>2467</v>
      </c>
      <c r="M381" s="1" t="s">
        <v>100</v>
      </c>
      <c r="N381" s="1" t="s">
        <v>194</v>
      </c>
      <c r="O381" s="1" t="s">
        <v>2468</v>
      </c>
      <c r="P381" s="1" t="s">
        <v>2469</v>
      </c>
      <c r="Q381">
        <v>46</v>
      </c>
      <c r="R381">
        <v>17</v>
      </c>
      <c r="S381">
        <v>29</v>
      </c>
      <c r="T381">
        <v>30</v>
      </c>
      <c r="U381">
        <v>12</v>
      </c>
      <c r="V381">
        <v>150</v>
      </c>
      <c r="W381" s="1" t="s">
        <v>259</v>
      </c>
      <c r="X381" s="1" t="s">
        <v>260</v>
      </c>
      <c r="Y381" s="1" t="s">
        <v>54</v>
      </c>
      <c r="Z381">
        <v>10</v>
      </c>
      <c r="AA381" s="2">
        <v>45784</v>
      </c>
      <c r="AB381">
        <v>106258.05</v>
      </c>
      <c r="AC381">
        <v>152729.64000000001</v>
      </c>
      <c r="AD381">
        <v>4887870.3</v>
      </c>
      <c r="AE381" s="1" t="s">
        <v>55</v>
      </c>
      <c r="AF381" s="2">
        <v>46162</v>
      </c>
      <c r="AG381" s="2">
        <v>45790</v>
      </c>
      <c r="AH381" s="2"/>
      <c r="AI381" s="1" t="s">
        <v>91</v>
      </c>
      <c r="AJ381" s="1" t="s">
        <v>92</v>
      </c>
    </row>
    <row r="382" spans="1:36">
      <c r="A382" s="1" t="s">
        <v>2470</v>
      </c>
      <c r="B382" s="1" t="s">
        <v>2471</v>
      </c>
      <c r="C382" s="1" t="s">
        <v>2472</v>
      </c>
      <c r="D382" s="1" t="s">
        <v>433</v>
      </c>
      <c r="E382" s="1" t="s">
        <v>110</v>
      </c>
      <c r="F382" s="1" t="s">
        <v>363</v>
      </c>
      <c r="G382" s="1" t="s">
        <v>400</v>
      </c>
      <c r="H382" s="1" t="s">
        <v>43</v>
      </c>
      <c r="I382" s="1" t="s">
        <v>44</v>
      </c>
      <c r="J382" t="s">
        <v>82</v>
      </c>
      <c r="K382" t="s">
        <v>83</v>
      </c>
      <c r="L382" s="1" t="s">
        <v>2473</v>
      </c>
      <c r="M382" s="1" t="s">
        <v>48</v>
      </c>
      <c r="N382" s="1" t="s">
        <v>69</v>
      </c>
      <c r="O382" s="1" t="s">
        <v>2474</v>
      </c>
      <c r="P382" s="1" t="s">
        <v>2475</v>
      </c>
      <c r="Q382">
        <v>28</v>
      </c>
      <c r="R382">
        <v>8</v>
      </c>
      <c r="S382">
        <v>20</v>
      </c>
      <c r="T382">
        <v>10</v>
      </c>
      <c r="U382">
        <v>3</v>
      </c>
      <c r="V382">
        <v>40</v>
      </c>
      <c r="W382" s="1" t="s">
        <v>308</v>
      </c>
      <c r="X382" s="1" t="s">
        <v>309</v>
      </c>
      <c r="Y382" s="1" t="s">
        <v>74</v>
      </c>
      <c r="Z382">
        <v>20</v>
      </c>
      <c r="AA382" s="2">
        <v>45749</v>
      </c>
      <c r="AB382">
        <v>51816.11</v>
      </c>
      <c r="AC382">
        <v>78775.990000000005</v>
      </c>
      <c r="AD382">
        <v>1450851.08</v>
      </c>
      <c r="AE382" s="1" t="s">
        <v>55</v>
      </c>
      <c r="AF382" s="2">
        <v>46200</v>
      </c>
      <c r="AG382" s="2">
        <v>45753</v>
      </c>
      <c r="AH382" s="2"/>
      <c r="AI382" s="1" t="s">
        <v>91</v>
      </c>
      <c r="AJ382" s="1" t="s">
        <v>92</v>
      </c>
    </row>
    <row r="383" spans="1:36">
      <c r="A383" s="1" t="s">
        <v>2476</v>
      </c>
      <c r="B383" s="1" t="s">
        <v>2477</v>
      </c>
      <c r="C383" s="1" t="s">
        <v>2478</v>
      </c>
      <c r="D383" s="1" t="s">
        <v>225</v>
      </c>
      <c r="E383" s="1" t="s">
        <v>40</v>
      </c>
      <c r="F383" s="1" t="s">
        <v>123</v>
      </c>
      <c r="G383" s="1" t="s">
        <v>200</v>
      </c>
      <c r="H383" s="1" t="s">
        <v>43</v>
      </c>
      <c r="I383" s="1" t="s">
        <v>44</v>
      </c>
      <c r="J383" t="s">
        <v>82</v>
      </c>
      <c r="K383" t="s">
        <v>83</v>
      </c>
      <c r="L383" s="1" t="s">
        <v>2479</v>
      </c>
      <c r="M383" s="1" t="s">
        <v>139</v>
      </c>
      <c r="N383" s="1" t="s">
        <v>203</v>
      </c>
      <c r="O383" s="1" t="s">
        <v>2480</v>
      </c>
      <c r="P383" s="1" t="s">
        <v>2481</v>
      </c>
      <c r="Q383">
        <v>0</v>
      </c>
      <c r="R383">
        <v>0</v>
      </c>
      <c r="S383">
        <v>0</v>
      </c>
      <c r="T383">
        <v>15</v>
      </c>
      <c r="U383">
        <v>7</v>
      </c>
      <c r="V383">
        <v>120</v>
      </c>
      <c r="W383" s="1" t="s">
        <v>88</v>
      </c>
      <c r="X383" s="1" t="s">
        <v>89</v>
      </c>
      <c r="Y383" s="1" t="s">
        <v>90</v>
      </c>
      <c r="Z383">
        <v>26</v>
      </c>
      <c r="AA383" s="2">
        <v>46048</v>
      </c>
      <c r="AB383">
        <v>407282.48</v>
      </c>
      <c r="AC383">
        <v>614869.05000000005</v>
      </c>
      <c r="AD383">
        <v>0</v>
      </c>
      <c r="AE383" s="1" t="s">
        <v>55</v>
      </c>
      <c r="AF383" s="2">
        <v>46160</v>
      </c>
      <c r="AG383" s="2">
        <v>46062</v>
      </c>
      <c r="AH383" s="2"/>
      <c r="AI383" s="1" t="s">
        <v>56</v>
      </c>
      <c r="AJ383" s="1" t="s">
        <v>57</v>
      </c>
    </row>
    <row r="384" spans="1:36">
      <c r="A384" s="1" t="s">
        <v>2482</v>
      </c>
      <c r="B384" s="1" t="s">
        <v>2483</v>
      </c>
      <c r="C384" s="1" t="s">
        <v>2484</v>
      </c>
      <c r="D384" s="1" t="s">
        <v>1198</v>
      </c>
      <c r="E384" s="1" t="s">
        <v>110</v>
      </c>
      <c r="F384" s="1" t="s">
        <v>363</v>
      </c>
      <c r="G384" s="1" t="s">
        <v>495</v>
      </c>
      <c r="H384" s="1" t="s">
        <v>43</v>
      </c>
      <c r="I384" s="1" t="s">
        <v>44</v>
      </c>
      <c r="J384" t="s">
        <v>45</v>
      </c>
      <c r="K384" t="s">
        <v>46</v>
      </c>
      <c r="L384" s="1" t="s">
        <v>2485</v>
      </c>
      <c r="M384" s="1" t="s">
        <v>68</v>
      </c>
      <c r="N384" s="1" t="s">
        <v>115</v>
      </c>
      <c r="O384" s="1" t="s">
        <v>2486</v>
      </c>
      <c r="P384" s="1" t="s">
        <v>2487</v>
      </c>
      <c r="Q384">
        <v>55</v>
      </c>
      <c r="R384">
        <v>6</v>
      </c>
      <c r="S384">
        <v>49</v>
      </c>
      <c r="T384">
        <v>15</v>
      </c>
      <c r="U384">
        <v>6</v>
      </c>
      <c r="V384">
        <v>120</v>
      </c>
      <c r="W384" s="1" t="s">
        <v>181</v>
      </c>
      <c r="X384" s="1" t="s">
        <v>182</v>
      </c>
      <c r="Y384" s="1" t="s">
        <v>54</v>
      </c>
      <c r="Z384">
        <v>11</v>
      </c>
      <c r="AA384" s="2">
        <v>45979</v>
      </c>
      <c r="AB384">
        <v>9461.5300000000007</v>
      </c>
      <c r="AC384">
        <v>11733.15</v>
      </c>
      <c r="AD384">
        <v>520384.15</v>
      </c>
      <c r="AE384" s="1" t="s">
        <v>55</v>
      </c>
      <c r="AF384" s="2">
        <v>46182</v>
      </c>
      <c r="AG384" s="2">
        <v>45988</v>
      </c>
      <c r="AH384" s="2"/>
      <c r="AI384" s="1" t="s">
        <v>91</v>
      </c>
      <c r="AJ384" s="1" t="s">
        <v>92</v>
      </c>
    </row>
    <row r="385" spans="1:36">
      <c r="A385" s="1" t="s">
        <v>2488</v>
      </c>
      <c r="B385" s="1" t="s">
        <v>2489</v>
      </c>
      <c r="C385" s="1" t="s">
        <v>2490</v>
      </c>
      <c r="D385" s="1" t="s">
        <v>2078</v>
      </c>
      <c r="E385" s="1" t="s">
        <v>243</v>
      </c>
      <c r="F385" s="1" t="s">
        <v>244</v>
      </c>
      <c r="G385" s="1" t="s">
        <v>778</v>
      </c>
      <c r="H385" s="1" t="s">
        <v>43</v>
      </c>
      <c r="I385" s="1" t="s">
        <v>44</v>
      </c>
      <c r="J385" t="s">
        <v>82</v>
      </c>
      <c r="K385" t="s">
        <v>83</v>
      </c>
      <c r="L385" s="1" t="s">
        <v>2491</v>
      </c>
      <c r="M385" s="1" t="s">
        <v>48</v>
      </c>
      <c r="N385" s="1" t="s">
        <v>194</v>
      </c>
      <c r="O385" s="1" t="s">
        <v>2492</v>
      </c>
      <c r="P385" s="1" t="s">
        <v>2493</v>
      </c>
      <c r="Q385">
        <v>4</v>
      </c>
      <c r="R385">
        <v>0</v>
      </c>
      <c r="S385">
        <v>4</v>
      </c>
      <c r="T385">
        <v>30</v>
      </c>
      <c r="U385">
        <v>9</v>
      </c>
      <c r="V385">
        <v>150</v>
      </c>
      <c r="W385" s="1" t="s">
        <v>104</v>
      </c>
      <c r="X385" s="1" t="s">
        <v>105</v>
      </c>
      <c r="Y385" s="1" t="s">
        <v>54</v>
      </c>
      <c r="Z385">
        <v>7</v>
      </c>
      <c r="AA385" s="2">
        <v>45944</v>
      </c>
      <c r="AB385">
        <v>17916.2</v>
      </c>
      <c r="AC385">
        <v>21275.1</v>
      </c>
      <c r="AD385">
        <v>71664.800000000003</v>
      </c>
      <c r="AE385" s="1" t="s">
        <v>55</v>
      </c>
      <c r="AF385" s="2">
        <v>46164</v>
      </c>
      <c r="AG385" s="2">
        <v>45953</v>
      </c>
      <c r="AH385" s="2"/>
      <c r="AI385" s="1" t="s">
        <v>129</v>
      </c>
      <c r="AJ385" s="1" t="s">
        <v>57</v>
      </c>
    </row>
    <row r="386" spans="1:36">
      <c r="A386" s="1" t="s">
        <v>2494</v>
      </c>
      <c r="B386" s="1" t="s">
        <v>2495</v>
      </c>
      <c r="C386" s="1"/>
      <c r="D386" s="1" t="s">
        <v>971</v>
      </c>
      <c r="E386" s="1" t="s">
        <v>110</v>
      </c>
      <c r="F386" s="1" t="s">
        <v>41</v>
      </c>
      <c r="G386" s="1" t="s">
        <v>147</v>
      </c>
      <c r="H386" s="1" t="s">
        <v>43</v>
      </c>
      <c r="I386" s="1" t="s">
        <v>201</v>
      </c>
      <c r="J386" t="s">
        <v>65</v>
      </c>
      <c r="K386" t="s">
        <v>66</v>
      </c>
      <c r="L386" s="1" t="s">
        <v>2496</v>
      </c>
      <c r="M386" s="1" t="s">
        <v>139</v>
      </c>
      <c r="N386" s="1" t="s">
        <v>101</v>
      </c>
      <c r="O386" s="1" t="s">
        <v>2497</v>
      </c>
      <c r="P386" s="1" t="s">
        <v>2498</v>
      </c>
      <c r="Q386">
        <v>22</v>
      </c>
      <c r="R386">
        <v>4</v>
      </c>
      <c r="S386">
        <v>18</v>
      </c>
      <c r="T386">
        <v>10</v>
      </c>
      <c r="U386">
        <v>5</v>
      </c>
      <c r="V386">
        <v>50</v>
      </c>
      <c r="W386" s="1" t="s">
        <v>229</v>
      </c>
      <c r="X386" s="1" t="s">
        <v>230</v>
      </c>
      <c r="Y386" s="1" t="s">
        <v>153</v>
      </c>
      <c r="Z386">
        <v>32</v>
      </c>
      <c r="AA386" s="2">
        <v>46061</v>
      </c>
      <c r="AB386">
        <v>169617.81</v>
      </c>
      <c r="AC386">
        <v>238656.37</v>
      </c>
      <c r="AD386">
        <v>3731591.82</v>
      </c>
      <c r="AE386" s="1" t="s">
        <v>55</v>
      </c>
      <c r="AF386" s="2">
        <v>46187</v>
      </c>
      <c r="AG386" s="2">
        <v>46072</v>
      </c>
      <c r="AH386" s="2"/>
      <c r="AI386" s="1" t="s">
        <v>91</v>
      </c>
      <c r="AJ386" s="1" t="s">
        <v>92</v>
      </c>
    </row>
    <row r="387" spans="1:36">
      <c r="A387" s="1" t="s">
        <v>2499</v>
      </c>
      <c r="B387" s="1" t="s">
        <v>2500</v>
      </c>
      <c r="C387" s="1" t="s">
        <v>2501</v>
      </c>
      <c r="D387" s="1" t="s">
        <v>1009</v>
      </c>
      <c r="E387" s="1" t="s">
        <v>186</v>
      </c>
      <c r="F387" s="1" t="s">
        <v>363</v>
      </c>
      <c r="G387" s="1" t="s">
        <v>434</v>
      </c>
      <c r="H387" s="1" t="s">
        <v>43</v>
      </c>
      <c r="I387" s="1" t="s">
        <v>44</v>
      </c>
      <c r="J387" t="s">
        <v>65</v>
      </c>
      <c r="K387" t="s">
        <v>66</v>
      </c>
      <c r="L387" s="1" t="s">
        <v>2502</v>
      </c>
      <c r="M387" s="1" t="s">
        <v>68</v>
      </c>
      <c r="N387" s="1" t="s">
        <v>278</v>
      </c>
      <c r="O387" s="1" t="s">
        <v>2503</v>
      </c>
      <c r="P387" s="1" t="s">
        <v>2504</v>
      </c>
      <c r="Q387">
        <v>94</v>
      </c>
      <c r="R387">
        <v>15</v>
      </c>
      <c r="S387">
        <v>79</v>
      </c>
      <c r="T387">
        <v>30</v>
      </c>
      <c r="U387">
        <v>12</v>
      </c>
      <c r="V387">
        <v>180</v>
      </c>
      <c r="W387" s="1" t="s">
        <v>444</v>
      </c>
      <c r="X387" s="1" t="s">
        <v>445</v>
      </c>
      <c r="Y387" s="1" t="s">
        <v>74</v>
      </c>
      <c r="Z387">
        <v>19</v>
      </c>
      <c r="AA387" s="2">
        <v>45911</v>
      </c>
      <c r="AB387">
        <v>41923.949999999997</v>
      </c>
      <c r="AC387">
        <v>54067.17</v>
      </c>
      <c r="AD387">
        <v>3940851.3</v>
      </c>
      <c r="AE387" s="1" t="s">
        <v>55</v>
      </c>
      <c r="AF387" s="2">
        <v>46162</v>
      </c>
      <c r="AG387" s="2">
        <v>45922</v>
      </c>
      <c r="AH387" s="2"/>
      <c r="AI387" s="1" t="s">
        <v>91</v>
      </c>
      <c r="AJ387" s="1" t="s">
        <v>92</v>
      </c>
    </row>
    <row r="388" spans="1:36">
      <c r="A388" s="1" t="s">
        <v>2505</v>
      </c>
      <c r="B388" s="1" t="s">
        <v>2506</v>
      </c>
      <c r="C388" s="1" t="s">
        <v>2507</v>
      </c>
      <c r="D388" s="1" t="s">
        <v>303</v>
      </c>
      <c r="E388" s="1" t="s">
        <v>146</v>
      </c>
      <c r="F388" s="1" t="s">
        <v>63</v>
      </c>
      <c r="G388" s="1" t="s">
        <v>64</v>
      </c>
      <c r="H388" s="1" t="s">
        <v>43</v>
      </c>
      <c r="I388" s="1" t="s">
        <v>44</v>
      </c>
      <c r="J388" t="s">
        <v>45</v>
      </c>
      <c r="K388" t="s">
        <v>46</v>
      </c>
      <c r="L388" s="1" t="s">
        <v>2508</v>
      </c>
      <c r="M388" s="1" t="s">
        <v>126</v>
      </c>
      <c r="N388" s="1" t="s">
        <v>178</v>
      </c>
      <c r="O388" s="1" t="s">
        <v>2509</v>
      </c>
      <c r="P388" s="1" t="s">
        <v>2510</v>
      </c>
      <c r="Q388">
        <v>403</v>
      </c>
      <c r="R388">
        <v>47</v>
      </c>
      <c r="S388">
        <v>356</v>
      </c>
      <c r="T388">
        <v>75</v>
      </c>
      <c r="U388">
        <v>37</v>
      </c>
      <c r="V388">
        <v>450</v>
      </c>
      <c r="W388" s="1" t="s">
        <v>52</v>
      </c>
      <c r="X388" s="1" t="s">
        <v>53</v>
      </c>
      <c r="Y388" s="1" t="s">
        <v>54</v>
      </c>
      <c r="Z388">
        <v>8</v>
      </c>
      <c r="AA388" s="2">
        <v>45962</v>
      </c>
      <c r="AB388">
        <v>166374.1</v>
      </c>
      <c r="AC388">
        <v>211954.03</v>
      </c>
      <c r="AD388">
        <v>67048762.299999997</v>
      </c>
      <c r="AE388" s="1" t="s">
        <v>55</v>
      </c>
      <c r="AF388" s="2">
        <v>46172</v>
      </c>
      <c r="AG388" s="2">
        <v>45975</v>
      </c>
      <c r="AH388" s="2">
        <v>46768</v>
      </c>
      <c r="AI388" s="1" t="s">
        <v>91</v>
      </c>
      <c r="AJ388" s="1" t="s">
        <v>92</v>
      </c>
    </row>
    <row r="389" spans="1:36">
      <c r="A389" s="1" t="s">
        <v>2511</v>
      </c>
      <c r="B389" s="1" t="s">
        <v>2512</v>
      </c>
      <c r="C389" s="1" t="s">
        <v>2513</v>
      </c>
      <c r="D389" s="1" t="s">
        <v>355</v>
      </c>
      <c r="E389" s="1" t="s">
        <v>62</v>
      </c>
      <c r="F389" s="1" t="s">
        <v>123</v>
      </c>
      <c r="G389" s="1" t="s">
        <v>124</v>
      </c>
      <c r="H389" s="1" t="s">
        <v>43</v>
      </c>
      <c r="I389" s="1" t="s">
        <v>44</v>
      </c>
      <c r="J389" t="s">
        <v>45</v>
      </c>
      <c r="K389" t="s">
        <v>46</v>
      </c>
      <c r="L389" s="1" t="s">
        <v>2514</v>
      </c>
      <c r="M389" s="1" t="s">
        <v>168</v>
      </c>
      <c r="N389" s="1" t="s">
        <v>236</v>
      </c>
      <c r="O389" s="1" t="s">
        <v>2515</v>
      </c>
      <c r="P389" s="1" t="s">
        <v>2516</v>
      </c>
      <c r="Q389">
        <v>0</v>
      </c>
      <c r="R389">
        <v>0</v>
      </c>
      <c r="S389">
        <v>0</v>
      </c>
      <c r="T389">
        <v>20</v>
      </c>
      <c r="U389">
        <v>10</v>
      </c>
      <c r="V389">
        <v>100</v>
      </c>
      <c r="W389" s="1" t="s">
        <v>259</v>
      </c>
      <c r="X389" s="1" t="s">
        <v>260</v>
      </c>
      <c r="Y389" s="1" t="s">
        <v>54</v>
      </c>
      <c r="Z389">
        <v>5</v>
      </c>
      <c r="AA389" s="2">
        <v>45812</v>
      </c>
      <c r="AB389">
        <v>378951.04</v>
      </c>
      <c r="AC389">
        <v>493851.88</v>
      </c>
      <c r="AD389">
        <v>0</v>
      </c>
      <c r="AE389" s="1" t="s">
        <v>55</v>
      </c>
      <c r="AF389" s="2">
        <v>46148</v>
      </c>
      <c r="AG389" s="2">
        <v>45814</v>
      </c>
      <c r="AH389" s="2"/>
      <c r="AI389" s="1" t="s">
        <v>56</v>
      </c>
      <c r="AJ389" s="1" t="s">
        <v>57</v>
      </c>
    </row>
    <row r="390" spans="1:36">
      <c r="A390" s="1" t="s">
        <v>2517</v>
      </c>
      <c r="B390" s="1" t="s">
        <v>2518</v>
      </c>
      <c r="C390" s="1" t="s">
        <v>2519</v>
      </c>
      <c r="D390" s="1" t="s">
        <v>426</v>
      </c>
      <c r="E390" s="1" t="s">
        <v>146</v>
      </c>
      <c r="F390" s="1" t="s">
        <v>266</v>
      </c>
      <c r="G390" s="1" t="s">
        <v>276</v>
      </c>
      <c r="H390" s="1" t="s">
        <v>43</v>
      </c>
      <c r="I390" s="1" t="s">
        <v>44</v>
      </c>
      <c r="J390" t="s">
        <v>82</v>
      </c>
      <c r="K390" t="s">
        <v>83</v>
      </c>
      <c r="L390" s="1" t="s">
        <v>2520</v>
      </c>
      <c r="M390" s="1" t="s">
        <v>168</v>
      </c>
      <c r="N390" s="1" t="s">
        <v>278</v>
      </c>
      <c r="O390" s="1" t="s">
        <v>2521</v>
      </c>
      <c r="P390" s="1" t="s">
        <v>2522</v>
      </c>
      <c r="Q390">
        <v>762</v>
      </c>
      <c r="R390">
        <v>246</v>
      </c>
      <c r="S390">
        <v>516</v>
      </c>
      <c r="T390">
        <v>100</v>
      </c>
      <c r="U390">
        <v>30</v>
      </c>
      <c r="V390">
        <v>600</v>
      </c>
      <c r="W390" s="1" t="s">
        <v>104</v>
      </c>
      <c r="X390" s="1" t="s">
        <v>105</v>
      </c>
      <c r="Y390" s="1" t="s">
        <v>54</v>
      </c>
      <c r="Z390">
        <v>9</v>
      </c>
      <c r="AA390" s="2">
        <v>45902</v>
      </c>
      <c r="AB390">
        <v>182013.41</v>
      </c>
      <c r="AC390">
        <v>244214.04</v>
      </c>
      <c r="AD390">
        <v>138694218.40000001</v>
      </c>
      <c r="AE390" s="1" t="s">
        <v>55</v>
      </c>
      <c r="AF390" s="2">
        <v>46174</v>
      </c>
      <c r="AG390" s="2">
        <v>45916</v>
      </c>
      <c r="AH390" s="2"/>
      <c r="AI390" s="1" t="s">
        <v>410</v>
      </c>
      <c r="AJ390" s="1" t="s">
        <v>92</v>
      </c>
    </row>
    <row r="391" spans="1:36">
      <c r="A391" s="1" t="s">
        <v>2523</v>
      </c>
      <c r="B391" s="1" t="s">
        <v>2524</v>
      </c>
      <c r="C391" s="1" t="s">
        <v>2525</v>
      </c>
      <c r="D391" s="1" t="s">
        <v>1135</v>
      </c>
      <c r="E391" s="1" t="s">
        <v>122</v>
      </c>
      <c r="F391" s="1" t="s">
        <v>123</v>
      </c>
      <c r="G391" s="1" t="s">
        <v>200</v>
      </c>
      <c r="H391" s="1" t="s">
        <v>43</v>
      </c>
      <c r="I391" s="1" t="s">
        <v>44</v>
      </c>
      <c r="J391" t="s">
        <v>82</v>
      </c>
      <c r="K391" t="s">
        <v>83</v>
      </c>
      <c r="L391" s="1" t="s">
        <v>2526</v>
      </c>
      <c r="M391" s="1" t="s">
        <v>126</v>
      </c>
      <c r="N391" s="1" t="s">
        <v>203</v>
      </c>
      <c r="O391" s="1" t="s">
        <v>2527</v>
      </c>
      <c r="P391" s="1" t="s">
        <v>2528</v>
      </c>
      <c r="Q391">
        <v>10</v>
      </c>
      <c r="R391">
        <v>2</v>
      </c>
      <c r="S391">
        <v>8</v>
      </c>
      <c r="T391">
        <v>30</v>
      </c>
      <c r="U391">
        <v>12</v>
      </c>
      <c r="V391">
        <v>240</v>
      </c>
      <c r="W391" s="1" t="s">
        <v>151</v>
      </c>
      <c r="X391" s="1" t="s">
        <v>152</v>
      </c>
      <c r="Y391" s="1" t="s">
        <v>153</v>
      </c>
      <c r="Z391">
        <v>38</v>
      </c>
      <c r="AA391" s="2">
        <v>45782</v>
      </c>
      <c r="AB391">
        <v>216922.27</v>
      </c>
      <c r="AC391">
        <v>252554.04</v>
      </c>
      <c r="AD391">
        <v>2169222.7000000002</v>
      </c>
      <c r="AE391" s="1" t="s">
        <v>55</v>
      </c>
      <c r="AF391" s="2">
        <v>46175</v>
      </c>
      <c r="AG391" s="2">
        <v>45788</v>
      </c>
      <c r="AH391" s="2"/>
      <c r="AI391" s="1" t="s">
        <v>129</v>
      </c>
      <c r="AJ391" s="1" t="s">
        <v>57</v>
      </c>
    </row>
    <row r="392" spans="1:36">
      <c r="A392" s="1" t="s">
        <v>2529</v>
      </c>
      <c r="B392" s="1" t="s">
        <v>2530</v>
      </c>
      <c r="C392" s="1" t="s">
        <v>2531</v>
      </c>
      <c r="D392" s="1" t="s">
        <v>455</v>
      </c>
      <c r="E392" s="1" t="s">
        <v>62</v>
      </c>
      <c r="F392" s="1" t="s">
        <v>135</v>
      </c>
      <c r="G392" s="1" t="s">
        <v>166</v>
      </c>
      <c r="H392" s="1" t="s">
        <v>137</v>
      </c>
      <c r="I392" s="1" t="s">
        <v>44</v>
      </c>
      <c r="J392" t="s">
        <v>65</v>
      </c>
      <c r="K392" t="s">
        <v>66</v>
      </c>
      <c r="L392" s="1" t="s">
        <v>2532</v>
      </c>
      <c r="M392" s="1" t="s">
        <v>168</v>
      </c>
      <c r="N392" s="1" t="s">
        <v>236</v>
      </c>
      <c r="O392" s="1" t="s">
        <v>2533</v>
      </c>
      <c r="P392" s="1" t="s">
        <v>2534</v>
      </c>
      <c r="Q392">
        <v>114</v>
      </c>
      <c r="R392">
        <v>35</v>
      </c>
      <c r="S392">
        <v>79</v>
      </c>
      <c r="T392">
        <v>20</v>
      </c>
      <c r="U392">
        <v>10</v>
      </c>
      <c r="V392">
        <v>120</v>
      </c>
      <c r="W392" s="1" t="s">
        <v>444</v>
      </c>
      <c r="X392" s="1" t="s">
        <v>171</v>
      </c>
      <c r="Y392" s="1" t="s">
        <v>74</v>
      </c>
      <c r="Z392">
        <v>16</v>
      </c>
      <c r="AA392" s="2">
        <v>46010</v>
      </c>
      <c r="AB392">
        <v>24009.96</v>
      </c>
      <c r="AC392">
        <v>29587.85</v>
      </c>
      <c r="AD392">
        <v>2737135.44</v>
      </c>
      <c r="AE392" s="1" t="s">
        <v>55</v>
      </c>
      <c r="AF392" s="2">
        <v>46196</v>
      </c>
      <c r="AG392" s="2">
        <v>46018</v>
      </c>
      <c r="AH392" s="2">
        <v>46136</v>
      </c>
      <c r="AI392" s="1" t="s">
        <v>91</v>
      </c>
      <c r="AJ392" s="1" t="s">
        <v>92</v>
      </c>
    </row>
    <row r="393" spans="1:36">
      <c r="A393" s="1" t="s">
        <v>2535</v>
      </c>
      <c r="B393" s="1" t="s">
        <v>2536</v>
      </c>
      <c r="C393" s="1" t="s">
        <v>2537</v>
      </c>
      <c r="D393" s="1" t="s">
        <v>486</v>
      </c>
      <c r="E393" s="1" t="s">
        <v>254</v>
      </c>
      <c r="F393" s="1" t="s">
        <v>217</v>
      </c>
      <c r="G393" s="1" t="s">
        <v>218</v>
      </c>
      <c r="H393" s="1" t="s">
        <v>43</v>
      </c>
      <c r="I393" s="1" t="s">
        <v>44</v>
      </c>
      <c r="J393" t="s">
        <v>82</v>
      </c>
      <c r="K393" t="s">
        <v>83</v>
      </c>
      <c r="L393" s="1" t="s">
        <v>2538</v>
      </c>
      <c r="M393" s="1" t="s">
        <v>126</v>
      </c>
      <c r="N393" s="1" t="s">
        <v>101</v>
      </c>
      <c r="O393" s="1" t="s">
        <v>2539</v>
      </c>
      <c r="P393" s="1" t="s">
        <v>2540</v>
      </c>
      <c r="Q393">
        <v>0</v>
      </c>
      <c r="R393">
        <v>0</v>
      </c>
      <c r="S393">
        <v>0</v>
      </c>
      <c r="T393">
        <v>100</v>
      </c>
      <c r="U393">
        <v>30</v>
      </c>
      <c r="V393">
        <v>600</v>
      </c>
      <c r="W393" s="1" t="s">
        <v>308</v>
      </c>
      <c r="X393" s="1" t="s">
        <v>309</v>
      </c>
      <c r="Y393" s="1" t="s">
        <v>74</v>
      </c>
      <c r="Z393">
        <v>19</v>
      </c>
      <c r="AA393" s="2">
        <v>45765</v>
      </c>
      <c r="AB393">
        <v>216443.75</v>
      </c>
      <c r="AC393">
        <v>250482.42</v>
      </c>
      <c r="AD393">
        <v>0</v>
      </c>
      <c r="AE393" s="1" t="s">
        <v>55</v>
      </c>
      <c r="AF393" s="2">
        <v>46166</v>
      </c>
      <c r="AG393" s="2">
        <v>45775</v>
      </c>
      <c r="AH393" s="2"/>
      <c r="AI393" s="1" t="s">
        <v>56</v>
      </c>
      <c r="AJ393" s="1" t="s">
        <v>57</v>
      </c>
    </row>
    <row r="394" spans="1:36">
      <c r="A394" s="1" t="s">
        <v>2541</v>
      </c>
      <c r="B394" s="1" t="s">
        <v>2542</v>
      </c>
      <c r="C394" s="1" t="s">
        <v>2543</v>
      </c>
      <c r="D394" s="1" t="s">
        <v>1179</v>
      </c>
      <c r="E394" s="1" t="s">
        <v>110</v>
      </c>
      <c r="F394" s="1" t="s">
        <v>41</v>
      </c>
      <c r="G394" s="1" t="s">
        <v>147</v>
      </c>
      <c r="H394" s="1" t="s">
        <v>43</v>
      </c>
      <c r="I394" s="1" t="s">
        <v>44</v>
      </c>
      <c r="J394" t="s">
        <v>82</v>
      </c>
      <c r="K394" t="s">
        <v>83</v>
      </c>
      <c r="L394" s="1" t="s">
        <v>2544</v>
      </c>
      <c r="M394" s="1" t="s">
        <v>139</v>
      </c>
      <c r="N394" s="1" t="s">
        <v>49</v>
      </c>
      <c r="O394" s="1" t="s">
        <v>2545</v>
      </c>
      <c r="P394" s="1" t="s">
        <v>2546</v>
      </c>
      <c r="Q394">
        <v>148</v>
      </c>
      <c r="R394">
        <v>45</v>
      </c>
      <c r="S394">
        <v>103</v>
      </c>
      <c r="T394">
        <v>75</v>
      </c>
      <c r="U394">
        <v>22</v>
      </c>
      <c r="V394">
        <v>600</v>
      </c>
      <c r="W394" s="1" t="s">
        <v>88</v>
      </c>
      <c r="X394" s="1" t="s">
        <v>89</v>
      </c>
      <c r="Y394" s="1" t="s">
        <v>90</v>
      </c>
      <c r="Z394">
        <v>32</v>
      </c>
      <c r="AA394" s="2">
        <v>46155</v>
      </c>
      <c r="AB394">
        <v>75446.070000000007</v>
      </c>
      <c r="AC394">
        <v>90370.1</v>
      </c>
      <c r="AD394">
        <v>11166018.359999999</v>
      </c>
      <c r="AE394" s="1" t="s">
        <v>55</v>
      </c>
      <c r="AF394" s="2">
        <v>46181</v>
      </c>
      <c r="AG394" s="2">
        <v>46156</v>
      </c>
      <c r="AH394" s="2"/>
      <c r="AI394" s="1" t="s">
        <v>91</v>
      </c>
      <c r="AJ394" s="1" t="s">
        <v>92</v>
      </c>
    </row>
    <row r="395" spans="1:36">
      <c r="A395" s="1" t="s">
        <v>2547</v>
      </c>
      <c r="B395" s="1" t="s">
        <v>2548</v>
      </c>
      <c r="C395" s="1" t="s">
        <v>2549</v>
      </c>
      <c r="D395" s="1" t="s">
        <v>837</v>
      </c>
      <c r="E395" s="1" t="s">
        <v>265</v>
      </c>
      <c r="F395" s="1" t="s">
        <v>622</v>
      </c>
      <c r="G395" s="1" t="s">
        <v>747</v>
      </c>
      <c r="H395" s="1" t="s">
        <v>43</v>
      </c>
      <c r="I395" s="1" t="s">
        <v>44</v>
      </c>
      <c r="J395" t="s">
        <v>82</v>
      </c>
      <c r="K395" t="s">
        <v>83</v>
      </c>
      <c r="L395" s="1" t="s">
        <v>2550</v>
      </c>
      <c r="M395" s="1" t="s">
        <v>168</v>
      </c>
      <c r="N395" s="1" t="s">
        <v>236</v>
      </c>
      <c r="O395" s="1" t="s">
        <v>2551</v>
      </c>
      <c r="P395" s="1" t="s">
        <v>2552</v>
      </c>
      <c r="Q395">
        <v>279</v>
      </c>
      <c r="R395">
        <v>89</v>
      </c>
      <c r="S395">
        <v>190</v>
      </c>
      <c r="T395">
        <v>60</v>
      </c>
      <c r="U395">
        <v>18</v>
      </c>
      <c r="V395">
        <v>240</v>
      </c>
      <c r="W395" s="1" t="s">
        <v>151</v>
      </c>
      <c r="X395" s="1" t="s">
        <v>152</v>
      </c>
      <c r="Y395" s="1" t="s">
        <v>153</v>
      </c>
      <c r="Z395">
        <v>36</v>
      </c>
      <c r="AA395" s="2">
        <v>45774</v>
      </c>
      <c r="AB395">
        <v>403873.13</v>
      </c>
      <c r="AC395">
        <v>618465.63</v>
      </c>
      <c r="AD395">
        <v>112680603.3</v>
      </c>
      <c r="AE395" s="1" t="s">
        <v>55</v>
      </c>
      <c r="AF395" s="2">
        <v>46178</v>
      </c>
      <c r="AG395" s="2">
        <v>45783</v>
      </c>
      <c r="AH395" s="2"/>
      <c r="AI395" s="1" t="s">
        <v>410</v>
      </c>
      <c r="AJ395" s="1" t="s">
        <v>92</v>
      </c>
    </row>
    <row r="396" spans="1:36">
      <c r="A396" s="1" t="s">
        <v>2553</v>
      </c>
      <c r="B396" s="1" t="s">
        <v>2554</v>
      </c>
      <c r="C396" s="1" t="s">
        <v>2555</v>
      </c>
      <c r="D396" s="1" t="s">
        <v>61</v>
      </c>
      <c r="E396" s="1" t="s">
        <v>62</v>
      </c>
      <c r="F396" s="1" t="s">
        <v>63</v>
      </c>
      <c r="G396" s="1" t="s">
        <v>304</v>
      </c>
      <c r="H396" s="1" t="s">
        <v>43</v>
      </c>
      <c r="I396" s="1" t="s">
        <v>44</v>
      </c>
      <c r="J396" t="s">
        <v>65</v>
      </c>
      <c r="K396" t="s">
        <v>66</v>
      </c>
      <c r="L396" s="1" t="s">
        <v>2556</v>
      </c>
      <c r="M396" s="1" t="s">
        <v>114</v>
      </c>
      <c r="N396" s="1" t="s">
        <v>194</v>
      </c>
      <c r="O396" s="1" t="s">
        <v>2557</v>
      </c>
      <c r="P396" s="1" t="s">
        <v>2558</v>
      </c>
      <c r="Q396">
        <v>10</v>
      </c>
      <c r="R396">
        <v>0</v>
      </c>
      <c r="S396">
        <v>10</v>
      </c>
      <c r="T396">
        <v>100</v>
      </c>
      <c r="U396">
        <v>40</v>
      </c>
      <c r="V396">
        <v>400</v>
      </c>
      <c r="W396" s="1" t="s">
        <v>52</v>
      </c>
      <c r="X396" s="1" t="s">
        <v>53</v>
      </c>
      <c r="Y396" s="1" t="s">
        <v>54</v>
      </c>
      <c r="Z396">
        <v>6</v>
      </c>
      <c r="AA396" s="2">
        <v>46114</v>
      </c>
      <c r="AB396">
        <v>31648.82</v>
      </c>
      <c r="AC396">
        <v>43186.7</v>
      </c>
      <c r="AD396">
        <v>316488.2</v>
      </c>
      <c r="AE396" s="1" t="s">
        <v>55</v>
      </c>
      <c r="AF396" s="2">
        <v>46185</v>
      </c>
      <c r="AG396" s="2">
        <v>46115</v>
      </c>
      <c r="AH396" s="2">
        <v>46284</v>
      </c>
      <c r="AI396" s="1" t="s">
        <v>129</v>
      </c>
      <c r="AJ396" s="1" t="s">
        <v>57</v>
      </c>
    </row>
    <row r="397" spans="1:36">
      <c r="A397" s="1" t="s">
        <v>2559</v>
      </c>
      <c r="B397" s="1" t="s">
        <v>2560</v>
      </c>
      <c r="C397" s="1" t="s">
        <v>2561</v>
      </c>
      <c r="D397" s="1" t="s">
        <v>455</v>
      </c>
      <c r="E397" s="1" t="s">
        <v>62</v>
      </c>
      <c r="F397" s="1" t="s">
        <v>135</v>
      </c>
      <c r="G397" s="1" t="s">
        <v>136</v>
      </c>
      <c r="H397" s="1" t="s">
        <v>137</v>
      </c>
      <c r="I397" s="1" t="s">
        <v>201</v>
      </c>
      <c r="J397" t="s">
        <v>82</v>
      </c>
      <c r="K397" t="s">
        <v>83</v>
      </c>
      <c r="L397" s="1" t="s">
        <v>2562</v>
      </c>
      <c r="M397" s="1" t="s">
        <v>85</v>
      </c>
      <c r="N397" s="1" t="s">
        <v>278</v>
      </c>
      <c r="O397" s="1" t="s">
        <v>2563</v>
      </c>
      <c r="P397" s="1" t="s">
        <v>2564</v>
      </c>
      <c r="Q397">
        <v>10</v>
      </c>
      <c r="R397">
        <v>0</v>
      </c>
      <c r="S397">
        <v>10</v>
      </c>
      <c r="T397">
        <v>15</v>
      </c>
      <c r="U397">
        <v>4</v>
      </c>
      <c r="V397">
        <v>60</v>
      </c>
      <c r="W397" s="1" t="s">
        <v>308</v>
      </c>
      <c r="X397" s="1" t="s">
        <v>309</v>
      </c>
      <c r="Y397" s="1" t="s">
        <v>74</v>
      </c>
      <c r="Z397">
        <v>25</v>
      </c>
      <c r="AA397" s="2">
        <v>45795</v>
      </c>
      <c r="AB397">
        <v>3499.56</v>
      </c>
      <c r="AC397">
        <v>4513.18</v>
      </c>
      <c r="AD397">
        <v>34995.599999999999</v>
      </c>
      <c r="AE397" s="1" t="s">
        <v>55</v>
      </c>
      <c r="AF397" s="2">
        <v>46184</v>
      </c>
      <c r="AG397" s="2">
        <v>45800</v>
      </c>
      <c r="AH397" s="2">
        <v>46688</v>
      </c>
      <c r="AI397" s="1" t="s">
        <v>129</v>
      </c>
      <c r="AJ397" s="1" t="s">
        <v>57</v>
      </c>
    </row>
    <row r="398" spans="1:36">
      <c r="A398" s="1" t="s">
        <v>2565</v>
      </c>
      <c r="B398" s="1" t="s">
        <v>2566</v>
      </c>
      <c r="C398" s="1" t="s">
        <v>2567</v>
      </c>
      <c r="D398" s="1" t="s">
        <v>508</v>
      </c>
      <c r="E398" s="1" t="s">
        <v>146</v>
      </c>
      <c r="F398" s="1" t="s">
        <v>244</v>
      </c>
      <c r="G398" s="1" t="s">
        <v>509</v>
      </c>
      <c r="H398" s="1" t="s">
        <v>43</v>
      </c>
      <c r="I398" s="1" t="s">
        <v>44</v>
      </c>
      <c r="J398" t="s">
        <v>45</v>
      </c>
      <c r="K398" t="s">
        <v>46</v>
      </c>
      <c r="L398" s="1" t="s">
        <v>488</v>
      </c>
      <c r="M398" s="1" t="s">
        <v>100</v>
      </c>
      <c r="N398" s="1" t="s">
        <v>101</v>
      </c>
      <c r="O398" s="1" t="s">
        <v>2568</v>
      </c>
      <c r="P398" s="1" t="s">
        <v>2569</v>
      </c>
      <c r="Q398">
        <v>229</v>
      </c>
      <c r="R398">
        <v>57</v>
      </c>
      <c r="S398">
        <v>172</v>
      </c>
      <c r="T398">
        <v>60</v>
      </c>
      <c r="U398">
        <v>18</v>
      </c>
      <c r="V398">
        <v>360</v>
      </c>
      <c r="W398" s="1" t="s">
        <v>259</v>
      </c>
      <c r="X398" s="1" t="s">
        <v>260</v>
      </c>
      <c r="Y398" s="1" t="s">
        <v>54</v>
      </c>
      <c r="Z398">
        <v>10</v>
      </c>
      <c r="AA398" s="2">
        <v>45731</v>
      </c>
      <c r="AB398">
        <v>150666.69</v>
      </c>
      <c r="AC398">
        <v>225378.63</v>
      </c>
      <c r="AD398">
        <v>34502672.009999998</v>
      </c>
      <c r="AE398" s="1" t="s">
        <v>55</v>
      </c>
      <c r="AF398" s="2">
        <v>46162</v>
      </c>
      <c r="AG398" s="2">
        <v>45739</v>
      </c>
      <c r="AH398" s="2"/>
      <c r="AI398" s="1" t="s">
        <v>91</v>
      </c>
      <c r="AJ398" s="1" t="s">
        <v>92</v>
      </c>
    </row>
    <row r="399" spans="1:36">
      <c r="A399" s="1" t="s">
        <v>2570</v>
      </c>
      <c r="B399" s="1" t="s">
        <v>2571</v>
      </c>
      <c r="C399" s="1" t="s">
        <v>2572</v>
      </c>
      <c r="D399" s="1" t="s">
        <v>426</v>
      </c>
      <c r="E399" s="1" t="s">
        <v>146</v>
      </c>
      <c r="F399" s="1" t="s">
        <v>266</v>
      </c>
      <c r="G399" s="1" t="s">
        <v>313</v>
      </c>
      <c r="H399" s="1" t="s">
        <v>43</v>
      </c>
      <c r="I399" s="1" t="s">
        <v>44</v>
      </c>
      <c r="J399" t="s">
        <v>82</v>
      </c>
      <c r="K399" t="s">
        <v>83</v>
      </c>
      <c r="L399" s="1" t="s">
        <v>2573</v>
      </c>
      <c r="M399" s="1" t="s">
        <v>139</v>
      </c>
      <c r="N399" s="1" t="s">
        <v>69</v>
      </c>
      <c r="O399" s="1" t="s">
        <v>2574</v>
      </c>
      <c r="P399" s="1" t="s">
        <v>2575</v>
      </c>
      <c r="Q399">
        <v>0</v>
      </c>
      <c r="R399">
        <v>0</v>
      </c>
      <c r="S399">
        <v>0</v>
      </c>
      <c r="T399">
        <v>50</v>
      </c>
      <c r="U399">
        <v>25</v>
      </c>
      <c r="V399">
        <v>300</v>
      </c>
      <c r="W399" s="1" t="s">
        <v>104</v>
      </c>
      <c r="X399" s="1" t="s">
        <v>105</v>
      </c>
      <c r="Y399" s="1" t="s">
        <v>54</v>
      </c>
      <c r="Z399">
        <v>7</v>
      </c>
      <c r="AA399" s="2">
        <v>46108</v>
      </c>
      <c r="AB399">
        <v>470258.2</v>
      </c>
      <c r="AC399">
        <v>605639.41</v>
      </c>
      <c r="AD399">
        <v>0</v>
      </c>
      <c r="AE399" s="1" t="s">
        <v>55</v>
      </c>
      <c r="AF399" s="2">
        <v>46149</v>
      </c>
      <c r="AG399" s="2">
        <v>46123</v>
      </c>
      <c r="AH399" s="2"/>
      <c r="AI399" s="1" t="s">
        <v>56</v>
      </c>
      <c r="AJ399" s="1" t="s">
        <v>57</v>
      </c>
    </row>
    <row r="400" spans="1:36">
      <c r="A400" s="1" t="s">
        <v>2576</v>
      </c>
      <c r="B400" s="1" t="s">
        <v>2577</v>
      </c>
      <c r="C400" s="1" t="s">
        <v>2578</v>
      </c>
      <c r="D400" s="1" t="s">
        <v>303</v>
      </c>
      <c r="E400" s="1" t="s">
        <v>146</v>
      </c>
      <c r="F400" s="1" t="s">
        <v>63</v>
      </c>
      <c r="G400" s="1" t="s">
        <v>64</v>
      </c>
      <c r="H400" s="1" t="s">
        <v>43</v>
      </c>
      <c r="I400" s="1" t="s">
        <v>44</v>
      </c>
      <c r="J400" t="s">
        <v>82</v>
      </c>
      <c r="K400" t="s">
        <v>83</v>
      </c>
      <c r="L400" s="1" t="s">
        <v>1954</v>
      </c>
      <c r="M400" s="1" t="s">
        <v>68</v>
      </c>
      <c r="N400" s="1" t="s">
        <v>178</v>
      </c>
      <c r="O400" s="1" t="s">
        <v>2579</v>
      </c>
      <c r="P400" s="1" t="s">
        <v>2580</v>
      </c>
      <c r="Q400">
        <v>191</v>
      </c>
      <c r="R400">
        <v>33</v>
      </c>
      <c r="S400">
        <v>158</v>
      </c>
      <c r="T400">
        <v>60</v>
      </c>
      <c r="U400">
        <v>30</v>
      </c>
      <c r="V400">
        <v>480</v>
      </c>
      <c r="W400" s="1" t="s">
        <v>161</v>
      </c>
      <c r="X400" s="1" t="s">
        <v>162</v>
      </c>
      <c r="Y400" s="1" t="s">
        <v>54</v>
      </c>
      <c r="Z400">
        <v>6</v>
      </c>
      <c r="AA400" s="2">
        <v>46145</v>
      </c>
      <c r="AB400">
        <v>165294.99</v>
      </c>
      <c r="AC400">
        <v>201038.96</v>
      </c>
      <c r="AD400">
        <v>31571343.09</v>
      </c>
      <c r="AE400" s="1" t="s">
        <v>55</v>
      </c>
      <c r="AF400" s="2">
        <v>46176</v>
      </c>
      <c r="AG400" s="2">
        <v>46151</v>
      </c>
      <c r="AH400" s="2">
        <v>46221</v>
      </c>
      <c r="AI400" s="1" t="s">
        <v>91</v>
      </c>
      <c r="AJ400" s="1" t="s">
        <v>92</v>
      </c>
    </row>
    <row r="401" spans="1:36">
      <c r="A401" s="1" t="s">
        <v>2581</v>
      </c>
      <c r="B401" s="1" t="s">
        <v>2582</v>
      </c>
      <c r="C401" s="1" t="s">
        <v>2583</v>
      </c>
      <c r="D401" s="1" t="s">
        <v>621</v>
      </c>
      <c r="E401" s="1" t="s">
        <v>265</v>
      </c>
      <c r="F401" s="1" t="s">
        <v>622</v>
      </c>
      <c r="G401" s="1" t="s">
        <v>623</v>
      </c>
      <c r="H401" s="1" t="s">
        <v>43</v>
      </c>
      <c r="I401" s="1" t="s">
        <v>44</v>
      </c>
      <c r="J401" t="s">
        <v>82</v>
      </c>
      <c r="K401" t="s">
        <v>83</v>
      </c>
      <c r="L401" s="1" t="s">
        <v>2584</v>
      </c>
      <c r="M401" s="1" t="s">
        <v>114</v>
      </c>
      <c r="N401" s="1" t="s">
        <v>236</v>
      </c>
      <c r="O401" s="1" t="s">
        <v>2585</v>
      </c>
      <c r="P401" s="1" t="s">
        <v>2586</v>
      </c>
      <c r="Q401">
        <v>100</v>
      </c>
      <c r="R401">
        <v>15</v>
      </c>
      <c r="S401">
        <v>85</v>
      </c>
      <c r="T401">
        <v>40</v>
      </c>
      <c r="U401">
        <v>12</v>
      </c>
      <c r="V401">
        <v>320</v>
      </c>
      <c r="W401" s="1" t="s">
        <v>151</v>
      </c>
      <c r="X401" s="1" t="s">
        <v>152</v>
      </c>
      <c r="Y401" s="1" t="s">
        <v>153</v>
      </c>
      <c r="Z401">
        <v>38</v>
      </c>
      <c r="AA401" s="2">
        <v>46101</v>
      </c>
      <c r="AB401">
        <v>913331.39</v>
      </c>
      <c r="AC401">
        <v>1200090.3400000001</v>
      </c>
      <c r="AD401">
        <v>91333139</v>
      </c>
      <c r="AE401" s="1" t="s">
        <v>55</v>
      </c>
      <c r="AF401" s="2">
        <v>46167</v>
      </c>
      <c r="AG401" s="2">
        <v>46107</v>
      </c>
      <c r="AH401" s="2"/>
      <c r="AI401" s="1" t="s">
        <v>91</v>
      </c>
      <c r="AJ401" s="1" t="s">
        <v>92</v>
      </c>
    </row>
    <row r="402" spans="1:36">
      <c r="A402" s="1" t="s">
        <v>2587</v>
      </c>
      <c r="B402" s="1" t="s">
        <v>2588</v>
      </c>
      <c r="C402" s="1" t="s">
        <v>2589</v>
      </c>
      <c r="D402" s="1" t="s">
        <v>96</v>
      </c>
      <c r="E402" s="1" t="s">
        <v>40</v>
      </c>
      <c r="F402" s="1" t="s">
        <v>97</v>
      </c>
      <c r="G402" s="1" t="s">
        <v>98</v>
      </c>
      <c r="H402" s="1" t="s">
        <v>43</v>
      </c>
      <c r="I402" s="1" t="s">
        <v>44</v>
      </c>
      <c r="J402" t="s">
        <v>82</v>
      </c>
      <c r="K402" t="s">
        <v>83</v>
      </c>
      <c r="L402" s="1" t="s">
        <v>2590</v>
      </c>
      <c r="M402" s="1" t="s">
        <v>168</v>
      </c>
      <c r="N402" s="1" t="s">
        <v>278</v>
      </c>
      <c r="O402" s="1" t="s">
        <v>2591</v>
      </c>
      <c r="P402" s="1" t="s">
        <v>2592</v>
      </c>
      <c r="Q402">
        <v>60</v>
      </c>
      <c r="R402">
        <v>13</v>
      </c>
      <c r="S402">
        <v>47</v>
      </c>
      <c r="T402">
        <v>15</v>
      </c>
      <c r="U402">
        <v>6</v>
      </c>
      <c r="V402">
        <v>75</v>
      </c>
      <c r="W402" s="1" t="s">
        <v>161</v>
      </c>
      <c r="X402" s="1" t="s">
        <v>162</v>
      </c>
      <c r="Y402" s="1" t="s">
        <v>54</v>
      </c>
      <c r="Z402">
        <v>6</v>
      </c>
      <c r="AA402" s="2">
        <v>45799</v>
      </c>
      <c r="AB402">
        <v>108894.33</v>
      </c>
      <c r="AC402">
        <v>149553.16</v>
      </c>
      <c r="AD402">
        <v>6533659.7999999998</v>
      </c>
      <c r="AE402" s="1" t="s">
        <v>55</v>
      </c>
      <c r="AF402" s="2">
        <v>46166</v>
      </c>
      <c r="AG402" s="2">
        <v>45802</v>
      </c>
      <c r="AH402" s="2"/>
      <c r="AI402" s="1" t="s">
        <v>91</v>
      </c>
      <c r="AJ402" s="1" t="s">
        <v>92</v>
      </c>
    </row>
    <row r="403" spans="1:36">
      <c r="A403" s="1" t="s">
        <v>2593</v>
      </c>
      <c r="B403" s="1" t="s">
        <v>2594</v>
      </c>
      <c r="C403" s="1" t="s">
        <v>2595</v>
      </c>
      <c r="D403" s="1" t="s">
        <v>1318</v>
      </c>
      <c r="E403" s="1" t="s">
        <v>62</v>
      </c>
      <c r="F403" s="1" t="s">
        <v>363</v>
      </c>
      <c r="G403" s="1" t="s">
        <v>400</v>
      </c>
      <c r="H403" s="1" t="s">
        <v>43</v>
      </c>
      <c r="I403" s="1" t="s">
        <v>44</v>
      </c>
      <c r="J403" t="s">
        <v>45</v>
      </c>
      <c r="K403" t="s">
        <v>46</v>
      </c>
      <c r="L403" s="1" t="s">
        <v>2596</v>
      </c>
      <c r="M403" s="1" t="s">
        <v>126</v>
      </c>
      <c r="N403" s="1" t="s">
        <v>101</v>
      </c>
      <c r="O403" s="1" t="s">
        <v>2597</v>
      </c>
      <c r="P403" s="1" t="s">
        <v>2598</v>
      </c>
      <c r="Q403">
        <v>58</v>
      </c>
      <c r="R403">
        <v>5</v>
      </c>
      <c r="S403">
        <v>53</v>
      </c>
      <c r="T403">
        <v>30</v>
      </c>
      <c r="U403">
        <v>12</v>
      </c>
      <c r="V403">
        <v>150</v>
      </c>
      <c r="W403" s="1" t="s">
        <v>259</v>
      </c>
      <c r="X403" s="1" t="s">
        <v>260</v>
      </c>
      <c r="Y403" s="1" t="s">
        <v>54</v>
      </c>
      <c r="Z403">
        <v>5</v>
      </c>
      <c r="AA403" s="2">
        <v>45690</v>
      </c>
      <c r="AB403">
        <v>8569.58</v>
      </c>
      <c r="AC403">
        <v>12464.33</v>
      </c>
      <c r="AD403">
        <v>497035.64</v>
      </c>
      <c r="AE403" s="1" t="s">
        <v>55</v>
      </c>
      <c r="AF403" s="2">
        <v>46198</v>
      </c>
      <c r="AG403" s="2">
        <v>45691</v>
      </c>
      <c r="AH403" s="2"/>
      <c r="AI403" s="1" t="s">
        <v>91</v>
      </c>
      <c r="AJ403" s="1" t="s">
        <v>92</v>
      </c>
    </row>
    <row r="404" spans="1:36">
      <c r="A404" s="1" t="s">
        <v>2599</v>
      </c>
      <c r="B404" s="1" t="s">
        <v>2600</v>
      </c>
      <c r="C404" s="1" t="s">
        <v>2601</v>
      </c>
      <c r="D404" s="1" t="s">
        <v>303</v>
      </c>
      <c r="E404" s="1" t="s">
        <v>146</v>
      </c>
      <c r="F404" s="1" t="s">
        <v>63</v>
      </c>
      <c r="G404" s="1" t="s">
        <v>304</v>
      </c>
      <c r="H404" s="1" t="s">
        <v>43</v>
      </c>
      <c r="I404" s="1" t="s">
        <v>44</v>
      </c>
      <c r="J404" t="s">
        <v>82</v>
      </c>
      <c r="K404" t="s">
        <v>83</v>
      </c>
      <c r="L404" s="1" t="s">
        <v>2602</v>
      </c>
      <c r="M404" s="1" t="s">
        <v>139</v>
      </c>
      <c r="N404" s="1" t="s">
        <v>203</v>
      </c>
      <c r="O404" s="1" t="s">
        <v>2603</v>
      </c>
      <c r="P404" s="1" t="s">
        <v>2604</v>
      </c>
      <c r="Q404">
        <v>0</v>
      </c>
      <c r="R404">
        <v>0</v>
      </c>
      <c r="S404">
        <v>0</v>
      </c>
      <c r="T404">
        <v>100</v>
      </c>
      <c r="U404">
        <v>30</v>
      </c>
      <c r="V404">
        <v>600</v>
      </c>
      <c r="W404" s="1" t="s">
        <v>88</v>
      </c>
      <c r="X404" s="1" t="s">
        <v>89</v>
      </c>
      <c r="Y404" s="1" t="s">
        <v>90</v>
      </c>
      <c r="Z404">
        <v>32</v>
      </c>
      <c r="AA404" s="2">
        <v>46159</v>
      </c>
      <c r="AB404">
        <v>25362.37</v>
      </c>
      <c r="AC404">
        <v>33732.58</v>
      </c>
      <c r="AD404">
        <v>0</v>
      </c>
      <c r="AE404" s="1" t="s">
        <v>55</v>
      </c>
      <c r="AF404" s="2">
        <v>46189</v>
      </c>
      <c r="AG404" s="2">
        <v>46165</v>
      </c>
      <c r="AH404" s="2">
        <v>46869</v>
      </c>
      <c r="AI404" s="1" t="s">
        <v>56</v>
      </c>
      <c r="AJ404" s="1" t="s">
        <v>57</v>
      </c>
    </row>
    <row r="405" spans="1:36">
      <c r="A405" s="1" t="s">
        <v>2605</v>
      </c>
      <c r="B405" s="1" t="s">
        <v>2606</v>
      </c>
      <c r="C405" s="1" t="s">
        <v>2607</v>
      </c>
      <c r="D405" s="1" t="s">
        <v>830</v>
      </c>
      <c r="E405" s="1" t="s">
        <v>265</v>
      </c>
      <c r="F405" s="1" t="s">
        <v>622</v>
      </c>
      <c r="G405" s="1" t="s">
        <v>693</v>
      </c>
      <c r="H405" s="1" t="s">
        <v>43</v>
      </c>
      <c r="I405" s="1" t="s">
        <v>44</v>
      </c>
      <c r="J405" t="s">
        <v>45</v>
      </c>
      <c r="K405" t="s">
        <v>46</v>
      </c>
      <c r="L405" s="1" t="s">
        <v>2608</v>
      </c>
      <c r="M405" s="1" t="s">
        <v>114</v>
      </c>
      <c r="N405" s="1" t="s">
        <v>69</v>
      </c>
      <c r="O405" s="1" t="s">
        <v>2609</v>
      </c>
      <c r="P405" s="1" t="s">
        <v>2610</v>
      </c>
      <c r="Q405">
        <v>29</v>
      </c>
      <c r="R405">
        <v>3</v>
      </c>
      <c r="S405">
        <v>26</v>
      </c>
      <c r="T405">
        <v>25</v>
      </c>
      <c r="U405">
        <v>12</v>
      </c>
      <c r="V405">
        <v>100</v>
      </c>
      <c r="W405" s="1" t="s">
        <v>151</v>
      </c>
      <c r="X405" s="1" t="s">
        <v>152</v>
      </c>
      <c r="Y405" s="1" t="s">
        <v>153</v>
      </c>
      <c r="Z405">
        <v>38</v>
      </c>
      <c r="AA405" s="2">
        <v>46104</v>
      </c>
      <c r="AB405">
        <v>903644.74</v>
      </c>
      <c r="AC405">
        <v>1175802.29</v>
      </c>
      <c r="AD405">
        <v>26205697.460000001</v>
      </c>
      <c r="AE405" s="1" t="s">
        <v>55</v>
      </c>
      <c r="AF405" s="2">
        <v>46174</v>
      </c>
      <c r="AG405" s="2">
        <v>46111</v>
      </c>
      <c r="AH405" s="2"/>
      <c r="AI405" s="1" t="s">
        <v>91</v>
      </c>
      <c r="AJ405" s="1" t="s">
        <v>92</v>
      </c>
    </row>
    <row r="406" spans="1:36">
      <c r="A406" s="1" t="s">
        <v>2611</v>
      </c>
      <c r="B406" s="1" t="s">
        <v>2612</v>
      </c>
      <c r="C406" s="1" t="s">
        <v>2613</v>
      </c>
      <c r="D406" s="1" t="s">
        <v>303</v>
      </c>
      <c r="E406" s="1" t="s">
        <v>146</v>
      </c>
      <c r="F406" s="1" t="s">
        <v>63</v>
      </c>
      <c r="G406" s="1" t="s">
        <v>304</v>
      </c>
      <c r="H406" s="1" t="s">
        <v>43</v>
      </c>
      <c r="I406" s="1" t="s">
        <v>44</v>
      </c>
      <c r="J406" t="s">
        <v>65</v>
      </c>
      <c r="K406" t="s">
        <v>66</v>
      </c>
      <c r="L406" s="1" t="s">
        <v>862</v>
      </c>
      <c r="M406" s="1" t="s">
        <v>48</v>
      </c>
      <c r="N406" s="1" t="s">
        <v>278</v>
      </c>
      <c r="O406" s="1" t="s">
        <v>2614</v>
      </c>
      <c r="P406" s="1" t="s">
        <v>2615</v>
      </c>
      <c r="Q406">
        <v>225</v>
      </c>
      <c r="R406">
        <v>71</v>
      </c>
      <c r="S406">
        <v>154</v>
      </c>
      <c r="T406">
        <v>40</v>
      </c>
      <c r="U406">
        <v>20</v>
      </c>
      <c r="V406">
        <v>320</v>
      </c>
      <c r="W406" s="1" t="s">
        <v>52</v>
      </c>
      <c r="X406" s="1" t="s">
        <v>53</v>
      </c>
      <c r="Y406" s="1" t="s">
        <v>54</v>
      </c>
      <c r="Z406">
        <v>2</v>
      </c>
      <c r="AA406" s="2">
        <v>45980</v>
      </c>
      <c r="AB406">
        <v>107817.99</v>
      </c>
      <c r="AC406">
        <v>137867.97</v>
      </c>
      <c r="AD406">
        <v>24259047.75</v>
      </c>
      <c r="AE406" s="1" t="s">
        <v>55</v>
      </c>
      <c r="AF406" s="2">
        <v>46178</v>
      </c>
      <c r="AG406" s="2">
        <v>45992</v>
      </c>
      <c r="AH406" s="2">
        <v>46314</v>
      </c>
      <c r="AI406" s="1" t="s">
        <v>91</v>
      </c>
      <c r="AJ406" s="1" t="s">
        <v>92</v>
      </c>
    </row>
    <row r="407" spans="1:36">
      <c r="A407" s="1" t="s">
        <v>2616</v>
      </c>
      <c r="B407" s="1" t="s">
        <v>2617</v>
      </c>
      <c r="C407" s="1" t="s">
        <v>2618</v>
      </c>
      <c r="D407" s="1" t="s">
        <v>96</v>
      </c>
      <c r="E407" s="1" t="s">
        <v>40</v>
      </c>
      <c r="F407" s="1" t="s">
        <v>97</v>
      </c>
      <c r="G407" s="1" t="s">
        <v>98</v>
      </c>
      <c r="H407" s="1" t="s">
        <v>43</v>
      </c>
      <c r="I407" s="1" t="s">
        <v>44</v>
      </c>
      <c r="J407" t="s">
        <v>45</v>
      </c>
      <c r="K407" t="s">
        <v>46</v>
      </c>
      <c r="L407" s="1" t="s">
        <v>2619</v>
      </c>
      <c r="M407" s="1" t="s">
        <v>168</v>
      </c>
      <c r="N407" s="1" t="s">
        <v>278</v>
      </c>
      <c r="O407" s="1" t="s">
        <v>2620</v>
      </c>
      <c r="P407" s="1" t="s">
        <v>2621</v>
      </c>
      <c r="Q407">
        <v>52</v>
      </c>
      <c r="R407">
        <v>3</v>
      </c>
      <c r="S407">
        <v>49</v>
      </c>
      <c r="T407">
        <v>25</v>
      </c>
      <c r="U407">
        <v>12</v>
      </c>
      <c r="V407">
        <v>125</v>
      </c>
      <c r="W407" s="1" t="s">
        <v>151</v>
      </c>
      <c r="X407" s="1" t="s">
        <v>152</v>
      </c>
      <c r="Y407" s="1" t="s">
        <v>153</v>
      </c>
      <c r="Z407">
        <v>34</v>
      </c>
      <c r="AA407" s="2">
        <v>46036</v>
      </c>
      <c r="AB407">
        <v>70836.89</v>
      </c>
      <c r="AC407">
        <v>106909.36</v>
      </c>
      <c r="AD407">
        <v>3683518.28</v>
      </c>
      <c r="AE407" s="1" t="s">
        <v>55</v>
      </c>
      <c r="AF407" s="2">
        <v>46193</v>
      </c>
      <c r="AG407" s="2">
        <v>46047</v>
      </c>
      <c r="AH407" s="2"/>
      <c r="AI407" s="1" t="s">
        <v>91</v>
      </c>
      <c r="AJ407" s="1" t="s">
        <v>92</v>
      </c>
    </row>
    <row r="408" spans="1:36">
      <c r="A408" s="1" t="s">
        <v>2622</v>
      </c>
      <c r="B408" s="1" t="s">
        <v>2623</v>
      </c>
      <c r="C408" s="1" t="s">
        <v>2624</v>
      </c>
      <c r="D408" s="1" t="s">
        <v>740</v>
      </c>
      <c r="E408" s="1" t="s">
        <v>275</v>
      </c>
      <c r="F408" s="1" t="s">
        <v>622</v>
      </c>
      <c r="G408" s="1" t="s">
        <v>747</v>
      </c>
      <c r="H408" s="1" t="s">
        <v>43</v>
      </c>
      <c r="I408" s="1" t="s">
        <v>44</v>
      </c>
      <c r="J408" t="s">
        <v>65</v>
      </c>
      <c r="K408" t="s">
        <v>66</v>
      </c>
      <c r="L408" s="1" t="s">
        <v>2625</v>
      </c>
      <c r="M408" s="1" t="s">
        <v>100</v>
      </c>
      <c r="N408" s="1" t="s">
        <v>203</v>
      </c>
      <c r="O408" s="1" t="s">
        <v>2626</v>
      </c>
      <c r="P408" s="1" t="s">
        <v>2627</v>
      </c>
      <c r="Q408">
        <v>93</v>
      </c>
      <c r="R408">
        <v>19</v>
      </c>
      <c r="S408">
        <v>74</v>
      </c>
      <c r="T408">
        <v>10</v>
      </c>
      <c r="U408">
        <v>4</v>
      </c>
      <c r="V408">
        <v>100</v>
      </c>
      <c r="W408" s="1" t="s">
        <v>72</v>
      </c>
      <c r="X408" s="1" t="s">
        <v>73</v>
      </c>
      <c r="Y408" s="1" t="s">
        <v>74</v>
      </c>
      <c r="Z408">
        <v>20</v>
      </c>
      <c r="AA408" s="2">
        <v>46092</v>
      </c>
      <c r="AB408">
        <v>239920.13</v>
      </c>
      <c r="AC408">
        <v>358706.35</v>
      </c>
      <c r="AD408">
        <v>22312572.09</v>
      </c>
      <c r="AE408" s="1" t="s">
        <v>55</v>
      </c>
      <c r="AF408" s="2">
        <v>46184</v>
      </c>
      <c r="AG408" s="2">
        <v>46105</v>
      </c>
      <c r="AH408" s="2"/>
      <c r="AI408" s="1" t="s">
        <v>91</v>
      </c>
      <c r="AJ408" s="1" t="s">
        <v>92</v>
      </c>
    </row>
    <row r="409" spans="1:36">
      <c r="A409" s="1" t="s">
        <v>2628</v>
      </c>
      <c r="B409" s="1" t="s">
        <v>2629</v>
      </c>
      <c r="C409" s="1" t="s">
        <v>2630</v>
      </c>
      <c r="D409" s="1" t="s">
        <v>426</v>
      </c>
      <c r="E409" s="1" t="s">
        <v>146</v>
      </c>
      <c r="F409" s="1" t="s">
        <v>266</v>
      </c>
      <c r="G409" s="1" t="s">
        <v>276</v>
      </c>
      <c r="H409" s="1" t="s">
        <v>43</v>
      </c>
      <c r="I409" s="1" t="s">
        <v>44</v>
      </c>
      <c r="J409" t="s">
        <v>45</v>
      </c>
      <c r="K409" t="s">
        <v>46</v>
      </c>
      <c r="L409" s="1" t="s">
        <v>2631</v>
      </c>
      <c r="M409" s="1" t="s">
        <v>126</v>
      </c>
      <c r="N409" s="1" t="s">
        <v>203</v>
      </c>
      <c r="O409" s="1" t="s">
        <v>2632</v>
      </c>
      <c r="P409" s="1" t="s">
        <v>2633</v>
      </c>
      <c r="Q409">
        <v>493</v>
      </c>
      <c r="R409">
        <v>32</v>
      </c>
      <c r="S409">
        <v>461</v>
      </c>
      <c r="T409">
        <v>75</v>
      </c>
      <c r="U409">
        <v>30</v>
      </c>
      <c r="V409">
        <v>750</v>
      </c>
      <c r="W409" s="1" t="s">
        <v>151</v>
      </c>
      <c r="X409" s="1" t="s">
        <v>152</v>
      </c>
      <c r="Y409" s="1" t="s">
        <v>153</v>
      </c>
      <c r="Z409">
        <v>38</v>
      </c>
      <c r="AA409" s="2">
        <v>45722</v>
      </c>
      <c r="AB409">
        <v>573813.18999999994</v>
      </c>
      <c r="AC409">
        <v>791660</v>
      </c>
      <c r="AD409">
        <v>282889902.69999999</v>
      </c>
      <c r="AE409" s="1" t="s">
        <v>55</v>
      </c>
      <c r="AF409" s="2">
        <v>46154</v>
      </c>
      <c r="AG409" s="2">
        <v>45725</v>
      </c>
      <c r="AH409" s="2"/>
      <c r="AI409" s="1" t="s">
        <v>91</v>
      </c>
      <c r="AJ409" s="1" t="s">
        <v>92</v>
      </c>
    </row>
    <row r="410" spans="1:36">
      <c r="A410" s="1" t="s">
        <v>2634</v>
      </c>
      <c r="B410" s="1" t="s">
        <v>2635</v>
      </c>
      <c r="C410" s="1" t="s">
        <v>2636</v>
      </c>
      <c r="D410" s="1" t="s">
        <v>355</v>
      </c>
      <c r="E410" s="1" t="s">
        <v>62</v>
      </c>
      <c r="F410" s="1" t="s">
        <v>123</v>
      </c>
      <c r="G410" s="1" t="s">
        <v>200</v>
      </c>
      <c r="H410" s="1" t="s">
        <v>43</v>
      </c>
      <c r="I410" s="1" t="s">
        <v>44</v>
      </c>
      <c r="J410" t="s">
        <v>82</v>
      </c>
      <c r="K410" t="s">
        <v>83</v>
      </c>
      <c r="L410" s="1" t="s">
        <v>2637</v>
      </c>
      <c r="M410" s="1" t="s">
        <v>68</v>
      </c>
      <c r="N410" s="1" t="s">
        <v>178</v>
      </c>
      <c r="O410" s="1" t="s">
        <v>2638</v>
      </c>
      <c r="P410" s="1" t="s">
        <v>2639</v>
      </c>
      <c r="Q410">
        <v>21</v>
      </c>
      <c r="R410">
        <v>3</v>
      </c>
      <c r="S410">
        <v>18</v>
      </c>
      <c r="T410">
        <v>60</v>
      </c>
      <c r="U410">
        <v>30</v>
      </c>
      <c r="V410">
        <v>600</v>
      </c>
      <c r="W410" s="1" t="s">
        <v>151</v>
      </c>
      <c r="X410" s="1" t="s">
        <v>152</v>
      </c>
      <c r="Y410" s="1" t="s">
        <v>153</v>
      </c>
      <c r="Z410">
        <v>35</v>
      </c>
      <c r="AA410" s="2">
        <v>46143</v>
      </c>
      <c r="AB410">
        <v>279149.73</v>
      </c>
      <c r="AC410">
        <v>393830.55</v>
      </c>
      <c r="AD410">
        <v>5862144.3300000001</v>
      </c>
      <c r="AE410" s="1" t="s">
        <v>55</v>
      </c>
      <c r="AF410" s="2">
        <v>46188</v>
      </c>
      <c r="AG410" s="2">
        <v>46157</v>
      </c>
      <c r="AH410" s="2"/>
      <c r="AI410" s="1" t="s">
        <v>129</v>
      </c>
      <c r="AJ410" s="1" t="s">
        <v>57</v>
      </c>
    </row>
    <row r="411" spans="1:36">
      <c r="A411" s="1" t="s">
        <v>2640</v>
      </c>
      <c r="B411" s="1" t="s">
        <v>2641</v>
      </c>
      <c r="C411" s="1" t="s">
        <v>2642</v>
      </c>
      <c r="D411" s="1" t="s">
        <v>894</v>
      </c>
      <c r="E411" s="1" t="s">
        <v>275</v>
      </c>
      <c r="F411" s="1" t="s">
        <v>135</v>
      </c>
      <c r="G411" s="1" t="s">
        <v>693</v>
      </c>
      <c r="H411" s="1" t="s">
        <v>43</v>
      </c>
      <c r="I411" s="1" t="s">
        <v>44</v>
      </c>
      <c r="J411" t="s">
        <v>65</v>
      </c>
      <c r="K411" t="s">
        <v>66</v>
      </c>
      <c r="L411" s="1" t="s">
        <v>2643</v>
      </c>
      <c r="M411" s="1" t="s">
        <v>68</v>
      </c>
      <c r="N411" s="1" t="s">
        <v>49</v>
      </c>
      <c r="O411" s="1" t="s">
        <v>2644</v>
      </c>
      <c r="P411" s="1" t="s">
        <v>2645</v>
      </c>
      <c r="Q411">
        <v>66</v>
      </c>
      <c r="R411">
        <v>22</v>
      </c>
      <c r="S411">
        <v>44</v>
      </c>
      <c r="T411">
        <v>10</v>
      </c>
      <c r="U411">
        <v>4</v>
      </c>
      <c r="V411">
        <v>80</v>
      </c>
      <c r="W411" s="1" t="s">
        <v>444</v>
      </c>
      <c r="X411" s="1" t="s">
        <v>445</v>
      </c>
      <c r="Y411" s="1" t="s">
        <v>74</v>
      </c>
      <c r="Z411">
        <v>16</v>
      </c>
      <c r="AA411" s="2">
        <v>45909</v>
      </c>
      <c r="AB411">
        <v>813802.68</v>
      </c>
      <c r="AC411">
        <v>1099141.44</v>
      </c>
      <c r="AD411">
        <v>53710976.880000003</v>
      </c>
      <c r="AE411" s="1" t="s">
        <v>55</v>
      </c>
      <c r="AF411" s="2">
        <v>46170</v>
      </c>
      <c r="AG411" s="2">
        <v>45917</v>
      </c>
      <c r="AH411" s="2"/>
      <c r="AI411" s="1" t="s">
        <v>91</v>
      </c>
      <c r="AJ411" s="1" t="s">
        <v>92</v>
      </c>
    </row>
    <row r="412" spans="1:36">
      <c r="A412" s="1" t="s">
        <v>2646</v>
      </c>
      <c r="B412" s="1" t="s">
        <v>2647</v>
      </c>
      <c r="C412" s="1" t="s">
        <v>2648</v>
      </c>
      <c r="D412" s="1" t="s">
        <v>209</v>
      </c>
      <c r="E412" s="1" t="s">
        <v>40</v>
      </c>
      <c r="F412" s="1" t="s">
        <v>135</v>
      </c>
      <c r="G412" s="1" t="s">
        <v>124</v>
      </c>
      <c r="H412" s="1" t="s">
        <v>43</v>
      </c>
      <c r="I412" s="1" t="s">
        <v>44</v>
      </c>
      <c r="J412" t="s">
        <v>65</v>
      </c>
      <c r="K412" t="s">
        <v>66</v>
      </c>
      <c r="L412" s="1" t="s">
        <v>2649</v>
      </c>
      <c r="M412" s="1" t="s">
        <v>48</v>
      </c>
      <c r="N412" s="1" t="s">
        <v>178</v>
      </c>
      <c r="O412" s="1" t="s">
        <v>2650</v>
      </c>
      <c r="P412" s="1" t="s">
        <v>2651</v>
      </c>
      <c r="Q412">
        <v>250</v>
      </c>
      <c r="R412">
        <v>10</v>
      </c>
      <c r="S412">
        <v>240</v>
      </c>
      <c r="T412">
        <v>100</v>
      </c>
      <c r="U412">
        <v>50</v>
      </c>
      <c r="V412">
        <v>600</v>
      </c>
      <c r="W412" s="1" t="s">
        <v>229</v>
      </c>
      <c r="X412" s="1" t="s">
        <v>230</v>
      </c>
      <c r="Y412" s="1" t="s">
        <v>153</v>
      </c>
      <c r="Z412">
        <v>32</v>
      </c>
      <c r="AA412" s="2">
        <v>46072</v>
      </c>
      <c r="AB412">
        <v>324909.95</v>
      </c>
      <c r="AC412">
        <v>436999.99</v>
      </c>
      <c r="AD412">
        <v>81227487.5</v>
      </c>
      <c r="AE412" s="1" t="s">
        <v>55</v>
      </c>
      <c r="AF412" s="2">
        <v>46200</v>
      </c>
      <c r="AG412" s="2">
        <v>46078</v>
      </c>
      <c r="AH412" s="2"/>
      <c r="AI412" s="1" t="s">
        <v>91</v>
      </c>
      <c r="AJ412" s="1" t="s">
        <v>92</v>
      </c>
    </row>
    <row r="413" spans="1:36">
      <c r="A413" s="1" t="s">
        <v>2652</v>
      </c>
      <c r="B413" s="1" t="s">
        <v>2653</v>
      </c>
      <c r="C413" s="1" t="s">
        <v>2654</v>
      </c>
      <c r="D413" s="1" t="s">
        <v>355</v>
      </c>
      <c r="E413" s="1" t="s">
        <v>62</v>
      </c>
      <c r="F413" s="1" t="s">
        <v>123</v>
      </c>
      <c r="G413" s="1" t="s">
        <v>124</v>
      </c>
      <c r="H413" s="1" t="s">
        <v>43</v>
      </c>
      <c r="I413" s="1" t="s">
        <v>44</v>
      </c>
      <c r="J413" t="s">
        <v>82</v>
      </c>
      <c r="K413" t="s">
        <v>83</v>
      </c>
      <c r="L413" s="1" t="s">
        <v>2655</v>
      </c>
      <c r="M413" s="1" t="s">
        <v>100</v>
      </c>
      <c r="N413" s="1" t="s">
        <v>194</v>
      </c>
      <c r="O413" s="1" t="s">
        <v>2656</v>
      </c>
      <c r="P413" s="1" t="s">
        <v>288</v>
      </c>
      <c r="Q413">
        <v>89</v>
      </c>
      <c r="R413">
        <v>22</v>
      </c>
      <c r="S413">
        <v>67</v>
      </c>
      <c r="T413">
        <v>20</v>
      </c>
      <c r="U413">
        <v>10</v>
      </c>
      <c r="V413">
        <v>200</v>
      </c>
      <c r="W413" s="1" t="s">
        <v>151</v>
      </c>
      <c r="X413" s="1" t="s">
        <v>152</v>
      </c>
      <c r="Y413" s="1" t="s">
        <v>153</v>
      </c>
      <c r="Z413">
        <v>34</v>
      </c>
      <c r="AA413" s="2">
        <v>46107</v>
      </c>
      <c r="AB413">
        <v>634948.28</v>
      </c>
      <c r="AC413">
        <v>739597.76</v>
      </c>
      <c r="AD413">
        <v>56510396.920000002</v>
      </c>
      <c r="AE413" s="1" t="s">
        <v>55</v>
      </c>
      <c r="AF413" s="2">
        <v>46152</v>
      </c>
      <c r="AG413" s="2">
        <v>46116</v>
      </c>
      <c r="AH413" s="2"/>
      <c r="AI413" s="1" t="s">
        <v>91</v>
      </c>
      <c r="AJ413" s="1" t="s">
        <v>92</v>
      </c>
    </row>
    <row r="414" spans="1:36">
      <c r="A414" s="1" t="s">
        <v>2657</v>
      </c>
      <c r="B414" s="1" t="s">
        <v>2658</v>
      </c>
      <c r="C414" s="1" t="s">
        <v>2659</v>
      </c>
      <c r="D414" s="1" t="s">
        <v>209</v>
      </c>
      <c r="E414" s="1" t="s">
        <v>40</v>
      </c>
      <c r="F414" s="1" t="s">
        <v>123</v>
      </c>
      <c r="G414" s="1" t="s">
        <v>124</v>
      </c>
      <c r="H414" s="1" t="s">
        <v>43</v>
      </c>
      <c r="I414" s="1" t="s">
        <v>44</v>
      </c>
      <c r="J414" t="s">
        <v>82</v>
      </c>
      <c r="K414" t="s">
        <v>83</v>
      </c>
      <c r="L414" s="1" t="s">
        <v>2660</v>
      </c>
      <c r="M414" s="1" t="s">
        <v>85</v>
      </c>
      <c r="N414" s="1" t="s">
        <v>49</v>
      </c>
      <c r="O414" s="1" t="s">
        <v>2661</v>
      </c>
      <c r="P414" s="1" t="s">
        <v>2662</v>
      </c>
      <c r="Q414">
        <v>197</v>
      </c>
      <c r="R414">
        <v>14</v>
      </c>
      <c r="S414">
        <v>183</v>
      </c>
      <c r="T414">
        <v>60</v>
      </c>
      <c r="U414">
        <v>24</v>
      </c>
      <c r="V414">
        <v>240</v>
      </c>
      <c r="W414" s="1" t="s">
        <v>88</v>
      </c>
      <c r="X414" s="1" t="s">
        <v>89</v>
      </c>
      <c r="Y414" s="1" t="s">
        <v>90</v>
      </c>
      <c r="Z414">
        <v>32</v>
      </c>
      <c r="AA414" s="2">
        <v>45876</v>
      </c>
      <c r="AB414">
        <v>436051.98</v>
      </c>
      <c r="AC414">
        <v>521515.5</v>
      </c>
      <c r="AD414">
        <v>85902240.060000002</v>
      </c>
      <c r="AE414" s="1" t="s">
        <v>55</v>
      </c>
      <c r="AF414" s="2">
        <v>46186</v>
      </c>
      <c r="AG414" s="2">
        <v>45885</v>
      </c>
      <c r="AH414" s="2"/>
      <c r="AI414" s="1" t="s">
        <v>91</v>
      </c>
      <c r="AJ414" s="1" t="s">
        <v>92</v>
      </c>
    </row>
    <row r="415" spans="1:36">
      <c r="A415" s="1" t="s">
        <v>2663</v>
      </c>
      <c r="B415" s="1" t="s">
        <v>2664</v>
      </c>
      <c r="C415" s="1" t="s">
        <v>2665</v>
      </c>
      <c r="D415" s="1" t="s">
        <v>39</v>
      </c>
      <c r="E415" s="1" t="s">
        <v>40</v>
      </c>
      <c r="F415" s="1" t="s">
        <v>41</v>
      </c>
      <c r="G415" s="1" t="s">
        <v>147</v>
      </c>
      <c r="H415" s="1" t="s">
        <v>43</v>
      </c>
      <c r="I415" s="1" t="s">
        <v>44</v>
      </c>
      <c r="J415" t="s">
        <v>45</v>
      </c>
      <c r="K415" t="s">
        <v>46</v>
      </c>
      <c r="L415" s="1" t="s">
        <v>1167</v>
      </c>
      <c r="M415" s="1" t="s">
        <v>168</v>
      </c>
      <c r="N415" s="1" t="s">
        <v>101</v>
      </c>
      <c r="O415" s="1" t="s">
        <v>2666</v>
      </c>
      <c r="P415" s="1" t="s">
        <v>2667</v>
      </c>
      <c r="Q415">
        <v>174</v>
      </c>
      <c r="R415">
        <v>65</v>
      </c>
      <c r="S415">
        <v>109</v>
      </c>
      <c r="T415">
        <v>25</v>
      </c>
      <c r="U415">
        <v>12</v>
      </c>
      <c r="V415">
        <v>250</v>
      </c>
      <c r="W415" s="1" t="s">
        <v>259</v>
      </c>
      <c r="X415" s="1" t="s">
        <v>260</v>
      </c>
      <c r="Y415" s="1" t="s">
        <v>54</v>
      </c>
      <c r="Z415">
        <v>10</v>
      </c>
      <c r="AA415" s="2">
        <v>45779</v>
      </c>
      <c r="AB415">
        <v>13083.69</v>
      </c>
      <c r="AC415">
        <v>20117.03</v>
      </c>
      <c r="AD415">
        <v>2276562.06</v>
      </c>
      <c r="AE415" s="1" t="s">
        <v>55</v>
      </c>
      <c r="AF415" s="2">
        <v>46183</v>
      </c>
      <c r="AG415" s="2">
        <v>45780</v>
      </c>
      <c r="AH415" s="2"/>
      <c r="AI415" s="1" t="s">
        <v>91</v>
      </c>
      <c r="AJ415" s="1" t="s">
        <v>92</v>
      </c>
    </row>
    <row r="416" spans="1:36">
      <c r="A416" s="1" t="s">
        <v>2668</v>
      </c>
      <c r="B416" s="1" t="s">
        <v>2669</v>
      </c>
      <c r="C416" s="1" t="s">
        <v>2670</v>
      </c>
      <c r="D416" s="1" t="s">
        <v>133</v>
      </c>
      <c r="E416" s="1" t="s">
        <v>134</v>
      </c>
      <c r="F416" s="1" t="s">
        <v>135</v>
      </c>
      <c r="G416" s="1" t="s">
        <v>166</v>
      </c>
      <c r="H416" s="1" t="s">
        <v>137</v>
      </c>
      <c r="I416" s="1" t="s">
        <v>44</v>
      </c>
      <c r="J416" t="s">
        <v>65</v>
      </c>
      <c r="K416" t="s">
        <v>66</v>
      </c>
      <c r="L416" s="1" t="s">
        <v>2671</v>
      </c>
      <c r="M416" s="1" t="s">
        <v>68</v>
      </c>
      <c r="N416" s="1" t="s">
        <v>178</v>
      </c>
      <c r="O416" s="1" t="s">
        <v>2672</v>
      </c>
      <c r="P416" s="1" t="s">
        <v>2673</v>
      </c>
      <c r="Q416">
        <v>41</v>
      </c>
      <c r="R416">
        <v>4</v>
      </c>
      <c r="S416">
        <v>37</v>
      </c>
      <c r="T416">
        <v>10</v>
      </c>
      <c r="U416">
        <v>5</v>
      </c>
      <c r="V416">
        <v>50</v>
      </c>
      <c r="W416" s="1" t="s">
        <v>52</v>
      </c>
      <c r="X416" s="1" t="s">
        <v>53</v>
      </c>
      <c r="Y416" s="1" t="s">
        <v>54</v>
      </c>
      <c r="Z416">
        <v>3</v>
      </c>
      <c r="AA416" s="2">
        <v>46168</v>
      </c>
      <c r="AB416">
        <v>33994.949999999997</v>
      </c>
      <c r="AC416">
        <v>48353.15</v>
      </c>
      <c r="AD416">
        <v>1393792.95</v>
      </c>
      <c r="AE416" s="1" t="s">
        <v>55</v>
      </c>
      <c r="AF416" s="2">
        <v>46172</v>
      </c>
      <c r="AG416" s="2">
        <v>46169</v>
      </c>
      <c r="AH416" s="2">
        <v>46116</v>
      </c>
      <c r="AI416" s="1" t="s">
        <v>91</v>
      </c>
      <c r="AJ416" s="1" t="s">
        <v>92</v>
      </c>
    </row>
    <row r="417" spans="1:36">
      <c r="A417" s="1" t="s">
        <v>2674</v>
      </c>
      <c r="B417" s="1" t="s">
        <v>2675</v>
      </c>
      <c r="C417" s="1" t="s">
        <v>2676</v>
      </c>
      <c r="D417" s="1" t="s">
        <v>508</v>
      </c>
      <c r="E417" s="1" t="s">
        <v>146</v>
      </c>
      <c r="F417" s="1" t="s">
        <v>244</v>
      </c>
      <c r="G417" s="1" t="s">
        <v>778</v>
      </c>
      <c r="H417" s="1" t="s">
        <v>43</v>
      </c>
      <c r="I417" s="1" t="s">
        <v>201</v>
      </c>
      <c r="J417" t="s">
        <v>82</v>
      </c>
      <c r="K417" t="s">
        <v>83</v>
      </c>
      <c r="L417" s="1" t="s">
        <v>2677</v>
      </c>
      <c r="M417" s="1" t="s">
        <v>126</v>
      </c>
      <c r="N417" s="1" t="s">
        <v>178</v>
      </c>
      <c r="O417" s="1" t="s">
        <v>2678</v>
      </c>
      <c r="P417" s="1" t="s">
        <v>2679</v>
      </c>
      <c r="Q417">
        <v>239</v>
      </c>
      <c r="R417">
        <v>47</v>
      </c>
      <c r="S417">
        <v>192</v>
      </c>
      <c r="T417">
        <v>25</v>
      </c>
      <c r="U417">
        <v>10</v>
      </c>
      <c r="V417">
        <v>200</v>
      </c>
      <c r="W417" s="1" t="s">
        <v>161</v>
      </c>
      <c r="X417" s="1" t="s">
        <v>162</v>
      </c>
      <c r="Y417" s="1" t="s">
        <v>54</v>
      </c>
      <c r="Z417">
        <v>5</v>
      </c>
      <c r="AA417" s="2">
        <v>45860</v>
      </c>
      <c r="AB417">
        <v>112121.32</v>
      </c>
      <c r="AC417">
        <v>144812.92000000001</v>
      </c>
      <c r="AD417">
        <v>26796995.48</v>
      </c>
      <c r="AE417" s="1" t="s">
        <v>55</v>
      </c>
      <c r="AF417" s="2">
        <v>46183</v>
      </c>
      <c r="AG417" s="2">
        <v>45868</v>
      </c>
      <c r="AH417" s="2"/>
      <c r="AI417" s="1" t="s">
        <v>410</v>
      </c>
      <c r="AJ417" s="1" t="s">
        <v>92</v>
      </c>
    </row>
    <row r="418" spans="1:36">
      <c r="A418" s="1" t="s">
        <v>2680</v>
      </c>
      <c r="B418" s="1" t="s">
        <v>2681</v>
      </c>
      <c r="C418" s="1" t="s">
        <v>2682</v>
      </c>
      <c r="D418" s="1" t="s">
        <v>1135</v>
      </c>
      <c r="E418" s="1" t="s">
        <v>122</v>
      </c>
      <c r="F418" s="1" t="s">
        <v>123</v>
      </c>
      <c r="G418" s="1" t="s">
        <v>200</v>
      </c>
      <c r="H418" s="1" t="s">
        <v>43</v>
      </c>
      <c r="I418" s="1" t="s">
        <v>44</v>
      </c>
      <c r="J418" t="s">
        <v>45</v>
      </c>
      <c r="K418" t="s">
        <v>46</v>
      </c>
      <c r="L418" s="1" t="s">
        <v>2683</v>
      </c>
      <c r="M418" s="1" t="s">
        <v>48</v>
      </c>
      <c r="N418" s="1" t="s">
        <v>203</v>
      </c>
      <c r="O418" s="1" t="s">
        <v>2684</v>
      </c>
      <c r="P418" s="1" t="s">
        <v>2685</v>
      </c>
      <c r="Q418">
        <v>43</v>
      </c>
      <c r="R418">
        <v>12</v>
      </c>
      <c r="S418">
        <v>31</v>
      </c>
      <c r="T418">
        <v>50</v>
      </c>
      <c r="U418">
        <v>25</v>
      </c>
      <c r="V418">
        <v>300</v>
      </c>
      <c r="W418" s="1" t="s">
        <v>249</v>
      </c>
      <c r="X418" s="1" t="s">
        <v>375</v>
      </c>
      <c r="Y418" s="1" t="s">
        <v>54</v>
      </c>
      <c r="Z418">
        <v>4</v>
      </c>
      <c r="AA418" s="2">
        <v>45678</v>
      </c>
      <c r="AB418">
        <v>633324.81999999995</v>
      </c>
      <c r="AC418">
        <v>890066.83</v>
      </c>
      <c r="AD418">
        <v>27232967.260000002</v>
      </c>
      <c r="AE418" s="1" t="s">
        <v>55</v>
      </c>
      <c r="AF418" s="2">
        <v>46186</v>
      </c>
      <c r="AG418" s="2">
        <v>45685</v>
      </c>
      <c r="AH418" s="2"/>
      <c r="AI418" s="1" t="s">
        <v>129</v>
      </c>
      <c r="AJ418" s="1" t="s">
        <v>57</v>
      </c>
    </row>
    <row r="419" spans="1:36">
      <c r="A419" s="1" t="s">
        <v>2686</v>
      </c>
      <c r="B419" s="1" t="s">
        <v>2687</v>
      </c>
      <c r="C419" s="1" t="s">
        <v>2688</v>
      </c>
      <c r="D419" s="1" t="s">
        <v>1015</v>
      </c>
      <c r="E419" s="1" t="s">
        <v>62</v>
      </c>
      <c r="F419" s="1" t="s">
        <v>80</v>
      </c>
      <c r="G419" s="1" t="s">
        <v>81</v>
      </c>
      <c r="H419" s="1" t="s">
        <v>43</v>
      </c>
      <c r="I419" s="1" t="s">
        <v>44</v>
      </c>
      <c r="J419" t="s">
        <v>65</v>
      </c>
      <c r="K419" t="s">
        <v>66</v>
      </c>
      <c r="L419" s="1" t="s">
        <v>2689</v>
      </c>
      <c r="M419" s="1" t="s">
        <v>139</v>
      </c>
      <c r="N419" s="1" t="s">
        <v>49</v>
      </c>
      <c r="O419" s="1" t="s">
        <v>2690</v>
      </c>
      <c r="P419" s="1" t="s">
        <v>2691</v>
      </c>
      <c r="Q419">
        <v>-2</v>
      </c>
      <c r="R419">
        <v>23</v>
      </c>
      <c r="S419">
        <v>128</v>
      </c>
      <c r="T419">
        <v>50</v>
      </c>
      <c r="U419">
        <v>25</v>
      </c>
      <c r="V419">
        <v>300</v>
      </c>
      <c r="W419" s="1" t="s">
        <v>444</v>
      </c>
      <c r="X419" s="1" t="s">
        <v>445</v>
      </c>
      <c r="Y419" s="1" t="s">
        <v>74</v>
      </c>
      <c r="Z419">
        <v>20</v>
      </c>
      <c r="AA419" s="2">
        <v>45823</v>
      </c>
      <c r="AB419">
        <v>1054195.67</v>
      </c>
      <c r="AC419">
        <v>1277892.77</v>
      </c>
      <c r="AD419">
        <v>159183546.19999999</v>
      </c>
      <c r="AE419" s="1" t="s">
        <v>55</v>
      </c>
      <c r="AF419" s="2">
        <v>46148</v>
      </c>
      <c r="AG419" s="2">
        <v>45826</v>
      </c>
      <c r="AH419" s="2"/>
      <c r="AI419" s="1" t="s">
        <v>91</v>
      </c>
      <c r="AJ419" s="1" t="s">
        <v>92</v>
      </c>
    </row>
    <row r="420" spans="1:36">
      <c r="A420" s="1" t="s">
        <v>2692</v>
      </c>
      <c r="B420" s="1" t="s">
        <v>878</v>
      </c>
      <c r="C420" s="1" t="s">
        <v>2693</v>
      </c>
      <c r="D420" s="1" t="s">
        <v>378</v>
      </c>
      <c r="E420" s="1" t="s">
        <v>110</v>
      </c>
      <c r="F420" s="1" t="s">
        <v>63</v>
      </c>
      <c r="G420" s="1" t="s">
        <v>64</v>
      </c>
      <c r="H420" s="1" t="s">
        <v>43</v>
      </c>
      <c r="I420" s="1" t="s">
        <v>44</v>
      </c>
      <c r="J420" t="s">
        <v>65</v>
      </c>
      <c r="K420" t="s">
        <v>66</v>
      </c>
      <c r="L420" s="1" t="s">
        <v>2694</v>
      </c>
      <c r="M420" s="1" t="s">
        <v>114</v>
      </c>
      <c r="N420" s="1" t="s">
        <v>236</v>
      </c>
      <c r="O420" s="1" t="s">
        <v>2695</v>
      </c>
      <c r="P420" s="1" t="s">
        <v>2696</v>
      </c>
      <c r="Q420">
        <v>236</v>
      </c>
      <c r="R420">
        <v>73</v>
      </c>
      <c r="S420">
        <v>163</v>
      </c>
      <c r="T420">
        <v>40</v>
      </c>
      <c r="U420">
        <v>12</v>
      </c>
      <c r="V420">
        <v>400</v>
      </c>
      <c r="W420" s="1" t="s">
        <v>52</v>
      </c>
      <c r="X420" s="1" t="s">
        <v>53</v>
      </c>
      <c r="Y420" s="1" t="s">
        <v>54</v>
      </c>
      <c r="Z420">
        <v>7</v>
      </c>
      <c r="AA420" s="2">
        <v>46182</v>
      </c>
      <c r="AB420">
        <v>151878.16</v>
      </c>
      <c r="AC420">
        <v>202488.49</v>
      </c>
      <c r="AD420">
        <v>35843245.759999998</v>
      </c>
      <c r="AE420" s="1" t="s">
        <v>55</v>
      </c>
      <c r="AF420" s="2">
        <v>46191</v>
      </c>
      <c r="AG420" s="2">
        <v>46194</v>
      </c>
      <c r="AH420" s="2">
        <v>46452</v>
      </c>
      <c r="AI420" s="1" t="s">
        <v>91</v>
      </c>
      <c r="AJ420" s="1" t="s">
        <v>92</v>
      </c>
    </row>
    <row r="421" spans="1:36">
      <c r="A421" s="1" t="s">
        <v>2697</v>
      </c>
      <c r="B421" s="1" t="s">
        <v>2698</v>
      </c>
      <c r="C421" s="1" t="s">
        <v>2699</v>
      </c>
      <c r="D421" s="1" t="s">
        <v>1678</v>
      </c>
      <c r="E421" s="1" t="s">
        <v>335</v>
      </c>
      <c r="F421" s="1" t="s">
        <v>97</v>
      </c>
      <c r="G421" s="1" t="s">
        <v>614</v>
      </c>
      <c r="H421" s="1" t="s">
        <v>43</v>
      </c>
      <c r="I421" s="1" t="s">
        <v>44</v>
      </c>
      <c r="J421" t="s">
        <v>45</v>
      </c>
      <c r="K421" t="s">
        <v>46</v>
      </c>
      <c r="L421" s="1" t="s">
        <v>2700</v>
      </c>
      <c r="M421" s="1" t="s">
        <v>100</v>
      </c>
      <c r="N421" s="1" t="s">
        <v>178</v>
      </c>
      <c r="O421" s="1" t="s">
        <v>2701</v>
      </c>
      <c r="P421" s="1" t="s">
        <v>1548</v>
      </c>
      <c r="Q421">
        <v>56</v>
      </c>
      <c r="R421">
        <v>1</v>
      </c>
      <c r="S421">
        <v>55</v>
      </c>
      <c r="T421">
        <v>10</v>
      </c>
      <c r="U421">
        <v>4</v>
      </c>
      <c r="V421">
        <v>60</v>
      </c>
      <c r="W421" s="1" t="s">
        <v>259</v>
      </c>
      <c r="X421" s="1" t="s">
        <v>260</v>
      </c>
      <c r="Y421" s="1" t="s">
        <v>54</v>
      </c>
      <c r="Z421">
        <v>6</v>
      </c>
      <c r="AA421" s="2">
        <v>45807</v>
      </c>
      <c r="AB421">
        <v>74150.03</v>
      </c>
      <c r="AC421">
        <v>89813.17</v>
      </c>
      <c r="AD421">
        <v>4152401.68</v>
      </c>
      <c r="AE421" s="1" t="s">
        <v>55</v>
      </c>
      <c r="AF421" s="2">
        <v>46148</v>
      </c>
      <c r="AG421" s="2">
        <v>45818</v>
      </c>
      <c r="AH421" s="2"/>
      <c r="AI421" s="1" t="s">
        <v>91</v>
      </c>
      <c r="AJ421" s="1" t="s">
        <v>92</v>
      </c>
    </row>
    <row r="422" spans="1:36">
      <c r="A422" s="1" t="s">
        <v>2702</v>
      </c>
      <c r="B422" s="1" t="s">
        <v>2703</v>
      </c>
      <c r="C422" s="1" t="s">
        <v>2704</v>
      </c>
      <c r="D422" s="1" t="s">
        <v>61</v>
      </c>
      <c r="E422" s="1" t="s">
        <v>62</v>
      </c>
      <c r="F422" s="1" t="s">
        <v>63</v>
      </c>
      <c r="G422" s="1" t="s">
        <v>304</v>
      </c>
      <c r="H422" s="1" t="s">
        <v>43</v>
      </c>
      <c r="I422" s="1" t="s">
        <v>44</v>
      </c>
      <c r="J422" t="s">
        <v>45</v>
      </c>
      <c r="K422" t="s">
        <v>46</v>
      </c>
      <c r="L422" s="1" t="s">
        <v>2705</v>
      </c>
      <c r="M422" s="1" t="s">
        <v>114</v>
      </c>
      <c r="N422" s="1" t="s">
        <v>101</v>
      </c>
      <c r="O422" s="1" t="s">
        <v>1283</v>
      </c>
      <c r="P422" s="1" t="s">
        <v>2706</v>
      </c>
      <c r="Q422">
        <v>204</v>
      </c>
      <c r="R422">
        <v>69</v>
      </c>
      <c r="S422">
        <v>135</v>
      </c>
      <c r="T422">
        <v>50</v>
      </c>
      <c r="U422">
        <v>25</v>
      </c>
      <c r="V422">
        <v>400</v>
      </c>
      <c r="W422" s="1" t="s">
        <v>249</v>
      </c>
      <c r="X422" s="1" t="s">
        <v>375</v>
      </c>
      <c r="Y422" s="1" t="s">
        <v>54</v>
      </c>
      <c r="Z422">
        <v>5</v>
      </c>
      <c r="AA422" s="2">
        <v>45843</v>
      </c>
      <c r="AB422">
        <v>84081.11</v>
      </c>
      <c r="AC422">
        <v>129399.23</v>
      </c>
      <c r="AD422">
        <v>17152546.440000001</v>
      </c>
      <c r="AE422" s="1" t="s">
        <v>55</v>
      </c>
      <c r="AF422" s="2">
        <v>46177</v>
      </c>
      <c r="AG422" s="2">
        <v>45852</v>
      </c>
      <c r="AH422" s="2">
        <v>46860</v>
      </c>
      <c r="AI422" s="1" t="s">
        <v>91</v>
      </c>
      <c r="AJ422" s="1" t="s">
        <v>92</v>
      </c>
    </row>
    <row r="423" spans="1:36">
      <c r="A423" s="1" t="s">
        <v>2707</v>
      </c>
      <c r="B423" s="1" t="s">
        <v>2708</v>
      </c>
      <c r="C423" s="1" t="s">
        <v>2709</v>
      </c>
      <c r="D423" s="1" t="s">
        <v>613</v>
      </c>
      <c r="E423" s="1" t="s">
        <v>40</v>
      </c>
      <c r="F423" s="1" t="s">
        <v>97</v>
      </c>
      <c r="G423" s="1" t="s">
        <v>614</v>
      </c>
      <c r="H423" s="1" t="s">
        <v>43</v>
      </c>
      <c r="I423" s="1" t="s">
        <v>44</v>
      </c>
      <c r="J423" t="s">
        <v>45</v>
      </c>
      <c r="K423" t="s">
        <v>46</v>
      </c>
      <c r="L423" s="1" t="s">
        <v>2710</v>
      </c>
      <c r="M423" s="1" t="s">
        <v>139</v>
      </c>
      <c r="N423" s="1" t="s">
        <v>115</v>
      </c>
      <c r="O423" s="1" t="s">
        <v>2711</v>
      </c>
      <c r="P423" s="1" t="s">
        <v>2712</v>
      </c>
      <c r="Q423">
        <v>330</v>
      </c>
      <c r="R423">
        <v>70</v>
      </c>
      <c r="S423">
        <v>260</v>
      </c>
      <c r="T423">
        <v>30</v>
      </c>
      <c r="U423">
        <v>9</v>
      </c>
      <c r="V423">
        <v>300</v>
      </c>
      <c r="W423" s="1" t="s">
        <v>52</v>
      </c>
      <c r="X423" s="1" t="s">
        <v>53</v>
      </c>
      <c r="Y423" s="1" t="s">
        <v>54</v>
      </c>
      <c r="Z423">
        <v>7</v>
      </c>
      <c r="AA423" s="2">
        <v>45734</v>
      </c>
      <c r="AB423">
        <v>128530.59</v>
      </c>
      <c r="AC423">
        <v>150882.62</v>
      </c>
      <c r="AD423">
        <v>42415094.700000003</v>
      </c>
      <c r="AE423" s="1" t="s">
        <v>55</v>
      </c>
      <c r="AF423" s="2">
        <v>46170</v>
      </c>
      <c r="AG423" s="2">
        <v>45743</v>
      </c>
      <c r="AH423" s="2"/>
      <c r="AI423" s="1" t="s">
        <v>410</v>
      </c>
      <c r="AJ423" s="1" t="s">
        <v>92</v>
      </c>
    </row>
    <row r="424" spans="1:36">
      <c r="A424" s="1" t="s">
        <v>2713</v>
      </c>
      <c r="B424" s="1" t="s">
        <v>2714</v>
      </c>
      <c r="C424" s="1" t="s">
        <v>2715</v>
      </c>
      <c r="D424" s="1" t="s">
        <v>433</v>
      </c>
      <c r="E424" s="1" t="s">
        <v>110</v>
      </c>
      <c r="F424" s="1" t="s">
        <v>363</v>
      </c>
      <c r="G424" s="1" t="s">
        <v>495</v>
      </c>
      <c r="H424" s="1" t="s">
        <v>43</v>
      </c>
      <c r="I424" s="1" t="s">
        <v>44</v>
      </c>
      <c r="J424" t="s">
        <v>45</v>
      </c>
      <c r="K424" t="s">
        <v>46</v>
      </c>
      <c r="L424" s="1" t="s">
        <v>2716</v>
      </c>
      <c r="M424" s="1" t="s">
        <v>68</v>
      </c>
      <c r="N424" s="1" t="s">
        <v>278</v>
      </c>
      <c r="O424" s="1" t="s">
        <v>2717</v>
      </c>
      <c r="P424" s="1" t="s">
        <v>2718</v>
      </c>
      <c r="Q424">
        <v>10</v>
      </c>
      <c r="R424">
        <v>2</v>
      </c>
      <c r="S424">
        <v>8</v>
      </c>
      <c r="T424">
        <v>15</v>
      </c>
      <c r="U424">
        <v>6</v>
      </c>
      <c r="V424">
        <v>150</v>
      </c>
      <c r="W424" s="1" t="s">
        <v>52</v>
      </c>
      <c r="X424" s="1" t="s">
        <v>53</v>
      </c>
      <c r="Y424" s="1" t="s">
        <v>54</v>
      </c>
      <c r="Z424">
        <v>6</v>
      </c>
      <c r="AA424" s="2">
        <v>45687</v>
      </c>
      <c r="AB424">
        <v>21791.919999999998</v>
      </c>
      <c r="AC424">
        <v>25190.78</v>
      </c>
      <c r="AD424">
        <v>217919.2</v>
      </c>
      <c r="AE424" s="1" t="s">
        <v>55</v>
      </c>
      <c r="AF424" s="2">
        <v>46158</v>
      </c>
      <c r="AG424" s="2">
        <v>45689</v>
      </c>
      <c r="AH424" s="2"/>
      <c r="AI424" s="1" t="s">
        <v>129</v>
      </c>
      <c r="AJ424" s="1" t="s">
        <v>57</v>
      </c>
    </row>
    <row r="425" spans="1:36">
      <c r="A425" s="1" t="s">
        <v>2719</v>
      </c>
      <c r="B425" s="1" t="s">
        <v>2720</v>
      </c>
      <c r="C425" s="1" t="s">
        <v>2721</v>
      </c>
      <c r="D425" s="1" t="s">
        <v>378</v>
      </c>
      <c r="E425" s="1" t="s">
        <v>110</v>
      </c>
      <c r="F425" s="1" t="s">
        <v>97</v>
      </c>
      <c r="G425" s="1" t="s">
        <v>304</v>
      </c>
      <c r="H425" s="1" t="s">
        <v>43</v>
      </c>
      <c r="I425" s="1" t="s">
        <v>44</v>
      </c>
      <c r="J425" t="s">
        <v>82</v>
      </c>
      <c r="K425" t="s">
        <v>83</v>
      </c>
      <c r="L425" s="1" t="s">
        <v>2330</v>
      </c>
      <c r="M425" s="1" t="s">
        <v>139</v>
      </c>
      <c r="N425" s="1" t="s">
        <v>101</v>
      </c>
      <c r="O425" s="1" t="s">
        <v>2722</v>
      </c>
      <c r="P425" s="1" t="s">
        <v>2723</v>
      </c>
      <c r="Q425">
        <v>0</v>
      </c>
      <c r="R425">
        <v>0</v>
      </c>
      <c r="S425">
        <v>0</v>
      </c>
      <c r="T425">
        <v>25</v>
      </c>
      <c r="U425">
        <v>10</v>
      </c>
      <c r="V425">
        <v>100</v>
      </c>
      <c r="W425" s="1" t="s">
        <v>308</v>
      </c>
      <c r="X425" s="1" t="s">
        <v>309</v>
      </c>
      <c r="Y425" s="1" t="s">
        <v>74</v>
      </c>
      <c r="Z425">
        <v>22</v>
      </c>
      <c r="AA425" s="2">
        <v>46053</v>
      </c>
      <c r="AB425">
        <v>132167.17000000001</v>
      </c>
      <c r="AC425">
        <v>191116.49</v>
      </c>
      <c r="AD425">
        <v>0</v>
      </c>
      <c r="AE425" s="1" t="s">
        <v>55</v>
      </c>
      <c r="AF425" s="2">
        <v>46168</v>
      </c>
      <c r="AG425" s="2">
        <v>46062</v>
      </c>
      <c r="AH425" s="2">
        <v>46402</v>
      </c>
      <c r="AI425" s="1" t="s">
        <v>56</v>
      </c>
      <c r="AJ425" s="1" t="s">
        <v>57</v>
      </c>
    </row>
    <row r="426" spans="1:36">
      <c r="A426" s="1" t="s">
        <v>2724</v>
      </c>
      <c r="B426" s="1" t="s">
        <v>2725</v>
      </c>
      <c r="C426" s="1" t="s">
        <v>2726</v>
      </c>
      <c r="D426" s="1" t="s">
        <v>355</v>
      </c>
      <c r="E426" s="1" t="s">
        <v>62</v>
      </c>
      <c r="F426" s="1" t="s">
        <v>123</v>
      </c>
      <c r="G426" s="1" t="s">
        <v>124</v>
      </c>
      <c r="H426" s="1" t="s">
        <v>43</v>
      </c>
      <c r="I426" s="1" t="s">
        <v>44</v>
      </c>
      <c r="J426" t="s">
        <v>65</v>
      </c>
      <c r="K426" t="s">
        <v>66</v>
      </c>
      <c r="L426" s="1" t="s">
        <v>2727</v>
      </c>
      <c r="M426" s="1" t="s">
        <v>48</v>
      </c>
      <c r="N426" s="1" t="s">
        <v>69</v>
      </c>
      <c r="O426" s="1" t="s">
        <v>2728</v>
      </c>
      <c r="P426" s="1" t="s">
        <v>2729</v>
      </c>
      <c r="Q426">
        <v>8</v>
      </c>
      <c r="R426">
        <v>0</v>
      </c>
      <c r="S426">
        <v>8</v>
      </c>
      <c r="T426">
        <v>15</v>
      </c>
      <c r="U426">
        <v>6</v>
      </c>
      <c r="V426">
        <v>120</v>
      </c>
      <c r="W426" s="1" t="s">
        <v>52</v>
      </c>
      <c r="X426" s="1" t="s">
        <v>53</v>
      </c>
      <c r="Y426" s="1" t="s">
        <v>54</v>
      </c>
      <c r="Z426">
        <v>3</v>
      </c>
      <c r="AA426" s="2">
        <v>46013</v>
      </c>
      <c r="AB426">
        <v>507224.61</v>
      </c>
      <c r="AC426">
        <v>599389.55000000005</v>
      </c>
      <c r="AD426">
        <v>4057796.88</v>
      </c>
      <c r="AE426" s="1" t="s">
        <v>55</v>
      </c>
      <c r="AF426" s="2">
        <v>46192</v>
      </c>
      <c r="AG426" s="2">
        <v>46020</v>
      </c>
      <c r="AH426" s="2"/>
      <c r="AI426" s="1" t="s">
        <v>129</v>
      </c>
      <c r="AJ426" s="1" t="s">
        <v>57</v>
      </c>
    </row>
    <row r="427" spans="1:36">
      <c r="A427" s="1" t="s">
        <v>2730</v>
      </c>
      <c r="B427" s="1" t="s">
        <v>2731</v>
      </c>
      <c r="C427" s="1" t="s">
        <v>2732</v>
      </c>
      <c r="D427" s="1" t="s">
        <v>274</v>
      </c>
      <c r="E427" s="1" t="s">
        <v>275</v>
      </c>
      <c r="F427" s="1" t="s">
        <v>266</v>
      </c>
      <c r="G427" s="1" t="s">
        <v>276</v>
      </c>
      <c r="H427" s="1" t="s">
        <v>43</v>
      </c>
      <c r="I427" s="1" t="s">
        <v>44</v>
      </c>
      <c r="J427" t="s">
        <v>45</v>
      </c>
      <c r="K427" t="s">
        <v>46</v>
      </c>
      <c r="L427" s="1" t="s">
        <v>2733</v>
      </c>
      <c r="M427" s="1" t="s">
        <v>114</v>
      </c>
      <c r="N427" s="1" t="s">
        <v>115</v>
      </c>
      <c r="O427" s="1" t="s">
        <v>2734</v>
      </c>
      <c r="P427" s="1" t="s">
        <v>2735</v>
      </c>
      <c r="Q427">
        <v>470</v>
      </c>
      <c r="R427">
        <v>1</v>
      </c>
      <c r="S427">
        <v>469</v>
      </c>
      <c r="T427">
        <v>40</v>
      </c>
      <c r="U427">
        <v>12</v>
      </c>
      <c r="V427">
        <v>400</v>
      </c>
      <c r="W427" s="1" t="s">
        <v>181</v>
      </c>
      <c r="X427" s="1" t="s">
        <v>182</v>
      </c>
      <c r="Y427" s="1" t="s">
        <v>54</v>
      </c>
      <c r="Z427">
        <v>6</v>
      </c>
      <c r="AA427" s="2">
        <v>45750</v>
      </c>
      <c r="AB427">
        <v>414841.56</v>
      </c>
      <c r="AC427">
        <v>632172.96</v>
      </c>
      <c r="AD427">
        <v>194975533.19999999</v>
      </c>
      <c r="AE427" s="1" t="s">
        <v>55</v>
      </c>
      <c r="AF427" s="2">
        <v>46179</v>
      </c>
      <c r="AG427" s="2">
        <v>45762</v>
      </c>
      <c r="AH427" s="2"/>
      <c r="AI427" s="1" t="s">
        <v>410</v>
      </c>
      <c r="AJ427" s="1" t="s">
        <v>92</v>
      </c>
    </row>
    <row r="428" spans="1:36">
      <c r="A428" s="1" t="s">
        <v>2736</v>
      </c>
      <c r="B428" s="1" t="s">
        <v>2737</v>
      </c>
      <c r="C428" s="1" t="s">
        <v>2738</v>
      </c>
      <c r="D428" s="1" t="s">
        <v>1009</v>
      </c>
      <c r="E428" s="1" t="s">
        <v>186</v>
      </c>
      <c r="F428" s="1" t="s">
        <v>363</v>
      </c>
      <c r="G428" s="1" t="s">
        <v>364</v>
      </c>
      <c r="H428" s="1" t="s">
        <v>43</v>
      </c>
      <c r="I428" s="1" t="s">
        <v>44</v>
      </c>
      <c r="J428" t="s">
        <v>82</v>
      </c>
      <c r="K428" t="s">
        <v>83</v>
      </c>
      <c r="L428" s="1" t="s">
        <v>2739</v>
      </c>
      <c r="M428" s="1" t="s">
        <v>168</v>
      </c>
      <c r="N428" s="1" t="s">
        <v>69</v>
      </c>
      <c r="O428" s="1" t="s">
        <v>2740</v>
      </c>
      <c r="P428" s="1" t="s">
        <v>2741</v>
      </c>
      <c r="Q428">
        <v>7</v>
      </c>
      <c r="R428">
        <v>1</v>
      </c>
      <c r="S428">
        <v>6</v>
      </c>
      <c r="T428">
        <v>100</v>
      </c>
      <c r="U428">
        <v>40</v>
      </c>
      <c r="V428">
        <v>500</v>
      </c>
      <c r="W428" s="1" t="s">
        <v>161</v>
      </c>
      <c r="X428" s="1" t="s">
        <v>171</v>
      </c>
      <c r="Y428" s="1" t="s">
        <v>54</v>
      </c>
      <c r="Z428">
        <v>7</v>
      </c>
      <c r="AA428" s="2">
        <v>45762</v>
      </c>
      <c r="AB428">
        <v>35990.53</v>
      </c>
      <c r="AC428">
        <v>44045.48</v>
      </c>
      <c r="AD428">
        <v>251933.71</v>
      </c>
      <c r="AE428" s="1" t="s">
        <v>55</v>
      </c>
      <c r="AF428" s="2">
        <v>46163</v>
      </c>
      <c r="AG428" s="2">
        <v>45772</v>
      </c>
      <c r="AH428" s="2"/>
      <c r="AI428" s="1" t="s">
        <v>129</v>
      </c>
      <c r="AJ428" s="1" t="s">
        <v>57</v>
      </c>
    </row>
    <row r="429" spans="1:36">
      <c r="A429" s="1" t="s">
        <v>2742</v>
      </c>
      <c r="B429" s="1" t="s">
        <v>2743</v>
      </c>
      <c r="C429" s="1" t="s">
        <v>2744</v>
      </c>
      <c r="D429" s="1" t="s">
        <v>943</v>
      </c>
      <c r="E429" s="1" t="s">
        <v>335</v>
      </c>
      <c r="F429" s="1" t="s">
        <v>97</v>
      </c>
      <c r="G429" s="1" t="s">
        <v>98</v>
      </c>
      <c r="H429" s="1" t="s">
        <v>43</v>
      </c>
      <c r="I429" s="1" t="s">
        <v>44</v>
      </c>
      <c r="J429" t="s">
        <v>82</v>
      </c>
      <c r="K429" t="s">
        <v>83</v>
      </c>
      <c r="L429" s="1" t="s">
        <v>2745</v>
      </c>
      <c r="M429" s="1" t="s">
        <v>48</v>
      </c>
      <c r="N429" s="1" t="s">
        <v>49</v>
      </c>
      <c r="O429" s="1" t="s">
        <v>2746</v>
      </c>
      <c r="P429" s="1" t="s">
        <v>2747</v>
      </c>
      <c r="Q429">
        <v>257</v>
      </c>
      <c r="R429">
        <v>74</v>
      </c>
      <c r="S429">
        <v>183</v>
      </c>
      <c r="T429">
        <v>40</v>
      </c>
      <c r="U429">
        <v>12</v>
      </c>
      <c r="V429">
        <v>400</v>
      </c>
      <c r="W429" s="1" t="s">
        <v>161</v>
      </c>
      <c r="X429" s="1" t="s">
        <v>162</v>
      </c>
      <c r="Y429" s="1" t="s">
        <v>54</v>
      </c>
      <c r="Z429">
        <v>4</v>
      </c>
      <c r="AA429" s="2">
        <v>45862</v>
      </c>
      <c r="AB429">
        <v>184268.75</v>
      </c>
      <c r="AC429">
        <v>239451.26</v>
      </c>
      <c r="AD429">
        <v>47357068.75</v>
      </c>
      <c r="AE429" s="1" t="s">
        <v>55</v>
      </c>
      <c r="AF429" s="2">
        <v>46170</v>
      </c>
      <c r="AG429" s="2">
        <v>45874</v>
      </c>
      <c r="AH429" s="2"/>
      <c r="AI429" s="1" t="s">
        <v>91</v>
      </c>
      <c r="AJ429" s="1" t="s">
        <v>92</v>
      </c>
    </row>
    <row r="430" spans="1:36">
      <c r="A430" s="1" t="s">
        <v>2748</v>
      </c>
      <c r="B430" s="1" t="s">
        <v>2749</v>
      </c>
      <c r="C430" s="1" t="s">
        <v>2750</v>
      </c>
      <c r="D430" s="1" t="s">
        <v>413</v>
      </c>
      <c r="E430" s="1" t="s">
        <v>146</v>
      </c>
      <c r="F430" s="1" t="s">
        <v>244</v>
      </c>
      <c r="G430" s="1" t="s">
        <v>509</v>
      </c>
      <c r="H430" s="1" t="s">
        <v>43</v>
      </c>
      <c r="I430" s="1" t="s">
        <v>44</v>
      </c>
      <c r="J430" t="s">
        <v>65</v>
      </c>
      <c r="K430" t="s">
        <v>66</v>
      </c>
      <c r="L430" s="1" t="s">
        <v>2751</v>
      </c>
      <c r="M430" s="1" t="s">
        <v>100</v>
      </c>
      <c r="N430" s="1" t="s">
        <v>69</v>
      </c>
      <c r="O430" s="1" t="s">
        <v>2752</v>
      </c>
      <c r="P430" s="1" t="s">
        <v>2753</v>
      </c>
      <c r="Q430">
        <v>16</v>
      </c>
      <c r="R430">
        <v>3</v>
      </c>
      <c r="S430">
        <v>13</v>
      </c>
      <c r="T430">
        <v>60</v>
      </c>
      <c r="U430">
        <v>30</v>
      </c>
      <c r="V430">
        <v>300</v>
      </c>
      <c r="W430" s="1" t="s">
        <v>72</v>
      </c>
      <c r="X430" s="1" t="s">
        <v>73</v>
      </c>
      <c r="Y430" s="1" t="s">
        <v>74</v>
      </c>
      <c r="Z430">
        <v>14</v>
      </c>
      <c r="AA430" s="2">
        <v>45747</v>
      </c>
      <c r="AB430">
        <v>44120.98</v>
      </c>
      <c r="AC430">
        <v>67603.600000000006</v>
      </c>
      <c r="AD430">
        <v>705935.68</v>
      </c>
      <c r="AE430" s="1" t="s">
        <v>55</v>
      </c>
      <c r="AF430" s="2">
        <v>46178</v>
      </c>
      <c r="AG430" s="2">
        <v>45755</v>
      </c>
      <c r="AH430" s="2"/>
      <c r="AI430" s="1" t="s">
        <v>129</v>
      </c>
      <c r="AJ430" s="1" t="s">
        <v>57</v>
      </c>
    </row>
    <row r="431" spans="1:36">
      <c r="A431" s="1" t="s">
        <v>2754</v>
      </c>
      <c r="B431" s="1" t="s">
        <v>2755</v>
      </c>
      <c r="C431" s="1" t="s">
        <v>2756</v>
      </c>
      <c r="D431" s="1" t="s">
        <v>613</v>
      </c>
      <c r="E431" s="1" t="s">
        <v>40</v>
      </c>
      <c r="F431" s="1" t="s">
        <v>97</v>
      </c>
      <c r="G431" s="1" t="s">
        <v>614</v>
      </c>
      <c r="H431" s="1" t="s">
        <v>43</v>
      </c>
      <c r="I431" s="1" t="s">
        <v>44</v>
      </c>
      <c r="J431" t="s">
        <v>82</v>
      </c>
      <c r="K431" t="s">
        <v>83</v>
      </c>
      <c r="L431" s="1" t="s">
        <v>2757</v>
      </c>
      <c r="M431" s="1" t="s">
        <v>114</v>
      </c>
      <c r="N431" s="1" t="s">
        <v>278</v>
      </c>
      <c r="O431" s="1" t="s">
        <v>2758</v>
      </c>
      <c r="P431" s="1" t="s">
        <v>2759</v>
      </c>
      <c r="Q431">
        <v>69</v>
      </c>
      <c r="R431">
        <v>27</v>
      </c>
      <c r="S431">
        <v>42</v>
      </c>
      <c r="T431">
        <v>100</v>
      </c>
      <c r="U431">
        <v>50</v>
      </c>
      <c r="V431">
        <v>500</v>
      </c>
      <c r="W431" s="1" t="s">
        <v>308</v>
      </c>
      <c r="X431" s="1" t="s">
        <v>309</v>
      </c>
      <c r="Y431" s="1" t="s">
        <v>74</v>
      </c>
      <c r="Z431">
        <v>24</v>
      </c>
      <c r="AA431" s="2">
        <v>45996</v>
      </c>
      <c r="AB431">
        <v>46419.65</v>
      </c>
      <c r="AC431">
        <v>55920.09</v>
      </c>
      <c r="AD431">
        <v>3202955.85</v>
      </c>
      <c r="AE431" s="1" t="s">
        <v>55</v>
      </c>
      <c r="AF431" s="2">
        <v>46166</v>
      </c>
      <c r="AG431" s="2">
        <v>45997</v>
      </c>
      <c r="AH431" s="2"/>
      <c r="AI431" s="1" t="s">
        <v>129</v>
      </c>
      <c r="AJ431" s="1" t="s">
        <v>57</v>
      </c>
    </row>
    <row r="432" spans="1:36">
      <c r="A432" s="1" t="s">
        <v>2760</v>
      </c>
      <c r="B432" s="1" t="s">
        <v>2761</v>
      </c>
      <c r="C432" s="1" t="s">
        <v>2762</v>
      </c>
      <c r="D432" s="1" t="s">
        <v>133</v>
      </c>
      <c r="E432" s="1" t="s">
        <v>134</v>
      </c>
      <c r="F432" s="1" t="s">
        <v>135</v>
      </c>
      <c r="G432" s="1" t="s">
        <v>136</v>
      </c>
      <c r="H432" s="1" t="s">
        <v>137</v>
      </c>
      <c r="I432" s="1" t="s">
        <v>44</v>
      </c>
      <c r="J432" t="s">
        <v>65</v>
      </c>
      <c r="K432" t="s">
        <v>66</v>
      </c>
      <c r="L432" s="1" t="s">
        <v>1155</v>
      </c>
      <c r="M432" s="1" t="s">
        <v>114</v>
      </c>
      <c r="N432" s="1" t="s">
        <v>203</v>
      </c>
      <c r="O432" s="1" t="s">
        <v>2763</v>
      </c>
      <c r="P432" s="1" t="s">
        <v>2764</v>
      </c>
      <c r="Q432">
        <v>299</v>
      </c>
      <c r="R432">
        <v>38</v>
      </c>
      <c r="S432">
        <v>261</v>
      </c>
      <c r="T432">
        <v>40</v>
      </c>
      <c r="U432">
        <v>20</v>
      </c>
      <c r="V432">
        <v>320</v>
      </c>
      <c r="W432" s="1" t="s">
        <v>181</v>
      </c>
      <c r="X432" s="1" t="s">
        <v>182</v>
      </c>
      <c r="Y432" s="1" t="s">
        <v>54</v>
      </c>
      <c r="Z432">
        <v>9</v>
      </c>
      <c r="AA432" s="2">
        <v>45729</v>
      </c>
      <c r="AB432">
        <v>18287.37</v>
      </c>
      <c r="AC432">
        <v>26857.99</v>
      </c>
      <c r="AD432">
        <v>5467923.6299999999</v>
      </c>
      <c r="AE432" s="1" t="s">
        <v>55</v>
      </c>
      <c r="AF432" s="2">
        <v>46158</v>
      </c>
      <c r="AG432" s="2">
        <v>45738</v>
      </c>
      <c r="AH432" s="2">
        <v>46336</v>
      </c>
      <c r="AI432" s="1" t="s">
        <v>91</v>
      </c>
      <c r="AJ432" s="1" t="s">
        <v>92</v>
      </c>
    </row>
    <row r="433" spans="1:36">
      <c r="A433" s="1" t="s">
        <v>2765</v>
      </c>
      <c r="B433" s="1" t="s">
        <v>2766</v>
      </c>
      <c r="C433" s="1" t="s">
        <v>2767</v>
      </c>
      <c r="D433" s="1" t="s">
        <v>253</v>
      </c>
      <c r="E433" s="1" t="s">
        <v>254</v>
      </c>
      <c r="F433" s="1" t="s">
        <v>217</v>
      </c>
      <c r="G433" s="1" t="s">
        <v>487</v>
      </c>
      <c r="H433" s="1" t="s">
        <v>43</v>
      </c>
      <c r="I433" s="1" t="s">
        <v>44</v>
      </c>
      <c r="J433" t="s">
        <v>82</v>
      </c>
      <c r="K433" t="s">
        <v>83</v>
      </c>
      <c r="L433" s="1" t="s">
        <v>2768</v>
      </c>
      <c r="M433" s="1" t="s">
        <v>168</v>
      </c>
      <c r="N433" s="1" t="s">
        <v>69</v>
      </c>
      <c r="O433" s="1" t="s">
        <v>2769</v>
      </c>
      <c r="P433" s="1" t="s">
        <v>2770</v>
      </c>
      <c r="Q433">
        <v>2</v>
      </c>
      <c r="R433">
        <v>0</v>
      </c>
      <c r="S433">
        <v>2</v>
      </c>
      <c r="U433">
        <v>7</v>
      </c>
      <c r="V433">
        <v>120</v>
      </c>
      <c r="W433" s="1" t="s">
        <v>104</v>
      </c>
      <c r="X433" s="1" t="s">
        <v>105</v>
      </c>
      <c r="Y433" s="1" t="s">
        <v>54</v>
      </c>
      <c r="Z433">
        <v>7</v>
      </c>
      <c r="AA433" s="2">
        <v>46007</v>
      </c>
      <c r="AB433">
        <v>359356.47</v>
      </c>
      <c r="AC433">
        <v>457050.47</v>
      </c>
      <c r="AD433">
        <v>718712.94</v>
      </c>
      <c r="AE433" s="1" t="s">
        <v>55</v>
      </c>
      <c r="AF433" s="2">
        <v>46159</v>
      </c>
      <c r="AG433" s="2">
        <v>46009</v>
      </c>
      <c r="AH433" s="2"/>
      <c r="AI433" s="1" t="s">
        <v>129</v>
      </c>
      <c r="AJ433" s="1" t="s">
        <v>57</v>
      </c>
    </row>
    <row r="434" spans="1:36">
      <c r="A434" s="1" t="s">
        <v>2771</v>
      </c>
      <c r="B434" s="1" t="s">
        <v>2772</v>
      </c>
      <c r="C434" s="1" t="s">
        <v>2773</v>
      </c>
      <c r="D434" s="1" t="s">
        <v>494</v>
      </c>
      <c r="E434" s="1" t="s">
        <v>79</v>
      </c>
      <c r="F434" s="1" t="s">
        <v>363</v>
      </c>
      <c r="G434" s="1" t="s">
        <v>495</v>
      </c>
      <c r="H434" s="1" t="s">
        <v>43</v>
      </c>
      <c r="I434" s="1" t="s">
        <v>44</v>
      </c>
      <c r="J434" t="s">
        <v>45</v>
      </c>
      <c r="K434" t="s">
        <v>46</v>
      </c>
      <c r="L434" s="1" t="s">
        <v>2774</v>
      </c>
      <c r="M434" s="1" t="s">
        <v>100</v>
      </c>
      <c r="N434" s="1" t="s">
        <v>178</v>
      </c>
      <c r="O434" s="1" t="s">
        <v>2775</v>
      </c>
      <c r="P434" s="1" t="s">
        <v>2776</v>
      </c>
      <c r="Q434">
        <v>163</v>
      </c>
      <c r="R434">
        <v>63</v>
      </c>
      <c r="S434">
        <v>100</v>
      </c>
      <c r="T434">
        <v>60</v>
      </c>
      <c r="U434">
        <v>18</v>
      </c>
      <c r="V434">
        <v>300</v>
      </c>
      <c r="W434" s="1" t="s">
        <v>52</v>
      </c>
      <c r="X434" s="1" t="s">
        <v>53</v>
      </c>
      <c r="Y434" s="1" t="s">
        <v>54</v>
      </c>
      <c r="Z434">
        <v>3</v>
      </c>
      <c r="AA434" s="2">
        <v>46176</v>
      </c>
      <c r="AB434">
        <v>13740.4</v>
      </c>
      <c r="AC434">
        <v>20467.939999999999</v>
      </c>
      <c r="AD434">
        <v>2239685.2000000002</v>
      </c>
      <c r="AE434" s="1" t="s">
        <v>55</v>
      </c>
      <c r="AF434" s="2">
        <v>46181</v>
      </c>
      <c r="AG434" s="2">
        <v>46184</v>
      </c>
      <c r="AH434" s="2"/>
      <c r="AI434" s="1" t="s">
        <v>91</v>
      </c>
      <c r="AJ434" s="1" t="s">
        <v>92</v>
      </c>
    </row>
    <row r="435" spans="1:36">
      <c r="A435" s="1" t="s">
        <v>2777</v>
      </c>
      <c r="B435" s="1" t="s">
        <v>2778</v>
      </c>
      <c r="C435" s="1" t="s">
        <v>2779</v>
      </c>
      <c r="D435" s="1" t="s">
        <v>907</v>
      </c>
      <c r="E435" s="1" t="s">
        <v>79</v>
      </c>
      <c r="F435" s="1" t="s">
        <v>363</v>
      </c>
      <c r="G435" s="1" t="s">
        <v>400</v>
      </c>
      <c r="H435" s="1" t="s">
        <v>43</v>
      </c>
      <c r="I435" s="1" t="s">
        <v>44</v>
      </c>
      <c r="J435" t="s">
        <v>45</v>
      </c>
      <c r="K435" t="s">
        <v>46</v>
      </c>
      <c r="L435" s="1" t="s">
        <v>2780</v>
      </c>
      <c r="M435" s="1" t="s">
        <v>139</v>
      </c>
      <c r="N435" s="1" t="s">
        <v>115</v>
      </c>
      <c r="O435" s="1" t="s">
        <v>2781</v>
      </c>
      <c r="P435" s="1" t="s">
        <v>2782</v>
      </c>
      <c r="Q435">
        <v>15</v>
      </c>
      <c r="R435">
        <v>4</v>
      </c>
      <c r="S435">
        <v>11</v>
      </c>
      <c r="T435">
        <v>15</v>
      </c>
      <c r="U435">
        <v>7</v>
      </c>
      <c r="V435">
        <v>75</v>
      </c>
      <c r="W435" s="1" t="s">
        <v>72</v>
      </c>
      <c r="X435" s="1" t="s">
        <v>73</v>
      </c>
      <c r="Y435" s="1" t="s">
        <v>74</v>
      </c>
      <c r="Z435">
        <v>16</v>
      </c>
      <c r="AA435" s="2">
        <v>46130</v>
      </c>
      <c r="AB435">
        <v>9389.4699999999993</v>
      </c>
      <c r="AC435">
        <v>14094.78</v>
      </c>
      <c r="AD435">
        <v>140842.04999999999</v>
      </c>
      <c r="AE435" s="1" t="s">
        <v>55</v>
      </c>
      <c r="AF435" s="2">
        <v>46150</v>
      </c>
      <c r="AG435" s="2">
        <v>46144</v>
      </c>
      <c r="AH435" s="2"/>
      <c r="AI435" s="1" t="s">
        <v>129</v>
      </c>
      <c r="AJ435" s="1" t="s">
        <v>57</v>
      </c>
    </row>
    <row r="436" spans="1:36">
      <c r="A436" s="1" t="s">
        <v>2783</v>
      </c>
      <c r="B436" s="1" t="s">
        <v>2784</v>
      </c>
      <c r="C436" s="1" t="s">
        <v>2785</v>
      </c>
      <c r="D436" s="1" t="s">
        <v>391</v>
      </c>
      <c r="E436" s="1" t="s">
        <v>392</v>
      </c>
      <c r="F436" s="1" t="s">
        <v>217</v>
      </c>
      <c r="G436" s="1" t="s">
        <v>218</v>
      </c>
      <c r="H436" s="1" t="s">
        <v>43</v>
      </c>
      <c r="I436" s="1" t="s">
        <v>44</v>
      </c>
      <c r="J436" t="s">
        <v>65</v>
      </c>
      <c r="K436" t="s">
        <v>66</v>
      </c>
      <c r="L436" s="1" t="s">
        <v>2602</v>
      </c>
      <c r="M436" s="1" t="s">
        <v>139</v>
      </c>
      <c r="N436" s="1" t="s">
        <v>203</v>
      </c>
      <c r="O436" s="1" t="s">
        <v>2786</v>
      </c>
      <c r="P436" s="1" t="s">
        <v>2787</v>
      </c>
      <c r="Q436">
        <v>75</v>
      </c>
      <c r="R436">
        <v>23</v>
      </c>
      <c r="S436">
        <v>52</v>
      </c>
      <c r="T436">
        <v>15</v>
      </c>
      <c r="U436">
        <v>4</v>
      </c>
      <c r="V436">
        <v>150</v>
      </c>
      <c r="W436" s="1" t="s">
        <v>444</v>
      </c>
      <c r="X436" s="1" t="s">
        <v>445</v>
      </c>
      <c r="Y436" s="1" t="s">
        <v>74</v>
      </c>
      <c r="Z436">
        <v>19</v>
      </c>
      <c r="AA436" s="2">
        <v>45750</v>
      </c>
      <c r="AB436">
        <v>276063.73</v>
      </c>
      <c r="AC436">
        <v>395011.6</v>
      </c>
      <c r="AD436">
        <v>20704779.75</v>
      </c>
      <c r="AE436" s="1" t="s">
        <v>55</v>
      </c>
      <c r="AF436" s="2">
        <v>46154</v>
      </c>
      <c r="AG436" s="2">
        <v>45752</v>
      </c>
      <c r="AH436" s="2"/>
      <c r="AI436" s="1" t="s">
        <v>91</v>
      </c>
      <c r="AJ436" s="1" t="s">
        <v>92</v>
      </c>
    </row>
    <row r="437" spans="1:36">
      <c r="A437" s="1" t="s">
        <v>2788</v>
      </c>
      <c r="B437" s="1" t="s">
        <v>2789</v>
      </c>
      <c r="C437" s="1" t="s">
        <v>2790</v>
      </c>
      <c r="D437" s="1" t="s">
        <v>1325</v>
      </c>
      <c r="E437" s="1" t="s">
        <v>62</v>
      </c>
      <c r="F437" s="1" t="s">
        <v>363</v>
      </c>
      <c r="G437" s="1" t="s">
        <v>495</v>
      </c>
      <c r="H437" s="1" t="s">
        <v>43</v>
      </c>
      <c r="I437" s="1" t="s">
        <v>44</v>
      </c>
      <c r="J437" t="s">
        <v>82</v>
      </c>
      <c r="K437" t="s">
        <v>83</v>
      </c>
      <c r="L437" s="1" t="s">
        <v>2791</v>
      </c>
      <c r="M437" s="1" t="s">
        <v>85</v>
      </c>
      <c r="N437" s="1" t="s">
        <v>115</v>
      </c>
      <c r="O437" s="1" t="s">
        <v>2792</v>
      </c>
      <c r="P437" s="1" t="s">
        <v>2793</v>
      </c>
      <c r="Q437">
        <v>414</v>
      </c>
      <c r="R437">
        <v>59</v>
      </c>
      <c r="S437">
        <v>355</v>
      </c>
      <c r="T437">
        <v>100</v>
      </c>
      <c r="U437">
        <v>50</v>
      </c>
      <c r="V437">
        <v>600</v>
      </c>
      <c r="W437" s="1" t="s">
        <v>104</v>
      </c>
      <c r="X437" s="1" t="s">
        <v>105</v>
      </c>
      <c r="Y437" s="1" t="s">
        <v>54</v>
      </c>
      <c r="Z437">
        <v>5</v>
      </c>
      <c r="AA437" s="2">
        <v>46101</v>
      </c>
      <c r="AB437">
        <v>18085.66</v>
      </c>
      <c r="AC437">
        <v>20987.21</v>
      </c>
      <c r="AD437">
        <v>7487463.2400000002</v>
      </c>
      <c r="AE437" s="1" t="s">
        <v>55</v>
      </c>
      <c r="AF437" s="2">
        <v>46153</v>
      </c>
      <c r="AG437" s="2">
        <v>46113</v>
      </c>
      <c r="AH437" s="2"/>
      <c r="AI437" s="1" t="s">
        <v>91</v>
      </c>
      <c r="AJ437" s="1" t="s">
        <v>92</v>
      </c>
    </row>
    <row r="438" spans="1:36">
      <c r="A438" s="1" t="s">
        <v>2794</v>
      </c>
      <c r="B438" s="1" t="s">
        <v>2795</v>
      </c>
      <c r="C438" s="1" t="s">
        <v>2796</v>
      </c>
      <c r="D438" s="1" t="s">
        <v>348</v>
      </c>
      <c r="E438" s="1" t="s">
        <v>134</v>
      </c>
      <c r="F438" s="1" t="s">
        <v>135</v>
      </c>
      <c r="G438" s="1" t="s">
        <v>166</v>
      </c>
      <c r="H438" s="1" t="s">
        <v>137</v>
      </c>
      <c r="I438" s="1" t="s">
        <v>44</v>
      </c>
      <c r="J438" t="s">
        <v>82</v>
      </c>
      <c r="K438" t="s">
        <v>83</v>
      </c>
      <c r="L438" s="1" t="s">
        <v>2797</v>
      </c>
      <c r="M438" s="1" t="s">
        <v>48</v>
      </c>
      <c r="N438" s="1" t="s">
        <v>203</v>
      </c>
      <c r="O438" s="1" t="s">
        <v>2798</v>
      </c>
      <c r="P438" s="1" t="s">
        <v>2799</v>
      </c>
      <c r="Q438">
        <v>282</v>
      </c>
      <c r="R438">
        <v>37</v>
      </c>
      <c r="S438">
        <v>245</v>
      </c>
      <c r="T438">
        <v>75</v>
      </c>
      <c r="U438">
        <v>30</v>
      </c>
      <c r="V438">
        <v>750</v>
      </c>
      <c r="W438" s="1" t="s">
        <v>151</v>
      </c>
      <c r="X438" s="1" t="s">
        <v>152</v>
      </c>
      <c r="Y438" s="1" t="s">
        <v>153</v>
      </c>
      <c r="Z438">
        <v>36</v>
      </c>
      <c r="AA438" s="2">
        <v>45779</v>
      </c>
      <c r="AB438">
        <v>14448.14</v>
      </c>
      <c r="AC438">
        <v>19083.34</v>
      </c>
      <c r="AD438">
        <v>4074375.48</v>
      </c>
      <c r="AE438" s="1" t="s">
        <v>55</v>
      </c>
      <c r="AF438" s="2">
        <v>46175</v>
      </c>
      <c r="AG438" s="2">
        <v>45793</v>
      </c>
      <c r="AH438" s="2">
        <v>46875</v>
      </c>
      <c r="AI438" s="1" t="s">
        <v>91</v>
      </c>
      <c r="AJ438" s="1" t="s">
        <v>92</v>
      </c>
    </row>
    <row r="439" spans="1:36">
      <c r="A439" s="1" t="s">
        <v>2800</v>
      </c>
      <c r="B439" s="1" t="s">
        <v>2801</v>
      </c>
      <c r="C439" s="1"/>
      <c r="D439" s="1" t="s">
        <v>900</v>
      </c>
      <c r="E439" s="1" t="s">
        <v>62</v>
      </c>
      <c r="F439" s="1" t="s">
        <v>363</v>
      </c>
      <c r="G439" s="1" t="s">
        <v>434</v>
      </c>
      <c r="H439" s="1" t="s">
        <v>43</v>
      </c>
      <c r="I439" s="1" t="s">
        <v>44</v>
      </c>
      <c r="J439" t="s">
        <v>65</v>
      </c>
      <c r="K439" t="s">
        <v>66</v>
      </c>
      <c r="L439" s="1" t="s">
        <v>2162</v>
      </c>
      <c r="M439" s="1" t="s">
        <v>100</v>
      </c>
      <c r="N439" s="1" t="s">
        <v>203</v>
      </c>
      <c r="O439" s="1" t="s">
        <v>2802</v>
      </c>
      <c r="P439" s="1" t="s">
        <v>2803</v>
      </c>
      <c r="Q439">
        <v>121</v>
      </c>
      <c r="R439">
        <v>1</v>
      </c>
      <c r="S439">
        <v>120</v>
      </c>
      <c r="T439">
        <v>60</v>
      </c>
      <c r="U439">
        <v>24</v>
      </c>
      <c r="V439">
        <v>600</v>
      </c>
      <c r="W439" s="1" t="s">
        <v>161</v>
      </c>
      <c r="X439" s="1" t="s">
        <v>162</v>
      </c>
      <c r="Y439" s="1" t="s">
        <v>54</v>
      </c>
      <c r="Z439">
        <v>7</v>
      </c>
      <c r="AA439" s="2">
        <v>45828</v>
      </c>
      <c r="AB439">
        <v>36312.71</v>
      </c>
      <c r="AC439">
        <v>45697.2</v>
      </c>
      <c r="AD439">
        <v>4393837.91</v>
      </c>
      <c r="AE439" s="1" t="s">
        <v>55</v>
      </c>
      <c r="AF439" s="2">
        <v>46176</v>
      </c>
      <c r="AG439" s="2">
        <v>45829</v>
      </c>
      <c r="AH439" s="2"/>
      <c r="AI439" s="1" t="s">
        <v>91</v>
      </c>
      <c r="AJ439" s="1" t="s">
        <v>92</v>
      </c>
    </row>
    <row r="440" spans="1:36">
      <c r="A440" s="1" t="s">
        <v>2804</v>
      </c>
      <c r="B440" s="1" t="s">
        <v>2805</v>
      </c>
      <c r="C440" s="1" t="s">
        <v>2806</v>
      </c>
      <c r="D440" s="1" t="s">
        <v>355</v>
      </c>
      <c r="E440" s="1" t="s">
        <v>62</v>
      </c>
      <c r="F440" s="1" t="s">
        <v>123</v>
      </c>
      <c r="G440" s="1" t="s">
        <v>200</v>
      </c>
      <c r="H440" s="1" t="s">
        <v>43</v>
      </c>
      <c r="I440" s="1" t="s">
        <v>44</v>
      </c>
      <c r="J440" t="s">
        <v>82</v>
      </c>
      <c r="K440" t="s">
        <v>83</v>
      </c>
      <c r="L440" s="1" t="s">
        <v>2807</v>
      </c>
      <c r="M440" s="1" t="s">
        <v>68</v>
      </c>
      <c r="N440" s="1" t="s">
        <v>203</v>
      </c>
      <c r="O440" s="1" t="s">
        <v>2808</v>
      </c>
      <c r="P440" s="1" t="s">
        <v>2809</v>
      </c>
      <c r="Q440">
        <v>400</v>
      </c>
      <c r="R440">
        <v>54</v>
      </c>
      <c r="S440">
        <v>346</v>
      </c>
      <c r="T440">
        <v>75</v>
      </c>
      <c r="U440">
        <v>37</v>
      </c>
      <c r="V440">
        <v>600</v>
      </c>
      <c r="W440" s="1" t="s">
        <v>259</v>
      </c>
      <c r="X440" s="1" t="s">
        <v>260</v>
      </c>
      <c r="Y440" s="1" t="s">
        <v>54</v>
      </c>
      <c r="Z440">
        <v>6</v>
      </c>
      <c r="AA440" s="2">
        <v>46168</v>
      </c>
      <c r="AB440">
        <v>583669.74</v>
      </c>
      <c r="AC440">
        <v>673105.97</v>
      </c>
      <c r="AD440">
        <v>233467896</v>
      </c>
      <c r="AE440" s="1" t="s">
        <v>55</v>
      </c>
      <c r="AF440" s="2">
        <v>46182</v>
      </c>
      <c r="AG440" s="2">
        <v>46178</v>
      </c>
      <c r="AH440" s="2"/>
      <c r="AI440" s="1" t="s">
        <v>91</v>
      </c>
      <c r="AJ440" s="1" t="s">
        <v>92</v>
      </c>
    </row>
    <row r="441" spans="1:36">
      <c r="A441" s="1" t="s">
        <v>2810</v>
      </c>
      <c r="B441" s="1" t="s">
        <v>2811</v>
      </c>
      <c r="C441" s="1" t="s">
        <v>2812</v>
      </c>
      <c r="D441" s="1" t="s">
        <v>327</v>
      </c>
      <c r="E441" s="1" t="s">
        <v>40</v>
      </c>
      <c r="F441" s="1" t="s">
        <v>123</v>
      </c>
      <c r="G441" s="1" t="s">
        <v>124</v>
      </c>
      <c r="H441" s="1" t="s">
        <v>43</v>
      </c>
      <c r="I441" s="1" t="s">
        <v>44</v>
      </c>
      <c r="J441" t="s">
        <v>82</v>
      </c>
      <c r="K441" t="s">
        <v>83</v>
      </c>
      <c r="L441" s="1" t="s">
        <v>1173</v>
      </c>
      <c r="M441" s="1" t="s">
        <v>100</v>
      </c>
      <c r="N441" s="1" t="s">
        <v>178</v>
      </c>
      <c r="O441" s="1" t="s">
        <v>2813</v>
      </c>
      <c r="P441" s="1" t="s">
        <v>2814</v>
      </c>
      <c r="Q441">
        <v>327</v>
      </c>
      <c r="R441">
        <v>53</v>
      </c>
      <c r="S441">
        <v>274</v>
      </c>
      <c r="T441">
        <v>75</v>
      </c>
      <c r="U441">
        <v>37</v>
      </c>
      <c r="V441">
        <v>750</v>
      </c>
      <c r="W441" s="1" t="s">
        <v>308</v>
      </c>
      <c r="X441" s="1" t="s">
        <v>309</v>
      </c>
      <c r="Y441" s="1" t="s">
        <v>74</v>
      </c>
      <c r="Z441">
        <v>20</v>
      </c>
      <c r="AA441" s="2">
        <v>46175</v>
      </c>
      <c r="AB441">
        <v>543193.94999999995</v>
      </c>
      <c r="AC441">
        <v>637786.54</v>
      </c>
      <c r="AD441">
        <v>177624421.69999999</v>
      </c>
      <c r="AE441" s="1" t="s">
        <v>55</v>
      </c>
      <c r="AF441" s="2">
        <v>46181</v>
      </c>
      <c r="AG441" s="2">
        <v>46186</v>
      </c>
      <c r="AH441" s="2"/>
      <c r="AI441" s="1" t="s">
        <v>91</v>
      </c>
      <c r="AJ441" s="1" t="s">
        <v>92</v>
      </c>
    </row>
    <row r="442" spans="1:36">
      <c r="A442" s="1" t="s">
        <v>2815</v>
      </c>
      <c r="B442" s="1" t="s">
        <v>2816</v>
      </c>
      <c r="C442" s="1" t="s">
        <v>2817</v>
      </c>
      <c r="D442" s="1" t="s">
        <v>274</v>
      </c>
      <c r="E442" s="1" t="s">
        <v>275</v>
      </c>
      <c r="F442" s="1" t="s">
        <v>266</v>
      </c>
      <c r="G442" s="1" t="s">
        <v>313</v>
      </c>
      <c r="H442" s="1" t="s">
        <v>43</v>
      </c>
      <c r="I442" s="1" t="s">
        <v>44</v>
      </c>
      <c r="J442" t="s">
        <v>65</v>
      </c>
      <c r="K442" t="s">
        <v>66</v>
      </c>
      <c r="L442" s="1" t="s">
        <v>2818</v>
      </c>
      <c r="M442" s="1" t="s">
        <v>114</v>
      </c>
      <c r="N442" s="1" t="s">
        <v>203</v>
      </c>
      <c r="O442" s="1" t="s">
        <v>2819</v>
      </c>
      <c r="P442" s="1" t="s">
        <v>2820</v>
      </c>
      <c r="Q442">
        <v>50</v>
      </c>
      <c r="R442">
        <v>20</v>
      </c>
      <c r="S442">
        <v>30</v>
      </c>
      <c r="T442">
        <v>25</v>
      </c>
      <c r="U442">
        <v>7</v>
      </c>
      <c r="V442">
        <v>200</v>
      </c>
      <c r="W442" s="1" t="s">
        <v>161</v>
      </c>
      <c r="X442" s="1" t="s">
        <v>162</v>
      </c>
      <c r="Y442" s="1" t="s">
        <v>54</v>
      </c>
      <c r="Z442">
        <v>9</v>
      </c>
      <c r="AA442" s="2">
        <v>45670</v>
      </c>
      <c r="AB442">
        <v>243698.95</v>
      </c>
      <c r="AC442">
        <v>315596.94</v>
      </c>
      <c r="AD442">
        <v>12184947.5</v>
      </c>
      <c r="AE442" s="1" t="s">
        <v>55</v>
      </c>
      <c r="AF442" s="2">
        <v>46184</v>
      </c>
      <c r="AG442" s="2">
        <v>45671</v>
      </c>
      <c r="AH442" s="2"/>
      <c r="AI442" s="1" t="s">
        <v>91</v>
      </c>
      <c r="AJ442" s="1" t="s">
        <v>92</v>
      </c>
    </row>
    <row r="443" spans="1:36">
      <c r="A443" s="1" t="s">
        <v>2821</v>
      </c>
      <c r="B443" s="1" t="s">
        <v>2822</v>
      </c>
      <c r="C443" s="1" t="s">
        <v>2823</v>
      </c>
      <c r="D443" s="1" t="s">
        <v>613</v>
      </c>
      <c r="E443" s="1" t="s">
        <v>40</v>
      </c>
      <c r="F443" s="1" t="s">
        <v>97</v>
      </c>
      <c r="G443" s="1" t="s">
        <v>98</v>
      </c>
      <c r="H443" s="1" t="s">
        <v>43</v>
      </c>
      <c r="I443" s="1" t="s">
        <v>44</v>
      </c>
      <c r="J443" t="s">
        <v>65</v>
      </c>
      <c r="K443" t="s">
        <v>66</v>
      </c>
      <c r="L443" s="1" t="s">
        <v>2824</v>
      </c>
      <c r="M443" s="1" t="s">
        <v>139</v>
      </c>
      <c r="N443" s="1" t="s">
        <v>49</v>
      </c>
      <c r="O443" s="1" t="s">
        <v>2825</v>
      </c>
      <c r="P443" s="1" t="s">
        <v>2826</v>
      </c>
      <c r="Q443">
        <v>37</v>
      </c>
      <c r="R443">
        <v>10</v>
      </c>
      <c r="S443">
        <v>27</v>
      </c>
      <c r="T443">
        <v>60</v>
      </c>
      <c r="U443">
        <v>24</v>
      </c>
      <c r="V443">
        <v>240</v>
      </c>
      <c r="W443" s="1" t="s">
        <v>72</v>
      </c>
      <c r="X443" s="1" t="s">
        <v>73</v>
      </c>
      <c r="Y443" s="1" t="s">
        <v>74</v>
      </c>
      <c r="Z443">
        <v>18</v>
      </c>
      <c r="AA443" s="2">
        <v>46005</v>
      </c>
      <c r="AB443">
        <v>61529.5</v>
      </c>
      <c r="AC443">
        <v>90513.919999999998</v>
      </c>
      <c r="AD443">
        <v>2276591.5</v>
      </c>
      <c r="AE443" s="1" t="s">
        <v>55</v>
      </c>
      <c r="AF443" s="2">
        <v>46177</v>
      </c>
      <c r="AG443" s="2">
        <v>46011</v>
      </c>
      <c r="AH443" s="2"/>
      <c r="AI443" s="1" t="s">
        <v>129</v>
      </c>
      <c r="AJ443" s="1" t="s">
        <v>57</v>
      </c>
    </row>
    <row r="444" spans="1:36">
      <c r="A444" s="1" t="s">
        <v>2827</v>
      </c>
      <c r="B444" s="1" t="s">
        <v>2828</v>
      </c>
      <c r="C444" s="1" t="s">
        <v>2829</v>
      </c>
      <c r="D444" s="1" t="s">
        <v>1678</v>
      </c>
      <c r="E444" s="1" t="s">
        <v>335</v>
      </c>
      <c r="F444" s="1" t="s">
        <v>97</v>
      </c>
      <c r="G444" s="1" t="s">
        <v>98</v>
      </c>
      <c r="H444" s="1" t="s">
        <v>43</v>
      </c>
      <c r="I444" s="1" t="s">
        <v>44</v>
      </c>
      <c r="J444" t="s">
        <v>82</v>
      </c>
      <c r="K444" t="s">
        <v>83</v>
      </c>
      <c r="L444" s="1" t="s">
        <v>2830</v>
      </c>
      <c r="M444" s="1" t="s">
        <v>85</v>
      </c>
      <c r="N444" s="1" t="s">
        <v>194</v>
      </c>
      <c r="O444" s="1" t="s">
        <v>2831</v>
      </c>
      <c r="P444" s="1" t="s">
        <v>2832</v>
      </c>
      <c r="Q444">
        <v>47</v>
      </c>
      <c r="R444">
        <v>13</v>
      </c>
      <c r="S444">
        <v>34</v>
      </c>
      <c r="T444">
        <v>20</v>
      </c>
      <c r="U444">
        <v>6</v>
      </c>
      <c r="V444">
        <v>100</v>
      </c>
      <c r="W444" s="1" t="s">
        <v>151</v>
      </c>
      <c r="X444" s="1" t="s">
        <v>152</v>
      </c>
      <c r="Y444" s="1" t="s">
        <v>153</v>
      </c>
      <c r="Z444">
        <v>37</v>
      </c>
      <c r="AA444" s="2">
        <v>45729</v>
      </c>
      <c r="AB444">
        <v>106168.72</v>
      </c>
      <c r="AC444">
        <v>134536.15</v>
      </c>
      <c r="AD444">
        <v>4989929.84</v>
      </c>
      <c r="AE444" s="1" t="s">
        <v>55</v>
      </c>
      <c r="AF444" s="2">
        <v>46147</v>
      </c>
      <c r="AG444" s="2">
        <v>45744</v>
      </c>
      <c r="AH444" s="2"/>
      <c r="AI444" s="1" t="s">
        <v>91</v>
      </c>
      <c r="AJ444" s="1" t="s">
        <v>92</v>
      </c>
    </row>
    <row r="445" spans="1:36">
      <c r="A445" s="1" t="s">
        <v>2833</v>
      </c>
      <c r="B445" s="1" t="s">
        <v>2834</v>
      </c>
      <c r="C445" s="1" t="s">
        <v>2835</v>
      </c>
      <c r="D445" s="1" t="s">
        <v>494</v>
      </c>
      <c r="E445" s="1" t="s">
        <v>79</v>
      </c>
      <c r="F445" s="1" t="s">
        <v>363</v>
      </c>
      <c r="G445" s="1" t="s">
        <v>434</v>
      </c>
      <c r="H445" s="1" t="s">
        <v>43</v>
      </c>
      <c r="I445" s="1" t="s">
        <v>44</v>
      </c>
      <c r="J445" t="s">
        <v>82</v>
      </c>
      <c r="K445" t="s">
        <v>83</v>
      </c>
      <c r="L445" s="1" t="s">
        <v>2836</v>
      </c>
      <c r="M445" s="1" t="s">
        <v>114</v>
      </c>
      <c r="N445" s="1" t="s">
        <v>115</v>
      </c>
      <c r="O445" s="1" t="s">
        <v>2837</v>
      </c>
      <c r="P445" s="1" t="s">
        <v>2838</v>
      </c>
      <c r="Q445">
        <v>2</v>
      </c>
      <c r="R445">
        <v>0</v>
      </c>
      <c r="S445">
        <v>2</v>
      </c>
      <c r="T445">
        <v>40</v>
      </c>
      <c r="U445">
        <v>16</v>
      </c>
      <c r="V445">
        <v>400</v>
      </c>
      <c r="W445" s="1" t="s">
        <v>151</v>
      </c>
      <c r="X445" s="1" t="s">
        <v>152</v>
      </c>
      <c r="Y445" s="1" t="s">
        <v>153</v>
      </c>
      <c r="Z445">
        <v>35</v>
      </c>
      <c r="AA445" s="2">
        <v>46089</v>
      </c>
      <c r="AB445">
        <v>26907.09</v>
      </c>
      <c r="AC445">
        <v>36706.089999999997</v>
      </c>
      <c r="AD445">
        <v>53814.18</v>
      </c>
      <c r="AE445" s="1" t="s">
        <v>55</v>
      </c>
      <c r="AF445" s="2">
        <v>46165</v>
      </c>
      <c r="AG445" s="2">
        <v>46103</v>
      </c>
      <c r="AH445" s="2"/>
      <c r="AI445" s="1" t="s">
        <v>129</v>
      </c>
      <c r="AJ445" s="1" t="s">
        <v>57</v>
      </c>
    </row>
    <row r="446" spans="1:36">
      <c r="A446" s="1" t="s">
        <v>2839</v>
      </c>
      <c r="B446" s="1" t="s">
        <v>2840</v>
      </c>
      <c r="C446" s="1" t="s">
        <v>2841</v>
      </c>
      <c r="D446" s="1" t="s">
        <v>613</v>
      </c>
      <c r="E446" s="1" t="s">
        <v>40</v>
      </c>
      <c r="F446" s="1" t="s">
        <v>97</v>
      </c>
      <c r="G446" s="1" t="s">
        <v>98</v>
      </c>
      <c r="H446" s="1" t="s">
        <v>43</v>
      </c>
      <c r="I446" s="1" t="s">
        <v>44</v>
      </c>
      <c r="J446" t="s">
        <v>82</v>
      </c>
      <c r="K446" t="s">
        <v>83</v>
      </c>
      <c r="L446" s="1" t="s">
        <v>2842</v>
      </c>
      <c r="M446" s="1" t="s">
        <v>126</v>
      </c>
      <c r="N446" s="1" t="s">
        <v>101</v>
      </c>
      <c r="O446" s="1" t="s">
        <v>2843</v>
      </c>
      <c r="P446" s="1" t="s">
        <v>2844</v>
      </c>
      <c r="Q446">
        <v>81</v>
      </c>
      <c r="R446">
        <v>7</v>
      </c>
      <c r="S446">
        <v>74</v>
      </c>
      <c r="T446">
        <v>100</v>
      </c>
      <c r="U446">
        <v>30</v>
      </c>
      <c r="V446">
        <v>1000</v>
      </c>
      <c r="W446" s="1" t="s">
        <v>104</v>
      </c>
      <c r="X446" s="1" t="s">
        <v>105</v>
      </c>
      <c r="Y446" s="1" t="s">
        <v>54</v>
      </c>
      <c r="Z446">
        <v>8</v>
      </c>
      <c r="AA446" s="2">
        <v>46162</v>
      </c>
      <c r="AB446">
        <v>84596.2</v>
      </c>
      <c r="AC446">
        <v>117756.6</v>
      </c>
      <c r="AD446">
        <v>6852292.2000000002</v>
      </c>
      <c r="AE446" s="1" t="s">
        <v>55</v>
      </c>
      <c r="AF446" s="2">
        <v>46201</v>
      </c>
      <c r="AG446" s="2">
        <v>46174</v>
      </c>
      <c r="AH446" s="2"/>
      <c r="AI446" s="1" t="s">
        <v>129</v>
      </c>
      <c r="AJ446" s="1" t="s">
        <v>57</v>
      </c>
    </row>
    <row r="447" spans="1:36">
      <c r="A447" s="1" t="s">
        <v>2845</v>
      </c>
      <c r="B447" s="1" t="s">
        <v>2846</v>
      </c>
      <c r="C447" s="1" t="s">
        <v>2847</v>
      </c>
      <c r="D447" s="1" t="s">
        <v>371</v>
      </c>
      <c r="E447" s="1" t="s">
        <v>62</v>
      </c>
      <c r="F447" s="1" t="s">
        <v>111</v>
      </c>
      <c r="G447" s="1" t="s">
        <v>234</v>
      </c>
      <c r="H447" s="1" t="s">
        <v>43</v>
      </c>
      <c r="I447" s="1" t="s">
        <v>44</v>
      </c>
      <c r="J447" t="s">
        <v>45</v>
      </c>
      <c r="K447" t="s">
        <v>46</v>
      </c>
      <c r="L447" s="1" t="s">
        <v>2848</v>
      </c>
      <c r="M447" s="1" t="s">
        <v>68</v>
      </c>
      <c r="N447" s="1" t="s">
        <v>49</v>
      </c>
      <c r="O447" s="1" t="s">
        <v>2849</v>
      </c>
      <c r="P447" s="1" t="s">
        <v>2850</v>
      </c>
      <c r="Q447">
        <v>4</v>
      </c>
      <c r="R447">
        <v>0</v>
      </c>
      <c r="S447">
        <v>4</v>
      </c>
      <c r="T447">
        <v>30</v>
      </c>
      <c r="U447">
        <v>9</v>
      </c>
      <c r="V447">
        <v>300</v>
      </c>
      <c r="W447" s="1" t="s">
        <v>151</v>
      </c>
      <c r="X447" s="1" t="s">
        <v>152</v>
      </c>
      <c r="Y447" s="1" t="s">
        <v>153</v>
      </c>
      <c r="Z447">
        <v>34</v>
      </c>
      <c r="AA447" s="2">
        <v>46084</v>
      </c>
      <c r="AB447">
        <v>271097.7</v>
      </c>
      <c r="AC447">
        <v>373970.38</v>
      </c>
      <c r="AD447">
        <v>1084390.8</v>
      </c>
      <c r="AE447" s="1" t="s">
        <v>55</v>
      </c>
      <c r="AF447" s="2">
        <v>46167</v>
      </c>
      <c r="AG447" s="2">
        <v>46089</v>
      </c>
      <c r="AH447" s="2"/>
      <c r="AI447" s="1" t="s">
        <v>129</v>
      </c>
      <c r="AJ447" s="1" t="s">
        <v>57</v>
      </c>
    </row>
    <row r="448" spans="1:36">
      <c r="A448" s="1" t="s">
        <v>2851</v>
      </c>
      <c r="B448" s="1" t="s">
        <v>2852</v>
      </c>
      <c r="C448" s="1" t="s">
        <v>2853</v>
      </c>
      <c r="D448" s="1" t="s">
        <v>1678</v>
      </c>
      <c r="E448" s="1" t="s">
        <v>335</v>
      </c>
      <c r="F448" s="1" t="s">
        <v>97</v>
      </c>
      <c r="G448" s="1" t="s">
        <v>98</v>
      </c>
      <c r="H448" s="1" t="s">
        <v>43</v>
      </c>
      <c r="I448" s="1" t="s">
        <v>44</v>
      </c>
      <c r="J448" t="s">
        <v>45</v>
      </c>
      <c r="K448" t="s">
        <v>46</v>
      </c>
      <c r="L448" s="1" t="s">
        <v>2854</v>
      </c>
      <c r="M448" s="1" t="s">
        <v>168</v>
      </c>
      <c r="N448" s="1" t="s">
        <v>203</v>
      </c>
      <c r="O448" s="1" t="s">
        <v>2855</v>
      </c>
      <c r="P448" s="1" t="s">
        <v>2856</v>
      </c>
      <c r="Q448">
        <v>54</v>
      </c>
      <c r="R448">
        <v>19</v>
      </c>
      <c r="S448">
        <v>35</v>
      </c>
      <c r="T448">
        <v>15</v>
      </c>
      <c r="U448">
        <v>7</v>
      </c>
      <c r="V448">
        <v>75</v>
      </c>
      <c r="W448" s="1" t="s">
        <v>72</v>
      </c>
      <c r="X448" s="1" t="s">
        <v>73</v>
      </c>
      <c r="Y448" s="1" t="s">
        <v>74</v>
      </c>
      <c r="Z448">
        <v>20</v>
      </c>
      <c r="AA448" s="2">
        <v>45835</v>
      </c>
      <c r="AB448">
        <v>177270.04</v>
      </c>
      <c r="AC448">
        <v>232687.6</v>
      </c>
      <c r="AD448">
        <v>9572582.1600000001</v>
      </c>
      <c r="AE448" s="1" t="s">
        <v>55</v>
      </c>
      <c r="AF448" s="2">
        <v>46198</v>
      </c>
      <c r="AG448" s="2">
        <v>45850</v>
      </c>
      <c r="AH448" s="2"/>
      <c r="AI448" s="1" t="s">
        <v>91</v>
      </c>
      <c r="AJ448" s="1" t="s">
        <v>92</v>
      </c>
    </row>
    <row r="449" spans="1:36">
      <c r="A449" s="1" t="s">
        <v>2857</v>
      </c>
      <c r="B449" s="1" t="s">
        <v>2858</v>
      </c>
      <c r="C449" s="1" t="s">
        <v>2859</v>
      </c>
      <c r="D449" s="1" t="s">
        <v>145</v>
      </c>
      <c r="E449" s="1" t="s">
        <v>146</v>
      </c>
      <c r="F449" s="1" t="s">
        <v>41</v>
      </c>
      <c r="G449" s="1" t="s">
        <v>786</v>
      </c>
      <c r="H449" s="1" t="s">
        <v>43</v>
      </c>
      <c r="I449" s="1" t="s">
        <v>44</v>
      </c>
      <c r="J449" t="s">
        <v>65</v>
      </c>
      <c r="K449" t="s">
        <v>66</v>
      </c>
      <c r="L449" s="1" t="s">
        <v>2860</v>
      </c>
      <c r="M449" s="1" t="s">
        <v>100</v>
      </c>
      <c r="N449" s="1" t="s">
        <v>278</v>
      </c>
      <c r="O449" s="1" t="s">
        <v>2861</v>
      </c>
      <c r="P449" s="1" t="s">
        <v>2862</v>
      </c>
      <c r="Q449">
        <v>95</v>
      </c>
      <c r="R449">
        <v>37</v>
      </c>
      <c r="S449">
        <v>58</v>
      </c>
      <c r="T449">
        <v>30</v>
      </c>
      <c r="U449">
        <v>12</v>
      </c>
      <c r="V449">
        <v>120</v>
      </c>
      <c r="W449" s="1" t="s">
        <v>229</v>
      </c>
      <c r="X449" s="1" t="s">
        <v>230</v>
      </c>
      <c r="Y449" s="1" t="s">
        <v>153</v>
      </c>
      <c r="Z449">
        <v>36</v>
      </c>
      <c r="AA449" s="2">
        <v>46136</v>
      </c>
      <c r="AB449">
        <v>93995.39</v>
      </c>
      <c r="AC449">
        <v>133943.18</v>
      </c>
      <c r="AD449">
        <v>8929562.0500000007</v>
      </c>
      <c r="AE449" s="1" t="s">
        <v>55</v>
      </c>
      <c r="AF449" s="2">
        <v>46145</v>
      </c>
      <c r="AG449" s="2">
        <v>46138</v>
      </c>
      <c r="AH449" s="2"/>
      <c r="AI449" s="1" t="s">
        <v>91</v>
      </c>
      <c r="AJ449" s="1" t="s">
        <v>92</v>
      </c>
    </row>
    <row r="450" spans="1:36">
      <c r="A450" s="1" t="s">
        <v>2863</v>
      </c>
      <c r="B450" s="1" t="s">
        <v>2864</v>
      </c>
      <c r="C450" s="1" t="s">
        <v>2865</v>
      </c>
      <c r="D450" s="1" t="s">
        <v>508</v>
      </c>
      <c r="E450" s="1" t="s">
        <v>146</v>
      </c>
      <c r="F450" s="1" t="s">
        <v>244</v>
      </c>
      <c r="G450" s="1" t="s">
        <v>245</v>
      </c>
      <c r="H450" s="1" t="s">
        <v>43</v>
      </c>
      <c r="I450" s="1" t="s">
        <v>44</v>
      </c>
      <c r="J450" t="s">
        <v>82</v>
      </c>
      <c r="K450" t="s">
        <v>83</v>
      </c>
      <c r="L450" s="1" t="s">
        <v>2866</v>
      </c>
      <c r="M450" s="1" t="s">
        <v>100</v>
      </c>
      <c r="N450" s="1" t="s">
        <v>203</v>
      </c>
      <c r="O450" s="1" t="s">
        <v>2867</v>
      </c>
      <c r="P450" s="1" t="s">
        <v>2868</v>
      </c>
      <c r="Q450">
        <v>15</v>
      </c>
      <c r="R450">
        <v>6</v>
      </c>
      <c r="S450">
        <v>9</v>
      </c>
      <c r="T450">
        <v>10</v>
      </c>
      <c r="U450">
        <v>3</v>
      </c>
      <c r="V450">
        <v>100</v>
      </c>
      <c r="W450" s="1" t="s">
        <v>104</v>
      </c>
      <c r="X450" s="1" t="s">
        <v>105</v>
      </c>
      <c r="Y450" s="1" t="s">
        <v>54</v>
      </c>
      <c r="Z450">
        <v>8</v>
      </c>
      <c r="AA450" s="2">
        <v>46009</v>
      </c>
      <c r="AB450">
        <v>168933.85</v>
      </c>
      <c r="AC450">
        <v>209928.76</v>
      </c>
      <c r="AD450">
        <v>2534007.75</v>
      </c>
      <c r="AE450" s="1" t="s">
        <v>55</v>
      </c>
      <c r="AF450" s="2">
        <v>46200</v>
      </c>
      <c r="AG450" s="2">
        <v>46020</v>
      </c>
      <c r="AH450" s="2"/>
      <c r="AI450" s="1" t="s">
        <v>91</v>
      </c>
      <c r="AJ450" s="1" t="s">
        <v>92</v>
      </c>
    </row>
    <row r="451" spans="1:36">
      <c r="A451" s="1" t="s">
        <v>2869</v>
      </c>
      <c r="B451" s="1" t="s">
        <v>2870</v>
      </c>
      <c r="C451" s="1" t="s">
        <v>2871</v>
      </c>
      <c r="D451" s="1" t="s">
        <v>1033</v>
      </c>
      <c r="E451" s="1" t="s">
        <v>62</v>
      </c>
      <c r="F451" s="1" t="s">
        <v>217</v>
      </c>
      <c r="G451" s="1" t="s">
        <v>218</v>
      </c>
      <c r="H451" s="1" t="s">
        <v>43</v>
      </c>
      <c r="I451" s="1" t="s">
        <v>44</v>
      </c>
      <c r="J451" t="s">
        <v>45</v>
      </c>
      <c r="K451" t="s">
        <v>46</v>
      </c>
      <c r="L451" s="1" t="s">
        <v>2872</v>
      </c>
      <c r="M451" s="1" t="s">
        <v>126</v>
      </c>
      <c r="N451" s="1" t="s">
        <v>49</v>
      </c>
      <c r="O451" s="1" t="s">
        <v>2873</v>
      </c>
      <c r="P451" s="1" t="s">
        <v>2874</v>
      </c>
      <c r="Q451">
        <v>42</v>
      </c>
      <c r="R451">
        <v>16</v>
      </c>
      <c r="S451">
        <v>26</v>
      </c>
      <c r="T451">
        <v>10</v>
      </c>
      <c r="U451">
        <v>5</v>
      </c>
      <c r="V451">
        <v>50</v>
      </c>
      <c r="W451" s="1" t="s">
        <v>52</v>
      </c>
      <c r="X451" s="1" t="s">
        <v>53</v>
      </c>
      <c r="Y451" s="1" t="s">
        <v>54</v>
      </c>
      <c r="Z451">
        <v>3</v>
      </c>
      <c r="AA451" s="2">
        <v>45939</v>
      </c>
      <c r="AB451">
        <v>188457.11</v>
      </c>
      <c r="AC451">
        <v>217899.99</v>
      </c>
      <c r="AD451">
        <v>7915198.6200000001</v>
      </c>
      <c r="AE451" s="1" t="s">
        <v>55</v>
      </c>
      <c r="AF451" s="2">
        <v>46194</v>
      </c>
      <c r="AG451" s="2">
        <v>45944</v>
      </c>
      <c r="AH451" s="2"/>
      <c r="AI451" s="1" t="s">
        <v>91</v>
      </c>
      <c r="AJ451" s="1" t="s">
        <v>92</v>
      </c>
    </row>
    <row r="452" spans="1:36">
      <c r="A452" s="1" t="s">
        <v>2875</v>
      </c>
      <c r="B452" s="1" t="s">
        <v>2876</v>
      </c>
      <c r="C452" s="1" t="s">
        <v>2877</v>
      </c>
      <c r="D452" s="1" t="s">
        <v>378</v>
      </c>
      <c r="E452" s="1" t="s">
        <v>110</v>
      </c>
      <c r="F452" s="1" t="s">
        <v>63</v>
      </c>
      <c r="G452" s="1" t="s">
        <v>64</v>
      </c>
      <c r="H452" s="1" t="s">
        <v>43</v>
      </c>
      <c r="I452" s="1" t="s">
        <v>44</v>
      </c>
      <c r="J452" t="s">
        <v>82</v>
      </c>
      <c r="K452" t="s">
        <v>83</v>
      </c>
      <c r="L452" s="1" t="s">
        <v>2878</v>
      </c>
      <c r="M452" s="1" t="s">
        <v>48</v>
      </c>
      <c r="N452" s="1" t="s">
        <v>278</v>
      </c>
      <c r="O452" s="1" t="s">
        <v>2879</v>
      </c>
      <c r="P452" s="1" t="s">
        <v>2880</v>
      </c>
      <c r="Q452">
        <v>39</v>
      </c>
      <c r="R452">
        <v>9</v>
      </c>
      <c r="S452">
        <v>30</v>
      </c>
      <c r="T452">
        <v>40</v>
      </c>
      <c r="U452">
        <v>16</v>
      </c>
      <c r="V452">
        <v>240</v>
      </c>
      <c r="W452" s="1" t="s">
        <v>88</v>
      </c>
      <c r="X452" s="1" t="s">
        <v>89</v>
      </c>
      <c r="Y452" s="1" t="s">
        <v>90</v>
      </c>
      <c r="Z452">
        <v>32</v>
      </c>
      <c r="AA452" s="2">
        <v>45698</v>
      </c>
      <c r="AB452">
        <v>104084.89</v>
      </c>
      <c r="AC452">
        <v>122254.69</v>
      </c>
      <c r="AD452">
        <v>4059310.71</v>
      </c>
      <c r="AE452" s="1" t="s">
        <v>55</v>
      </c>
      <c r="AF452" s="2">
        <v>46192</v>
      </c>
      <c r="AG452" s="2">
        <v>45708</v>
      </c>
      <c r="AH452" s="2">
        <v>46698</v>
      </c>
      <c r="AI452" s="1" t="s">
        <v>129</v>
      </c>
      <c r="AJ452" s="1" t="s">
        <v>57</v>
      </c>
    </row>
    <row r="453" spans="1:36">
      <c r="A453" s="1" t="s">
        <v>2881</v>
      </c>
      <c r="B453" s="1" t="s">
        <v>2882</v>
      </c>
      <c r="C453" s="1" t="s">
        <v>2883</v>
      </c>
      <c r="D453" s="1" t="s">
        <v>971</v>
      </c>
      <c r="E453" s="1" t="s">
        <v>110</v>
      </c>
      <c r="F453" s="1" t="s">
        <v>41</v>
      </c>
      <c r="G453" s="1" t="s">
        <v>147</v>
      </c>
      <c r="H453" s="1" t="s">
        <v>43</v>
      </c>
      <c r="I453" s="1" t="s">
        <v>201</v>
      </c>
      <c r="J453" t="s">
        <v>45</v>
      </c>
      <c r="K453" t="s">
        <v>46</v>
      </c>
      <c r="L453" s="1" t="s">
        <v>2884</v>
      </c>
      <c r="M453" s="1" t="s">
        <v>168</v>
      </c>
      <c r="N453" s="1" t="s">
        <v>101</v>
      </c>
      <c r="O453" s="1" t="s">
        <v>2885</v>
      </c>
      <c r="P453" s="1" t="s">
        <v>2886</v>
      </c>
      <c r="Q453">
        <v>172</v>
      </c>
      <c r="R453">
        <v>42</v>
      </c>
      <c r="S453">
        <v>130</v>
      </c>
      <c r="T453">
        <v>50</v>
      </c>
      <c r="U453">
        <v>25</v>
      </c>
      <c r="V453">
        <v>300</v>
      </c>
      <c r="W453" s="1" t="s">
        <v>151</v>
      </c>
      <c r="X453" s="1" t="s">
        <v>152</v>
      </c>
      <c r="Y453" s="1" t="s">
        <v>153</v>
      </c>
      <c r="Z453">
        <v>35</v>
      </c>
      <c r="AA453" s="2">
        <v>45735</v>
      </c>
      <c r="AB453">
        <v>165791.47</v>
      </c>
      <c r="AC453">
        <v>215817.36</v>
      </c>
      <c r="AD453">
        <v>28516132.84</v>
      </c>
      <c r="AE453" s="1" t="s">
        <v>55</v>
      </c>
      <c r="AF453" s="2">
        <v>46177</v>
      </c>
      <c r="AG453" s="2">
        <v>45742</v>
      </c>
      <c r="AH453" s="2"/>
      <c r="AI453" s="1" t="s">
        <v>91</v>
      </c>
      <c r="AJ453" s="1" t="s">
        <v>92</v>
      </c>
    </row>
    <row r="454" spans="1:36">
      <c r="A454" s="1" t="s">
        <v>2887</v>
      </c>
      <c r="B454" s="1" t="s">
        <v>2888</v>
      </c>
      <c r="C454" s="1" t="s">
        <v>2889</v>
      </c>
      <c r="D454" s="1" t="s">
        <v>1135</v>
      </c>
      <c r="E454" s="1" t="s">
        <v>122</v>
      </c>
      <c r="F454" s="1" t="s">
        <v>123</v>
      </c>
      <c r="G454" s="1" t="s">
        <v>124</v>
      </c>
      <c r="H454" s="1" t="s">
        <v>43</v>
      </c>
      <c r="I454" s="1" t="s">
        <v>44</v>
      </c>
      <c r="J454" t="s">
        <v>45</v>
      </c>
      <c r="K454" t="s">
        <v>46</v>
      </c>
      <c r="L454" s="1" t="s">
        <v>2890</v>
      </c>
      <c r="M454" s="1" t="s">
        <v>68</v>
      </c>
      <c r="N454" s="1" t="s">
        <v>194</v>
      </c>
      <c r="O454" s="1" t="s">
        <v>2891</v>
      </c>
      <c r="P454" s="1" t="s">
        <v>2892</v>
      </c>
      <c r="Q454">
        <v>249</v>
      </c>
      <c r="R454">
        <v>33</v>
      </c>
      <c r="S454">
        <v>216</v>
      </c>
      <c r="T454">
        <v>50</v>
      </c>
      <c r="U454">
        <v>20</v>
      </c>
      <c r="V454">
        <v>500</v>
      </c>
      <c r="W454" s="1" t="s">
        <v>52</v>
      </c>
      <c r="X454" s="1" t="s">
        <v>53</v>
      </c>
      <c r="Y454" s="1" t="s">
        <v>54</v>
      </c>
      <c r="Z454">
        <v>7</v>
      </c>
      <c r="AA454" s="2">
        <v>46118</v>
      </c>
      <c r="AB454">
        <v>391330.19</v>
      </c>
      <c r="AC454">
        <v>573669.81999999995</v>
      </c>
      <c r="AD454">
        <v>97441217.310000002</v>
      </c>
      <c r="AE454" s="1" t="s">
        <v>55</v>
      </c>
      <c r="AF454" s="2">
        <v>46163</v>
      </c>
      <c r="AG454" s="2">
        <v>46121</v>
      </c>
      <c r="AH454" s="2"/>
      <c r="AI454" s="1" t="s">
        <v>91</v>
      </c>
      <c r="AJ454" s="1" t="s">
        <v>92</v>
      </c>
    </row>
    <row r="455" spans="1:36">
      <c r="A455" s="1" t="s">
        <v>2893</v>
      </c>
      <c r="B455" s="1" t="s">
        <v>2894</v>
      </c>
      <c r="C455" s="1" t="s">
        <v>2895</v>
      </c>
      <c r="D455" s="1" t="s">
        <v>494</v>
      </c>
      <c r="E455" s="1" t="s">
        <v>79</v>
      </c>
      <c r="F455" s="1" t="s">
        <v>363</v>
      </c>
      <c r="G455" s="1" t="s">
        <v>495</v>
      </c>
      <c r="H455" s="1" t="s">
        <v>43</v>
      </c>
      <c r="I455" s="1" t="s">
        <v>44</v>
      </c>
      <c r="J455" t="s">
        <v>82</v>
      </c>
      <c r="K455" t="s">
        <v>83</v>
      </c>
      <c r="L455" s="1" t="s">
        <v>2896</v>
      </c>
      <c r="M455" s="1" t="s">
        <v>126</v>
      </c>
      <c r="N455" s="1" t="s">
        <v>69</v>
      </c>
      <c r="O455" s="1" t="s">
        <v>2897</v>
      </c>
      <c r="P455" s="1" t="s">
        <v>2898</v>
      </c>
      <c r="Q455">
        <v>39</v>
      </c>
      <c r="R455">
        <v>15</v>
      </c>
      <c r="S455">
        <v>24</v>
      </c>
      <c r="T455">
        <v>10</v>
      </c>
      <c r="U455">
        <v>3</v>
      </c>
      <c r="V455">
        <v>50</v>
      </c>
      <c r="W455" s="1" t="s">
        <v>151</v>
      </c>
      <c r="X455" s="1" t="s">
        <v>152</v>
      </c>
      <c r="Y455" s="1" t="s">
        <v>153</v>
      </c>
      <c r="Z455">
        <v>33</v>
      </c>
      <c r="AA455" s="2">
        <v>45976</v>
      </c>
      <c r="AB455">
        <v>56447.58</v>
      </c>
      <c r="AC455">
        <v>78128.56</v>
      </c>
      <c r="AD455">
        <v>2201455.62</v>
      </c>
      <c r="AE455" s="1" t="s">
        <v>55</v>
      </c>
      <c r="AF455" s="2">
        <v>46166</v>
      </c>
      <c r="AG455" s="2">
        <v>45981</v>
      </c>
      <c r="AH455" s="2"/>
      <c r="AI455" s="1" t="s">
        <v>91</v>
      </c>
      <c r="AJ455" s="1" t="s">
        <v>92</v>
      </c>
    </row>
    <row r="456" spans="1:36">
      <c r="A456" s="1" t="s">
        <v>2899</v>
      </c>
      <c r="B456" s="1" t="s">
        <v>2900</v>
      </c>
      <c r="C456" s="1" t="s">
        <v>2901</v>
      </c>
      <c r="D456" s="1" t="s">
        <v>253</v>
      </c>
      <c r="E456" s="1" t="s">
        <v>254</v>
      </c>
      <c r="F456" s="1" t="s">
        <v>217</v>
      </c>
      <c r="G456" s="1" t="s">
        <v>255</v>
      </c>
      <c r="H456" s="1" t="s">
        <v>43</v>
      </c>
      <c r="I456" s="1" t="s">
        <v>44</v>
      </c>
      <c r="J456" t="s">
        <v>82</v>
      </c>
      <c r="K456" t="s">
        <v>83</v>
      </c>
      <c r="L456" s="1" t="s">
        <v>2902</v>
      </c>
      <c r="M456" s="1" t="s">
        <v>85</v>
      </c>
      <c r="N456" s="1" t="s">
        <v>194</v>
      </c>
      <c r="O456" s="1" t="s">
        <v>2903</v>
      </c>
      <c r="P456" s="1" t="s">
        <v>2904</v>
      </c>
      <c r="Q456">
        <v>54</v>
      </c>
      <c r="R456">
        <v>13</v>
      </c>
      <c r="S456">
        <v>41</v>
      </c>
      <c r="T456">
        <v>15</v>
      </c>
      <c r="U456">
        <v>7</v>
      </c>
      <c r="V456">
        <v>90</v>
      </c>
      <c r="W456" s="1" t="s">
        <v>88</v>
      </c>
      <c r="X456" s="1" t="s">
        <v>89</v>
      </c>
      <c r="Y456" s="1" t="s">
        <v>90</v>
      </c>
      <c r="Z456">
        <v>30</v>
      </c>
      <c r="AA456" s="2">
        <v>45925</v>
      </c>
      <c r="AB456">
        <v>214442.07</v>
      </c>
      <c r="AC456">
        <v>282146.94</v>
      </c>
      <c r="AD456">
        <v>11579871.779999999</v>
      </c>
      <c r="AE456" s="1" t="s">
        <v>55</v>
      </c>
      <c r="AF456" s="2">
        <v>46170</v>
      </c>
      <c r="AG456" s="2">
        <v>45935</v>
      </c>
      <c r="AH456" s="2"/>
      <c r="AI456" s="1" t="s">
        <v>91</v>
      </c>
      <c r="AJ456" s="1" t="s">
        <v>92</v>
      </c>
    </row>
    <row r="457" spans="1:36">
      <c r="A457" s="1" t="s">
        <v>2905</v>
      </c>
      <c r="B457" s="1" t="s">
        <v>2906</v>
      </c>
      <c r="C457" s="1" t="s">
        <v>2907</v>
      </c>
      <c r="D457" s="1" t="s">
        <v>1135</v>
      </c>
      <c r="E457" s="1" t="s">
        <v>122</v>
      </c>
      <c r="F457" s="1" t="s">
        <v>123</v>
      </c>
      <c r="G457" s="1" t="s">
        <v>200</v>
      </c>
      <c r="H457" s="1" t="s">
        <v>43</v>
      </c>
      <c r="I457" s="1" t="s">
        <v>44</v>
      </c>
      <c r="J457" t="s">
        <v>45</v>
      </c>
      <c r="K457" t="s">
        <v>46</v>
      </c>
      <c r="L457" s="1" t="s">
        <v>2908</v>
      </c>
      <c r="M457" s="1" t="s">
        <v>48</v>
      </c>
      <c r="N457" s="1" t="s">
        <v>49</v>
      </c>
      <c r="O457" s="1" t="s">
        <v>2909</v>
      </c>
      <c r="P457" s="1" t="s">
        <v>2910</v>
      </c>
      <c r="Q457">
        <v>33</v>
      </c>
      <c r="R457">
        <v>5</v>
      </c>
      <c r="S457">
        <v>28</v>
      </c>
      <c r="T457">
        <v>100</v>
      </c>
      <c r="U457">
        <v>40</v>
      </c>
      <c r="V457">
        <v>600</v>
      </c>
      <c r="W457" s="1" t="s">
        <v>72</v>
      </c>
      <c r="X457" s="1" t="s">
        <v>73</v>
      </c>
      <c r="Y457" s="1" t="s">
        <v>74</v>
      </c>
      <c r="Z457">
        <v>18</v>
      </c>
      <c r="AA457" s="2">
        <v>45731</v>
      </c>
      <c r="AB457">
        <v>479523.3</v>
      </c>
      <c r="AC457">
        <v>579056.74</v>
      </c>
      <c r="AD457">
        <v>15824268.9</v>
      </c>
      <c r="AE457" s="1" t="s">
        <v>55</v>
      </c>
      <c r="AF457" s="2">
        <v>46159</v>
      </c>
      <c r="AG457" s="2">
        <v>45743</v>
      </c>
      <c r="AH457" s="2"/>
      <c r="AI457" s="1" t="s">
        <v>129</v>
      </c>
      <c r="AJ457" s="1" t="s">
        <v>57</v>
      </c>
    </row>
    <row r="458" spans="1:36">
      <c r="A458" s="1" t="s">
        <v>2911</v>
      </c>
      <c r="B458" s="1" t="s">
        <v>2912</v>
      </c>
      <c r="C458" s="1" t="s">
        <v>2913</v>
      </c>
      <c r="D458" s="1" t="s">
        <v>900</v>
      </c>
      <c r="E458" s="1" t="s">
        <v>62</v>
      </c>
      <c r="F458" s="1" t="s">
        <v>363</v>
      </c>
      <c r="G458" s="1" t="s">
        <v>495</v>
      </c>
      <c r="H458" s="1" t="s">
        <v>43</v>
      </c>
      <c r="I458" s="1" t="s">
        <v>44</v>
      </c>
      <c r="J458" t="s">
        <v>65</v>
      </c>
      <c r="K458" t="s">
        <v>66</v>
      </c>
      <c r="L458" s="1" t="s">
        <v>456</v>
      </c>
      <c r="M458" s="1" t="s">
        <v>48</v>
      </c>
      <c r="N458" s="1" t="s">
        <v>101</v>
      </c>
      <c r="O458" s="1" t="s">
        <v>2914</v>
      </c>
      <c r="P458" s="1" t="s">
        <v>2915</v>
      </c>
      <c r="Q458">
        <v>92</v>
      </c>
      <c r="R458">
        <v>30</v>
      </c>
      <c r="S458">
        <v>62</v>
      </c>
      <c r="T458">
        <v>10</v>
      </c>
      <c r="U458">
        <v>3</v>
      </c>
      <c r="V458">
        <v>80</v>
      </c>
      <c r="W458" s="1" t="s">
        <v>72</v>
      </c>
      <c r="X458" s="1" t="s">
        <v>73</v>
      </c>
      <c r="Y458" s="1" t="s">
        <v>74</v>
      </c>
      <c r="Z458">
        <v>17</v>
      </c>
      <c r="AA458" s="2">
        <v>45904</v>
      </c>
      <c r="AB458">
        <v>22653.26</v>
      </c>
      <c r="AC458">
        <v>27096.39</v>
      </c>
      <c r="AD458">
        <v>2084099.92</v>
      </c>
      <c r="AE458" s="1" t="s">
        <v>55</v>
      </c>
      <c r="AF458" s="2">
        <v>46162</v>
      </c>
      <c r="AG458" s="2">
        <v>45907</v>
      </c>
      <c r="AH458" s="2"/>
      <c r="AI458" s="1" t="s">
        <v>410</v>
      </c>
      <c r="AJ458" s="1" t="s">
        <v>92</v>
      </c>
    </row>
    <row r="459" spans="1:36">
      <c r="A459" s="1" t="s">
        <v>2916</v>
      </c>
      <c r="B459" s="1" t="s">
        <v>2917</v>
      </c>
      <c r="C459" s="1" t="s">
        <v>2918</v>
      </c>
      <c r="D459" s="1" t="s">
        <v>378</v>
      </c>
      <c r="E459" s="1" t="s">
        <v>110</v>
      </c>
      <c r="F459" s="1" t="s">
        <v>63</v>
      </c>
      <c r="G459" s="1" t="s">
        <v>304</v>
      </c>
      <c r="H459" s="1" t="s">
        <v>43</v>
      </c>
      <c r="I459" s="1" t="s">
        <v>44</v>
      </c>
      <c r="J459" t="s">
        <v>82</v>
      </c>
      <c r="K459" t="s">
        <v>83</v>
      </c>
      <c r="L459" s="1" t="s">
        <v>2919</v>
      </c>
      <c r="M459" s="1" t="s">
        <v>100</v>
      </c>
      <c r="N459" s="1" t="s">
        <v>49</v>
      </c>
      <c r="O459" s="1" t="s">
        <v>2920</v>
      </c>
      <c r="P459" s="1" t="s">
        <v>2921</v>
      </c>
      <c r="Q459">
        <v>27</v>
      </c>
      <c r="R459">
        <v>7</v>
      </c>
      <c r="S459">
        <v>20</v>
      </c>
      <c r="T459">
        <v>15</v>
      </c>
      <c r="U459">
        <v>6</v>
      </c>
      <c r="V459">
        <v>120</v>
      </c>
      <c r="W459" s="1" t="s">
        <v>161</v>
      </c>
      <c r="X459" s="1" t="s">
        <v>162</v>
      </c>
      <c r="Y459" s="1" t="s">
        <v>54</v>
      </c>
      <c r="Z459">
        <v>6</v>
      </c>
      <c r="AA459" s="2">
        <v>46083</v>
      </c>
      <c r="AB459">
        <v>95832.71</v>
      </c>
      <c r="AC459">
        <v>131075.1</v>
      </c>
      <c r="AD459">
        <v>2587483.17</v>
      </c>
      <c r="AE459" s="1" t="s">
        <v>55</v>
      </c>
      <c r="AF459" s="2">
        <v>46156</v>
      </c>
      <c r="AG459" s="2">
        <v>46096</v>
      </c>
      <c r="AH459" s="2">
        <v>46798</v>
      </c>
      <c r="AI459" s="1" t="s">
        <v>91</v>
      </c>
      <c r="AJ459" s="1" t="s">
        <v>92</v>
      </c>
    </row>
    <row r="460" spans="1:36">
      <c r="A460" s="1" t="s">
        <v>2922</v>
      </c>
      <c r="B460" s="1" t="s">
        <v>2923</v>
      </c>
      <c r="C460" s="1" t="s">
        <v>2924</v>
      </c>
      <c r="D460" s="1" t="s">
        <v>564</v>
      </c>
      <c r="E460" s="1" t="s">
        <v>265</v>
      </c>
      <c r="F460" s="1" t="s">
        <v>266</v>
      </c>
      <c r="G460" s="1" t="s">
        <v>267</v>
      </c>
      <c r="H460" s="1" t="s">
        <v>43</v>
      </c>
      <c r="I460" s="1" t="s">
        <v>44</v>
      </c>
      <c r="J460" t="s">
        <v>45</v>
      </c>
      <c r="K460" t="s">
        <v>46</v>
      </c>
      <c r="L460" s="1" t="s">
        <v>171</v>
      </c>
      <c r="M460" s="1" t="s">
        <v>168</v>
      </c>
      <c r="N460" s="1" t="s">
        <v>236</v>
      </c>
      <c r="O460" s="1" t="s">
        <v>2925</v>
      </c>
      <c r="P460" s="1" t="s">
        <v>2926</v>
      </c>
      <c r="Q460">
        <v>138</v>
      </c>
      <c r="R460">
        <v>11</v>
      </c>
      <c r="S460">
        <v>127</v>
      </c>
      <c r="T460">
        <v>30</v>
      </c>
      <c r="U460">
        <v>9</v>
      </c>
      <c r="V460">
        <v>300</v>
      </c>
      <c r="W460" s="1" t="s">
        <v>259</v>
      </c>
      <c r="X460" s="1" t="s">
        <v>260</v>
      </c>
      <c r="Y460" s="1" t="s">
        <v>54</v>
      </c>
      <c r="Z460">
        <v>9</v>
      </c>
      <c r="AA460" s="2">
        <v>45929</v>
      </c>
      <c r="AB460">
        <v>460230.69</v>
      </c>
      <c r="AC460">
        <v>635540.46</v>
      </c>
      <c r="AD460">
        <v>63511835.219999999</v>
      </c>
      <c r="AE460" s="1" t="s">
        <v>55</v>
      </c>
      <c r="AF460" s="2">
        <v>46154</v>
      </c>
      <c r="AG460" s="2">
        <v>45936</v>
      </c>
      <c r="AH460" s="2"/>
      <c r="AI460" s="1" t="s">
        <v>91</v>
      </c>
      <c r="AJ460" s="1" t="s">
        <v>92</v>
      </c>
    </row>
    <row r="461" spans="1:36">
      <c r="A461" s="1" t="s">
        <v>2927</v>
      </c>
      <c r="B461" s="1" t="s">
        <v>2928</v>
      </c>
      <c r="C461" s="1" t="s">
        <v>2929</v>
      </c>
      <c r="D461" s="1" t="s">
        <v>740</v>
      </c>
      <c r="E461" s="1" t="s">
        <v>275</v>
      </c>
      <c r="F461" s="1" t="s">
        <v>622</v>
      </c>
      <c r="G461" s="1" t="s">
        <v>747</v>
      </c>
      <c r="H461" s="1" t="s">
        <v>43</v>
      </c>
      <c r="I461" s="1" t="s">
        <v>44</v>
      </c>
      <c r="J461" t="s">
        <v>65</v>
      </c>
      <c r="K461" t="s">
        <v>66</v>
      </c>
      <c r="L461" s="1" t="s">
        <v>2930</v>
      </c>
      <c r="M461" s="1" t="s">
        <v>100</v>
      </c>
      <c r="N461" s="1" t="s">
        <v>236</v>
      </c>
      <c r="O461" s="1" t="s">
        <v>2931</v>
      </c>
      <c r="P461" s="1" t="s">
        <v>2932</v>
      </c>
      <c r="Q461">
        <v>291</v>
      </c>
      <c r="R461">
        <v>94</v>
      </c>
      <c r="S461">
        <v>197</v>
      </c>
      <c r="T461">
        <v>60</v>
      </c>
      <c r="U461">
        <v>30</v>
      </c>
      <c r="V461">
        <v>360</v>
      </c>
      <c r="W461" s="1" t="s">
        <v>229</v>
      </c>
      <c r="X461" s="1" t="s">
        <v>171</v>
      </c>
      <c r="Y461" s="1" t="s">
        <v>153</v>
      </c>
      <c r="Z461">
        <v>33</v>
      </c>
      <c r="AA461" s="2">
        <v>45882</v>
      </c>
      <c r="AB461">
        <v>881042.5</v>
      </c>
      <c r="AC461">
        <v>1055878.67</v>
      </c>
      <c r="AD461">
        <v>256383367.5</v>
      </c>
      <c r="AE461" s="1" t="s">
        <v>55</v>
      </c>
      <c r="AF461" s="2">
        <v>46176</v>
      </c>
      <c r="AG461" s="2">
        <v>45897</v>
      </c>
      <c r="AH461" s="2"/>
      <c r="AI461" s="1" t="s">
        <v>91</v>
      </c>
      <c r="AJ461" s="1" t="s">
        <v>92</v>
      </c>
    </row>
    <row r="462" spans="1:36">
      <c r="A462" s="1" t="s">
        <v>2933</v>
      </c>
      <c r="B462" s="1" t="s">
        <v>2934</v>
      </c>
      <c r="C462" s="1" t="s">
        <v>2935</v>
      </c>
      <c r="D462" s="1" t="s">
        <v>900</v>
      </c>
      <c r="E462" s="1" t="s">
        <v>62</v>
      </c>
      <c r="F462" s="1" t="s">
        <v>244</v>
      </c>
      <c r="G462" s="1" t="s">
        <v>364</v>
      </c>
      <c r="H462" s="1" t="s">
        <v>43</v>
      </c>
      <c r="I462" s="1" t="s">
        <v>44</v>
      </c>
      <c r="J462" t="s">
        <v>82</v>
      </c>
      <c r="K462" t="s">
        <v>83</v>
      </c>
      <c r="L462" s="1" t="s">
        <v>2936</v>
      </c>
      <c r="M462" s="1" t="s">
        <v>126</v>
      </c>
      <c r="N462" s="1" t="s">
        <v>178</v>
      </c>
      <c r="O462" s="1" t="s">
        <v>1283</v>
      </c>
      <c r="P462" s="1" t="s">
        <v>2937</v>
      </c>
      <c r="Q462">
        <v>2</v>
      </c>
      <c r="R462">
        <v>0</v>
      </c>
      <c r="S462">
        <v>2</v>
      </c>
      <c r="T462">
        <v>20</v>
      </c>
      <c r="U462">
        <v>6</v>
      </c>
      <c r="V462">
        <v>80</v>
      </c>
      <c r="W462" s="1" t="s">
        <v>161</v>
      </c>
      <c r="X462" s="1" t="s">
        <v>162</v>
      </c>
      <c r="Y462" s="1" t="s">
        <v>54</v>
      </c>
      <c r="Z462">
        <v>4</v>
      </c>
      <c r="AA462" s="2">
        <v>46089</v>
      </c>
      <c r="AB462">
        <v>30004.48</v>
      </c>
      <c r="AC462">
        <v>41903.870000000003</v>
      </c>
      <c r="AD462">
        <v>60008.959999999999</v>
      </c>
      <c r="AE462" s="1" t="s">
        <v>55</v>
      </c>
      <c r="AF462" s="2">
        <v>46199</v>
      </c>
      <c r="AG462" s="2">
        <v>46103</v>
      </c>
      <c r="AH462" s="2"/>
      <c r="AI462" s="1" t="s">
        <v>129</v>
      </c>
      <c r="AJ462" s="1" t="s">
        <v>57</v>
      </c>
    </row>
    <row r="463" spans="1:36">
      <c r="A463" s="1" t="s">
        <v>2938</v>
      </c>
      <c r="B463" s="1" t="s">
        <v>2939</v>
      </c>
      <c r="C463" s="1" t="s">
        <v>2940</v>
      </c>
      <c r="D463" s="1" t="s">
        <v>334</v>
      </c>
      <c r="E463" s="1" t="s">
        <v>335</v>
      </c>
      <c r="F463" s="1" t="s">
        <v>97</v>
      </c>
      <c r="G463" s="1" t="s">
        <v>98</v>
      </c>
      <c r="H463" s="1" t="s">
        <v>43</v>
      </c>
      <c r="I463" s="1" t="s">
        <v>44</v>
      </c>
      <c r="J463" t="s">
        <v>45</v>
      </c>
      <c r="K463" t="s">
        <v>46</v>
      </c>
      <c r="L463" s="1" t="s">
        <v>2941</v>
      </c>
      <c r="M463" s="1" t="s">
        <v>168</v>
      </c>
      <c r="N463" s="1" t="s">
        <v>49</v>
      </c>
      <c r="O463" s="1" t="s">
        <v>2942</v>
      </c>
      <c r="P463" s="1" t="s">
        <v>2943</v>
      </c>
      <c r="Q463">
        <v>20</v>
      </c>
      <c r="R463">
        <v>0</v>
      </c>
      <c r="S463">
        <v>20</v>
      </c>
      <c r="T463">
        <v>40</v>
      </c>
      <c r="U463">
        <v>16</v>
      </c>
      <c r="V463">
        <v>200</v>
      </c>
      <c r="W463" s="1" t="s">
        <v>181</v>
      </c>
      <c r="X463" s="1" t="s">
        <v>182</v>
      </c>
      <c r="Y463" s="1" t="s">
        <v>54</v>
      </c>
      <c r="Z463">
        <v>11</v>
      </c>
      <c r="AA463" s="2">
        <v>45971</v>
      </c>
      <c r="AB463">
        <v>184173.55</v>
      </c>
      <c r="AC463">
        <v>249625.24</v>
      </c>
      <c r="AD463">
        <v>3683471</v>
      </c>
      <c r="AE463" s="1" t="s">
        <v>55</v>
      </c>
      <c r="AF463" s="2">
        <v>46202</v>
      </c>
      <c r="AG463" s="2">
        <v>45978</v>
      </c>
      <c r="AH463" s="2"/>
      <c r="AI463" s="1" t="s">
        <v>129</v>
      </c>
      <c r="AJ463" s="1" t="s">
        <v>57</v>
      </c>
    </row>
    <row r="464" spans="1:36">
      <c r="A464" s="1" t="s">
        <v>2944</v>
      </c>
      <c r="B464" s="1" t="s">
        <v>2945</v>
      </c>
      <c r="C464" s="1" t="s">
        <v>2946</v>
      </c>
      <c r="D464" s="1" t="s">
        <v>977</v>
      </c>
      <c r="E464" s="1" t="s">
        <v>978</v>
      </c>
      <c r="F464" s="1" t="s">
        <v>217</v>
      </c>
      <c r="G464" s="1" t="s">
        <v>1110</v>
      </c>
      <c r="H464" s="1" t="s">
        <v>43</v>
      </c>
      <c r="I464" s="1" t="s">
        <v>44</v>
      </c>
      <c r="J464" t="s">
        <v>82</v>
      </c>
      <c r="K464" t="s">
        <v>83</v>
      </c>
      <c r="L464" s="1" t="s">
        <v>2947</v>
      </c>
      <c r="M464" s="1" t="s">
        <v>126</v>
      </c>
      <c r="N464" s="1" t="s">
        <v>69</v>
      </c>
      <c r="O464" s="1" t="s">
        <v>2948</v>
      </c>
      <c r="P464" s="1" t="s">
        <v>2949</v>
      </c>
      <c r="Q464">
        <v>445</v>
      </c>
      <c r="R464">
        <v>109</v>
      </c>
      <c r="S464">
        <v>336</v>
      </c>
      <c r="T464">
        <v>100</v>
      </c>
      <c r="U464">
        <v>30</v>
      </c>
      <c r="V464">
        <v>800</v>
      </c>
      <c r="W464" s="1" t="s">
        <v>151</v>
      </c>
      <c r="X464" s="1" t="s">
        <v>152</v>
      </c>
      <c r="Y464" s="1" t="s">
        <v>153</v>
      </c>
      <c r="Z464">
        <v>36</v>
      </c>
      <c r="AA464" s="2">
        <v>45673</v>
      </c>
      <c r="AB464">
        <v>105366.14</v>
      </c>
      <c r="AC464">
        <v>136660.39000000001</v>
      </c>
      <c r="AD464">
        <v>46887932.299999997</v>
      </c>
      <c r="AE464" s="1" t="s">
        <v>55</v>
      </c>
      <c r="AF464" s="2">
        <v>46185</v>
      </c>
      <c r="AG464" s="2">
        <v>45679</v>
      </c>
      <c r="AH464" s="2"/>
      <c r="AI464" s="1" t="s">
        <v>91</v>
      </c>
      <c r="AJ464" s="1" t="s">
        <v>92</v>
      </c>
    </row>
    <row r="465" spans="1:36">
      <c r="A465" s="1" t="s">
        <v>2950</v>
      </c>
      <c r="B465" s="1" t="s">
        <v>2951</v>
      </c>
      <c r="C465" s="1" t="s">
        <v>2952</v>
      </c>
      <c r="D465" s="1" t="s">
        <v>1515</v>
      </c>
      <c r="E465" s="1" t="s">
        <v>62</v>
      </c>
      <c r="F465" s="1" t="s">
        <v>217</v>
      </c>
      <c r="G465" s="1" t="s">
        <v>218</v>
      </c>
      <c r="H465" s="1" t="s">
        <v>43</v>
      </c>
      <c r="I465" s="1" t="s">
        <v>44</v>
      </c>
      <c r="J465" t="s">
        <v>82</v>
      </c>
      <c r="K465" t="s">
        <v>83</v>
      </c>
      <c r="L465" s="1" t="s">
        <v>1954</v>
      </c>
      <c r="M465" s="1" t="s">
        <v>68</v>
      </c>
      <c r="N465" s="1" t="s">
        <v>178</v>
      </c>
      <c r="O465" s="1" t="s">
        <v>2953</v>
      </c>
      <c r="P465" s="1" t="s">
        <v>2954</v>
      </c>
      <c r="Q465">
        <v>93</v>
      </c>
      <c r="R465">
        <v>25</v>
      </c>
      <c r="S465">
        <v>68</v>
      </c>
      <c r="T465">
        <v>50</v>
      </c>
      <c r="U465">
        <v>15</v>
      </c>
      <c r="V465">
        <v>200</v>
      </c>
      <c r="W465" s="1" t="s">
        <v>88</v>
      </c>
      <c r="X465" s="1" t="s">
        <v>89</v>
      </c>
      <c r="Y465" s="1" t="s">
        <v>90</v>
      </c>
      <c r="Z465">
        <v>31</v>
      </c>
      <c r="AA465" s="2">
        <v>45835</v>
      </c>
      <c r="AB465">
        <v>84850.2</v>
      </c>
      <c r="AC465">
        <v>108874.6</v>
      </c>
      <c r="AD465">
        <v>7891068.5999999996</v>
      </c>
      <c r="AE465" s="1" t="s">
        <v>55</v>
      </c>
      <c r="AF465" s="2">
        <v>46162</v>
      </c>
      <c r="AG465" s="2">
        <v>45847</v>
      </c>
      <c r="AH465" s="2"/>
      <c r="AI465" s="1" t="s">
        <v>91</v>
      </c>
      <c r="AJ465" s="1" t="s">
        <v>92</v>
      </c>
    </row>
    <row r="466" spans="1:36">
      <c r="A466" s="1" t="s">
        <v>2955</v>
      </c>
      <c r="B466" s="1" t="s">
        <v>2956</v>
      </c>
      <c r="C466" s="1" t="s">
        <v>2957</v>
      </c>
      <c r="D466" s="1" t="s">
        <v>413</v>
      </c>
      <c r="E466" s="1" t="s">
        <v>146</v>
      </c>
      <c r="F466" s="1" t="s">
        <v>244</v>
      </c>
      <c r="G466" s="1" t="s">
        <v>509</v>
      </c>
      <c r="H466" s="1" t="s">
        <v>43</v>
      </c>
      <c r="I466" s="1" t="s">
        <v>44</v>
      </c>
      <c r="J466" t="s">
        <v>45</v>
      </c>
      <c r="K466" t="s">
        <v>46</v>
      </c>
      <c r="L466" s="1" t="s">
        <v>2958</v>
      </c>
      <c r="M466" s="1" t="s">
        <v>100</v>
      </c>
      <c r="N466" s="1" t="s">
        <v>115</v>
      </c>
      <c r="O466" s="1" t="s">
        <v>2959</v>
      </c>
      <c r="P466" s="1" t="s">
        <v>2960</v>
      </c>
      <c r="Q466">
        <v>724</v>
      </c>
      <c r="R466">
        <v>234</v>
      </c>
      <c r="S466">
        <v>490</v>
      </c>
      <c r="U466">
        <v>22</v>
      </c>
      <c r="V466">
        <v>600</v>
      </c>
      <c r="W466" s="1" t="s">
        <v>259</v>
      </c>
      <c r="X466" s="1" t="s">
        <v>260</v>
      </c>
      <c r="Y466" s="1" t="s">
        <v>54</v>
      </c>
      <c r="Z466">
        <v>9</v>
      </c>
      <c r="AA466" s="2">
        <v>45860</v>
      </c>
      <c r="AB466">
        <v>171404.46</v>
      </c>
      <c r="AC466">
        <v>220473.65</v>
      </c>
      <c r="AD466">
        <v>124096829</v>
      </c>
      <c r="AE466" s="1" t="s">
        <v>55</v>
      </c>
      <c r="AF466" s="2">
        <v>46157</v>
      </c>
      <c r="AG466" s="2">
        <v>45869</v>
      </c>
      <c r="AH466" s="2"/>
      <c r="AI466" s="1" t="s">
        <v>410</v>
      </c>
      <c r="AJ466" s="1" t="s">
        <v>92</v>
      </c>
    </row>
    <row r="467" spans="1:36">
      <c r="A467" s="1" t="s">
        <v>2961</v>
      </c>
      <c r="B467" s="1" t="s">
        <v>2962</v>
      </c>
      <c r="C467" s="1" t="s">
        <v>2963</v>
      </c>
      <c r="D467" s="1" t="s">
        <v>1807</v>
      </c>
      <c r="E467" s="1" t="s">
        <v>392</v>
      </c>
      <c r="F467" s="1" t="s">
        <v>217</v>
      </c>
      <c r="G467" s="1" t="s">
        <v>487</v>
      </c>
      <c r="H467" s="1" t="s">
        <v>43</v>
      </c>
      <c r="I467" s="1" t="s">
        <v>44</v>
      </c>
      <c r="J467" t="s">
        <v>65</v>
      </c>
      <c r="K467" t="s">
        <v>66</v>
      </c>
      <c r="L467" s="1" t="s">
        <v>2964</v>
      </c>
      <c r="M467" s="1" t="s">
        <v>68</v>
      </c>
      <c r="N467" s="1" t="s">
        <v>69</v>
      </c>
      <c r="O467" s="1" t="s">
        <v>2965</v>
      </c>
      <c r="P467" s="1" t="s">
        <v>2966</v>
      </c>
      <c r="Q467">
        <v>279</v>
      </c>
      <c r="R467">
        <v>41</v>
      </c>
      <c r="S467">
        <v>238</v>
      </c>
      <c r="T467">
        <v>100</v>
      </c>
      <c r="U467">
        <v>30</v>
      </c>
      <c r="V467">
        <v>800</v>
      </c>
      <c r="W467" s="1" t="s">
        <v>444</v>
      </c>
      <c r="X467" s="1" t="s">
        <v>445</v>
      </c>
      <c r="Y467" s="1" t="s">
        <v>74</v>
      </c>
      <c r="Z467">
        <v>16</v>
      </c>
      <c r="AA467" s="2">
        <v>45840</v>
      </c>
      <c r="AB467">
        <v>389210.92</v>
      </c>
      <c r="AC467">
        <v>495984.28</v>
      </c>
      <c r="AD467">
        <v>108589846.7</v>
      </c>
      <c r="AE467" s="1" t="s">
        <v>55</v>
      </c>
      <c r="AF467" s="2">
        <v>46195</v>
      </c>
      <c r="AG467" s="2">
        <v>45855</v>
      </c>
      <c r="AH467" s="2"/>
      <c r="AI467" s="1" t="s">
        <v>91</v>
      </c>
      <c r="AJ467" s="1" t="s">
        <v>92</v>
      </c>
    </row>
    <row r="468" spans="1:36">
      <c r="A468" s="1" t="s">
        <v>2967</v>
      </c>
      <c r="B468" s="1" t="s">
        <v>2968</v>
      </c>
      <c r="C468" s="1" t="s">
        <v>2969</v>
      </c>
      <c r="D468" s="1" t="s">
        <v>588</v>
      </c>
      <c r="E468" s="1" t="s">
        <v>392</v>
      </c>
      <c r="F468" s="1" t="s">
        <v>217</v>
      </c>
      <c r="G468" s="1" t="s">
        <v>487</v>
      </c>
      <c r="H468" s="1" t="s">
        <v>43</v>
      </c>
      <c r="I468" s="1" t="s">
        <v>44</v>
      </c>
      <c r="J468" t="s">
        <v>45</v>
      </c>
      <c r="K468" t="s">
        <v>46</v>
      </c>
      <c r="L468" s="1" t="s">
        <v>2970</v>
      </c>
      <c r="M468" s="1" t="s">
        <v>68</v>
      </c>
      <c r="N468" s="1" t="s">
        <v>49</v>
      </c>
      <c r="O468" s="1" t="s">
        <v>2971</v>
      </c>
      <c r="P468" s="1" t="s">
        <v>2972</v>
      </c>
      <c r="Q468">
        <v>131</v>
      </c>
      <c r="R468">
        <v>17</v>
      </c>
      <c r="S468">
        <v>114</v>
      </c>
      <c r="T468">
        <v>15</v>
      </c>
      <c r="U468">
        <v>7</v>
      </c>
      <c r="V468">
        <v>150</v>
      </c>
      <c r="W468" s="1" t="s">
        <v>181</v>
      </c>
      <c r="X468" s="1" t="s">
        <v>182</v>
      </c>
      <c r="Y468" s="1" t="s">
        <v>54</v>
      </c>
      <c r="Z468">
        <v>6</v>
      </c>
      <c r="AA468" s="2">
        <v>45770</v>
      </c>
      <c r="AB468">
        <v>278686.51</v>
      </c>
      <c r="AC468">
        <v>384222.83</v>
      </c>
      <c r="AD468">
        <v>36507932.810000002</v>
      </c>
      <c r="AE468" s="1" t="s">
        <v>55</v>
      </c>
      <c r="AF468" s="2">
        <v>46186</v>
      </c>
      <c r="AG468" s="2">
        <v>45779</v>
      </c>
      <c r="AH468" s="2"/>
      <c r="AI468" s="1" t="s">
        <v>91</v>
      </c>
      <c r="AJ468" s="1" t="s">
        <v>92</v>
      </c>
    </row>
    <row r="469" spans="1:36">
      <c r="A469" s="1" t="s">
        <v>2973</v>
      </c>
      <c r="B469" s="1" t="s">
        <v>619</v>
      </c>
      <c r="C469" s="1" t="s">
        <v>2974</v>
      </c>
      <c r="D469" s="1" t="s">
        <v>943</v>
      </c>
      <c r="E469" s="1" t="s">
        <v>335</v>
      </c>
      <c r="F469" s="1" t="s">
        <v>97</v>
      </c>
      <c r="G469" s="1" t="s">
        <v>614</v>
      </c>
      <c r="H469" s="1" t="s">
        <v>43</v>
      </c>
      <c r="I469" s="1" t="s">
        <v>44</v>
      </c>
      <c r="J469" t="s">
        <v>65</v>
      </c>
      <c r="K469" t="s">
        <v>66</v>
      </c>
      <c r="L469" s="1" t="s">
        <v>630</v>
      </c>
      <c r="M469" s="1" t="s">
        <v>68</v>
      </c>
      <c r="N469" s="1" t="s">
        <v>178</v>
      </c>
      <c r="O469" s="1" t="s">
        <v>1283</v>
      </c>
      <c r="P469" s="1" t="s">
        <v>2975</v>
      </c>
      <c r="Q469">
        <v>340</v>
      </c>
      <c r="R469">
        <v>127</v>
      </c>
      <c r="S469">
        <v>213</v>
      </c>
      <c r="T469">
        <v>75</v>
      </c>
      <c r="U469">
        <v>37</v>
      </c>
      <c r="V469">
        <v>375</v>
      </c>
      <c r="W469" s="1" t="s">
        <v>229</v>
      </c>
      <c r="X469" s="1" t="s">
        <v>230</v>
      </c>
      <c r="Y469" s="1" t="s">
        <v>153</v>
      </c>
      <c r="Z469">
        <v>35</v>
      </c>
      <c r="AA469" s="2">
        <v>45987</v>
      </c>
      <c r="AB469">
        <v>84419.95</v>
      </c>
      <c r="AC469">
        <v>120732.98</v>
      </c>
      <c r="AD469">
        <v>28702783</v>
      </c>
      <c r="AE469" s="1" t="s">
        <v>55</v>
      </c>
      <c r="AF469" s="2">
        <v>46165</v>
      </c>
      <c r="AG469" s="2">
        <v>45997</v>
      </c>
      <c r="AH469" s="2"/>
      <c r="AI469" s="1" t="s">
        <v>91</v>
      </c>
      <c r="AJ469" s="1" t="s">
        <v>92</v>
      </c>
    </row>
    <row r="470" spans="1:36">
      <c r="A470" s="1" t="s">
        <v>2976</v>
      </c>
      <c r="B470" s="1" t="s">
        <v>2977</v>
      </c>
      <c r="C470" s="1" t="s">
        <v>2978</v>
      </c>
      <c r="D470" s="1" t="s">
        <v>486</v>
      </c>
      <c r="E470" s="1" t="s">
        <v>254</v>
      </c>
      <c r="F470" s="1" t="s">
        <v>217</v>
      </c>
      <c r="G470" s="1" t="s">
        <v>487</v>
      </c>
      <c r="H470" s="1" t="s">
        <v>43</v>
      </c>
      <c r="I470" s="1" t="s">
        <v>44</v>
      </c>
      <c r="J470" t="s">
        <v>82</v>
      </c>
      <c r="K470" t="s">
        <v>83</v>
      </c>
      <c r="L470" s="1" t="s">
        <v>2979</v>
      </c>
      <c r="M470" s="1" t="s">
        <v>48</v>
      </c>
      <c r="N470" s="1" t="s">
        <v>101</v>
      </c>
      <c r="O470" s="1" t="s">
        <v>2980</v>
      </c>
      <c r="P470" s="1" t="s">
        <v>2981</v>
      </c>
      <c r="Q470">
        <v>17</v>
      </c>
      <c r="R470">
        <v>3</v>
      </c>
      <c r="S470">
        <v>14</v>
      </c>
      <c r="T470">
        <v>25</v>
      </c>
      <c r="U470">
        <v>10</v>
      </c>
      <c r="V470">
        <v>125</v>
      </c>
      <c r="W470" s="1" t="s">
        <v>308</v>
      </c>
      <c r="X470" s="1" t="s">
        <v>309</v>
      </c>
      <c r="Y470" s="1" t="s">
        <v>74</v>
      </c>
      <c r="Z470">
        <v>25</v>
      </c>
      <c r="AA470" s="2">
        <v>46129</v>
      </c>
      <c r="AB470">
        <v>320006.42</v>
      </c>
      <c r="AC470">
        <v>457232.52</v>
      </c>
      <c r="AD470">
        <v>5440109.1399999997</v>
      </c>
      <c r="AE470" s="1" t="s">
        <v>55</v>
      </c>
      <c r="AF470" s="2">
        <v>46178</v>
      </c>
      <c r="AG470" s="2">
        <v>46132</v>
      </c>
      <c r="AH470" s="2"/>
      <c r="AI470" s="1" t="s">
        <v>129</v>
      </c>
      <c r="AJ470" s="1" t="s">
        <v>57</v>
      </c>
    </row>
    <row r="471" spans="1:36">
      <c r="A471" s="1" t="s">
        <v>2982</v>
      </c>
      <c r="B471" s="1" t="s">
        <v>2983</v>
      </c>
      <c r="C471" s="1" t="s">
        <v>2984</v>
      </c>
      <c r="D471" s="1" t="s">
        <v>355</v>
      </c>
      <c r="E471" s="1" t="s">
        <v>62</v>
      </c>
      <c r="F471" s="1" t="s">
        <v>123</v>
      </c>
      <c r="G471" s="1" t="s">
        <v>200</v>
      </c>
      <c r="H471" s="1" t="s">
        <v>43</v>
      </c>
      <c r="I471" s="1" t="s">
        <v>44</v>
      </c>
      <c r="J471" t="s">
        <v>82</v>
      </c>
      <c r="K471" t="s">
        <v>83</v>
      </c>
      <c r="L471" s="1" t="s">
        <v>2985</v>
      </c>
      <c r="M471" s="1" t="s">
        <v>100</v>
      </c>
      <c r="N471" s="1" t="s">
        <v>203</v>
      </c>
      <c r="O471" s="1" t="s">
        <v>2986</v>
      </c>
      <c r="P471" s="1" t="s">
        <v>2987</v>
      </c>
      <c r="Q471">
        <v>4</v>
      </c>
      <c r="R471">
        <v>1</v>
      </c>
      <c r="S471">
        <v>3</v>
      </c>
      <c r="T471">
        <v>10</v>
      </c>
      <c r="U471">
        <v>5</v>
      </c>
      <c r="V471">
        <v>80</v>
      </c>
      <c r="W471" s="1" t="s">
        <v>104</v>
      </c>
      <c r="X471" s="1" t="s">
        <v>105</v>
      </c>
      <c r="Y471" s="1" t="s">
        <v>54</v>
      </c>
      <c r="Z471">
        <v>9</v>
      </c>
      <c r="AA471" s="2">
        <v>45849</v>
      </c>
      <c r="AB471">
        <v>240898.49</v>
      </c>
      <c r="AC471">
        <v>335497.5</v>
      </c>
      <c r="AD471">
        <v>963593.96</v>
      </c>
      <c r="AE471" s="1" t="s">
        <v>55</v>
      </c>
      <c r="AF471" s="2">
        <v>46160</v>
      </c>
      <c r="AG471" s="2">
        <v>45860</v>
      </c>
      <c r="AH471" s="2"/>
      <c r="AI471" s="1" t="s">
        <v>129</v>
      </c>
      <c r="AJ471" s="1" t="s">
        <v>57</v>
      </c>
    </row>
    <row r="472" spans="1:36">
      <c r="A472" s="1" t="s">
        <v>2988</v>
      </c>
      <c r="B472" s="1" t="s">
        <v>2989</v>
      </c>
      <c r="C472" s="1" t="s">
        <v>2990</v>
      </c>
      <c r="D472" s="1" t="s">
        <v>837</v>
      </c>
      <c r="E472" s="1" t="s">
        <v>265</v>
      </c>
      <c r="F472" s="1" t="s">
        <v>622</v>
      </c>
      <c r="G472" s="1" t="s">
        <v>693</v>
      </c>
      <c r="H472" s="1" t="s">
        <v>43</v>
      </c>
      <c r="I472" s="1" t="s">
        <v>44</v>
      </c>
      <c r="J472" t="s">
        <v>45</v>
      </c>
      <c r="K472" t="s">
        <v>46</v>
      </c>
      <c r="L472" s="1" t="s">
        <v>2991</v>
      </c>
      <c r="M472" s="1" t="s">
        <v>68</v>
      </c>
      <c r="N472" s="1" t="s">
        <v>101</v>
      </c>
      <c r="O472" s="1" t="s">
        <v>2992</v>
      </c>
      <c r="P472" s="1" t="s">
        <v>2993</v>
      </c>
      <c r="Q472">
        <v>61</v>
      </c>
      <c r="R472">
        <v>4</v>
      </c>
      <c r="S472">
        <v>57</v>
      </c>
      <c r="T472">
        <v>20</v>
      </c>
      <c r="U472">
        <v>6</v>
      </c>
      <c r="V472">
        <v>100</v>
      </c>
      <c r="W472" s="1" t="s">
        <v>249</v>
      </c>
      <c r="X472" s="1" t="s">
        <v>375</v>
      </c>
      <c r="Y472" s="1" t="s">
        <v>54</v>
      </c>
      <c r="Z472">
        <v>6</v>
      </c>
      <c r="AA472" s="2">
        <v>45714</v>
      </c>
      <c r="AB472">
        <v>113832.42</v>
      </c>
      <c r="AC472">
        <v>162244.03</v>
      </c>
      <c r="AD472">
        <v>6943777.6200000001</v>
      </c>
      <c r="AE472" s="1" t="s">
        <v>55</v>
      </c>
      <c r="AF472" s="2">
        <v>46184</v>
      </c>
      <c r="AG472" s="2">
        <v>45724</v>
      </c>
      <c r="AH472" s="2"/>
      <c r="AI472" s="1" t="s">
        <v>91</v>
      </c>
      <c r="AJ472" s="1" t="s">
        <v>92</v>
      </c>
    </row>
    <row r="473" spans="1:36">
      <c r="A473" s="1" t="s">
        <v>2994</v>
      </c>
      <c r="B473" s="1" t="s">
        <v>2995</v>
      </c>
      <c r="C473" s="1" t="s">
        <v>2996</v>
      </c>
      <c r="D473" s="1" t="s">
        <v>371</v>
      </c>
      <c r="E473" s="1" t="s">
        <v>62</v>
      </c>
      <c r="F473" s="1" t="s">
        <v>111</v>
      </c>
      <c r="G473" s="1" t="s">
        <v>187</v>
      </c>
      <c r="H473" s="1" t="s">
        <v>43</v>
      </c>
      <c r="I473" s="1" t="s">
        <v>44</v>
      </c>
      <c r="J473" t="s">
        <v>45</v>
      </c>
      <c r="K473" t="s">
        <v>46</v>
      </c>
      <c r="L473" s="1" t="s">
        <v>2997</v>
      </c>
      <c r="M473" s="1" t="s">
        <v>139</v>
      </c>
      <c r="N473" s="1" t="s">
        <v>101</v>
      </c>
      <c r="O473" s="1" t="s">
        <v>2998</v>
      </c>
      <c r="P473" s="1" t="s">
        <v>2999</v>
      </c>
      <c r="Q473">
        <v>203</v>
      </c>
      <c r="R473">
        <v>45</v>
      </c>
      <c r="S473">
        <v>158</v>
      </c>
      <c r="T473">
        <v>50</v>
      </c>
      <c r="U473">
        <v>15</v>
      </c>
      <c r="V473">
        <v>300</v>
      </c>
      <c r="W473" s="1" t="s">
        <v>249</v>
      </c>
      <c r="X473" s="1" t="s">
        <v>375</v>
      </c>
      <c r="Y473" s="1" t="s">
        <v>54</v>
      </c>
      <c r="Z473">
        <v>5</v>
      </c>
      <c r="AA473" s="2">
        <v>45689</v>
      </c>
      <c r="AB473">
        <v>131550.32999999999</v>
      </c>
      <c r="AC473">
        <v>162968.20000000001</v>
      </c>
      <c r="AD473">
        <v>26704716.989999998</v>
      </c>
      <c r="AE473" s="1" t="s">
        <v>55</v>
      </c>
      <c r="AF473" s="2">
        <v>46166</v>
      </c>
      <c r="AG473" s="2">
        <v>45690</v>
      </c>
      <c r="AH473" s="2"/>
      <c r="AI473" s="1" t="s">
        <v>91</v>
      </c>
      <c r="AJ473" s="1" t="s">
        <v>92</v>
      </c>
    </row>
    <row r="474" spans="1:36">
      <c r="A474" s="1" t="s">
        <v>3000</v>
      </c>
      <c r="B474" s="1" t="s">
        <v>3001</v>
      </c>
      <c r="C474" s="1" t="s">
        <v>3002</v>
      </c>
      <c r="D474" s="1" t="s">
        <v>413</v>
      </c>
      <c r="E474" s="1" t="s">
        <v>146</v>
      </c>
      <c r="F474" s="1" t="s">
        <v>111</v>
      </c>
      <c r="G474" s="1" t="s">
        <v>509</v>
      </c>
      <c r="H474" s="1" t="s">
        <v>43</v>
      </c>
      <c r="I474" s="1" t="s">
        <v>44</v>
      </c>
      <c r="J474" t="s">
        <v>65</v>
      </c>
      <c r="K474" t="s">
        <v>66</v>
      </c>
      <c r="L474" s="1" t="s">
        <v>3003</v>
      </c>
      <c r="M474" s="1" t="s">
        <v>139</v>
      </c>
      <c r="N474" s="1" t="s">
        <v>236</v>
      </c>
      <c r="O474" s="1" t="s">
        <v>3004</v>
      </c>
      <c r="P474" s="1" t="s">
        <v>3005</v>
      </c>
      <c r="Q474">
        <v>93</v>
      </c>
      <c r="R474">
        <v>3</v>
      </c>
      <c r="S474">
        <v>90</v>
      </c>
      <c r="T474">
        <v>60</v>
      </c>
      <c r="U474">
        <v>30</v>
      </c>
      <c r="V474">
        <v>240</v>
      </c>
      <c r="W474" s="1" t="s">
        <v>444</v>
      </c>
      <c r="X474" s="1" t="s">
        <v>445</v>
      </c>
      <c r="Y474" s="1" t="s">
        <v>74</v>
      </c>
      <c r="Z474">
        <v>19</v>
      </c>
      <c r="AA474" s="2">
        <v>45732</v>
      </c>
      <c r="AB474">
        <v>73733.850000000006</v>
      </c>
      <c r="AC474">
        <v>85438.57</v>
      </c>
      <c r="AD474">
        <v>6857248.0499999998</v>
      </c>
      <c r="AE474" s="1" t="s">
        <v>55</v>
      </c>
      <c r="AF474" s="2">
        <v>46168</v>
      </c>
      <c r="AG474" s="2">
        <v>45741</v>
      </c>
      <c r="AH474" s="2"/>
      <c r="AI474" s="1" t="s">
        <v>91</v>
      </c>
      <c r="AJ474" s="1" t="s">
        <v>92</v>
      </c>
    </row>
    <row r="475" spans="1:36">
      <c r="A475" s="1" t="s">
        <v>3006</v>
      </c>
      <c r="B475" s="1" t="s">
        <v>3007</v>
      </c>
      <c r="C475" s="1" t="s">
        <v>3008</v>
      </c>
      <c r="D475" s="1" t="s">
        <v>971</v>
      </c>
      <c r="E475" s="1" t="s">
        <v>110</v>
      </c>
      <c r="F475" s="1" t="s">
        <v>41</v>
      </c>
      <c r="G475" s="1" t="s">
        <v>147</v>
      </c>
      <c r="H475" s="1" t="s">
        <v>43</v>
      </c>
      <c r="I475" s="1" t="s">
        <v>44</v>
      </c>
      <c r="J475" t="s">
        <v>82</v>
      </c>
      <c r="K475" t="s">
        <v>83</v>
      </c>
      <c r="L475" s="1" t="s">
        <v>3009</v>
      </c>
      <c r="M475" s="1" t="s">
        <v>85</v>
      </c>
      <c r="N475" s="1" t="s">
        <v>115</v>
      </c>
      <c r="O475" s="1" t="s">
        <v>1491</v>
      </c>
      <c r="P475" s="1" t="s">
        <v>3010</v>
      </c>
      <c r="Q475">
        <v>75</v>
      </c>
      <c r="R475">
        <v>4</v>
      </c>
      <c r="S475">
        <v>71</v>
      </c>
      <c r="T475">
        <v>20</v>
      </c>
      <c r="U475">
        <v>6</v>
      </c>
      <c r="V475">
        <v>80</v>
      </c>
      <c r="W475" s="1" t="s">
        <v>161</v>
      </c>
      <c r="X475" s="1" t="s">
        <v>162</v>
      </c>
      <c r="Y475" s="1" t="s">
        <v>54</v>
      </c>
      <c r="Z475">
        <v>9</v>
      </c>
      <c r="AA475" s="2">
        <v>45897</v>
      </c>
      <c r="AB475">
        <v>114306.81</v>
      </c>
      <c r="AC475">
        <v>148241.79999999999</v>
      </c>
      <c r="AD475">
        <v>8573010.75</v>
      </c>
      <c r="AE475" s="1" t="s">
        <v>55</v>
      </c>
      <c r="AF475" s="2">
        <v>46187</v>
      </c>
      <c r="AG475" s="2">
        <v>45905</v>
      </c>
      <c r="AH475" s="2"/>
      <c r="AI475" s="1" t="s">
        <v>91</v>
      </c>
      <c r="AJ475" s="1" t="s">
        <v>92</v>
      </c>
    </row>
    <row r="476" spans="1:36">
      <c r="A476" s="1" t="s">
        <v>3011</v>
      </c>
      <c r="B476" s="1" t="s">
        <v>3012</v>
      </c>
      <c r="C476" s="1" t="s">
        <v>3013</v>
      </c>
      <c r="D476" s="1" t="s">
        <v>348</v>
      </c>
      <c r="E476" s="1" t="s">
        <v>134</v>
      </c>
      <c r="F476" s="1" t="s">
        <v>135</v>
      </c>
      <c r="G476" s="1" t="s">
        <v>136</v>
      </c>
      <c r="H476" s="1" t="s">
        <v>137</v>
      </c>
      <c r="I476" s="1" t="s">
        <v>44</v>
      </c>
      <c r="J476" t="s">
        <v>82</v>
      </c>
      <c r="K476" t="s">
        <v>83</v>
      </c>
      <c r="L476" s="1" t="s">
        <v>3014</v>
      </c>
      <c r="M476" s="1" t="s">
        <v>100</v>
      </c>
      <c r="N476" s="1" t="s">
        <v>236</v>
      </c>
      <c r="O476" s="1" t="s">
        <v>3015</v>
      </c>
      <c r="P476" s="1" t="s">
        <v>2604</v>
      </c>
      <c r="Q476">
        <v>193</v>
      </c>
      <c r="R476">
        <v>15</v>
      </c>
      <c r="S476">
        <v>178</v>
      </c>
      <c r="T476">
        <v>30</v>
      </c>
      <c r="U476">
        <v>12</v>
      </c>
      <c r="V476">
        <v>240</v>
      </c>
      <c r="W476" s="1" t="s">
        <v>88</v>
      </c>
      <c r="X476" s="1" t="s">
        <v>89</v>
      </c>
      <c r="Y476" s="1" t="s">
        <v>90</v>
      </c>
      <c r="Z476">
        <v>26</v>
      </c>
      <c r="AA476" s="2">
        <v>45726</v>
      </c>
      <c r="AB476">
        <v>12782.37</v>
      </c>
      <c r="AC476">
        <v>17198.87</v>
      </c>
      <c r="AD476">
        <v>2466997.41</v>
      </c>
      <c r="AE476" s="1" t="s">
        <v>55</v>
      </c>
      <c r="AF476" s="2">
        <v>46147</v>
      </c>
      <c r="AG476" s="2">
        <v>45729</v>
      </c>
      <c r="AH476" s="2">
        <v>46597</v>
      </c>
      <c r="AI476" s="1" t="s">
        <v>91</v>
      </c>
      <c r="AJ476" s="1" t="s">
        <v>92</v>
      </c>
    </row>
    <row r="477" spans="1:36">
      <c r="A477" s="1" t="s">
        <v>3016</v>
      </c>
      <c r="B477" s="1" t="s">
        <v>3017</v>
      </c>
      <c r="C477" s="1" t="s">
        <v>3018</v>
      </c>
      <c r="D477" s="1" t="s">
        <v>455</v>
      </c>
      <c r="E477" s="1" t="s">
        <v>62</v>
      </c>
      <c r="F477" s="1" t="s">
        <v>135</v>
      </c>
      <c r="G477" s="1" t="s">
        <v>166</v>
      </c>
      <c r="H477" s="1" t="s">
        <v>137</v>
      </c>
      <c r="I477" s="1" t="s">
        <v>44</v>
      </c>
      <c r="J477" t="s">
        <v>45</v>
      </c>
      <c r="K477" t="s">
        <v>46</v>
      </c>
      <c r="L477" s="1" t="s">
        <v>3019</v>
      </c>
      <c r="M477" s="1" t="s">
        <v>126</v>
      </c>
      <c r="N477" s="1" t="s">
        <v>115</v>
      </c>
      <c r="O477" s="1" t="s">
        <v>3020</v>
      </c>
      <c r="P477" s="1" t="s">
        <v>3021</v>
      </c>
      <c r="Q477">
        <v>0</v>
      </c>
      <c r="R477">
        <v>0</v>
      </c>
      <c r="S477">
        <v>0</v>
      </c>
      <c r="U477">
        <v>50</v>
      </c>
      <c r="V477">
        <v>800</v>
      </c>
      <c r="W477" s="1" t="s">
        <v>72</v>
      </c>
      <c r="X477" s="1" t="s">
        <v>73</v>
      </c>
      <c r="Y477" s="1" t="s">
        <v>74</v>
      </c>
      <c r="Z477">
        <v>18</v>
      </c>
      <c r="AA477" s="2">
        <v>45916</v>
      </c>
      <c r="AB477">
        <v>12154.4</v>
      </c>
      <c r="AC477">
        <v>14584.67</v>
      </c>
      <c r="AD477">
        <v>0</v>
      </c>
      <c r="AE477" s="1" t="s">
        <v>55</v>
      </c>
      <c r="AF477" s="2">
        <v>46147</v>
      </c>
      <c r="AG477" s="2">
        <v>45924</v>
      </c>
      <c r="AH477" s="2">
        <v>46780</v>
      </c>
      <c r="AI477" s="1" t="s">
        <v>56</v>
      </c>
      <c r="AJ477" s="1" t="s">
        <v>57</v>
      </c>
    </row>
    <row r="478" spans="1:36">
      <c r="A478" s="1" t="s">
        <v>3022</v>
      </c>
      <c r="B478" s="1" t="s">
        <v>3023</v>
      </c>
      <c r="C478" s="1" t="s">
        <v>3024</v>
      </c>
      <c r="D478" s="1" t="s">
        <v>185</v>
      </c>
      <c r="E478" s="1" t="s">
        <v>186</v>
      </c>
      <c r="F478" s="1" t="s">
        <v>111</v>
      </c>
      <c r="G478" s="1" t="s">
        <v>112</v>
      </c>
      <c r="H478" s="1" t="s">
        <v>43</v>
      </c>
      <c r="I478" s="1" t="s">
        <v>44</v>
      </c>
      <c r="J478" t="s">
        <v>45</v>
      </c>
      <c r="K478" t="s">
        <v>46</v>
      </c>
      <c r="L478" s="1" t="s">
        <v>3025</v>
      </c>
      <c r="M478" s="1" t="s">
        <v>100</v>
      </c>
      <c r="N478" s="1" t="s">
        <v>69</v>
      </c>
      <c r="O478" s="1" t="s">
        <v>3026</v>
      </c>
      <c r="P478" s="1" t="s">
        <v>3027</v>
      </c>
      <c r="Q478">
        <v>255</v>
      </c>
      <c r="R478">
        <v>76</v>
      </c>
      <c r="S478">
        <v>179</v>
      </c>
      <c r="T478">
        <v>60</v>
      </c>
      <c r="U478">
        <v>24</v>
      </c>
      <c r="V478">
        <v>600</v>
      </c>
      <c r="W478" s="1" t="s">
        <v>181</v>
      </c>
      <c r="X478" s="1" t="s">
        <v>182</v>
      </c>
      <c r="Y478" s="1" t="s">
        <v>54</v>
      </c>
      <c r="Z478">
        <v>6</v>
      </c>
      <c r="AA478" s="2">
        <v>45686</v>
      </c>
      <c r="AB478">
        <v>245971.07</v>
      </c>
      <c r="AC478">
        <v>322666.21999999997</v>
      </c>
      <c r="AD478">
        <v>62722622.850000001</v>
      </c>
      <c r="AE478" s="1" t="s">
        <v>55</v>
      </c>
      <c r="AF478" s="2">
        <v>46152</v>
      </c>
      <c r="AG478" s="2">
        <v>45696</v>
      </c>
      <c r="AH478" s="2"/>
      <c r="AI478" s="1" t="s">
        <v>91</v>
      </c>
      <c r="AJ478" s="1" t="s">
        <v>92</v>
      </c>
    </row>
    <row r="479" spans="1:36">
      <c r="A479" s="1" t="s">
        <v>3028</v>
      </c>
      <c r="B479" s="1" t="s">
        <v>3029</v>
      </c>
      <c r="C479" s="1" t="s">
        <v>3030</v>
      </c>
      <c r="D479" s="1" t="s">
        <v>433</v>
      </c>
      <c r="E479" s="1" t="s">
        <v>110</v>
      </c>
      <c r="F479" s="1" t="s">
        <v>363</v>
      </c>
      <c r="G479" s="1" t="s">
        <v>400</v>
      </c>
      <c r="H479" s="1" t="s">
        <v>43</v>
      </c>
      <c r="I479" s="1" t="s">
        <v>44</v>
      </c>
      <c r="J479" t="s">
        <v>45</v>
      </c>
      <c r="K479" t="s">
        <v>46</v>
      </c>
      <c r="L479" s="1" t="s">
        <v>1801</v>
      </c>
      <c r="M479" s="1" t="s">
        <v>126</v>
      </c>
      <c r="N479" s="1" t="s">
        <v>236</v>
      </c>
      <c r="O479" s="1" t="s">
        <v>3031</v>
      </c>
      <c r="P479" s="1" t="s">
        <v>3032</v>
      </c>
      <c r="Q479">
        <v>45</v>
      </c>
      <c r="R479">
        <v>1</v>
      </c>
      <c r="S479">
        <v>44</v>
      </c>
      <c r="T479">
        <v>10</v>
      </c>
      <c r="U479">
        <v>3</v>
      </c>
      <c r="V479">
        <v>60</v>
      </c>
      <c r="W479" s="1" t="s">
        <v>52</v>
      </c>
      <c r="X479" s="1" t="s">
        <v>53</v>
      </c>
      <c r="Y479" s="1" t="s">
        <v>54</v>
      </c>
      <c r="Z479">
        <v>6</v>
      </c>
      <c r="AA479" s="2">
        <v>45983</v>
      </c>
      <c r="AB479">
        <v>50992.66</v>
      </c>
      <c r="AC479">
        <v>63989.43</v>
      </c>
      <c r="AD479">
        <v>2294669.7000000002</v>
      </c>
      <c r="AE479" s="1" t="s">
        <v>55</v>
      </c>
      <c r="AF479" s="2">
        <v>46201</v>
      </c>
      <c r="AG479" s="2">
        <v>45998</v>
      </c>
      <c r="AH479" s="2"/>
      <c r="AI479" s="1" t="s">
        <v>91</v>
      </c>
      <c r="AJ479" s="1" t="s">
        <v>92</v>
      </c>
    </row>
    <row r="480" spans="1:36">
      <c r="A480" s="1" t="s">
        <v>3033</v>
      </c>
      <c r="B480" s="1" t="s">
        <v>3034</v>
      </c>
      <c r="C480" s="1" t="s">
        <v>3035</v>
      </c>
      <c r="D480" s="1" t="s">
        <v>426</v>
      </c>
      <c r="E480" s="1" t="s">
        <v>146</v>
      </c>
      <c r="F480" s="1" t="s">
        <v>266</v>
      </c>
      <c r="G480" s="1" t="s">
        <v>313</v>
      </c>
      <c r="H480" s="1" t="s">
        <v>43</v>
      </c>
      <c r="I480" s="1" t="s">
        <v>44</v>
      </c>
      <c r="J480" t="s">
        <v>82</v>
      </c>
      <c r="K480" t="s">
        <v>83</v>
      </c>
      <c r="L480" s="1" t="s">
        <v>2336</v>
      </c>
      <c r="M480" s="1" t="s">
        <v>126</v>
      </c>
      <c r="N480" s="1" t="s">
        <v>101</v>
      </c>
      <c r="O480" s="1" t="s">
        <v>3036</v>
      </c>
      <c r="P480" s="1" t="s">
        <v>3037</v>
      </c>
      <c r="Q480">
        <v>25</v>
      </c>
      <c r="R480">
        <v>0</v>
      </c>
      <c r="S480">
        <v>25</v>
      </c>
      <c r="T480">
        <v>10</v>
      </c>
      <c r="U480">
        <v>3</v>
      </c>
      <c r="V480">
        <v>50</v>
      </c>
      <c r="W480" s="1" t="s">
        <v>259</v>
      </c>
      <c r="X480" s="1" t="s">
        <v>260</v>
      </c>
      <c r="Y480" s="1" t="s">
        <v>54</v>
      </c>
      <c r="Z480">
        <v>10</v>
      </c>
      <c r="AA480" s="2">
        <v>45782</v>
      </c>
      <c r="AB480">
        <v>653196.07999999996</v>
      </c>
      <c r="AC480">
        <v>864635.17</v>
      </c>
      <c r="AD480">
        <v>16329902</v>
      </c>
      <c r="AE480" s="1" t="s">
        <v>55</v>
      </c>
      <c r="AF480" s="2">
        <v>46146</v>
      </c>
      <c r="AG480" s="2">
        <v>45797</v>
      </c>
      <c r="AH480" s="2"/>
      <c r="AI480" s="1" t="s">
        <v>91</v>
      </c>
      <c r="AJ480" s="1" t="s">
        <v>92</v>
      </c>
    </row>
    <row r="481" spans="1:36">
      <c r="A481" s="1" t="s">
        <v>3038</v>
      </c>
      <c r="B481" s="1" t="s">
        <v>3039</v>
      </c>
      <c r="C481" s="1" t="s">
        <v>3040</v>
      </c>
      <c r="D481" s="1" t="s">
        <v>1015</v>
      </c>
      <c r="E481" s="1" t="s">
        <v>62</v>
      </c>
      <c r="F481" s="1" t="s">
        <v>80</v>
      </c>
      <c r="G481" s="1" t="s">
        <v>81</v>
      </c>
      <c r="H481" s="1" t="s">
        <v>43</v>
      </c>
      <c r="I481" s="1" t="s">
        <v>44</v>
      </c>
      <c r="J481" t="s">
        <v>82</v>
      </c>
      <c r="K481" t="s">
        <v>83</v>
      </c>
      <c r="L481" s="1" t="s">
        <v>3041</v>
      </c>
      <c r="M481" s="1" t="s">
        <v>68</v>
      </c>
      <c r="N481" s="1" t="s">
        <v>236</v>
      </c>
      <c r="O481" s="1" t="s">
        <v>3042</v>
      </c>
      <c r="P481" s="1" t="s">
        <v>3043</v>
      </c>
      <c r="Q481">
        <v>126</v>
      </c>
      <c r="R481">
        <v>12</v>
      </c>
      <c r="S481">
        <v>114</v>
      </c>
      <c r="T481">
        <v>50</v>
      </c>
      <c r="U481">
        <v>15</v>
      </c>
      <c r="V481">
        <v>200</v>
      </c>
      <c r="W481" s="1" t="s">
        <v>308</v>
      </c>
      <c r="X481" s="1" t="s">
        <v>309</v>
      </c>
      <c r="Y481" s="1" t="s">
        <v>74</v>
      </c>
      <c r="Z481">
        <v>22</v>
      </c>
      <c r="AA481" s="2">
        <v>45942</v>
      </c>
      <c r="AB481">
        <v>1186702.56</v>
      </c>
      <c r="AC481">
        <v>1501778.68</v>
      </c>
      <c r="AD481">
        <v>149524522.59999999</v>
      </c>
      <c r="AE481" s="1" t="s">
        <v>55</v>
      </c>
      <c r="AF481" s="2">
        <v>46167</v>
      </c>
      <c r="AG481" s="2">
        <v>45957</v>
      </c>
      <c r="AH481" s="2"/>
      <c r="AI481" s="1" t="s">
        <v>91</v>
      </c>
      <c r="AJ481" s="1" t="s">
        <v>92</v>
      </c>
    </row>
    <row r="482" spans="1:36">
      <c r="A482" s="1" t="s">
        <v>3044</v>
      </c>
      <c r="B482" s="1" t="s">
        <v>3045</v>
      </c>
      <c r="C482" s="1" t="s">
        <v>3046</v>
      </c>
      <c r="D482" s="1" t="s">
        <v>303</v>
      </c>
      <c r="E482" s="1" t="s">
        <v>146</v>
      </c>
      <c r="F482" s="1" t="s">
        <v>63</v>
      </c>
      <c r="G482" s="1" t="s">
        <v>384</v>
      </c>
      <c r="H482" s="1" t="s">
        <v>43</v>
      </c>
      <c r="I482" s="1" t="s">
        <v>44</v>
      </c>
      <c r="J482" t="s">
        <v>65</v>
      </c>
      <c r="K482" t="s">
        <v>66</v>
      </c>
      <c r="L482" s="1" t="s">
        <v>3047</v>
      </c>
      <c r="M482" s="1" t="s">
        <v>48</v>
      </c>
      <c r="N482" s="1" t="s">
        <v>115</v>
      </c>
      <c r="O482" s="1" t="s">
        <v>3048</v>
      </c>
      <c r="P482" s="1" t="s">
        <v>3049</v>
      </c>
      <c r="Q482">
        <v>838</v>
      </c>
      <c r="R482">
        <v>83</v>
      </c>
      <c r="S482">
        <v>755</v>
      </c>
      <c r="T482">
        <v>100</v>
      </c>
      <c r="U482">
        <v>40</v>
      </c>
      <c r="V482">
        <v>1000</v>
      </c>
      <c r="W482" s="1" t="s">
        <v>229</v>
      </c>
      <c r="X482" s="1" t="s">
        <v>230</v>
      </c>
      <c r="Y482" s="1" t="s">
        <v>153</v>
      </c>
      <c r="Z482">
        <v>35</v>
      </c>
      <c r="AA482" s="2">
        <v>45905</v>
      </c>
      <c r="AB482">
        <v>37519.96</v>
      </c>
      <c r="AC482">
        <v>48800.7</v>
      </c>
      <c r="AD482">
        <v>31441726.48</v>
      </c>
      <c r="AE482" s="1" t="s">
        <v>55</v>
      </c>
      <c r="AF482" s="2">
        <v>46191</v>
      </c>
      <c r="AG482" s="2">
        <v>45913</v>
      </c>
      <c r="AH482" s="2">
        <v>46860</v>
      </c>
      <c r="AI482" s="1" t="s">
        <v>91</v>
      </c>
      <c r="AJ482" s="1" t="s">
        <v>92</v>
      </c>
    </row>
    <row r="483" spans="1:36">
      <c r="A483" s="1" t="s">
        <v>3050</v>
      </c>
      <c r="B483" s="1" t="s">
        <v>3051</v>
      </c>
      <c r="C483" s="1" t="s">
        <v>3052</v>
      </c>
      <c r="D483" s="1" t="s">
        <v>362</v>
      </c>
      <c r="E483" s="1" t="s">
        <v>186</v>
      </c>
      <c r="F483" s="1" t="s">
        <v>363</v>
      </c>
      <c r="G483" s="1" t="s">
        <v>495</v>
      </c>
      <c r="H483" s="1" t="s">
        <v>43</v>
      </c>
      <c r="I483" s="1" t="s">
        <v>44</v>
      </c>
      <c r="J483" t="s">
        <v>82</v>
      </c>
      <c r="K483" t="s">
        <v>83</v>
      </c>
      <c r="L483" s="1" t="s">
        <v>3053</v>
      </c>
      <c r="M483" s="1" t="s">
        <v>114</v>
      </c>
      <c r="N483" s="1" t="s">
        <v>115</v>
      </c>
      <c r="O483" s="1" t="s">
        <v>3054</v>
      </c>
      <c r="P483" s="1" t="s">
        <v>3055</v>
      </c>
      <c r="Q483">
        <v>18</v>
      </c>
      <c r="R483">
        <v>4</v>
      </c>
      <c r="S483">
        <v>14</v>
      </c>
      <c r="T483">
        <v>25</v>
      </c>
      <c r="U483">
        <v>10</v>
      </c>
      <c r="V483">
        <v>150</v>
      </c>
      <c r="W483" s="1" t="s">
        <v>104</v>
      </c>
      <c r="X483" s="1" t="s">
        <v>105</v>
      </c>
      <c r="Y483" s="1" t="s">
        <v>54</v>
      </c>
      <c r="Z483">
        <v>10</v>
      </c>
      <c r="AA483" s="2">
        <v>45876</v>
      </c>
      <c r="AB483">
        <v>43892.56</v>
      </c>
      <c r="AC483">
        <v>50613.79</v>
      </c>
      <c r="AD483">
        <v>790066.08</v>
      </c>
      <c r="AE483" s="1" t="s">
        <v>55</v>
      </c>
      <c r="AF483" s="2">
        <v>46160</v>
      </c>
      <c r="AG483" s="2">
        <v>45891</v>
      </c>
      <c r="AH483" s="2"/>
      <c r="AI483" s="1" t="s">
        <v>129</v>
      </c>
      <c r="AJ483" s="1" t="s">
        <v>57</v>
      </c>
    </row>
    <row r="484" spans="1:36">
      <c r="A484" s="1" t="s">
        <v>3056</v>
      </c>
      <c r="B484" s="1" t="s">
        <v>3057</v>
      </c>
      <c r="C484" s="1" t="s">
        <v>3058</v>
      </c>
      <c r="D484" s="1" t="s">
        <v>109</v>
      </c>
      <c r="E484" s="1" t="s">
        <v>110</v>
      </c>
      <c r="F484" s="1" t="s">
        <v>111</v>
      </c>
      <c r="G484" s="1" t="s">
        <v>234</v>
      </c>
      <c r="H484" s="1" t="s">
        <v>43</v>
      </c>
      <c r="I484" s="1" t="s">
        <v>44</v>
      </c>
      <c r="J484" t="s">
        <v>82</v>
      </c>
      <c r="K484" t="s">
        <v>83</v>
      </c>
      <c r="L484" s="1" t="s">
        <v>1630</v>
      </c>
      <c r="M484" s="1" t="s">
        <v>114</v>
      </c>
      <c r="N484" s="1" t="s">
        <v>203</v>
      </c>
      <c r="O484" s="1" t="s">
        <v>3059</v>
      </c>
      <c r="P484" s="1" t="s">
        <v>3060</v>
      </c>
      <c r="Q484">
        <v>67</v>
      </c>
      <c r="R484">
        <v>26</v>
      </c>
      <c r="S484">
        <v>41</v>
      </c>
      <c r="T484">
        <v>10</v>
      </c>
      <c r="U484">
        <v>3</v>
      </c>
      <c r="V484">
        <v>40</v>
      </c>
      <c r="W484" s="1" t="s">
        <v>104</v>
      </c>
      <c r="X484" s="1" t="s">
        <v>105</v>
      </c>
      <c r="Y484" s="1" t="s">
        <v>54</v>
      </c>
      <c r="Z484">
        <v>8</v>
      </c>
      <c r="AA484" s="2">
        <v>45738</v>
      </c>
      <c r="AB484">
        <v>110172.56</v>
      </c>
      <c r="AC484">
        <v>136354.76</v>
      </c>
      <c r="AD484">
        <v>7381561.5199999996</v>
      </c>
      <c r="AE484" s="1" t="s">
        <v>55</v>
      </c>
      <c r="AF484" s="2">
        <v>46146</v>
      </c>
      <c r="AG484" s="2">
        <v>45740</v>
      </c>
      <c r="AH484" s="2"/>
      <c r="AI484" s="1" t="s">
        <v>410</v>
      </c>
      <c r="AJ484" s="1" t="s">
        <v>92</v>
      </c>
    </row>
    <row r="485" spans="1:36">
      <c r="A485" s="1" t="s">
        <v>3061</v>
      </c>
      <c r="B485" s="1" t="s">
        <v>3062</v>
      </c>
      <c r="C485" s="1" t="s">
        <v>3063</v>
      </c>
      <c r="D485" s="1" t="s">
        <v>121</v>
      </c>
      <c r="E485" s="1" t="s">
        <v>122</v>
      </c>
      <c r="F485" s="1" t="s">
        <v>123</v>
      </c>
      <c r="G485" s="1" t="s">
        <v>124</v>
      </c>
      <c r="H485" s="1" t="s">
        <v>43</v>
      </c>
      <c r="I485" s="1" t="s">
        <v>44</v>
      </c>
      <c r="J485" t="s">
        <v>65</v>
      </c>
      <c r="K485" t="s">
        <v>66</v>
      </c>
      <c r="L485" s="1" t="s">
        <v>3064</v>
      </c>
      <c r="M485" s="1" t="s">
        <v>114</v>
      </c>
      <c r="N485" s="1" t="s">
        <v>115</v>
      </c>
      <c r="O485" s="1" t="s">
        <v>3065</v>
      </c>
      <c r="P485" s="1" t="s">
        <v>3066</v>
      </c>
      <c r="Q485">
        <v>303</v>
      </c>
      <c r="R485">
        <v>113</v>
      </c>
      <c r="S485">
        <v>190</v>
      </c>
      <c r="T485">
        <v>30</v>
      </c>
      <c r="U485">
        <v>15</v>
      </c>
      <c r="V485">
        <v>300</v>
      </c>
      <c r="W485" s="1" t="s">
        <v>161</v>
      </c>
      <c r="X485" s="1" t="s">
        <v>162</v>
      </c>
      <c r="Y485" s="1" t="s">
        <v>54</v>
      </c>
      <c r="Z485">
        <v>7</v>
      </c>
      <c r="AA485" s="2"/>
      <c r="AB485">
        <v>470091.27</v>
      </c>
      <c r="AC485">
        <v>612902.93000000005</v>
      </c>
      <c r="AD485">
        <v>142437654.80000001</v>
      </c>
      <c r="AE485" s="1" t="s">
        <v>55</v>
      </c>
      <c r="AF485" s="2">
        <v>46177</v>
      </c>
      <c r="AG485" s="2">
        <v>45936</v>
      </c>
      <c r="AH485" s="2"/>
      <c r="AI485" s="1" t="s">
        <v>410</v>
      </c>
      <c r="AJ485" s="1" t="s">
        <v>92</v>
      </c>
    </row>
    <row r="486" spans="1:36">
      <c r="A486" s="1" t="s">
        <v>3067</v>
      </c>
      <c r="B486" s="1" t="s">
        <v>3068</v>
      </c>
      <c r="C486" s="1" t="s">
        <v>3069</v>
      </c>
      <c r="D486" s="1" t="s">
        <v>1015</v>
      </c>
      <c r="E486" s="1" t="s">
        <v>62</v>
      </c>
      <c r="F486" s="1" t="s">
        <v>80</v>
      </c>
      <c r="G486" s="1" t="s">
        <v>285</v>
      </c>
      <c r="H486" s="1" t="s">
        <v>43</v>
      </c>
      <c r="I486" s="1" t="s">
        <v>44</v>
      </c>
      <c r="J486" t="s">
        <v>82</v>
      </c>
      <c r="K486" t="s">
        <v>83</v>
      </c>
      <c r="L486" s="1" t="s">
        <v>2186</v>
      </c>
      <c r="M486" s="1" t="s">
        <v>114</v>
      </c>
      <c r="N486" s="1" t="s">
        <v>194</v>
      </c>
      <c r="O486" s="1" t="s">
        <v>3070</v>
      </c>
      <c r="P486" s="1" t="s">
        <v>3071</v>
      </c>
      <c r="Q486">
        <v>394</v>
      </c>
      <c r="R486">
        <v>20</v>
      </c>
      <c r="S486">
        <v>374</v>
      </c>
      <c r="T486">
        <v>40</v>
      </c>
      <c r="U486">
        <v>12</v>
      </c>
      <c r="V486">
        <v>400</v>
      </c>
      <c r="W486" s="1" t="s">
        <v>161</v>
      </c>
      <c r="X486" s="1" t="s">
        <v>162</v>
      </c>
      <c r="Y486" s="1" t="s">
        <v>54</v>
      </c>
      <c r="Z486">
        <v>8</v>
      </c>
      <c r="AA486" s="2">
        <v>45896</v>
      </c>
      <c r="AB486">
        <v>1117857.8400000001</v>
      </c>
      <c r="AC486">
        <v>1725337.16</v>
      </c>
      <c r="AD486">
        <v>440435989</v>
      </c>
      <c r="AE486" s="1" t="s">
        <v>55</v>
      </c>
      <c r="AF486" s="2">
        <v>46169</v>
      </c>
      <c r="AG486" s="2">
        <v>45904</v>
      </c>
      <c r="AH486" s="2"/>
      <c r="AI486" s="1" t="s">
        <v>91</v>
      </c>
      <c r="AJ486" s="1" t="s">
        <v>92</v>
      </c>
    </row>
    <row r="487" spans="1:36">
      <c r="A487" s="1" t="s">
        <v>3072</v>
      </c>
      <c r="B487" s="1" t="s">
        <v>3073</v>
      </c>
      <c r="C487" s="1" t="s">
        <v>3074</v>
      </c>
      <c r="D487" s="1" t="s">
        <v>1179</v>
      </c>
      <c r="E487" s="1" t="s">
        <v>110</v>
      </c>
      <c r="F487" s="1" t="s">
        <v>41</v>
      </c>
      <c r="G487" s="1" t="s">
        <v>42</v>
      </c>
      <c r="H487" s="1" t="s">
        <v>43</v>
      </c>
      <c r="I487" s="1" t="s">
        <v>44</v>
      </c>
      <c r="J487" t="s">
        <v>82</v>
      </c>
      <c r="K487" t="s">
        <v>83</v>
      </c>
      <c r="L487" s="1" t="s">
        <v>3075</v>
      </c>
      <c r="M487" s="1" t="s">
        <v>114</v>
      </c>
      <c r="N487" s="1" t="s">
        <v>203</v>
      </c>
      <c r="O487" s="1" t="s">
        <v>3076</v>
      </c>
      <c r="P487" s="1" t="s">
        <v>3077</v>
      </c>
      <c r="Q487">
        <v>89</v>
      </c>
      <c r="R487">
        <v>33</v>
      </c>
      <c r="S487">
        <v>56</v>
      </c>
      <c r="T487">
        <v>50</v>
      </c>
      <c r="U487">
        <v>15</v>
      </c>
      <c r="V487">
        <v>300</v>
      </c>
      <c r="W487" s="1" t="s">
        <v>151</v>
      </c>
      <c r="X487" s="1" t="s">
        <v>152</v>
      </c>
      <c r="Y487" s="1" t="s">
        <v>153</v>
      </c>
      <c r="Z487">
        <v>37</v>
      </c>
      <c r="AA487" s="2">
        <v>46118</v>
      </c>
      <c r="AB487">
        <v>108726.04</v>
      </c>
      <c r="AC487">
        <v>143514.65</v>
      </c>
      <c r="AD487">
        <v>9676617.5600000005</v>
      </c>
      <c r="AE487" s="1" t="s">
        <v>55</v>
      </c>
      <c r="AF487" s="2">
        <v>46183</v>
      </c>
      <c r="AG487" s="2">
        <v>46120</v>
      </c>
      <c r="AH487" s="2"/>
      <c r="AI487" s="1" t="s">
        <v>91</v>
      </c>
      <c r="AJ487" s="1" t="s">
        <v>92</v>
      </c>
    </row>
    <row r="488" spans="1:36">
      <c r="A488" s="1" t="s">
        <v>3078</v>
      </c>
      <c r="B488" s="1" t="s">
        <v>3079</v>
      </c>
      <c r="C488" s="1" t="s">
        <v>3080</v>
      </c>
      <c r="D488" s="1" t="s">
        <v>355</v>
      </c>
      <c r="E488" s="1" t="s">
        <v>62</v>
      </c>
      <c r="F488" s="1" t="s">
        <v>123</v>
      </c>
      <c r="G488" s="1" t="s">
        <v>124</v>
      </c>
      <c r="H488" s="1" t="s">
        <v>43</v>
      </c>
      <c r="I488" s="1" t="s">
        <v>44</v>
      </c>
      <c r="J488" t="s">
        <v>82</v>
      </c>
      <c r="K488" t="s">
        <v>83</v>
      </c>
      <c r="L488" s="1" t="s">
        <v>3081</v>
      </c>
      <c r="M488" s="1" t="s">
        <v>100</v>
      </c>
      <c r="N488" s="1" t="s">
        <v>69</v>
      </c>
      <c r="O488" s="1" t="s">
        <v>3082</v>
      </c>
      <c r="P488" s="1" t="s">
        <v>3083</v>
      </c>
      <c r="Q488">
        <v>4</v>
      </c>
      <c r="R488">
        <v>0</v>
      </c>
      <c r="S488">
        <v>4</v>
      </c>
      <c r="T488">
        <v>25</v>
      </c>
      <c r="U488">
        <v>10</v>
      </c>
      <c r="V488">
        <v>250</v>
      </c>
      <c r="W488" s="1" t="s">
        <v>88</v>
      </c>
      <c r="X488" s="1" t="s">
        <v>171</v>
      </c>
      <c r="Y488" s="1" t="s">
        <v>90</v>
      </c>
      <c r="Z488">
        <v>31</v>
      </c>
      <c r="AA488" s="2">
        <v>45959</v>
      </c>
      <c r="AB488">
        <v>417642.76</v>
      </c>
      <c r="AC488">
        <v>490293.72</v>
      </c>
      <c r="AD488">
        <v>1670571.04</v>
      </c>
      <c r="AE488" s="1" t="s">
        <v>55</v>
      </c>
      <c r="AF488" s="2">
        <v>46169</v>
      </c>
      <c r="AG488" s="2">
        <v>45970</v>
      </c>
      <c r="AH488" s="2"/>
      <c r="AI488" s="1" t="s">
        <v>129</v>
      </c>
      <c r="AJ488" s="1" t="s">
        <v>57</v>
      </c>
    </row>
    <row r="489" spans="1:36">
      <c r="A489" s="1" t="s">
        <v>3084</v>
      </c>
      <c r="B489" s="1" t="s">
        <v>3085</v>
      </c>
      <c r="C489" s="1" t="s">
        <v>3086</v>
      </c>
      <c r="D489" s="1" t="s">
        <v>121</v>
      </c>
      <c r="E489" s="1" t="s">
        <v>122</v>
      </c>
      <c r="F489" s="1" t="s">
        <v>123</v>
      </c>
      <c r="G489" s="1" t="s">
        <v>200</v>
      </c>
      <c r="H489" s="1" t="s">
        <v>43</v>
      </c>
      <c r="I489" s="1" t="s">
        <v>44</v>
      </c>
      <c r="J489" t="s">
        <v>65</v>
      </c>
      <c r="K489" t="s">
        <v>66</v>
      </c>
      <c r="L489" s="1" t="s">
        <v>2404</v>
      </c>
      <c r="M489" s="1" t="s">
        <v>48</v>
      </c>
      <c r="N489" s="1" t="s">
        <v>203</v>
      </c>
      <c r="O489" s="1" t="s">
        <v>1283</v>
      </c>
      <c r="P489" s="1" t="s">
        <v>3087</v>
      </c>
      <c r="Q489">
        <v>16</v>
      </c>
      <c r="R489">
        <v>3</v>
      </c>
      <c r="S489">
        <v>13</v>
      </c>
      <c r="T489">
        <v>15</v>
      </c>
      <c r="U489">
        <v>6</v>
      </c>
      <c r="V489">
        <v>60</v>
      </c>
      <c r="W489" s="1" t="s">
        <v>161</v>
      </c>
      <c r="X489" s="1" t="s">
        <v>162</v>
      </c>
      <c r="Y489" s="1" t="s">
        <v>54</v>
      </c>
      <c r="Z489">
        <v>6</v>
      </c>
      <c r="AA489" s="2">
        <v>45980</v>
      </c>
      <c r="AB489">
        <v>361791.6</v>
      </c>
      <c r="AC489">
        <v>510583.33</v>
      </c>
      <c r="AD489">
        <v>5788665.5999999996</v>
      </c>
      <c r="AE489" s="1" t="s">
        <v>55</v>
      </c>
      <c r="AF489" s="2">
        <v>46147</v>
      </c>
      <c r="AG489" s="2">
        <v>45994</v>
      </c>
      <c r="AH489" s="2"/>
      <c r="AI489" s="1" t="s">
        <v>91</v>
      </c>
      <c r="AJ489" s="1" t="s">
        <v>92</v>
      </c>
    </row>
    <row r="490" spans="1:36">
      <c r="A490" s="1" t="s">
        <v>3088</v>
      </c>
      <c r="B490" s="1" t="s">
        <v>3089</v>
      </c>
      <c r="C490" s="1" t="s">
        <v>3090</v>
      </c>
      <c r="D490" s="1" t="s">
        <v>371</v>
      </c>
      <c r="E490" s="1" t="s">
        <v>62</v>
      </c>
      <c r="F490" s="1" t="s">
        <v>111</v>
      </c>
      <c r="G490" s="1" t="s">
        <v>234</v>
      </c>
      <c r="H490" s="1" t="s">
        <v>43</v>
      </c>
      <c r="I490" s="1" t="s">
        <v>44</v>
      </c>
      <c r="J490" t="s">
        <v>82</v>
      </c>
      <c r="K490" t="s">
        <v>83</v>
      </c>
      <c r="L490" s="1" t="s">
        <v>3091</v>
      </c>
      <c r="M490" s="1" t="s">
        <v>100</v>
      </c>
      <c r="N490" s="1" t="s">
        <v>236</v>
      </c>
      <c r="O490" s="1" t="s">
        <v>3092</v>
      </c>
      <c r="P490" s="1" t="s">
        <v>3093</v>
      </c>
      <c r="Q490">
        <v>203</v>
      </c>
      <c r="R490">
        <v>11</v>
      </c>
      <c r="S490">
        <v>192</v>
      </c>
      <c r="T490">
        <v>25</v>
      </c>
      <c r="U490">
        <v>10</v>
      </c>
      <c r="V490">
        <v>250</v>
      </c>
      <c r="W490" s="1" t="s">
        <v>151</v>
      </c>
      <c r="X490" s="1" t="s">
        <v>152</v>
      </c>
      <c r="Y490" s="1" t="s">
        <v>153</v>
      </c>
      <c r="Z490">
        <v>34</v>
      </c>
      <c r="AA490" s="2">
        <v>45980</v>
      </c>
      <c r="AB490">
        <v>258481.78</v>
      </c>
      <c r="AC490">
        <v>317773.31</v>
      </c>
      <c r="AD490">
        <v>52471801.340000004</v>
      </c>
      <c r="AE490" s="1" t="s">
        <v>55</v>
      </c>
      <c r="AF490" s="2">
        <v>46163</v>
      </c>
      <c r="AG490" s="2">
        <v>45987</v>
      </c>
      <c r="AH490" s="2"/>
      <c r="AI490" s="1" t="s">
        <v>91</v>
      </c>
      <c r="AJ490" s="1" t="s">
        <v>92</v>
      </c>
    </row>
    <row r="491" spans="1:36">
      <c r="A491" s="1" t="s">
        <v>3094</v>
      </c>
      <c r="B491" s="1" t="s">
        <v>3095</v>
      </c>
      <c r="C491" s="1" t="s">
        <v>3096</v>
      </c>
      <c r="D491" s="1" t="s">
        <v>508</v>
      </c>
      <c r="E491" s="1" t="s">
        <v>146</v>
      </c>
      <c r="F491" s="1" t="s">
        <v>244</v>
      </c>
      <c r="G491" s="1" t="s">
        <v>778</v>
      </c>
      <c r="H491" s="1" t="s">
        <v>43</v>
      </c>
      <c r="I491" s="1" t="s">
        <v>44</v>
      </c>
      <c r="J491" t="s">
        <v>65</v>
      </c>
      <c r="K491" t="s">
        <v>66</v>
      </c>
      <c r="L491" s="1" t="s">
        <v>3097</v>
      </c>
      <c r="M491" s="1" t="s">
        <v>114</v>
      </c>
      <c r="N491" s="1" t="s">
        <v>69</v>
      </c>
      <c r="O491" s="1" t="s">
        <v>3098</v>
      </c>
      <c r="P491" s="1" t="s">
        <v>3099</v>
      </c>
      <c r="Q491">
        <v>5</v>
      </c>
      <c r="R491">
        <v>1</v>
      </c>
      <c r="S491">
        <v>4</v>
      </c>
      <c r="T491">
        <v>20</v>
      </c>
      <c r="U491">
        <v>6</v>
      </c>
      <c r="V491">
        <v>120</v>
      </c>
      <c r="W491" s="1" t="s">
        <v>72</v>
      </c>
      <c r="X491" s="1" t="s">
        <v>73</v>
      </c>
      <c r="Y491" s="1" t="s">
        <v>74</v>
      </c>
      <c r="Z491">
        <v>19</v>
      </c>
      <c r="AA491" s="2">
        <v>45714</v>
      </c>
      <c r="AB491">
        <v>179576.02</v>
      </c>
      <c r="AC491">
        <v>242890.7</v>
      </c>
      <c r="AD491">
        <v>897880.1</v>
      </c>
      <c r="AE491" s="1" t="s">
        <v>55</v>
      </c>
      <c r="AF491" s="2">
        <v>46143</v>
      </c>
      <c r="AG491" s="2">
        <v>45725</v>
      </c>
      <c r="AH491" s="2"/>
      <c r="AI491" s="1" t="s">
        <v>129</v>
      </c>
      <c r="AJ491" s="1" t="s">
        <v>57</v>
      </c>
    </row>
    <row r="492" spans="1:36">
      <c r="A492" s="1" t="s">
        <v>3100</v>
      </c>
      <c r="B492" s="1" t="s">
        <v>3101</v>
      </c>
      <c r="C492" s="1"/>
      <c r="D492" s="1" t="s">
        <v>1087</v>
      </c>
      <c r="E492" s="1" t="s">
        <v>79</v>
      </c>
      <c r="F492" s="1" t="s">
        <v>80</v>
      </c>
      <c r="G492" s="1" t="s">
        <v>81</v>
      </c>
      <c r="H492" s="1" t="s">
        <v>43</v>
      </c>
      <c r="I492" s="1" t="s">
        <v>44</v>
      </c>
      <c r="J492" t="s">
        <v>82</v>
      </c>
      <c r="K492" t="s">
        <v>83</v>
      </c>
      <c r="L492" s="1" t="s">
        <v>3102</v>
      </c>
      <c r="M492" s="1" t="s">
        <v>168</v>
      </c>
      <c r="N492" s="1" t="s">
        <v>278</v>
      </c>
      <c r="O492" s="1" t="s">
        <v>3103</v>
      </c>
      <c r="P492" s="1" t="s">
        <v>3104</v>
      </c>
      <c r="Q492">
        <v>138</v>
      </c>
      <c r="R492">
        <v>46</v>
      </c>
      <c r="S492">
        <v>92</v>
      </c>
      <c r="T492">
        <v>25</v>
      </c>
      <c r="U492">
        <v>12</v>
      </c>
      <c r="V492">
        <v>150</v>
      </c>
      <c r="W492" s="1" t="s">
        <v>161</v>
      </c>
      <c r="X492" s="1" t="s">
        <v>162</v>
      </c>
      <c r="Y492" s="1" t="s">
        <v>54</v>
      </c>
      <c r="Z492">
        <v>5</v>
      </c>
      <c r="AA492" s="2">
        <v>45987</v>
      </c>
      <c r="AB492">
        <v>1229173.74</v>
      </c>
      <c r="AC492">
        <v>1729357.67</v>
      </c>
      <c r="AD492">
        <v>169625976.09999999</v>
      </c>
      <c r="AE492" s="1" t="s">
        <v>55</v>
      </c>
      <c r="AF492" s="2">
        <v>46154</v>
      </c>
      <c r="AG492" s="2">
        <v>45999</v>
      </c>
      <c r="AH492" s="2"/>
      <c r="AI492" s="1" t="s">
        <v>91</v>
      </c>
      <c r="AJ492" s="1" t="s">
        <v>92</v>
      </c>
    </row>
    <row r="493" spans="1:36">
      <c r="A493" s="1" t="s">
        <v>3105</v>
      </c>
      <c r="B493" s="1" t="s">
        <v>3106</v>
      </c>
      <c r="C493" s="1" t="s">
        <v>3107</v>
      </c>
      <c r="D493" s="1" t="s">
        <v>643</v>
      </c>
      <c r="E493" s="1" t="s">
        <v>62</v>
      </c>
      <c r="F493" s="1" t="s">
        <v>135</v>
      </c>
      <c r="G493" s="1" t="s">
        <v>706</v>
      </c>
      <c r="H493" s="1" t="s">
        <v>137</v>
      </c>
      <c r="I493" s="1" t="s">
        <v>44</v>
      </c>
      <c r="J493" t="s">
        <v>65</v>
      </c>
      <c r="K493" t="s">
        <v>66</v>
      </c>
      <c r="L493" s="1" t="s">
        <v>1873</v>
      </c>
      <c r="M493" s="1" t="s">
        <v>114</v>
      </c>
      <c r="N493" s="1" t="s">
        <v>194</v>
      </c>
      <c r="O493" s="1" t="s">
        <v>3108</v>
      </c>
      <c r="P493" s="1" t="s">
        <v>3109</v>
      </c>
      <c r="Q493">
        <v>45</v>
      </c>
      <c r="R493">
        <v>7</v>
      </c>
      <c r="S493">
        <v>38</v>
      </c>
      <c r="T493">
        <v>30</v>
      </c>
      <c r="U493">
        <v>15</v>
      </c>
      <c r="V493">
        <v>150</v>
      </c>
      <c r="W493" s="1" t="s">
        <v>181</v>
      </c>
      <c r="X493" s="1" t="s">
        <v>182</v>
      </c>
      <c r="Y493" s="1" t="s">
        <v>54</v>
      </c>
      <c r="Z493">
        <v>12</v>
      </c>
      <c r="AA493" s="2">
        <v>45854</v>
      </c>
      <c r="AB493">
        <v>40084.26</v>
      </c>
      <c r="AC493">
        <v>53700.55</v>
      </c>
      <c r="AD493">
        <v>1803791.7</v>
      </c>
      <c r="AE493" s="1" t="s">
        <v>55</v>
      </c>
      <c r="AF493" s="2">
        <v>46196</v>
      </c>
      <c r="AG493" s="2">
        <v>45862</v>
      </c>
      <c r="AH493" s="2">
        <v>46554</v>
      </c>
      <c r="AI493" s="1" t="s">
        <v>91</v>
      </c>
      <c r="AJ493" s="1" t="s">
        <v>92</v>
      </c>
    </row>
    <row r="494" spans="1:36">
      <c r="A494" s="1" t="s">
        <v>3110</v>
      </c>
      <c r="B494" s="1" t="s">
        <v>3111</v>
      </c>
      <c r="C494" s="1" t="s">
        <v>3112</v>
      </c>
      <c r="D494" s="1" t="s">
        <v>433</v>
      </c>
      <c r="E494" s="1" t="s">
        <v>110</v>
      </c>
      <c r="F494" s="1" t="s">
        <v>363</v>
      </c>
      <c r="G494" s="1" t="s">
        <v>364</v>
      </c>
      <c r="H494" s="1" t="s">
        <v>43</v>
      </c>
      <c r="I494" s="1" t="s">
        <v>201</v>
      </c>
      <c r="J494" t="s">
        <v>45</v>
      </c>
      <c r="K494" t="s">
        <v>46</v>
      </c>
      <c r="L494" s="1" t="s">
        <v>3113</v>
      </c>
      <c r="M494" s="1" t="s">
        <v>114</v>
      </c>
      <c r="N494" s="1" t="s">
        <v>278</v>
      </c>
      <c r="O494" s="1" t="s">
        <v>3114</v>
      </c>
      <c r="P494" s="1" t="s">
        <v>3115</v>
      </c>
      <c r="Q494">
        <v>350</v>
      </c>
      <c r="R494">
        <v>8</v>
      </c>
      <c r="S494">
        <v>342</v>
      </c>
      <c r="T494">
        <v>60</v>
      </c>
      <c r="U494">
        <v>18</v>
      </c>
      <c r="V494">
        <v>360</v>
      </c>
      <c r="W494" s="1" t="s">
        <v>72</v>
      </c>
      <c r="X494" s="1" t="s">
        <v>73</v>
      </c>
      <c r="Y494" s="1" t="s">
        <v>74</v>
      </c>
      <c r="Z494">
        <v>14</v>
      </c>
      <c r="AA494" s="2">
        <v>45716</v>
      </c>
      <c r="AB494">
        <v>19638.310000000001</v>
      </c>
      <c r="AC494">
        <v>27165.97</v>
      </c>
      <c r="AD494">
        <v>6873408.5</v>
      </c>
      <c r="AE494" s="1" t="s">
        <v>55</v>
      </c>
      <c r="AF494" s="2">
        <v>46179</v>
      </c>
      <c r="AG494" s="2">
        <v>45726</v>
      </c>
      <c r="AH494" s="2"/>
      <c r="AI494" s="1" t="s">
        <v>91</v>
      </c>
      <c r="AJ494" s="1" t="s">
        <v>92</v>
      </c>
    </row>
    <row r="495" spans="1:36">
      <c r="A495" s="1" t="s">
        <v>3116</v>
      </c>
      <c r="B495" s="1" t="s">
        <v>3117</v>
      </c>
      <c r="C495" s="1" t="s">
        <v>3118</v>
      </c>
      <c r="D495" s="1" t="s">
        <v>830</v>
      </c>
      <c r="E495" s="1" t="s">
        <v>265</v>
      </c>
      <c r="F495" s="1" t="s">
        <v>622</v>
      </c>
      <c r="G495" s="1" t="s">
        <v>693</v>
      </c>
      <c r="H495" s="1" t="s">
        <v>43</v>
      </c>
      <c r="I495" s="1" t="s">
        <v>44</v>
      </c>
      <c r="J495" t="s">
        <v>82</v>
      </c>
      <c r="K495" t="s">
        <v>83</v>
      </c>
      <c r="L495" s="1" t="s">
        <v>3119</v>
      </c>
      <c r="M495" s="1" t="s">
        <v>100</v>
      </c>
      <c r="N495" s="1" t="s">
        <v>69</v>
      </c>
      <c r="O495" s="1" t="s">
        <v>3120</v>
      </c>
      <c r="P495" s="1" t="s">
        <v>3121</v>
      </c>
      <c r="Q495">
        <v>0</v>
      </c>
      <c r="R495">
        <v>0</v>
      </c>
      <c r="S495">
        <v>0</v>
      </c>
      <c r="T495">
        <v>100</v>
      </c>
      <c r="U495">
        <v>40</v>
      </c>
      <c r="V495">
        <v>800</v>
      </c>
      <c r="W495" s="1" t="s">
        <v>259</v>
      </c>
      <c r="X495" s="1" t="s">
        <v>260</v>
      </c>
      <c r="Y495" s="1" t="s">
        <v>54</v>
      </c>
      <c r="Z495">
        <v>8</v>
      </c>
      <c r="AA495" s="2">
        <v>46009</v>
      </c>
      <c r="AB495">
        <v>509016.07</v>
      </c>
      <c r="AC495">
        <v>625366.81999999995</v>
      </c>
      <c r="AD495">
        <v>0</v>
      </c>
      <c r="AE495" s="1" t="s">
        <v>55</v>
      </c>
      <c r="AF495" s="2">
        <v>46171</v>
      </c>
      <c r="AG495" s="2">
        <v>46011</v>
      </c>
      <c r="AH495" s="2"/>
      <c r="AI495" s="1" t="s">
        <v>56</v>
      </c>
      <c r="AJ495" s="1" t="s">
        <v>57</v>
      </c>
    </row>
    <row r="496" spans="1:36">
      <c r="A496" s="1" t="s">
        <v>3122</v>
      </c>
      <c r="B496" s="1" t="s">
        <v>3123</v>
      </c>
      <c r="C496" s="1" t="s">
        <v>3124</v>
      </c>
      <c r="D496" s="1" t="s">
        <v>564</v>
      </c>
      <c r="E496" s="1" t="s">
        <v>265</v>
      </c>
      <c r="F496" s="1" t="s">
        <v>266</v>
      </c>
      <c r="G496" s="1" t="s">
        <v>313</v>
      </c>
      <c r="H496" s="1" t="s">
        <v>43</v>
      </c>
      <c r="I496" s="1" t="s">
        <v>44</v>
      </c>
      <c r="J496" t="s">
        <v>45</v>
      </c>
      <c r="K496" t="s">
        <v>46</v>
      </c>
      <c r="L496" s="1" t="s">
        <v>3125</v>
      </c>
      <c r="M496" s="1" t="s">
        <v>100</v>
      </c>
      <c r="N496" s="1" t="s">
        <v>49</v>
      </c>
      <c r="O496" s="1" t="s">
        <v>3126</v>
      </c>
      <c r="P496" s="1" t="s">
        <v>3127</v>
      </c>
      <c r="Q496">
        <v>639</v>
      </c>
      <c r="R496">
        <v>203</v>
      </c>
      <c r="S496">
        <v>436</v>
      </c>
      <c r="T496">
        <v>60</v>
      </c>
      <c r="U496">
        <v>18</v>
      </c>
      <c r="V496">
        <v>600</v>
      </c>
      <c r="W496" s="1" t="s">
        <v>151</v>
      </c>
      <c r="X496" s="1" t="s">
        <v>152</v>
      </c>
      <c r="Y496" s="1" t="s">
        <v>153</v>
      </c>
      <c r="Z496">
        <v>33</v>
      </c>
      <c r="AA496" s="2">
        <v>46030</v>
      </c>
      <c r="AB496">
        <v>342422.08</v>
      </c>
      <c r="AC496">
        <v>499203.04</v>
      </c>
      <c r="AD496">
        <v>218807709.09999999</v>
      </c>
      <c r="AE496" s="1" t="s">
        <v>55</v>
      </c>
      <c r="AF496" s="2">
        <v>46190</v>
      </c>
      <c r="AG496" s="2">
        <v>46045</v>
      </c>
      <c r="AH496" s="2"/>
      <c r="AI496" s="1" t="s">
        <v>410</v>
      </c>
      <c r="AJ496" s="1" t="s">
        <v>92</v>
      </c>
    </row>
    <row r="497" spans="1:36">
      <c r="A497" s="1" t="s">
        <v>3128</v>
      </c>
      <c r="B497" s="1" t="s">
        <v>3129</v>
      </c>
      <c r="C497" s="1" t="s">
        <v>3130</v>
      </c>
      <c r="D497" s="1" t="s">
        <v>121</v>
      </c>
      <c r="E497" s="1" t="s">
        <v>122</v>
      </c>
      <c r="F497" s="1" t="s">
        <v>123</v>
      </c>
      <c r="G497" s="1" t="s">
        <v>124</v>
      </c>
      <c r="H497" s="1" t="s">
        <v>43</v>
      </c>
      <c r="I497" s="1" t="s">
        <v>44</v>
      </c>
      <c r="J497" t="s">
        <v>65</v>
      </c>
      <c r="K497" t="s">
        <v>66</v>
      </c>
      <c r="L497" s="1" t="s">
        <v>3131</v>
      </c>
      <c r="M497" s="1" t="s">
        <v>48</v>
      </c>
      <c r="N497" s="1" t="s">
        <v>236</v>
      </c>
      <c r="O497" s="1" t="s">
        <v>3132</v>
      </c>
      <c r="P497" s="1" t="s">
        <v>3133</v>
      </c>
      <c r="Q497">
        <v>0</v>
      </c>
      <c r="R497">
        <v>0</v>
      </c>
      <c r="S497">
        <v>0</v>
      </c>
      <c r="T497">
        <v>25</v>
      </c>
      <c r="U497">
        <v>7</v>
      </c>
      <c r="V497">
        <v>125</v>
      </c>
      <c r="W497" s="1" t="s">
        <v>444</v>
      </c>
      <c r="X497" s="1" t="s">
        <v>445</v>
      </c>
      <c r="Y497" s="1" t="s">
        <v>74</v>
      </c>
      <c r="Z497">
        <v>19</v>
      </c>
      <c r="AA497" s="2">
        <v>45754</v>
      </c>
      <c r="AB497">
        <v>602769.9</v>
      </c>
      <c r="AC497">
        <v>729579.96</v>
      </c>
      <c r="AD497">
        <v>0</v>
      </c>
      <c r="AE497" s="1" t="s">
        <v>55</v>
      </c>
      <c r="AF497" s="2">
        <v>46158</v>
      </c>
      <c r="AG497" s="2">
        <v>45756</v>
      </c>
      <c r="AH497" s="2"/>
      <c r="AI497" s="1" t="s">
        <v>56</v>
      </c>
      <c r="AJ497" s="1" t="s">
        <v>57</v>
      </c>
    </row>
    <row r="498" spans="1:36">
      <c r="A498" s="1" t="s">
        <v>3134</v>
      </c>
      <c r="B498" s="1" t="s">
        <v>3135</v>
      </c>
      <c r="C498" s="1" t="s">
        <v>3136</v>
      </c>
      <c r="D498" s="1" t="s">
        <v>830</v>
      </c>
      <c r="E498" s="1" t="s">
        <v>265</v>
      </c>
      <c r="F498" s="1" t="s">
        <v>622</v>
      </c>
      <c r="G498" s="1" t="s">
        <v>693</v>
      </c>
      <c r="H498" s="1" t="s">
        <v>43</v>
      </c>
      <c r="I498" s="1" t="s">
        <v>44</v>
      </c>
      <c r="J498" t="s">
        <v>65</v>
      </c>
      <c r="K498" t="s">
        <v>66</v>
      </c>
      <c r="L498" s="1" t="s">
        <v>171</v>
      </c>
      <c r="M498" s="1" t="s">
        <v>114</v>
      </c>
      <c r="N498" s="1" t="s">
        <v>69</v>
      </c>
      <c r="O498" s="1" t="s">
        <v>3137</v>
      </c>
      <c r="P498" s="1" t="s">
        <v>3138</v>
      </c>
      <c r="Q498">
        <v>61</v>
      </c>
      <c r="R498">
        <v>6</v>
      </c>
      <c r="S498">
        <v>55</v>
      </c>
      <c r="T498">
        <v>50</v>
      </c>
      <c r="U498">
        <v>20</v>
      </c>
      <c r="V498">
        <v>200</v>
      </c>
      <c r="W498" s="1" t="s">
        <v>72</v>
      </c>
      <c r="X498" s="1" t="s">
        <v>73</v>
      </c>
      <c r="Y498" s="1" t="s">
        <v>74</v>
      </c>
      <c r="Z498">
        <v>16</v>
      </c>
      <c r="AA498" s="2">
        <v>46041</v>
      </c>
      <c r="AB498">
        <v>570657.43999999994</v>
      </c>
      <c r="AC498">
        <v>837036.45</v>
      </c>
      <c r="AD498">
        <v>34810103.840000004</v>
      </c>
      <c r="AE498" s="1" t="s">
        <v>55</v>
      </c>
      <c r="AF498" s="2">
        <v>46197</v>
      </c>
      <c r="AG498" s="2">
        <v>46046</v>
      </c>
      <c r="AH498" s="2"/>
      <c r="AI498" s="1" t="s">
        <v>91</v>
      </c>
      <c r="AJ498" s="1" t="s">
        <v>92</v>
      </c>
    </row>
    <row r="499" spans="1:36">
      <c r="A499" s="1" t="s">
        <v>3139</v>
      </c>
      <c r="B499" s="1" t="s">
        <v>3140</v>
      </c>
      <c r="C499" s="1" t="s">
        <v>3141</v>
      </c>
      <c r="D499" s="1" t="s">
        <v>348</v>
      </c>
      <c r="E499" s="1" t="s">
        <v>134</v>
      </c>
      <c r="F499" s="1" t="s">
        <v>135</v>
      </c>
      <c r="G499" s="1" t="s">
        <v>136</v>
      </c>
      <c r="H499" s="1" t="s">
        <v>137</v>
      </c>
      <c r="I499" s="1" t="s">
        <v>201</v>
      </c>
      <c r="J499" t="s">
        <v>82</v>
      </c>
      <c r="K499" t="s">
        <v>83</v>
      </c>
      <c r="L499" s="1" t="s">
        <v>2677</v>
      </c>
      <c r="M499" s="1" t="s">
        <v>126</v>
      </c>
      <c r="N499" s="1" t="s">
        <v>178</v>
      </c>
      <c r="O499" s="1" t="s">
        <v>3142</v>
      </c>
      <c r="P499" s="1" t="s">
        <v>3143</v>
      </c>
      <c r="Q499">
        <v>939</v>
      </c>
      <c r="R499">
        <v>95</v>
      </c>
      <c r="S499">
        <v>844</v>
      </c>
      <c r="T499">
        <v>100</v>
      </c>
      <c r="U499">
        <v>50</v>
      </c>
      <c r="V499">
        <v>1000</v>
      </c>
      <c r="W499" s="1" t="s">
        <v>259</v>
      </c>
      <c r="X499" s="1" t="s">
        <v>260</v>
      </c>
      <c r="Y499" s="1" t="s">
        <v>54</v>
      </c>
      <c r="Z499">
        <v>9</v>
      </c>
      <c r="AA499" s="2">
        <v>45719</v>
      </c>
      <c r="AB499">
        <v>40354.400000000001</v>
      </c>
      <c r="AC499">
        <v>53116.34</v>
      </c>
      <c r="AD499">
        <v>37892781.600000001</v>
      </c>
      <c r="AE499" s="1" t="s">
        <v>55</v>
      </c>
      <c r="AF499" s="2">
        <v>46195</v>
      </c>
      <c r="AG499" s="2">
        <v>45727</v>
      </c>
      <c r="AH499" s="2">
        <v>46726</v>
      </c>
      <c r="AI499" s="1" t="s">
        <v>91</v>
      </c>
      <c r="AJ499" s="1" t="s">
        <v>92</v>
      </c>
    </row>
    <row r="500" spans="1:36">
      <c r="A500" s="1" t="s">
        <v>3144</v>
      </c>
      <c r="B500" s="1" t="s">
        <v>3145</v>
      </c>
      <c r="C500" s="1"/>
      <c r="D500" s="1" t="s">
        <v>907</v>
      </c>
      <c r="E500" s="1" t="s">
        <v>79</v>
      </c>
      <c r="F500" s="1" t="s">
        <v>363</v>
      </c>
      <c r="G500" s="1" t="s">
        <v>400</v>
      </c>
      <c r="H500" s="1" t="s">
        <v>43</v>
      </c>
      <c r="I500" s="1" t="s">
        <v>44</v>
      </c>
      <c r="J500" t="s">
        <v>82</v>
      </c>
      <c r="K500" t="s">
        <v>83</v>
      </c>
      <c r="L500" s="1" t="s">
        <v>3146</v>
      </c>
      <c r="M500" s="1" t="s">
        <v>114</v>
      </c>
      <c r="N500" s="1" t="s">
        <v>203</v>
      </c>
      <c r="O500" s="1" t="s">
        <v>3147</v>
      </c>
      <c r="P500" s="1" t="s">
        <v>3148</v>
      </c>
      <c r="Q500">
        <v>281</v>
      </c>
      <c r="R500">
        <v>7</v>
      </c>
      <c r="S500">
        <v>274</v>
      </c>
      <c r="T500">
        <v>50</v>
      </c>
      <c r="U500">
        <v>20</v>
      </c>
      <c r="V500">
        <v>300</v>
      </c>
      <c r="W500" s="1" t="s">
        <v>259</v>
      </c>
      <c r="X500" s="1" t="s">
        <v>260</v>
      </c>
      <c r="Y500" s="1" t="s">
        <v>54</v>
      </c>
      <c r="Z500">
        <v>11</v>
      </c>
      <c r="AA500" s="2">
        <v>45924</v>
      </c>
      <c r="AB500">
        <v>37206.22</v>
      </c>
      <c r="AC500">
        <v>46813.75</v>
      </c>
      <c r="AD500">
        <v>10454947.82</v>
      </c>
      <c r="AE500" s="1" t="s">
        <v>55</v>
      </c>
      <c r="AF500" s="2">
        <v>46169</v>
      </c>
      <c r="AG500" s="2">
        <v>45930</v>
      </c>
      <c r="AH500" s="2"/>
      <c r="AI500" s="1" t="s">
        <v>91</v>
      </c>
      <c r="AJ500" s="1" t="s">
        <v>92</v>
      </c>
    </row>
    <row r="501" spans="1:36">
      <c r="A501" s="1" t="s">
        <v>3149</v>
      </c>
      <c r="B501" s="1" t="s">
        <v>3150</v>
      </c>
      <c r="C501" s="1" t="s">
        <v>3151</v>
      </c>
      <c r="D501" s="1" t="s">
        <v>378</v>
      </c>
      <c r="E501" s="1" t="s">
        <v>110</v>
      </c>
      <c r="F501" s="1" t="s">
        <v>63</v>
      </c>
      <c r="G501" s="1" t="s">
        <v>304</v>
      </c>
      <c r="H501" s="1" t="s">
        <v>43</v>
      </c>
      <c r="I501" s="1" t="s">
        <v>44</v>
      </c>
      <c r="J501" t="s">
        <v>65</v>
      </c>
      <c r="K501" t="s">
        <v>66</v>
      </c>
      <c r="L501" s="1" t="s">
        <v>3152</v>
      </c>
      <c r="M501" s="1" t="s">
        <v>114</v>
      </c>
      <c r="N501" s="1" t="s">
        <v>49</v>
      </c>
      <c r="O501" s="1" t="s">
        <v>3153</v>
      </c>
      <c r="P501" s="1" t="s">
        <v>3154</v>
      </c>
      <c r="Q501">
        <v>0</v>
      </c>
      <c r="R501">
        <v>0</v>
      </c>
      <c r="S501">
        <v>0</v>
      </c>
      <c r="T501">
        <v>50</v>
      </c>
      <c r="U501">
        <v>20</v>
      </c>
      <c r="V501">
        <v>500</v>
      </c>
      <c r="W501" s="1" t="s">
        <v>161</v>
      </c>
      <c r="X501" s="1" t="s">
        <v>162</v>
      </c>
      <c r="Y501" s="1" t="s">
        <v>54</v>
      </c>
      <c r="Z501">
        <v>3</v>
      </c>
      <c r="AA501" s="2">
        <v>46007</v>
      </c>
      <c r="AB501">
        <v>64163.8</v>
      </c>
      <c r="AC501">
        <v>98226.94</v>
      </c>
      <c r="AD501">
        <v>0</v>
      </c>
      <c r="AE501" s="1" t="s">
        <v>55</v>
      </c>
      <c r="AF501" s="2">
        <v>46162</v>
      </c>
      <c r="AG501" s="2">
        <v>46017</v>
      </c>
      <c r="AH501" s="2">
        <v>46859</v>
      </c>
      <c r="AI501" s="1" t="s">
        <v>56</v>
      </c>
      <c r="AJ501" s="1" t="s">
        <v>57</v>
      </c>
    </row>
    <row r="502" spans="1:36">
      <c r="A502" s="1" t="s">
        <v>3155</v>
      </c>
      <c r="B502" s="1" t="s">
        <v>3156</v>
      </c>
      <c r="C502" s="1" t="s">
        <v>3157</v>
      </c>
      <c r="D502" s="1" t="s">
        <v>61</v>
      </c>
      <c r="E502" s="1" t="s">
        <v>62</v>
      </c>
      <c r="F502" s="1" t="s">
        <v>63</v>
      </c>
      <c r="G502" s="1" t="s">
        <v>384</v>
      </c>
      <c r="H502" s="1" t="s">
        <v>43</v>
      </c>
      <c r="I502" s="1" t="s">
        <v>44</v>
      </c>
      <c r="J502" t="s">
        <v>45</v>
      </c>
      <c r="K502" t="s">
        <v>46</v>
      </c>
      <c r="L502" s="1" t="s">
        <v>3158</v>
      </c>
      <c r="M502" s="1" t="s">
        <v>114</v>
      </c>
      <c r="N502" s="1" t="s">
        <v>236</v>
      </c>
      <c r="O502" s="1" t="s">
        <v>3159</v>
      </c>
      <c r="P502" s="1" t="s">
        <v>3160</v>
      </c>
      <c r="Q502">
        <v>131</v>
      </c>
      <c r="R502">
        <v>19</v>
      </c>
      <c r="S502">
        <v>112</v>
      </c>
      <c r="T502">
        <v>100</v>
      </c>
      <c r="U502">
        <v>40</v>
      </c>
      <c r="V502">
        <v>500</v>
      </c>
      <c r="W502" s="1" t="s">
        <v>181</v>
      </c>
      <c r="X502" s="1" t="s">
        <v>182</v>
      </c>
      <c r="Y502" s="1" t="s">
        <v>54</v>
      </c>
      <c r="Z502">
        <v>9</v>
      </c>
      <c r="AA502" s="2">
        <v>45880</v>
      </c>
      <c r="AB502">
        <v>83185.52</v>
      </c>
      <c r="AC502">
        <v>109511.22</v>
      </c>
      <c r="AD502">
        <v>10897303.119999999</v>
      </c>
      <c r="AE502" s="1" t="s">
        <v>55</v>
      </c>
      <c r="AF502" s="2">
        <v>46144</v>
      </c>
      <c r="AG502" s="2">
        <v>45890</v>
      </c>
      <c r="AH502" s="2">
        <v>46367</v>
      </c>
      <c r="AI502" s="1" t="s">
        <v>91</v>
      </c>
      <c r="AJ502" s="1" t="s">
        <v>92</v>
      </c>
    </row>
    <row r="503" spans="1:36">
      <c r="A503" s="1" t="s">
        <v>3161</v>
      </c>
      <c r="B503" s="1" t="s">
        <v>3162</v>
      </c>
      <c r="C503" s="1" t="s">
        <v>3163</v>
      </c>
      <c r="D503" s="1" t="s">
        <v>486</v>
      </c>
      <c r="E503" s="1" t="s">
        <v>254</v>
      </c>
      <c r="F503" s="1" t="s">
        <v>217</v>
      </c>
      <c r="G503" s="1" t="s">
        <v>255</v>
      </c>
      <c r="H503" s="1" t="s">
        <v>43</v>
      </c>
      <c r="I503" s="1" t="s">
        <v>201</v>
      </c>
      <c r="J503" t="s">
        <v>45</v>
      </c>
      <c r="K503" t="s">
        <v>46</v>
      </c>
      <c r="L503" s="1" t="s">
        <v>3164</v>
      </c>
      <c r="M503" s="1" t="s">
        <v>48</v>
      </c>
      <c r="N503" s="1" t="s">
        <v>236</v>
      </c>
      <c r="O503" s="1" t="s">
        <v>3165</v>
      </c>
      <c r="P503" s="1" t="s">
        <v>3166</v>
      </c>
      <c r="Q503">
        <v>196</v>
      </c>
      <c r="R503">
        <v>36</v>
      </c>
      <c r="S503">
        <v>160</v>
      </c>
      <c r="T503">
        <v>50</v>
      </c>
      <c r="U503">
        <v>15</v>
      </c>
      <c r="V503">
        <v>200</v>
      </c>
      <c r="W503" s="1" t="s">
        <v>259</v>
      </c>
      <c r="X503" s="1" t="s">
        <v>260</v>
      </c>
      <c r="Y503" s="1" t="s">
        <v>54</v>
      </c>
      <c r="Z503">
        <v>10</v>
      </c>
      <c r="AA503" s="2">
        <v>45707</v>
      </c>
      <c r="AB503">
        <v>261048.51</v>
      </c>
      <c r="AC503">
        <v>371118.27</v>
      </c>
      <c r="AD503">
        <v>51165507.960000001</v>
      </c>
      <c r="AE503" s="1" t="s">
        <v>55</v>
      </c>
      <c r="AF503" s="2">
        <v>46155</v>
      </c>
      <c r="AG503" s="2">
        <v>45708</v>
      </c>
      <c r="AH503" s="2"/>
      <c r="AI503" s="1" t="s">
        <v>91</v>
      </c>
      <c r="AJ503" s="1" t="s">
        <v>92</v>
      </c>
    </row>
    <row r="504" spans="1:36">
      <c r="A504" s="1" t="s">
        <v>3167</v>
      </c>
      <c r="B504" s="1" t="s">
        <v>3168</v>
      </c>
      <c r="C504" s="1" t="s">
        <v>3169</v>
      </c>
      <c r="D504" s="1" t="s">
        <v>426</v>
      </c>
      <c r="E504" s="1" t="s">
        <v>146</v>
      </c>
      <c r="F504" s="1" t="s">
        <v>266</v>
      </c>
      <c r="G504" s="1" t="s">
        <v>313</v>
      </c>
      <c r="H504" s="1" t="s">
        <v>43</v>
      </c>
      <c r="I504" s="1" t="s">
        <v>44</v>
      </c>
      <c r="J504" t="s">
        <v>45</v>
      </c>
      <c r="K504" t="s">
        <v>46</v>
      </c>
      <c r="L504" s="1" t="s">
        <v>3170</v>
      </c>
      <c r="M504" s="1" t="s">
        <v>100</v>
      </c>
      <c r="N504" s="1" t="s">
        <v>278</v>
      </c>
      <c r="O504" s="1" t="s">
        <v>3171</v>
      </c>
      <c r="P504" s="1" t="s">
        <v>3172</v>
      </c>
      <c r="Q504">
        <v>62</v>
      </c>
      <c r="R504">
        <v>21</v>
      </c>
      <c r="S504">
        <v>41</v>
      </c>
      <c r="T504">
        <v>15</v>
      </c>
      <c r="U504">
        <v>6</v>
      </c>
      <c r="V504">
        <v>90</v>
      </c>
      <c r="W504" s="1" t="s">
        <v>249</v>
      </c>
      <c r="X504" s="1" t="s">
        <v>375</v>
      </c>
      <c r="Y504" s="1" t="s">
        <v>54</v>
      </c>
      <c r="Z504">
        <v>7</v>
      </c>
      <c r="AA504" s="2">
        <v>46105</v>
      </c>
      <c r="AB504">
        <v>470660.82</v>
      </c>
      <c r="AC504">
        <v>627560.61</v>
      </c>
      <c r="AD504">
        <v>29180970.84</v>
      </c>
      <c r="AE504" s="1" t="s">
        <v>55</v>
      </c>
      <c r="AF504" s="2">
        <v>46186</v>
      </c>
      <c r="AG504" s="2">
        <v>46115</v>
      </c>
      <c r="AH504" s="2"/>
      <c r="AI504" s="1" t="s">
        <v>91</v>
      </c>
      <c r="AJ504" s="1" t="s">
        <v>92</v>
      </c>
    </row>
    <row r="505" spans="1:36">
      <c r="A505" s="1" t="s">
        <v>3173</v>
      </c>
      <c r="B505" s="1" t="s">
        <v>3174</v>
      </c>
      <c r="C505" s="1" t="s">
        <v>3175</v>
      </c>
      <c r="D505" s="1" t="s">
        <v>355</v>
      </c>
      <c r="E505" s="1" t="s">
        <v>62</v>
      </c>
      <c r="F505" s="1" t="s">
        <v>123</v>
      </c>
      <c r="G505" s="1" t="s">
        <v>200</v>
      </c>
      <c r="H505" s="1" t="s">
        <v>43</v>
      </c>
      <c r="I505" s="1" t="s">
        <v>44</v>
      </c>
      <c r="J505" t="s">
        <v>45</v>
      </c>
      <c r="K505" t="s">
        <v>46</v>
      </c>
      <c r="L505" s="1" t="s">
        <v>3176</v>
      </c>
      <c r="M505" s="1" t="s">
        <v>126</v>
      </c>
      <c r="N505" s="1" t="s">
        <v>49</v>
      </c>
      <c r="O505" s="1" t="s">
        <v>3177</v>
      </c>
      <c r="P505" s="1" t="s">
        <v>3178</v>
      </c>
      <c r="Q505">
        <v>143</v>
      </c>
      <c r="R505">
        <v>6</v>
      </c>
      <c r="S505">
        <v>137</v>
      </c>
      <c r="T505">
        <v>40</v>
      </c>
      <c r="U505">
        <v>12</v>
      </c>
      <c r="V505">
        <v>240</v>
      </c>
      <c r="W505" s="1" t="s">
        <v>181</v>
      </c>
      <c r="X505" s="1" t="s">
        <v>182</v>
      </c>
      <c r="Y505" s="1" t="s">
        <v>54</v>
      </c>
      <c r="Z505">
        <v>6</v>
      </c>
      <c r="AA505" s="2">
        <v>46067</v>
      </c>
      <c r="AB505">
        <v>234279.71</v>
      </c>
      <c r="AC505">
        <v>315538.28999999998</v>
      </c>
      <c r="AD505">
        <v>33501998.530000001</v>
      </c>
      <c r="AE505" s="1" t="s">
        <v>55</v>
      </c>
      <c r="AF505" s="2">
        <v>46185</v>
      </c>
      <c r="AG505" s="2">
        <v>46082</v>
      </c>
      <c r="AH505" s="2"/>
      <c r="AI505" s="1" t="s">
        <v>91</v>
      </c>
      <c r="AJ505" s="1" t="s">
        <v>92</v>
      </c>
    </row>
    <row r="506" spans="1:36">
      <c r="A506" s="1" t="s">
        <v>3179</v>
      </c>
      <c r="B506" s="1" t="s">
        <v>3180</v>
      </c>
      <c r="C506" s="1" t="s">
        <v>3181</v>
      </c>
      <c r="D506" s="1" t="s">
        <v>61</v>
      </c>
      <c r="E506" s="1" t="s">
        <v>62</v>
      </c>
      <c r="F506" s="1" t="s">
        <v>63</v>
      </c>
      <c r="G506" s="1" t="s">
        <v>64</v>
      </c>
      <c r="H506" s="1" t="s">
        <v>43</v>
      </c>
      <c r="I506" s="1" t="s">
        <v>44</v>
      </c>
      <c r="J506" t="s">
        <v>45</v>
      </c>
      <c r="K506" t="s">
        <v>46</v>
      </c>
      <c r="L506" s="1" t="s">
        <v>3182</v>
      </c>
      <c r="M506" s="1" t="s">
        <v>100</v>
      </c>
      <c r="N506" s="1" t="s">
        <v>236</v>
      </c>
      <c r="O506" s="1" t="s">
        <v>3183</v>
      </c>
      <c r="P506" s="1" t="s">
        <v>3184</v>
      </c>
      <c r="Q506">
        <v>134</v>
      </c>
      <c r="R506">
        <v>34</v>
      </c>
      <c r="S506">
        <v>100</v>
      </c>
      <c r="T506">
        <v>50</v>
      </c>
      <c r="U506">
        <v>20</v>
      </c>
      <c r="V506">
        <v>200</v>
      </c>
      <c r="W506" s="1" t="s">
        <v>259</v>
      </c>
      <c r="X506" s="1" t="s">
        <v>260</v>
      </c>
      <c r="Y506" s="1" t="s">
        <v>54</v>
      </c>
      <c r="Z506">
        <v>10</v>
      </c>
      <c r="AA506" s="2">
        <v>45909</v>
      </c>
      <c r="AB506">
        <v>115735.74</v>
      </c>
      <c r="AC506">
        <v>150839.67999999999</v>
      </c>
      <c r="AD506">
        <v>15508589.16</v>
      </c>
      <c r="AE506" s="1" t="s">
        <v>55</v>
      </c>
      <c r="AF506" s="2">
        <v>46144</v>
      </c>
      <c r="AG506" s="2">
        <v>45913</v>
      </c>
      <c r="AH506" s="2">
        <v>46418</v>
      </c>
      <c r="AI506" s="1" t="s">
        <v>91</v>
      </c>
      <c r="AJ506" s="1" t="s">
        <v>92</v>
      </c>
    </row>
    <row r="507" spans="1:36">
      <c r="A507" s="1" t="s">
        <v>3185</v>
      </c>
      <c r="B507" s="1" t="s">
        <v>3186</v>
      </c>
      <c r="C507" s="1" t="s">
        <v>3187</v>
      </c>
      <c r="D507" s="1" t="s">
        <v>391</v>
      </c>
      <c r="E507" s="1" t="s">
        <v>392</v>
      </c>
      <c r="F507" s="1" t="s">
        <v>217</v>
      </c>
      <c r="G507" s="1" t="s">
        <v>487</v>
      </c>
      <c r="H507" s="1" t="s">
        <v>43</v>
      </c>
      <c r="I507" s="1" t="s">
        <v>44</v>
      </c>
      <c r="J507" t="s">
        <v>45</v>
      </c>
      <c r="K507" t="s">
        <v>46</v>
      </c>
      <c r="L507" s="1" t="s">
        <v>3188</v>
      </c>
      <c r="M507" s="1" t="s">
        <v>48</v>
      </c>
      <c r="N507" s="1" t="s">
        <v>194</v>
      </c>
      <c r="O507" s="1" t="s">
        <v>3189</v>
      </c>
      <c r="P507" s="1" t="s">
        <v>3190</v>
      </c>
      <c r="Q507">
        <v>0</v>
      </c>
      <c r="R507">
        <v>0</v>
      </c>
      <c r="S507">
        <v>0</v>
      </c>
      <c r="T507">
        <v>100</v>
      </c>
      <c r="U507">
        <v>50</v>
      </c>
      <c r="V507">
        <v>500</v>
      </c>
      <c r="W507" s="1" t="s">
        <v>52</v>
      </c>
      <c r="X507" s="1" t="s">
        <v>53</v>
      </c>
      <c r="Y507" s="1" t="s">
        <v>54</v>
      </c>
      <c r="Z507">
        <v>2</v>
      </c>
      <c r="AA507" s="2">
        <v>45829</v>
      </c>
      <c r="AB507">
        <v>339641.44</v>
      </c>
      <c r="AC507">
        <v>471338.35</v>
      </c>
      <c r="AD507">
        <v>0</v>
      </c>
      <c r="AE507" s="1" t="s">
        <v>55</v>
      </c>
      <c r="AF507" s="2">
        <v>46192</v>
      </c>
      <c r="AG507" s="2">
        <v>45833</v>
      </c>
      <c r="AH507" s="2"/>
      <c r="AI507" s="1" t="s">
        <v>56</v>
      </c>
      <c r="AJ507" s="1" t="s">
        <v>57</v>
      </c>
    </row>
    <row r="508" spans="1:36">
      <c r="A508" s="1" t="s">
        <v>3191</v>
      </c>
      <c r="B508" s="1" t="s">
        <v>3192</v>
      </c>
      <c r="C508" s="1" t="s">
        <v>3193</v>
      </c>
      <c r="D508" s="1" t="s">
        <v>355</v>
      </c>
      <c r="E508" s="1" t="s">
        <v>62</v>
      </c>
      <c r="F508" s="1" t="s">
        <v>123</v>
      </c>
      <c r="G508" s="1" t="s">
        <v>200</v>
      </c>
      <c r="H508" s="1" t="s">
        <v>43</v>
      </c>
      <c r="I508" s="1" t="s">
        <v>44</v>
      </c>
      <c r="J508" t="s">
        <v>82</v>
      </c>
      <c r="K508" t="s">
        <v>83</v>
      </c>
      <c r="L508" s="1" t="s">
        <v>3194</v>
      </c>
      <c r="M508" s="1" t="s">
        <v>126</v>
      </c>
      <c r="N508" s="1" t="s">
        <v>236</v>
      </c>
      <c r="O508" s="1" t="s">
        <v>3195</v>
      </c>
      <c r="P508" s="1" t="s">
        <v>3196</v>
      </c>
      <c r="Q508">
        <v>107</v>
      </c>
      <c r="R508">
        <v>41</v>
      </c>
      <c r="S508">
        <v>66</v>
      </c>
      <c r="T508">
        <v>40</v>
      </c>
      <c r="U508">
        <v>16</v>
      </c>
      <c r="V508">
        <v>240</v>
      </c>
      <c r="W508" s="1" t="s">
        <v>88</v>
      </c>
      <c r="X508" s="1" t="s">
        <v>89</v>
      </c>
      <c r="Y508" s="1" t="s">
        <v>90</v>
      </c>
      <c r="Z508">
        <v>31</v>
      </c>
      <c r="AA508" s="2">
        <v>45936</v>
      </c>
      <c r="AB508">
        <v>278359.28999999998</v>
      </c>
      <c r="AC508">
        <v>336806.87</v>
      </c>
      <c r="AD508">
        <v>29784444.030000001</v>
      </c>
      <c r="AE508" s="1" t="s">
        <v>55</v>
      </c>
      <c r="AF508" s="2">
        <v>46199</v>
      </c>
      <c r="AG508" s="2">
        <v>45951</v>
      </c>
      <c r="AH508" s="2"/>
      <c r="AI508" s="1" t="s">
        <v>91</v>
      </c>
      <c r="AJ508" s="1" t="s">
        <v>92</v>
      </c>
    </row>
    <row r="509" spans="1:36">
      <c r="A509" s="1" t="s">
        <v>3197</v>
      </c>
      <c r="B509" s="1" t="s">
        <v>3198</v>
      </c>
      <c r="C509" s="1" t="s">
        <v>3199</v>
      </c>
      <c r="D509" s="1" t="s">
        <v>264</v>
      </c>
      <c r="E509" s="1" t="s">
        <v>265</v>
      </c>
      <c r="F509" s="1" t="s">
        <v>266</v>
      </c>
      <c r="G509" s="1" t="s">
        <v>313</v>
      </c>
      <c r="H509" s="1" t="s">
        <v>43</v>
      </c>
      <c r="I509" s="1" t="s">
        <v>44</v>
      </c>
      <c r="J509" t="s">
        <v>82</v>
      </c>
      <c r="K509" t="s">
        <v>83</v>
      </c>
      <c r="L509" s="1" t="s">
        <v>3200</v>
      </c>
      <c r="M509" s="1" t="s">
        <v>139</v>
      </c>
      <c r="N509" s="1" t="s">
        <v>203</v>
      </c>
      <c r="O509" s="1" t="s">
        <v>3201</v>
      </c>
      <c r="P509" s="1" t="s">
        <v>3202</v>
      </c>
      <c r="Q509">
        <v>0</v>
      </c>
      <c r="R509">
        <v>0</v>
      </c>
      <c r="S509">
        <v>0</v>
      </c>
      <c r="T509">
        <v>30</v>
      </c>
      <c r="U509">
        <v>15</v>
      </c>
      <c r="V509">
        <v>180</v>
      </c>
      <c r="W509" s="1" t="s">
        <v>161</v>
      </c>
      <c r="X509" s="1" t="s">
        <v>162</v>
      </c>
      <c r="Y509" s="1" t="s">
        <v>54</v>
      </c>
      <c r="Z509">
        <v>3</v>
      </c>
      <c r="AA509" s="2">
        <v>46133</v>
      </c>
      <c r="AB509">
        <v>368781.39</v>
      </c>
      <c r="AC509">
        <v>523142.13</v>
      </c>
      <c r="AD509">
        <v>0</v>
      </c>
      <c r="AE509" s="1" t="s">
        <v>55</v>
      </c>
      <c r="AF509" s="2">
        <v>46166</v>
      </c>
      <c r="AG509" s="2">
        <v>46135</v>
      </c>
      <c r="AH509" s="2"/>
      <c r="AI509" s="1" t="s">
        <v>56</v>
      </c>
      <c r="AJ509" s="1" t="s">
        <v>57</v>
      </c>
    </row>
    <row r="510" spans="1:36">
      <c r="A510" s="1" t="s">
        <v>3203</v>
      </c>
      <c r="B510" s="1" t="s">
        <v>3204</v>
      </c>
      <c r="C510" s="1" t="s">
        <v>3205</v>
      </c>
      <c r="D510" s="1" t="s">
        <v>1135</v>
      </c>
      <c r="E510" s="1" t="s">
        <v>122</v>
      </c>
      <c r="F510" s="1" t="s">
        <v>123</v>
      </c>
      <c r="G510" s="1" t="s">
        <v>124</v>
      </c>
      <c r="H510" s="1" t="s">
        <v>43</v>
      </c>
      <c r="I510" s="1" t="s">
        <v>44</v>
      </c>
      <c r="J510" t="s">
        <v>65</v>
      </c>
      <c r="K510" t="s">
        <v>66</v>
      </c>
      <c r="L510" s="1" t="s">
        <v>3206</v>
      </c>
      <c r="M510" s="1" t="s">
        <v>68</v>
      </c>
      <c r="N510" s="1" t="s">
        <v>178</v>
      </c>
      <c r="O510" s="1" t="s">
        <v>3207</v>
      </c>
      <c r="P510" s="1" t="s">
        <v>3208</v>
      </c>
      <c r="Q510">
        <v>246</v>
      </c>
      <c r="R510">
        <v>85</v>
      </c>
      <c r="S510">
        <v>161</v>
      </c>
      <c r="T510">
        <v>50</v>
      </c>
      <c r="U510">
        <v>15</v>
      </c>
      <c r="V510">
        <v>300</v>
      </c>
      <c r="W510" s="1" t="s">
        <v>161</v>
      </c>
      <c r="X510" s="1" t="s">
        <v>162</v>
      </c>
      <c r="Y510" s="1" t="s">
        <v>54</v>
      </c>
      <c r="Z510">
        <v>9</v>
      </c>
      <c r="AA510" s="2">
        <v>46132</v>
      </c>
      <c r="AB510">
        <v>279647.58</v>
      </c>
      <c r="AC510">
        <v>401992.33</v>
      </c>
      <c r="AD510">
        <v>68793304.680000007</v>
      </c>
      <c r="AE510" s="1" t="s">
        <v>55</v>
      </c>
      <c r="AF510" s="2">
        <v>46193</v>
      </c>
      <c r="AG510" s="2">
        <v>46146</v>
      </c>
      <c r="AH510" s="2"/>
      <c r="AI510" s="1" t="s">
        <v>91</v>
      </c>
      <c r="AJ510" s="1" t="s">
        <v>92</v>
      </c>
    </row>
    <row r="511" spans="1:36">
      <c r="A511" s="1" t="s">
        <v>3209</v>
      </c>
      <c r="B511" s="1" t="s">
        <v>3210</v>
      </c>
      <c r="C511" s="1"/>
      <c r="D511" s="1" t="s">
        <v>362</v>
      </c>
      <c r="E511" s="1" t="s">
        <v>186</v>
      </c>
      <c r="F511" s="1" t="s">
        <v>363</v>
      </c>
      <c r="G511" s="1" t="s">
        <v>400</v>
      </c>
      <c r="H511" s="1" t="s">
        <v>43</v>
      </c>
      <c r="I511" s="1" t="s">
        <v>44</v>
      </c>
      <c r="J511" t="s">
        <v>65</v>
      </c>
      <c r="K511" t="s">
        <v>66</v>
      </c>
      <c r="L511" s="1" t="s">
        <v>3211</v>
      </c>
      <c r="M511" s="1" t="s">
        <v>139</v>
      </c>
      <c r="N511" s="1" t="s">
        <v>115</v>
      </c>
      <c r="O511" s="1" t="s">
        <v>3212</v>
      </c>
      <c r="P511" s="1" t="s">
        <v>3213</v>
      </c>
      <c r="Q511">
        <v>34</v>
      </c>
      <c r="R511">
        <v>10</v>
      </c>
      <c r="S511">
        <v>24</v>
      </c>
      <c r="T511">
        <v>100</v>
      </c>
      <c r="U511">
        <v>50</v>
      </c>
      <c r="V511">
        <v>600</v>
      </c>
      <c r="W511" s="1" t="s">
        <v>52</v>
      </c>
      <c r="X511" s="1" t="s">
        <v>171</v>
      </c>
      <c r="Y511" s="1" t="s">
        <v>54</v>
      </c>
      <c r="Z511">
        <v>8</v>
      </c>
      <c r="AA511" s="2">
        <v>45722</v>
      </c>
      <c r="AB511">
        <v>31727.47</v>
      </c>
      <c r="AC511">
        <v>41901.74</v>
      </c>
      <c r="AD511">
        <v>1078733.98</v>
      </c>
      <c r="AE511" s="1" t="s">
        <v>55</v>
      </c>
      <c r="AF511" s="2">
        <v>46187</v>
      </c>
      <c r="AG511" s="2">
        <v>45734</v>
      </c>
      <c r="AH511" s="2"/>
      <c r="AI511" s="1" t="s">
        <v>129</v>
      </c>
      <c r="AJ511" s="1" t="s">
        <v>57</v>
      </c>
    </row>
    <row r="512" spans="1:36">
      <c r="A512" s="1" t="s">
        <v>3214</v>
      </c>
      <c r="B512" s="1" t="s">
        <v>3215</v>
      </c>
      <c r="C512" s="1" t="s">
        <v>3216</v>
      </c>
      <c r="D512" s="1" t="s">
        <v>426</v>
      </c>
      <c r="E512" s="1" t="s">
        <v>146</v>
      </c>
      <c r="F512" s="1" t="s">
        <v>266</v>
      </c>
      <c r="G512" s="1" t="s">
        <v>276</v>
      </c>
      <c r="H512" s="1" t="s">
        <v>43</v>
      </c>
      <c r="I512" s="1" t="s">
        <v>44</v>
      </c>
      <c r="J512" t="s">
        <v>65</v>
      </c>
      <c r="K512" t="s">
        <v>66</v>
      </c>
      <c r="L512" s="1" t="s">
        <v>3102</v>
      </c>
      <c r="M512" s="1" t="s">
        <v>168</v>
      </c>
      <c r="N512" s="1" t="s">
        <v>278</v>
      </c>
      <c r="O512" s="1" t="s">
        <v>3217</v>
      </c>
      <c r="P512" s="1" t="s">
        <v>3218</v>
      </c>
      <c r="Q512">
        <v>746</v>
      </c>
      <c r="R512">
        <v>176</v>
      </c>
      <c r="S512">
        <v>570</v>
      </c>
      <c r="T512">
        <v>100</v>
      </c>
      <c r="U512">
        <v>50</v>
      </c>
      <c r="V512">
        <v>1000</v>
      </c>
      <c r="W512" s="1" t="s">
        <v>161</v>
      </c>
      <c r="X512" s="1" t="s">
        <v>162</v>
      </c>
      <c r="Y512" s="1" t="s">
        <v>54</v>
      </c>
      <c r="Z512">
        <v>3</v>
      </c>
      <c r="AA512" s="2">
        <v>45959</v>
      </c>
      <c r="AB512">
        <v>621222.92000000004</v>
      </c>
      <c r="AC512">
        <v>792945.37</v>
      </c>
      <c r="AD512">
        <v>463432298.30000001</v>
      </c>
      <c r="AE512" s="1" t="s">
        <v>55</v>
      </c>
      <c r="AF512" s="2">
        <v>46151</v>
      </c>
      <c r="AG512" s="2">
        <v>45973</v>
      </c>
      <c r="AH512" s="2"/>
      <c r="AI512" s="1" t="s">
        <v>91</v>
      </c>
      <c r="AJ512" s="1" t="s">
        <v>92</v>
      </c>
    </row>
    <row r="513" spans="1:36">
      <c r="A513" s="1" t="s">
        <v>3219</v>
      </c>
      <c r="B513" s="1" t="s">
        <v>3220</v>
      </c>
      <c r="C513" s="1" t="s">
        <v>3221</v>
      </c>
      <c r="D513" s="1" t="s">
        <v>887</v>
      </c>
      <c r="E513" s="1" t="s">
        <v>714</v>
      </c>
      <c r="F513" s="1" t="s">
        <v>97</v>
      </c>
      <c r="G513" s="1" t="s">
        <v>614</v>
      </c>
      <c r="H513" s="1" t="s">
        <v>43</v>
      </c>
      <c r="I513" s="1" t="s">
        <v>44</v>
      </c>
      <c r="J513" t="s">
        <v>82</v>
      </c>
      <c r="K513" t="s">
        <v>83</v>
      </c>
      <c r="L513" s="1" t="s">
        <v>3222</v>
      </c>
      <c r="M513" s="1" t="s">
        <v>68</v>
      </c>
      <c r="N513" s="1" t="s">
        <v>203</v>
      </c>
      <c r="O513" s="1" t="s">
        <v>3223</v>
      </c>
      <c r="P513" s="1" t="s">
        <v>3224</v>
      </c>
      <c r="Q513">
        <v>72</v>
      </c>
      <c r="R513">
        <v>4</v>
      </c>
      <c r="S513">
        <v>68</v>
      </c>
      <c r="T513">
        <v>15</v>
      </c>
      <c r="U513">
        <v>4</v>
      </c>
      <c r="V513">
        <v>120</v>
      </c>
      <c r="W513" s="1" t="s">
        <v>88</v>
      </c>
      <c r="X513" s="1" t="s">
        <v>89</v>
      </c>
      <c r="Y513" s="1" t="s">
        <v>90</v>
      </c>
      <c r="Z513">
        <v>29</v>
      </c>
      <c r="AA513" s="2">
        <v>46159</v>
      </c>
      <c r="AB513">
        <v>189818.45</v>
      </c>
      <c r="AC513">
        <v>275289.46000000002</v>
      </c>
      <c r="AD513">
        <v>13666928.4</v>
      </c>
      <c r="AE513" s="1" t="s">
        <v>55</v>
      </c>
      <c r="AF513" s="2">
        <v>46154</v>
      </c>
      <c r="AG513" s="2">
        <v>46168</v>
      </c>
      <c r="AH513" s="2"/>
      <c r="AI513" s="1" t="s">
        <v>91</v>
      </c>
      <c r="AJ513" s="1" t="s">
        <v>92</v>
      </c>
    </row>
    <row r="514" spans="1:36">
      <c r="A514" s="1" t="s">
        <v>3225</v>
      </c>
      <c r="B514" s="1" t="s">
        <v>3226</v>
      </c>
      <c r="C514" s="1" t="s">
        <v>3227</v>
      </c>
      <c r="D514" s="1" t="s">
        <v>2078</v>
      </c>
      <c r="E514" s="1" t="s">
        <v>243</v>
      </c>
      <c r="F514" s="1" t="s">
        <v>244</v>
      </c>
      <c r="G514" s="1" t="s">
        <v>509</v>
      </c>
      <c r="H514" s="1" t="s">
        <v>43</v>
      </c>
      <c r="I514" s="1" t="s">
        <v>44</v>
      </c>
      <c r="J514" t="s">
        <v>82</v>
      </c>
      <c r="K514" t="s">
        <v>83</v>
      </c>
      <c r="L514" s="1" t="s">
        <v>3228</v>
      </c>
      <c r="M514" s="1" t="s">
        <v>126</v>
      </c>
      <c r="N514" s="1" t="s">
        <v>203</v>
      </c>
      <c r="O514" s="1" t="s">
        <v>3229</v>
      </c>
      <c r="P514" s="1" t="s">
        <v>3230</v>
      </c>
      <c r="Q514">
        <v>1</v>
      </c>
      <c r="R514">
        <v>0</v>
      </c>
      <c r="S514">
        <v>1</v>
      </c>
      <c r="T514">
        <v>15</v>
      </c>
      <c r="U514">
        <v>6</v>
      </c>
      <c r="V514">
        <v>120</v>
      </c>
      <c r="W514" s="1" t="s">
        <v>104</v>
      </c>
      <c r="X514" s="1" t="s">
        <v>105</v>
      </c>
      <c r="Y514" s="1" t="s">
        <v>54</v>
      </c>
      <c r="Z514">
        <v>9</v>
      </c>
      <c r="AA514" s="2">
        <v>46030</v>
      </c>
      <c r="AB514">
        <v>113607.58</v>
      </c>
      <c r="AC514">
        <v>150362.88</v>
      </c>
      <c r="AD514">
        <v>113607.58</v>
      </c>
      <c r="AE514" s="1" t="s">
        <v>55</v>
      </c>
      <c r="AF514" s="2">
        <v>46156</v>
      </c>
      <c r="AG514" s="2">
        <v>46041</v>
      </c>
      <c r="AH514" s="2"/>
      <c r="AI514" s="1" t="s">
        <v>129</v>
      </c>
      <c r="AJ514" s="1" t="s">
        <v>57</v>
      </c>
    </row>
    <row r="515" spans="1:36">
      <c r="A515" s="1" t="s">
        <v>3231</v>
      </c>
      <c r="B515" s="1" t="s">
        <v>3232</v>
      </c>
      <c r="C515" s="1" t="s">
        <v>3233</v>
      </c>
      <c r="D515" s="1" t="s">
        <v>274</v>
      </c>
      <c r="E515" s="1" t="s">
        <v>275</v>
      </c>
      <c r="F515" s="1" t="s">
        <v>266</v>
      </c>
      <c r="G515" s="1" t="s">
        <v>313</v>
      </c>
      <c r="H515" s="1" t="s">
        <v>43</v>
      </c>
      <c r="I515" s="1" t="s">
        <v>44</v>
      </c>
      <c r="J515" t="s">
        <v>45</v>
      </c>
      <c r="K515" t="s">
        <v>46</v>
      </c>
      <c r="L515" s="1" t="s">
        <v>3234</v>
      </c>
      <c r="M515" s="1" t="s">
        <v>139</v>
      </c>
      <c r="N515" s="1" t="s">
        <v>101</v>
      </c>
      <c r="O515" s="1" t="s">
        <v>3235</v>
      </c>
      <c r="P515" s="1" t="s">
        <v>3236</v>
      </c>
      <c r="Q515">
        <v>74</v>
      </c>
      <c r="R515">
        <v>12</v>
      </c>
      <c r="S515">
        <v>62</v>
      </c>
      <c r="T515">
        <v>25</v>
      </c>
      <c r="U515">
        <v>7</v>
      </c>
      <c r="V515">
        <v>150</v>
      </c>
      <c r="W515" s="1" t="s">
        <v>72</v>
      </c>
      <c r="X515" s="1" t="s">
        <v>73</v>
      </c>
      <c r="Y515" s="1" t="s">
        <v>74</v>
      </c>
      <c r="Z515">
        <v>18</v>
      </c>
      <c r="AA515" s="2">
        <v>46108</v>
      </c>
      <c r="AB515">
        <v>616853.18999999994</v>
      </c>
      <c r="AC515">
        <v>831250.79</v>
      </c>
      <c r="AD515">
        <v>45647136.060000002</v>
      </c>
      <c r="AE515" s="1" t="s">
        <v>55</v>
      </c>
      <c r="AF515" s="2">
        <v>46189</v>
      </c>
      <c r="AG515" s="2">
        <v>46122</v>
      </c>
      <c r="AH515" s="2"/>
      <c r="AI515" s="1" t="s">
        <v>91</v>
      </c>
      <c r="AJ515" s="1" t="s">
        <v>92</v>
      </c>
    </row>
    <row r="516" spans="1:36">
      <c r="A516" s="1" t="s">
        <v>3237</v>
      </c>
      <c r="B516" s="1" t="s">
        <v>3238</v>
      </c>
      <c r="C516" s="1" t="s">
        <v>3239</v>
      </c>
      <c r="D516" s="1" t="s">
        <v>557</v>
      </c>
      <c r="E516" s="1" t="s">
        <v>254</v>
      </c>
      <c r="F516" s="1" t="s">
        <v>135</v>
      </c>
      <c r="G516" s="1" t="s">
        <v>706</v>
      </c>
      <c r="H516" s="1" t="s">
        <v>137</v>
      </c>
      <c r="I516" s="1" t="s">
        <v>44</v>
      </c>
      <c r="J516" t="s">
        <v>82</v>
      </c>
      <c r="K516" t="s">
        <v>83</v>
      </c>
      <c r="L516" s="1" t="s">
        <v>707</v>
      </c>
      <c r="M516" s="1" t="s">
        <v>139</v>
      </c>
      <c r="N516" s="1" t="s">
        <v>178</v>
      </c>
      <c r="O516" s="1" t="s">
        <v>1491</v>
      </c>
      <c r="P516" s="1" t="s">
        <v>3240</v>
      </c>
      <c r="Q516">
        <v>90</v>
      </c>
      <c r="R516">
        <v>22</v>
      </c>
      <c r="S516">
        <v>68</v>
      </c>
      <c r="T516">
        <v>10</v>
      </c>
      <c r="U516">
        <v>3</v>
      </c>
      <c r="V516">
        <v>100</v>
      </c>
      <c r="W516" s="1" t="s">
        <v>104</v>
      </c>
      <c r="X516" s="1" t="s">
        <v>105</v>
      </c>
      <c r="Y516" s="1" t="s">
        <v>54</v>
      </c>
      <c r="Z516">
        <v>7</v>
      </c>
      <c r="AA516" s="2">
        <v>45892</v>
      </c>
      <c r="AB516">
        <v>20154.2</v>
      </c>
      <c r="AC516">
        <v>29344.03</v>
      </c>
      <c r="AD516">
        <v>1813878</v>
      </c>
      <c r="AE516" s="1" t="s">
        <v>55</v>
      </c>
      <c r="AF516" s="2">
        <v>46155</v>
      </c>
      <c r="AG516" s="2">
        <v>45901</v>
      </c>
      <c r="AH516" s="2">
        <v>46614</v>
      </c>
      <c r="AI516" s="1" t="s">
        <v>91</v>
      </c>
      <c r="AJ516" s="1" t="s">
        <v>92</v>
      </c>
    </row>
    <row r="517" spans="1:36">
      <c r="A517" s="1" t="s">
        <v>3241</v>
      </c>
      <c r="B517" s="1" t="s">
        <v>3242</v>
      </c>
      <c r="C517" s="1" t="s">
        <v>3243</v>
      </c>
      <c r="D517" s="1" t="s">
        <v>1678</v>
      </c>
      <c r="E517" s="1" t="s">
        <v>335</v>
      </c>
      <c r="F517" s="1" t="s">
        <v>97</v>
      </c>
      <c r="G517" s="1" t="s">
        <v>1110</v>
      </c>
      <c r="H517" s="1" t="s">
        <v>43</v>
      </c>
      <c r="I517" s="1" t="s">
        <v>44</v>
      </c>
      <c r="J517" t="s">
        <v>45</v>
      </c>
      <c r="K517" t="s">
        <v>46</v>
      </c>
      <c r="L517" s="1" t="s">
        <v>3244</v>
      </c>
      <c r="M517" s="1" t="s">
        <v>168</v>
      </c>
      <c r="N517" s="1" t="s">
        <v>49</v>
      </c>
      <c r="O517" s="1" t="s">
        <v>1283</v>
      </c>
      <c r="P517" s="1" t="s">
        <v>3245</v>
      </c>
      <c r="Q517">
        <v>15</v>
      </c>
      <c r="R517">
        <v>4</v>
      </c>
      <c r="S517">
        <v>11</v>
      </c>
      <c r="T517">
        <v>60</v>
      </c>
      <c r="U517">
        <v>30</v>
      </c>
      <c r="V517">
        <v>300</v>
      </c>
      <c r="W517" s="1" t="s">
        <v>151</v>
      </c>
      <c r="X517" s="1" t="s">
        <v>152</v>
      </c>
      <c r="Y517" s="1" t="s">
        <v>153</v>
      </c>
      <c r="Z517">
        <v>35</v>
      </c>
      <c r="AA517" s="2">
        <v>45761</v>
      </c>
      <c r="AB517">
        <v>77929.25</v>
      </c>
      <c r="AC517">
        <v>116198.42</v>
      </c>
      <c r="AD517">
        <v>1168938.75</v>
      </c>
      <c r="AE517" s="1" t="s">
        <v>55</v>
      </c>
      <c r="AF517" s="2">
        <v>46170</v>
      </c>
      <c r="AG517" s="2">
        <v>45772</v>
      </c>
      <c r="AH517" s="2"/>
      <c r="AI517" s="1" t="s">
        <v>129</v>
      </c>
      <c r="AJ517" s="1" t="s">
        <v>57</v>
      </c>
    </row>
    <row r="518" spans="1:36">
      <c r="A518" s="1" t="s">
        <v>3246</v>
      </c>
      <c r="B518" s="1" t="s">
        <v>3247</v>
      </c>
      <c r="C518" s="1" t="s">
        <v>3248</v>
      </c>
      <c r="D518" s="1" t="s">
        <v>455</v>
      </c>
      <c r="E518" s="1" t="s">
        <v>62</v>
      </c>
      <c r="F518" s="1" t="s">
        <v>135</v>
      </c>
      <c r="G518" s="1" t="s">
        <v>166</v>
      </c>
      <c r="H518" s="1" t="s">
        <v>137</v>
      </c>
      <c r="I518" s="1" t="s">
        <v>44</v>
      </c>
      <c r="J518" t="s">
        <v>82</v>
      </c>
      <c r="K518" t="s">
        <v>83</v>
      </c>
      <c r="L518" s="1" t="s">
        <v>3249</v>
      </c>
      <c r="M518" s="1" t="s">
        <v>139</v>
      </c>
      <c r="N518" s="1" t="s">
        <v>101</v>
      </c>
      <c r="O518" s="1" t="s">
        <v>3250</v>
      </c>
      <c r="P518" s="1" t="s">
        <v>3251</v>
      </c>
      <c r="Q518">
        <v>115</v>
      </c>
      <c r="R518">
        <v>41</v>
      </c>
      <c r="S518">
        <v>74</v>
      </c>
      <c r="T518">
        <v>25</v>
      </c>
      <c r="U518">
        <v>12</v>
      </c>
      <c r="V518">
        <v>150</v>
      </c>
      <c r="W518" s="1" t="s">
        <v>104</v>
      </c>
      <c r="X518" s="1" t="s">
        <v>105</v>
      </c>
      <c r="Y518" s="1" t="s">
        <v>54</v>
      </c>
      <c r="Z518">
        <v>6</v>
      </c>
      <c r="AA518" s="2">
        <v>45775</v>
      </c>
      <c r="AB518">
        <v>34662.75</v>
      </c>
      <c r="AC518">
        <v>47325.11</v>
      </c>
      <c r="AD518">
        <v>3986216.25</v>
      </c>
      <c r="AE518" s="1" t="s">
        <v>55</v>
      </c>
      <c r="AF518" s="2">
        <v>46158</v>
      </c>
      <c r="AG518" s="2">
        <v>45785</v>
      </c>
      <c r="AH518" s="2">
        <v>46189</v>
      </c>
      <c r="AI518" s="1" t="s">
        <v>91</v>
      </c>
      <c r="AJ518" s="1" t="s">
        <v>92</v>
      </c>
    </row>
    <row r="519" spans="1:36">
      <c r="A519" s="1" t="s">
        <v>3252</v>
      </c>
      <c r="B519" s="1" t="s">
        <v>3253</v>
      </c>
      <c r="C519" s="1" t="s">
        <v>3254</v>
      </c>
      <c r="D519" s="1" t="s">
        <v>242</v>
      </c>
      <c r="E519" s="1" t="s">
        <v>243</v>
      </c>
      <c r="F519" s="1" t="s">
        <v>244</v>
      </c>
      <c r="G519" s="1" t="s">
        <v>509</v>
      </c>
      <c r="H519" s="1" t="s">
        <v>43</v>
      </c>
      <c r="I519" s="1" t="s">
        <v>44</v>
      </c>
      <c r="J519" t="s">
        <v>45</v>
      </c>
      <c r="K519" t="s">
        <v>46</v>
      </c>
      <c r="L519" s="1" t="s">
        <v>3255</v>
      </c>
      <c r="M519" s="1" t="s">
        <v>68</v>
      </c>
      <c r="N519" s="1" t="s">
        <v>49</v>
      </c>
      <c r="O519" s="1" t="s">
        <v>3256</v>
      </c>
      <c r="P519" s="1" t="s">
        <v>3257</v>
      </c>
      <c r="Q519">
        <v>68</v>
      </c>
      <c r="R519">
        <v>20</v>
      </c>
      <c r="S519">
        <v>48</v>
      </c>
      <c r="T519">
        <v>25</v>
      </c>
      <c r="U519">
        <v>10</v>
      </c>
      <c r="V519">
        <v>100</v>
      </c>
      <c r="W519" s="1" t="s">
        <v>52</v>
      </c>
      <c r="X519" s="1" t="s">
        <v>53</v>
      </c>
      <c r="Y519" s="1" t="s">
        <v>54</v>
      </c>
      <c r="Z519">
        <v>4</v>
      </c>
      <c r="AA519" s="2">
        <v>46115</v>
      </c>
      <c r="AB519">
        <v>172764.56</v>
      </c>
      <c r="AC519">
        <v>208334.51</v>
      </c>
      <c r="AD519">
        <v>11747990.08</v>
      </c>
      <c r="AE519" s="1" t="s">
        <v>55</v>
      </c>
      <c r="AF519" s="2">
        <v>46167</v>
      </c>
      <c r="AG519" s="2">
        <v>46120</v>
      </c>
      <c r="AH519" s="2"/>
      <c r="AI519" s="1" t="s">
        <v>91</v>
      </c>
      <c r="AJ519" s="1" t="s">
        <v>92</v>
      </c>
    </row>
    <row r="520" spans="1:36">
      <c r="A520" s="1" t="s">
        <v>3258</v>
      </c>
      <c r="B520" s="1" t="s">
        <v>3259</v>
      </c>
      <c r="C520" s="1" t="s">
        <v>3260</v>
      </c>
      <c r="D520" s="1" t="s">
        <v>1325</v>
      </c>
      <c r="E520" s="1" t="s">
        <v>62</v>
      </c>
      <c r="F520" s="1" t="s">
        <v>363</v>
      </c>
      <c r="G520" s="1" t="s">
        <v>400</v>
      </c>
      <c r="H520" s="1" t="s">
        <v>43</v>
      </c>
      <c r="I520" s="1" t="s">
        <v>44</v>
      </c>
      <c r="J520" t="s">
        <v>82</v>
      </c>
      <c r="K520" t="s">
        <v>83</v>
      </c>
      <c r="L520" s="1" t="s">
        <v>3261</v>
      </c>
      <c r="M520" s="1" t="s">
        <v>139</v>
      </c>
      <c r="N520" s="1" t="s">
        <v>194</v>
      </c>
      <c r="O520" s="1" t="s">
        <v>3262</v>
      </c>
      <c r="P520" s="1" t="s">
        <v>3263</v>
      </c>
      <c r="Q520">
        <v>19</v>
      </c>
      <c r="R520">
        <v>6</v>
      </c>
      <c r="S520">
        <v>13</v>
      </c>
      <c r="T520">
        <v>15</v>
      </c>
      <c r="U520">
        <v>6</v>
      </c>
      <c r="V520">
        <v>75</v>
      </c>
      <c r="W520" s="1" t="s">
        <v>151</v>
      </c>
      <c r="X520" s="1" t="s">
        <v>152</v>
      </c>
      <c r="Y520" s="1" t="s">
        <v>153</v>
      </c>
      <c r="Z520">
        <v>36</v>
      </c>
      <c r="AA520" s="2">
        <v>45836</v>
      </c>
      <c r="AB520">
        <v>14399.52</v>
      </c>
      <c r="AC520">
        <v>22144.9</v>
      </c>
      <c r="AD520">
        <v>273590.88</v>
      </c>
      <c r="AE520" s="1" t="s">
        <v>55</v>
      </c>
      <c r="AF520" s="2">
        <v>46159</v>
      </c>
      <c r="AG520" s="2">
        <v>45851</v>
      </c>
      <c r="AH520" s="2"/>
      <c r="AI520" s="1" t="s">
        <v>91</v>
      </c>
      <c r="AJ520" s="1" t="s">
        <v>92</v>
      </c>
    </row>
    <row r="521" spans="1:36">
      <c r="A521" s="1" t="s">
        <v>3264</v>
      </c>
      <c r="B521" s="1" t="s">
        <v>3265</v>
      </c>
      <c r="C521" s="1" t="s">
        <v>3266</v>
      </c>
      <c r="D521" s="1" t="s">
        <v>557</v>
      </c>
      <c r="E521" s="1" t="s">
        <v>254</v>
      </c>
      <c r="F521" s="1" t="s">
        <v>135</v>
      </c>
      <c r="G521" s="1" t="s">
        <v>166</v>
      </c>
      <c r="H521" s="1" t="s">
        <v>137</v>
      </c>
      <c r="I521" s="1" t="s">
        <v>44</v>
      </c>
      <c r="J521" t="s">
        <v>82</v>
      </c>
      <c r="K521" t="s">
        <v>83</v>
      </c>
      <c r="L521" s="1" t="s">
        <v>3267</v>
      </c>
      <c r="M521" s="1" t="s">
        <v>126</v>
      </c>
      <c r="N521" s="1" t="s">
        <v>49</v>
      </c>
      <c r="O521" s="1" t="s">
        <v>3268</v>
      </c>
      <c r="P521" s="1" t="s">
        <v>3269</v>
      </c>
      <c r="Q521">
        <v>198</v>
      </c>
      <c r="R521">
        <v>75</v>
      </c>
      <c r="S521">
        <v>123</v>
      </c>
      <c r="U521">
        <v>12</v>
      </c>
      <c r="V521">
        <v>160</v>
      </c>
      <c r="W521" s="1" t="s">
        <v>259</v>
      </c>
      <c r="X521" s="1" t="s">
        <v>260</v>
      </c>
      <c r="Y521" s="1" t="s">
        <v>54</v>
      </c>
      <c r="Z521">
        <v>9</v>
      </c>
      <c r="AA521" s="2">
        <v>45969</v>
      </c>
      <c r="AB521">
        <v>44724.93</v>
      </c>
      <c r="AC521">
        <v>64313.04</v>
      </c>
      <c r="AD521">
        <v>8855536.1400000006</v>
      </c>
      <c r="AE521" s="1" t="s">
        <v>55</v>
      </c>
      <c r="AF521" s="2">
        <v>46148</v>
      </c>
      <c r="AG521" s="2">
        <v>45979</v>
      </c>
      <c r="AH521" s="2">
        <v>46619</v>
      </c>
      <c r="AI521" s="1" t="s">
        <v>410</v>
      </c>
      <c r="AJ521" s="1" t="s">
        <v>92</v>
      </c>
    </row>
    <row r="522" spans="1:36">
      <c r="A522" s="1" t="s">
        <v>3270</v>
      </c>
      <c r="B522" s="1" t="s">
        <v>3271</v>
      </c>
      <c r="C522" s="1" t="s">
        <v>3272</v>
      </c>
      <c r="D522" s="1" t="s">
        <v>1135</v>
      </c>
      <c r="E522" s="1" t="s">
        <v>122</v>
      </c>
      <c r="F522" s="1" t="s">
        <v>123</v>
      </c>
      <c r="G522" s="1" t="s">
        <v>200</v>
      </c>
      <c r="H522" s="1" t="s">
        <v>43</v>
      </c>
      <c r="I522" s="1" t="s">
        <v>44</v>
      </c>
      <c r="J522" t="s">
        <v>82</v>
      </c>
      <c r="K522" t="s">
        <v>83</v>
      </c>
      <c r="L522" s="1" t="s">
        <v>3273</v>
      </c>
      <c r="M522" s="1" t="s">
        <v>139</v>
      </c>
      <c r="N522" s="1" t="s">
        <v>278</v>
      </c>
      <c r="O522" s="1" t="s">
        <v>3274</v>
      </c>
      <c r="P522" s="1" t="s">
        <v>3275</v>
      </c>
      <c r="Q522">
        <v>0</v>
      </c>
      <c r="R522">
        <v>0</v>
      </c>
      <c r="S522">
        <v>0</v>
      </c>
      <c r="T522">
        <v>75</v>
      </c>
      <c r="U522">
        <v>30</v>
      </c>
      <c r="V522">
        <v>450</v>
      </c>
      <c r="W522" s="1" t="s">
        <v>259</v>
      </c>
      <c r="X522" s="1" t="s">
        <v>260</v>
      </c>
      <c r="Y522" s="1" t="s">
        <v>54</v>
      </c>
      <c r="Z522">
        <v>5</v>
      </c>
      <c r="AA522" s="2">
        <v>46020</v>
      </c>
      <c r="AB522">
        <v>246764.21</v>
      </c>
      <c r="AC522">
        <v>304106.71000000002</v>
      </c>
      <c r="AD522">
        <v>0</v>
      </c>
      <c r="AE522" s="1" t="s">
        <v>55</v>
      </c>
      <c r="AF522" s="2">
        <v>46154</v>
      </c>
      <c r="AG522" s="2">
        <v>46021</v>
      </c>
      <c r="AH522" s="2"/>
      <c r="AI522" s="1" t="s">
        <v>56</v>
      </c>
      <c r="AJ522" s="1" t="s">
        <v>57</v>
      </c>
    </row>
    <row r="523" spans="1:36">
      <c r="A523" s="1" t="s">
        <v>3276</v>
      </c>
      <c r="B523" s="1" t="s">
        <v>2852</v>
      </c>
      <c r="C523" s="1" t="s">
        <v>3277</v>
      </c>
      <c r="D523" s="1" t="s">
        <v>371</v>
      </c>
      <c r="E523" s="1" t="s">
        <v>62</v>
      </c>
      <c r="F523" s="1" t="s">
        <v>111</v>
      </c>
      <c r="G523" s="1" t="s">
        <v>187</v>
      </c>
      <c r="H523" s="1" t="s">
        <v>43</v>
      </c>
      <c r="I523" s="1" t="s">
        <v>44</v>
      </c>
      <c r="J523" t="s">
        <v>65</v>
      </c>
      <c r="K523" t="s">
        <v>66</v>
      </c>
      <c r="L523" s="1" t="s">
        <v>2381</v>
      </c>
      <c r="M523" s="1" t="s">
        <v>48</v>
      </c>
      <c r="N523" s="1" t="s">
        <v>115</v>
      </c>
      <c r="O523" s="1" t="s">
        <v>3278</v>
      </c>
      <c r="P523" s="1" t="s">
        <v>3279</v>
      </c>
      <c r="Q523">
        <v>37</v>
      </c>
      <c r="R523">
        <v>14</v>
      </c>
      <c r="S523">
        <v>23</v>
      </c>
      <c r="T523">
        <v>10</v>
      </c>
      <c r="U523">
        <v>5</v>
      </c>
      <c r="V523">
        <v>40</v>
      </c>
      <c r="W523" s="1" t="s">
        <v>229</v>
      </c>
      <c r="X523" s="1" t="s">
        <v>230</v>
      </c>
      <c r="Y523" s="1" t="s">
        <v>153</v>
      </c>
      <c r="Z523">
        <v>34</v>
      </c>
      <c r="AA523" s="2">
        <v>45809</v>
      </c>
      <c r="AB523">
        <v>103152.72</v>
      </c>
      <c r="AC523">
        <v>156187.68</v>
      </c>
      <c r="AD523">
        <v>3816650.64</v>
      </c>
      <c r="AE523" s="1" t="s">
        <v>55</v>
      </c>
      <c r="AF523" s="2">
        <v>46156</v>
      </c>
      <c r="AG523" s="2">
        <v>45813</v>
      </c>
      <c r="AH523" s="2"/>
      <c r="AI523" s="1" t="s">
        <v>91</v>
      </c>
      <c r="AJ523" s="1" t="s">
        <v>92</v>
      </c>
    </row>
    <row r="524" spans="1:36">
      <c r="A524" s="1" t="s">
        <v>3280</v>
      </c>
      <c r="B524" s="1" t="s">
        <v>3281</v>
      </c>
      <c r="C524" s="1" t="s">
        <v>3282</v>
      </c>
      <c r="D524" s="1" t="s">
        <v>1325</v>
      </c>
      <c r="E524" s="1" t="s">
        <v>62</v>
      </c>
      <c r="F524" s="1" t="s">
        <v>363</v>
      </c>
      <c r="G524" s="1" t="s">
        <v>434</v>
      </c>
      <c r="H524" s="1" t="s">
        <v>43</v>
      </c>
      <c r="I524" s="1" t="s">
        <v>44</v>
      </c>
      <c r="J524" t="s">
        <v>82</v>
      </c>
      <c r="K524" t="s">
        <v>83</v>
      </c>
      <c r="L524" s="1" t="s">
        <v>3283</v>
      </c>
      <c r="M524" s="1" t="s">
        <v>168</v>
      </c>
      <c r="N524" s="1" t="s">
        <v>101</v>
      </c>
      <c r="O524" s="1" t="s">
        <v>3284</v>
      </c>
      <c r="P524" s="1" t="s">
        <v>3285</v>
      </c>
      <c r="Q524">
        <v>930</v>
      </c>
      <c r="R524">
        <v>100</v>
      </c>
      <c r="S524">
        <v>830</v>
      </c>
      <c r="T524">
        <v>100</v>
      </c>
      <c r="U524">
        <v>50</v>
      </c>
      <c r="V524">
        <v>1000</v>
      </c>
      <c r="W524" s="1" t="s">
        <v>259</v>
      </c>
      <c r="X524" s="1" t="s">
        <v>260</v>
      </c>
      <c r="Y524" s="1" t="s">
        <v>54</v>
      </c>
      <c r="Z524">
        <v>8</v>
      </c>
      <c r="AA524" s="2">
        <v>46090</v>
      </c>
      <c r="AB524">
        <v>26238.880000000001</v>
      </c>
      <c r="AC524">
        <v>38158.79</v>
      </c>
      <c r="AD524">
        <v>24402158.399999999</v>
      </c>
      <c r="AE524" s="1" t="s">
        <v>55</v>
      </c>
      <c r="AF524" s="2">
        <v>46144</v>
      </c>
      <c r="AG524" s="2">
        <v>46102</v>
      </c>
      <c r="AH524" s="2"/>
      <c r="AI524" s="1" t="s">
        <v>91</v>
      </c>
      <c r="AJ524" s="1" t="s">
        <v>92</v>
      </c>
    </row>
    <row r="525" spans="1:36">
      <c r="A525" s="1" t="s">
        <v>3286</v>
      </c>
      <c r="B525" s="1" t="s">
        <v>3287</v>
      </c>
      <c r="C525" s="1" t="s">
        <v>3288</v>
      </c>
      <c r="D525" s="1" t="s">
        <v>426</v>
      </c>
      <c r="E525" s="1" t="s">
        <v>146</v>
      </c>
      <c r="F525" s="1" t="s">
        <v>266</v>
      </c>
      <c r="G525" s="1" t="s">
        <v>267</v>
      </c>
      <c r="H525" s="1" t="s">
        <v>43</v>
      </c>
      <c r="I525" s="1" t="s">
        <v>44</v>
      </c>
      <c r="J525" t="s">
        <v>65</v>
      </c>
      <c r="K525" t="s">
        <v>66</v>
      </c>
      <c r="L525" s="1" t="s">
        <v>3289</v>
      </c>
      <c r="M525" s="1" t="s">
        <v>48</v>
      </c>
      <c r="N525" s="1" t="s">
        <v>69</v>
      </c>
      <c r="O525" s="1" t="s">
        <v>3290</v>
      </c>
      <c r="P525" s="1" t="s">
        <v>3291</v>
      </c>
      <c r="Q525">
        <v>191</v>
      </c>
      <c r="R525">
        <v>17</v>
      </c>
      <c r="S525">
        <v>174</v>
      </c>
      <c r="T525">
        <v>60</v>
      </c>
      <c r="U525">
        <v>18</v>
      </c>
      <c r="V525">
        <v>360</v>
      </c>
      <c r="W525" s="1" t="s">
        <v>229</v>
      </c>
      <c r="X525" s="1" t="s">
        <v>230</v>
      </c>
      <c r="Y525" s="1" t="s">
        <v>153</v>
      </c>
      <c r="Z525">
        <v>35</v>
      </c>
      <c r="AA525" s="2">
        <v>45760</v>
      </c>
      <c r="AB525">
        <v>186043.75</v>
      </c>
      <c r="AC525">
        <v>232867.7</v>
      </c>
      <c r="AD525">
        <v>35534356.25</v>
      </c>
      <c r="AE525" s="1" t="s">
        <v>55</v>
      </c>
      <c r="AF525" s="2">
        <v>46197</v>
      </c>
      <c r="AG525" s="2">
        <v>45771</v>
      </c>
      <c r="AH525" s="2"/>
      <c r="AI525" s="1" t="s">
        <v>91</v>
      </c>
      <c r="AJ525" s="1" t="s">
        <v>92</v>
      </c>
    </row>
    <row r="526" spans="1:36">
      <c r="A526" s="1" t="s">
        <v>3292</v>
      </c>
      <c r="B526" s="1" t="s">
        <v>3293</v>
      </c>
      <c r="C526" s="1" t="s">
        <v>3294</v>
      </c>
      <c r="D526" s="1" t="s">
        <v>1148</v>
      </c>
      <c r="E526" s="1" t="s">
        <v>62</v>
      </c>
      <c r="F526" s="1" t="s">
        <v>80</v>
      </c>
      <c r="G526" s="1" t="s">
        <v>176</v>
      </c>
      <c r="H526" s="1" t="s">
        <v>43</v>
      </c>
      <c r="I526" s="1" t="s">
        <v>44</v>
      </c>
      <c r="J526" t="s">
        <v>45</v>
      </c>
      <c r="K526" t="s">
        <v>46</v>
      </c>
      <c r="L526" s="1" t="s">
        <v>3295</v>
      </c>
      <c r="M526" s="1" t="s">
        <v>48</v>
      </c>
      <c r="N526" s="1" t="s">
        <v>178</v>
      </c>
      <c r="O526" s="1" t="s">
        <v>3296</v>
      </c>
      <c r="P526" s="1" t="s">
        <v>3297</v>
      </c>
      <c r="Q526">
        <v>115</v>
      </c>
      <c r="R526">
        <v>9</v>
      </c>
      <c r="S526">
        <v>106</v>
      </c>
      <c r="T526">
        <v>15</v>
      </c>
      <c r="U526">
        <v>6</v>
      </c>
      <c r="V526">
        <v>150</v>
      </c>
      <c r="W526" s="1" t="s">
        <v>259</v>
      </c>
      <c r="X526" s="1" t="s">
        <v>260</v>
      </c>
      <c r="Y526" s="1" t="s">
        <v>54</v>
      </c>
      <c r="Z526">
        <v>10</v>
      </c>
      <c r="AA526" s="2">
        <v>46002</v>
      </c>
      <c r="AB526">
        <v>1191875.51</v>
      </c>
      <c r="AC526">
        <v>1468163.19</v>
      </c>
      <c r="AD526">
        <v>137065683.69999999</v>
      </c>
      <c r="AE526" s="1" t="s">
        <v>55</v>
      </c>
      <c r="AF526" s="2">
        <v>46168</v>
      </c>
      <c r="AG526" s="2">
        <v>46006</v>
      </c>
      <c r="AH526" s="2"/>
      <c r="AI526" s="1" t="s">
        <v>91</v>
      </c>
      <c r="AJ526" s="1" t="s">
        <v>92</v>
      </c>
    </row>
    <row r="527" spans="1:36">
      <c r="A527" s="1" t="s">
        <v>3298</v>
      </c>
      <c r="B527" s="1" t="s">
        <v>3299</v>
      </c>
      <c r="C527" s="1" t="s">
        <v>3300</v>
      </c>
      <c r="D527" s="1" t="s">
        <v>109</v>
      </c>
      <c r="E527" s="1" t="s">
        <v>110</v>
      </c>
      <c r="F527" s="1" t="s">
        <v>111</v>
      </c>
      <c r="G527" s="1" t="s">
        <v>234</v>
      </c>
      <c r="H527" s="1" t="s">
        <v>43</v>
      </c>
      <c r="I527" s="1" t="s">
        <v>44</v>
      </c>
      <c r="J527" t="s">
        <v>45</v>
      </c>
      <c r="K527" t="s">
        <v>46</v>
      </c>
      <c r="L527" s="1" t="s">
        <v>3301</v>
      </c>
      <c r="M527" s="1" t="s">
        <v>100</v>
      </c>
      <c r="N527" s="1" t="s">
        <v>278</v>
      </c>
      <c r="O527" s="1" t="s">
        <v>3302</v>
      </c>
      <c r="P527" s="1" t="s">
        <v>3303</v>
      </c>
      <c r="Q527">
        <v>123</v>
      </c>
      <c r="R527">
        <v>1</v>
      </c>
      <c r="S527">
        <v>122</v>
      </c>
      <c r="T527">
        <v>60</v>
      </c>
      <c r="U527">
        <v>18</v>
      </c>
      <c r="V527">
        <v>300</v>
      </c>
      <c r="W527" s="1" t="s">
        <v>249</v>
      </c>
      <c r="X527" s="1" t="s">
        <v>375</v>
      </c>
      <c r="Y527" s="1" t="s">
        <v>54</v>
      </c>
      <c r="Z527">
        <v>6</v>
      </c>
      <c r="AA527" s="2">
        <v>45789</v>
      </c>
      <c r="AB527">
        <v>137675.51</v>
      </c>
      <c r="AC527">
        <v>195274.12</v>
      </c>
      <c r="AD527">
        <v>16934087.73</v>
      </c>
      <c r="AE527" s="1" t="s">
        <v>55</v>
      </c>
      <c r="AF527" s="2">
        <v>46148</v>
      </c>
      <c r="AG527" s="2">
        <v>45797</v>
      </c>
      <c r="AH527" s="2"/>
      <c r="AI527" s="1" t="s">
        <v>91</v>
      </c>
      <c r="AJ527" s="1" t="s">
        <v>92</v>
      </c>
    </row>
    <row r="528" spans="1:36">
      <c r="A528" s="1" t="s">
        <v>3304</v>
      </c>
      <c r="B528" s="1" t="s">
        <v>3305</v>
      </c>
      <c r="C528" s="1" t="s">
        <v>3306</v>
      </c>
      <c r="D528" s="1" t="s">
        <v>508</v>
      </c>
      <c r="E528" s="1" t="s">
        <v>146</v>
      </c>
      <c r="F528" s="1" t="s">
        <v>244</v>
      </c>
      <c r="G528" s="1" t="s">
        <v>778</v>
      </c>
      <c r="H528" s="1" t="s">
        <v>43</v>
      </c>
      <c r="I528" s="1" t="s">
        <v>44</v>
      </c>
      <c r="J528" t="s">
        <v>82</v>
      </c>
      <c r="K528" t="s">
        <v>83</v>
      </c>
      <c r="L528" s="1" t="s">
        <v>2745</v>
      </c>
      <c r="M528" s="1" t="s">
        <v>48</v>
      </c>
      <c r="N528" s="1" t="s">
        <v>49</v>
      </c>
      <c r="O528" s="1" t="s">
        <v>3307</v>
      </c>
      <c r="P528" s="1" t="s">
        <v>3308</v>
      </c>
      <c r="Q528">
        <v>143</v>
      </c>
      <c r="R528">
        <v>21</v>
      </c>
      <c r="S528">
        <v>122</v>
      </c>
      <c r="T528">
        <v>60</v>
      </c>
      <c r="U528">
        <v>24</v>
      </c>
      <c r="V528">
        <v>300</v>
      </c>
      <c r="W528" s="1" t="s">
        <v>161</v>
      </c>
      <c r="X528" s="1" t="s">
        <v>162</v>
      </c>
      <c r="Y528" s="1" t="s">
        <v>54</v>
      </c>
      <c r="Z528">
        <v>6</v>
      </c>
      <c r="AA528" s="2">
        <v>46046</v>
      </c>
      <c r="AB528">
        <v>307205.71999999997</v>
      </c>
      <c r="AC528">
        <v>393648.16</v>
      </c>
      <c r="AD528">
        <v>43930417.960000001</v>
      </c>
      <c r="AE528" s="1" t="s">
        <v>55</v>
      </c>
      <c r="AF528" s="2">
        <v>46143</v>
      </c>
      <c r="AG528" s="2">
        <v>46057</v>
      </c>
      <c r="AH528" s="2"/>
      <c r="AI528" s="1" t="s">
        <v>91</v>
      </c>
      <c r="AJ528" s="1" t="s">
        <v>92</v>
      </c>
    </row>
    <row r="529" spans="1:36">
      <c r="A529" s="1" t="s">
        <v>3309</v>
      </c>
      <c r="B529" s="1" t="s">
        <v>3310</v>
      </c>
      <c r="C529" s="1"/>
      <c r="D529" s="1" t="s">
        <v>900</v>
      </c>
      <c r="E529" s="1" t="s">
        <v>62</v>
      </c>
      <c r="F529" s="1" t="s">
        <v>363</v>
      </c>
      <c r="G529" s="1" t="s">
        <v>364</v>
      </c>
      <c r="H529" s="1" t="s">
        <v>43</v>
      </c>
      <c r="I529" s="1" t="s">
        <v>44</v>
      </c>
      <c r="J529" t="s">
        <v>82</v>
      </c>
      <c r="K529" t="s">
        <v>83</v>
      </c>
      <c r="L529" s="1" t="s">
        <v>3311</v>
      </c>
      <c r="M529" s="1" t="s">
        <v>126</v>
      </c>
      <c r="N529" s="1" t="s">
        <v>194</v>
      </c>
      <c r="O529" s="1" t="s">
        <v>3312</v>
      </c>
      <c r="P529" s="1" t="s">
        <v>3313</v>
      </c>
      <c r="Q529">
        <v>603</v>
      </c>
      <c r="R529">
        <v>198</v>
      </c>
      <c r="S529">
        <v>405</v>
      </c>
      <c r="T529">
        <v>100</v>
      </c>
      <c r="U529">
        <v>50</v>
      </c>
      <c r="V529">
        <v>800</v>
      </c>
      <c r="W529" s="1" t="s">
        <v>259</v>
      </c>
      <c r="X529" s="1" t="s">
        <v>260</v>
      </c>
      <c r="Y529" s="1" t="s">
        <v>54</v>
      </c>
      <c r="Z529">
        <v>9</v>
      </c>
      <c r="AA529" s="2">
        <v>45950</v>
      </c>
      <c r="AB529">
        <v>16075.89</v>
      </c>
      <c r="AC529">
        <v>20666.189999999999</v>
      </c>
      <c r="AD529">
        <v>9693761.6699999999</v>
      </c>
      <c r="AE529" s="1" t="s">
        <v>55</v>
      </c>
      <c r="AF529" s="2">
        <v>46174</v>
      </c>
      <c r="AG529" s="2">
        <v>45951</v>
      </c>
      <c r="AH529" s="2"/>
      <c r="AI529" s="1" t="s">
        <v>91</v>
      </c>
      <c r="AJ529" s="1" t="s">
        <v>92</v>
      </c>
    </row>
    <row r="530" spans="1:36">
      <c r="A530" s="1" t="s">
        <v>3314</v>
      </c>
      <c r="B530" s="1" t="s">
        <v>3315</v>
      </c>
      <c r="C530" s="1" t="s">
        <v>3316</v>
      </c>
      <c r="D530" s="1" t="s">
        <v>508</v>
      </c>
      <c r="E530" s="1" t="s">
        <v>146</v>
      </c>
      <c r="F530" s="1" t="s">
        <v>244</v>
      </c>
      <c r="G530" s="1" t="s">
        <v>778</v>
      </c>
      <c r="H530" s="1" t="s">
        <v>43</v>
      </c>
      <c r="I530" s="1" t="s">
        <v>201</v>
      </c>
      <c r="J530" t="s">
        <v>65</v>
      </c>
      <c r="K530" t="s">
        <v>66</v>
      </c>
      <c r="L530" s="1" t="s">
        <v>3317</v>
      </c>
      <c r="M530" s="1" t="s">
        <v>48</v>
      </c>
      <c r="N530" s="1" t="s">
        <v>194</v>
      </c>
      <c r="O530" s="1" t="s">
        <v>3318</v>
      </c>
      <c r="P530" s="1" t="s">
        <v>3319</v>
      </c>
      <c r="Q530">
        <v>207</v>
      </c>
      <c r="R530">
        <v>28</v>
      </c>
      <c r="S530">
        <v>179</v>
      </c>
      <c r="T530">
        <v>60</v>
      </c>
      <c r="U530">
        <v>18</v>
      </c>
      <c r="V530">
        <v>240</v>
      </c>
      <c r="W530" s="1" t="s">
        <v>444</v>
      </c>
      <c r="X530" s="1" t="s">
        <v>445</v>
      </c>
      <c r="Y530" s="1" t="s">
        <v>74</v>
      </c>
      <c r="Z530">
        <v>17</v>
      </c>
      <c r="AA530" s="2">
        <v>46044</v>
      </c>
      <c r="AB530">
        <v>146205.89000000001</v>
      </c>
      <c r="AC530">
        <v>192716.91</v>
      </c>
      <c r="AD530">
        <v>30264619.23</v>
      </c>
      <c r="AE530" s="1" t="s">
        <v>55</v>
      </c>
      <c r="AF530" s="2">
        <v>46157</v>
      </c>
      <c r="AG530" s="2">
        <v>46056</v>
      </c>
      <c r="AH530" s="2"/>
      <c r="AI530" s="1" t="s">
        <v>91</v>
      </c>
      <c r="AJ530" s="1" t="s">
        <v>92</v>
      </c>
    </row>
    <row r="531" spans="1:36">
      <c r="A531" s="1" t="s">
        <v>3320</v>
      </c>
      <c r="B531" s="1" t="s">
        <v>3321</v>
      </c>
      <c r="C531" s="1" t="s">
        <v>3322</v>
      </c>
      <c r="D531" s="1" t="s">
        <v>185</v>
      </c>
      <c r="E531" s="1" t="s">
        <v>186</v>
      </c>
      <c r="F531" s="1" t="s">
        <v>111</v>
      </c>
      <c r="G531" s="1" t="s">
        <v>187</v>
      </c>
      <c r="H531" s="1" t="s">
        <v>43</v>
      </c>
      <c r="I531" s="1" t="s">
        <v>44</v>
      </c>
      <c r="J531" t="s">
        <v>45</v>
      </c>
      <c r="K531" t="s">
        <v>46</v>
      </c>
      <c r="L531" s="1" t="s">
        <v>3323</v>
      </c>
      <c r="M531" s="1" t="s">
        <v>114</v>
      </c>
      <c r="N531" s="1" t="s">
        <v>101</v>
      </c>
      <c r="O531" s="1" t="s">
        <v>3324</v>
      </c>
      <c r="P531" s="1" t="s">
        <v>3325</v>
      </c>
      <c r="Q531">
        <v>149</v>
      </c>
      <c r="R531">
        <v>37</v>
      </c>
      <c r="S531">
        <v>112</v>
      </c>
      <c r="T531">
        <v>60</v>
      </c>
      <c r="U531">
        <v>18</v>
      </c>
      <c r="V531">
        <v>240</v>
      </c>
      <c r="W531" s="1" t="s">
        <v>52</v>
      </c>
      <c r="X531" s="1" t="s">
        <v>53</v>
      </c>
      <c r="Y531" s="1" t="s">
        <v>54</v>
      </c>
      <c r="Z531">
        <v>2</v>
      </c>
      <c r="AA531" s="2">
        <v>45762</v>
      </c>
      <c r="AB531">
        <v>189139.26</v>
      </c>
      <c r="AC531">
        <v>292002.64</v>
      </c>
      <c r="AD531">
        <v>28181749.739999998</v>
      </c>
      <c r="AE531" s="1" t="s">
        <v>55</v>
      </c>
      <c r="AF531" s="2">
        <v>46162</v>
      </c>
      <c r="AG531" s="2">
        <v>45763</v>
      </c>
      <c r="AH531" s="2"/>
      <c r="AI531" s="1" t="s">
        <v>91</v>
      </c>
      <c r="AJ531" s="1" t="s">
        <v>92</v>
      </c>
    </row>
    <row r="532" spans="1:36">
      <c r="A532" s="1" t="s">
        <v>3326</v>
      </c>
      <c r="B532" s="1" t="s">
        <v>3327</v>
      </c>
      <c r="C532" s="1" t="s">
        <v>3328</v>
      </c>
      <c r="D532" s="1" t="s">
        <v>643</v>
      </c>
      <c r="E532" s="1" t="s">
        <v>62</v>
      </c>
      <c r="F532" s="1" t="s">
        <v>135</v>
      </c>
      <c r="G532" s="1" t="s">
        <v>166</v>
      </c>
      <c r="H532" s="1" t="s">
        <v>137</v>
      </c>
      <c r="I532" s="1" t="s">
        <v>44</v>
      </c>
      <c r="J532" t="s">
        <v>82</v>
      </c>
      <c r="K532" t="s">
        <v>83</v>
      </c>
      <c r="L532" s="1" t="s">
        <v>3329</v>
      </c>
      <c r="M532" s="1" t="s">
        <v>139</v>
      </c>
      <c r="N532" s="1" t="s">
        <v>49</v>
      </c>
      <c r="O532" s="1" t="s">
        <v>3330</v>
      </c>
      <c r="P532" s="1" t="s">
        <v>3331</v>
      </c>
      <c r="Q532">
        <v>167</v>
      </c>
      <c r="R532">
        <v>29</v>
      </c>
      <c r="S532">
        <v>138</v>
      </c>
      <c r="T532">
        <v>40</v>
      </c>
      <c r="U532">
        <v>16</v>
      </c>
      <c r="V532">
        <v>200</v>
      </c>
      <c r="W532" s="1" t="s">
        <v>151</v>
      </c>
      <c r="X532" s="1" t="s">
        <v>152</v>
      </c>
      <c r="Y532" s="1" t="s">
        <v>153</v>
      </c>
      <c r="Z532">
        <v>37</v>
      </c>
      <c r="AA532" s="2">
        <v>46042</v>
      </c>
      <c r="AB532">
        <v>3198.33</v>
      </c>
      <c r="AC532">
        <v>3775.65</v>
      </c>
      <c r="AD532">
        <v>534121.11</v>
      </c>
      <c r="AE532" s="1" t="s">
        <v>55</v>
      </c>
      <c r="AF532" s="2">
        <v>46176</v>
      </c>
      <c r="AG532" s="2">
        <v>46046</v>
      </c>
      <c r="AH532" s="2">
        <v>46156</v>
      </c>
      <c r="AI532" s="1" t="s">
        <v>91</v>
      </c>
      <c r="AJ532" s="1" t="s">
        <v>92</v>
      </c>
    </row>
    <row r="533" spans="1:36">
      <c r="A533" s="1" t="s">
        <v>3332</v>
      </c>
      <c r="B533" s="1" t="s">
        <v>3333</v>
      </c>
      <c r="C533" s="1" t="s">
        <v>3334</v>
      </c>
      <c r="D533" s="1" t="s">
        <v>662</v>
      </c>
      <c r="E533" s="1" t="s">
        <v>186</v>
      </c>
      <c r="F533" s="1" t="s">
        <v>80</v>
      </c>
      <c r="G533" s="1" t="s">
        <v>81</v>
      </c>
      <c r="H533" s="1" t="s">
        <v>43</v>
      </c>
      <c r="I533" s="1" t="s">
        <v>44</v>
      </c>
      <c r="J533" t="s">
        <v>65</v>
      </c>
      <c r="K533" t="s">
        <v>66</v>
      </c>
      <c r="L533" s="1" t="s">
        <v>3335</v>
      </c>
      <c r="M533" s="1" t="s">
        <v>114</v>
      </c>
      <c r="N533" s="1" t="s">
        <v>49</v>
      </c>
      <c r="O533" s="1" t="s">
        <v>3336</v>
      </c>
      <c r="P533" s="1" t="s">
        <v>3337</v>
      </c>
      <c r="Q533">
        <v>0</v>
      </c>
      <c r="R533">
        <v>0</v>
      </c>
      <c r="S533">
        <v>0</v>
      </c>
      <c r="T533">
        <v>10</v>
      </c>
      <c r="U533">
        <v>4</v>
      </c>
      <c r="V533">
        <v>60</v>
      </c>
      <c r="W533" s="1" t="s">
        <v>229</v>
      </c>
      <c r="X533" s="1" t="s">
        <v>230</v>
      </c>
      <c r="Y533" s="1" t="s">
        <v>153</v>
      </c>
      <c r="Z533">
        <v>34</v>
      </c>
      <c r="AA533" s="2">
        <v>45961</v>
      </c>
      <c r="AB533">
        <v>983892.69</v>
      </c>
      <c r="AC533">
        <v>1461221.78</v>
      </c>
      <c r="AD533">
        <v>0</v>
      </c>
      <c r="AE533" s="1" t="s">
        <v>55</v>
      </c>
      <c r="AF533" s="2">
        <v>46153</v>
      </c>
      <c r="AG533" s="2">
        <v>45974</v>
      </c>
      <c r="AH533" s="2"/>
      <c r="AI533" s="1" t="s">
        <v>56</v>
      </c>
      <c r="AJ533" s="1" t="s">
        <v>57</v>
      </c>
    </row>
    <row r="534" spans="1:36">
      <c r="A534" s="1" t="s">
        <v>3338</v>
      </c>
      <c r="B534" s="1" t="s">
        <v>3339</v>
      </c>
      <c r="C534" s="1" t="s">
        <v>3340</v>
      </c>
      <c r="D534" s="1" t="s">
        <v>320</v>
      </c>
      <c r="E534" s="1" t="s">
        <v>40</v>
      </c>
      <c r="F534" s="1" t="s">
        <v>123</v>
      </c>
      <c r="G534" s="1" t="s">
        <v>124</v>
      </c>
      <c r="H534" s="1" t="s">
        <v>43</v>
      </c>
      <c r="I534" s="1" t="s">
        <v>44</v>
      </c>
      <c r="J534" t="s">
        <v>82</v>
      </c>
      <c r="K534" t="s">
        <v>83</v>
      </c>
      <c r="L534" s="1" t="s">
        <v>3341</v>
      </c>
      <c r="M534" s="1" t="s">
        <v>139</v>
      </c>
      <c r="N534" s="1" t="s">
        <v>49</v>
      </c>
      <c r="O534" s="1" t="s">
        <v>3342</v>
      </c>
      <c r="P534" s="1" t="s">
        <v>3343</v>
      </c>
      <c r="Q534">
        <v>296</v>
      </c>
      <c r="R534">
        <v>77</v>
      </c>
      <c r="S534">
        <v>219</v>
      </c>
      <c r="T534">
        <v>100</v>
      </c>
      <c r="U534">
        <v>40</v>
      </c>
      <c r="V534">
        <v>400</v>
      </c>
      <c r="W534" s="1" t="s">
        <v>104</v>
      </c>
      <c r="X534" s="1" t="s">
        <v>105</v>
      </c>
      <c r="Y534" s="1" t="s">
        <v>54</v>
      </c>
      <c r="Z534">
        <v>9</v>
      </c>
      <c r="AA534" s="2">
        <v>45791</v>
      </c>
      <c r="AB534">
        <v>275086.49</v>
      </c>
      <c r="AC534">
        <v>361561.27</v>
      </c>
      <c r="AD534">
        <v>81425601.040000007</v>
      </c>
      <c r="AE534" s="1" t="s">
        <v>55</v>
      </c>
      <c r="AF534" s="2">
        <v>46193</v>
      </c>
      <c r="AG534" s="2">
        <v>45793</v>
      </c>
      <c r="AH534" s="2"/>
      <c r="AI534" s="1" t="s">
        <v>91</v>
      </c>
      <c r="AJ534" s="1" t="s">
        <v>92</v>
      </c>
    </row>
    <row r="535" spans="1:36">
      <c r="A535" s="1" t="s">
        <v>3344</v>
      </c>
      <c r="B535" s="1" t="s">
        <v>3345</v>
      </c>
      <c r="C535" s="1" t="s">
        <v>3346</v>
      </c>
      <c r="D535" s="1" t="s">
        <v>894</v>
      </c>
      <c r="E535" s="1" t="s">
        <v>275</v>
      </c>
      <c r="F535" s="1" t="s">
        <v>622</v>
      </c>
      <c r="G535" s="1" t="s">
        <v>693</v>
      </c>
      <c r="H535" s="1" t="s">
        <v>43</v>
      </c>
      <c r="I535" s="1" t="s">
        <v>44</v>
      </c>
      <c r="J535" t="s">
        <v>65</v>
      </c>
      <c r="K535" t="s">
        <v>66</v>
      </c>
      <c r="L535" s="1" t="s">
        <v>3347</v>
      </c>
      <c r="M535" s="1" t="s">
        <v>168</v>
      </c>
      <c r="N535" s="1" t="s">
        <v>69</v>
      </c>
      <c r="O535" s="1" t="s">
        <v>3348</v>
      </c>
      <c r="P535" s="1" t="s">
        <v>3349</v>
      </c>
      <c r="Q535">
        <v>216</v>
      </c>
      <c r="R535">
        <v>31</v>
      </c>
      <c r="S535">
        <v>185</v>
      </c>
      <c r="T535">
        <v>30</v>
      </c>
      <c r="U535">
        <v>15</v>
      </c>
      <c r="V535">
        <v>300</v>
      </c>
      <c r="W535" s="1" t="s">
        <v>161</v>
      </c>
      <c r="X535" s="1" t="s">
        <v>171</v>
      </c>
      <c r="Y535" s="1" t="s">
        <v>54</v>
      </c>
      <c r="Z535">
        <v>4</v>
      </c>
      <c r="AA535" s="2">
        <v>46150</v>
      </c>
      <c r="AB535">
        <v>837673.74</v>
      </c>
      <c r="AC535">
        <v>1268992.45</v>
      </c>
      <c r="AD535">
        <v>180937527.80000001</v>
      </c>
      <c r="AE535" s="1" t="s">
        <v>55</v>
      </c>
      <c r="AF535" s="2">
        <v>46153</v>
      </c>
      <c r="AG535" s="2">
        <v>46159</v>
      </c>
      <c r="AH535" s="2"/>
      <c r="AI535" s="1" t="s">
        <v>91</v>
      </c>
      <c r="AJ535" s="1" t="s">
        <v>92</v>
      </c>
    </row>
    <row r="536" spans="1:36">
      <c r="A536" s="1" t="s">
        <v>3350</v>
      </c>
      <c r="B536" s="1" t="s">
        <v>3351</v>
      </c>
      <c r="C536" s="1" t="s">
        <v>3352</v>
      </c>
      <c r="D536" s="1" t="s">
        <v>1179</v>
      </c>
      <c r="E536" s="1" t="s">
        <v>110</v>
      </c>
      <c r="F536" s="1" t="s">
        <v>41</v>
      </c>
      <c r="G536" s="1" t="s">
        <v>786</v>
      </c>
      <c r="H536" s="1" t="s">
        <v>43</v>
      </c>
      <c r="I536" s="1" t="s">
        <v>44</v>
      </c>
      <c r="J536" t="s">
        <v>65</v>
      </c>
      <c r="K536" t="s">
        <v>66</v>
      </c>
      <c r="L536" s="1" t="s">
        <v>3353</v>
      </c>
      <c r="M536" s="1" t="s">
        <v>114</v>
      </c>
      <c r="N536" s="1" t="s">
        <v>178</v>
      </c>
      <c r="O536" s="1" t="s">
        <v>3354</v>
      </c>
      <c r="P536" s="1" t="s">
        <v>3355</v>
      </c>
      <c r="Q536">
        <v>210</v>
      </c>
      <c r="R536">
        <v>41</v>
      </c>
      <c r="S536">
        <v>169</v>
      </c>
      <c r="T536">
        <v>30</v>
      </c>
      <c r="U536">
        <v>15</v>
      </c>
      <c r="V536">
        <v>180</v>
      </c>
      <c r="W536" s="1" t="s">
        <v>161</v>
      </c>
      <c r="X536" s="1" t="s">
        <v>162</v>
      </c>
      <c r="Y536" s="1" t="s">
        <v>54</v>
      </c>
      <c r="Z536">
        <v>6</v>
      </c>
      <c r="AA536" s="2">
        <v>45929</v>
      </c>
      <c r="AB536">
        <v>103778.57</v>
      </c>
      <c r="AC536">
        <v>132308.23000000001</v>
      </c>
      <c r="AD536">
        <v>21793499.699999999</v>
      </c>
      <c r="AE536" s="1" t="s">
        <v>55</v>
      </c>
      <c r="AF536" s="2">
        <v>46151</v>
      </c>
      <c r="AG536" s="2">
        <v>45939</v>
      </c>
      <c r="AH536" s="2"/>
      <c r="AI536" s="1" t="s">
        <v>410</v>
      </c>
      <c r="AJ536" s="1" t="s">
        <v>92</v>
      </c>
    </row>
    <row r="537" spans="1:36">
      <c r="A537" s="1" t="s">
        <v>3356</v>
      </c>
      <c r="B537" s="1" t="s">
        <v>3357</v>
      </c>
      <c r="C537" s="1" t="s">
        <v>3358</v>
      </c>
      <c r="D537" s="1" t="s">
        <v>1318</v>
      </c>
      <c r="E537" s="1" t="s">
        <v>62</v>
      </c>
      <c r="F537" s="1" t="s">
        <v>363</v>
      </c>
      <c r="G537" s="1" t="s">
        <v>434</v>
      </c>
      <c r="H537" s="1" t="s">
        <v>43</v>
      </c>
      <c r="I537" s="1" t="s">
        <v>44</v>
      </c>
      <c r="J537" t="s">
        <v>82</v>
      </c>
      <c r="K537" t="s">
        <v>83</v>
      </c>
      <c r="L537" s="1" t="s">
        <v>2354</v>
      </c>
      <c r="M537" s="1" t="s">
        <v>114</v>
      </c>
      <c r="N537" s="1" t="s">
        <v>194</v>
      </c>
      <c r="O537" s="1" t="s">
        <v>3359</v>
      </c>
      <c r="P537" s="1" t="s">
        <v>3360</v>
      </c>
      <c r="Q537">
        <v>242</v>
      </c>
      <c r="R537">
        <v>10</v>
      </c>
      <c r="S537">
        <v>232</v>
      </c>
      <c r="T537">
        <v>25</v>
      </c>
      <c r="U537">
        <v>10</v>
      </c>
      <c r="V537">
        <v>250</v>
      </c>
      <c r="W537" s="1" t="s">
        <v>308</v>
      </c>
      <c r="X537" s="1" t="s">
        <v>309</v>
      </c>
      <c r="Y537" s="1" t="s">
        <v>74</v>
      </c>
      <c r="Z537">
        <v>20</v>
      </c>
      <c r="AA537" s="2">
        <v>46054</v>
      </c>
      <c r="AB537">
        <v>42738.48</v>
      </c>
      <c r="AC537">
        <v>58566.1</v>
      </c>
      <c r="AD537">
        <v>10342712.16</v>
      </c>
      <c r="AE537" s="1" t="s">
        <v>55</v>
      </c>
      <c r="AF537" s="2">
        <v>46183</v>
      </c>
      <c r="AG537" s="2">
        <v>46065</v>
      </c>
      <c r="AH537" s="2"/>
      <c r="AI537" s="1" t="s">
        <v>91</v>
      </c>
      <c r="AJ537" s="1" t="s">
        <v>92</v>
      </c>
    </row>
    <row r="538" spans="1:36">
      <c r="A538" s="1" t="s">
        <v>3361</v>
      </c>
      <c r="B538" s="1" t="s">
        <v>3362</v>
      </c>
      <c r="C538" s="1" t="s">
        <v>3363</v>
      </c>
      <c r="D538" s="1" t="s">
        <v>78</v>
      </c>
      <c r="E538" s="1" t="s">
        <v>79</v>
      </c>
      <c r="F538" s="1" t="s">
        <v>80</v>
      </c>
      <c r="G538" s="1" t="s">
        <v>176</v>
      </c>
      <c r="H538" s="1" t="s">
        <v>43</v>
      </c>
      <c r="I538" s="1" t="s">
        <v>44</v>
      </c>
      <c r="J538" t="s">
        <v>45</v>
      </c>
      <c r="K538" t="s">
        <v>46</v>
      </c>
      <c r="L538" s="1" t="s">
        <v>1605</v>
      </c>
      <c r="M538" s="1" t="s">
        <v>139</v>
      </c>
      <c r="N538" s="1" t="s">
        <v>101</v>
      </c>
      <c r="O538" s="1" t="s">
        <v>3364</v>
      </c>
      <c r="P538" s="1" t="s">
        <v>3365</v>
      </c>
      <c r="Q538">
        <v>65</v>
      </c>
      <c r="R538">
        <v>18</v>
      </c>
      <c r="S538">
        <v>47</v>
      </c>
      <c r="T538">
        <v>20</v>
      </c>
      <c r="U538">
        <v>10</v>
      </c>
      <c r="V538">
        <v>100</v>
      </c>
      <c r="W538" s="1" t="s">
        <v>181</v>
      </c>
      <c r="X538" s="1" t="s">
        <v>182</v>
      </c>
      <c r="Y538" s="1" t="s">
        <v>54</v>
      </c>
      <c r="Z538">
        <v>7</v>
      </c>
      <c r="AA538" s="2">
        <v>45776</v>
      </c>
      <c r="AB538">
        <v>512437.64</v>
      </c>
      <c r="AC538">
        <v>730197.19</v>
      </c>
      <c r="AD538">
        <v>33308446.600000001</v>
      </c>
      <c r="AE538" s="1" t="s">
        <v>55</v>
      </c>
      <c r="AF538" s="2">
        <v>46148</v>
      </c>
      <c r="AG538" s="2">
        <v>45785</v>
      </c>
      <c r="AH538" s="2"/>
      <c r="AI538" s="1" t="s">
        <v>91</v>
      </c>
      <c r="AJ538" s="1" t="s">
        <v>92</v>
      </c>
    </row>
    <row r="539" spans="1:36">
      <c r="A539" s="1" t="s">
        <v>3366</v>
      </c>
      <c r="B539" s="1" t="s">
        <v>3367</v>
      </c>
      <c r="C539" s="1"/>
      <c r="D539" s="1" t="s">
        <v>1325</v>
      </c>
      <c r="E539" s="1" t="s">
        <v>62</v>
      </c>
      <c r="F539" s="1" t="s">
        <v>363</v>
      </c>
      <c r="G539" s="1" t="s">
        <v>364</v>
      </c>
      <c r="H539" s="1" t="s">
        <v>43</v>
      </c>
      <c r="I539" s="1" t="s">
        <v>44</v>
      </c>
      <c r="J539" t="s">
        <v>65</v>
      </c>
      <c r="K539" t="s">
        <v>66</v>
      </c>
      <c r="L539" s="1" t="s">
        <v>3368</v>
      </c>
      <c r="M539" s="1" t="s">
        <v>168</v>
      </c>
      <c r="N539" s="1" t="s">
        <v>178</v>
      </c>
      <c r="O539" s="1" t="s">
        <v>3369</v>
      </c>
      <c r="P539" s="1" t="s">
        <v>3370</v>
      </c>
      <c r="Q539">
        <v>88</v>
      </c>
      <c r="R539">
        <v>31</v>
      </c>
      <c r="S539">
        <v>57</v>
      </c>
      <c r="T539">
        <v>25</v>
      </c>
      <c r="U539">
        <v>7</v>
      </c>
      <c r="V539">
        <v>125</v>
      </c>
      <c r="W539" s="1" t="s">
        <v>52</v>
      </c>
      <c r="X539" s="1" t="s">
        <v>53</v>
      </c>
      <c r="Y539" s="1" t="s">
        <v>54</v>
      </c>
      <c r="Z539">
        <v>4</v>
      </c>
      <c r="AA539" s="2">
        <v>45963</v>
      </c>
      <c r="AB539">
        <v>4140.8599999999997</v>
      </c>
      <c r="AC539">
        <v>5905.08</v>
      </c>
      <c r="AD539">
        <v>364395.68</v>
      </c>
      <c r="AE539" s="1" t="s">
        <v>55</v>
      </c>
      <c r="AF539" s="2">
        <v>46148</v>
      </c>
      <c r="AG539" s="2">
        <v>45972</v>
      </c>
      <c r="AH539" s="2"/>
      <c r="AI539" s="1" t="s">
        <v>91</v>
      </c>
      <c r="AJ539" s="1" t="s">
        <v>92</v>
      </c>
    </row>
    <row r="540" spans="1:36">
      <c r="A540" s="1" t="s">
        <v>3371</v>
      </c>
      <c r="B540" s="1" t="s">
        <v>3372</v>
      </c>
      <c r="C540" s="1" t="s">
        <v>3373</v>
      </c>
      <c r="D540" s="1" t="s">
        <v>133</v>
      </c>
      <c r="E540" s="1" t="s">
        <v>134</v>
      </c>
      <c r="F540" s="1" t="s">
        <v>135</v>
      </c>
      <c r="G540" s="1" t="s">
        <v>706</v>
      </c>
      <c r="H540" s="1" t="s">
        <v>137</v>
      </c>
      <c r="I540" s="1" t="s">
        <v>44</v>
      </c>
      <c r="J540" t="s">
        <v>82</v>
      </c>
      <c r="K540" t="s">
        <v>83</v>
      </c>
      <c r="L540" s="1" t="s">
        <v>3374</v>
      </c>
      <c r="M540" s="1" t="s">
        <v>126</v>
      </c>
      <c r="N540" s="1" t="s">
        <v>49</v>
      </c>
      <c r="O540" s="1" t="s">
        <v>3375</v>
      </c>
      <c r="P540" s="1" t="s">
        <v>3376</v>
      </c>
      <c r="Q540">
        <v>335</v>
      </c>
      <c r="R540">
        <v>128</v>
      </c>
      <c r="S540">
        <v>207</v>
      </c>
      <c r="T540">
        <v>75</v>
      </c>
      <c r="U540">
        <v>22</v>
      </c>
      <c r="V540">
        <v>375</v>
      </c>
      <c r="W540" s="1" t="s">
        <v>88</v>
      </c>
      <c r="X540" s="1" t="s">
        <v>89</v>
      </c>
      <c r="Y540" s="1" t="s">
        <v>90</v>
      </c>
      <c r="Z540">
        <v>27</v>
      </c>
      <c r="AA540" s="2">
        <v>45991</v>
      </c>
      <c r="AB540">
        <v>17721.66</v>
      </c>
      <c r="AC540">
        <v>26720.23</v>
      </c>
      <c r="AD540">
        <v>5936756.0999999996</v>
      </c>
      <c r="AE540" s="1" t="s">
        <v>55</v>
      </c>
      <c r="AF540" s="2">
        <v>46184</v>
      </c>
      <c r="AG540" s="2">
        <v>45993</v>
      </c>
      <c r="AH540" s="2">
        <v>46696</v>
      </c>
      <c r="AI540" s="1" t="s">
        <v>91</v>
      </c>
      <c r="AJ540" s="1" t="s">
        <v>92</v>
      </c>
    </row>
    <row r="541" spans="1:36">
      <c r="A541" s="1" t="s">
        <v>3377</v>
      </c>
      <c r="B541" s="1" t="s">
        <v>3378</v>
      </c>
      <c r="C541" s="1" t="s">
        <v>3379</v>
      </c>
      <c r="D541" s="1" t="s">
        <v>371</v>
      </c>
      <c r="E541" s="1" t="s">
        <v>62</v>
      </c>
      <c r="F541" s="1" t="s">
        <v>111</v>
      </c>
      <c r="G541" s="1" t="s">
        <v>187</v>
      </c>
      <c r="H541" s="1" t="s">
        <v>43</v>
      </c>
      <c r="I541" s="1" t="s">
        <v>201</v>
      </c>
      <c r="J541" t="s">
        <v>45</v>
      </c>
      <c r="K541" t="s">
        <v>46</v>
      </c>
      <c r="L541" s="1" t="s">
        <v>3380</v>
      </c>
      <c r="M541" s="1" t="s">
        <v>168</v>
      </c>
      <c r="N541" s="1" t="s">
        <v>203</v>
      </c>
      <c r="O541" s="1" t="s">
        <v>3381</v>
      </c>
      <c r="P541" s="1" t="s">
        <v>3382</v>
      </c>
      <c r="Q541">
        <v>33</v>
      </c>
      <c r="R541">
        <v>7</v>
      </c>
      <c r="S541">
        <v>26</v>
      </c>
      <c r="T541">
        <v>10</v>
      </c>
      <c r="U541">
        <v>4</v>
      </c>
      <c r="V541">
        <v>100</v>
      </c>
      <c r="W541" s="1" t="s">
        <v>52</v>
      </c>
      <c r="X541" s="1" t="s">
        <v>53</v>
      </c>
      <c r="Y541" s="1" t="s">
        <v>54</v>
      </c>
      <c r="Z541">
        <v>2</v>
      </c>
      <c r="AA541" s="2">
        <v>46144</v>
      </c>
      <c r="AB541">
        <v>153420.01</v>
      </c>
      <c r="AC541">
        <v>185752.14</v>
      </c>
      <c r="AD541">
        <v>5062860.33</v>
      </c>
      <c r="AE541" s="1" t="s">
        <v>55</v>
      </c>
      <c r="AF541" s="2">
        <v>46201</v>
      </c>
      <c r="AG541" s="2">
        <v>46152</v>
      </c>
      <c r="AH541" s="2"/>
      <c r="AI541" s="1" t="s">
        <v>91</v>
      </c>
      <c r="AJ541" s="1" t="s">
        <v>92</v>
      </c>
    </row>
    <row r="542" spans="1:36">
      <c r="A542" s="1" t="s">
        <v>3383</v>
      </c>
      <c r="B542" s="1" t="s">
        <v>3384</v>
      </c>
      <c r="C542" s="1" t="s">
        <v>3385</v>
      </c>
      <c r="D542" s="1" t="s">
        <v>1318</v>
      </c>
      <c r="E542" s="1" t="s">
        <v>62</v>
      </c>
      <c r="F542" s="1" t="s">
        <v>363</v>
      </c>
      <c r="G542" s="1" t="s">
        <v>364</v>
      </c>
      <c r="H542" s="1" t="s">
        <v>43</v>
      </c>
      <c r="I542" s="1" t="s">
        <v>44</v>
      </c>
      <c r="J542" t="s">
        <v>82</v>
      </c>
      <c r="K542" t="s">
        <v>83</v>
      </c>
      <c r="L542" s="1" t="s">
        <v>3386</v>
      </c>
      <c r="M542" s="1" t="s">
        <v>139</v>
      </c>
      <c r="N542" s="1" t="s">
        <v>194</v>
      </c>
      <c r="O542" s="1" t="s">
        <v>1283</v>
      </c>
      <c r="P542" s="1" t="s">
        <v>3387</v>
      </c>
      <c r="Q542">
        <v>4</v>
      </c>
      <c r="R542">
        <v>0</v>
      </c>
      <c r="S542">
        <v>4</v>
      </c>
      <c r="T542">
        <v>15</v>
      </c>
      <c r="U542">
        <v>7</v>
      </c>
      <c r="V542">
        <v>120</v>
      </c>
      <c r="W542" s="1" t="s">
        <v>104</v>
      </c>
      <c r="X542" s="1" t="s">
        <v>105</v>
      </c>
      <c r="Y542" s="1" t="s">
        <v>54</v>
      </c>
      <c r="Z542">
        <v>7</v>
      </c>
      <c r="AA542" s="2">
        <v>45677</v>
      </c>
      <c r="AB542">
        <v>10155.129999999999</v>
      </c>
      <c r="AC542">
        <v>13368.15</v>
      </c>
      <c r="AD542">
        <v>40620.519999999997</v>
      </c>
      <c r="AE542" s="1" t="s">
        <v>55</v>
      </c>
      <c r="AF542" s="2">
        <v>46187</v>
      </c>
      <c r="AG542" s="2">
        <v>45682</v>
      </c>
      <c r="AH542" s="2"/>
      <c r="AI542" s="1" t="s">
        <v>129</v>
      </c>
      <c r="AJ542" s="1" t="s">
        <v>57</v>
      </c>
    </row>
    <row r="543" spans="1:36">
      <c r="A543" s="1" t="s">
        <v>3388</v>
      </c>
      <c r="B543" s="1" t="s">
        <v>3389</v>
      </c>
      <c r="C543" s="1" t="s">
        <v>3390</v>
      </c>
      <c r="D543" s="1" t="s">
        <v>355</v>
      </c>
      <c r="E543" s="1" t="s">
        <v>62</v>
      </c>
      <c r="F543" s="1" t="s">
        <v>123</v>
      </c>
      <c r="G543" s="1" t="s">
        <v>200</v>
      </c>
      <c r="H543" s="1" t="s">
        <v>43</v>
      </c>
      <c r="I543" s="1" t="s">
        <v>201</v>
      </c>
      <c r="J543" t="s">
        <v>45</v>
      </c>
      <c r="K543" t="s">
        <v>46</v>
      </c>
      <c r="L543" s="1" t="s">
        <v>3391</v>
      </c>
      <c r="M543" s="1" t="s">
        <v>68</v>
      </c>
      <c r="N543" s="1" t="s">
        <v>178</v>
      </c>
      <c r="O543" s="1" t="s">
        <v>3392</v>
      </c>
      <c r="P543" s="1" t="s">
        <v>3393</v>
      </c>
      <c r="Q543">
        <v>117</v>
      </c>
      <c r="R543">
        <v>16</v>
      </c>
      <c r="S543">
        <v>101</v>
      </c>
      <c r="T543">
        <v>40</v>
      </c>
      <c r="U543">
        <v>16</v>
      </c>
      <c r="V543">
        <v>160</v>
      </c>
      <c r="W543" s="1" t="s">
        <v>72</v>
      </c>
      <c r="X543" s="1" t="s">
        <v>73</v>
      </c>
      <c r="Y543" s="1" t="s">
        <v>74</v>
      </c>
      <c r="Z543">
        <v>14</v>
      </c>
      <c r="AA543" s="2">
        <v>46049</v>
      </c>
      <c r="AB543">
        <v>211164.1</v>
      </c>
      <c r="AC543">
        <v>247048.51</v>
      </c>
      <c r="AD543">
        <v>24706199.699999999</v>
      </c>
      <c r="AE543" s="1" t="s">
        <v>55</v>
      </c>
      <c r="AF543" s="2">
        <v>46146</v>
      </c>
      <c r="AG543" s="2">
        <v>46055</v>
      </c>
      <c r="AH543" s="2"/>
      <c r="AI543" s="1" t="s">
        <v>91</v>
      </c>
      <c r="AJ543" s="1" t="s">
        <v>92</v>
      </c>
    </row>
    <row r="544" spans="1:36">
      <c r="A544" s="1" t="s">
        <v>3394</v>
      </c>
      <c r="B544" s="1" t="s">
        <v>3395</v>
      </c>
      <c r="C544" s="1" t="s">
        <v>3396</v>
      </c>
      <c r="D544" s="1" t="s">
        <v>2078</v>
      </c>
      <c r="E544" s="1" t="s">
        <v>243</v>
      </c>
      <c r="F544" s="1" t="s">
        <v>244</v>
      </c>
      <c r="G544" s="1" t="s">
        <v>245</v>
      </c>
      <c r="H544" s="1" t="s">
        <v>43</v>
      </c>
      <c r="I544" s="1" t="s">
        <v>44</v>
      </c>
      <c r="J544" t="s">
        <v>45</v>
      </c>
      <c r="K544" t="s">
        <v>46</v>
      </c>
      <c r="L544" s="1" t="s">
        <v>3397</v>
      </c>
      <c r="M544" s="1" t="s">
        <v>114</v>
      </c>
      <c r="N544" s="1" t="s">
        <v>278</v>
      </c>
      <c r="O544" s="1" t="s">
        <v>3398</v>
      </c>
      <c r="P544" s="1" t="s">
        <v>3399</v>
      </c>
      <c r="Q544">
        <v>49</v>
      </c>
      <c r="R544">
        <v>9</v>
      </c>
      <c r="S544">
        <v>40</v>
      </c>
      <c r="T544">
        <v>15</v>
      </c>
      <c r="U544">
        <v>7</v>
      </c>
      <c r="V544">
        <v>75</v>
      </c>
      <c r="W544" s="1" t="s">
        <v>249</v>
      </c>
      <c r="X544" s="1" t="s">
        <v>375</v>
      </c>
      <c r="Y544" s="1" t="s">
        <v>54</v>
      </c>
      <c r="Z544">
        <v>5</v>
      </c>
      <c r="AA544" s="2"/>
      <c r="AB544">
        <v>25991.48</v>
      </c>
      <c r="AC544">
        <v>37062.01</v>
      </c>
      <c r="AD544">
        <v>1273582.52</v>
      </c>
      <c r="AE544" s="1" t="s">
        <v>55</v>
      </c>
      <c r="AF544" s="2">
        <v>46199</v>
      </c>
      <c r="AG544" s="2">
        <v>46128</v>
      </c>
      <c r="AH544" s="2"/>
      <c r="AI544" s="1" t="s">
        <v>91</v>
      </c>
      <c r="AJ544" s="1" t="s">
        <v>92</v>
      </c>
    </row>
    <row r="545" spans="1:36">
      <c r="A545" s="1" t="s">
        <v>3400</v>
      </c>
      <c r="B545" s="1" t="s">
        <v>3401</v>
      </c>
      <c r="C545" s="1" t="s">
        <v>3402</v>
      </c>
      <c r="D545" s="1" t="s">
        <v>486</v>
      </c>
      <c r="E545" s="1" t="s">
        <v>254</v>
      </c>
      <c r="F545" s="1" t="s">
        <v>217</v>
      </c>
      <c r="G545" s="1" t="s">
        <v>255</v>
      </c>
      <c r="H545" s="1" t="s">
        <v>43</v>
      </c>
      <c r="I545" s="1" t="s">
        <v>44</v>
      </c>
      <c r="J545" t="s">
        <v>45</v>
      </c>
      <c r="K545" t="s">
        <v>46</v>
      </c>
      <c r="L545" s="1" t="s">
        <v>3403</v>
      </c>
      <c r="M545" s="1" t="s">
        <v>114</v>
      </c>
      <c r="N545" s="1" t="s">
        <v>203</v>
      </c>
      <c r="O545" s="1" t="s">
        <v>3404</v>
      </c>
      <c r="P545" s="1" t="s">
        <v>3405</v>
      </c>
      <c r="Q545">
        <v>55</v>
      </c>
      <c r="R545">
        <v>22</v>
      </c>
      <c r="S545">
        <v>33</v>
      </c>
      <c r="T545">
        <v>15</v>
      </c>
      <c r="U545">
        <v>6</v>
      </c>
      <c r="V545">
        <v>150</v>
      </c>
      <c r="W545" s="1" t="s">
        <v>259</v>
      </c>
      <c r="X545" s="1" t="s">
        <v>260</v>
      </c>
      <c r="Y545" s="1" t="s">
        <v>54</v>
      </c>
      <c r="Z545">
        <v>10</v>
      </c>
      <c r="AA545" s="2">
        <v>46001</v>
      </c>
      <c r="AB545">
        <v>93206.12</v>
      </c>
      <c r="AC545">
        <v>119736.58</v>
      </c>
      <c r="AD545">
        <v>5126336.5999999996</v>
      </c>
      <c r="AE545" s="1" t="s">
        <v>55</v>
      </c>
      <c r="AF545" s="2">
        <v>46167</v>
      </c>
      <c r="AG545" s="2">
        <v>46009</v>
      </c>
      <c r="AH545" s="2"/>
      <c r="AI545" s="1" t="s">
        <v>91</v>
      </c>
      <c r="AJ545" s="1" t="s">
        <v>92</v>
      </c>
    </row>
    <row r="546" spans="1:36">
      <c r="A546" s="1" t="s">
        <v>3406</v>
      </c>
      <c r="B546" s="1" t="s">
        <v>3407</v>
      </c>
      <c r="C546" s="1" t="s">
        <v>3408</v>
      </c>
      <c r="D546" s="1" t="s">
        <v>121</v>
      </c>
      <c r="E546" s="1" t="s">
        <v>122</v>
      </c>
      <c r="F546" s="1" t="s">
        <v>111</v>
      </c>
      <c r="G546" s="1" t="s">
        <v>200</v>
      </c>
      <c r="H546" s="1" t="s">
        <v>43</v>
      </c>
      <c r="I546" s="1" t="s">
        <v>44</v>
      </c>
      <c r="J546" t="s">
        <v>45</v>
      </c>
      <c r="K546" t="s">
        <v>46</v>
      </c>
      <c r="L546" s="1" t="s">
        <v>3409</v>
      </c>
      <c r="M546" s="1" t="s">
        <v>168</v>
      </c>
      <c r="N546" s="1" t="s">
        <v>101</v>
      </c>
      <c r="O546" s="1" t="s">
        <v>3410</v>
      </c>
      <c r="P546" s="1" t="s">
        <v>3411</v>
      </c>
      <c r="Q546">
        <v>265</v>
      </c>
      <c r="R546">
        <v>6</v>
      </c>
      <c r="S546">
        <v>259</v>
      </c>
      <c r="U546">
        <v>20</v>
      </c>
      <c r="V546">
        <v>240</v>
      </c>
      <c r="W546" s="1" t="s">
        <v>249</v>
      </c>
      <c r="X546" s="1" t="s">
        <v>375</v>
      </c>
      <c r="Y546" s="1" t="s">
        <v>54</v>
      </c>
      <c r="Z546">
        <v>4</v>
      </c>
      <c r="AA546" s="2">
        <v>45749</v>
      </c>
      <c r="AB546">
        <v>406183.42</v>
      </c>
      <c r="AC546">
        <v>477140.78</v>
      </c>
      <c r="AD546">
        <v>107638606.3</v>
      </c>
      <c r="AE546" s="1" t="s">
        <v>55</v>
      </c>
      <c r="AF546" s="2">
        <v>46158</v>
      </c>
      <c r="AG546" s="2">
        <v>45755</v>
      </c>
      <c r="AH546" s="2"/>
      <c r="AI546" s="1" t="s">
        <v>410</v>
      </c>
      <c r="AJ546" s="1" t="s">
        <v>92</v>
      </c>
    </row>
    <row r="547" spans="1:36">
      <c r="A547" s="1" t="s">
        <v>3412</v>
      </c>
      <c r="B547" s="1" t="s">
        <v>3413</v>
      </c>
      <c r="C547" s="1"/>
      <c r="D547" s="1" t="s">
        <v>1318</v>
      </c>
      <c r="E547" s="1" t="s">
        <v>62</v>
      </c>
      <c r="F547" s="1" t="s">
        <v>363</v>
      </c>
      <c r="G547" s="1" t="s">
        <v>495</v>
      </c>
      <c r="H547" s="1" t="s">
        <v>43</v>
      </c>
      <c r="I547" s="1" t="s">
        <v>44</v>
      </c>
      <c r="J547" t="s">
        <v>45</v>
      </c>
      <c r="K547" t="s">
        <v>46</v>
      </c>
      <c r="L547" s="1" t="s">
        <v>3414</v>
      </c>
      <c r="M547" s="1" t="s">
        <v>114</v>
      </c>
      <c r="N547" s="1" t="s">
        <v>203</v>
      </c>
      <c r="O547" s="1" t="s">
        <v>3415</v>
      </c>
      <c r="P547" s="1" t="s">
        <v>3416</v>
      </c>
      <c r="Q547">
        <v>22</v>
      </c>
      <c r="R547">
        <v>0</v>
      </c>
      <c r="S547">
        <v>22</v>
      </c>
      <c r="T547">
        <v>15</v>
      </c>
      <c r="U547">
        <v>6</v>
      </c>
      <c r="V547">
        <v>60</v>
      </c>
      <c r="W547" s="1" t="s">
        <v>52</v>
      </c>
      <c r="X547" s="1" t="s">
        <v>53</v>
      </c>
      <c r="Y547" s="1" t="s">
        <v>54</v>
      </c>
      <c r="Z547">
        <v>4</v>
      </c>
      <c r="AA547" s="2">
        <v>45854</v>
      </c>
      <c r="AB547">
        <v>5037.03</v>
      </c>
      <c r="AC547">
        <v>7368.81</v>
      </c>
      <c r="AD547">
        <v>110814.66</v>
      </c>
      <c r="AE547" s="1" t="s">
        <v>55</v>
      </c>
      <c r="AF547" s="2">
        <v>46174</v>
      </c>
      <c r="AG547" s="2">
        <v>45858</v>
      </c>
      <c r="AH547" s="2"/>
      <c r="AI547" s="1" t="s">
        <v>91</v>
      </c>
      <c r="AJ547" s="1" t="s">
        <v>92</v>
      </c>
    </row>
    <row r="548" spans="1:36">
      <c r="A548" s="1" t="s">
        <v>3417</v>
      </c>
      <c r="B548" s="1" t="s">
        <v>3418</v>
      </c>
      <c r="C548" s="1" t="s">
        <v>3419</v>
      </c>
      <c r="D548" s="1" t="s">
        <v>830</v>
      </c>
      <c r="E548" s="1" t="s">
        <v>265</v>
      </c>
      <c r="F548" s="1" t="s">
        <v>622</v>
      </c>
      <c r="G548" s="1" t="s">
        <v>693</v>
      </c>
      <c r="H548" s="1" t="s">
        <v>43</v>
      </c>
      <c r="I548" s="1" t="s">
        <v>201</v>
      </c>
      <c r="J548" t="s">
        <v>82</v>
      </c>
      <c r="K548" t="s">
        <v>83</v>
      </c>
      <c r="L548" s="1" t="s">
        <v>3420</v>
      </c>
      <c r="M548" s="1" t="s">
        <v>114</v>
      </c>
      <c r="N548" s="1" t="s">
        <v>178</v>
      </c>
      <c r="O548" s="1" t="s">
        <v>3421</v>
      </c>
      <c r="P548" s="1" t="s">
        <v>3422</v>
      </c>
      <c r="Q548">
        <v>52</v>
      </c>
      <c r="R548">
        <v>19</v>
      </c>
      <c r="S548">
        <v>33</v>
      </c>
      <c r="T548">
        <v>10</v>
      </c>
      <c r="U548">
        <v>3</v>
      </c>
      <c r="V548">
        <v>60</v>
      </c>
      <c r="W548" s="1" t="s">
        <v>104</v>
      </c>
      <c r="X548" s="1" t="s">
        <v>105</v>
      </c>
      <c r="Y548" s="1" t="s">
        <v>54</v>
      </c>
      <c r="Z548">
        <v>5</v>
      </c>
      <c r="AA548" s="2">
        <v>45854</v>
      </c>
      <c r="AB548">
        <v>914445.75</v>
      </c>
      <c r="AC548">
        <v>1301275.0900000001</v>
      </c>
      <c r="AD548">
        <v>47551179</v>
      </c>
      <c r="AE548" s="1" t="s">
        <v>55</v>
      </c>
      <c r="AF548" s="2">
        <v>46144</v>
      </c>
      <c r="AG548" s="2">
        <v>45861</v>
      </c>
      <c r="AH548" s="2"/>
      <c r="AI548" s="1" t="s">
        <v>91</v>
      </c>
      <c r="AJ548" s="1" t="s">
        <v>92</v>
      </c>
    </row>
    <row r="549" spans="1:36">
      <c r="A549" s="1" t="s">
        <v>3423</v>
      </c>
      <c r="B549" s="1" t="s">
        <v>3424</v>
      </c>
      <c r="C549" s="1" t="s">
        <v>3425</v>
      </c>
      <c r="D549" s="1" t="s">
        <v>643</v>
      </c>
      <c r="E549" s="1" t="s">
        <v>62</v>
      </c>
      <c r="F549" s="1" t="s">
        <v>135</v>
      </c>
      <c r="G549" s="1" t="s">
        <v>166</v>
      </c>
      <c r="H549" s="1" t="s">
        <v>137</v>
      </c>
      <c r="I549" s="1" t="s">
        <v>44</v>
      </c>
      <c r="J549" t="s">
        <v>45</v>
      </c>
      <c r="K549" t="s">
        <v>46</v>
      </c>
      <c r="L549" s="1" t="s">
        <v>3426</v>
      </c>
      <c r="M549" s="1" t="s">
        <v>126</v>
      </c>
      <c r="N549" s="1" t="s">
        <v>115</v>
      </c>
      <c r="O549" s="1" t="s">
        <v>3427</v>
      </c>
      <c r="P549" s="1" t="s">
        <v>3428</v>
      </c>
      <c r="Q549">
        <v>595</v>
      </c>
      <c r="R549">
        <v>33</v>
      </c>
      <c r="S549">
        <v>562</v>
      </c>
      <c r="T549">
        <v>75</v>
      </c>
      <c r="U549">
        <v>30</v>
      </c>
      <c r="V549">
        <v>750</v>
      </c>
      <c r="W549" s="1" t="s">
        <v>151</v>
      </c>
      <c r="X549" s="1" t="s">
        <v>152</v>
      </c>
      <c r="Y549" s="1" t="s">
        <v>153</v>
      </c>
      <c r="Z549">
        <v>37</v>
      </c>
      <c r="AA549" s="2">
        <v>45993</v>
      </c>
      <c r="AB549">
        <v>38420.089999999997</v>
      </c>
      <c r="AC549">
        <v>54968.52</v>
      </c>
      <c r="AD549">
        <v>22859953.550000001</v>
      </c>
      <c r="AE549" s="1" t="s">
        <v>55</v>
      </c>
      <c r="AF549" s="2">
        <v>46155</v>
      </c>
      <c r="AG549" s="2">
        <v>46006</v>
      </c>
      <c r="AH549" s="2">
        <v>46170</v>
      </c>
      <c r="AI549" s="1" t="s">
        <v>91</v>
      </c>
      <c r="AJ549" s="1" t="s">
        <v>92</v>
      </c>
    </row>
    <row r="550" spans="1:36">
      <c r="A550" s="1" t="s">
        <v>3429</v>
      </c>
      <c r="B550" s="1" t="s">
        <v>3430</v>
      </c>
      <c r="C550" s="1" t="s">
        <v>3431</v>
      </c>
      <c r="D550" s="1" t="s">
        <v>1502</v>
      </c>
      <c r="E550" s="1" t="s">
        <v>79</v>
      </c>
      <c r="F550" s="1" t="s">
        <v>80</v>
      </c>
      <c r="G550" s="1" t="s">
        <v>285</v>
      </c>
      <c r="H550" s="1" t="s">
        <v>43</v>
      </c>
      <c r="I550" s="1" t="s">
        <v>44</v>
      </c>
      <c r="J550" t="s">
        <v>65</v>
      </c>
      <c r="K550" t="s">
        <v>66</v>
      </c>
      <c r="L550" s="1" t="s">
        <v>3432</v>
      </c>
      <c r="M550" s="1" t="s">
        <v>68</v>
      </c>
      <c r="N550" s="1" t="s">
        <v>194</v>
      </c>
      <c r="O550" s="1" t="s">
        <v>3433</v>
      </c>
      <c r="P550" s="1" t="s">
        <v>3434</v>
      </c>
      <c r="Q550">
        <v>6</v>
      </c>
      <c r="R550">
        <v>0</v>
      </c>
      <c r="S550">
        <v>6</v>
      </c>
      <c r="T550">
        <v>20</v>
      </c>
      <c r="U550">
        <v>6</v>
      </c>
      <c r="V550">
        <v>120</v>
      </c>
      <c r="W550" s="1" t="s">
        <v>181</v>
      </c>
      <c r="X550" s="1" t="s">
        <v>182</v>
      </c>
      <c r="Y550" s="1" t="s">
        <v>54</v>
      </c>
      <c r="Z550">
        <v>10</v>
      </c>
      <c r="AA550" s="2">
        <v>45790</v>
      </c>
      <c r="AB550">
        <v>596788.67000000004</v>
      </c>
      <c r="AC550">
        <v>857824.86</v>
      </c>
      <c r="AD550">
        <v>3580732.02</v>
      </c>
      <c r="AE550" s="1" t="s">
        <v>55</v>
      </c>
      <c r="AF550" s="2">
        <v>46199</v>
      </c>
      <c r="AG550" s="2">
        <v>45803</v>
      </c>
      <c r="AH550" s="2"/>
      <c r="AI550" s="1" t="s">
        <v>129</v>
      </c>
      <c r="AJ550" s="1" t="s">
        <v>57</v>
      </c>
    </row>
    <row r="551" spans="1:36">
      <c r="A551" s="1" t="s">
        <v>3435</v>
      </c>
      <c r="B551" s="1" t="s">
        <v>3436</v>
      </c>
      <c r="C551" s="1" t="s">
        <v>3437</v>
      </c>
      <c r="D551" s="1" t="s">
        <v>61</v>
      </c>
      <c r="E551" s="1" t="s">
        <v>62</v>
      </c>
      <c r="F551" s="1" t="s">
        <v>63</v>
      </c>
      <c r="G551" s="1" t="s">
        <v>384</v>
      </c>
      <c r="H551" s="1" t="s">
        <v>43</v>
      </c>
      <c r="I551" s="1" t="s">
        <v>44</v>
      </c>
      <c r="J551" t="s">
        <v>65</v>
      </c>
      <c r="K551" t="s">
        <v>66</v>
      </c>
      <c r="L551" s="1" t="s">
        <v>3438</v>
      </c>
      <c r="M551" s="1" t="s">
        <v>48</v>
      </c>
      <c r="N551" s="1" t="s">
        <v>194</v>
      </c>
      <c r="O551" s="1" t="s">
        <v>3439</v>
      </c>
      <c r="P551" s="1" t="s">
        <v>3440</v>
      </c>
      <c r="Q551">
        <v>179</v>
      </c>
      <c r="R551">
        <v>27</v>
      </c>
      <c r="S551">
        <v>152</v>
      </c>
      <c r="T551">
        <v>50</v>
      </c>
      <c r="U551">
        <v>25</v>
      </c>
      <c r="V551">
        <v>500</v>
      </c>
      <c r="W551" s="1" t="s">
        <v>52</v>
      </c>
      <c r="X551" s="1" t="s">
        <v>53</v>
      </c>
      <c r="Y551" s="1" t="s">
        <v>54</v>
      </c>
      <c r="Z551">
        <v>7</v>
      </c>
      <c r="AA551" s="2">
        <v>45822</v>
      </c>
      <c r="AB551">
        <v>107788.4</v>
      </c>
      <c r="AC551">
        <v>166176.53</v>
      </c>
      <c r="AD551">
        <v>19294123.600000001</v>
      </c>
      <c r="AE551" s="1" t="s">
        <v>55</v>
      </c>
      <c r="AF551" s="2">
        <v>46146</v>
      </c>
      <c r="AG551" s="2">
        <v>45826</v>
      </c>
      <c r="AH551" s="2">
        <v>46733</v>
      </c>
      <c r="AI551" s="1" t="s">
        <v>91</v>
      </c>
      <c r="AJ551" s="1" t="s">
        <v>92</v>
      </c>
    </row>
    <row r="552" spans="1:36">
      <c r="A552" s="1" t="s">
        <v>3441</v>
      </c>
      <c r="B552" s="1" t="s">
        <v>3442</v>
      </c>
      <c r="C552" s="1" t="s">
        <v>3443</v>
      </c>
      <c r="D552" s="1" t="s">
        <v>900</v>
      </c>
      <c r="E552" s="1" t="s">
        <v>62</v>
      </c>
      <c r="F552" s="1" t="s">
        <v>363</v>
      </c>
      <c r="G552" s="1" t="s">
        <v>495</v>
      </c>
      <c r="H552" s="1" t="s">
        <v>43</v>
      </c>
      <c r="I552" s="1" t="s">
        <v>44</v>
      </c>
      <c r="J552" t="s">
        <v>82</v>
      </c>
      <c r="K552" t="s">
        <v>83</v>
      </c>
      <c r="L552" s="1" t="s">
        <v>3444</v>
      </c>
      <c r="M552" s="1" t="s">
        <v>139</v>
      </c>
      <c r="N552" s="1" t="s">
        <v>236</v>
      </c>
      <c r="O552" s="1" t="s">
        <v>3445</v>
      </c>
      <c r="P552" s="1" t="s">
        <v>3446</v>
      </c>
      <c r="Q552">
        <v>34</v>
      </c>
      <c r="R552">
        <v>9</v>
      </c>
      <c r="S552">
        <v>25</v>
      </c>
      <c r="T552">
        <v>60</v>
      </c>
      <c r="U552">
        <v>18</v>
      </c>
      <c r="V552">
        <v>600</v>
      </c>
      <c r="W552" s="1" t="s">
        <v>104</v>
      </c>
      <c r="X552" s="1" t="s">
        <v>105</v>
      </c>
      <c r="Y552" s="1" t="s">
        <v>54</v>
      </c>
      <c r="Z552">
        <v>5</v>
      </c>
      <c r="AA552" s="2">
        <v>45697</v>
      </c>
      <c r="AB552">
        <v>4086.87</v>
      </c>
      <c r="AC552">
        <v>5294.28</v>
      </c>
      <c r="AD552">
        <v>138953.57999999999</v>
      </c>
      <c r="AE552" s="1" t="s">
        <v>55</v>
      </c>
      <c r="AF552" s="2">
        <v>46158</v>
      </c>
      <c r="AG552" s="2">
        <v>45709</v>
      </c>
      <c r="AH552" s="2"/>
      <c r="AI552" s="1" t="s">
        <v>129</v>
      </c>
      <c r="AJ552" s="1" t="s">
        <v>57</v>
      </c>
    </row>
    <row r="553" spans="1:36">
      <c r="A553" s="1" t="s">
        <v>3447</v>
      </c>
      <c r="B553" s="1" t="s">
        <v>3448</v>
      </c>
      <c r="C553" s="1" t="s">
        <v>3449</v>
      </c>
      <c r="D553" s="1" t="s">
        <v>1015</v>
      </c>
      <c r="E553" s="1" t="s">
        <v>62</v>
      </c>
      <c r="F553" s="1" t="s">
        <v>80</v>
      </c>
      <c r="G553" s="1" t="s">
        <v>285</v>
      </c>
      <c r="H553" s="1" t="s">
        <v>43</v>
      </c>
      <c r="I553" s="1" t="s">
        <v>44</v>
      </c>
      <c r="J553" t="s">
        <v>82</v>
      </c>
      <c r="K553" t="s">
        <v>83</v>
      </c>
      <c r="L553" s="1" t="s">
        <v>3450</v>
      </c>
      <c r="M553" s="1" t="s">
        <v>139</v>
      </c>
      <c r="N553" s="1" t="s">
        <v>236</v>
      </c>
      <c r="O553" s="1" t="s">
        <v>3451</v>
      </c>
      <c r="P553" s="1" t="s">
        <v>3452</v>
      </c>
      <c r="Q553">
        <v>171</v>
      </c>
      <c r="R553">
        <v>14</v>
      </c>
      <c r="S553">
        <v>157</v>
      </c>
      <c r="T553">
        <v>40</v>
      </c>
      <c r="U553">
        <v>20</v>
      </c>
      <c r="V553">
        <v>240</v>
      </c>
      <c r="W553" s="1" t="s">
        <v>151</v>
      </c>
      <c r="X553" s="1" t="s">
        <v>171</v>
      </c>
      <c r="Y553" s="1" t="s">
        <v>153</v>
      </c>
      <c r="Z553">
        <v>37</v>
      </c>
      <c r="AA553" s="2">
        <v>45736</v>
      </c>
      <c r="AB553">
        <v>549582.71</v>
      </c>
      <c r="AC553">
        <v>641777.75</v>
      </c>
      <c r="AD553">
        <v>93978643.409999996</v>
      </c>
      <c r="AE553" s="1" t="s">
        <v>55</v>
      </c>
      <c r="AF553" s="2">
        <v>46169</v>
      </c>
      <c r="AG553" s="2">
        <v>45737</v>
      </c>
      <c r="AH553" s="2"/>
      <c r="AI553" s="1" t="s">
        <v>91</v>
      </c>
      <c r="AJ553" s="1" t="s">
        <v>92</v>
      </c>
    </row>
    <row r="554" spans="1:36">
      <c r="A554" s="1" t="s">
        <v>3453</v>
      </c>
      <c r="B554" s="1" t="s">
        <v>3454</v>
      </c>
      <c r="C554" s="1" t="s">
        <v>3455</v>
      </c>
      <c r="D554" s="1" t="s">
        <v>3456</v>
      </c>
      <c r="E554" s="1" t="s">
        <v>110</v>
      </c>
      <c r="F554" s="1" t="s">
        <v>363</v>
      </c>
      <c r="G554" s="1" t="s">
        <v>364</v>
      </c>
      <c r="H554" s="1" t="s">
        <v>43</v>
      </c>
      <c r="I554" s="1" t="s">
        <v>44</v>
      </c>
      <c r="J554" t="s">
        <v>82</v>
      </c>
      <c r="K554" t="s">
        <v>83</v>
      </c>
      <c r="L554" s="1" t="s">
        <v>3457</v>
      </c>
      <c r="M554" s="1" t="s">
        <v>139</v>
      </c>
      <c r="N554" s="1" t="s">
        <v>278</v>
      </c>
      <c r="O554" s="1" t="s">
        <v>3458</v>
      </c>
      <c r="P554" s="1" t="s">
        <v>3459</v>
      </c>
      <c r="Q554">
        <v>98</v>
      </c>
      <c r="R554">
        <v>12</v>
      </c>
      <c r="S554">
        <v>86</v>
      </c>
      <c r="T554">
        <v>30</v>
      </c>
      <c r="U554">
        <v>9</v>
      </c>
      <c r="V554">
        <v>120</v>
      </c>
      <c r="W554" s="1" t="s">
        <v>151</v>
      </c>
      <c r="X554" s="1" t="s">
        <v>152</v>
      </c>
      <c r="Y554" s="1" t="s">
        <v>153</v>
      </c>
      <c r="Z554">
        <v>37</v>
      </c>
      <c r="AA554" s="2"/>
      <c r="AB554">
        <v>62678.81</v>
      </c>
      <c r="AC554">
        <v>87758.54</v>
      </c>
      <c r="AD554">
        <v>6142523.3799999999</v>
      </c>
      <c r="AE554" s="1" t="s">
        <v>55</v>
      </c>
      <c r="AF554" s="2">
        <v>46182</v>
      </c>
      <c r="AG554" s="2">
        <v>45993</v>
      </c>
      <c r="AH554" s="2"/>
      <c r="AI554" s="1" t="s">
        <v>91</v>
      </c>
      <c r="AJ554" s="1" t="s">
        <v>92</v>
      </c>
    </row>
    <row r="555" spans="1:36">
      <c r="A555" s="1" t="s">
        <v>3460</v>
      </c>
      <c r="B555" s="1" t="s">
        <v>3461</v>
      </c>
      <c r="C555" s="1" t="s">
        <v>3462</v>
      </c>
      <c r="D555" s="1" t="s">
        <v>426</v>
      </c>
      <c r="E555" s="1" t="s">
        <v>146</v>
      </c>
      <c r="F555" s="1" t="s">
        <v>266</v>
      </c>
      <c r="G555" s="1" t="s">
        <v>276</v>
      </c>
      <c r="H555" s="1" t="s">
        <v>43</v>
      </c>
      <c r="I555" s="1" t="s">
        <v>44</v>
      </c>
      <c r="J555" t="s">
        <v>65</v>
      </c>
      <c r="K555" t="s">
        <v>66</v>
      </c>
      <c r="L555" s="1" t="s">
        <v>3463</v>
      </c>
      <c r="M555" s="1" t="s">
        <v>48</v>
      </c>
      <c r="N555" s="1" t="s">
        <v>49</v>
      </c>
      <c r="O555" s="1" t="s">
        <v>3464</v>
      </c>
      <c r="P555" s="1" t="s">
        <v>3465</v>
      </c>
      <c r="Q555">
        <v>405</v>
      </c>
      <c r="R555">
        <v>59</v>
      </c>
      <c r="S555">
        <v>346</v>
      </c>
      <c r="T555">
        <v>60</v>
      </c>
      <c r="U555">
        <v>18</v>
      </c>
      <c r="V555">
        <v>600</v>
      </c>
      <c r="W555" s="1" t="s">
        <v>72</v>
      </c>
      <c r="X555" s="1" t="s">
        <v>73</v>
      </c>
      <c r="Y555" s="1" t="s">
        <v>74</v>
      </c>
      <c r="Z555">
        <v>17</v>
      </c>
      <c r="AA555" s="2">
        <v>46002</v>
      </c>
      <c r="AB555">
        <v>301218.36</v>
      </c>
      <c r="AC555">
        <v>459621.46</v>
      </c>
      <c r="AD555">
        <v>121993435.8</v>
      </c>
      <c r="AE555" s="1" t="s">
        <v>55</v>
      </c>
      <c r="AF555" s="2">
        <v>46193</v>
      </c>
      <c r="AG555" s="2">
        <v>46017</v>
      </c>
      <c r="AH555" s="2"/>
      <c r="AI555" s="1" t="s">
        <v>91</v>
      </c>
      <c r="AJ555" s="1" t="s">
        <v>92</v>
      </c>
    </row>
    <row r="556" spans="1:36">
      <c r="A556" s="1" t="s">
        <v>3466</v>
      </c>
      <c r="B556" s="1" t="s">
        <v>3467</v>
      </c>
      <c r="C556" s="1" t="s">
        <v>3468</v>
      </c>
      <c r="D556" s="1" t="s">
        <v>413</v>
      </c>
      <c r="E556" s="1" t="s">
        <v>146</v>
      </c>
      <c r="F556" s="1" t="s">
        <v>244</v>
      </c>
      <c r="G556" s="1" t="s">
        <v>509</v>
      </c>
      <c r="H556" s="1" t="s">
        <v>43</v>
      </c>
      <c r="I556" s="1" t="s">
        <v>44</v>
      </c>
      <c r="J556" t="s">
        <v>82</v>
      </c>
      <c r="K556" t="s">
        <v>83</v>
      </c>
      <c r="L556" s="1" t="s">
        <v>488</v>
      </c>
      <c r="M556" s="1" t="s">
        <v>100</v>
      </c>
      <c r="N556" s="1" t="s">
        <v>101</v>
      </c>
      <c r="O556" s="1" t="s">
        <v>3469</v>
      </c>
      <c r="P556" s="1" t="s">
        <v>3470</v>
      </c>
      <c r="Q556">
        <v>155</v>
      </c>
      <c r="R556">
        <v>60</v>
      </c>
      <c r="S556">
        <v>95</v>
      </c>
      <c r="T556">
        <v>50</v>
      </c>
      <c r="U556">
        <v>25</v>
      </c>
      <c r="V556">
        <v>200</v>
      </c>
      <c r="W556" s="1" t="s">
        <v>308</v>
      </c>
      <c r="X556" s="1" t="s">
        <v>309</v>
      </c>
      <c r="Y556" s="1" t="s">
        <v>74</v>
      </c>
      <c r="Z556">
        <v>19</v>
      </c>
      <c r="AA556" s="2">
        <v>45727</v>
      </c>
      <c r="AB556">
        <v>223367.57</v>
      </c>
      <c r="AC556">
        <v>276285.11</v>
      </c>
      <c r="AD556">
        <v>34621973.350000001</v>
      </c>
      <c r="AE556" s="1" t="s">
        <v>55</v>
      </c>
      <c r="AF556" s="2">
        <v>46148</v>
      </c>
      <c r="AG556" s="2">
        <v>45731</v>
      </c>
      <c r="AH556" s="2"/>
      <c r="AI556" s="1" t="s">
        <v>91</v>
      </c>
      <c r="AJ556" s="1" t="s">
        <v>92</v>
      </c>
    </row>
    <row r="557" spans="1:36">
      <c r="A557" s="1" t="s">
        <v>3471</v>
      </c>
      <c r="B557" s="1" t="s">
        <v>3472</v>
      </c>
      <c r="C557" s="1" t="s">
        <v>3473</v>
      </c>
      <c r="D557" s="1" t="s">
        <v>1807</v>
      </c>
      <c r="E557" s="1" t="s">
        <v>392</v>
      </c>
      <c r="F557" s="1" t="s">
        <v>217</v>
      </c>
      <c r="G557" s="1" t="s">
        <v>487</v>
      </c>
      <c r="H557" s="1" t="s">
        <v>43</v>
      </c>
      <c r="I557" s="1" t="s">
        <v>44</v>
      </c>
      <c r="J557" t="s">
        <v>45</v>
      </c>
      <c r="K557" t="s">
        <v>46</v>
      </c>
      <c r="L557" s="1" t="s">
        <v>3474</v>
      </c>
      <c r="M557" s="1" t="s">
        <v>126</v>
      </c>
      <c r="N557" s="1" t="s">
        <v>278</v>
      </c>
      <c r="O557" s="1" t="s">
        <v>3475</v>
      </c>
      <c r="P557" s="1" t="s">
        <v>3476</v>
      </c>
      <c r="Q557">
        <v>456</v>
      </c>
      <c r="R557">
        <v>125</v>
      </c>
      <c r="S557">
        <v>331</v>
      </c>
      <c r="T557">
        <v>50</v>
      </c>
      <c r="U557">
        <v>15</v>
      </c>
      <c r="V557">
        <v>500</v>
      </c>
      <c r="W557" s="1" t="s">
        <v>249</v>
      </c>
      <c r="X557" s="1" t="s">
        <v>375</v>
      </c>
      <c r="Y557" s="1" t="s">
        <v>54</v>
      </c>
      <c r="Z557">
        <v>6</v>
      </c>
      <c r="AA557" s="2">
        <v>46110</v>
      </c>
      <c r="AB557">
        <v>273598.15000000002</v>
      </c>
      <c r="AC557">
        <v>336372.45</v>
      </c>
      <c r="AD557">
        <v>124760756.40000001</v>
      </c>
      <c r="AE557" s="1" t="s">
        <v>55</v>
      </c>
      <c r="AF557" s="2">
        <v>46188</v>
      </c>
      <c r="AG557" s="2">
        <v>46121</v>
      </c>
      <c r="AH557" s="2"/>
      <c r="AI557" s="1" t="s">
        <v>91</v>
      </c>
      <c r="AJ557" s="1" t="s">
        <v>92</v>
      </c>
    </row>
    <row r="558" spans="1:36">
      <c r="A558" s="1" t="s">
        <v>3477</v>
      </c>
      <c r="B558" s="1" t="s">
        <v>3478</v>
      </c>
      <c r="C558" s="1" t="s">
        <v>3479</v>
      </c>
      <c r="D558" s="1" t="s">
        <v>371</v>
      </c>
      <c r="E558" s="1" t="s">
        <v>62</v>
      </c>
      <c r="F558" s="1" t="s">
        <v>111</v>
      </c>
      <c r="G558" s="1" t="s">
        <v>112</v>
      </c>
      <c r="H558" s="1" t="s">
        <v>43</v>
      </c>
      <c r="I558" s="1" t="s">
        <v>44</v>
      </c>
      <c r="J558" t="s">
        <v>65</v>
      </c>
      <c r="K558" t="s">
        <v>66</v>
      </c>
      <c r="L558" s="1" t="s">
        <v>3480</v>
      </c>
      <c r="M558" s="1" t="s">
        <v>68</v>
      </c>
      <c r="N558" s="1" t="s">
        <v>178</v>
      </c>
      <c r="O558" s="1" t="s">
        <v>3481</v>
      </c>
      <c r="P558" s="1" t="s">
        <v>3482</v>
      </c>
      <c r="Q558">
        <v>318</v>
      </c>
      <c r="R558">
        <v>63</v>
      </c>
      <c r="S558">
        <v>255</v>
      </c>
      <c r="T558">
        <v>40</v>
      </c>
      <c r="U558">
        <v>20</v>
      </c>
      <c r="V558">
        <v>400</v>
      </c>
      <c r="W558" s="1" t="s">
        <v>444</v>
      </c>
      <c r="X558" s="1" t="s">
        <v>445</v>
      </c>
      <c r="Y558" s="1" t="s">
        <v>74</v>
      </c>
      <c r="Z558">
        <v>20</v>
      </c>
      <c r="AA558" s="2">
        <v>45720</v>
      </c>
      <c r="AB558">
        <v>213690.22</v>
      </c>
      <c r="AC558">
        <v>246459.1</v>
      </c>
      <c r="AD558">
        <v>67953489.959999993</v>
      </c>
      <c r="AE558" s="1" t="s">
        <v>55</v>
      </c>
      <c r="AF558" s="2">
        <v>46160</v>
      </c>
      <c r="AG558" s="2">
        <v>45728</v>
      </c>
      <c r="AH558" s="2"/>
      <c r="AI558" s="1" t="s">
        <v>91</v>
      </c>
      <c r="AJ558" s="1" t="s">
        <v>92</v>
      </c>
    </row>
    <row r="559" spans="1:36">
      <c r="A559" s="1" t="s">
        <v>3483</v>
      </c>
      <c r="B559" s="1" t="s">
        <v>3484</v>
      </c>
      <c r="C559" s="1" t="s">
        <v>3485</v>
      </c>
      <c r="D559" s="1" t="s">
        <v>1009</v>
      </c>
      <c r="E559" s="1" t="s">
        <v>186</v>
      </c>
      <c r="F559" s="1" t="s">
        <v>363</v>
      </c>
      <c r="G559" s="1" t="s">
        <v>495</v>
      </c>
      <c r="H559" s="1" t="s">
        <v>43</v>
      </c>
      <c r="I559" s="1" t="s">
        <v>44</v>
      </c>
      <c r="J559" t="s">
        <v>82</v>
      </c>
      <c r="K559" t="s">
        <v>83</v>
      </c>
      <c r="L559" s="1" t="s">
        <v>3486</v>
      </c>
      <c r="M559" s="1" t="s">
        <v>126</v>
      </c>
      <c r="N559" s="1" t="s">
        <v>236</v>
      </c>
      <c r="O559" s="1" t="s">
        <v>3487</v>
      </c>
      <c r="P559" s="1" t="s">
        <v>3488</v>
      </c>
      <c r="Q559">
        <v>312</v>
      </c>
      <c r="R559">
        <v>106</v>
      </c>
      <c r="S559">
        <v>206</v>
      </c>
      <c r="T559">
        <v>60</v>
      </c>
      <c r="U559">
        <v>24</v>
      </c>
      <c r="V559">
        <v>600</v>
      </c>
      <c r="W559" s="1" t="s">
        <v>259</v>
      </c>
      <c r="X559" s="1" t="s">
        <v>260</v>
      </c>
      <c r="Y559" s="1" t="s">
        <v>54</v>
      </c>
      <c r="Z559">
        <v>7</v>
      </c>
      <c r="AA559" s="2">
        <v>45707</v>
      </c>
      <c r="AB559">
        <v>57779.5</v>
      </c>
      <c r="AC559">
        <v>72082.55</v>
      </c>
      <c r="AD559">
        <v>18027204</v>
      </c>
      <c r="AE559" s="1" t="s">
        <v>55</v>
      </c>
      <c r="AF559" s="2">
        <v>46163</v>
      </c>
      <c r="AG559" s="2">
        <v>45717</v>
      </c>
      <c r="AH559" s="2"/>
      <c r="AI559" s="1" t="s">
        <v>91</v>
      </c>
      <c r="AJ559" s="1" t="s">
        <v>92</v>
      </c>
    </row>
    <row r="560" spans="1:36">
      <c r="A560" s="1" t="s">
        <v>3489</v>
      </c>
      <c r="B560" s="1" t="s">
        <v>3490</v>
      </c>
      <c r="C560" s="1" t="s">
        <v>3491</v>
      </c>
      <c r="D560" s="1" t="s">
        <v>564</v>
      </c>
      <c r="E560" s="1" t="s">
        <v>265</v>
      </c>
      <c r="F560" s="1" t="s">
        <v>266</v>
      </c>
      <c r="G560" s="1" t="s">
        <v>313</v>
      </c>
      <c r="H560" s="1" t="s">
        <v>43</v>
      </c>
      <c r="I560" s="1" t="s">
        <v>201</v>
      </c>
      <c r="J560" t="s">
        <v>65</v>
      </c>
      <c r="K560" t="s">
        <v>66</v>
      </c>
      <c r="L560" s="1" t="s">
        <v>3492</v>
      </c>
      <c r="M560" s="1" t="s">
        <v>139</v>
      </c>
      <c r="N560" s="1" t="s">
        <v>49</v>
      </c>
      <c r="O560" s="1" t="s">
        <v>3493</v>
      </c>
      <c r="P560" s="1" t="s">
        <v>3494</v>
      </c>
      <c r="Q560">
        <v>116</v>
      </c>
      <c r="R560">
        <v>25</v>
      </c>
      <c r="S560">
        <v>91</v>
      </c>
      <c r="T560">
        <v>25</v>
      </c>
      <c r="U560">
        <v>12</v>
      </c>
      <c r="V560">
        <v>150</v>
      </c>
      <c r="W560" s="1" t="s">
        <v>72</v>
      </c>
      <c r="X560" s="1" t="s">
        <v>73</v>
      </c>
      <c r="Y560" s="1" t="s">
        <v>74</v>
      </c>
      <c r="Z560">
        <v>14</v>
      </c>
      <c r="AA560" s="2">
        <v>46054</v>
      </c>
      <c r="AB560">
        <v>379381.52</v>
      </c>
      <c r="AC560">
        <v>534450.82999999996</v>
      </c>
      <c r="AD560">
        <v>44008256.32</v>
      </c>
      <c r="AE560" s="1" t="s">
        <v>55</v>
      </c>
      <c r="AF560" s="2">
        <v>46192</v>
      </c>
      <c r="AG560" s="2">
        <v>46066</v>
      </c>
      <c r="AH560" s="2"/>
      <c r="AI560" s="1" t="s">
        <v>91</v>
      </c>
      <c r="AJ560" s="1" t="s">
        <v>92</v>
      </c>
    </row>
    <row r="561" spans="1:36">
      <c r="A561" s="1" t="s">
        <v>3495</v>
      </c>
      <c r="B561" s="1" t="s">
        <v>3496</v>
      </c>
      <c r="C561" s="1" t="s">
        <v>3497</v>
      </c>
      <c r="D561" s="1" t="s">
        <v>557</v>
      </c>
      <c r="E561" s="1" t="s">
        <v>254</v>
      </c>
      <c r="F561" s="1" t="s">
        <v>135</v>
      </c>
      <c r="G561" s="1" t="s">
        <v>706</v>
      </c>
      <c r="H561" s="1" t="s">
        <v>137</v>
      </c>
      <c r="I561" s="1" t="s">
        <v>44</v>
      </c>
      <c r="J561" t="s">
        <v>65</v>
      </c>
      <c r="K561" t="s">
        <v>66</v>
      </c>
      <c r="L561" s="1" t="s">
        <v>3498</v>
      </c>
      <c r="M561" s="1" t="s">
        <v>114</v>
      </c>
      <c r="N561" s="1" t="s">
        <v>278</v>
      </c>
      <c r="O561" s="1" t="s">
        <v>3499</v>
      </c>
      <c r="P561" s="1" t="s">
        <v>3500</v>
      </c>
      <c r="Q561">
        <v>63</v>
      </c>
      <c r="R561">
        <v>1</v>
      </c>
      <c r="S561">
        <v>62</v>
      </c>
      <c r="T561">
        <v>50</v>
      </c>
      <c r="U561">
        <v>15</v>
      </c>
      <c r="V561">
        <v>200</v>
      </c>
      <c r="W561" s="1" t="s">
        <v>161</v>
      </c>
      <c r="X561" s="1" t="s">
        <v>162</v>
      </c>
      <c r="Y561" s="1" t="s">
        <v>54</v>
      </c>
      <c r="Z561">
        <v>5</v>
      </c>
      <c r="AA561" s="2">
        <v>46057</v>
      </c>
      <c r="AB561">
        <v>27934.400000000001</v>
      </c>
      <c r="AC561">
        <v>41649.64</v>
      </c>
      <c r="AD561">
        <v>1759867.2</v>
      </c>
      <c r="AE561" s="1" t="s">
        <v>55</v>
      </c>
      <c r="AF561" s="2">
        <v>46145</v>
      </c>
      <c r="AG561" s="2">
        <v>46066</v>
      </c>
      <c r="AH561" s="2">
        <v>46502</v>
      </c>
      <c r="AI561" s="1" t="s">
        <v>91</v>
      </c>
      <c r="AJ561" s="1" t="s">
        <v>92</v>
      </c>
    </row>
    <row r="562" spans="1:36">
      <c r="A562" s="1" t="s">
        <v>3501</v>
      </c>
      <c r="B562" s="1" t="s">
        <v>3502</v>
      </c>
      <c r="C562" s="1" t="s">
        <v>3503</v>
      </c>
      <c r="D562" s="1" t="s">
        <v>455</v>
      </c>
      <c r="E562" s="1" t="s">
        <v>62</v>
      </c>
      <c r="F562" s="1" t="s">
        <v>135</v>
      </c>
      <c r="G562" s="1" t="s">
        <v>706</v>
      </c>
      <c r="H562" s="1" t="s">
        <v>137</v>
      </c>
      <c r="I562" s="1" t="s">
        <v>44</v>
      </c>
      <c r="J562" t="s">
        <v>82</v>
      </c>
      <c r="K562" t="s">
        <v>83</v>
      </c>
      <c r="L562" s="1" t="s">
        <v>3504</v>
      </c>
      <c r="M562" s="1" t="s">
        <v>48</v>
      </c>
      <c r="N562" s="1" t="s">
        <v>69</v>
      </c>
      <c r="O562" s="1" t="s">
        <v>3505</v>
      </c>
      <c r="P562" s="1" t="s">
        <v>3506</v>
      </c>
      <c r="Q562">
        <v>330</v>
      </c>
      <c r="R562">
        <v>127</v>
      </c>
      <c r="S562">
        <v>203</v>
      </c>
      <c r="T562">
        <v>50</v>
      </c>
      <c r="U562">
        <v>15</v>
      </c>
      <c r="V562">
        <v>200</v>
      </c>
      <c r="W562" s="1" t="s">
        <v>308</v>
      </c>
      <c r="X562" s="1" t="s">
        <v>309</v>
      </c>
      <c r="Y562" s="1" t="s">
        <v>74</v>
      </c>
      <c r="Z562">
        <v>22</v>
      </c>
      <c r="AA562" s="2">
        <v>45766</v>
      </c>
      <c r="AB562">
        <v>6550.58</v>
      </c>
      <c r="AC562">
        <v>10050.530000000001</v>
      </c>
      <c r="AD562">
        <v>2161691.4</v>
      </c>
      <c r="AE562" s="1" t="s">
        <v>55</v>
      </c>
      <c r="AF562" s="2">
        <v>46167</v>
      </c>
      <c r="AG562" s="2">
        <v>45779</v>
      </c>
      <c r="AH562" s="2">
        <v>46849</v>
      </c>
      <c r="AI562" s="1" t="s">
        <v>410</v>
      </c>
      <c r="AJ562" s="1" t="s">
        <v>92</v>
      </c>
    </row>
    <row r="563" spans="1:36">
      <c r="A563" s="1" t="s">
        <v>3507</v>
      </c>
      <c r="B563" s="1" t="s">
        <v>3508</v>
      </c>
      <c r="C563" s="1" t="s">
        <v>3509</v>
      </c>
      <c r="D563" s="1" t="s">
        <v>564</v>
      </c>
      <c r="E563" s="1" t="s">
        <v>265</v>
      </c>
      <c r="F563" s="1" t="s">
        <v>266</v>
      </c>
      <c r="G563" s="1" t="s">
        <v>313</v>
      </c>
      <c r="H563" s="1" t="s">
        <v>43</v>
      </c>
      <c r="I563" s="1" t="s">
        <v>44</v>
      </c>
      <c r="J563" t="s">
        <v>45</v>
      </c>
      <c r="K563" t="s">
        <v>46</v>
      </c>
      <c r="L563" s="1" t="s">
        <v>3510</v>
      </c>
      <c r="M563" s="1" t="s">
        <v>168</v>
      </c>
      <c r="N563" s="1" t="s">
        <v>115</v>
      </c>
      <c r="O563" s="1" t="s">
        <v>3511</v>
      </c>
      <c r="P563" s="1" t="s">
        <v>3512</v>
      </c>
      <c r="Q563">
        <v>48</v>
      </c>
      <c r="R563">
        <v>6</v>
      </c>
      <c r="S563">
        <v>42</v>
      </c>
      <c r="T563">
        <v>15</v>
      </c>
      <c r="U563">
        <v>6</v>
      </c>
      <c r="V563">
        <v>120</v>
      </c>
      <c r="W563" s="1" t="s">
        <v>259</v>
      </c>
      <c r="X563" s="1" t="s">
        <v>260</v>
      </c>
      <c r="Y563" s="1" t="s">
        <v>54</v>
      </c>
      <c r="Z563">
        <v>8</v>
      </c>
      <c r="AA563" s="2">
        <v>46150</v>
      </c>
      <c r="AB563">
        <v>336231.38</v>
      </c>
      <c r="AC563">
        <v>416876.6</v>
      </c>
      <c r="AD563">
        <v>16139106.24</v>
      </c>
      <c r="AE563" s="1" t="s">
        <v>55</v>
      </c>
      <c r="AF563" s="2">
        <v>46156</v>
      </c>
      <c r="AG563" s="2">
        <v>46154</v>
      </c>
      <c r="AH563" s="2"/>
      <c r="AI563" s="1" t="s">
        <v>91</v>
      </c>
      <c r="AJ563" s="1" t="s">
        <v>92</v>
      </c>
    </row>
    <row r="564" spans="1:36">
      <c r="A564" s="1" t="s">
        <v>3513</v>
      </c>
      <c r="B564" s="1" t="s">
        <v>3514</v>
      </c>
      <c r="C564" s="1" t="s">
        <v>3515</v>
      </c>
      <c r="D564" s="1" t="s">
        <v>371</v>
      </c>
      <c r="E564" s="1" t="s">
        <v>62</v>
      </c>
      <c r="F564" s="1" t="s">
        <v>111</v>
      </c>
      <c r="G564" s="1" t="s">
        <v>234</v>
      </c>
      <c r="H564" s="1" t="s">
        <v>43</v>
      </c>
      <c r="I564" s="1" t="s">
        <v>44</v>
      </c>
      <c r="J564" t="s">
        <v>65</v>
      </c>
      <c r="K564" t="s">
        <v>66</v>
      </c>
      <c r="L564" s="1" t="s">
        <v>3516</v>
      </c>
      <c r="M564" s="1" t="s">
        <v>168</v>
      </c>
      <c r="N564" s="1" t="s">
        <v>194</v>
      </c>
      <c r="O564" s="1" t="s">
        <v>3517</v>
      </c>
      <c r="P564" s="1" t="s">
        <v>3518</v>
      </c>
      <c r="Q564">
        <v>0</v>
      </c>
      <c r="R564">
        <v>0</v>
      </c>
      <c r="S564">
        <v>0</v>
      </c>
      <c r="T564">
        <v>40</v>
      </c>
      <c r="U564">
        <v>12</v>
      </c>
      <c r="V564">
        <v>400</v>
      </c>
      <c r="W564" s="1" t="s">
        <v>161</v>
      </c>
      <c r="X564" s="1" t="s">
        <v>162</v>
      </c>
      <c r="Y564" s="1" t="s">
        <v>54</v>
      </c>
      <c r="Z564">
        <v>6</v>
      </c>
      <c r="AA564" s="2">
        <v>46037</v>
      </c>
      <c r="AB564">
        <v>200850.02</v>
      </c>
      <c r="AC564">
        <v>262030.7</v>
      </c>
      <c r="AD564">
        <v>0</v>
      </c>
      <c r="AE564" s="1" t="s">
        <v>55</v>
      </c>
      <c r="AF564" s="2">
        <v>46182</v>
      </c>
      <c r="AG564" s="2">
        <v>46043</v>
      </c>
      <c r="AH564" s="2"/>
      <c r="AI564" s="1" t="s">
        <v>56</v>
      </c>
      <c r="AJ564" s="1" t="s">
        <v>57</v>
      </c>
    </row>
    <row r="565" spans="1:36">
      <c r="A565" s="1" t="s">
        <v>3519</v>
      </c>
      <c r="B565" s="1" t="s">
        <v>3520</v>
      </c>
      <c r="C565" s="1" t="s">
        <v>3521</v>
      </c>
      <c r="D565" s="1" t="s">
        <v>355</v>
      </c>
      <c r="E565" s="1" t="s">
        <v>62</v>
      </c>
      <c r="F565" s="1" t="s">
        <v>123</v>
      </c>
      <c r="G565" s="1" t="s">
        <v>200</v>
      </c>
      <c r="H565" s="1" t="s">
        <v>43</v>
      </c>
      <c r="I565" s="1" t="s">
        <v>44</v>
      </c>
      <c r="J565" t="s">
        <v>45</v>
      </c>
      <c r="K565" t="s">
        <v>46</v>
      </c>
      <c r="L565" s="1" t="s">
        <v>171</v>
      </c>
      <c r="M565" s="1" t="s">
        <v>68</v>
      </c>
      <c r="N565" s="1" t="s">
        <v>69</v>
      </c>
      <c r="O565" s="1" t="s">
        <v>3522</v>
      </c>
      <c r="P565" s="1" t="s">
        <v>3523</v>
      </c>
      <c r="Q565">
        <v>364</v>
      </c>
      <c r="R565">
        <v>119</v>
      </c>
      <c r="S565">
        <v>245</v>
      </c>
      <c r="T565">
        <v>100</v>
      </c>
      <c r="U565">
        <v>40</v>
      </c>
      <c r="V565">
        <v>400</v>
      </c>
      <c r="W565" s="1" t="s">
        <v>259</v>
      </c>
      <c r="X565" s="1" t="s">
        <v>260</v>
      </c>
      <c r="Y565" s="1" t="s">
        <v>54</v>
      </c>
      <c r="Z565">
        <v>9</v>
      </c>
      <c r="AA565" s="2">
        <v>46100</v>
      </c>
      <c r="AB565">
        <v>401423.53</v>
      </c>
      <c r="AC565">
        <v>483735.41</v>
      </c>
      <c r="AD565">
        <v>146118164.90000001</v>
      </c>
      <c r="AE565" s="1" t="s">
        <v>55</v>
      </c>
      <c r="AF565" s="2">
        <v>46173</v>
      </c>
      <c r="AG565" s="2">
        <v>46111</v>
      </c>
      <c r="AH565" s="2"/>
      <c r="AI565" s="1" t="s">
        <v>91</v>
      </c>
      <c r="AJ565" s="1" t="s">
        <v>92</v>
      </c>
    </row>
    <row r="566" spans="1:36">
      <c r="A566" s="1" t="s">
        <v>3524</v>
      </c>
      <c r="B566" s="1" t="s">
        <v>3525</v>
      </c>
      <c r="C566" s="1" t="s">
        <v>3526</v>
      </c>
      <c r="D566" s="1" t="s">
        <v>1179</v>
      </c>
      <c r="E566" s="1" t="s">
        <v>110</v>
      </c>
      <c r="F566" s="1" t="s">
        <v>41</v>
      </c>
      <c r="G566" s="1" t="s">
        <v>42</v>
      </c>
      <c r="H566" s="1" t="s">
        <v>43</v>
      </c>
      <c r="I566" s="1" t="s">
        <v>44</v>
      </c>
      <c r="J566" t="s">
        <v>82</v>
      </c>
      <c r="K566" t="s">
        <v>83</v>
      </c>
      <c r="L566" s="1" t="s">
        <v>3527</v>
      </c>
      <c r="M566" s="1" t="s">
        <v>139</v>
      </c>
      <c r="N566" s="1" t="s">
        <v>203</v>
      </c>
      <c r="O566" s="1" t="s">
        <v>3528</v>
      </c>
      <c r="P566" s="1" t="s">
        <v>3529</v>
      </c>
      <c r="Q566">
        <v>121</v>
      </c>
      <c r="R566">
        <v>44</v>
      </c>
      <c r="S566">
        <v>77</v>
      </c>
      <c r="T566">
        <v>75</v>
      </c>
      <c r="U566">
        <v>30</v>
      </c>
      <c r="V566">
        <v>600</v>
      </c>
      <c r="W566" s="1" t="s">
        <v>161</v>
      </c>
      <c r="X566" s="1" t="s">
        <v>162</v>
      </c>
      <c r="Y566" s="1" t="s">
        <v>54</v>
      </c>
      <c r="Z566">
        <v>6</v>
      </c>
      <c r="AA566" s="2">
        <v>46054</v>
      </c>
      <c r="AB566">
        <v>96160.25</v>
      </c>
      <c r="AC566">
        <v>137293.29999999999</v>
      </c>
      <c r="AD566">
        <v>11635390.25</v>
      </c>
      <c r="AE566" s="1" t="s">
        <v>55</v>
      </c>
      <c r="AF566" s="2">
        <v>46146</v>
      </c>
      <c r="AG566" s="2">
        <v>46066</v>
      </c>
      <c r="AH566" s="2"/>
      <c r="AI566" s="1" t="s">
        <v>91</v>
      </c>
      <c r="AJ566" s="1" t="s">
        <v>92</v>
      </c>
    </row>
    <row r="567" spans="1:36">
      <c r="A567" s="1" t="s">
        <v>3530</v>
      </c>
      <c r="B567" s="1" t="s">
        <v>3531</v>
      </c>
      <c r="C567" s="1" t="s">
        <v>3532</v>
      </c>
      <c r="D567" s="1" t="s">
        <v>133</v>
      </c>
      <c r="E567" s="1" t="s">
        <v>134</v>
      </c>
      <c r="F567" s="1" t="s">
        <v>135</v>
      </c>
      <c r="G567" s="1" t="s">
        <v>166</v>
      </c>
      <c r="H567" s="1" t="s">
        <v>137</v>
      </c>
      <c r="I567" s="1" t="s">
        <v>44</v>
      </c>
      <c r="J567" t="s">
        <v>65</v>
      </c>
      <c r="K567" t="s">
        <v>66</v>
      </c>
      <c r="L567" s="1" t="s">
        <v>845</v>
      </c>
      <c r="M567" s="1" t="s">
        <v>68</v>
      </c>
      <c r="N567" s="1" t="s">
        <v>194</v>
      </c>
      <c r="O567" s="1" t="s">
        <v>3533</v>
      </c>
      <c r="P567" s="1" t="s">
        <v>3534</v>
      </c>
      <c r="Q567">
        <v>195</v>
      </c>
      <c r="R567">
        <v>31</v>
      </c>
      <c r="S567">
        <v>164</v>
      </c>
      <c r="T567">
        <v>50</v>
      </c>
      <c r="U567">
        <v>25</v>
      </c>
      <c r="V567">
        <v>300</v>
      </c>
      <c r="W567" s="1" t="s">
        <v>444</v>
      </c>
      <c r="X567" s="1" t="s">
        <v>445</v>
      </c>
      <c r="Y567" s="1" t="s">
        <v>74</v>
      </c>
      <c r="Z567">
        <v>19</v>
      </c>
      <c r="AA567" s="2">
        <v>46031</v>
      </c>
      <c r="AB567">
        <v>43107</v>
      </c>
      <c r="AC567">
        <v>51400.7</v>
      </c>
      <c r="AD567">
        <v>8405865</v>
      </c>
      <c r="AE567" s="1" t="s">
        <v>55</v>
      </c>
      <c r="AF567" s="2">
        <v>46176</v>
      </c>
      <c r="AG567" s="2">
        <v>46044</v>
      </c>
      <c r="AH567" s="2">
        <v>46641</v>
      </c>
      <c r="AI567" s="1" t="s">
        <v>91</v>
      </c>
      <c r="AJ567" s="1" t="s">
        <v>92</v>
      </c>
    </row>
    <row r="568" spans="1:36">
      <c r="A568" s="1" t="s">
        <v>3535</v>
      </c>
      <c r="B568" s="1" t="s">
        <v>3536</v>
      </c>
      <c r="C568" s="1" t="s">
        <v>3537</v>
      </c>
      <c r="D568" s="1" t="s">
        <v>355</v>
      </c>
      <c r="E568" s="1" t="s">
        <v>62</v>
      </c>
      <c r="F568" s="1" t="s">
        <v>123</v>
      </c>
      <c r="G568" s="1" t="s">
        <v>200</v>
      </c>
      <c r="H568" s="1" t="s">
        <v>43</v>
      </c>
      <c r="I568" s="1" t="s">
        <v>44</v>
      </c>
      <c r="J568" t="s">
        <v>65</v>
      </c>
      <c r="K568" t="s">
        <v>66</v>
      </c>
      <c r="L568" s="1" t="s">
        <v>171</v>
      </c>
      <c r="M568" s="1" t="s">
        <v>48</v>
      </c>
      <c r="N568" s="1" t="s">
        <v>203</v>
      </c>
      <c r="O568" s="1" t="s">
        <v>3538</v>
      </c>
      <c r="P568" s="1" t="s">
        <v>3539</v>
      </c>
      <c r="Q568">
        <v>18</v>
      </c>
      <c r="R568">
        <v>3</v>
      </c>
      <c r="S568">
        <v>15</v>
      </c>
      <c r="T568">
        <v>10</v>
      </c>
      <c r="U568">
        <v>3</v>
      </c>
      <c r="V568">
        <v>100</v>
      </c>
      <c r="W568" s="1" t="s">
        <v>181</v>
      </c>
      <c r="X568" s="1" t="s">
        <v>182</v>
      </c>
      <c r="Y568" s="1" t="s">
        <v>54</v>
      </c>
      <c r="Z568">
        <v>12</v>
      </c>
      <c r="AA568" s="2">
        <v>45804</v>
      </c>
      <c r="AB568">
        <v>616066.09</v>
      </c>
      <c r="AC568">
        <v>755389.18</v>
      </c>
      <c r="AD568">
        <v>11089189.619999999</v>
      </c>
      <c r="AE568" s="1" t="s">
        <v>55</v>
      </c>
      <c r="AF568" s="2">
        <v>46189</v>
      </c>
      <c r="AG568" s="2">
        <v>45809</v>
      </c>
      <c r="AH568" s="2"/>
      <c r="AI568" s="1" t="s">
        <v>91</v>
      </c>
      <c r="AJ568" s="1" t="s">
        <v>92</v>
      </c>
    </row>
    <row r="569" spans="1:36">
      <c r="A569" s="1" t="s">
        <v>3540</v>
      </c>
      <c r="B569" s="1" t="s">
        <v>3541</v>
      </c>
      <c r="C569" s="1" t="s">
        <v>3542</v>
      </c>
      <c r="D569" s="1" t="s">
        <v>1318</v>
      </c>
      <c r="E569" s="1" t="s">
        <v>62</v>
      </c>
      <c r="F569" s="1" t="s">
        <v>363</v>
      </c>
      <c r="G569" s="1" t="s">
        <v>434</v>
      </c>
      <c r="H569" s="1" t="s">
        <v>43</v>
      </c>
      <c r="I569" s="1" t="s">
        <v>44</v>
      </c>
      <c r="J569" t="s">
        <v>65</v>
      </c>
      <c r="K569" t="s">
        <v>66</v>
      </c>
      <c r="L569" s="1" t="s">
        <v>3543</v>
      </c>
      <c r="M569" s="1" t="s">
        <v>139</v>
      </c>
      <c r="N569" s="1" t="s">
        <v>203</v>
      </c>
      <c r="O569" s="1" t="s">
        <v>3544</v>
      </c>
      <c r="P569" s="1" t="s">
        <v>3545</v>
      </c>
      <c r="Q569">
        <v>87</v>
      </c>
      <c r="R569">
        <v>9</v>
      </c>
      <c r="S569">
        <v>78</v>
      </c>
      <c r="T569">
        <v>30</v>
      </c>
      <c r="U569">
        <v>12</v>
      </c>
      <c r="V569">
        <v>120</v>
      </c>
      <c r="W569" s="1" t="s">
        <v>444</v>
      </c>
      <c r="X569" s="1" t="s">
        <v>445</v>
      </c>
      <c r="Y569" s="1" t="s">
        <v>74</v>
      </c>
      <c r="Z569">
        <v>19</v>
      </c>
      <c r="AA569" s="2">
        <v>45955</v>
      </c>
      <c r="AB569">
        <v>50118.19</v>
      </c>
      <c r="AC569">
        <v>61066.6</v>
      </c>
      <c r="AD569">
        <v>4360282.53</v>
      </c>
      <c r="AE569" s="1" t="s">
        <v>55</v>
      </c>
      <c r="AF569" s="2">
        <v>46166</v>
      </c>
      <c r="AG569" s="2">
        <v>45968</v>
      </c>
      <c r="AH569" s="2"/>
      <c r="AI569" s="1" t="s">
        <v>91</v>
      </c>
      <c r="AJ569" s="1" t="s">
        <v>92</v>
      </c>
    </row>
    <row r="570" spans="1:36">
      <c r="A570" s="1" t="s">
        <v>3546</v>
      </c>
      <c r="B570" s="1" t="s">
        <v>3547</v>
      </c>
      <c r="C570" s="1" t="s">
        <v>3548</v>
      </c>
      <c r="D570" s="1" t="s">
        <v>1318</v>
      </c>
      <c r="E570" s="1" t="s">
        <v>62</v>
      </c>
      <c r="F570" s="1" t="s">
        <v>363</v>
      </c>
      <c r="G570" s="1" t="s">
        <v>400</v>
      </c>
      <c r="H570" s="1" t="s">
        <v>43</v>
      </c>
      <c r="I570" s="1" t="s">
        <v>44</v>
      </c>
      <c r="J570" t="s">
        <v>65</v>
      </c>
      <c r="K570" t="s">
        <v>66</v>
      </c>
      <c r="L570" s="1" t="s">
        <v>3549</v>
      </c>
      <c r="M570" s="1" t="s">
        <v>114</v>
      </c>
      <c r="N570" s="1" t="s">
        <v>203</v>
      </c>
      <c r="O570" s="1" t="s">
        <v>3550</v>
      </c>
      <c r="P570" s="1" t="s">
        <v>3551</v>
      </c>
      <c r="Q570">
        <v>36</v>
      </c>
      <c r="R570">
        <v>2</v>
      </c>
      <c r="S570">
        <v>34</v>
      </c>
      <c r="T570">
        <v>25</v>
      </c>
      <c r="U570">
        <v>7</v>
      </c>
      <c r="V570">
        <v>125</v>
      </c>
      <c r="W570" s="1" t="s">
        <v>444</v>
      </c>
      <c r="X570" s="1" t="s">
        <v>445</v>
      </c>
      <c r="Y570" s="1" t="s">
        <v>74</v>
      </c>
      <c r="Z570">
        <v>18</v>
      </c>
      <c r="AA570" s="2">
        <v>45982</v>
      </c>
      <c r="AB570">
        <v>61465.52</v>
      </c>
      <c r="AC570">
        <v>83023.199999999997</v>
      </c>
      <c r="AD570">
        <v>2212758.7200000002</v>
      </c>
      <c r="AE570" s="1" t="s">
        <v>55</v>
      </c>
      <c r="AF570" s="2">
        <v>46163</v>
      </c>
      <c r="AG570" s="2">
        <v>45994</v>
      </c>
      <c r="AH570" s="2"/>
      <c r="AI570" s="1" t="s">
        <v>91</v>
      </c>
      <c r="AJ570" s="1" t="s">
        <v>92</v>
      </c>
    </row>
    <row r="571" spans="1:36">
      <c r="A571" s="1" t="s">
        <v>3552</v>
      </c>
      <c r="B571" s="1" t="s">
        <v>3553</v>
      </c>
      <c r="C571" s="1" t="s">
        <v>3554</v>
      </c>
      <c r="D571" s="1" t="s">
        <v>2078</v>
      </c>
      <c r="E571" s="1" t="s">
        <v>243</v>
      </c>
      <c r="F571" s="1" t="s">
        <v>244</v>
      </c>
      <c r="G571" s="1" t="s">
        <v>778</v>
      </c>
      <c r="H571" s="1" t="s">
        <v>43</v>
      </c>
      <c r="I571" s="1" t="s">
        <v>44</v>
      </c>
      <c r="J571" t="s">
        <v>82</v>
      </c>
      <c r="K571" t="s">
        <v>83</v>
      </c>
      <c r="L571" s="1" t="s">
        <v>3555</v>
      </c>
      <c r="M571" s="1" t="s">
        <v>85</v>
      </c>
      <c r="N571" s="1" t="s">
        <v>178</v>
      </c>
      <c r="O571" s="1" t="s">
        <v>3556</v>
      </c>
      <c r="P571" s="1" t="s">
        <v>3557</v>
      </c>
      <c r="Q571">
        <v>0</v>
      </c>
      <c r="R571">
        <v>0</v>
      </c>
      <c r="S571">
        <v>0</v>
      </c>
      <c r="T571">
        <v>20</v>
      </c>
      <c r="U571">
        <v>6</v>
      </c>
      <c r="V571">
        <v>100</v>
      </c>
      <c r="W571" s="1" t="s">
        <v>259</v>
      </c>
      <c r="X571" s="1" t="s">
        <v>260</v>
      </c>
      <c r="Y571" s="1" t="s">
        <v>54</v>
      </c>
      <c r="Z571">
        <v>8</v>
      </c>
      <c r="AA571" s="2">
        <v>45730</v>
      </c>
      <c r="AB571">
        <v>157279.65</v>
      </c>
      <c r="AC571">
        <v>215290.33</v>
      </c>
      <c r="AD571">
        <v>0</v>
      </c>
      <c r="AE571" s="1" t="s">
        <v>55</v>
      </c>
      <c r="AF571" s="2">
        <v>46178</v>
      </c>
      <c r="AG571" s="2">
        <v>45731</v>
      </c>
      <c r="AH571" s="2"/>
      <c r="AI571" s="1" t="s">
        <v>56</v>
      </c>
      <c r="AJ571" s="1" t="s">
        <v>57</v>
      </c>
    </row>
    <row r="572" spans="1:36">
      <c r="A572" s="1" t="s">
        <v>3558</v>
      </c>
      <c r="B572" s="1" t="s">
        <v>3559</v>
      </c>
      <c r="C572" s="1" t="s">
        <v>3560</v>
      </c>
      <c r="D572" s="1" t="s">
        <v>662</v>
      </c>
      <c r="E572" s="1" t="s">
        <v>186</v>
      </c>
      <c r="F572" s="1" t="s">
        <v>80</v>
      </c>
      <c r="G572" s="1" t="s">
        <v>81</v>
      </c>
      <c r="H572" s="1" t="s">
        <v>43</v>
      </c>
      <c r="I572" s="1" t="s">
        <v>44</v>
      </c>
      <c r="J572" t="s">
        <v>45</v>
      </c>
      <c r="K572" t="s">
        <v>46</v>
      </c>
      <c r="L572" s="1" t="s">
        <v>3561</v>
      </c>
      <c r="M572" s="1" t="s">
        <v>68</v>
      </c>
      <c r="N572" s="1" t="s">
        <v>278</v>
      </c>
      <c r="O572" s="1" t="s">
        <v>3562</v>
      </c>
      <c r="P572" s="1" t="s">
        <v>3563</v>
      </c>
      <c r="Q572">
        <v>6</v>
      </c>
      <c r="R572">
        <v>2</v>
      </c>
      <c r="S572">
        <v>4</v>
      </c>
      <c r="T572">
        <v>20</v>
      </c>
      <c r="U572">
        <v>6</v>
      </c>
      <c r="V572">
        <v>100</v>
      </c>
      <c r="W572" s="1" t="s">
        <v>151</v>
      </c>
      <c r="X572" s="1" t="s">
        <v>152</v>
      </c>
      <c r="Y572" s="1" t="s">
        <v>153</v>
      </c>
      <c r="Z572">
        <v>39</v>
      </c>
      <c r="AA572" s="2">
        <v>46054</v>
      </c>
      <c r="AB572">
        <v>915178.44</v>
      </c>
      <c r="AC572">
        <v>1187427.19</v>
      </c>
      <c r="AD572">
        <v>5491070.6399999997</v>
      </c>
      <c r="AE572" s="1" t="s">
        <v>55</v>
      </c>
      <c r="AF572" s="2">
        <v>46188</v>
      </c>
      <c r="AG572" s="2">
        <v>46065</v>
      </c>
      <c r="AH572" s="2"/>
      <c r="AI572" s="1" t="s">
        <v>129</v>
      </c>
      <c r="AJ572" s="1" t="s">
        <v>57</v>
      </c>
    </row>
    <row r="573" spans="1:36">
      <c r="A573" s="1" t="s">
        <v>3564</v>
      </c>
      <c r="B573" s="1" t="s">
        <v>3565</v>
      </c>
      <c r="C573" s="1" t="s">
        <v>3566</v>
      </c>
      <c r="D573" s="1" t="s">
        <v>303</v>
      </c>
      <c r="E573" s="1" t="s">
        <v>146</v>
      </c>
      <c r="F573" s="1" t="s">
        <v>63</v>
      </c>
      <c r="G573" s="1" t="s">
        <v>304</v>
      </c>
      <c r="H573" s="1" t="s">
        <v>43</v>
      </c>
      <c r="I573" s="1" t="s">
        <v>44</v>
      </c>
      <c r="J573" t="s">
        <v>45</v>
      </c>
      <c r="K573" t="s">
        <v>46</v>
      </c>
      <c r="L573" s="1" t="s">
        <v>3567</v>
      </c>
      <c r="M573" s="1" t="s">
        <v>48</v>
      </c>
      <c r="N573" s="1" t="s">
        <v>278</v>
      </c>
      <c r="O573" s="1" t="s">
        <v>3568</v>
      </c>
      <c r="P573" s="1" t="s">
        <v>2874</v>
      </c>
      <c r="Q573">
        <v>144</v>
      </c>
      <c r="R573">
        <v>47</v>
      </c>
      <c r="S573">
        <v>97</v>
      </c>
      <c r="T573">
        <v>75</v>
      </c>
      <c r="U573">
        <v>30</v>
      </c>
      <c r="V573">
        <v>375</v>
      </c>
      <c r="W573" s="1" t="s">
        <v>259</v>
      </c>
      <c r="X573" s="1" t="s">
        <v>260</v>
      </c>
      <c r="Y573" s="1" t="s">
        <v>54</v>
      </c>
      <c r="Z573">
        <v>8</v>
      </c>
      <c r="AA573" s="2">
        <v>45971</v>
      </c>
      <c r="AB573">
        <v>93739.1</v>
      </c>
      <c r="AC573">
        <v>142670.29</v>
      </c>
      <c r="AD573">
        <v>13498430.4</v>
      </c>
      <c r="AE573" s="1" t="s">
        <v>55</v>
      </c>
      <c r="AF573" s="2">
        <v>46142</v>
      </c>
      <c r="AG573" s="2">
        <v>45982</v>
      </c>
      <c r="AH573" s="2">
        <v>46872</v>
      </c>
      <c r="AI573" s="1" t="s">
        <v>91</v>
      </c>
      <c r="AJ573" s="1" t="s">
        <v>92</v>
      </c>
    </row>
    <row r="574" spans="1:36">
      <c r="A574" s="1" t="s">
        <v>3569</v>
      </c>
      <c r="B574" s="1" t="s">
        <v>3570</v>
      </c>
      <c r="C574" s="1"/>
      <c r="D574" s="1" t="s">
        <v>486</v>
      </c>
      <c r="E574" s="1" t="s">
        <v>254</v>
      </c>
      <c r="F574" s="1" t="s">
        <v>217</v>
      </c>
      <c r="G574" s="1" t="s">
        <v>218</v>
      </c>
      <c r="H574" s="1" t="s">
        <v>43</v>
      </c>
      <c r="I574" s="1" t="s">
        <v>44</v>
      </c>
      <c r="J574" t="s">
        <v>82</v>
      </c>
      <c r="K574" t="s">
        <v>83</v>
      </c>
      <c r="L574" s="1" t="s">
        <v>3571</v>
      </c>
      <c r="M574" s="1" t="s">
        <v>100</v>
      </c>
      <c r="N574" s="1" t="s">
        <v>203</v>
      </c>
      <c r="O574" s="1" t="s">
        <v>3572</v>
      </c>
      <c r="P574" s="1" t="s">
        <v>3573</v>
      </c>
      <c r="Q574">
        <v>27</v>
      </c>
      <c r="R574">
        <v>0</v>
      </c>
      <c r="S574">
        <v>27</v>
      </c>
      <c r="T574">
        <v>20</v>
      </c>
      <c r="U574">
        <v>8</v>
      </c>
      <c r="V574">
        <v>120</v>
      </c>
      <c r="W574" s="1" t="s">
        <v>161</v>
      </c>
      <c r="X574" s="1" t="s">
        <v>162</v>
      </c>
      <c r="Y574" s="1" t="s">
        <v>54</v>
      </c>
      <c r="Z574">
        <v>3</v>
      </c>
      <c r="AA574" s="2">
        <v>45770</v>
      </c>
      <c r="AB574">
        <v>377447.38</v>
      </c>
      <c r="AC574">
        <v>542800.11</v>
      </c>
      <c r="AD574">
        <v>10191079.26</v>
      </c>
      <c r="AE574" s="1" t="s">
        <v>55</v>
      </c>
      <c r="AF574" s="2">
        <v>46165</v>
      </c>
      <c r="AG574" s="2">
        <v>45772</v>
      </c>
      <c r="AH574" s="2"/>
      <c r="AI574" s="1" t="s">
        <v>91</v>
      </c>
      <c r="AJ574" s="1" t="s">
        <v>92</v>
      </c>
    </row>
    <row r="575" spans="1:36">
      <c r="A575" s="1" t="s">
        <v>3574</v>
      </c>
      <c r="B575" s="1" t="s">
        <v>3575</v>
      </c>
      <c r="C575" s="1" t="s">
        <v>3576</v>
      </c>
      <c r="D575" s="1" t="s">
        <v>284</v>
      </c>
      <c r="E575" s="1" t="s">
        <v>186</v>
      </c>
      <c r="F575" s="1" t="s">
        <v>80</v>
      </c>
      <c r="G575" s="1" t="s">
        <v>176</v>
      </c>
      <c r="H575" s="1" t="s">
        <v>43</v>
      </c>
      <c r="I575" s="1" t="s">
        <v>44</v>
      </c>
      <c r="J575" t="s">
        <v>65</v>
      </c>
      <c r="K575" t="s">
        <v>66</v>
      </c>
      <c r="L575" s="1" t="s">
        <v>171</v>
      </c>
      <c r="M575" s="1" t="s">
        <v>139</v>
      </c>
      <c r="N575" s="1" t="s">
        <v>194</v>
      </c>
      <c r="O575" s="1" t="s">
        <v>3577</v>
      </c>
      <c r="P575" s="1" t="s">
        <v>3578</v>
      </c>
      <c r="Q575">
        <v>32</v>
      </c>
      <c r="R575">
        <v>2</v>
      </c>
      <c r="S575">
        <v>30</v>
      </c>
      <c r="T575">
        <v>10</v>
      </c>
      <c r="U575">
        <v>5</v>
      </c>
      <c r="V575">
        <v>40</v>
      </c>
      <c r="W575" s="1" t="s">
        <v>52</v>
      </c>
      <c r="X575" s="1" t="s">
        <v>53</v>
      </c>
      <c r="Y575" s="1" t="s">
        <v>54</v>
      </c>
      <c r="Z575">
        <v>2</v>
      </c>
      <c r="AA575" s="2">
        <v>45774</v>
      </c>
      <c r="AB575">
        <v>538810.16</v>
      </c>
      <c r="AC575">
        <v>624272.63</v>
      </c>
      <c r="AD575">
        <v>17241925.120000001</v>
      </c>
      <c r="AE575" s="1" t="s">
        <v>55</v>
      </c>
      <c r="AF575" s="2">
        <v>46192</v>
      </c>
      <c r="AG575" s="2">
        <v>45782</v>
      </c>
      <c r="AH575" s="2"/>
      <c r="AI575" s="1" t="s">
        <v>91</v>
      </c>
      <c r="AJ575" s="1" t="s">
        <v>92</v>
      </c>
    </row>
    <row r="576" spans="1:36">
      <c r="A576" s="1" t="s">
        <v>3579</v>
      </c>
      <c r="B576" s="1" t="s">
        <v>3580</v>
      </c>
      <c r="C576" s="1" t="s">
        <v>3581</v>
      </c>
      <c r="D576" s="1" t="s">
        <v>274</v>
      </c>
      <c r="E576" s="1" t="s">
        <v>275</v>
      </c>
      <c r="F576" s="1" t="s">
        <v>266</v>
      </c>
      <c r="G576" s="1" t="s">
        <v>267</v>
      </c>
      <c r="H576" s="1" t="s">
        <v>43</v>
      </c>
      <c r="I576" s="1" t="s">
        <v>44</v>
      </c>
      <c r="J576" t="s">
        <v>65</v>
      </c>
      <c r="K576" t="s">
        <v>66</v>
      </c>
      <c r="L576" s="1" t="s">
        <v>3582</v>
      </c>
      <c r="M576" s="1" t="s">
        <v>139</v>
      </c>
      <c r="N576" s="1" t="s">
        <v>278</v>
      </c>
      <c r="O576" s="1" t="s">
        <v>3583</v>
      </c>
      <c r="P576" s="1" t="s">
        <v>3584</v>
      </c>
      <c r="Q576">
        <v>271</v>
      </c>
      <c r="R576">
        <v>79</v>
      </c>
      <c r="S576">
        <v>192</v>
      </c>
      <c r="T576">
        <v>100</v>
      </c>
      <c r="U576">
        <v>40</v>
      </c>
      <c r="V576">
        <v>400</v>
      </c>
      <c r="W576" s="1" t="s">
        <v>181</v>
      </c>
      <c r="X576" s="1" t="s">
        <v>182</v>
      </c>
      <c r="Y576" s="1" t="s">
        <v>54</v>
      </c>
      <c r="Z576">
        <v>6</v>
      </c>
      <c r="AA576" s="2">
        <v>45900</v>
      </c>
      <c r="AB576">
        <v>585686.76</v>
      </c>
      <c r="AC576">
        <v>837623.65</v>
      </c>
      <c r="AD576">
        <v>158721112</v>
      </c>
      <c r="AE576" s="1" t="s">
        <v>55</v>
      </c>
      <c r="AF576" s="2">
        <v>46149</v>
      </c>
      <c r="AG576" s="2">
        <v>45906</v>
      </c>
      <c r="AH576" s="2"/>
      <c r="AI576" s="1" t="s">
        <v>91</v>
      </c>
      <c r="AJ576" s="1" t="s">
        <v>92</v>
      </c>
    </row>
    <row r="577" spans="1:36">
      <c r="A577" s="1" t="s">
        <v>3585</v>
      </c>
      <c r="B577" s="1" t="s">
        <v>3586</v>
      </c>
      <c r="C577" s="1" t="s">
        <v>3587</v>
      </c>
      <c r="D577" s="1" t="s">
        <v>880</v>
      </c>
      <c r="E577" s="1" t="s">
        <v>62</v>
      </c>
      <c r="F577" s="1" t="s">
        <v>217</v>
      </c>
      <c r="G577" s="1" t="s">
        <v>487</v>
      </c>
      <c r="H577" s="1" t="s">
        <v>43</v>
      </c>
      <c r="I577" s="1" t="s">
        <v>44</v>
      </c>
      <c r="J577" t="s">
        <v>82</v>
      </c>
      <c r="K577" t="s">
        <v>83</v>
      </c>
      <c r="L577" s="1" t="s">
        <v>3588</v>
      </c>
      <c r="M577" s="1" t="s">
        <v>114</v>
      </c>
      <c r="N577" s="1" t="s">
        <v>101</v>
      </c>
      <c r="O577" s="1" t="s">
        <v>3589</v>
      </c>
      <c r="P577" s="1" t="s">
        <v>3590</v>
      </c>
      <c r="Q577">
        <v>25</v>
      </c>
      <c r="R577">
        <v>5</v>
      </c>
      <c r="S577">
        <v>20</v>
      </c>
      <c r="T577">
        <v>10</v>
      </c>
      <c r="U577">
        <v>4</v>
      </c>
      <c r="V577">
        <v>50</v>
      </c>
      <c r="W577" s="1" t="s">
        <v>151</v>
      </c>
      <c r="X577" s="1" t="s">
        <v>152</v>
      </c>
      <c r="Y577" s="1" t="s">
        <v>153</v>
      </c>
      <c r="Z577">
        <v>39</v>
      </c>
      <c r="AA577" s="2">
        <v>45806</v>
      </c>
      <c r="AB577">
        <v>364445.24</v>
      </c>
      <c r="AC577">
        <v>430639.17</v>
      </c>
      <c r="AD577">
        <v>9111131</v>
      </c>
      <c r="AE577" s="1" t="s">
        <v>55</v>
      </c>
      <c r="AF577" s="2">
        <v>46187</v>
      </c>
      <c r="AG577" s="2">
        <v>45816</v>
      </c>
      <c r="AH577" s="2"/>
      <c r="AI577" s="1" t="s">
        <v>91</v>
      </c>
      <c r="AJ577" s="1" t="s">
        <v>92</v>
      </c>
    </row>
    <row r="578" spans="1:36">
      <c r="A578" s="1" t="s">
        <v>3591</v>
      </c>
      <c r="B578" s="1" t="s">
        <v>3592</v>
      </c>
      <c r="C578" s="1" t="s">
        <v>3593</v>
      </c>
      <c r="D578" s="1" t="s">
        <v>378</v>
      </c>
      <c r="E578" s="1" t="s">
        <v>110</v>
      </c>
      <c r="F578" s="1" t="s">
        <v>63</v>
      </c>
      <c r="G578" s="1" t="s">
        <v>64</v>
      </c>
      <c r="H578" s="1" t="s">
        <v>43</v>
      </c>
      <c r="I578" s="1" t="s">
        <v>44</v>
      </c>
      <c r="J578" t="s">
        <v>82</v>
      </c>
      <c r="K578" t="s">
        <v>83</v>
      </c>
      <c r="L578" s="1" t="s">
        <v>3594</v>
      </c>
      <c r="M578" s="1" t="s">
        <v>48</v>
      </c>
      <c r="N578" s="1" t="s">
        <v>203</v>
      </c>
      <c r="O578" s="1" t="s">
        <v>3595</v>
      </c>
      <c r="P578" s="1" t="s">
        <v>3596</v>
      </c>
      <c r="Q578">
        <v>167</v>
      </c>
      <c r="R578">
        <v>28</v>
      </c>
      <c r="S578">
        <v>139</v>
      </c>
      <c r="T578">
        <v>40</v>
      </c>
      <c r="U578">
        <v>16</v>
      </c>
      <c r="V578">
        <v>400</v>
      </c>
      <c r="W578" s="1" t="s">
        <v>259</v>
      </c>
      <c r="X578" s="1" t="s">
        <v>260</v>
      </c>
      <c r="Y578" s="1" t="s">
        <v>54</v>
      </c>
      <c r="Z578">
        <v>7</v>
      </c>
      <c r="AA578" s="2">
        <v>45957</v>
      </c>
      <c r="AB578">
        <v>9659.9599999999991</v>
      </c>
      <c r="AC578">
        <v>13249.3</v>
      </c>
      <c r="AD578">
        <v>1613213.32</v>
      </c>
      <c r="AE578" s="1" t="s">
        <v>55</v>
      </c>
      <c r="AF578" s="2">
        <v>46198</v>
      </c>
      <c r="AG578" s="2">
        <v>45958</v>
      </c>
      <c r="AH578" s="2">
        <v>46836</v>
      </c>
      <c r="AI578" s="1" t="s">
        <v>91</v>
      </c>
      <c r="AJ578" s="1" t="s">
        <v>92</v>
      </c>
    </row>
    <row r="579" spans="1:36">
      <c r="A579" s="1" t="s">
        <v>3597</v>
      </c>
      <c r="B579" s="1" t="s">
        <v>3598</v>
      </c>
      <c r="C579" s="1" t="s">
        <v>3599</v>
      </c>
      <c r="D579" s="1" t="s">
        <v>1343</v>
      </c>
      <c r="E579" s="1" t="s">
        <v>122</v>
      </c>
      <c r="F579" s="1" t="s">
        <v>80</v>
      </c>
      <c r="G579" s="1" t="s">
        <v>176</v>
      </c>
      <c r="H579" s="1" t="s">
        <v>43</v>
      </c>
      <c r="I579" s="1" t="s">
        <v>44</v>
      </c>
      <c r="J579" t="s">
        <v>65</v>
      </c>
      <c r="K579" t="s">
        <v>66</v>
      </c>
      <c r="L579" s="1" t="s">
        <v>3600</v>
      </c>
      <c r="M579" s="1" t="s">
        <v>139</v>
      </c>
      <c r="N579" s="1" t="s">
        <v>278</v>
      </c>
      <c r="O579" s="1" t="s">
        <v>3601</v>
      </c>
      <c r="P579" s="1" t="s">
        <v>3602</v>
      </c>
      <c r="Q579">
        <v>77</v>
      </c>
      <c r="R579">
        <v>3</v>
      </c>
      <c r="S579">
        <v>74</v>
      </c>
      <c r="T579">
        <v>20</v>
      </c>
      <c r="U579">
        <v>8</v>
      </c>
      <c r="V579">
        <v>80</v>
      </c>
      <c r="W579" s="1" t="s">
        <v>72</v>
      </c>
      <c r="X579" s="1" t="s">
        <v>73</v>
      </c>
      <c r="Y579" s="1" t="s">
        <v>74</v>
      </c>
      <c r="Z579">
        <v>19</v>
      </c>
      <c r="AA579" s="2">
        <v>45882</v>
      </c>
      <c r="AB579">
        <v>877009.75</v>
      </c>
      <c r="AC579">
        <v>1138014.33</v>
      </c>
      <c r="AD579">
        <v>67529750.75</v>
      </c>
      <c r="AE579" s="1" t="s">
        <v>55</v>
      </c>
      <c r="AF579" s="2">
        <v>46155</v>
      </c>
      <c r="AG579" s="2">
        <v>45894</v>
      </c>
      <c r="AH579" s="2"/>
      <c r="AI579" s="1" t="s">
        <v>91</v>
      </c>
      <c r="AJ579" s="1" t="s">
        <v>92</v>
      </c>
    </row>
    <row r="580" spans="1:36">
      <c r="A580" s="1" t="s">
        <v>3603</v>
      </c>
      <c r="B580" s="1" t="s">
        <v>3604</v>
      </c>
      <c r="C580" s="1" t="s">
        <v>3605</v>
      </c>
      <c r="D580" s="1" t="s">
        <v>242</v>
      </c>
      <c r="E580" s="1" t="s">
        <v>243</v>
      </c>
      <c r="F580" s="1" t="s">
        <v>244</v>
      </c>
      <c r="G580" s="1" t="s">
        <v>509</v>
      </c>
      <c r="H580" s="1" t="s">
        <v>43</v>
      </c>
      <c r="I580" s="1" t="s">
        <v>44</v>
      </c>
      <c r="J580" t="s">
        <v>82</v>
      </c>
      <c r="K580" t="s">
        <v>83</v>
      </c>
      <c r="L580" s="1" t="s">
        <v>3606</v>
      </c>
      <c r="M580" s="1" t="s">
        <v>68</v>
      </c>
      <c r="N580" s="1" t="s">
        <v>203</v>
      </c>
      <c r="O580" s="1" t="s">
        <v>3607</v>
      </c>
      <c r="P580" s="1" t="s">
        <v>3608</v>
      </c>
      <c r="Q580">
        <v>221</v>
      </c>
      <c r="R580">
        <v>12</v>
      </c>
      <c r="S580">
        <v>209</v>
      </c>
      <c r="T580">
        <v>60</v>
      </c>
      <c r="U580">
        <v>24</v>
      </c>
      <c r="V580">
        <v>240</v>
      </c>
      <c r="W580" s="1" t="s">
        <v>259</v>
      </c>
      <c r="X580" s="1" t="s">
        <v>260</v>
      </c>
      <c r="Y580" s="1" t="s">
        <v>54</v>
      </c>
      <c r="Z580">
        <v>7</v>
      </c>
      <c r="AA580" s="2">
        <v>46077</v>
      </c>
      <c r="AB580">
        <v>191028.58</v>
      </c>
      <c r="AC580">
        <v>265930.44</v>
      </c>
      <c r="AD580">
        <v>42217316.18</v>
      </c>
      <c r="AE580" s="1" t="s">
        <v>55</v>
      </c>
      <c r="AF580" s="2">
        <v>46202</v>
      </c>
      <c r="AG580" s="2">
        <v>46083</v>
      </c>
      <c r="AH580" s="2"/>
      <c r="AI580" s="1" t="s">
        <v>91</v>
      </c>
      <c r="AJ580" s="1" t="s">
        <v>92</v>
      </c>
    </row>
    <row r="581" spans="1:36">
      <c r="A581" s="1" t="s">
        <v>3609</v>
      </c>
      <c r="B581" s="1" t="s">
        <v>3610</v>
      </c>
      <c r="C581" s="1" t="s">
        <v>3611</v>
      </c>
      <c r="D581" s="1" t="s">
        <v>355</v>
      </c>
      <c r="E581" s="1" t="s">
        <v>62</v>
      </c>
      <c r="F581" s="1" t="s">
        <v>123</v>
      </c>
      <c r="G581" s="1" t="s">
        <v>200</v>
      </c>
      <c r="H581" s="1" t="s">
        <v>43</v>
      </c>
      <c r="I581" s="1" t="s">
        <v>201</v>
      </c>
      <c r="J581" t="s">
        <v>65</v>
      </c>
      <c r="K581" t="s">
        <v>66</v>
      </c>
      <c r="L581" s="1" t="s">
        <v>2908</v>
      </c>
      <c r="M581" s="1" t="s">
        <v>48</v>
      </c>
      <c r="N581" s="1" t="s">
        <v>49</v>
      </c>
      <c r="O581" s="1" t="s">
        <v>3612</v>
      </c>
      <c r="P581" s="1" t="s">
        <v>3613</v>
      </c>
      <c r="Q581">
        <v>61</v>
      </c>
      <c r="R581">
        <v>22</v>
      </c>
      <c r="S581">
        <v>39</v>
      </c>
      <c r="T581">
        <v>25</v>
      </c>
      <c r="U581">
        <v>10</v>
      </c>
      <c r="V581">
        <v>150</v>
      </c>
      <c r="W581" s="1" t="s">
        <v>444</v>
      </c>
      <c r="X581" s="1" t="s">
        <v>171</v>
      </c>
      <c r="Y581" s="1" t="s">
        <v>74</v>
      </c>
      <c r="Z581">
        <v>21</v>
      </c>
      <c r="AA581" s="2">
        <v>45799</v>
      </c>
      <c r="AB581">
        <v>265158.03000000003</v>
      </c>
      <c r="AC581">
        <v>393072.65</v>
      </c>
      <c r="AD581">
        <v>16174639.83</v>
      </c>
      <c r="AE581" s="1" t="s">
        <v>55</v>
      </c>
      <c r="AF581" s="2">
        <v>46161</v>
      </c>
      <c r="AG581" s="2">
        <v>45813</v>
      </c>
      <c r="AH581" s="2"/>
      <c r="AI581" s="1" t="s">
        <v>91</v>
      </c>
      <c r="AJ581" s="1" t="s">
        <v>92</v>
      </c>
    </row>
    <row r="582" spans="1:36">
      <c r="A582" s="1" t="s">
        <v>3614</v>
      </c>
      <c r="B582" s="1" t="s">
        <v>3615</v>
      </c>
      <c r="C582" s="1" t="s">
        <v>3616</v>
      </c>
      <c r="D582" s="1" t="s">
        <v>109</v>
      </c>
      <c r="E582" s="1" t="s">
        <v>110</v>
      </c>
      <c r="F582" s="1" t="s">
        <v>111</v>
      </c>
      <c r="G582" s="1" t="s">
        <v>234</v>
      </c>
      <c r="H582" s="1" t="s">
        <v>43</v>
      </c>
      <c r="I582" s="1" t="s">
        <v>44</v>
      </c>
      <c r="J582" t="s">
        <v>82</v>
      </c>
      <c r="K582" t="s">
        <v>83</v>
      </c>
      <c r="L582" s="1" t="s">
        <v>3617</v>
      </c>
      <c r="M582" s="1" t="s">
        <v>168</v>
      </c>
      <c r="N582" s="1" t="s">
        <v>178</v>
      </c>
      <c r="O582" s="1" t="s">
        <v>3618</v>
      </c>
      <c r="P582" s="1" t="s">
        <v>3619</v>
      </c>
      <c r="Q582">
        <v>229</v>
      </c>
      <c r="R582">
        <v>90</v>
      </c>
      <c r="S582">
        <v>139</v>
      </c>
      <c r="T582">
        <v>75</v>
      </c>
      <c r="U582">
        <v>30</v>
      </c>
      <c r="V582">
        <v>375</v>
      </c>
      <c r="W582" s="1" t="s">
        <v>161</v>
      </c>
      <c r="X582" s="1" t="s">
        <v>162</v>
      </c>
      <c r="Y582" s="1" t="s">
        <v>54</v>
      </c>
      <c r="Z582">
        <v>9</v>
      </c>
      <c r="AA582" s="2">
        <v>45760</v>
      </c>
      <c r="AB582">
        <v>153810.91</v>
      </c>
      <c r="AC582">
        <v>180427.82</v>
      </c>
      <c r="AD582">
        <v>35222698.390000001</v>
      </c>
      <c r="AE582" s="1" t="s">
        <v>55</v>
      </c>
      <c r="AF582" s="2">
        <v>46167</v>
      </c>
      <c r="AG582" s="2">
        <v>45767</v>
      </c>
      <c r="AH582" s="2"/>
      <c r="AI582" s="1" t="s">
        <v>91</v>
      </c>
      <c r="AJ582" s="1" t="s">
        <v>92</v>
      </c>
    </row>
    <row r="583" spans="1:36">
      <c r="A583" s="1" t="s">
        <v>3620</v>
      </c>
      <c r="B583" s="1" t="s">
        <v>3621</v>
      </c>
      <c r="C583" s="1" t="s">
        <v>3622</v>
      </c>
      <c r="D583" s="1" t="s">
        <v>413</v>
      </c>
      <c r="E583" s="1" t="s">
        <v>146</v>
      </c>
      <c r="F583" s="1" t="s">
        <v>244</v>
      </c>
      <c r="G583" s="1" t="s">
        <v>509</v>
      </c>
      <c r="H583" s="1" t="s">
        <v>43</v>
      </c>
      <c r="I583" s="1" t="s">
        <v>44</v>
      </c>
      <c r="J583" t="s">
        <v>45</v>
      </c>
      <c r="K583" t="s">
        <v>46</v>
      </c>
      <c r="L583" s="1" t="s">
        <v>336</v>
      </c>
      <c r="M583" s="1" t="s">
        <v>48</v>
      </c>
      <c r="N583" s="1" t="s">
        <v>69</v>
      </c>
      <c r="O583" s="1" t="s">
        <v>3623</v>
      </c>
      <c r="P583" s="1" t="s">
        <v>3624</v>
      </c>
      <c r="Q583">
        <v>58</v>
      </c>
      <c r="R583">
        <v>20</v>
      </c>
      <c r="S583">
        <v>38</v>
      </c>
      <c r="T583">
        <v>15</v>
      </c>
      <c r="U583">
        <v>6</v>
      </c>
      <c r="V583">
        <v>150</v>
      </c>
      <c r="W583" s="1" t="s">
        <v>52</v>
      </c>
      <c r="X583" s="1" t="s">
        <v>53</v>
      </c>
      <c r="Y583" s="1" t="s">
        <v>54</v>
      </c>
      <c r="Z583">
        <v>6</v>
      </c>
      <c r="AA583" s="2">
        <v>46059</v>
      </c>
      <c r="AB583">
        <v>228753.59</v>
      </c>
      <c r="AC583">
        <v>295760.59000000003</v>
      </c>
      <c r="AD583">
        <v>13267708.220000001</v>
      </c>
      <c r="AE583" s="1" t="s">
        <v>55</v>
      </c>
      <c r="AF583" s="2">
        <v>46180</v>
      </c>
      <c r="AG583" s="2">
        <v>46070</v>
      </c>
      <c r="AH583" s="2"/>
      <c r="AI583" s="1" t="s">
        <v>91</v>
      </c>
      <c r="AJ583" s="1" t="s">
        <v>92</v>
      </c>
    </row>
    <row r="584" spans="1:36">
      <c r="A584" s="1" t="s">
        <v>3625</v>
      </c>
      <c r="B584" s="1" t="s">
        <v>3626</v>
      </c>
      <c r="C584" s="1" t="s">
        <v>3627</v>
      </c>
      <c r="D584" s="1" t="s">
        <v>971</v>
      </c>
      <c r="E584" s="1" t="s">
        <v>110</v>
      </c>
      <c r="F584" s="1" t="s">
        <v>41</v>
      </c>
      <c r="G584" s="1" t="s">
        <v>42</v>
      </c>
      <c r="H584" s="1" t="s">
        <v>43</v>
      </c>
      <c r="I584" s="1" t="s">
        <v>44</v>
      </c>
      <c r="J584" t="s">
        <v>45</v>
      </c>
      <c r="K584" t="s">
        <v>46</v>
      </c>
      <c r="L584" s="1" t="s">
        <v>3628</v>
      </c>
      <c r="M584" s="1" t="s">
        <v>114</v>
      </c>
      <c r="N584" s="1" t="s">
        <v>203</v>
      </c>
      <c r="O584" s="1" t="s">
        <v>3629</v>
      </c>
      <c r="P584" s="1" t="s">
        <v>3630</v>
      </c>
      <c r="Q584">
        <v>569</v>
      </c>
      <c r="R584">
        <v>51</v>
      </c>
      <c r="S584">
        <v>518</v>
      </c>
      <c r="T584">
        <v>60</v>
      </c>
      <c r="U584">
        <v>24</v>
      </c>
      <c r="V584">
        <v>600</v>
      </c>
      <c r="W584" s="1" t="s">
        <v>259</v>
      </c>
      <c r="X584" s="1" t="s">
        <v>260</v>
      </c>
      <c r="Y584" s="1" t="s">
        <v>54</v>
      </c>
      <c r="Z584">
        <v>6</v>
      </c>
      <c r="AA584" s="2">
        <v>45826</v>
      </c>
      <c r="AB584">
        <v>64961.760000000002</v>
      </c>
      <c r="AC584">
        <v>75053.960000000006</v>
      </c>
      <c r="AD584">
        <v>36963241.439999998</v>
      </c>
      <c r="AE584" s="1" t="s">
        <v>55</v>
      </c>
      <c r="AF584" s="2">
        <v>46186</v>
      </c>
      <c r="AG584" s="2">
        <v>45834</v>
      </c>
      <c r="AH584" s="2"/>
      <c r="AI584" s="1" t="s">
        <v>91</v>
      </c>
      <c r="AJ584" s="1" t="s">
        <v>92</v>
      </c>
    </row>
    <row r="585" spans="1:36">
      <c r="A585" s="1" t="s">
        <v>3631</v>
      </c>
      <c r="B585" s="1" t="s">
        <v>3632</v>
      </c>
      <c r="C585" s="1" t="s">
        <v>3633</v>
      </c>
      <c r="D585" s="1" t="s">
        <v>185</v>
      </c>
      <c r="E585" s="1" t="s">
        <v>186</v>
      </c>
      <c r="F585" s="1" t="s">
        <v>111</v>
      </c>
      <c r="G585" s="1" t="s">
        <v>234</v>
      </c>
      <c r="H585" s="1" t="s">
        <v>43</v>
      </c>
      <c r="I585" s="1" t="s">
        <v>44</v>
      </c>
      <c r="J585" t="s">
        <v>82</v>
      </c>
      <c r="K585" t="s">
        <v>83</v>
      </c>
      <c r="L585" s="1" t="s">
        <v>3634</v>
      </c>
      <c r="M585" s="1" t="s">
        <v>68</v>
      </c>
      <c r="N585" s="1" t="s">
        <v>101</v>
      </c>
      <c r="O585" s="1" t="s">
        <v>3635</v>
      </c>
      <c r="P585" s="1" t="s">
        <v>3636</v>
      </c>
      <c r="Q585">
        <v>98</v>
      </c>
      <c r="R585">
        <v>2</v>
      </c>
      <c r="S585">
        <v>96</v>
      </c>
      <c r="T585">
        <v>25</v>
      </c>
      <c r="U585">
        <v>10</v>
      </c>
      <c r="V585">
        <v>125</v>
      </c>
      <c r="W585" s="1" t="s">
        <v>308</v>
      </c>
      <c r="X585" s="1" t="s">
        <v>309</v>
      </c>
      <c r="Y585" s="1" t="s">
        <v>74</v>
      </c>
      <c r="Z585">
        <v>24</v>
      </c>
      <c r="AA585" s="2">
        <v>45738</v>
      </c>
      <c r="AB585">
        <v>154888.46</v>
      </c>
      <c r="AC585">
        <v>190380.22</v>
      </c>
      <c r="AD585">
        <v>15179069.08</v>
      </c>
      <c r="AE585" s="1" t="s">
        <v>55</v>
      </c>
      <c r="AF585" s="2">
        <v>46157</v>
      </c>
      <c r="AG585" s="2">
        <v>45750</v>
      </c>
      <c r="AH585" s="2"/>
      <c r="AI585" s="1" t="s">
        <v>91</v>
      </c>
      <c r="AJ585" s="1" t="s">
        <v>92</v>
      </c>
    </row>
    <row r="586" spans="1:36">
      <c r="A586" s="1" t="s">
        <v>3637</v>
      </c>
      <c r="B586" s="1" t="s">
        <v>3638</v>
      </c>
      <c r="C586" s="1" t="s">
        <v>3639</v>
      </c>
      <c r="D586" s="1" t="s">
        <v>943</v>
      </c>
      <c r="E586" s="1" t="s">
        <v>335</v>
      </c>
      <c r="F586" s="1" t="s">
        <v>97</v>
      </c>
      <c r="G586" s="1" t="s">
        <v>614</v>
      </c>
      <c r="H586" s="1" t="s">
        <v>43</v>
      </c>
      <c r="I586" s="1" t="s">
        <v>44</v>
      </c>
      <c r="J586" t="s">
        <v>65</v>
      </c>
      <c r="K586" t="s">
        <v>66</v>
      </c>
      <c r="L586" s="1" t="s">
        <v>171</v>
      </c>
      <c r="M586" s="1" t="s">
        <v>114</v>
      </c>
      <c r="N586" s="1" t="s">
        <v>236</v>
      </c>
      <c r="O586" s="1" t="s">
        <v>3640</v>
      </c>
      <c r="P586" s="1" t="s">
        <v>3641</v>
      </c>
      <c r="Q586">
        <v>357</v>
      </c>
      <c r="R586">
        <v>125</v>
      </c>
      <c r="S586">
        <v>232</v>
      </c>
      <c r="T586">
        <v>100</v>
      </c>
      <c r="U586">
        <v>30</v>
      </c>
      <c r="V586">
        <v>500</v>
      </c>
      <c r="W586" s="1" t="s">
        <v>52</v>
      </c>
      <c r="X586" s="1" t="s">
        <v>53</v>
      </c>
      <c r="Y586" s="1" t="s">
        <v>54</v>
      </c>
      <c r="Z586">
        <v>5</v>
      </c>
      <c r="AA586" s="2"/>
      <c r="AB586">
        <v>43418.05</v>
      </c>
      <c r="AC586">
        <v>55903.6</v>
      </c>
      <c r="AD586">
        <v>15500243.85</v>
      </c>
      <c r="AE586" s="1" t="s">
        <v>55</v>
      </c>
      <c r="AF586" s="2">
        <v>46196</v>
      </c>
      <c r="AG586" s="2">
        <v>46174</v>
      </c>
      <c r="AH586" s="2"/>
      <c r="AI586" s="1" t="s">
        <v>91</v>
      </c>
      <c r="AJ586" s="1" t="s">
        <v>92</v>
      </c>
    </row>
    <row r="587" spans="1:36">
      <c r="A587" s="1" t="s">
        <v>3642</v>
      </c>
      <c r="B587" s="1" t="s">
        <v>3643</v>
      </c>
      <c r="C587" s="1" t="s">
        <v>3644</v>
      </c>
      <c r="D587" s="1" t="s">
        <v>109</v>
      </c>
      <c r="E587" s="1" t="s">
        <v>110</v>
      </c>
      <c r="F587" s="1" t="s">
        <v>111</v>
      </c>
      <c r="G587" s="1" t="s">
        <v>234</v>
      </c>
      <c r="H587" s="1" t="s">
        <v>43</v>
      </c>
      <c r="I587" s="1" t="s">
        <v>44</v>
      </c>
      <c r="J587" t="s">
        <v>82</v>
      </c>
      <c r="K587" t="s">
        <v>83</v>
      </c>
      <c r="L587" s="1" t="s">
        <v>1373</v>
      </c>
      <c r="M587" s="1" t="s">
        <v>100</v>
      </c>
      <c r="N587" s="1" t="s">
        <v>194</v>
      </c>
      <c r="O587" s="1" t="s">
        <v>3645</v>
      </c>
      <c r="P587" s="1" t="s">
        <v>3646</v>
      </c>
      <c r="Q587">
        <v>0</v>
      </c>
      <c r="R587">
        <v>0</v>
      </c>
      <c r="S587">
        <v>0</v>
      </c>
      <c r="T587">
        <v>10</v>
      </c>
      <c r="U587">
        <v>3</v>
      </c>
      <c r="V587">
        <v>80</v>
      </c>
      <c r="W587" s="1" t="s">
        <v>104</v>
      </c>
      <c r="X587" s="1" t="s">
        <v>105</v>
      </c>
      <c r="Y587" s="1" t="s">
        <v>54</v>
      </c>
      <c r="Z587">
        <v>10</v>
      </c>
      <c r="AA587" s="2">
        <v>45989</v>
      </c>
      <c r="AB587">
        <v>125288.78</v>
      </c>
      <c r="AC587">
        <v>180914.22</v>
      </c>
      <c r="AD587">
        <v>0</v>
      </c>
      <c r="AE587" s="1" t="s">
        <v>55</v>
      </c>
      <c r="AF587" s="2">
        <v>46202</v>
      </c>
      <c r="AG587" s="2">
        <v>45993</v>
      </c>
      <c r="AH587" s="2"/>
      <c r="AI587" s="1" t="s">
        <v>56</v>
      </c>
      <c r="AJ587" s="1" t="s">
        <v>57</v>
      </c>
    </row>
    <row r="588" spans="1:36">
      <c r="A588" s="1" t="s">
        <v>3647</v>
      </c>
      <c r="B588" s="1" t="s">
        <v>3648</v>
      </c>
      <c r="C588" s="1"/>
      <c r="D588" s="1" t="s">
        <v>740</v>
      </c>
      <c r="E588" s="1" t="s">
        <v>275</v>
      </c>
      <c r="F588" s="1" t="s">
        <v>622</v>
      </c>
      <c r="G588" s="1" t="s">
        <v>623</v>
      </c>
      <c r="H588" s="1" t="s">
        <v>43</v>
      </c>
      <c r="I588" s="1" t="s">
        <v>44</v>
      </c>
      <c r="J588" t="s">
        <v>82</v>
      </c>
      <c r="K588" t="s">
        <v>83</v>
      </c>
      <c r="L588" s="1" t="s">
        <v>3649</v>
      </c>
      <c r="M588" s="1" t="s">
        <v>126</v>
      </c>
      <c r="N588" s="1" t="s">
        <v>194</v>
      </c>
      <c r="O588" s="1" t="s">
        <v>3650</v>
      </c>
      <c r="P588" s="1" t="s">
        <v>3651</v>
      </c>
      <c r="Q588">
        <v>78</v>
      </c>
      <c r="R588">
        <v>20</v>
      </c>
      <c r="S588">
        <v>58</v>
      </c>
      <c r="T588">
        <v>15</v>
      </c>
      <c r="U588">
        <v>4</v>
      </c>
      <c r="V588">
        <v>120</v>
      </c>
      <c r="W588" s="1" t="s">
        <v>151</v>
      </c>
      <c r="X588" s="1" t="s">
        <v>152</v>
      </c>
      <c r="Y588" s="1" t="s">
        <v>153</v>
      </c>
      <c r="Z588">
        <v>34</v>
      </c>
      <c r="AA588" s="2">
        <v>45793</v>
      </c>
      <c r="AB588">
        <v>454835.67</v>
      </c>
      <c r="AC588">
        <v>664281.07999999996</v>
      </c>
      <c r="AD588">
        <v>35477182.259999998</v>
      </c>
      <c r="AE588" s="1" t="s">
        <v>55</v>
      </c>
      <c r="AF588" s="2">
        <v>46182</v>
      </c>
      <c r="AG588" s="2">
        <v>45805</v>
      </c>
      <c r="AH588" s="2"/>
      <c r="AI588" s="1" t="s">
        <v>91</v>
      </c>
      <c r="AJ588" s="1" t="s">
        <v>92</v>
      </c>
    </row>
    <row r="589" spans="1:36">
      <c r="A589" s="1" t="s">
        <v>3652</v>
      </c>
      <c r="B589" s="1" t="s">
        <v>3653</v>
      </c>
      <c r="C589" s="1" t="s">
        <v>3654</v>
      </c>
      <c r="D589" s="1" t="s">
        <v>508</v>
      </c>
      <c r="E589" s="1" t="s">
        <v>146</v>
      </c>
      <c r="F589" s="1" t="s">
        <v>244</v>
      </c>
      <c r="G589" s="1" t="s">
        <v>245</v>
      </c>
      <c r="H589" s="1" t="s">
        <v>43</v>
      </c>
      <c r="I589" s="1" t="s">
        <v>44</v>
      </c>
      <c r="J589" t="s">
        <v>82</v>
      </c>
      <c r="K589" t="s">
        <v>83</v>
      </c>
      <c r="L589" s="1" t="s">
        <v>3655</v>
      </c>
      <c r="M589" s="1" t="s">
        <v>126</v>
      </c>
      <c r="N589" s="1" t="s">
        <v>101</v>
      </c>
      <c r="O589" s="1" t="s">
        <v>3656</v>
      </c>
      <c r="P589" s="1" t="s">
        <v>3657</v>
      </c>
      <c r="Q589">
        <v>0</v>
      </c>
      <c r="R589">
        <v>0</v>
      </c>
      <c r="S589">
        <v>0</v>
      </c>
      <c r="T589">
        <v>75</v>
      </c>
      <c r="U589">
        <v>22</v>
      </c>
      <c r="V589">
        <v>300</v>
      </c>
      <c r="W589" s="1" t="s">
        <v>88</v>
      </c>
      <c r="X589" s="1" t="s">
        <v>89</v>
      </c>
      <c r="Y589" s="1" t="s">
        <v>90</v>
      </c>
      <c r="Z589">
        <v>28</v>
      </c>
      <c r="AA589" s="2">
        <v>45723</v>
      </c>
      <c r="AB589">
        <v>84753.53</v>
      </c>
      <c r="AC589">
        <v>129172.61</v>
      </c>
      <c r="AD589">
        <v>0</v>
      </c>
      <c r="AE589" s="1" t="s">
        <v>55</v>
      </c>
      <c r="AF589" s="2">
        <v>46176</v>
      </c>
      <c r="AG589" s="2">
        <v>45733</v>
      </c>
      <c r="AH589" s="2"/>
      <c r="AI589" s="1" t="s">
        <v>56</v>
      </c>
      <c r="AJ589" s="1" t="s">
        <v>57</v>
      </c>
    </row>
    <row r="590" spans="1:36">
      <c r="A590" s="1" t="s">
        <v>3658</v>
      </c>
      <c r="B590" s="1" t="s">
        <v>2852</v>
      </c>
      <c r="C590" s="1" t="s">
        <v>3659</v>
      </c>
      <c r="D590" s="1" t="s">
        <v>643</v>
      </c>
      <c r="E590" s="1" t="s">
        <v>62</v>
      </c>
      <c r="F590" s="1" t="s">
        <v>135</v>
      </c>
      <c r="G590" s="1" t="s">
        <v>136</v>
      </c>
      <c r="H590" s="1" t="s">
        <v>137</v>
      </c>
      <c r="I590" s="1" t="s">
        <v>44</v>
      </c>
      <c r="J590" t="s">
        <v>65</v>
      </c>
      <c r="K590" t="s">
        <v>66</v>
      </c>
      <c r="L590" s="1" t="s">
        <v>3660</v>
      </c>
      <c r="M590" s="1" t="s">
        <v>139</v>
      </c>
      <c r="N590" s="1" t="s">
        <v>178</v>
      </c>
      <c r="O590" s="1" t="s">
        <v>3661</v>
      </c>
      <c r="P590" s="1" t="s">
        <v>3662</v>
      </c>
      <c r="Q590">
        <v>6</v>
      </c>
      <c r="R590">
        <v>1</v>
      </c>
      <c r="S590">
        <v>5</v>
      </c>
      <c r="T590">
        <v>15</v>
      </c>
      <c r="U590">
        <v>4</v>
      </c>
      <c r="V590">
        <v>75</v>
      </c>
      <c r="W590" s="1" t="s">
        <v>52</v>
      </c>
      <c r="X590" s="1" t="s">
        <v>53</v>
      </c>
      <c r="Y590" s="1" t="s">
        <v>54</v>
      </c>
      <c r="Z590">
        <v>3</v>
      </c>
      <c r="AA590" s="2">
        <v>46106</v>
      </c>
      <c r="AB590">
        <v>8097.2</v>
      </c>
      <c r="AC590">
        <v>12247.17</v>
      </c>
      <c r="AD590">
        <v>48583.199999999997</v>
      </c>
      <c r="AE590" s="1" t="s">
        <v>55</v>
      </c>
      <c r="AF590" s="2">
        <v>46193</v>
      </c>
      <c r="AG590" s="2">
        <v>46115</v>
      </c>
      <c r="AH590" s="2">
        <v>46494</v>
      </c>
      <c r="AI590" s="1" t="s">
        <v>129</v>
      </c>
      <c r="AJ590" s="1" t="s">
        <v>57</v>
      </c>
    </row>
    <row r="591" spans="1:36">
      <c r="A591" s="1" t="s">
        <v>3663</v>
      </c>
      <c r="B591" s="1" t="s">
        <v>3664</v>
      </c>
      <c r="C591" s="1" t="s">
        <v>3665</v>
      </c>
      <c r="D591" s="1" t="s">
        <v>900</v>
      </c>
      <c r="E591" s="1" t="s">
        <v>62</v>
      </c>
      <c r="F591" s="1" t="s">
        <v>363</v>
      </c>
      <c r="G591" s="1" t="s">
        <v>495</v>
      </c>
      <c r="H591" s="1" t="s">
        <v>43</v>
      </c>
      <c r="I591" s="1" t="s">
        <v>44</v>
      </c>
      <c r="J591" t="s">
        <v>45</v>
      </c>
      <c r="K591" t="s">
        <v>46</v>
      </c>
      <c r="L591" s="1" t="s">
        <v>3666</v>
      </c>
      <c r="M591" s="1" t="s">
        <v>48</v>
      </c>
      <c r="N591" s="1" t="s">
        <v>115</v>
      </c>
      <c r="O591" s="1" t="s">
        <v>3667</v>
      </c>
      <c r="P591" s="1" t="s">
        <v>3668</v>
      </c>
      <c r="Q591">
        <v>468</v>
      </c>
      <c r="R591">
        <v>63</v>
      </c>
      <c r="S591">
        <v>405</v>
      </c>
      <c r="T591">
        <v>100</v>
      </c>
      <c r="U591">
        <v>40</v>
      </c>
      <c r="V591">
        <v>600</v>
      </c>
      <c r="W591" s="1" t="s">
        <v>72</v>
      </c>
      <c r="X591" s="1" t="s">
        <v>73</v>
      </c>
      <c r="Y591" s="1" t="s">
        <v>74</v>
      </c>
      <c r="Z591">
        <v>20</v>
      </c>
      <c r="AA591" s="2">
        <v>45748</v>
      </c>
      <c r="AB591">
        <v>44515.85</v>
      </c>
      <c r="AC591">
        <v>58390.29</v>
      </c>
      <c r="AD591">
        <v>20833417.800000001</v>
      </c>
      <c r="AE591" s="1" t="s">
        <v>55</v>
      </c>
      <c r="AF591" s="2">
        <v>46198</v>
      </c>
      <c r="AG591" s="2">
        <v>45749</v>
      </c>
      <c r="AH591" s="2"/>
      <c r="AI591" s="1" t="s">
        <v>91</v>
      </c>
      <c r="AJ591" s="1" t="s">
        <v>92</v>
      </c>
    </row>
    <row r="592" spans="1:36">
      <c r="A592" s="1" t="s">
        <v>3669</v>
      </c>
      <c r="B592" s="1" t="s">
        <v>3670</v>
      </c>
      <c r="C592" s="1" t="s">
        <v>3671</v>
      </c>
      <c r="D592" s="1" t="s">
        <v>1240</v>
      </c>
      <c r="E592" s="1" t="s">
        <v>243</v>
      </c>
      <c r="F592" s="1" t="s">
        <v>244</v>
      </c>
      <c r="G592" s="1" t="s">
        <v>509</v>
      </c>
      <c r="H592" s="1" t="s">
        <v>43</v>
      </c>
      <c r="I592" s="1" t="s">
        <v>44</v>
      </c>
      <c r="J592" t="s">
        <v>65</v>
      </c>
      <c r="K592" t="s">
        <v>66</v>
      </c>
      <c r="L592" s="1" t="s">
        <v>3672</v>
      </c>
      <c r="M592" s="1" t="s">
        <v>114</v>
      </c>
      <c r="N592" s="1" t="s">
        <v>178</v>
      </c>
      <c r="O592" s="1" t="s">
        <v>3673</v>
      </c>
      <c r="P592" s="1" t="s">
        <v>3674</v>
      </c>
      <c r="Q592">
        <v>58</v>
      </c>
      <c r="R592">
        <v>12</v>
      </c>
      <c r="S592">
        <v>46</v>
      </c>
      <c r="T592">
        <v>15</v>
      </c>
      <c r="U592">
        <v>6</v>
      </c>
      <c r="V592">
        <v>75</v>
      </c>
      <c r="W592" s="1" t="s">
        <v>181</v>
      </c>
      <c r="X592" s="1" t="s">
        <v>182</v>
      </c>
      <c r="Y592" s="1" t="s">
        <v>54</v>
      </c>
      <c r="Z592">
        <v>8</v>
      </c>
      <c r="AA592" s="2">
        <v>45863</v>
      </c>
      <c r="AB592">
        <v>21589.74</v>
      </c>
      <c r="AC592">
        <v>31134.32</v>
      </c>
      <c r="AD592">
        <v>1252204.92</v>
      </c>
      <c r="AE592" s="1" t="s">
        <v>55</v>
      </c>
      <c r="AF592" s="2">
        <v>46179</v>
      </c>
      <c r="AG592" s="2">
        <v>45872</v>
      </c>
      <c r="AH592" s="2"/>
      <c r="AI592" s="1" t="s">
        <v>91</v>
      </c>
      <c r="AJ592" s="1" t="s">
        <v>92</v>
      </c>
    </row>
    <row r="593" spans="1:36">
      <c r="A593" s="1" t="s">
        <v>3675</v>
      </c>
      <c r="B593" s="1" t="s">
        <v>3676</v>
      </c>
      <c r="C593" s="1" t="s">
        <v>3677</v>
      </c>
      <c r="D593" s="1" t="s">
        <v>274</v>
      </c>
      <c r="E593" s="1" t="s">
        <v>275</v>
      </c>
      <c r="F593" s="1" t="s">
        <v>266</v>
      </c>
      <c r="G593" s="1" t="s">
        <v>313</v>
      </c>
      <c r="H593" s="1" t="s">
        <v>43</v>
      </c>
      <c r="I593" s="1" t="s">
        <v>44</v>
      </c>
      <c r="J593" t="s">
        <v>65</v>
      </c>
      <c r="K593" t="s">
        <v>66</v>
      </c>
      <c r="L593" s="1" t="s">
        <v>3678</v>
      </c>
      <c r="M593" s="1" t="s">
        <v>100</v>
      </c>
      <c r="N593" s="1" t="s">
        <v>236</v>
      </c>
      <c r="O593" s="1" t="s">
        <v>3679</v>
      </c>
      <c r="P593" s="1" t="s">
        <v>3680</v>
      </c>
      <c r="Q593">
        <v>50</v>
      </c>
      <c r="R593">
        <v>5</v>
      </c>
      <c r="S593">
        <v>45</v>
      </c>
      <c r="T593">
        <v>25</v>
      </c>
      <c r="U593">
        <v>10</v>
      </c>
      <c r="V593">
        <v>125</v>
      </c>
      <c r="W593" s="1" t="s">
        <v>52</v>
      </c>
      <c r="X593" s="1" t="s">
        <v>53</v>
      </c>
      <c r="Y593" s="1" t="s">
        <v>54</v>
      </c>
      <c r="Z593">
        <v>3</v>
      </c>
      <c r="AA593" s="2">
        <v>45964</v>
      </c>
      <c r="AB593">
        <v>733537.22</v>
      </c>
      <c r="AC593">
        <v>918016.94</v>
      </c>
      <c r="AD593">
        <v>36676861</v>
      </c>
      <c r="AE593" s="1" t="s">
        <v>55</v>
      </c>
      <c r="AF593" s="2">
        <v>46171</v>
      </c>
      <c r="AG593" s="2">
        <v>45968</v>
      </c>
      <c r="AH593" s="2"/>
      <c r="AI593" s="1" t="s">
        <v>91</v>
      </c>
      <c r="AJ593" s="1" t="s">
        <v>92</v>
      </c>
    </row>
    <row r="594" spans="1:36">
      <c r="A594" s="1" t="s">
        <v>3681</v>
      </c>
      <c r="B594" s="1" t="s">
        <v>3682</v>
      </c>
      <c r="C594" s="1" t="s">
        <v>3683</v>
      </c>
      <c r="D594" s="1" t="s">
        <v>1502</v>
      </c>
      <c r="E594" s="1" t="s">
        <v>79</v>
      </c>
      <c r="F594" s="1" t="s">
        <v>80</v>
      </c>
      <c r="G594" s="1" t="s">
        <v>285</v>
      </c>
      <c r="H594" s="1" t="s">
        <v>43</v>
      </c>
      <c r="I594" s="1" t="s">
        <v>44</v>
      </c>
      <c r="J594" t="s">
        <v>82</v>
      </c>
      <c r="K594" t="s">
        <v>83</v>
      </c>
      <c r="L594" s="1" t="s">
        <v>2256</v>
      </c>
      <c r="M594" s="1" t="s">
        <v>68</v>
      </c>
      <c r="N594" s="1" t="s">
        <v>278</v>
      </c>
      <c r="O594" s="1" t="s">
        <v>3684</v>
      </c>
      <c r="P594" s="1" t="s">
        <v>3685</v>
      </c>
      <c r="Q594">
        <v>71</v>
      </c>
      <c r="R594">
        <v>1</v>
      </c>
      <c r="S594">
        <v>70</v>
      </c>
      <c r="T594">
        <v>40</v>
      </c>
      <c r="U594">
        <v>20</v>
      </c>
      <c r="V594">
        <v>160</v>
      </c>
      <c r="W594" s="1" t="s">
        <v>88</v>
      </c>
      <c r="X594" s="1" t="s">
        <v>89</v>
      </c>
      <c r="Y594" s="1" t="s">
        <v>90</v>
      </c>
      <c r="Z594">
        <v>32</v>
      </c>
      <c r="AA594" s="2">
        <v>46174</v>
      </c>
      <c r="AB594">
        <v>709248.05</v>
      </c>
      <c r="AC594">
        <v>1092650.1100000001</v>
      </c>
      <c r="AD594">
        <v>50356611.549999997</v>
      </c>
      <c r="AE594" s="1" t="s">
        <v>55</v>
      </c>
      <c r="AF594" s="2">
        <v>46172</v>
      </c>
      <c r="AG594" s="2">
        <v>46181</v>
      </c>
      <c r="AH594" s="2"/>
      <c r="AI594" s="1" t="s">
        <v>91</v>
      </c>
      <c r="AJ594" s="1" t="s">
        <v>92</v>
      </c>
    </row>
    <row r="595" spans="1:36">
      <c r="A595" s="1" t="s">
        <v>3686</v>
      </c>
      <c r="B595" s="1" t="s">
        <v>3687</v>
      </c>
      <c r="C595" s="1" t="s">
        <v>3688</v>
      </c>
      <c r="D595" s="1" t="s">
        <v>96</v>
      </c>
      <c r="E595" s="1" t="s">
        <v>40</v>
      </c>
      <c r="F595" s="1" t="s">
        <v>97</v>
      </c>
      <c r="G595" s="1" t="s">
        <v>98</v>
      </c>
      <c r="H595" s="1" t="s">
        <v>43</v>
      </c>
      <c r="I595" s="1" t="s">
        <v>44</v>
      </c>
      <c r="J595" t="s">
        <v>45</v>
      </c>
      <c r="K595" t="s">
        <v>46</v>
      </c>
      <c r="L595" s="1" t="s">
        <v>3689</v>
      </c>
      <c r="M595" s="1" t="s">
        <v>126</v>
      </c>
      <c r="N595" s="1" t="s">
        <v>236</v>
      </c>
      <c r="O595" s="1" t="s">
        <v>3690</v>
      </c>
      <c r="P595" s="1" t="s">
        <v>3691</v>
      </c>
      <c r="Q595">
        <v>30</v>
      </c>
      <c r="R595">
        <v>6</v>
      </c>
      <c r="S595">
        <v>24</v>
      </c>
      <c r="T595">
        <v>40</v>
      </c>
      <c r="U595">
        <v>16</v>
      </c>
      <c r="V595">
        <v>320</v>
      </c>
      <c r="W595" s="1" t="s">
        <v>52</v>
      </c>
      <c r="X595" s="1" t="s">
        <v>53</v>
      </c>
      <c r="Y595" s="1" t="s">
        <v>54</v>
      </c>
      <c r="Z595">
        <v>7</v>
      </c>
      <c r="AA595" s="2">
        <v>45983</v>
      </c>
      <c r="AB595">
        <v>191206.48</v>
      </c>
      <c r="AC595">
        <v>254382.25</v>
      </c>
      <c r="AD595">
        <v>5736194.4000000004</v>
      </c>
      <c r="AE595" s="1" t="s">
        <v>55</v>
      </c>
      <c r="AF595" s="2">
        <v>46151</v>
      </c>
      <c r="AG595" s="2">
        <v>45997</v>
      </c>
      <c r="AH595" s="2"/>
      <c r="AI595" s="1" t="s">
        <v>129</v>
      </c>
      <c r="AJ595" s="1" t="s">
        <v>57</v>
      </c>
    </row>
    <row r="596" spans="1:36">
      <c r="A596" s="1" t="s">
        <v>3692</v>
      </c>
      <c r="B596" s="1" t="s">
        <v>3693</v>
      </c>
      <c r="C596" s="1" t="s">
        <v>3694</v>
      </c>
      <c r="D596" s="1" t="s">
        <v>216</v>
      </c>
      <c r="E596" s="1" t="s">
        <v>134</v>
      </c>
      <c r="F596" s="1" t="s">
        <v>217</v>
      </c>
      <c r="G596" s="1" t="s">
        <v>218</v>
      </c>
      <c r="H596" s="1" t="s">
        <v>43</v>
      </c>
      <c r="I596" s="1" t="s">
        <v>201</v>
      </c>
      <c r="J596" t="s">
        <v>82</v>
      </c>
      <c r="K596" t="s">
        <v>83</v>
      </c>
      <c r="L596" s="1" t="s">
        <v>3695</v>
      </c>
      <c r="M596" s="1" t="s">
        <v>126</v>
      </c>
      <c r="N596" s="1" t="s">
        <v>178</v>
      </c>
      <c r="O596" s="1" t="s">
        <v>3696</v>
      </c>
      <c r="P596" s="1" t="s">
        <v>3697</v>
      </c>
      <c r="Q596">
        <v>1</v>
      </c>
      <c r="R596">
        <v>0</v>
      </c>
      <c r="S596">
        <v>1</v>
      </c>
      <c r="T596">
        <v>30</v>
      </c>
      <c r="U596">
        <v>9</v>
      </c>
      <c r="V596">
        <v>150</v>
      </c>
      <c r="W596" s="1" t="s">
        <v>308</v>
      </c>
      <c r="X596" s="1" t="s">
        <v>309</v>
      </c>
      <c r="Y596" s="1" t="s">
        <v>74</v>
      </c>
      <c r="Z596">
        <v>21</v>
      </c>
      <c r="AA596" s="2">
        <v>46163</v>
      </c>
      <c r="AB596">
        <v>479897.32</v>
      </c>
      <c r="AC596">
        <v>564220.57999999996</v>
      </c>
      <c r="AD596">
        <v>479897.32</v>
      </c>
      <c r="AE596" s="1" t="s">
        <v>55</v>
      </c>
      <c r="AF596" s="2">
        <v>46196</v>
      </c>
      <c r="AG596" s="2">
        <v>46170</v>
      </c>
      <c r="AH596" s="2"/>
      <c r="AI596" s="1" t="s">
        <v>129</v>
      </c>
      <c r="AJ596" s="1" t="s">
        <v>57</v>
      </c>
    </row>
    <row r="597" spans="1:36">
      <c r="A597" s="1" t="s">
        <v>3698</v>
      </c>
      <c r="B597" s="1" t="s">
        <v>3699</v>
      </c>
      <c r="C597" s="1" t="s">
        <v>3700</v>
      </c>
      <c r="D597" s="1" t="s">
        <v>355</v>
      </c>
      <c r="E597" s="1" t="s">
        <v>62</v>
      </c>
      <c r="F597" s="1" t="s">
        <v>123</v>
      </c>
      <c r="G597" s="1" t="s">
        <v>124</v>
      </c>
      <c r="H597" s="1" t="s">
        <v>43</v>
      </c>
      <c r="I597" s="1" t="s">
        <v>44</v>
      </c>
      <c r="J597" t="s">
        <v>45</v>
      </c>
      <c r="K597" t="s">
        <v>46</v>
      </c>
      <c r="L597" s="1" t="s">
        <v>3701</v>
      </c>
      <c r="M597" s="1" t="s">
        <v>168</v>
      </c>
      <c r="N597" s="1" t="s">
        <v>49</v>
      </c>
      <c r="O597" s="1" t="s">
        <v>3702</v>
      </c>
      <c r="P597" s="1" t="s">
        <v>3703</v>
      </c>
      <c r="Q597">
        <v>56</v>
      </c>
      <c r="R597">
        <v>14</v>
      </c>
      <c r="S597">
        <v>42</v>
      </c>
      <c r="T597">
        <v>60</v>
      </c>
      <c r="U597">
        <v>30</v>
      </c>
      <c r="V597">
        <v>360</v>
      </c>
      <c r="W597" s="1" t="s">
        <v>181</v>
      </c>
      <c r="X597" s="1" t="s">
        <v>182</v>
      </c>
      <c r="Y597" s="1" t="s">
        <v>54</v>
      </c>
      <c r="Z597">
        <v>6</v>
      </c>
      <c r="AA597" s="2">
        <v>45980</v>
      </c>
      <c r="AB597">
        <v>171962.87</v>
      </c>
      <c r="AC597">
        <v>233643.25</v>
      </c>
      <c r="AD597">
        <v>9629920.7200000007</v>
      </c>
      <c r="AE597" s="1" t="s">
        <v>55</v>
      </c>
      <c r="AF597" s="2">
        <v>46153</v>
      </c>
      <c r="AG597" s="2">
        <v>45983</v>
      </c>
      <c r="AH597" s="2"/>
      <c r="AI597" s="1" t="s">
        <v>129</v>
      </c>
      <c r="AJ597" s="1" t="s">
        <v>57</v>
      </c>
    </row>
    <row r="598" spans="1:36">
      <c r="A598" s="1" t="s">
        <v>3704</v>
      </c>
      <c r="B598" s="1" t="s">
        <v>3705</v>
      </c>
      <c r="C598" s="1" t="s">
        <v>3706</v>
      </c>
      <c r="D598" s="1" t="s">
        <v>1135</v>
      </c>
      <c r="E598" s="1" t="s">
        <v>122</v>
      </c>
      <c r="F598" s="1" t="s">
        <v>123</v>
      </c>
      <c r="G598" s="1" t="s">
        <v>200</v>
      </c>
      <c r="H598" s="1" t="s">
        <v>43</v>
      </c>
      <c r="I598" s="1" t="s">
        <v>44</v>
      </c>
      <c r="J598" t="s">
        <v>45</v>
      </c>
      <c r="K598" t="s">
        <v>46</v>
      </c>
      <c r="L598" s="1" t="s">
        <v>3707</v>
      </c>
      <c r="M598" s="1" t="s">
        <v>126</v>
      </c>
      <c r="N598" s="1" t="s">
        <v>194</v>
      </c>
      <c r="O598" s="1" t="s">
        <v>3708</v>
      </c>
      <c r="P598" s="1" t="s">
        <v>3709</v>
      </c>
      <c r="Q598">
        <v>44</v>
      </c>
      <c r="R598">
        <v>16</v>
      </c>
      <c r="S598">
        <v>28</v>
      </c>
      <c r="T598">
        <v>15</v>
      </c>
      <c r="U598">
        <v>6</v>
      </c>
      <c r="V598">
        <v>90</v>
      </c>
      <c r="W598" s="1" t="s">
        <v>52</v>
      </c>
      <c r="X598" s="1" t="s">
        <v>53</v>
      </c>
      <c r="Y598" s="1" t="s">
        <v>54</v>
      </c>
      <c r="Z598">
        <v>5</v>
      </c>
      <c r="AA598" s="2">
        <v>45698</v>
      </c>
      <c r="AB598">
        <v>428683.42</v>
      </c>
      <c r="AC598">
        <v>579248.30000000005</v>
      </c>
      <c r="AD598">
        <v>18862070.48</v>
      </c>
      <c r="AE598" s="1" t="s">
        <v>55</v>
      </c>
      <c r="AF598" s="2">
        <v>46201</v>
      </c>
      <c r="AG598" s="2">
        <v>45709</v>
      </c>
      <c r="AH598" s="2"/>
      <c r="AI598" s="1" t="s">
        <v>91</v>
      </c>
      <c r="AJ598" s="1" t="s">
        <v>92</v>
      </c>
    </row>
    <row r="599" spans="1:36">
      <c r="A599" s="1" t="s">
        <v>3710</v>
      </c>
      <c r="B599" s="1" t="s">
        <v>3711</v>
      </c>
      <c r="C599" s="1" t="s">
        <v>3712</v>
      </c>
      <c r="D599" s="1" t="s">
        <v>1343</v>
      </c>
      <c r="E599" s="1" t="s">
        <v>122</v>
      </c>
      <c r="F599" s="1" t="s">
        <v>80</v>
      </c>
      <c r="G599" s="1" t="s">
        <v>81</v>
      </c>
      <c r="H599" s="1" t="s">
        <v>43</v>
      </c>
      <c r="I599" s="1" t="s">
        <v>44</v>
      </c>
      <c r="J599" t="s">
        <v>82</v>
      </c>
      <c r="K599" t="s">
        <v>83</v>
      </c>
      <c r="L599" s="1" t="s">
        <v>2745</v>
      </c>
      <c r="M599" s="1" t="s">
        <v>48</v>
      </c>
      <c r="N599" s="1" t="s">
        <v>49</v>
      </c>
      <c r="O599" s="1" t="s">
        <v>3713</v>
      </c>
      <c r="P599" s="1" t="s">
        <v>3714</v>
      </c>
      <c r="Q599">
        <v>34</v>
      </c>
      <c r="R599">
        <v>1</v>
      </c>
      <c r="S599">
        <v>33</v>
      </c>
      <c r="T599">
        <v>30</v>
      </c>
      <c r="U599">
        <v>15</v>
      </c>
      <c r="V599">
        <v>180</v>
      </c>
      <c r="W599" s="1" t="s">
        <v>308</v>
      </c>
      <c r="X599" s="1" t="s">
        <v>309</v>
      </c>
      <c r="Y599" s="1" t="s">
        <v>74</v>
      </c>
      <c r="Z599">
        <v>23</v>
      </c>
      <c r="AA599" s="2">
        <v>45999</v>
      </c>
      <c r="AB599">
        <v>1043815.3</v>
      </c>
      <c r="AC599">
        <v>1549439.35</v>
      </c>
      <c r="AD599">
        <v>35489720.200000003</v>
      </c>
      <c r="AE599" s="1" t="s">
        <v>55</v>
      </c>
      <c r="AF599" s="2">
        <v>46173</v>
      </c>
      <c r="AG599" s="2">
        <v>46007</v>
      </c>
      <c r="AH599" s="2"/>
      <c r="AI599" s="1" t="s">
        <v>91</v>
      </c>
      <c r="AJ599" s="1" t="s">
        <v>92</v>
      </c>
    </row>
    <row r="600" spans="1:36">
      <c r="A600" s="1" t="s">
        <v>3715</v>
      </c>
      <c r="B600" s="1" t="s">
        <v>3716</v>
      </c>
      <c r="C600" s="1" t="s">
        <v>3717</v>
      </c>
      <c r="D600" s="1" t="s">
        <v>109</v>
      </c>
      <c r="E600" s="1" t="s">
        <v>110</v>
      </c>
      <c r="F600" s="1" t="s">
        <v>111</v>
      </c>
      <c r="G600" s="1" t="s">
        <v>112</v>
      </c>
      <c r="H600" s="1" t="s">
        <v>43</v>
      </c>
      <c r="I600" s="1" t="s">
        <v>44</v>
      </c>
      <c r="J600" t="s">
        <v>45</v>
      </c>
      <c r="K600" t="s">
        <v>46</v>
      </c>
      <c r="L600" s="1" t="s">
        <v>3718</v>
      </c>
      <c r="M600" s="1" t="s">
        <v>48</v>
      </c>
      <c r="N600" s="1" t="s">
        <v>115</v>
      </c>
      <c r="O600" s="1" t="s">
        <v>3719</v>
      </c>
      <c r="P600" s="1" t="s">
        <v>3720</v>
      </c>
      <c r="Q600">
        <v>49</v>
      </c>
      <c r="R600">
        <v>2</v>
      </c>
      <c r="S600">
        <v>47</v>
      </c>
      <c r="T600">
        <v>75</v>
      </c>
      <c r="U600">
        <v>22</v>
      </c>
      <c r="V600">
        <v>450</v>
      </c>
      <c r="W600" s="1" t="s">
        <v>52</v>
      </c>
      <c r="X600" s="1" t="s">
        <v>53</v>
      </c>
      <c r="Y600" s="1" t="s">
        <v>54</v>
      </c>
      <c r="Z600">
        <v>7</v>
      </c>
      <c r="AA600" s="2">
        <v>45745</v>
      </c>
      <c r="AB600">
        <v>222196.03</v>
      </c>
      <c r="AC600">
        <v>272433.67</v>
      </c>
      <c r="AD600">
        <v>10887605.470000001</v>
      </c>
      <c r="AE600" s="1" t="s">
        <v>55</v>
      </c>
      <c r="AF600" s="2">
        <v>46195</v>
      </c>
      <c r="AG600" s="2">
        <v>45757</v>
      </c>
      <c r="AH600" s="2"/>
      <c r="AI600" s="1" t="s">
        <v>129</v>
      </c>
      <c r="AJ600" s="1" t="s">
        <v>57</v>
      </c>
    </row>
    <row r="601" spans="1:36">
      <c r="A601" s="1" t="s">
        <v>3721</v>
      </c>
      <c r="B601" s="1" t="s">
        <v>3722</v>
      </c>
      <c r="C601" s="1" t="s">
        <v>3723</v>
      </c>
      <c r="D601" s="1" t="s">
        <v>740</v>
      </c>
      <c r="E601" s="1" t="s">
        <v>275</v>
      </c>
      <c r="F601" s="1" t="s">
        <v>622</v>
      </c>
      <c r="G601" s="1" t="s">
        <v>623</v>
      </c>
      <c r="H601" s="1" t="s">
        <v>43</v>
      </c>
      <c r="I601" s="1" t="s">
        <v>44</v>
      </c>
      <c r="J601" t="s">
        <v>82</v>
      </c>
      <c r="K601" t="s">
        <v>83</v>
      </c>
      <c r="L601" s="1" t="s">
        <v>1490</v>
      </c>
      <c r="M601" s="1" t="s">
        <v>126</v>
      </c>
      <c r="N601" s="1" t="s">
        <v>203</v>
      </c>
      <c r="O601" s="1" t="s">
        <v>3724</v>
      </c>
      <c r="P601" s="1" t="s">
        <v>3725</v>
      </c>
      <c r="Q601">
        <v>0</v>
      </c>
      <c r="R601">
        <v>0</v>
      </c>
      <c r="S601">
        <v>0</v>
      </c>
      <c r="T601">
        <v>20</v>
      </c>
      <c r="U601">
        <v>8</v>
      </c>
      <c r="V601">
        <v>120</v>
      </c>
      <c r="W601" s="1" t="s">
        <v>104</v>
      </c>
      <c r="X601" s="1" t="s">
        <v>105</v>
      </c>
      <c r="Y601" s="1" t="s">
        <v>54</v>
      </c>
      <c r="Z601">
        <v>9</v>
      </c>
      <c r="AA601" s="2">
        <v>45939</v>
      </c>
      <c r="AB601">
        <v>249228.38</v>
      </c>
      <c r="AC601">
        <v>354190</v>
      </c>
      <c r="AD601">
        <v>0</v>
      </c>
      <c r="AE601" s="1" t="s">
        <v>55</v>
      </c>
      <c r="AF601" s="2">
        <v>46189</v>
      </c>
      <c r="AG601" s="2">
        <v>45951</v>
      </c>
      <c r="AH601" s="2"/>
      <c r="AI601" s="1" t="s">
        <v>56</v>
      </c>
      <c r="AJ601" s="1" t="s">
        <v>57</v>
      </c>
    </row>
    <row r="602" spans="1:36">
      <c r="A602" s="1" t="s">
        <v>3726</v>
      </c>
      <c r="B602" s="1" t="s">
        <v>3727</v>
      </c>
      <c r="C602" s="1" t="s">
        <v>3728</v>
      </c>
      <c r="D602" s="1" t="s">
        <v>378</v>
      </c>
      <c r="E602" s="1" t="s">
        <v>110</v>
      </c>
      <c r="F602" s="1" t="s">
        <v>63</v>
      </c>
      <c r="G602" s="1" t="s">
        <v>304</v>
      </c>
      <c r="H602" s="1" t="s">
        <v>43</v>
      </c>
      <c r="I602" s="1" t="s">
        <v>44</v>
      </c>
      <c r="J602" t="s">
        <v>65</v>
      </c>
      <c r="K602" t="s">
        <v>66</v>
      </c>
      <c r="L602" s="1" t="s">
        <v>3729</v>
      </c>
      <c r="M602" s="1" t="s">
        <v>100</v>
      </c>
      <c r="N602" s="1" t="s">
        <v>49</v>
      </c>
      <c r="O602" s="1" t="s">
        <v>3730</v>
      </c>
      <c r="P602" s="1" t="s">
        <v>3731</v>
      </c>
      <c r="Q602">
        <v>119</v>
      </c>
      <c r="R602">
        <v>33</v>
      </c>
      <c r="S602">
        <v>86</v>
      </c>
      <c r="T602">
        <v>100</v>
      </c>
      <c r="U602">
        <v>30</v>
      </c>
      <c r="V602">
        <v>600</v>
      </c>
      <c r="W602" s="1" t="s">
        <v>52</v>
      </c>
      <c r="X602" s="1" t="s">
        <v>53</v>
      </c>
      <c r="Y602" s="1" t="s">
        <v>54</v>
      </c>
      <c r="Z602">
        <v>4</v>
      </c>
      <c r="AA602" s="2">
        <v>45897</v>
      </c>
      <c r="AB602">
        <v>53205.37</v>
      </c>
      <c r="AC602">
        <v>78543.45</v>
      </c>
      <c r="AD602">
        <v>6331439.0300000003</v>
      </c>
      <c r="AE602" s="1" t="s">
        <v>55</v>
      </c>
      <c r="AF602" s="2">
        <v>46193</v>
      </c>
      <c r="AG602" s="2">
        <v>45911</v>
      </c>
      <c r="AH602" s="2">
        <v>46803</v>
      </c>
      <c r="AI602" s="1" t="s">
        <v>91</v>
      </c>
      <c r="AJ602" s="1" t="s">
        <v>92</v>
      </c>
    </row>
    <row r="603" spans="1:36">
      <c r="A603" s="1" t="s">
        <v>3732</v>
      </c>
      <c r="B603" s="1" t="s">
        <v>3733</v>
      </c>
      <c r="C603" s="1" t="s">
        <v>3734</v>
      </c>
      <c r="D603" s="1" t="s">
        <v>455</v>
      </c>
      <c r="E603" s="1" t="s">
        <v>62</v>
      </c>
      <c r="F603" s="1" t="s">
        <v>135</v>
      </c>
      <c r="G603" s="1" t="s">
        <v>706</v>
      </c>
      <c r="H603" s="1" t="s">
        <v>137</v>
      </c>
      <c r="I603" s="1" t="s">
        <v>44</v>
      </c>
      <c r="J603" t="s">
        <v>45</v>
      </c>
      <c r="K603" t="s">
        <v>46</v>
      </c>
      <c r="L603" s="1" t="s">
        <v>3735</v>
      </c>
      <c r="M603" s="1" t="s">
        <v>114</v>
      </c>
      <c r="N603" s="1" t="s">
        <v>178</v>
      </c>
      <c r="O603" s="1" t="s">
        <v>3736</v>
      </c>
      <c r="P603" s="1" t="s">
        <v>3737</v>
      </c>
      <c r="Q603">
        <v>0</v>
      </c>
      <c r="R603">
        <v>0</v>
      </c>
      <c r="S603">
        <v>0</v>
      </c>
      <c r="T603">
        <v>50</v>
      </c>
      <c r="U603">
        <v>20</v>
      </c>
      <c r="V603">
        <v>500</v>
      </c>
      <c r="W603" s="1" t="s">
        <v>249</v>
      </c>
      <c r="X603" s="1" t="s">
        <v>375</v>
      </c>
      <c r="Y603" s="1" t="s">
        <v>54</v>
      </c>
      <c r="Z603">
        <v>7</v>
      </c>
      <c r="AA603" s="2">
        <v>45713</v>
      </c>
      <c r="AB603">
        <v>10233.92</v>
      </c>
      <c r="AC603">
        <v>13565.86</v>
      </c>
      <c r="AD603">
        <v>0</v>
      </c>
      <c r="AE603" s="1" t="s">
        <v>55</v>
      </c>
      <c r="AF603" s="2">
        <v>46191</v>
      </c>
      <c r="AG603" s="2">
        <v>45727</v>
      </c>
      <c r="AH603" s="2">
        <v>46227</v>
      </c>
      <c r="AI603" s="1" t="s">
        <v>56</v>
      </c>
      <c r="AJ603" s="1" t="s">
        <v>57</v>
      </c>
    </row>
    <row r="604" spans="1:36">
      <c r="A604" s="1" t="s">
        <v>3738</v>
      </c>
      <c r="B604" s="1" t="s">
        <v>3739</v>
      </c>
      <c r="C604" s="1" t="s">
        <v>3740</v>
      </c>
      <c r="D604" s="1" t="s">
        <v>1148</v>
      </c>
      <c r="E604" s="1" t="s">
        <v>62</v>
      </c>
      <c r="F604" s="1" t="s">
        <v>80</v>
      </c>
      <c r="G604" s="1" t="s">
        <v>285</v>
      </c>
      <c r="H604" s="1" t="s">
        <v>43</v>
      </c>
      <c r="I604" s="1" t="s">
        <v>44</v>
      </c>
      <c r="J604" t="s">
        <v>65</v>
      </c>
      <c r="K604" t="s">
        <v>66</v>
      </c>
      <c r="L604" s="1" t="s">
        <v>2156</v>
      </c>
      <c r="M604" s="1" t="s">
        <v>48</v>
      </c>
      <c r="N604" s="1" t="s">
        <v>115</v>
      </c>
      <c r="O604" s="1" t="s">
        <v>3741</v>
      </c>
      <c r="P604" s="1" t="s">
        <v>3742</v>
      </c>
      <c r="Q604">
        <v>278</v>
      </c>
      <c r="R604">
        <v>39</v>
      </c>
      <c r="S604">
        <v>239</v>
      </c>
      <c r="T604">
        <v>50</v>
      </c>
      <c r="U604">
        <v>20</v>
      </c>
      <c r="V604">
        <v>500</v>
      </c>
      <c r="W604" s="1" t="s">
        <v>52</v>
      </c>
      <c r="X604" s="1" t="s">
        <v>53</v>
      </c>
      <c r="Y604" s="1" t="s">
        <v>54</v>
      </c>
      <c r="Z604">
        <v>5</v>
      </c>
      <c r="AA604" s="2">
        <v>45903</v>
      </c>
      <c r="AB604">
        <v>685055.9</v>
      </c>
      <c r="AC604">
        <v>1043988.86</v>
      </c>
      <c r="AD604">
        <v>190445540.19999999</v>
      </c>
      <c r="AE604" s="1" t="s">
        <v>55</v>
      </c>
      <c r="AF604" s="2">
        <v>46164</v>
      </c>
      <c r="AG604" s="2">
        <v>45912</v>
      </c>
      <c r="AH604" s="2"/>
      <c r="AI604" s="1" t="s">
        <v>91</v>
      </c>
      <c r="AJ604" s="1" t="s">
        <v>92</v>
      </c>
    </row>
    <row r="605" spans="1:36">
      <c r="A605" s="1" t="s">
        <v>3743</v>
      </c>
      <c r="B605" s="1" t="s">
        <v>3744</v>
      </c>
      <c r="C605" s="1" t="s">
        <v>3745</v>
      </c>
      <c r="D605" s="1" t="s">
        <v>96</v>
      </c>
      <c r="E605" s="1" t="s">
        <v>40</v>
      </c>
      <c r="F605" s="1" t="s">
        <v>97</v>
      </c>
      <c r="G605" s="1" t="s">
        <v>1110</v>
      </c>
      <c r="H605" s="1" t="s">
        <v>43</v>
      </c>
      <c r="I605" s="1" t="s">
        <v>44</v>
      </c>
      <c r="J605" t="s">
        <v>45</v>
      </c>
      <c r="K605" t="s">
        <v>46</v>
      </c>
      <c r="L605" s="1" t="s">
        <v>3746</v>
      </c>
      <c r="M605" s="1" t="s">
        <v>48</v>
      </c>
      <c r="N605" s="1" t="s">
        <v>194</v>
      </c>
      <c r="O605" s="1" t="s">
        <v>3747</v>
      </c>
      <c r="P605" s="1" t="s">
        <v>3748</v>
      </c>
      <c r="Q605">
        <v>14</v>
      </c>
      <c r="R605">
        <v>3</v>
      </c>
      <c r="S605">
        <v>11</v>
      </c>
      <c r="T605">
        <v>15</v>
      </c>
      <c r="U605">
        <v>4</v>
      </c>
      <c r="V605">
        <v>60</v>
      </c>
      <c r="W605" s="1" t="s">
        <v>249</v>
      </c>
      <c r="X605" s="1" t="s">
        <v>375</v>
      </c>
      <c r="Y605" s="1" t="s">
        <v>54</v>
      </c>
      <c r="Z605">
        <v>3</v>
      </c>
      <c r="AA605" s="2">
        <v>45732</v>
      </c>
      <c r="AB605">
        <v>39434.559999999998</v>
      </c>
      <c r="AC605">
        <v>50370.09</v>
      </c>
      <c r="AD605">
        <v>552083.84</v>
      </c>
      <c r="AE605" s="1" t="s">
        <v>55</v>
      </c>
      <c r="AF605" s="2">
        <v>46190</v>
      </c>
      <c r="AG605" s="2">
        <v>45740</v>
      </c>
      <c r="AH605" s="2"/>
      <c r="AI605" s="1" t="s">
        <v>129</v>
      </c>
      <c r="AJ605" s="1" t="s">
        <v>57</v>
      </c>
    </row>
    <row r="606" spans="1:36">
      <c r="A606" s="1" t="s">
        <v>3749</v>
      </c>
      <c r="B606" s="1" t="s">
        <v>3750</v>
      </c>
      <c r="C606" s="1" t="s">
        <v>3751</v>
      </c>
      <c r="D606" s="1" t="s">
        <v>121</v>
      </c>
      <c r="E606" s="1" t="s">
        <v>122</v>
      </c>
      <c r="F606" s="1" t="s">
        <v>123</v>
      </c>
      <c r="G606" s="1" t="s">
        <v>124</v>
      </c>
      <c r="H606" s="1" t="s">
        <v>43</v>
      </c>
      <c r="I606" s="1" t="s">
        <v>44</v>
      </c>
      <c r="J606" t="s">
        <v>45</v>
      </c>
      <c r="K606" t="s">
        <v>46</v>
      </c>
      <c r="L606" s="1" t="s">
        <v>3752</v>
      </c>
      <c r="M606" s="1" t="s">
        <v>68</v>
      </c>
      <c r="N606" s="1" t="s">
        <v>115</v>
      </c>
      <c r="O606" s="1" t="s">
        <v>3753</v>
      </c>
      <c r="P606" s="1" t="s">
        <v>3754</v>
      </c>
      <c r="Q606">
        <v>15</v>
      </c>
      <c r="R606">
        <v>6</v>
      </c>
      <c r="S606">
        <v>9</v>
      </c>
      <c r="T606">
        <v>15</v>
      </c>
      <c r="U606">
        <v>7</v>
      </c>
      <c r="V606">
        <v>120</v>
      </c>
      <c r="W606" s="1" t="s">
        <v>259</v>
      </c>
      <c r="X606" s="1" t="s">
        <v>260</v>
      </c>
      <c r="Y606" s="1" t="s">
        <v>54</v>
      </c>
      <c r="Z606">
        <v>5</v>
      </c>
      <c r="AA606" s="2">
        <v>45993</v>
      </c>
      <c r="AB606">
        <v>158325.44</v>
      </c>
      <c r="AC606">
        <v>190779.65</v>
      </c>
      <c r="AD606">
        <v>2374881.6</v>
      </c>
      <c r="AE606" s="1" t="s">
        <v>55</v>
      </c>
      <c r="AF606" s="2">
        <v>46195</v>
      </c>
      <c r="AG606" s="2">
        <v>46001</v>
      </c>
      <c r="AH606" s="2"/>
      <c r="AI606" s="1" t="s">
        <v>129</v>
      </c>
      <c r="AJ606" s="1" t="s">
        <v>57</v>
      </c>
    </row>
    <row r="607" spans="1:36">
      <c r="A607" s="1" t="s">
        <v>3755</v>
      </c>
      <c r="B607" s="1" t="s">
        <v>3756</v>
      </c>
      <c r="C607" s="1" t="s">
        <v>3757</v>
      </c>
      <c r="D607" s="1" t="s">
        <v>486</v>
      </c>
      <c r="E607" s="1" t="s">
        <v>254</v>
      </c>
      <c r="F607" s="1" t="s">
        <v>217</v>
      </c>
      <c r="G607" s="1" t="s">
        <v>487</v>
      </c>
      <c r="H607" s="1" t="s">
        <v>43</v>
      </c>
      <c r="I607" s="1" t="s">
        <v>44</v>
      </c>
      <c r="J607" t="s">
        <v>65</v>
      </c>
      <c r="K607" t="s">
        <v>66</v>
      </c>
      <c r="L607" s="1" t="s">
        <v>3758</v>
      </c>
      <c r="M607" s="1" t="s">
        <v>139</v>
      </c>
      <c r="N607" s="1" t="s">
        <v>69</v>
      </c>
      <c r="O607" s="1" t="s">
        <v>3759</v>
      </c>
      <c r="P607" s="1" t="s">
        <v>3760</v>
      </c>
      <c r="Q607">
        <v>124</v>
      </c>
      <c r="R607">
        <v>23</v>
      </c>
      <c r="S607">
        <v>101</v>
      </c>
      <c r="T607">
        <v>60</v>
      </c>
      <c r="U607">
        <v>24</v>
      </c>
      <c r="V607">
        <v>240</v>
      </c>
      <c r="W607" s="1" t="s">
        <v>72</v>
      </c>
      <c r="X607" s="1" t="s">
        <v>73</v>
      </c>
      <c r="Y607" s="1" t="s">
        <v>74</v>
      </c>
      <c r="Z607">
        <v>19</v>
      </c>
      <c r="AA607" s="2">
        <v>45847</v>
      </c>
      <c r="AB607">
        <v>138894.31</v>
      </c>
      <c r="AC607">
        <v>190472.65</v>
      </c>
      <c r="AD607">
        <v>17222894.440000001</v>
      </c>
      <c r="AE607" s="1" t="s">
        <v>55</v>
      </c>
      <c r="AF607" s="2">
        <v>46161</v>
      </c>
      <c r="AG607" s="2">
        <v>45852</v>
      </c>
      <c r="AH607" s="2"/>
      <c r="AI607" s="1" t="s">
        <v>91</v>
      </c>
      <c r="AJ607" s="1" t="s">
        <v>92</v>
      </c>
    </row>
    <row r="608" spans="1:36">
      <c r="A608" s="1" t="s">
        <v>3761</v>
      </c>
      <c r="B608" s="1" t="s">
        <v>3762</v>
      </c>
      <c r="C608" s="1" t="s">
        <v>3763</v>
      </c>
      <c r="D608" s="1" t="s">
        <v>837</v>
      </c>
      <c r="E608" s="1" t="s">
        <v>265</v>
      </c>
      <c r="F608" s="1" t="s">
        <v>622</v>
      </c>
      <c r="G608" s="1" t="s">
        <v>747</v>
      </c>
      <c r="H608" s="1" t="s">
        <v>43</v>
      </c>
      <c r="I608" s="1" t="s">
        <v>44</v>
      </c>
      <c r="J608" t="s">
        <v>45</v>
      </c>
      <c r="K608" t="s">
        <v>46</v>
      </c>
      <c r="L608" s="1" t="s">
        <v>1777</v>
      </c>
      <c r="M608" s="1" t="s">
        <v>126</v>
      </c>
      <c r="N608" s="1" t="s">
        <v>194</v>
      </c>
      <c r="O608" s="1" t="s">
        <v>3764</v>
      </c>
      <c r="P608" s="1" t="s">
        <v>3765</v>
      </c>
      <c r="Q608">
        <v>165</v>
      </c>
      <c r="R608">
        <v>66</v>
      </c>
      <c r="S608">
        <v>99</v>
      </c>
      <c r="T608">
        <v>75</v>
      </c>
      <c r="U608">
        <v>30</v>
      </c>
      <c r="V608">
        <v>600</v>
      </c>
      <c r="W608" s="1" t="s">
        <v>52</v>
      </c>
      <c r="X608" s="1" t="s">
        <v>53</v>
      </c>
      <c r="Y608" s="1" t="s">
        <v>54</v>
      </c>
      <c r="Z608">
        <v>8</v>
      </c>
      <c r="AA608" s="2">
        <v>46028</v>
      </c>
      <c r="AB608">
        <v>149858.59</v>
      </c>
      <c r="AC608">
        <v>212869.84</v>
      </c>
      <c r="AD608">
        <v>24726667.350000001</v>
      </c>
      <c r="AE608" s="1" t="s">
        <v>55</v>
      </c>
      <c r="AF608" s="2">
        <v>46171</v>
      </c>
      <c r="AG608" s="2">
        <v>46030</v>
      </c>
      <c r="AH608" s="2"/>
      <c r="AI608" s="1" t="s">
        <v>91</v>
      </c>
      <c r="AJ608" s="1" t="s">
        <v>92</v>
      </c>
    </row>
    <row r="609" spans="1:36">
      <c r="A609" s="1" t="s">
        <v>3766</v>
      </c>
      <c r="B609" s="1" t="s">
        <v>3767</v>
      </c>
      <c r="C609" s="1" t="s">
        <v>3768</v>
      </c>
      <c r="D609" s="1" t="s">
        <v>157</v>
      </c>
      <c r="E609" s="1" t="s">
        <v>122</v>
      </c>
      <c r="F609" s="1" t="s">
        <v>80</v>
      </c>
      <c r="G609" s="1" t="s">
        <v>285</v>
      </c>
      <c r="H609" s="1" t="s">
        <v>43</v>
      </c>
      <c r="I609" s="1" t="s">
        <v>44</v>
      </c>
      <c r="J609" t="s">
        <v>82</v>
      </c>
      <c r="K609" t="s">
        <v>83</v>
      </c>
      <c r="L609" s="1" t="s">
        <v>1490</v>
      </c>
      <c r="M609" s="1" t="s">
        <v>126</v>
      </c>
      <c r="N609" s="1" t="s">
        <v>203</v>
      </c>
      <c r="O609" s="1" t="s">
        <v>3769</v>
      </c>
      <c r="P609" s="1" t="s">
        <v>3770</v>
      </c>
      <c r="Q609">
        <v>93</v>
      </c>
      <c r="R609">
        <v>33</v>
      </c>
      <c r="S609">
        <v>60</v>
      </c>
      <c r="T609">
        <v>30</v>
      </c>
      <c r="U609">
        <v>12</v>
      </c>
      <c r="V609">
        <v>180</v>
      </c>
      <c r="W609" s="1" t="s">
        <v>151</v>
      </c>
      <c r="X609" s="1" t="s">
        <v>152</v>
      </c>
      <c r="Y609" s="1" t="s">
        <v>153</v>
      </c>
      <c r="Z609">
        <v>37</v>
      </c>
      <c r="AA609" s="2">
        <v>46003</v>
      </c>
      <c r="AB609">
        <v>1065890.3899999999</v>
      </c>
      <c r="AC609">
        <v>1302542.31</v>
      </c>
      <c r="AD609">
        <v>99127806.269999996</v>
      </c>
      <c r="AE609" s="1" t="s">
        <v>55</v>
      </c>
      <c r="AF609" s="2">
        <v>46163</v>
      </c>
      <c r="AG609" s="2">
        <v>46005</v>
      </c>
      <c r="AH609" s="2"/>
      <c r="AI609" s="1" t="s">
        <v>91</v>
      </c>
      <c r="AJ609" s="1" t="s">
        <v>92</v>
      </c>
    </row>
    <row r="610" spans="1:36">
      <c r="A610" s="1" t="s">
        <v>3771</v>
      </c>
      <c r="B610" s="1" t="s">
        <v>3772</v>
      </c>
      <c r="C610" s="1" t="s">
        <v>3773</v>
      </c>
      <c r="D610" s="1" t="s">
        <v>588</v>
      </c>
      <c r="E610" s="1" t="s">
        <v>392</v>
      </c>
      <c r="F610" s="1" t="s">
        <v>217</v>
      </c>
      <c r="G610" s="1" t="s">
        <v>487</v>
      </c>
      <c r="H610" s="1" t="s">
        <v>43</v>
      </c>
      <c r="I610" s="1" t="s">
        <v>201</v>
      </c>
      <c r="J610" t="s">
        <v>45</v>
      </c>
      <c r="K610" t="s">
        <v>46</v>
      </c>
      <c r="L610" s="1" t="s">
        <v>3774</v>
      </c>
      <c r="M610" s="1" t="s">
        <v>114</v>
      </c>
      <c r="N610" s="1" t="s">
        <v>115</v>
      </c>
      <c r="O610" s="1" t="s">
        <v>1283</v>
      </c>
      <c r="P610" s="1" t="s">
        <v>3775</v>
      </c>
      <c r="Q610">
        <v>6</v>
      </c>
      <c r="R610">
        <v>0</v>
      </c>
      <c r="S610">
        <v>6</v>
      </c>
      <c r="T610">
        <v>100</v>
      </c>
      <c r="U610">
        <v>30</v>
      </c>
      <c r="V610">
        <v>800</v>
      </c>
      <c r="W610" s="1" t="s">
        <v>259</v>
      </c>
      <c r="X610" s="1" t="s">
        <v>260</v>
      </c>
      <c r="Y610" s="1" t="s">
        <v>54</v>
      </c>
      <c r="Z610">
        <v>8</v>
      </c>
      <c r="AA610" s="2">
        <v>46110</v>
      </c>
      <c r="AB610">
        <v>162427.68</v>
      </c>
      <c r="AC610">
        <v>222129.62</v>
      </c>
      <c r="AD610">
        <v>974566.08</v>
      </c>
      <c r="AE610" s="1" t="s">
        <v>55</v>
      </c>
      <c r="AF610" s="2">
        <v>46171</v>
      </c>
      <c r="AG610" s="2">
        <v>46118</v>
      </c>
      <c r="AH610" s="2"/>
      <c r="AI610" s="1" t="s">
        <v>129</v>
      </c>
      <c r="AJ610" s="1" t="s">
        <v>57</v>
      </c>
    </row>
    <row r="611" spans="1:36">
      <c r="A611" s="1" t="s">
        <v>3776</v>
      </c>
      <c r="B611" s="1" t="s">
        <v>3777</v>
      </c>
      <c r="C611" s="1" t="s">
        <v>3778</v>
      </c>
      <c r="D611" s="1" t="s">
        <v>900</v>
      </c>
      <c r="E611" s="1" t="s">
        <v>62</v>
      </c>
      <c r="F611" s="1" t="s">
        <v>363</v>
      </c>
      <c r="G611" s="1" t="s">
        <v>495</v>
      </c>
      <c r="H611" s="1" t="s">
        <v>43</v>
      </c>
      <c r="I611" s="1" t="s">
        <v>44</v>
      </c>
      <c r="J611" t="s">
        <v>45</v>
      </c>
      <c r="K611" t="s">
        <v>46</v>
      </c>
      <c r="L611" s="1" t="s">
        <v>3779</v>
      </c>
      <c r="M611" s="1" t="s">
        <v>114</v>
      </c>
      <c r="N611" s="1" t="s">
        <v>178</v>
      </c>
      <c r="O611" s="1" t="s">
        <v>3780</v>
      </c>
      <c r="P611" s="1" t="s">
        <v>3781</v>
      </c>
      <c r="Q611">
        <v>43</v>
      </c>
      <c r="R611">
        <v>8</v>
      </c>
      <c r="S611">
        <v>35</v>
      </c>
      <c r="T611">
        <v>50</v>
      </c>
      <c r="U611">
        <v>25</v>
      </c>
      <c r="V611">
        <v>400</v>
      </c>
      <c r="W611" s="1" t="s">
        <v>249</v>
      </c>
      <c r="X611" s="1" t="s">
        <v>375</v>
      </c>
      <c r="Y611" s="1" t="s">
        <v>54</v>
      </c>
      <c r="Z611">
        <v>3</v>
      </c>
      <c r="AA611" s="2">
        <v>45920</v>
      </c>
      <c r="AB611">
        <v>54999.45</v>
      </c>
      <c r="AC611">
        <v>77655.06</v>
      </c>
      <c r="AD611">
        <v>2364976.35</v>
      </c>
      <c r="AE611" s="1" t="s">
        <v>55</v>
      </c>
      <c r="AF611" s="2">
        <v>46166</v>
      </c>
      <c r="AG611" s="2">
        <v>45934</v>
      </c>
      <c r="AH611" s="2"/>
      <c r="AI611" s="1" t="s">
        <v>129</v>
      </c>
      <c r="AJ611" s="1" t="s">
        <v>57</v>
      </c>
    </row>
    <row r="612" spans="1:36">
      <c r="A612" s="1" t="s">
        <v>3782</v>
      </c>
      <c r="B612" s="1" t="s">
        <v>3783</v>
      </c>
      <c r="C612" s="1" t="s">
        <v>3784</v>
      </c>
      <c r="D612" s="1" t="s">
        <v>185</v>
      </c>
      <c r="E612" s="1" t="s">
        <v>186</v>
      </c>
      <c r="F612" s="1" t="s">
        <v>111</v>
      </c>
      <c r="G612" s="1" t="s">
        <v>234</v>
      </c>
      <c r="H612" s="1" t="s">
        <v>43</v>
      </c>
      <c r="I612" s="1" t="s">
        <v>44</v>
      </c>
      <c r="J612" t="s">
        <v>65</v>
      </c>
      <c r="K612" t="s">
        <v>66</v>
      </c>
      <c r="L612" s="1" t="s">
        <v>3785</v>
      </c>
      <c r="M612" s="1" t="s">
        <v>48</v>
      </c>
      <c r="N612" s="1" t="s">
        <v>49</v>
      </c>
      <c r="O612" s="1" t="s">
        <v>3786</v>
      </c>
      <c r="P612" s="1" t="s">
        <v>3787</v>
      </c>
      <c r="Q612">
        <v>107</v>
      </c>
      <c r="R612">
        <v>20</v>
      </c>
      <c r="S612">
        <v>87</v>
      </c>
      <c r="U612">
        <v>6</v>
      </c>
      <c r="V612">
        <v>150</v>
      </c>
      <c r="W612" s="1" t="s">
        <v>181</v>
      </c>
      <c r="X612" s="1" t="s">
        <v>182</v>
      </c>
      <c r="Y612" s="1" t="s">
        <v>54</v>
      </c>
      <c r="Z612">
        <v>12</v>
      </c>
      <c r="AA612" s="2">
        <v>45965</v>
      </c>
      <c r="AB612">
        <v>89514.71</v>
      </c>
      <c r="AC612">
        <v>120355.62</v>
      </c>
      <c r="AD612">
        <v>9578073.9700000007</v>
      </c>
      <c r="AE612" s="1" t="s">
        <v>55</v>
      </c>
      <c r="AF612" s="2">
        <v>46167</v>
      </c>
      <c r="AG612" s="2">
        <v>45972</v>
      </c>
      <c r="AH612" s="2"/>
      <c r="AI612" s="1" t="s">
        <v>91</v>
      </c>
      <c r="AJ612" s="1" t="s">
        <v>92</v>
      </c>
    </row>
    <row r="613" spans="1:36">
      <c r="A613" s="1" t="s">
        <v>3788</v>
      </c>
      <c r="B613" s="1" t="s">
        <v>3789</v>
      </c>
      <c r="C613" s="1" t="s">
        <v>3790</v>
      </c>
      <c r="D613" s="1" t="s">
        <v>662</v>
      </c>
      <c r="E613" s="1" t="s">
        <v>186</v>
      </c>
      <c r="F613" s="1" t="s">
        <v>80</v>
      </c>
      <c r="G613" s="1" t="s">
        <v>285</v>
      </c>
      <c r="H613" s="1" t="s">
        <v>43</v>
      </c>
      <c r="I613" s="1" t="s">
        <v>44</v>
      </c>
      <c r="J613" t="s">
        <v>45</v>
      </c>
      <c r="K613" t="s">
        <v>46</v>
      </c>
      <c r="L613" s="1" t="s">
        <v>3791</v>
      </c>
      <c r="M613" s="1" t="s">
        <v>48</v>
      </c>
      <c r="N613" s="1" t="s">
        <v>194</v>
      </c>
      <c r="O613" s="1" t="s">
        <v>3792</v>
      </c>
      <c r="P613" s="1" t="s">
        <v>3021</v>
      </c>
      <c r="Q613">
        <v>33</v>
      </c>
      <c r="R613">
        <v>12</v>
      </c>
      <c r="S613">
        <v>21</v>
      </c>
      <c r="T613">
        <v>20</v>
      </c>
      <c r="U613">
        <v>6</v>
      </c>
      <c r="V613">
        <v>160</v>
      </c>
      <c r="W613" s="1" t="s">
        <v>52</v>
      </c>
      <c r="X613" s="1" t="s">
        <v>53</v>
      </c>
      <c r="Y613" s="1" t="s">
        <v>54</v>
      </c>
      <c r="Z613">
        <v>6</v>
      </c>
      <c r="AA613" s="2">
        <v>45952</v>
      </c>
      <c r="AB613">
        <v>1348887.57</v>
      </c>
      <c r="AC613">
        <v>1926988.23</v>
      </c>
      <c r="AD613">
        <v>44513289.810000002</v>
      </c>
      <c r="AE613" s="1" t="s">
        <v>55</v>
      </c>
      <c r="AF613" s="2">
        <v>46168</v>
      </c>
      <c r="AG613" s="2">
        <v>45962</v>
      </c>
      <c r="AH613" s="2"/>
      <c r="AI613" s="1" t="s">
        <v>91</v>
      </c>
      <c r="AJ613" s="1" t="s">
        <v>92</v>
      </c>
    </row>
    <row r="614" spans="1:36">
      <c r="A614" s="1" t="s">
        <v>3793</v>
      </c>
      <c r="B614" s="1" t="s">
        <v>3794</v>
      </c>
      <c r="C614" s="1" t="s">
        <v>3795</v>
      </c>
      <c r="D614" s="1" t="s">
        <v>355</v>
      </c>
      <c r="E614" s="1" t="s">
        <v>62</v>
      </c>
      <c r="F614" s="1" t="s">
        <v>123</v>
      </c>
      <c r="G614" s="1" t="s">
        <v>200</v>
      </c>
      <c r="H614" s="1" t="s">
        <v>43</v>
      </c>
      <c r="I614" s="1" t="s">
        <v>201</v>
      </c>
      <c r="J614" t="s">
        <v>82</v>
      </c>
      <c r="K614" t="s">
        <v>83</v>
      </c>
      <c r="L614" s="1" t="s">
        <v>3796</v>
      </c>
      <c r="M614" s="1" t="s">
        <v>100</v>
      </c>
      <c r="N614" s="1" t="s">
        <v>49</v>
      </c>
      <c r="O614" s="1" t="s">
        <v>3797</v>
      </c>
      <c r="P614" s="1" t="s">
        <v>3798</v>
      </c>
      <c r="Q614">
        <v>28</v>
      </c>
      <c r="R614">
        <v>6</v>
      </c>
      <c r="S614">
        <v>22</v>
      </c>
      <c r="T614">
        <v>25</v>
      </c>
      <c r="U614">
        <v>10</v>
      </c>
      <c r="V614">
        <v>100</v>
      </c>
      <c r="W614" s="1" t="s">
        <v>259</v>
      </c>
      <c r="X614" s="1" t="s">
        <v>260</v>
      </c>
      <c r="Y614" s="1" t="s">
        <v>54</v>
      </c>
      <c r="Z614">
        <v>8</v>
      </c>
      <c r="AA614" s="2">
        <v>45753</v>
      </c>
      <c r="AB614">
        <v>628385.1</v>
      </c>
      <c r="AC614">
        <v>741824.37</v>
      </c>
      <c r="AD614">
        <v>17594782.800000001</v>
      </c>
      <c r="AE614" s="1" t="s">
        <v>55</v>
      </c>
      <c r="AF614" s="2">
        <v>46146</v>
      </c>
      <c r="AG614" s="2">
        <v>45760</v>
      </c>
      <c r="AH614" s="2"/>
      <c r="AI614" s="1" t="s">
        <v>91</v>
      </c>
      <c r="AJ614" s="1" t="s">
        <v>92</v>
      </c>
    </row>
    <row r="615" spans="1:36">
      <c r="A615" s="1" t="s">
        <v>3799</v>
      </c>
      <c r="B615" s="1" t="s">
        <v>3800</v>
      </c>
      <c r="C615" s="1" t="s">
        <v>3801</v>
      </c>
      <c r="D615" s="1" t="s">
        <v>426</v>
      </c>
      <c r="E615" s="1" t="s">
        <v>146</v>
      </c>
      <c r="F615" s="1" t="s">
        <v>266</v>
      </c>
      <c r="G615" s="1" t="s">
        <v>276</v>
      </c>
      <c r="H615" s="1" t="s">
        <v>43</v>
      </c>
      <c r="I615" s="1" t="s">
        <v>44</v>
      </c>
      <c r="J615" t="s">
        <v>65</v>
      </c>
      <c r="K615" t="s">
        <v>66</v>
      </c>
      <c r="L615" s="1" t="s">
        <v>1730</v>
      </c>
      <c r="M615" s="1" t="s">
        <v>139</v>
      </c>
      <c r="N615" s="1" t="s">
        <v>203</v>
      </c>
      <c r="O615" s="1" t="s">
        <v>3802</v>
      </c>
      <c r="P615" s="1" t="s">
        <v>3803</v>
      </c>
      <c r="Q615">
        <v>102</v>
      </c>
      <c r="R615">
        <v>1</v>
      </c>
      <c r="S615">
        <v>101</v>
      </c>
      <c r="T615">
        <v>20</v>
      </c>
      <c r="U615">
        <v>6</v>
      </c>
      <c r="V615">
        <v>120</v>
      </c>
      <c r="W615" s="1" t="s">
        <v>229</v>
      </c>
      <c r="X615" s="1" t="s">
        <v>230</v>
      </c>
      <c r="Y615" s="1" t="s">
        <v>153</v>
      </c>
      <c r="Z615">
        <v>36</v>
      </c>
      <c r="AA615" s="2">
        <v>45840</v>
      </c>
      <c r="AB615">
        <v>158978.85</v>
      </c>
      <c r="AC615">
        <v>206685.69</v>
      </c>
      <c r="AD615">
        <v>16215842.699999999</v>
      </c>
      <c r="AE615" s="1" t="s">
        <v>55</v>
      </c>
      <c r="AF615" s="2">
        <v>46148</v>
      </c>
      <c r="AG615" s="2">
        <v>45844</v>
      </c>
      <c r="AH615" s="2"/>
      <c r="AI615" s="1" t="s">
        <v>91</v>
      </c>
      <c r="AJ615" s="1" t="s">
        <v>92</v>
      </c>
    </row>
    <row r="616" spans="1:36">
      <c r="A616" s="1" t="s">
        <v>3804</v>
      </c>
      <c r="B616" s="1" t="s">
        <v>3805</v>
      </c>
      <c r="C616" s="1" t="s">
        <v>3806</v>
      </c>
      <c r="D616" s="1" t="s">
        <v>133</v>
      </c>
      <c r="E616" s="1" t="s">
        <v>134</v>
      </c>
      <c r="F616" s="1" t="s">
        <v>135</v>
      </c>
      <c r="G616" s="1" t="s">
        <v>166</v>
      </c>
      <c r="H616" s="1" t="s">
        <v>137</v>
      </c>
      <c r="I616" s="1" t="s">
        <v>44</v>
      </c>
      <c r="J616" t="s">
        <v>82</v>
      </c>
      <c r="K616" t="s">
        <v>83</v>
      </c>
      <c r="L616" s="1" t="s">
        <v>3807</v>
      </c>
      <c r="M616" s="1" t="s">
        <v>68</v>
      </c>
      <c r="N616" s="1" t="s">
        <v>178</v>
      </c>
      <c r="O616" s="1" t="s">
        <v>3808</v>
      </c>
      <c r="P616" s="1" t="s">
        <v>3809</v>
      </c>
      <c r="Q616">
        <v>99</v>
      </c>
      <c r="R616">
        <v>34</v>
      </c>
      <c r="S616">
        <v>65</v>
      </c>
      <c r="T616">
        <v>30</v>
      </c>
      <c r="U616">
        <v>15</v>
      </c>
      <c r="V616">
        <v>120</v>
      </c>
      <c r="W616" s="1" t="s">
        <v>259</v>
      </c>
      <c r="X616" s="1" t="s">
        <v>260</v>
      </c>
      <c r="Y616" s="1" t="s">
        <v>54</v>
      </c>
      <c r="Z616">
        <v>6</v>
      </c>
      <c r="AA616" s="2">
        <v>45836</v>
      </c>
      <c r="AB616">
        <v>19149.04</v>
      </c>
      <c r="AC616">
        <v>23227.39</v>
      </c>
      <c r="AD616">
        <v>1895754.96</v>
      </c>
      <c r="AE616" s="1" t="s">
        <v>55</v>
      </c>
      <c r="AF616" s="2">
        <v>46145</v>
      </c>
      <c r="AG616" s="2">
        <v>45838</v>
      </c>
      <c r="AH616" s="2">
        <v>46503</v>
      </c>
      <c r="AI616" s="1" t="s">
        <v>91</v>
      </c>
      <c r="AJ616" s="1" t="s">
        <v>92</v>
      </c>
    </row>
    <row r="617" spans="1:36">
      <c r="A617" s="1" t="s">
        <v>3810</v>
      </c>
      <c r="B617" s="1" t="s">
        <v>3811</v>
      </c>
      <c r="C617" s="1" t="s">
        <v>3812</v>
      </c>
      <c r="D617" s="1" t="s">
        <v>371</v>
      </c>
      <c r="E617" s="1" t="s">
        <v>62</v>
      </c>
      <c r="F617" s="1" t="s">
        <v>111</v>
      </c>
      <c r="G617" s="1" t="s">
        <v>112</v>
      </c>
      <c r="H617" s="1" t="s">
        <v>43</v>
      </c>
      <c r="I617" s="1" t="s">
        <v>44</v>
      </c>
      <c r="J617" t="s">
        <v>82</v>
      </c>
      <c r="K617" t="s">
        <v>83</v>
      </c>
      <c r="L617" s="1" t="s">
        <v>3813</v>
      </c>
      <c r="M617" s="1" t="s">
        <v>68</v>
      </c>
      <c r="N617" s="1" t="s">
        <v>115</v>
      </c>
      <c r="O617" s="1" t="s">
        <v>3814</v>
      </c>
      <c r="P617" s="1" t="s">
        <v>3815</v>
      </c>
      <c r="Q617">
        <v>102</v>
      </c>
      <c r="R617">
        <v>8</v>
      </c>
      <c r="S617">
        <v>94</v>
      </c>
      <c r="T617">
        <v>25</v>
      </c>
      <c r="U617">
        <v>7</v>
      </c>
      <c r="V617">
        <v>150</v>
      </c>
      <c r="W617" s="1" t="s">
        <v>308</v>
      </c>
      <c r="X617" s="1" t="s">
        <v>309</v>
      </c>
      <c r="Y617" s="1" t="s">
        <v>74</v>
      </c>
      <c r="Z617">
        <v>23</v>
      </c>
      <c r="AA617" s="2">
        <v>46165</v>
      </c>
      <c r="AB617">
        <v>110886.17</v>
      </c>
      <c r="AC617">
        <v>164844.79</v>
      </c>
      <c r="AD617">
        <v>11310389.34</v>
      </c>
      <c r="AE617" s="1" t="s">
        <v>55</v>
      </c>
      <c r="AF617" s="2">
        <v>46190</v>
      </c>
      <c r="AG617" s="2">
        <v>46173</v>
      </c>
      <c r="AH617" s="2"/>
      <c r="AI617" s="1" t="s">
        <v>91</v>
      </c>
      <c r="AJ617" s="1" t="s">
        <v>92</v>
      </c>
    </row>
    <row r="618" spans="1:36">
      <c r="A618" s="1" t="s">
        <v>3816</v>
      </c>
      <c r="B618" s="1" t="s">
        <v>3817</v>
      </c>
      <c r="C618" s="1" t="s">
        <v>3818</v>
      </c>
      <c r="D618" s="1" t="s">
        <v>109</v>
      </c>
      <c r="E618" s="1" t="s">
        <v>110</v>
      </c>
      <c r="F618" s="1" t="s">
        <v>111</v>
      </c>
      <c r="G618" s="1" t="s">
        <v>187</v>
      </c>
      <c r="H618" s="1" t="s">
        <v>43</v>
      </c>
      <c r="I618" s="1" t="s">
        <v>201</v>
      </c>
      <c r="J618" t="s">
        <v>45</v>
      </c>
      <c r="K618" t="s">
        <v>46</v>
      </c>
      <c r="L618" s="1" t="s">
        <v>3819</v>
      </c>
      <c r="M618" s="1" t="s">
        <v>114</v>
      </c>
      <c r="N618" s="1" t="s">
        <v>115</v>
      </c>
      <c r="O618" s="1" t="s">
        <v>3820</v>
      </c>
      <c r="P618" s="1" t="s">
        <v>3821</v>
      </c>
      <c r="Q618">
        <v>63</v>
      </c>
      <c r="R618">
        <v>12</v>
      </c>
      <c r="S618">
        <v>51</v>
      </c>
      <c r="T618">
        <v>25</v>
      </c>
      <c r="U618">
        <v>7</v>
      </c>
      <c r="V618">
        <v>150</v>
      </c>
      <c r="W618" s="1" t="s">
        <v>181</v>
      </c>
      <c r="X618" s="1" t="s">
        <v>182</v>
      </c>
      <c r="Y618" s="1" t="s">
        <v>54</v>
      </c>
      <c r="Z618">
        <v>6</v>
      </c>
      <c r="AA618" s="2">
        <v>45920</v>
      </c>
      <c r="AB618">
        <v>118334.91</v>
      </c>
      <c r="AC618">
        <v>144670.26999999999</v>
      </c>
      <c r="AD618">
        <v>7455099.3300000001</v>
      </c>
      <c r="AE618" s="1" t="s">
        <v>55</v>
      </c>
      <c r="AF618" s="2">
        <v>46185</v>
      </c>
      <c r="AG618" s="2">
        <v>45929</v>
      </c>
      <c r="AH618" s="2"/>
      <c r="AI618" s="1" t="s">
        <v>91</v>
      </c>
      <c r="AJ618" s="1" t="s">
        <v>92</v>
      </c>
    </row>
    <row r="619" spans="1:36">
      <c r="A619" s="1" t="s">
        <v>3822</v>
      </c>
      <c r="B619" s="1" t="s">
        <v>3823</v>
      </c>
      <c r="C619" s="1" t="s">
        <v>3824</v>
      </c>
      <c r="D619" s="1" t="s">
        <v>785</v>
      </c>
      <c r="E619" s="1" t="s">
        <v>146</v>
      </c>
      <c r="F619" s="1" t="s">
        <v>41</v>
      </c>
      <c r="G619" s="1" t="s">
        <v>147</v>
      </c>
      <c r="H619" s="1" t="s">
        <v>43</v>
      </c>
      <c r="I619" s="1" t="s">
        <v>44</v>
      </c>
      <c r="J619" t="s">
        <v>65</v>
      </c>
      <c r="K619" t="s">
        <v>66</v>
      </c>
      <c r="L619" s="1" t="s">
        <v>3825</v>
      </c>
      <c r="M619" s="1" t="s">
        <v>168</v>
      </c>
      <c r="N619" s="1" t="s">
        <v>101</v>
      </c>
      <c r="O619" s="1" t="s">
        <v>3826</v>
      </c>
      <c r="P619" s="1" t="s">
        <v>3827</v>
      </c>
      <c r="Q619">
        <v>151</v>
      </c>
      <c r="R619">
        <v>16</v>
      </c>
      <c r="S619">
        <v>135</v>
      </c>
      <c r="T619">
        <v>40</v>
      </c>
      <c r="U619">
        <v>20</v>
      </c>
      <c r="V619">
        <v>160</v>
      </c>
      <c r="W619" s="1" t="s">
        <v>52</v>
      </c>
      <c r="X619" s="1" t="s">
        <v>53</v>
      </c>
      <c r="Y619" s="1" t="s">
        <v>54</v>
      </c>
      <c r="Z619">
        <v>8</v>
      </c>
      <c r="AA619" s="2">
        <v>45893</v>
      </c>
      <c r="AB619">
        <v>61713.45</v>
      </c>
      <c r="AC619">
        <v>89660.22</v>
      </c>
      <c r="AD619">
        <v>9318730.9499999993</v>
      </c>
      <c r="AE619" s="1" t="s">
        <v>55</v>
      </c>
      <c r="AF619" s="2">
        <v>46200</v>
      </c>
      <c r="AG619" s="2">
        <v>45904</v>
      </c>
      <c r="AH619" s="2"/>
      <c r="AI619" s="1" t="s">
        <v>91</v>
      </c>
      <c r="AJ619" s="1" t="s">
        <v>92</v>
      </c>
    </row>
    <row r="620" spans="1:36">
      <c r="A620" s="1" t="s">
        <v>3828</v>
      </c>
      <c r="B620" s="1" t="s">
        <v>3829</v>
      </c>
      <c r="C620" s="1" t="s">
        <v>3830</v>
      </c>
      <c r="D620" s="1" t="s">
        <v>3456</v>
      </c>
      <c r="E620" s="1" t="s">
        <v>110</v>
      </c>
      <c r="F620" s="1" t="s">
        <v>363</v>
      </c>
      <c r="G620" s="1" t="s">
        <v>364</v>
      </c>
      <c r="H620" s="1" t="s">
        <v>43</v>
      </c>
      <c r="I620" s="1" t="s">
        <v>44</v>
      </c>
      <c r="J620" t="s">
        <v>45</v>
      </c>
      <c r="K620" t="s">
        <v>46</v>
      </c>
      <c r="L620" s="1" t="s">
        <v>2473</v>
      </c>
      <c r="M620" s="1" t="s">
        <v>48</v>
      </c>
      <c r="N620" s="1" t="s">
        <v>69</v>
      </c>
      <c r="O620" s="1" t="s">
        <v>3831</v>
      </c>
      <c r="P620" s="1" t="s">
        <v>3832</v>
      </c>
      <c r="Q620">
        <v>0</v>
      </c>
      <c r="R620">
        <v>0</v>
      </c>
      <c r="S620">
        <v>0</v>
      </c>
      <c r="T620">
        <v>100</v>
      </c>
      <c r="U620">
        <v>50</v>
      </c>
      <c r="V620">
        <v>1000</v>
      </c>
      <c r="W620" s="1" t="s">
        <v>151</v>
      </c>
      <c r="X620" s="1" t="s">
        <v>152</v>
      </c>
      <c r="Y620" s="1" t="s">
        <v>153</v>
      </c>
      <c r="Z620">
        <v>37</v>
      </c>
      <c r="AA620" s="2">
        <v>46114</v>
      </c>
      <c r="AB620">
        <v>57001.86</v>
      </c>
      <c r="AC620">
        <v>87415.27</v>
      </c>
      <c r="AD620">
        <v>0</v>
      </c>
      <c r="AE620" s="1" t="s">
        <v>55</v>
      </c>
      <c r="AF620" s="2">
        <v>46150</v>
      </c>
      <c r="AG620" s="2">
        <v>46122</v>
      </c>
      <c r="AH620" s="2"/>
      <c r="AI620" s="1" t="s">
        <v>56</v>
      </c>
      <c r="AJ620" s="1" t="s">
        <v>57</v>
      </c>
    </row>
    <row r="621" spans="1:36">
      <c r="A621" s="1" t="s">
        <v>3833</v>
      </c>
      <c r="B621" s="1" t="s">
        <v>3834</v>
      </c>
      <c r="C621" s="1" t="s">
        <v>3835</v>
      </c>
      <c r="D621" s="1" t="s">
        <v>455</v>
      </c>
      <c r="E621" s="1" t="s">
        <v>62</v>
      </c>
      <c r="F621" s="1" t="s">
        <v>135</v>
      </c>
      <c r="G621" s="1" t="s">
        <v>166</v>
      </c>
      <c r="H621" s="1" t="s">
        <v>137</v>
      </c>
      <c r="I621" s="1" t="s">
        <v>44</v>
      </c>
      <c r="J621" t="s">
        <v>82</v>
      </c>
      <c r="K621" t="s">
        <v>83</v>
      </c>
      <c r="L621" s="1" t="s">
        <v>3836</v>
      </c>
      <c r="M621" s="1" t="s">
        <v>126</v>
      </c>
      <c r="N621" s="1" t="s">
        <v>203</v>
      </c>
      <c r="O621" s="1" t="s">
        <v>3837</v>
      </c>
      <c r="P621" s="1" t="s">
        <v>3838</v>
      </c>
      <c r="Q621">
        <v>334</v>
      </c>
      <c r="R621">
        <v>53</v>
      </c>
      <c r="S621">
        <v>281</v>
      </c>
      <c r="T621">
        <v>75</v>
      </c>
      <c r="U621">
        <v>30</v>
      </c>
      <c r="V621">
        <v>600</v>
      </c>
      <c r="W621" s="1" t="s">
        <v>104</v>
      </c>
      <c r="X621" s="1" t="s">
        <v>105</v>
      </c>
      <c r="Y621" s="1" t="s">
        <v>54</v>
      </c>
      <c r="Z621">
        <v>4</v>
      </c>
      <c r="AA621" s="2">
        <v>45710</v>
      </c>
      <c r="AB621">
        <v>22142.12</v>
      </c>
      <c r="AC621">
        <v>26111.72</v>
      </c>
      <c r="AD621">
        <v>7395468.0800000001</v>
      </c>
      <c r="AE621" s="1" t="s">
        <v>55</v>
      </c>
      <c r="AF621" s="2">
        <v>46181</v>
      </c>
      <c r="AG621" s="2">
        <v>45717</v>
      </c>
      <c r="AH621" s="2">
        <v>46875</v>
      </c>
      <c r="AI621" s="1" t="s">
        <v>91</v>
      </c>
      <c r="AJ621" s="1" t="s">
        <v>92</v>
      </c>
    </row>
    <row r="622" spans="1:36">
      <c r="A622" s="1" t="s">
        <v>3839</v>
      </c>
      <c r="B622" s="1" t="s">
        <v>3840</v>
      </c>
      <c r="C622" s="1" t="s">
        <v>3841</v>
      </c>
      <c r="D622" s="1" t="s">
        <v>1240</v>
      </c>
      <c r="E622" s="1" t="s">
        <v>243</v>
      </c>
      <c r="F622" s="1" t="s">
        <v>244</v>
      </c>
      <c r="G622" s="1" t="s">
        <v>245</v>
      </c>
      <c r="H622" s="1" t="s">
        <v>43</v>
      </c>
      <c r="I622" s="1" t="s">
        <v>44</v>
      </c>
      <c r="J622" t="s">
        <v>45</v>
      </c>
      <c r="K622" t="s">
        <v>46</v>
      </c>
      <c r="L622" s="1" t="s">
        <v>171</v>
      </c>
      <c r="M622" s="1" t="s">
        <v>168</v>
      </c>
      <c r="N622" s="1" t="s">
        <v>236</v>
      </c>
      <c r="O622" s="1" t="s">
        <v>3842</v>
      </c>
      <c r="P622" s="1" t="s">
        <v>3843</v>
      </c>
      <c r="Q622">
        <v>72</v>
      </c>
      <c r="R622">
        <v>0</v>
      </c>
      <c r="S622">
        <v>72</v>
      </c>
      <c r="T622">
        <v>15</v>
      </c>
      <c r="U622">
        <v>4</v>
      </c>
      <c r="V622">
        <v>75</v>
      </c>
      <c r="W622" s="1" t="s">
        <v>151</v>
      </c>
      <c r="X622" s="1" t="s">
        <v>152</v>
      </c>
      <c r="Y622" s="1" t="s">
        <v>153</v>
      </c>
      <c r="Z622">
        <v>34</v>
      </c>
      <c r="AA622" s="2">
        <v>45769</v>
      </c>
      <c r="AB622">
        <v>273736.01</v>
      </c>
      <c r="AC622">
        <v>338907.03</v>
      </c>
      <c r="AD622">
        <v>19708992.719999999</v>
      </c>
      <c r="AE622" s="1" t="s">
        <v>55</v>
      </c>
      <c r="AF622" s="2">
        <v>46170</v>
      </c>
      <c r="AG622" s="2">
        <v>45775</v>
      </c>
      <c r="AH622" s="2"/>
      <c r="AI622" s="1" t="s">
        <v>91</v>
      </c>
      <c r="AJ622" s="1" t="s">
        <v>92</v>
      </c>
    </row>
    <row r="623" spans="1:36">
      <c r="A623" s="1" t="s">
        <v>3844</v>
      </c>
      <c r="B623" s="1" t="s">
        <v>3845</v>
      </c>
      <c r="C623" s="1" t="s">
        <v>3846</v>
      </c>
      <c r="D623" s="1" t="s">
        <v>209</v>
      </c>
      <c r="E623" s="1" t="s">
        <v>40</v>
      </c>
      <c r="F623" s="1" t="s">
        <v>123</v>
      </c>
      <c r="G623" s="1" t="s">
        <v>200</v>
      </c>
      <c r="H623" s="1" t="s">
        <v>43</v>
      </c>
      <c r="I623" s="1" t="s">
        <v>44</v>
      </c>
      <c r="J623" t="s">
        <v>65</v>
      </c>
      <c r="K623" t="s">
        <v>66</v>
      </c>
      <c r="L623" s="1" t="s">
        <v>171</v>
      </c>
      <c r="M623" s="1" t="s">
        <v>68</v>
      </c>
      <c r="N623" s="1" t="s">
        <v>101</v>
      </c>
      <c r="O623" s="1" t="s">
        <v>3847</v>
      </c>
      <c r="P623" s="1" t="s">
        <v>3848</v>
      </c>
      <c r="Q623">
        <v>355</v>
      </c>
      <c r="R623">
        <v>0</v>
      </c>
      <c r="S623">
        <v>355</v>
      </c>
      <c r="T623">
        <v>40</v>
      </c>
      <c r="U623">
        <v>12</v>
      </c>
      <c r="V623">
        <v>400</v>
      </c>
      <c r="W623" s="1" t="s">
        <v>72</v>
      </c>
      <c r="X623" s="1" t="s">
        <v>73</v>
      </c>
      <c r="Y623" s="1" t="s">
        <v>74</v>
      </c>
      <c r="Z623">
        <v>18</v>
      </c>
      <c r="AA623" s="2">
        <v>45790</v>
      </c>
      <c r="AB623">
        <v>591479.17000000004</v>
      </c>
      <c r="AC623">
        <v>859938.72</v>
      </c>
      <c r="AD623">
        <v>209975105.40000001</v>
      </c>
      <c r="AE623" s="1" t="s">
        <v>55</v>
      </c>
      <c r="AF623" s="2">
        <v>46201</v>
      </c>
      <c r="AG623" s="2">
        <v>45803</v>
      </c>
      <c r="AH623" s="2"/>
      <c r="AI623" s="1" t="s">
        <v>91</v>
      </c>
      <c r="AJ623" s="1" t="s">
        <v>92</v>
      </c>
    </row>
    <row r="624" spans="1:36">
      <c r="A624" s="1" t="s">
        <v>3849</v>
      </c>
      <c r="B624" s="1" t="s">
        <v>3850</v>
      </c>
      <c r="C624" s="1" t="s">
        <v>3851</v>
      </c>
      <c r="D624" s="1" t="s">
        <v>355</v>
      </c>
      <c r="E624" s="1" t="s">
        <v>62</v>
      </c>
      <c r="F624" s="1" t="s">
        <v>123</v>
      </c>
      <c r="G624" s="1" t="s">
        <v>200</v>
      </c>
      <c r="H624" s="1" t="s">
        <v>43</v>
      </c>
      <c r="I624" s="1" t="s">
        <v>44</v>
      </c>
      <c r="J624" t="s">
        <v>82</v>
      </c>
      <c r="K624" t="s">
        <v>83</v>
      </c>
      <c r="L624" s="1" t="s">
        <v>171</v>
      </c>
      <c r="M624" s="1" t="s">
        <v>100</v>
      </c>
      <c r="N624" s="1" t="s">
        <v>194</v>
      </c>
      <c r="O624" s="1" t="s">
        <v>3852</v>
      </c>
      <c r="P624" s="1" t="s">
        <v>3853</v>
      </c>
      <c r="Q624">
        <v>84</v>
      </c>
      <c r="R624">
        <v>11</v>
      </c>
      <c r="S624">
        <v>73</v>
      </c>
      <c r="T624">
        <v>15</v>
      </c>
      <c r="U624">
        <v>6</v>
      </c>
      <c r="V624">
        <v>90</v>
      </c>
      <c r="W624" s="1" t="s">
        <v>161</v>
      </c>
      <c r="X624" s="1" t="s">
        <v>162</v>
      </c>
      <c r="Y624" s="1" t="s">
        <v>54</v>
      </c>
      <c r="Z624">
        <v>9</v>
      </c>
      <c r="AA624" s="2">
        <v>45868</v>
      </c>
      <c r="AB624">
        <v>177617.2</v>
      </c>
      <c r="AC624">
        <v>220728.65</v>
      </c>
      <c r="AD624">
        <v>14919844.800000001</v>
      </c>
      <c r="AE624" s="1" t="s">
        <v>55</v>
      </c>
      <c r="AF624" s="2">
        <v>46183</v>
      </c>
      <c r="AG624" s="2">
        <v>45877</v>
      </c>
      <c r="AH624" s="2"/>
      <c r="AI624" s="1" t="s">
        <v>91</v>
      </c>
      <c r="AJ624" s="1" t="s">
        <v>92</v>
      </c>
    </row>
    <row r="625" spans="1:36">
      <c r="A625" s="1" t="s">
        <v>3854</v>
      </c>
      <c r="B625" s="1" t="s">
        <v>3855</v>
      </c>
      <c r="C625" s="1" t="s">
        <v>3856</v>
      </c>
      <c r="D625" s="1" t="s">
        <v>216</v>
      </c>
      <c r="E625" s="1" t="s">
        <v>134</v>
      </c>
      <c r="F625" s="1" t="s">
        <v>217</v>
      </c>
      <c r="G625" s="1" t="s">
        <v>255</v>
      </c>
      <c r="H625" s="1" t="s">
        <v>43</v>
      </c>
      <c r="I625" s="1" t="s">
        <v>44</v>
      </c>
      <c r="J625" t="s">
        <v>82</v>
      </c>
      <c r="K625" t="s">
        <v>83</v>
      </c>
      <c r="L625" s="1" t="s">
        <v>3857</v>
      </c>
      <c r="M625" s="1" t="s">
        <v>114</v>
      </c>
      <c r="N625" s="1" t="s">
        <v>203</v>
      </c>
      <c r="O625" s="1" t="s">
        <v>3858</v>
      </c>
      <c r="P625" s="1" t="s">
        <v>3859</v>
      </c>
      <c r="Q625">
        <v>36</v>
      </c>
      <c r="R625">
        <v>3</v>
      </c>
      <c r="S625">
        <v>33</v>
      </c>
      <c r="T625">
        <v>15</v>
      </c>
      <c r="U625">
        <v>4</v>
      </c>
      <c r="V625">
        <v>60</v>
      </c>
      <c r="W625" s="1" t="s">
        <v>104</v>
      </c>
      <c r="X625" s="1" t="s">
        <v>105</v>
      </c>
      <c r="Y625" s="1" t="s">
        <v>54</v>
      </c>
      <c r="Z625">
        <v>6</v>
      </c>
      <c r="AA625" s="2">
        <v>45851</v>
      </c>
      <c r="AB625">
        <v>418615.74</v>
      </c>
      <c r="AC625">
        <v>590784.22</v>
      </c>
      <c r="AD625">
        <v>15070166.640000001</v>
      </c>
      <c r="AE625" s="1" t="s">
        <v>55</v>
      </c>
      <c r="AF625" s="2">
        <v>46202</v>
      </c>
      <c r="AG625" s="2">
        <v>45854</v>
      </c>
      <c r="AH625" s="2"/>
      <c r="AI625" s="1" t="s">
        <v>91</v>
      </c>
      <c r="AJ625" s="1" t="s">
        <v>92</v>
      </c>
    </row>
    <row r="626" spans="1:36">
      <c r="A626" s="1" t="s">
        <v>3860</v>
      </c>
      <c r="B626" s="1" t="s">
        <v>3861</v>
      </c>
      <c r="C626" s="1" t="s">
        <v>3862</v>
      </c>
      <c r="D626" s="1" t="s">
        <v>303</v>
      </c>
      <c r="E626" s="1" t="s">
        <v>146</v>
      </c>
      <c r="F626" s="1" t="s">
        <v>63</v>
      </c>
      <c r="G626" s="1" t="s">
        <v>304</v>
      </c>
      <c r="H626" s="1" t="s">
        <v>43</v>
      </c>
      <c r="I626" s="1" t="s">
        <v>44</v>
      </c>
      <c r="J626" t="s">
        <v>65</v>
      </c>
      <c r="K626" t="s">
        <v>66</v>
      </c>
      <c r="L626" s="1" t="s">
        <v>3863</v>
      </c>
      <c r="M626" s="1" t="s">
        <v>168</v>
      </c>
      <c r="N626" s="1" t="s">
        <v>236</v>
      </c>
      <c r="O626" s="1" t="s">
        <v>3864</v>
      </c>
      <c r="P626" s="1" t="s">
        <v>3865</v>
      </c>
      <c r="Q626">
        <v>261</v>
      </c>
      <c r="R626">
        <v>52</v>
      </c>
      <c r="S626">
        <v>209</v>
      </c>
      <c r="T626">
        <v>100</v>
      </c>
      <c r="U626">
        <v>50</v>
      </c>
      <c r="V626">
        <v>800</v>
      </c>
      <c r="W626" s="1" t="s">
        <v>181</v>
      </c>
      <c r="X626" s="1" t="s">
        <v>182</v>
      </c>
      <c r="Y626" s="1" t="s">
        <v>54</v>
      </c>
      <c r="Z626">
        <v>11</v>
      </c>
      <c r="AA626" s="2">
        <v>45910</v>
      </c>
      <c r="AB626">
        <v>59905.69</v>
      </c>
      <c r="AC626">
        <v>86564.19</v>
      </c>
      <c r="AD626">
        <v>15635385.09</v>
      </c>
      <c r="AE626" s="1" t="s">
        <v>55</v>
      </c>
      <c r="AF626" s="2">
        <v>46185</v>
      </c>
      <c r="AG626" s="2">
        <v>45917</v>
      </c>
      <c r="AH626" s="2">
        <v>46804</v>
      </c>
      <c r="AI626" s="1" t="s">
        <v>91</v>
      </c>
      <c r="AJ626" s="1" t="s">
        <v>92</v>
      </c>
    </row>
    <row r="627" spans="1:36">
      <c r="A627" s="1" t="s">
        <v>3866</v>
      </c>
      <c r="B627" s="1" t="s">
        <v>3867</v>
      </c>
      <c r="C627" s="1" t="s">
        <v>3868</v>
      </c>
      <c r="D627" s="1" t="s">
        <v>971</v>
      </c>
      <c r="E627" s="1" t="s">
        <v>110</v>
      </c>
      <c r="F627" s="1" t="s">
        <v>41</v>
      </c>
      <c r="G627" s="1" t="s">
        <v>147</v>
      </c>
      <c r="H627" s="1" t="s">
        <v>43</v>
      </c>
      <c r="I627" s="1" t="s">
        <v>44</v>
      </c>
      <c r="J627" t="s">
        <v>65</v>
      </c>
      <c r="K627" t="s">
        <v>66</v>
      </c>
      <c r="L627" s="1" t="s">
        <v>3869</v>
      </c>
      <c r="M627" s="1" t="s">
        <v>139</v>
      </c>
      <c r="N627" s="1" t="s">
        <v>101</v>
      </c>
      <c r="O627" s="1" t="s">
        <v>3870</v>
      </c>
      <c r="P627" s="1" t="s">
        <v>3871</v>
      </c>
      <c r="Q627">
        <v>0</v>
      </c>
      <c r="R627">
        <v>0</v>
      </c>
      <c r="S627">
        <v>0</v>
      </c>
      <c r="T627">
        <v>40</v>
      </c>
      <c r="U627">
        <v>20</v>
      </c>
      <c r="V627">
        <v>320</v>
      </c>
      <c r="W627" s="1" t="s">
        <v>229</v>
      </c>
      <c r="X627" s="1" t="s">
        <v>230</v>
      </c>
      <c r="Y627" s="1" t="s">
        <v>153</v>
      </c>
      <c r="Z627">
        <v>31</v>
      </c>
      <c r="AA627" s="2">
        <v>46069</v>
      </c>
      <c r="AB627">
        <v>168555.61</v>
      </c>
      <c r="AC627">
        <v>260555.22</v>
      </c>
      <c r="AD627">
        <v>0</v>
      </c>
      <c r="AE627" s="1" t="s">
        <v>55</v>
      </c>
      <c r="AF627" s="2">
        <v>46194</v>
      </c>
      <c r="AG627" s="2">
        <v>46082</v>
      </c>
      <c r="AH627" s="2"/>
      <c r="AI627" s="1" t="s">
        <v>56</v>
      </c>
      <c r="AJ627" s="1" t="s">
        <v>57</v>
      </c>
    </row>
    <row r="628" spans="1:36">
      <c r="A628" s="1" t="s">
        <v>3872</v>
      </c>
      <c r="B628" s="1" t="s">
        <v>3873</v>
      </c>
      <c r="C628" s="1" t="s">
        <v>3874</v>
      </c>
      <c r="D628" s="1" t="s">
        <v>521</v>
      </c>
      <c r="E628" s="1" t="s">
        <v>243</v>
      </c>
      <c r="F628" s="1" t="s">
        <v>244</v>
      </c>
      <c r="G628" s="1" t="s">
        <v>245</v>
      </c>
      <c r="H628" s="1" t="s">
        <v>43</v>
      </c>
      <c r="I628" s="1" t="s">
        <v>44</v>
      </c>
      <c r="J628" t="s">
        <v>82</v>
      </c>
      <c r="K628" t="s">
        <v>83</v>
      </c>
      <c r="L628" s="1" t="s">
        <v>3875</v>
      </c>
      <c r="M628" s="1" t="s">
        <v>68</v>
      </c>
      <c r="N628" s="1" t="s">
        <v>69</v>
      </c>
      <c r="O628" s="1" t="s">
        <v>3876</v>
      </c>
      <c r="P628" s="1" t="s">
        <v>3877</v>
      </c>
      <c r="Q628">
        <v>33</v>
      </c>
      <c r="R628">
        <v>1</v>
      </c>
      <c r="S628">
        <v>32</v>
      </c>
      <c r="T628">
        <v>15</v>
      </c>
      <c r="U628">
        <v>6</v>
      </c>
      <c r="V628">
        <v>60</v>
      </c>
      <c r="W628" s="1" t="s">
        <v>308</v>
      </c>
      <c r="X628" s="1" t="s">
        <v>309</v>
      </c>
      <c r="Y628" s="1" t="s">
        <v>74</v>
      </c>
      <c r="Z628">
        <v>19</v>
      </c>
      <c r="AA628" s="2">
        <v>46079</v>
      </c>
      <c r="AB628">
        <v>190721.68</v>
      </c>
      <c r="AC628">
        <v>255788.07</v>
      </c>
      <c r="AD628">
        <v>6293815.4400000004</v>
      </c>
      <c r="AE628" s="1" t="s">
        <v>55</v>
      </c>
      <c r="AF628" s="2">
        <v>46199</v>
      </c>
      <c r="AG628" s="2">
        <v>46080</v>
      </c>
      <c r="AH628" s="2"/>
      <c r="AI628" s="1" t="s">
        <v>91</v>
      </c>
      <c r="AJ628" s="1" t="s">
        <v>92</v>
      </c>
    </row>
    <row r="629" spans="1:36">
      <c r="A629" s="1" t="s">
        <v>3878</v>
      </c>
      <c r="B629" s="1" t="s">
        <v>3879</v>
      </c>
      <c r="C629" s="1" t="s">
        <v>3880</v>
      </c>
      <c r="D629" s="1" t="s">
        <v>564</v>
      </c>
      <c r="E629" s="1" t="s">
        <v>265</v>
      </c>
      <c r="F629" s="1" t="s">
        <v>266</v>
      </c>
      <c r="G629" s="1" t="s">
        <v>313</v>
      </c>
      <c r="H629" s="1" t="s">
        <v>43</v>
      </c>
      <c r="I629" s="1" t="s">
        <v>44</v>
      </c>
      <c r="J629" t="s">
        <v>45</v>
      </c>
      <c r="K629" t="s">
        <v>46</v>
      </c>
      <c r="L629" s="1" t="s">
        <v>268</v>
      </c>
      <c r="M629" s="1" t="s">
        <v>126</v>
      </c>
      <c r="N629" s="1" t="s">
        <v>69</v>
      </c>
      <c r="O629" s="1" t="s">
        <v>3881</v>
      </c>
      <c r="P629" s="1" t="s">
        <v>3882</v>
      </c>
      <c r="Q629">
        <v>47</v>
      </c>
      <c r="R629">
        <v>1</v>
      </c>
      <c r="S629">
        <v>46</v>
      </c>
      <c r="T629">
        <v>10</v>
      </c>
      <c r="U629">
        <v>3</v>
      </c>
      <c r="V629">
        <v>100</v>
      </c>
      <c r="W629" s="1" t="s">
        <v>181</v>
      </c>
      <c r="X629" s="1" t="s">
        <v>182</v>
      </c>
      <c r="Y629" s="1" t="s">
        <v>54</v>
      </c>
      <c r="Z629">
        <v>7</v>
      </c>
      <c r="AA629" s="2">
        <v>45960</v>
      </c>
      <c r="AB629">
        <v>251891.75</v>
      </c>
      <c r="AC629">
        <v>385183.19</v>
      </c>
      <c r="AD629">
        <v>11838912.25</v>
      </c>
      <c r="AE629" s="1" t="s">
        <v>55</v>
      </c>
      <c r="AF629" s="2">
        <v>46195</v>
      </c>
      <c r="AG629" s="2">
        <v>45966</v>
      </c>
      <c r="AH629" s="2"/>
      <c r="AI629" s="1" t="s">
        <v>91</v>
      </c>
      <c r="AJ629" s="1" t="s">
        <v>92</v>
      </c>
    </row>
    <row r="630" spans="1:36">
      <c r="A630" s="1" t="s">
        <v>3883</v>
      </c>
      <c r="B630" s="1" t="s">
        <v>3884</v>
      </c>
      <c r="C630" s="1" t="s">
        <v>3885</v>
      </c>
      <c r="D630" s="1" t="s">
        <v>564</v>
      </c>
      <c r="E630" s="1" t="s">
        <v>265</v>
      </c>
      <c r="F630" s="1" t="s">
        <v>266</v>
      </c>
      <c r="G630" s="1" t="s">
        <v>313</v>
      </c>
      <c r="H630" s="1" t="s">
        <v>43</v>
      </c>
      <c r="I630" s="1" t="s">
        <v>44</v>
      </c>
      <c r="J630" t="s">
        <v>82</v>
      </c>
      <c r="K630" t="s">
        <v>83</v>
      </c>
      <c r="L630" s="1" t="s">
        <v>3886</v>
      </c>
      <c r="M630" s="1" t="s">
        <v>139</v>
      </c>
      <c r="N630" s="1" t="s">
        <v>115</v>
      </c>
      <c r="O630" s="1" t="s">
        <v>3887</v>
      </c>
      <c r="P630" s="1" t="s">
        <v>3888</v>
      </c>
      <c r="Q630">
        <v>59</v>
      </c>
      <c r="R630">
        <v>19</v>
      </c>
      <c r="S630">
        <v>40</v>
      </c>
      <c r="T630">
        <v>50</v>
      </c>
      <c r="U630">
        <v>15</v>
      </c>
      <c r="V630">
        <v>200</v>
      </c>
      <c r="W630" s="1" t="s">
        <v>259</v>
      </c>
      <c r="X630" s="1" t="s">
        <v>260</v>
      </c>
      <c r="Y630" s="1" t="s">
        <v>54</v>
      </c>
      <c r="Z630">
        <v>7</v>
      </c>
      <c r="AA630" s="2">
        <v>46159</v>
      </c>
      <c r="AB630">
        <v>454408.67</v>
      </c>
      <c r="AC630">
        <v>600872.11</v>
      </c>
      <c r="AD630">
        <v>26810111.530000001</v>
      </c>
      <c r="AE630" s="1" t="s">
        <v>55</v>
      </c>
      <c r="AF630" s="2">
        <v>46174</v>
      </c>
      <c r="AG630" s="2">
        <v>46171</v>
      </c>
      <c r="AH630" s="2"/>
      <c r="AI630" s="1" t="s">
        <v>91</v>
      </c>
      <c r="AJ630" s="1" t="s">
        <v>92</v>
      </c>
    </row>
    <row r="631" spans="1:36">
      <c r="A631" s="1" t="s">
        <v>3889</v>
      </c>
      <c r="B631" s="1" t="s">
        <v>3890</v>
      </c>
      <c r="C631" s="1" t="s">
        <v>3891</v>
      </c>
      <c r="D631" s="1" t="s">
        <v>1325</v>
      </c>
      <c r="E631" s="1" t="s">
        <v>62</v>
      </c>
      <c r="F631" s="1" t="s">
        <v>363</v>
      </c>
      <c r="G631" s="1" t="s">
        <v>400</v>
      </c>
      <c r="H631" s="1" t="s">
        <v>43</v>
      </c>
      <c r="I631" s="1" t="s">
        <v>44</v>
      </c>
      <c r="J631" t="s">
        <v>45</v>
      </c>
      <c r="K631" t="s">
        <v>46</v>
      </c>
      <c r="L631" s="1" t="s">
        <v>2042</v>
      </c>
      <c r="M631" s="1" t="s">
        <v>126</v>
      </c>
      <c r="N631" s="1" t="s">
        <v>236</v>
      </c>
      <c r="O631" s="1" t="s">
        <v>3892</v>
      </c>
      <c r="P631" s="1" t="s">
        <v>3893</v>
      </c>
      <c r="Q631">
        <v>0</v>
      </c>
      <c r="R631">
        <v>0</v>
      </c>
      <c r="S631">
        <v>0</v>
      </c>
      <c r="T631">
        <v>30</v>
      </c>
      <c r="U631">
        <v>9</v>
      </c>
      <c r="V631">
        <v>120</v>
      </c>
      <c r="W631" s="1" t="s">
        <v>249</v>
      </c>
      <c r="X631" s="1" t="s">
        <v>375</v>
      </c>
      <c r="Y631" s="1" t="s">
        <v>54</v>
      </c>
      <c r="Z631">
        <v>4</v>
      </c>
      <c r="AA631" s="2">
        <v>46033</v>
      </c>
      <c r="AB631">
        <v>6006.4</v>
      </c>
      <c r="AC631">
        <v>9261.2800000000007</v>
      </c>
      <c r="AD631">
        <v>0</v>
      </c>
      <c r="AE631" s="1" t="s">
        <v>55</v>
      </c>
      <c r="AF631" s="2">
        <v>46198</v>
      </c>
      <c r="AG631" s="2">
        <v>46046</v>
      </c>
      <c r="AH631" s="2"/>
      <c r="AI631" s="1" t="s">
        <v>56</v>
      </c>
      <c r="AJ631" s="1" t="s">
        <v>57</v>
      </c>
    </row>
    <row r="632" spans="1:36">
      <c r="A632" s="1" t="s">
        <v>3894</v>
      </c>
      <c r="B632" s="1" t="s">
        <v>3895</v>
      </c>
      <c r="C632" s="1" t="s">
        <v>3896</v>
      </c>
      <c r="D632" s="1" t="s">
        <v>378</v>
      </c>
      <c r="E632" s="1" t="s">
        <v>110</v>
      </c>
      <c r="F632" s="1" t="s">
        <v>63</v>
      </c>
      <c r="G632" s="1" t="s">
        <v>304</v>
      </c>
      <c r="H632" s="1" t="s">
        <v>43</v>
      </c>
      <c r="I632" s="1" t="s">
        <v>44</v>
      </c>
      <c r="J632" t="s">
        <v>65</v>
      </c>
      <c r="K632" t="s">
        <v>66</v>
      </c>
      <c r="L632" s="1" t="s">
        <v>3897</v>
      </c>
      <c r="M632" s="1" t="s">
        <v>168</v>
      </c>
      <c r="N632" s="1" t="s">
        <v>178</v>
      </c>
      <c r="O632" s="1" t="s">
        <v>3898</v>
      </c>
      <c r="P632" s="1" t="s">
        <v>3899</v>
      </c>
      <c r="Q632">
        <v>556</v>
      </c>
      <c r="R632">
        <v>43</v>
      </c>
      <c r="S632">
        <v>513</v>
      </c>
      <c r="T632">
        <v>100</v>
      </c>
      <c r="U632">
        <v>30</v>
      </c>
      <c r="V632">
        <v>1000</v>
      </c>
      <c r="W632" s="1" t="s">
        <v>181</v>
      </c>
      <c r="X632" s="1" t="s">
        <v>182</v>
      </c>
      <c r="Y632" s="1" t="s">
        <v>54</v>
      </c>
      <c r="Z632">
        <v>12</v>
      </c>
      <c r="AA632" s="2">
        <v>46059</v>
      </c>
      <c r="AB632">
        <v>135682.4</v>
      </c>
      <c r="AC632">
        <v>164126.54999999999</v>
      </c>
      <c r="AD632">
        <v>75439414.400000006</v>
      </c>
      <c r="AE632" s="1" t="s">
        <v>55</v>
      </c>
      <c r="AF632" s="2">
        <v>46180</v>
      </c>
      <c r="AG632" s="2">
        <v>46072</v>
      </c>
      <c r="AH632" s="2">
        <v>46538</v>
      </c>
      <c r="AI632" s="1" t="s">
        <v>91</v>
      </c>
      <c r="AJ632" s="1" t="s">
        <v>92</v>
      </c>
    </row>
    <row r="633" spans="1:36">
      <c r="A633" s="1" t="s">
        <v>3900</v>
      </c>
      <c r="B633" s="1" t="s">
        <v>3901</v>
      </c>
      <c r="C633" s="1" t="s">
        <v>3902</v>
      </c>
      <c r="D633" s="1" t="s">
        <v>564</v>
      </c>
      <c r="E633" s="1" t="s">
        <v>265</v>
      </c>
      <c r="F633" s="1" t="s">
        <v>266</v>
      </c>
      <c r="G633" s="1" t="s">
        <v>267</v>
      </c>
      <c r="H633" s="1" t="s">
        <v>43</v>
      </c>
      <c r="I633" s="1" t="s">
        <v>44</v>
      </c>
      <c r="J633" t="s">
        <v>82</v>
      </c>
      <c r="K633" t="s">
        <v>83</v>
      </c>
      <c r="L633" s="1" t="s">
        <v>3903</v>
      </c>
      <c r="M633" s="1" t="s">
        <v>68</v>
      </c>
      <c r="N633" s="1" t="s">
        <v>101</v>
      </c>
      <c r="O633" s="1" t="s">
        <v>3904</v>
      </c>
      <c r="P633" s="1" t="s">
        <v>3905</v>
      </c>
      <c r="Q633">
        <v>0</v>
      </c>
      <c r="R633">
        <v>0</v>
      </c>
      <c r="S633">
        <v>0</v>
      </c>
      <c r="T633">
        <v>60</v>
      </c>
      <c r="U633">
        <v>24</v>
      </c>
      <c r="V633">
        <v>300</v>
      </c>
      <c r="W633" s="1" t="s">
        <v>308</v>
      </c>
      <c r="X633" s="1" t="s">
        <v>309</v>
      </c>
      <c r="Y633" s="1" t="s">
        <v>74</v>
      </c>
      <c r="Z633">
        <v>19</v>
      </c>
      <c r="AA633" s="2">
        <v>45676</v>
      </c>
      <c r="AB633">
        <v>107890.57</v>
      </c>
      <c r="AC633">
        <v>154597.51999999999</v>
      </c>
      <c r="AD633">
        <v>0</v>
      </c>
      <c r="AE633" s="1" t="s">
        <v>55</v>
      </c>
      <c r="AF633" s="2">
        <v>46165</v>
      </c>
      <c r="AG633" s="2">
        <v>45688</v>
      </c>
      <c r="AH633" s="2"/>
      <c r="AI633" s="1" t="s">
        <v>56</v>
      </c>
      <c r="AJ633" s="1" t="s">
        <v>57</v>
      </c>
    </row>
    <row r="634" spans="1:36">
      <c r="A634" s="1" t="s">
        <v>3906</v>
      </c>
      <c r="B634" s="1" t="s">
        <v>3907</v>
      </c>
      <c r="C634" s="1" t="s">
        <v>3908</v>
      </c>
      <c r="D634" s="1" t="s">
        <v>303</v>
      </c>
      <c r="E634" s="1" t="s">
        <v>146</v>
      </c>
      <c r="F634" s="1" t="s">
        <v>63</v>
      </c>
      <c r="G634" s="1" t="s">
        <v>64</v>
      </c>
      <c r="H634" s="1" t="s">
        <v>43</v>
      </c>
      <c r="I634" s="1" t="s">
        <v>44</v>
      </c>
      <c r="J634" t="s">
        <v>82</v>
      </c>
      <c r="K634" t="s">
        <v>83</v>
      </c>
      <c r="L634" s="1" t="s">
        <v>3909</v>
      </c>
      <c r="M634" s="1" t="s">
        <v>48</v>
      </c>
      <c r="N634" s="1" t="s">
        <v>101</v>
      </c>
      <c r="O634" s="1" t="s">
        <v>3910</v>
      </c>
      <c r="P634" s="1" t="s">
        <v>3911</v>
      </c>
      <c r="Q634">
        <v>64</v>
      </c>
      <c r="R634">
        <v>4</v>
      </c>
      <c r="S634">
        <v>60</v>
      </c>
      <c r="T634">
        <v>15</v>
      </c>
      <c r="U634">
        <v>7</v>
      </c>
      <c r="V634">
        <v>75</v>
      </c>
      <c r="W634" s="1" t="s">
        <v>88</v>
      </c>
      <c r="X634" s="1" t="s">
        <v>89</v>
      </c>
      <c r="Y634" s="1" t="s">
        <v>90</v>
      </c>
      <c r="Z634">
        <v>31</v>
      </c>
      <c r="AA634" s="2">
        <v>46116</v>
      </c>
      <c r="AB634">
        <v>72646.350000000006</v>
      </c>
      <c r="AC634">
        <v>105035.49</v>
      </c>
      <c r="AD634">
        <v>4649366.4000000004</v>
      </c>
      <c r="AE634" s="1" t="s">
        <v>55</v>
      </c>
      <c r="AF634" s="2">
        <v>46167</v>
      </c>
      <c r="AG634" s="2">
        <v>46118</v>
      </c>
      <c r="AH634" s="2">
        <v>46558</v>
      </c>
      <c r="AI634" s="1" t="s">
        <v>91</v>
      </c>
      <c r="AJ634" s="1" t="s">
        <v>92</v>
      </c>
    </row>
    <row r="635" spans="1:36">
      <c r="A635" s="1" t="s">
        <v>3912</v>
      </c>
      <c r="B635" s="1" t="s">
        <v>3913</v>
      </c>
      <c r="C635" s="1" t="s">
        <v>3914</v>
      </c>
      <c r="D635" s="1" t="s">
        <v>588</v>
      </c>
      <c r="E635" s="1" t="s">
        <v>392</v>
      </c>
      <c r="F635" s="1" t="s">
        <v>217</v>
      </c>
      <c r="G635" s="1" t="s">
        <v>487</v>
      </c>
      <c r="H635" s="1" t="s">
        <v>43</v>
      </c>
      <c r="I635" s="1" t="s">
        <v>44</v>
      </c>
      <c r="J635" t="s">
        <v>82</v>
      </c>
      <c r="K635" t="s">
        <v>83</v>
      </c>
      <c r="L635" s="1" t="s">
        <v>3915</v>
      </c>
      <c r="M635" s="1" t="s">
        <v>68</v>
      </c>
      <c r="N635" s="1" t="s">
        <v>203</v>
      </c>
      <c r="O635" s="1" t="s">
        <v>3916</v>
      </c>
      <c r="P635" s="1" t="s">
        <v>840</v>
      </c>
      <c r="Q635">
        <v>256</v>
      </c>
      <c r="R635">
        <v>6</v>
      </c>
      <c r="S635">
        <v>250</v>
      </c>
      <c r="T635">
        <v>25</v>
      </c>
      <c r="U635">
        <v>10</v>
      </c>
      <c r="V635">
        <v>200</v>
      </c>
      <c r="W635" s="1" t="s">
        <v>308</v>
      </c>
      <c r="X635" s="1" t="s">
        <v>309</v>
      </c>
      <c r="Y635" s="1" t="s">
        <v>74</v>
      </c>
      <c r="Z635">
        <v>19</v>
      </c>
      <c r="AA635" s="2">
        <v>46121</v>
      </c>
      <c r="AB635">
        <v>267815.56</v>
      </c>
      <c r="AC635">
        <v>324978.65999999997</v>
      </c>
      <c r="AD635">
        <v>68560783.359999999</v>
      </c>
      <c r="AE635" s="1" t="s">
        <v>55</v>
      </c>
      <c r="AF635" s="2">
        <v>46173</v>
      </c>
      <c r="AG635" s="2">
        <v>46133</v>
      </c>
      <c r="AH635" s="2"/>
      <c r="AI635" s="1" t="s">
        <v>410</v>
      </c>
      <c r="AJ635" s="1" t="s">
        <v>92</v>
      </c>
    </row>
    <row r="636" spans="1:36">
      <c r="A636" s="1" t="s">
        <v>3917</v>
      </c>
      <c r="B636" s="1" t="s">
        <v>3918</v>
      </c>
      <c r="C636" s="1" t="s">
        <v>3919</v>
      </c>
      <c r="D636" s="1" t="s">
        <v>413</v>
      </c>
      <c r="E636" s="1" t="s">
        <v>146</v>
      </c>
      <c r="F636" s="1" t="s">
        <v>244</v>
      </c>
      <c r="G636" s="1" t="s">
        <v>245</v>
      </c>
      <c r="H636" s="1" t="s">
        <v>43</v>
      </c>
      <c r="I636" s="1" t="s">
        <v>44</v>
      </c>
      <c r="J636" t="s">
        <v>45</v>
      </c>
      <c r="K636" t="s">
        <v>46</v>
      </c>
      <c r="L636" s="1" t="s">
        <v>3920</v>
      </c>
      <c r="M636" s="1" t="s">
        <v>126</v>
      </c>
      <c r="N636" s="1" t="s">
        <v>49</v>
      </c>
      <c r="O636" s="1" t="s">
        <v>3921</v>
      </c>
      <c r="P636" s="1" t="s">
        <v>3922</v>
      </c>
      <c r="Q636">
        <v>51</v>
      </c>
      <c r="R636">
        <v>19</v>
      </c>
      <c r="S636">
        <v>32</v>
      </c>
      <c r="T636">
        <v>15</v>
      </c>
      <c r="U636">
        <v>7</v>
      </c>
      <c r="V636">
        <v>90</v>
      </c>
      <c r="W636" s="1" t="s">
        <v>249</v>
      </c>
      <c r="X636" s="1" t="s">
        <v>375</v>
      </c>
      <c r="Y636" s="1" t="s">
        <v>54</v>
      </c>
      <c r="Z636">
        <v>4</v>
      </c>
      <c r="AA636" s="2">
        <v>45684</v>
      </c>
      <c r="AB636">
        <v>95088.56</v>
      </c>
      <c r="AC636">
        <v>117822.27</v>
      </c>
      <c r="AD636">
        <v>4849516.5599999996</v>
      </c>
      <c r="AE636" s="1" t="s">
        <v>55</v>
      </c>
      <c r="AF636" s="2">
        <v>46182</v>
      </c>
      <c r="AG636" s="2">
        <v>45687</v>
      </c>
      <c r="AH636" s="2"/>
      <c r="AI636" s="1" t="s">
        <v>91</v>
      </c>
      <c r="AJ636" s="1" t="s">
        <v>92</v>
      </c>
    </row>
    <row r="637" spans="1:36">
      <c r="A637" s="1" t="s">
        <v>3923</v>
      </c>
      <c r="B637" s="1" t="s">
        <v>3924</v>
      </c>
      <c r="C637" s="1" t="s">
        <v>3925</v>
      </c>
      <c r="D637" s="1" t="s">
        <v>413</v>
      </c>
      <c r="E637" s="1" t="s">
        <v>146</v>
      </c>
      <c r="F637" s="1" t="s">
        <v>244</v>
      </c>
      <c r="G637" s="1" t="s">
        <v>778</v>
      </c>
      <c r="H637" s="1" t="s">
        <v>43</v>
      </c>
      <c r="I637" s="1" t="s">
        <v>44</v>
      </c>
      <c r="J637" t="s">
        <v>45</v>
      </c>
      <c r="K637" t="s">
        <v>46</v>
      </c>
      <c r="L637" s="1" t="s">
        <v>3926</v>
      </c>
      <c r="M637" s="1" t="s">
        <v>114</v>
      </c>
      <c r="N637" s="1" t="s">
        <v>236</v>
      </c>
      <c r="O637" s="1" t="s">
        <v>3927</v>
      </c>
      <c r="P637" s="1" t="s">
        <v>3928</v>
      </c>
      <c r="Q637">
        <v>0</v>
      </c>
      <c r="R637">
        <v>0</v>
      </c>
      <c r="S637">
        <v>0</v>
      </c>
      <c r="T637">
        <v>25</v>
      </c>
      <c r="U637">
        <v>10</v>
      </c>
      <c r="V637">
        <v>100</v>
      </c>
      <c r="W637" s="1" t="s">
        <v>151</v>
      </c>
      <c r="X637" s="1" t="s">
        <v>152</v>
      </c>
      <c r="Y637" s="1" t="s">
        <v>153</v>
      </c>
      <c r="Z637">
        <v>39</v>
      </c>
      <c r="AA637" s="2">
        <v>45689</v>
      </c>
      <c r="AB637">
        <v>54164.58</v>
      </c>
      <c r="AC637">
        <v>64203.14</v>
      </c>
      <c r="AD637">
        <v>0</v>
      </c>
      <c r="AE637" s="1" t="s">
        <v>55</v>
      </c>
      <c r="AF637" s="2">
        <v>46164</v>
      </c>
      <c r="AG637" s="2">
        <v>45697</v>
      </c>
      <c r="AH637" s="2"/>
      <c r="AI637" s="1" t="s">
        <v>56</v>
      </c>
      <c r="AJ637" s="1" t="s">
        <v>57</v>
      </c>
    </row>
    <row r="638" spans="1:36">
      <c r="A638" s="1" t="s">
        <v>3929</v>
      </c>
      <c r="B638" s="1" t="s">
        <v>3930</v>
      </c>
      <c r="C638" s="1" t="s">
        <v>3931</v>
      </c>
      <c r="D638" s="1" t="s">
        <v>185</v>
      </c>
      <c r="E638" s="1" t="s">
        <v>186</v>
      </c>
      <c r="F638" s="1" t="s">
        <v>111</v>
      </c>
      <c r="G638" s="1" t="s">
        <v>234</v>
      </c>
      <c r="H638" s="1" t="s">
        <v>43</v>
      </c>
      <c r="I638" s="1" t="s">
        <v>44</v>
      </c>
      <c r="J638" t="s">
        <v>45</v>
      </c>
      <c r="K638" t="s">
        <v>46</v>
      </c>
      <c r="L638" s="1" t="s">
        <v>3932</v>
      </c>
      <c r="M638" s="1" t="s">
        <v>100</v>
      </c>
      <c r="N638" s="1" t="s">
        <v>101</v>
      </c>
      <c r="O638" s="1" t="s">
        <v>3933</v>
      </c>
      <c r="P638" s="1" t="s">
        <v>3934</v>
      </c>
      <c r="Q638">
        <v>-7</v>
      </c>
      <c r="R638">
        <v>1</v>
      </c>
      <c r="S638">
        <v>8</v>
      </c>
      <c r="T638">
        <v>10</v>
      </c>
      <c r="U638">
        <v>4</v>
      </c>
      <c r="V638">
        <v>40</v>
      </c>
      <c r="W638" s="1" t="s">
        <v>181</v>
      </c>
      <c r="X638" s="1" t="s">
        <v>182</v>
      </c>
      <c r="Y638" s="1" t="s">
        <v>54</v>
      </c>
      <c r="Z638">
        <v>12</v>
      </c>
      <c r="AA638" s="2">
        <v>46004</v>
      </c>
      <c r="AB638">
        <v>100458.29</v>
      </c>
      <c r="AC638">
        <v>138784.54</v>
      </c>
      <c r="AD638">
        <v>904124.61</v>
      </c>
      <c r="AE638" s="1" t="s">
        <v>55</v>
      </c>
      <c r="AF638" s="2">
        <v>46164</v>
      </c>
      <c r="AG638" s="2">
        <v>46006</v>
      </c>
      <c r="AH638" s="2"/>
      <c r="AI638" s="1" t="s">
        <v>129</v>
      </c>
      <c r="AJ638" s="1" t="s">
        <v>57</v>
      </c>
    </row>
    <row r="639" spans="1:36">
      <c r="A639" s="1" t="s">
        <v>3935</v>
      </c>
      <c r="B639" s="1" t="s">
        <v>3936</v>
      </c>
      <c r="C639" s="1"/>
      <c r="D639" s="1" t="s">
        <v>334</v>
      </c>
      <c r="E639" s="1" t="s">
        <v>335</v>
      </c>
      <c r="F639" s="1" t="s">
        <v>97</v>
      </c>
      <c r="G639" s="1" t="s">
        <v>715</v>
      </c>
      <c r="H639" s="1" t="s">
        <v>43</v>
      </c>
      <c r="I639" s="1" t="s">
        <v>201</v>
      </c>
      <c r="J639" t="s">
        <v>65</v>
      </c>
      <c r="K639" t="s">
        <v>66</v>
      </c>
      <c r="L639" s="1" t="s">
        <v>3937</v>
      </c>
      <c r="M639" s="1" t="s">
        <v>100</v>
      </c>
      <c r="N639" s="1" t="s">
        <v>178</v>
      </c>
      <c r="O639" s="1" t="s">
        <v>3938</v>
      </c>
      <c r="P639" s="1" t="s">
        <v>3939</v>
      </c>
      <c r="Q639">
        <v>12</v>
      </c>
      <c r="R639">
        <v>2</v>
      </c>
      <c r="S639">
        <v>10</v>
      </c>
      <c r="U639">
        <v>3</v>
      </c>
      <c r="V639">
        <v>50</v>
      </c>
      <c r="W639" s="1" t="s">
        <v>229</v>
      </c>
      <c r="X639" s="1" t="s">
        <v>230</v>
      </c>
      <c r="Y639" s="1" t="s">
        <v>153</v>
      </c>
      <c r="Z639">
        <v>32</v>
      </c>
      <c r="AA639" s="2">
        <v>46142</v>
      </c>
      <c r="AB639">
        <v>179164.27</v>
      </c>
      <c r="AC639">
        <v>214407.01</v>
      </c>
      <c r="AD639">
        <v>2149971.2400000002</v>
      </c>
      <c r="AE639" s="1" t="s">
        <v>55</v>
      </c>
      <c r="AF639" s="2">
        <v>46151</v>
      </c>
      <c r="AG639" s="2">
        <v>46149</v>
      </c>
      <c r="AH639" s="2"/>
      <c r="AI639" s="1" t="s">
        <v>91</v>
      </c>
      <c r="AJ639" s="1" t="s">
        <v>92</v>
      </c>
    </row>
    <row r="640" spans="1:36">
      <c r="A640" s="1" t="s">
        <v>3940</v>
      </c>
      <c r="B640" s="1" t="s">
        <v>3941</v>
      </c>
      <c r="C640" s="1" t="s">
        <v>3942</v>
      </c>
      <c r="D640" s="1" t="s">
        <v>455</v>
      </c>
      <c r="E640" s="1" t="s">
        <v>62</v>
      </c>
      <c r="F640" s="1" t="s">
        <v>135</v>
      </c>
      <c r="G640" s="1" t="s">
        <v>136</v>
      </c>
      <c r="H640" s="1" t="s">
        <v>137</v>
      </c>
      <c r="I640" s="1" t="s">
        <v>44</v>
      </c>
      <c r="J640" t="s">
        <v>82</v>
      </c>
      <c r="K640" t="s">
        <v>83</v>
      </c>
      <c r="L640" s="1" t="s">
        <v>3943</v>
      </c>
      <c r="M640" s="1" t="s">
        <v>85</v>
      </c>
      <c r="N640" s="1" t="s">
        <v>178</v>
      </c>
      <c r="O640" s="1" t="s">
        <v>3944</v>
      </c>
      <c r="P640" s="1" t="s">
        <v>3945</v>
      </c>
      <c r="Q640">
        <v>304</v>
      </c>
      <c r="R640">
        <v>102</v>
      </c>
      <c r="S640">
        <v>202</v>
      </c>
      <c r="T640">
        <v>60</v>
      </c>
      <c r="U640">
        <v>30</v>
      </c>
      <c r="V640">
        <v>360</v>
      </c>
      <c r="W640" s="1" t="s">
        <v>259</v>
      </c>
      <c r="X640" s="1" t="s">
        <v>260</v>
      </c>
      <c r="Y640" s="1" t="s">
        <v>54</v>
      </c>
      <c r="Z640">
        <v>10</v>
      </c>
      <c r="AA640" s="2">
        <v>45780</v>
      </c>
      <c r="AB640">
        <v>6270.41</v>
      </c>
      <c r="AC640">
        <v>7333.93</v>
      </c>
      <c r="AD640">
        <v>1906204.64</v>
      </c>
      <c r="AE640" s="1" t="s">
        <v>55</v>
      </c>
      <c r="AF640" s="2">
        <v>46168</v>
      </c>
      <c r="AG640" s="2">
        <v>45785</v>
      </c>
      <c r="AH640" s="2">
        <v>46472</v>
      </c>
      <c r="AI640" s="1" t="s">
        <v>91</v>
      </c>
      <c r="AJ640" s="1" t="s">
        <v>92</v>
      </c>
    </row>
    <row r="641" spans="1:36">
      <c r="A641" s="1" t="s">
        <v>3946</v>
      </c>
      <c r="B641" s="1" t="s">
        <v>3947</v>
      </c>
      <c r="C641" s="1" t="s">
        <v>3948</v>
      </c>
      <c r="D641" s="1" t="s">
        <v>1135</v>
      </c>
      <c r="E641" s="1" t="s">
        <v>122</v>
      </c>
      <c r="F641" s="1" t="s">
        <v>123</v>
      </c>
      <c r="G641" s="1" t="s">
        <v>124</v>
      </c>
      <c r="H641" s="1" t="s">
        <v>43</v>
      </c>
      <c r="I641" s="1" t="s">
        <v>44</v>
      </c>
      <c r="J641" t="s">
        <v>65</v>
      </c>
      <c r="K641" t="s">
        <v>66</v>
      </c>
      <c r="L641" s="1" t="s">
        <v>3949</v>
      </c>
      <c r="M641" s="1" t="s">
        <v>100</v>
      </c>
      <c r="N641" s="1" t="s">
        <v>101</v>
      </c>
      <c r="O641" s="1" t="s">
        <v>3950</v>
      </c>
      <c r="P641" s="1" t="s">
        <v>3951</v>
      </c>
      <c r="Q641">
        <v>169</v>
      </c>
      <c r="R641">
        <v>2</v>
      </c>
      <c r="S641">
        <v>167</v>
      </c>
      <c r="T641">
        <v>50</v>
      </c>
      <c r="U641">
        <v>20</v>
      </c>
      <c r="V641">
        <v>250</v>
      </c>
      <c r="W641" s="1" t="s">
        <v>229</v>
      </c>
      <c r="X641" s="1" t="s">
        <v>230</v>
      </c>
      <c r="Y641" s="1" t="s">
        <v>153</v>
      </c>
      <c r="Z641">
        <v>35</v>
      </c>
      <c r="AA641" s="2">
        <v>45691</v>
      </c>
      <c r="AB641">
        <v>350635.25</v>
      </c>
      <c r="AC641">
        <v>463119.46</v>
      </c>
      <c r="AD641">
        <v>59257357.25</v>
      </c>
      <c r="AE641" s="1" t="s">
        <v>55</v>
      </c>
      <c r="AF641" s="2">
        <v>46170</v>
      </c>
      <c r="AG641" s="2">
        <v>45699</v>
      </c>
      <c r="AH641" s="2"/>
      <c r="AI641" s="1" t="s">
        <v>91</v>
      </c>
      <c r="AJ641" s="1" t="s">
        <v>92</v>
      </c>
    </row>
    <row r="642" spans="1:36">
      <c r="A642" s="1" t="s">
        <v>3952</v>
      </c>
      <c r="B642" s="1" t="s">
        <v>3953</v>
      </c>
      <c r="C642" s="1" t="s">
        <v>3954</v>
      </c>
      <c r="D642" s="1" t="s">
        <v>426</v>
      </c>
      <c r="E642" s="1" t="s">
        <v>146</v>
      </c>
      <c r="F642" s="1" t="s">
        <v>266</v>
      </c>
      <c r="G642" s="1" t="s">
        <v>313</v>
      </c>
      <c r="H642" s="1" t="s">
        <v>43</v>
      </c>
      <c r="I642" s="1" t="s">
        <v>44</v>
      </c>
      <c r="J642" t="s">
        <v>65</v>
      </c>
      <c r="K642" t="s">
        <v>66</v>
      </c>
      <c r="L642" s="1" t="s">
        <v>3955</v>
      </c>
      <c r="M642" s="1" t="s">
        <v>68</v>
      </c>
      <c r="N642" s="1" t="s">
        <v>101</v>
      </c>
      <c r="O642" s="1" t="s">
        <v>3956</v>
      </c>
      <c r="P642" s="1" t="s">
        <v>3957</v>
      </c>
      <c r="Q642">
        <v>29</v>
      </c>
      <c r="R642">
        <v>9</v>
      </c>
      <c r="S642">
        <v>20</v>
      </c>
      <c r="T642">
        <v>20</v>
      </c>
      <c r="U642">
        <v>10</v>
      </c>
      <c r="V642">
        <v>160</v>
      </c>
      <c r="W642" s="1" t="s">
        <v>229</v>
      </c>
      <c r="X642" s="1" t="s">
        <v>230</v>
      </c>
      <c r="Y642" s="1" t="s">
        <v>153</v>
      </c>
      <c r="Z642">
        <v>34</v>
      </c>
      <c r="AA642" s="2">
        <v>45931</v>
      </c>
      <c r="AB642">
        <v>607823.9</v>
      </c>
      <c r="AC642">
        <v>735267.53</v>
      </c>
      <c r="AD642">
        <v>17626893.100000001</v>
      </c>
      <c r="AE642" s="1" t="s">
        <v>55</v>
      </c>
      <c r="AF642" s="2">
        <v>46153</v>
      </c>
      <c r="AG642" s="2">
        <v>45945</v>
      </c>
      <c r="AH642" s="2"/>
      <c r="AI642" s="1" t="s">
        <v>91</v>
      </c>
      <c r="AJ642" s="1" t="s">
        <v>92</v>
      </c>
    </row>
    <row r="643" spans="1:36">
      <c r="A643" s="1" t="s">
        <v>3958</v>
      </c>
      <c r="B643" s="1" t="s">
        <v>3959</v>
      </c>
      <c r="C643" s="1" t="s">
        <v>3960</v>
      </c>
      <c r="D643" s="1" t="s">
        <v>880</v>
      </c>
      <c r="E643" s="1" t="s">
        <v>62</v>
      </c>
      <c r="F643" s="1" t="s">
        <v>217</v>
      </c>
      <c r="G643" s="1" t="s">
        <v>487</v>
      </c>
      <c r="H643" s="1" t="s">
        <v>43</v>
      </c>
      <c r="I643" s="1" t="s">
        <v>44</v>
      </c>
      <c r="J643" t="s">
        <v>45</v>
      </c>
      <c r="K643" t="s">
        <v>46</v>
      </c>
      <c r="L643" s="1" t="s">
        <v>3961</v>
      </c>
      <c r="M643" s="1" t="s">
        <v>114</v>
      </c>
      <c r="N643" s="1" t="s">
        <v>115</v>
      </c>
      <c r="O643" s="1" t="s">
        <v>3962</v>
      </c>
      <c r="P643" s="1" t="s">
        <v>3963</v>
      </c>
      <c r="Q643">
        <v>26</v>
      </c>
      <c r="R643">
        <v>5</v>
      </c>
      <c r="S643">
        <v>21</v>
      </c>
      <c r="T643">
        <v>10</v>
      </c>
      <c r="U643">
        <v>3</v>
      </c>
      <c r="V643">
        <v>50</v>
      </c>
      <c r="W643" s="1" t="s">
        <v>52</v>
      </c>
      <c r="X643" s="1" t="s">
        <v>53</v>
      </c>
      <c r="Y643" s="1" t="s">
        <v>54</v>
      </c>
      <c r="Z643">
        <v>2</v>
      </c>
      <c r="AA643" s="2">
        <v>45740</v>
      </c>
      <c r="AB643">
        <v>75809.119999999995</v>
      </c>
      <c r="AC643">
        <v>95001.33</v>
      </c>
      <c r="AD643">
        <v>1971037.12</v>
      </c>
      <c r="AE643" s="1" t="s">
        <v>55</v>
      </c>
      <c r="AF643" s="2">
        <v>46159</v>
      </c>
      <c r="AG643" s="2">
        <v>45746</v>
      </c>
      <c r="AH643" s="2"/>
      <c r="AI643" s="1" t="s">
        <v>91</v>
      </c>
      <c r="AJ643" s="1" t="s">
        <v>92</v>
      </c>
    </row>
    <row r="644" spans="1:36">
      <c r="A644" s="1" t="s">
        <v>3964</v>
      </c>
      <c r="B644" s="1" t="s">
        <v>3965</v>
      </c>
      <c r="C644" s="1" t="s">
        <v>3966</v>
      </c>
      <c r="D644" s="1" t="s">
        <v>508</v>
      </c>
      <c r="E644" s="1" t="s">
        <v>146</v>
      </c>
      <c r="F644" s="1" t="s">
        <v>244</v>
      </c>
      <c r="G644" s="1" t="s">
        <v>509</v>
      </c>
      <c r="H644" s="1" t="s">
        <v>43</v>
      </c>
      <c r="I644" s="1" t="s">
        <v>44</v>
      </c>
      <c r="J644" t="s">
        <v>82</v>
      </c>
      <c r="K644" t="s">
        <v>83</v>
      </c>
      <c r="L644" s="1" t="s">
        <v>3967</v>
      </c>
      <c r="M644" s="1" t="s">
        <v>85</v>
      </c>
      <c r="N644" s="1" t="s">
        <v>278</v>
      </c>
      <c r="O644" s="1" t="s">
        <v>3968</v>
      </c>
      <c r="P644" s="1" t="s">
        <v>3969</v>
      </c>
      <c r="Q644">
        <v>80</v>
      </c>
      <c r="R644">
        <v>29</v>
      </c>
      <c r="S644">
        <v>51</v>
      </c>
      <c r="T644">
        <v>75</v>
      </c>
      <c r="U644">
        <v>30</v>
      </c>
      <c r="V644">
        <v>300</v>
      </c>
      <c r="W644" s="1" t="s">
        <v>161</v>
      </c>
      <c r="X644" s="1" t="s">
        <v>162</v>
      </c>
      <c r="Y644" s="1" t="s">
        <v>54</v>
      </c>
      <c r="Z644">
        <v>7</v>
      </c>
      <c r="AA644" s="2">
        <v>45835</v>
      </c>
      <c r="AB644">
        <v>166384.42000000001</v>
      </c>
      <c r="AC644">
        <v>229906.91</v>
      </c>
      <c r="AD644">
        <v>13310753.6</v>
      </c>
      <c r="AE644" s="1" t="s">
        <v>55</v>
      </c>
      <c r="AF644" s="2">
        <v>46191</v>
      </c>
      <c r="AG644" s="2">
        <v>45845</v>
      </c>
      <c r="AH644" s="2"/>
      <c r="AI644" s="1" t="s">
        <v>91</v>
      </c>
      <c r="AJ644" s="1" t="s">
        <v>92</v>
      </c>
    </row>
    <row r="645" spans="1:36">
      <c r="A645" s="1" t="s">
        <v>3970</v>
      </c>
      <c r="B645" s="1" t="s">
        <v>3971</v>
      </c>
      <c r="C645" s="1" t="s">
        <v>3972</v>
      </c>
      <c r="D645" s="1" t="s">
        <v>494</v>
      </c>
      <c r="E645" s="1" t="s">
        <v>79</v>
      </c>
      <c r="F645" s="1" t="s">
        <v>363</v>
      </c>
      <c r="G645" s="1" t="s">
        <v>495</v>
      </c>
      <c r="H645" s="1" t="s">
        <v>43</v>
      </c>
      <c r="I645" s="1" t="s">
        <v>201</v>
      </c>
      <c r="J645" t="s">
        <v>45</v>
      </c>
      <c r="K645" t="s">
        <v>46</v>
      </c>
      <c r="L645" s="1" t="s">
        <v>3973</v>
      </c>
      <c r="M645" s="1" t="s">
        <v>168</v>
      </c>
      <c r="N645" s="1" t="s">
        <v>115</v>
      </c>
      <c r="O645" s="1" t="s">
        <v>3974</v>
      </c>
      <c r="P645" s="1" t="s">
        <v>3975</v>
      </c>
      <c r="Q645">
        <v>62</v>
      </c>
      <c r="R645">
        <v>10</v>
      </c>
      <c r="S645">
        <v>52</v>
      </c>
      <c r="T645">
        <v>15</v>
      </c>
      <c r="U645">
        <v>6</v>
      </c>
      <c r="V645">
        <v>75</v>
      </c>
      <c r="W645" s="1" t="s">
        <v>151</v>
      </c>
      <c r="X645" s="1" t="s">
        <v>152</v>
      </c>
      <c r="Y645" s="1" t="s">
        <v>153</v>
      </c>
      <c r="Z645">
        <v>36</v>
      </c>
      <c r="AA645" s="2">
        <v>45905</v>
      </c>
      <c r="AB645">
        <v>51924.98</v>
      </c>
      <c r="AC645">
        <v>79108.350000000006</v>
      </c>
      <c r="AD645">
        <v>3219348.76</v>
      </c>
      <c r="AE645" s="1" t="s">
        <v>55</v>
      </c>
      <c r="AF645" s="2">
        <v>46184</v>
      </c>
      <c r="AG645" s="2">
        <v>45906</v>
      </c>
      <c r="AH645" s="2"/>
      <c r="AI645" s="1" t="s">
        <v>91</v>
      </c>
      <c r="AJ645" s="1" t="s">
        <v>92</v>
      </c>
    </row>
    <row r="646" spans="1:36">
      <c r="A646" s="1" t="s">
        <v>3976</v>
      </c>
      <c r="B646" s="1" t="s">
        <v>3977</v>
      </c>
      <c r="C646" s="1" t="s">
        <v>3978</v>
      </c>
      <c r="D646" s="1" t="s">
        <v>391</v>
      </c>
      <c r="E646" s="1" t="s">
        <v>392</v>
      </c>
      <c r="F646" s="1" t="s">
        <v>217</v>
      </c>
      <c r="G646" s="1" t="s">
        <v>487</v>
      </c>
      <c r="H646" s="1" t="s">
        <v>43</v>
      </c>
      <c r="I646" s="1" t="s">
        <v>44</v>
      </c>
      <c r="J646" t="s">
        <v>65</v>
      </c>
      <c r="K646" t="s">
        <v>66</v>
      </c>
      <c r="L646" s="1" t="s">
        <v>2710</v>
      </c>
      <c r="M646" s="1" t="s">
        <v>139</v>
      </c>
      <c r="N646" s="1" t="s">
        <v>115</v>
      </c>
      <c r="O646" s="1" t="s">
        <v>3979</v>
      </c>
      <c r="P646" s="1" t="s">
        <v>3980</v>
      </c>
      <c r="Q646">
        <v>325</v>
      </c>
      <c r="R646">
        <v>45</v>
      </c>
      <c r="S646">
        <v>280</v>
      </c>
      <c r="T646">
        <v>50</v>
      </c>
      <c r="U646">
        <v>15</v>
      </c>
      <c r="V646">
        <v>250</v>
      </c>
      <c r="W646" s="1" t="s">
        <v>181</v>
      </c>
      <c r="X646" s="1" t="s">
        <v>182</v>
      </c>
      <c r="Y646" s="1" t="s">
        <v>54</v>
      </c>
      <c r="Z646">
        <v>12</v>
      </c>
      <c r="AA646" s="2">
        <v>46124</v>
      </c>
      <c r="AB646">
        <v>422093.79</v>
      </c>
      <c r="AC646">
        <v>607764.28</v>
      </c>
      <c r="AD646">
        <v>137180481.80000001</v>
      </c>
      <c r="AE646" s="1" t="s">
        <v>55</v>
      </c>
      <c r="AF646" s="2">
        <v>46177</v>
      </c>
      <c r="AG646" s="2">
        <v>46133</v>
      </c>
      <c r="AH646" s="2"/>
      <c r="AI646" s="1" t="s">
        <v>410</v>
      </c>
      <c r="AJ646" s="1" t="s">
        <v>92</v>
      </c>
    </row>
    <row r="647" spans="1:36">
      <c r="A647" s="1" t="s">
        <v>3981</v>
      </c>
      <c r="B647" s="1" t="s">
        <v>3982</v>
      </c>
      <c r="C647" s="1" t="s">
        <v>3983</v>
      </c>
      <c r="D647" s="1" t="s">
        <v>740</v>
      </c>
      <c r="E647" s="1" t="s">
        <v>275</v>
      </c>
      <c r="F647" s="1" t="s">
        <v>622</v>
      </c>
      <c r="G647" s="1" t="s">
        <v>693</v>
      </c>
      <c r="H647" s="1" t="s">
        <v>43</v>
      </c>
      <c r="I647" s="1" t="s">
        <v>44</v>
      </c>
      <c r="J647" t="s">
        <v>45</v>
      </c>
      <c r="K647" t="s">
        <v>46</v>
      </c>
      <c r="L647" s="1" t="s">
        <v>3984</v>
      </c>
      <c r="M647" s="1" t="s">
        <v>100</v>
      </c>
      <c r="N647" s="1" t="s">
        <v>49</v>
      </c>
      <c r="O647" s="1" t="s">
        <v>3985</v>
      </c>
      <c r="P647" s="1" t="s">
        <v>1732</v>
      </c>
      <c r="Q647">
        <v>0</v>
      </c>
      <c r="R647">
        <v>0</v>
      </c>
      <c r="S647">
        <v>0</v>
      </c>
      <c r="T647">
        <v>40</v>
      </c>
      <c r="U647">
        <v>20</v>
      </c>
      <c r="V647">
        <v>200</v>
      </c>
      <c r="W647" s="1" t="s">
        <v>181</v>
      </c>
      <c r="X647" s="1" t="s">
        <v>182</v>
      </c>
      <c r="Y647" s="1" t="s">
        <v>54</v>
      </c>
      <c r="Z647">
        <v>8</v>
      </c>
      <c r="AA647" s="2">
        <v>45836</v>
      </c>
      <c r="AB647">
        <v>678977.93</v>
      </c>
      <c r="AC647">
        <v>979846.04</v>
      </c>
      <c r="AD647">
        <v>0</v>
      </c>
      <c r="AE647" s="1" t="s">
        <v>55</v>
      </c>
      <c r="AF647" s="2">
        <v>46202</v>
      </c>
      <c r="AG647" s="2">
        <v>45848</v>
      </c>
      <c r="AH647" s="2"/>
      <c r="AI647" s="1" t="s">
        <v>56</v>
      </c>
      <c r="AJ647" s="1" t="s">
        <v>57</v>
      </c>
    </row>
    <row r="648" spans="1:36">
      <c r="A648" s="1" t="s">
        <v>3986</v>
      </c>
      <c r="B648" s="1" t="s">
        <v>3987</v>
      </c>
      <c r="C648" s="1" t="s">
        <v>3988</v>
      </c>
      <c r="D648" s="1" t="s">
        <v>557</v>
      </c>
      <c r="E648" s="1" t="s">
        <v>254</v>
      </c>
      <c r="F648" s="1" t="s">
        <v>135</v>
      </c>
      <c r="G648" s="1" t="s">
        <v>706</v>
      </c>
      <c r="H648" s="1" t="s">
        <v>137</v>
      </c>
      <c r="I648" s="1" t="s">
        <v>44</v>
      </c>
      <c r="J648" t="s">
        <v>65</v>
      </c>
      <c r="K648" t="s">
        <v>66</v>
      </c>
      <c r="L648" s="1" t="s">
        <v>806</v>
      </c>
      <c r="M648" s="1" t="s">
        <v>68</v>
      </c>
      <c r="N648" s="1" t="s">
        <v>236</v>
      </c>
      <c r="O648" s="1" t="s">
        <v>3989</v>
      </c>
      <c r="P648" s="1" t="s">
        <v>3990</v>
      </c>
      <c r="Q648">
        <v>0</v>
      </c>
      <c r="R648">
        <v>0</v>
      </c>
      <c r="S648">
        <v>0</v>
      </c>
      <c r="T648">
        <v>40</v>
      </c>
      <c r="U648">
        <v>20</v>
      </c>
      <c r="V648">
        <v>400</v>
      </c>
      <c r="W648" s="1" t="s">
        <v>52</v>
      </c>
      <c r="X648" s="1" t="s">
        <v>53</v>
      </c>
      <c r="Y648" s="1" t="s">
        <v>54</v>
      </c>
      <c r="Z648">
        <v>4</v>
      </c>
      <c r="AA648" s="2">
        <v>45816</v>
      </c>
      <c r="AB648">
        <v>13356.75</v>
      </c>
      <c r="AC648">
        <v>17180.5</v>
      </c>
      <c r="AD648">
        <v>0</v>
      </c>
      <c r="AE648" s="1" t="s">
        <v>55</v>
      </c>
      <c r="AF648" s="2">
        <v>46180</v>
      </c>
      <c r="AG648" s="2">
        <v>45823</v>
      </c>
      <c r="AH648" s="2">
        <v>46863</v>
      </c>
      <c r="AI648" s="1" t="s">
        <v>56</v>
      </c>
      <c r="AJ648" s="1" t="s">
        <v>57</v>
      </c>
    </row>
    <row r="649" spans="1:36">
      <c r="A649" s="1" t="s">
        <v>3991</v>
      </c>
      <c r="B649" s="1" t="s">
        <v>3992</v>
      </c>
      <c r="C649" s="1" t="s">
        <v>3993</v>
      </c>
      <c r="D649" s="1" t="s">
        <v>508</v>
      </c>
      <c r="E649" s="1" t="s">
        <v>146</v>
      </c>
      <c r="F649" s="1" t="s">
        <v>244</v>
      </c>
      <c r="G649" s="1" t="s">
        <v>778</v>
      </c>
      <c r="H649" s="1" t="s">
        <v>43</v>
      </c>
      <c r="I649" s="1" t="s">
        <v>44</v>
      </c>
      <c r="J649" t="s">
        <v>65</v>
      </c>
      <c r="K649" t="s">
        <v>66</v>
      </c>
      <c r="L649" s="1" t="s">
        <v>3994</v>
      </c>
      <c r="M649" s="1" t="s">
        <v>139</v>
      </c>
      <c r="N649" s="1" t="s">
        <v>278</v>
      </c>
      <c r="O649" s="1" t="s">
        <v>3995</v>
      </c>
      <c r="P649" s="1" t="s">
        <v>3996</v>
      </c>
      <c r="Q649">
        <v>129</v>
      </c>
      <c r="R649">
        <v>14</v>
      </c>
      <c r="S649">
        <v>115</v>
      </c>
      <c r="T649">
        <v>60</v>
      </c>
      <c r="U649">
        <v>24</v>
      </c>
      <c r="V649">
        <v>360</v>
      </c>
      <c r="W649" s="1" t="s">
        <v>444</v>
      </c>
      <c r="X649" s="1" t="s">
        <v>445</v>
      </c>
      <c r="Y649" s="1" t="s">
        <v>74</v>
      </c>
      <c r="Z649">
        <v>19</v>
      </c>
      <c r="AA649" s="2">
        <v>46065</v>
      </c>
      <c r="AB649">
        <v>245714.89</v>
      </c>
      <c r="AC649">
        <v>310398.84000000003</v>
      </c>
      <c r="AD649">
        <v>31697220.809999999</v>
      </c>
      <c r="AE649" s="1" t="s">
        <v>55</v>
      </c>
      <c r="AF649" s="2">
        <v>46190</v>
      </c>
      <c r="AG649" s="2">
        <v>46080</v>
      </c>
      <c r="AH649" s="2"/>
      <c r="AI649" s="1" t="s">
        <v>91</v>
      </c>
      <c r="AJ649" s="1" t="s">
        <v>92</v>
      </c>
    </row>
    <row r="650" spans="1:36">
      <c r="A650" s="1" t="s">
        <v>3997</v>
      </c>
      <c r="B650" s="1" t="s">
        <v>3998</v>
      </c>
      <c r="C650" s="1" t="s">
        <v>3999</v>
      </c>
      <c r="D650" s="1" t="s">
        <v>355</v>
      </c>
      <c r="E650" s="1" t="s">
        <v>62</v>
      </c>
      <c r="F650" s="1" t="s">
        <v>123</v>
      </c>
      <c r="G650" s="1" t="s">
        <v>124</v>
      </c>
      <c r="H650" s="1" t="s">
        <v>43</v>
      </c>
      <c r="I650" s="1" t="s">
        <v>44</v>
      </c>
      <c r="J650" t="s">
        <v>82</v>
      </c>
      <c r="K650" t="s">
        <v>83</v>
      </c>
      <c r="L650" s="1" t="s">
        <v>4000</v>
      </c>
      <c r="M650" s="1" t="s">
        <v>168</v>
      </c>
      <c r="N650" s="1" t="s">
        <v>194</v>
      </c>
      <c r="O650" s="1" t="s">
        <v>4001</v>
      </c>
      <c r="P650" s="1" t="s">
        <v>4002</v>
      </c>
      <c r="Q650">
        <v>67</v>
      </c>
      <c r="R650">
        <v>5</v>
      </c>
      <c r="S650">
        <v>62</v>
      </c>
      <c r="T650">
        <v>10</v>
      </c>
      <c r="U650">
        <v>4</v>
      </c>
      <c r="V650">
        <v>100</v>
      </c>
      <c r="W650" s="1" t="s">
        <v>161</v>
      </c>
      <c r="X650" s="1" t="s">
        <v>162</v>
      </c>
      <c r="Y650" s="1" t="s">
        <v>54</v>
      </c>
      <c r="Z650">
        <v>6</v>
      </c>
      <c r="AA650" s="2">
        <v>45780</v>
      </c>
      <c r="AB650">
        <v>338519.79</v>
      </c>
      <c r="AC650">
        <v>428737.71</v>
      </c>
      <c r="AD650">
        <v>22680825.93</v>
      </c>
      <c r="AE650" s="1" t="s">
        <v>55</v>
      </c>
      <c r="AF650" s="2">
        <v>46174</v>
      </c>
      <c r="AG650" s="2">
        <v>45783</v>
      </c>
      <c r="AH650" s="2"/>
      <c r="AI650" s="1" t="s">
        <v>91</v>
      </c>
      <c r="AJ650" s="1" t="s">
        <v>92</v>
      </c>
    </row>
    <row r="651" spans="1:36">
      <c r="A651" s="1" t="s">
        <v>4003</v>
      </c>
      <c r="B651" s="1" t="s">
        <v>4004</v>
      </c>
      <c r="C651" s="1" t="s">
        <v>4005</v>
      </c>
      <c r="D651" s="1" t="s">
        <v>977</v>
      </c>
      <c r="E651" s="1" t="s">
        <v>978</v>
      </c>
      <c r="F651" s="1" t="s">
        <v>97</v>
      </c>
      <c r="G651" s="1" t="s">
        <v>614</v>
      </c>
      <c r="H651" s="1" t="s">
        <v>43</v>
      </c>
      <c r="I651" s="1" t="s">
        <v>44</v>
      </c>
      <c r="J651" t="s">
        <v>82</v>
      </c>
      <c r="K651" t="s">
        <v>83</v>
      </c>
      <c r="L651" s="1" t="s">
        <v>4006</v>
      </c>
      <c r="M651" s="1" t="s">
        <v>48</v>
      </c>
      <c r="N651" s="1" t="s">
        <v>49</v>
      </c>
      <c r="O651" s="1" t="s">
        <v>4007</v>
      </c>
      <c r="P651" s="1" t="s">
        <v>4008</v>
      </c>
      <c r="Q651">
        <v>28</v>
      </c>
      <c r="R651">
        <v>9</v>
      </c>
      <c r="S651">
        <v>19</v>
      </c>
      <c r="T651">
        <v>50</v>
      </c>
      <c r="U651">
        <v>25</v>
      </c>
      <c r="V651">
        <v>250</v>
      </c>
      <c r="W651" s="1" t="s">
        <v>161</v>
      </c>
      <c r="X651" s="1" t="s">
        <v>162</v>
      </c>
      <c r="Y651" s="1" t="s">
        <v>54</v>
      </c>
      <c r="Z651">
        <v>7</v>
      </c>
      <c r="AA651" s="2">
        <v>46177</v>
      </c>
      <c r="AB651">
        <v>209142.98</v>
      </c>
      <c r="AC651">
        <v>316956.58</v>
      </c>
      <c r="AD651">
        <v>5856003.4400000004</v>
      </c>
      <c r="AE651" s="1" t="s">
        <v>55</v>
      </c>
      <c r="AF651" s="2">
        <v>46200</v>
      </c>
      <c r="AG651" s="2">
        <v>46184</v>
      </c>
      <c r="AH651" s="2"/>
      <c r="AI651" s="1" t="s">
        <v>129</v>
      </c>
      <c r="AJ651" s="1" t="s">
        <v>57</v>
      </c>
    </row>
    <row r="652" spans="1:36">
      <c r="A652" s="1" t="s">
        <v>4009</v>
      </c>
      <c r="B652" s="1" t="s">
        <v>4010</v>
      </c>
      <c r="C652" s="1" t="s">
        <v>4011</v>
      </c>
      <c r="D652" s="1" t="s">
        <v>1343</v>
      </c>
      <c r="E652" s="1" t="s">
        <v>122</v>
      </c>
      <c r="F652" s="1" t="s">
        <v>80</v>
      </c>
      <c r="G652" s="1" t="s">
        <v>285</v>
      </c>
      <c r="H652" s="1" t="s">
        <v>43</v>
      </c>
      <c r="I652" s="1" t="s">
        <v>44</v>
      </c>
      <c r="J652" t="s">
        <v>45</v>
      </c>
      <c r="K652" t="s">
        <v>46</v>
      </c>
      <c r="L652" s="1" t="s">
        <v>4012</v>
      </c>
      <c r="M652" s="1" t="s">
        <v>114</v>
      </c>
      <c r="N652" s="1" t="s">
        <v>69</v>
      </c>
      <c r="O652" s="1" t="s">
        <v>4013</v>
      </c>
      <c r="P652" s="1" t="s">
        <v>4014</v>
      </c>
      <c r="Q652">
        <v>60</v>
      </c>
      <c r="R652">
        <v>23</v>
      </c>
      <c r="S652">
        <v>37</v>
      </c>
      <c r="T652">
        <v>25</v>
      </c>
      <c r="U652">
        <v>7</v>
      </c>
      <c r="V652">
        <v>250</v>
      </c>
      <c r="W652" s="1" t="s">
        <v>181</v>
      </c>
      <c r="X652" s="1" t="s">
        <v>182</v>
      </c>
      <c r="Y652" s="1" t="s">
        <v>54</v>
      </c>
      <c r="Z652">
        <v>9</v>
      </c>
      <c r="AA652" s="2">
        <v>45762</v>
      </c>
      <c r="AB652">
        <v>1385945.03</v>
      </c>
      <c r="AC652">
        <v>1900258.34</v>
      </c>
      <c r="AD652">
        <v>83156701.799999997</v>
      </c>
      <c r="AE652" s="1" t="s">
        <v>55</v>
      </c>
      <c r="AF652" s="2">
        <v>46146</v>
      </c>
      <c r="AG652" s="2">
        <v>45771</v>
      </c>
      <c r="AH652" s="2"/>
      <c r="AI652" s="1" t="s">
        <v>91</v>
      </c>
      <c r="AJ652" s="1" t="s">
        <v>92</v>
      </c>
    </row>
    <row r="653" spans="1:36">
      <c r="A653" s="1" t="s">
        <v>4015</v>
      </c>
      <c r="B653" s="1" t="s">
        <v>4016</v>
      </c>
      <c r="C653" s="1" t="s">
        <v>4017</v>
      </c>
      <c r="D653" s="1" t="s">
        <v>557</v>
      </c>
      <c r="E653" s="1" t="s">
        <v>254</v>
      </c>
      <c r="F653" s="1" t="s">
        <v>135</v>
      </c>
      <c r="G653" s="1" t="s">
        <v>136</v>
      </c>
      <c r="H653" s="1" t="s">
        <v>137</v>
      </c>
      <c r="I653" s="1" t="s">
        <v>44</v>
      </c>
      <c r="J653" t="s">
        <v>65</v>
      </c>
      <c r="K653" t="s">
        <v>66</v>
      </c>
      <c r="L653" s="1" t="s">
        <v>4018</v>
      </c>
      <c r="M653" s="1" t="s">
        <v>168</v>
      </c>
      <c r="N653" s="1" t="s">
        <v>203</v>
      </c>
      <c r="O653" s="1" t="s">
        <v>4019</v>
      </c>
      <c r="P653" s="1" t="s">
        <v>4020</v>
      </c>
      <c r="Q653">
        <v>105</v>
      </c>
      <c r="R653">
        <v>40</v>
      </c>
      <c r="S653">
        <v>65</v>
      </c>
      <c r="T653">
        <v>30</v>
      </c>
      <c r="U653">
        <v>9</v>
      </c>
      <c r="V653">
        <v>150</v>
      </c>
      <c r="W653" s="1" t="s">
        <v>181</v>
      </c>
      <c r="X653" s="1" t="s">
        <v>182</v>
      </c>
      <c r="Y653" s="1" t="s">
        <v>54</v>
      </c>
      <c r="Z653">
        <v>12</v>
      </c>
      <c r="AA653" s="2">
        <v>45723</v>
      </c>
      <c r="AB653">
        <v>44459.62</v>
      </c>
      <c r="AC653">
        <v>61308.33</v>
      </c>
      <c r="AD653">
        <v>4668260.0999999996</v>
      </c>
      <c r="AE653" s="1" t="s">
        <v>55</v>
      </c>
      <c r="AF653" s="2">
        <v>46163</v>
      </c>
      <c r="AG653" s="2">
        <v>45729</v>
      </c>
      <c r="AH653" s="2">
        <v>46478</v>
      </c>
      <c r="AI653" s="1" t="s">
        <v>91</v>
      </c>
      <c r="AJ653" s="1" t="s">
        <v>92</v>
      </c>
    </row>
    <row r="654" spans="1:36">
      <c r="A654" s="1" t="s">
        <v>4021</v>
      </c>
      <c r="B654" s="1" t="s">
        <v>4022</v>
      </c>
      <c r="C654" s="1" t="s">
        <v>4023</v>
      </c>
      <c r="D654" s="1" t="s">
        <v>900</v>
      </c>
      <c r="E654" s="1" t="s">
        <v>62</v>
      </c>
      <c r="F654" s="1" t="s">
        <v>363</v>
      </c>
      <c r="G654" s="1" t="s">
        <v>434</v>
      </c>
      <c r="H654" s="1" t="s">
        <v>43</v>
      </c>
      <c r="I654" s="1" t="s">
        <v>44</v>
      </c>
      <c r="J654" t="s">
        <v>65</v>
      </c>
      <c r="K654" t="s">
        <v>66</v>
      </c>
      <c r="L654" s="1" t="s">
        <v>1906</v>
      </c>
      <c r="M654" s="1" t="s">
        <v>68</v>
      </c>
      <c r="N654" s="1" t="s">
        <v>203</v>
      </c>
      <c r="O654" s="1" t="s">
        <v>4024</v>
      </c>
      <c r="P654" s="1" t="s">
        <v>4025</v>
      </c>
      <c r="Q654">
        <v>375</v>
      </c>
      <c r="R654">
        <v>106</v>
      </c>
      <c r="S654">
        <v>269</v>
      </c>
      <c r="T654">
        <v>100</v>
      </c>
      <c r="U654">
        <v>40</v>
      </c>
      <c r="V654">
        <v>800</v>
      </c>
      <c r="W654" s="1" t="s">
        <v>72</v>
      </c>
      <c r="X654" s="1" t="s">
        <v>73</v>
      </c>
      <c r="Y654" s="1" t="s">
        <v>74</v>
      </c>
      <c r="Z654">
        <v>19</v>
      </c>
      <c r="AA654" s="2">
        <v>45795</v>
      </c>
      <c r="AB654">
        <v>62873.25</v>
      </c>
      <c r="AC654">
        <v>74114.39</v>
      </c>
      <c r="AD654">
        <v>23577468.75</v>
      </c>
      <c r="AE654" s="1" t="s">
        <v>55</v>
      </c>
      <c r="AF654" s="2">
        <v>46186</v>
      </c>
      <c r="AG654" s="2">
        <v>45797</v>
      </c>
      <c r="AH654" s="2"/>
      <c r="AI654" s="1" t="s">
        <v>91</v>
      </c>
      <c r="AJ654" s="1" t="s">
        <v>92</v>
      </c>
    </row>
    <row r="655" spans="1:36">
      <c r="A655" s="1" t="s">
        <v>4026</v>
      </c>
      <c r="B655" s="1" t="s">
        <v>4027</v>
      </c>
      <c r="C655" s="1" t="s">
        <v>4028</v>
      </c>
      <c r="D655" s="1" t="s">
        <v>133</v>
      </c>
      <c r="E655" s="1" t="s">
        <v>134</v>
      </c>
      <c r="F655" s="1" t="s">
        <v>135</v>
      </c>
      <c r="G655" s="1" t="s">
        <v>706</v>
      </c>
      <c r="H655" s="1" t="s">
        <v>137</v>
      </c>
      <c r="I655" s="1" t="s">
        <v>44</v>
      </c>
      <c r="J655" t="s">
        <v>82</v>
      </c>
      <c r="K655" t="s">
        <v>83</v>
      </c>
      <c r="L655" s="1" t="s">
        <v>4029</v>
      </c>
      <c r="M655" s="1" t="s">
        <v>68</v>
      </c>
      <c r="N655" s="1" t="s">
        <v>69</v>
      </c>
      <c r="O655" s="1" t="s">
        <v>4030</v>
      </c>
      <c r="P655" s="1" t="s">
        <v>4031</v>
      </c>
      <c r="Q655">
        <v>249</v>
      </c>
      <c r="R655">
        <v>37</v>
      </c>
      <c r="S655">
        <v>212</v>
      </c>
      <c r="T655">
        <v>40</v>
      </c>
      <c r="U655">
        <v>16</v>
      </c>
      <c r="V655">
        <v>320</v>
      </c>
      <c r="W655" s="1" t="s">
        <v>259</v>
      </c>
      <c r="X655" s="1" t="s">
        <v>260</v>
      </c>
      <c r="Y655" s="1" t="s">
        <v>54</v>
      </c>
      <c r="Z655">
        <v>9</v>
      </c>
      <c r="AA655" s="2">
        <v>45942</v>
      </c>
      <c r="AB655">
        <v>28399.5</v>
      </c>
      <c r="AC655">
        <v>40398.42</v>
      </c>
      <c r="AD655">
        <v>7071475.5</v>
      </c>
      <c r="AE655" s="1" t="s">
        <v>55</v>
      </c>
      <c r="AF655" s="2">
        <v>46184</v>
      </c>
      <c r="AG655" s="2">
        <v>45946</v>
      </c>
      <c r="AH655" s="2">
        <v>46909</v>
      </c>
      <c r="AI655" s="1" t="s">
        <v>91</v>
      </c>
      <c r="AJ655" s="1" t="s">
        <v>92</v>
      </c>
    </row>
    <row r="656" spans="1:36">
      <c r="A656" s="1" t="s">
        <v>4032</v>
      </c>
      <c r="B656" s="1" t="s">
        <v>4033</v>
      </c>
      <c r="C656" s="1" t="s">
        <v>4034</v>
      </c>
      <c r="D656" s="1" t="s">
        <v>521</v>
      </c>
      <c r="E656" s="1" t="s">
        <v>243</v>
      </c>
      <c r="F656" s="1" t="s">
        <v>244</v>
      </c>
      <c r="G656" s="1" t="s">
        <v>778</v>
      </c>
      <c r="H656" s="1" t="s">
        <v>43</v>
      </c>
      <c r="I656" s="1" t="s">
        <v>44</v>
      </c>
      <c r="J656" t="s">
        <v>65</v>
      </c>
      <c r="K656" t="s">
        <v>66</v>
      </c>
      <c r="L656" s="1" t="s">
        <v>4035</v>
      </c>
      <c r="M656" s="1" t="s">
        <v>48</v>
      </c>
      <c r="N656" s="1" t="s">
        <v>203</v>
      </c>
      <c r="O656" s="1" t="s">
        <v>4036</v>
      </c>
      <c r="P656" s="1" t="s">
        <v>4037</v>
      </c>
      <c r="Q656">
        <v>142</v>
      </c>
      <c r="R656">
        <v>21</v>
      </c>
      <c r="S656">
        <v>121</v>
      </c>
      <c r="T656">
        <v>30</v>
      </c>
      <c r="U656">
        <v>12</v>
      </c>
      <c r="V656">
        <v>180</v>
      </c>
      <c r="W656" s="1" t="s">
        <v>52</v>
      </c>
      <c r="X656" s="1" t="s">
        <v>53</v>
      </c>
      <c r="Y656" s="1" t="s">
        <v>54</v>
      </c>
      <c r="Z656">
        <v>3</v>
      </c>
      <c r="AA656" s="2">
        <v>45866</v>
      </c>
      <c r="AB656">
        <v>64627.25</v>
      </c>
      <c r="AC656">
        <v>76800.87</v>
      </c>
      <c r="AD656">
        <v>9177069.5</v>
      </c>
      <c r="AE656" s="1" t="s">
        <v>55</v>
      </c>
      <c r="AF656" s="2">
        <v>46153</v>
      </c>
      <c r="AG656" s="2">
        <v>45871</v>
      </c>
      <c r="AH656" s="2"/>
      <c r="AI656" s="1" t="s">
        <v>91</v>
      </c>
      <c r="AJ656" s="1" t="s">
        <v>92</v>
      </c>
    </row>
    <row r="657" spans="1:36">
      <c r="A657" s="1" t="s">
        <v>4038</v>
      </c>
      <c r="B657" s="1" t="s">
        <v>4039</v>
      </c>
      <c r="C657" s="1" t="s">
        <v>4040</v>
      </c>
      <c r="D657" s="1" t="s">
        <v>564</v>
      </c>
      <c r="E657" s="1" t="s">
        <v>265</v>
      </c>
      <c r="F657" s="1" t="s">
        <v>266</v>
      </c>
      <c r="G657" s="1" t="s">
        <v>313</v>
      </c>
      <c r="H657" s="1" t="s">
        <v>43</v>
      </c>
      <c r="I657" s="1" t="s">
        <v>44</v>
      </c>
      <c r="J657" t="s">
        <v>65</v>
      </c>
      <c r="K657" t="s">
        <v>66</v>
      </c>
      <c r="L657" s="1" t="s">
        <v>4041</v>
      </c>
      <c r="M657" s="1" t="s">
        <v>114</v>
      </c>
      <c r="N657" s="1" t="s">
        <v>236</v>
      </c>
      <c r="O657" s="1" t="s">
        <v>4042</v>
      </c>
      <c r="P657" s="1" t="s">
        <v>4043</v>
      </c>
      <c r="Q657">
        <v>11</v>
      </c>
      <c r="R657">
        <v>3</v>
      </c>
      <c r="S657">
        <v>8</v>
      </c>
      <c r="T657">
        <v>40</v>
      </c>
      <c r="U657">
        <v>20</v>
      </c>
      <c r="V657">
        <v>160</v>
      </c>
      <c r="W657" s="1" t="s">
        <v>229</v>
      </c>
      <c r="X657" s="1" t="s">
        <v>230</v>
      </c>
      <c r="Y657" s="1" t="s">
        <v>153</v>
      </c>
      <c r="Z657">
        <v>35</v>
      </c>
      <c r="AA657" s="2">
        <v>45898</v>
      </c>
      <c r="AB657">
        <v>289810.18</v>
      </c>
      <c r="AC657">
        <v>404519.32</v>
      </c>
      <c r="AD657">
        <v>3187911.98</v>
      </c>
      <c r="AE657" s="1" t="s">
        <v>55</v>
      </c>
      <c r="AF657" s="2">
        <v>46168</v>
      </c>
      <c r="AG657" s="2">
        <v>45910</v>
      </c>
      <c r="AH657" s="2"/>
      <c r="AI657" s="1" t="s">
        <v>129</v>
      </c>
      <c r="AJ657" s="1" t="s">
        <v>57</v>
      </c>
    </row>
    <row r="658" spans="1:36">
      <c r="A658" s="1" t="s">
        <v>4044</v>
      </c>
      <c r="B658" s="1" t="s">
        <v>4045</v>
      </c>
      <c r="C658" s="1" t="s">
        <v>4046</v>
      </c>
      <c r="D658" s="1" t="s">
        <v>713</v>
      </c>
      <c r="E658" s="1" t="s">
        <v>714</v>
      </c>
      <c r="F658" s="1" t="s">
        <v>97</v>
      </c>
      <c r="G658" s="1" t="s">
        <v>614</v>
      </c>
      <c r="H658" s="1" t="s">
        <v>43</v>
      </c>
      <c r="I658" s="1" t="s">
        <v>44</v>
      </c>
      <c r="J658" t="s">
        <v>45</v>
      </c>
      <c r="K658" t="s">
        <v>46</v>
      </c>
      <c r="L658" s="1" t="s">
        <v>4047</v>
      </c>
      <c r="M658" s="1" t="s">
        <v>168</v>
      </c>
      <c r="N658" s="1" t="s">
        <v>194</v>
      </c>
      <c r="O658" s="1" t="s">
        <v>4048</v>
      </c>
      <c r="P658" s="1" t="s">
        <v>4049</v>
      </c>
      <c r="Q658">
        <v>70</v>
      </c>
      <c r="R658">
        <v>18</v>
      </c>
      <c r="S658">
        <v>52</v>
      </c>
      <c r="T658">
        <v>15</v>
      </c>
      <c r="U658">
        <v>7</v>
      </c>
      <c r="V658">
        <v>75</v>
      </c>
      <c r="W658" s="1" t="s">
        <v>249</v>
      </c>
      <c r="X658" s="1" t="s">
        <v>375</v>
      </c>
      <c r="Y658" s="1" t="s">
        <v>54</v>
      </c>
      <c r="Z658">
        <v>7</v>
      </c>
      <c r="AA658" s="2">
        <v>45925</v>
      </c>
      <c r="AB658">
        <v>34992.080000000002</v>
      </c>
      <c r="AC658">
        <v>40394.11</v>
      </c>
      <c r="AD658">
        <v>2449445.6</v>
      </c>
      <c r="AE658" s="1" t="s">
        <v>55</v>
      </c>
      <c r="AF658" s="2">
        <v>46162</v>
      </c>
      <c r="AG658" s="2">
        <v>45933</v>
      </c>
      <c r="AH658" s="2"/>
      <c r="AI658" s="1" t="s">
        <v>91</v>
      </c>
      <c r="AJ658" s="1" t="s">
        <v>92</v>
      </c>
    </row>
    <row r="659" spans="1:36">
      <c r="A659" s="1" t="s">
        <v>4050</v>
      </c>
      <c r="B659" s="1" t="s">
        <v>4051</v>
      </c>
      <c r="C659" s="1" t="s">
        <v>4052</v>
      </c>
      <c r="D659" s="1" t="s">
        <v>109</v>
      </c>
      <c r="E659" s="1" t="s">
        <v>110</v>
      </c>
      <c r="F659" s="1" t="s">
        <v>111</v>
      </c>
      <c r="G659" s="1" t="s">
        <v>234</v>
      </c>
      <c r="H659" s="1" t="s">
        <v>43</v>
      </c>
      <c r="I659" s="1" t="s">
        <v>44</v>
      </c>
      <c r="J659" t="s">
        <v>45</v>
      </c>
      <c r="K659" t="s">
        <v>46</v>
      </c>
      <c r="L659" s="1" t="s">
        <v>4053</v>
      </c>
      <c r="M659" s="1" t="s">
        <v>68</v>
      </c>
      <c r="N659" s="1" t="s">
        <v>69</v>
      </c>
      <c r="O659" s="1" t="s">
        <v>4054</v>
      </c>
      <c r="P659" s="1" t="s">
        <v>4055</v>
      </c>
      <c r="Q659">
        <v>8</v>
      </c>
      <c r="R659">
        <v>2</v>
      </c>
      <c r="S659">
        <v>6</v>
      </c>
      <c r="T659">
        <v>10</v>
      </c>
      <c r="U659">
        <v>4</v>
      </c>
      <c r="V659">
        <v>40</v>
      </c>
      <c r="W659" s="1" t="s">
        <v>249</v>
      </c>
      <c r="X659" s="1" t="s">
        <v>375</v>
      </c>
      <c r="Y659" s="1" t="s">
        <v>54</v>
      </c>
      <c r="Z659">
        <v>7</v>
      </c>
      <c r="AA659" s="2">
        <v>45837</v>
      </c>
      <c r="AB659">
        <v>171631.19</v>
      </c>
      <c r="AC659">
        <v>201212.16</v>
      </c>
      <c r="AD659">
        <v>1373049.52</v>
      </c>
      <c r="AE659" s="1" t="s">
        <v>55</v>
      </c>
      <c r="AF659" s="2">
        <v>46152</v>
      </c>
      <c r="AG659" s="2">
        <v>45842</v>
      </c>
      <c r="AH659" s="2"/>
      <c r="AI659" s="1" t="s">
        <v>129</v>
      </c>
      <c r="AJ659" s="1" t="s">
        <v>57</v>
      </c>
    </row>
    <row r="660" spans="1:36">
      <c r="A660" s="1" t="s">
        <v>4056</v>
      </c>
      <c r="B660" s="1" t="s">
        <v>4057</v>
      </c>
      <c r="C660" s="1" t="s">
        <v>4058</v>
      </c>
      <c r="D660" s="1" t="s">
        <v>121</v>
      </c>
      <c r="E660" s="1" t="s">
        <v>122</v>
      </c>
      <c r="F660" s="1" t="s">
        <v>123</v>
      </c>
      <c r="G660" s="1" t="s">
        <v>124</v>
      </c>
      <c r="H660" s="1" t="s">
        <v>43</v>
      </c>
      <c r="I660" s="1" t="s">
        <v>44</v>
      </c>
      <c r="J660" t="s">
        <v>45</v>
      </c>
      <c r="K660" t="s">
        <v>46</v>
      </c>
      <c r="L660" s="1" t="s">
        <v>4059</v>
      </c>
      <c r="M660" s="1" t="s">
        <v>126</v>
      </c>
      <c r="N660" s="1" t="s">
        <v>236</v>
      </c>
      <c r="O660" s="1" t="s">
        <v>4060</v>
      </c>
      <c r="P660" s="1" t="s">
        <v>4061</v>
      </c>
      <c r="Q660">
        <v>803</v>
      </c>
      <c r="R660">
        <v>313</v>
      </c>
      <c r="S660">
        <v>490</v>
      </c>
      <c r="T660">
        <v>75</v>
      </c>
      <c r="U660">
        <v>30</v>
      </c>
      <c r="V660">
        <v>600</v>
      </c>
      <c r="W660" s="1" t="s">
        <v>72</v>
      </c>
      <c r="X660" s="1" t="s">
        <v>73</v>
      </c>
      <c r="Y660" s="1" t="s">
        <v>74</v>
      </c>
      <c r="Z660">
        <v>19</v>
      </c>
      <c r="AA660" s="2">
        <v>46156</v>
      </c>
      <c r="AB660">
        <v>440867.32</v>
      </c>
      <c r="AC660">
        <v>681123.04</v>
      </c>
      <c r="AD660">
        <v>354016458</v>
      </c>
      <c r="AE660" s="1" t="s">
        <v>55</v>
      </c>
      <c r="AF660" s="2">
        <v>46183</v>
      </c>
      <c r="AG660" s="2">
        <v>46166</v>
      </c>
      <c r="AH660" s="2"/>
      <c r="AI660" s="1" t="s">
        <v>410</v>
      </c>
      <c r="AJ660" s="1" t="s">
        <v>92</v>
      </c>
    </row>
    <row r="661" spans="1:36">
      <c r="A661" s="1" t="s">
        <v>4062</v>
      </c>
      <c r="B661" s="1" t="s">
        <v>4063</v>
      </c>
      <c r="C661" s="1" t="s">
        <v>4064</v>
      </c>
      <c r="D661" s="1" t="s">
        <v>371</v>
      </c>
      <c r="E661" s="1" t="s">
        <v>62</v>
      </c>
      <c r="F661" s="1" t="s">
        <v>111</v>
      </c>
      <c r="G661" s="1" t="s">
        <v>112</v>
      </c>
      <c r="H661" s="1" t="s">
        <v>43</v>
      </c>
      <c r="I661" s="1" t="s">
        <v>44</v>
      </c>
      <c r="J661" t="s">
        <v>82</v>
      </c>
      <c r="K661" t="s">
        <v>83</v>
      </c>
      <c r="L661" s="1" t="s">
        <v>4065</v>
      </c>
      <c r="M661" s="1" t="s">
        <v>168</v>
      </c>
      <c r="N661" s="1" t="s">
        <v>278</v>
      </c>
      <c r="O661" s="1" t="s">
        <v>4066</v>
      </c>
      <c r="P661" s="1" t="s">
        <v>4067</v>
      </c>
      <c r="Q661">
        <v>95</v>
      </c>
      <c r="R661">
        <v>34</v>
      </c>
      <c r="S661">
        <v>61</v>
      </c>
      <c r="T661">
        <v>15</v>
      </c>
      <c r="U661">
        <v>6</v>
      </c>
      <c r="V661">
        <v>120</v>
      </c>
      <c r="W661" s="1" t="s">
        <v>104</v>
      </c>
      <c r="X661" s="1" t="s">
        <v>105</v>
      </c>
      <c r="Y661" s="1" t="s">
        <v>54</v>
      </c>
      <c r="Z661">
        <v>9</v>
      </c>
      <c r="AA661" s="2">
        <v>46143</v>
      </c>
      <c r="AB661">
        <v>60264.1</v>
      </c>
      <c r="AC661">
        <v>73944.539999999994</v>
      </c>
      <c r="AD661">
        <v>5725089.5</v>
      </c>
      <c r="AE661" s="1" t="s">
        <v>55</v>
      </c>
      <c r="AF661" s="2">
        <v>46183</v>
      </c>
      <c r="AG661" s="2">
        <v>46149</v>
      </c>
      <c r="AH661" s="2"/>
      <c r="AI661" s="1" t="s">
        <v>91</v>
      </c>
      <c r="AJ661" s="1" t="s">
        <v>92</v>
      </c>
    </row>
    <row r="662" spans="1:36">
      <c r="A662" s="1" t="s">
        <v>4068</v>
      </c>
      <c r="B662" s="1" t="s">
        <v>4069</v>
      </c>
      <c r="C662" s="1" t="s">
        <v>4070</v>
      </c>
      <c r="D662" s="1" t="s">
        <v>943</v>
      </c>
      <c r="E662" s="1" t="s">
        <v>335</v>
      </c>
      <c r="F662" s="1" t="s">
        <v>97</v>
      </c>
      <c r="G662" s="1" t="s">
        <v>715</v>
      </c>
      <c r="H662" s="1" t="s">
        <v>43</v>
      </c>
      <c r="I662" s="1" t="s">
        <v>44</v>
      </c>
      <c r="J662" t="s">
        <v>65</v>
      </c>
      <c r="K662" t="s">
        <v>66</v>
      </c>
      <c r="L662" s="1" t="s">
        <v>4071</v>
      </c>
      <c r="M662" s="1" t="s">
        <v>139</v>
      </c>
      <c r="N662" s="1" t="s">
        <v>278</v>
      </c>
      <c r="O662" s="1" t="s">
        <v>4072</v>
      </c>
      <c r="P662" s="1" t="s">
        <v>4073</v>
      </c>
      <c r="Q662">
        <v>5</v>
      </c>
      <c r="R662">
        <v>0</v>
      </c>
      <c r="S662">
        <v>5</v>
      </c>
      <c r="T662">
        <v>10</v>
      </c>
      <c r="U662">
        <v>5</v>
      </c>
      <c r="V662">
        <v>50</v>
      </c>
      <c r="W662" s="1" t="s">
        <v>72</v>
      </c>
      <c r="X662" s="1" t="s">
        <v>73</v>
      </c>
      <c r="Y662" s="1" t="s">
        <v>74</v>
      </c>
      <c r="Z662">
        <v>17</v>
      </c>
      <c r="AA662" s="2">
        <v>46169</v>
      </c>
      <c r="AB662">
        <v>171363.68</v>
      </c>
      <c r="AC662">
        <v>228261.68</v>
      </c>
      <c r="AD662">
        <v>856818.4</v>
      </c>
      <c r="AE662" s="1" t="s">
        <v>55</v>
      </c>
      <c r="AF662" s="2">
        <v>46170</v>
      </c>
      <c r="AG662" s="2">
        <v>46172</v>
      </c>
      <c r="AH662" s="2"/>
      <c r="AI662" s="1" t="s">
        <v>129</v>
      </c>
      <c r="AJ662" s="1" t="s">
        <v>57</v>
      </c>
    </row>
    <row r="663" spans="1:36">
      <c r="A663" s="1" t="s">
        <v>4074</v>
      </c>
      <c r="B663" s="1" t="s">
        <v>4075</v>
      </c>
      <c r="C663" s="1" t="s">
        <v>4076</v>
      </c>
      <c r="D663" s="1" t="s">
        <v>253</v>
      </c>
      <c r="E663" s="1" t="s">
        <v>254</v>
      </c>
      <c r="F663" s="1" t="s">
        <v>217</v>
      </c>
      <c r="G663" s="1" t="s">
        <v>255</v>
      </c>
      <c r="H663" s="1" t="s">
        <v>43</v>
      </c>
      <c r="I663" s="1" t="s">
        <v>44</v>
      </c>
      <c r="J663" t="s">
        <v>65</v>
      </c>
      <c r="K663" t="s">
        <v>66</v>
      </c>
      <c r="L663" s="1" t="s">
        <v>4077</v>
      </c>
      <c r="M663" s="1" t="s">
        <v>68</v>
      </c>
      <c r="N663" s="1" t="s">
        <v>194</v>
      </c>
      <c r="O663" s="1" t="s">
        <v>4078</v>
      </c>
      <c r="P663" s="1" t="s">
        <v>4079</v>
      </c>
      <c r="Q663">
        <v>142</v>
      </c>
      <c r="R663">
        <v>40</v>
      </c>
      <c r="S663">
        <v>102</v>
      </c>
      <c r="T663">
        <v>20</v>
      </c>
      <c r="U663">
        <v>6</v>
      </c>
      <c r="V663">
        <v>200</v>
      </c>
      <c r="W663" s="1" t="s">
        <v>229</v>
      </c>
      <c r="X663" s="1" t="s">
        <v>230</v>
      </c>
      <c r="Y663" s="1" t="s">
        <v>153</v>
      </c>
      <c r="Z663">
        <v>33</v>
      </c>
      <c r="AA663" s="2">
        <v>45980</v>
      </c>
      <c r="AB663">
        <v>383599.2</v>
      </c>
      <c r="AC663">
        <v>589616.23</v>
      </c>
      <c r="AD663">
        <v>54471086.399999999</v>
      </c>
      <c r="AE663" s="1" t="s">
        <v>55</v>
      </c>
      <c r="AF663" s="2">
        <v>46142</v>
      </c>
      <c r="AG663" s="2">
        <v>45983</v>
      </c>
      <c r="AH663" s="2"/>
      <c r="AI663" s="1" t="s">
        <v>91</v>
      </c>
      <c r="AJ663" s="1" t="s">
        <v>92</v>
      </c>
    </row>
    <row r="664" spans="1:36">
      <c r="A664" s="1" t="s">
        <v>4080</v>
      </c>
      <c r="B664" s="1" t="s">
        <v>4081</v>
      </c>
      <c r="C664" s="1" t="s">
        <v>4082</v>
      </c>
      <c r="D664" s="1" t="s">
        <v>334</v>
      </c>
      <c r="E664" s="1" t="s">
        <v>335</v>
      </c>
      <c r="F664" s="1" t="s">
        <v>97</v>
      </c>
      <c r="G664" s="1" t="s">
        <v>98</v>
      </c>
      <c r="H664" s="1" t="s">
        <v>43</v>
      </c>
      <c r="I664" s="1" t="s">
        <v>44</v>
      </c>
      <c r="J664" t="s">
        <v>82</v>
      </c>
      <c r="K664" t="s">
        <v>83</v>
      </c>
      <c r="L664" s="1" t="s">
        <v>4083</v>
      </c>
      <c r="M664" s="1" t="s">
        <v>48</v>
      </c>
      <c r="N664" s="1" t="s">
        <v>49</v>
      </c>
      <c r="O664" s="1" t="s">
        <v>4084</v>
      </c>
      <c r="P664" s="1" t="s">
        <v>4085</v>
      </c>
      <c r="Q664">
        <v>5</v>
      </c>
      <c r="R664">
        <v>2</v>
      </c>
      <c r="S664">
        <v>3</v>
      </c>
      <c r="T664">
        <v>40</v>
      </c>
      <c r="U664">
        <v>20</v>
      </c>
      <c r="V664">
        <v>400</v>
      </c>
      <c r="W664" s="1" t="s">
        <v>151</v>
      </c>
      <c r="X664" s="1" t="s">
        <v>152</v>
      </c>
      <c r="Y664" s="1" t="s">
        <v>153</v>
      </c>
      <c r="Z664">
        <v>33</v>
      </c>
      <c r="AA664" s="2">
        <v>45898</v>
      </c>
      <c r="AB664">
        <v>154377.43</v>
      </c>
      <c r="AC664">
        <v>209752.03</v>
      </c>
      <c r="AD664">
        <v>771887.15</v>
      </c>
      <c r="AE664" s="1" t="s">
        <v>55</v>
      </c>
      <c r="AF664" s="2">
        <v>46143</v>
      </c>
      <c r="AG664" s="2">
        <v>45900</v>
      </c>
      <c r="AH664" s="2"/>
      <c r="AI664" s="1" t="s">
        <v>129</v>
      </c>
      <c r="AJ664" s="1" t="s">
        <v>57</v>
      </c>
    </row>
    <row r="665" spans="1:36">
      <c r="A665" s="1" t="s">
        <v>4086</v>
      </c>
      <c r="B665" s="1" t="s">
        <v>4087</v>
      </c>
      <c r="C665" s="1" t="s">
        <v>4088</v>
      </c>
      <c r="D665" s="1" t="s">
        <v>508</v>
      </c>
      <c r="E665" s="1" t="s">
        <v>146</v>
      </c>
      <c r="F665" s="1" t="s">
        <v>244</v>
      </c>
      <c r="G665" s="1" t="s">
        <v>509</v>
      </c>
      <c r="H665" s="1" t="s">
        <v>43</v>
      </c>
      <c r="I665" s="1" t="s">
        <v>44</v>
      </c>
      <c r="J665" t="s">
        <v>82</v>
      </c>
      <c r="K665" t="s">
        <v>83</v>
      </c>
      <c r="L665" s="1" t="s">
        <v>4089</v>
      </c>
      <c r="M665" s="1" t="s">
        <v>68</v>
      </c>
      <c r="N665" s="1" t="s">
        <v>203</v>
      </c>
      <c r="O665" s="1" t="s">
        <v>4090</v>
      </c>
      <c r="P665" s="1" t="s">
        <v>4091</v>
      </c>
      <c r="Q665">
        <v>0</v>
      </c>
      <c r="R665">
        <v>0</v>
      </c>
      <c r="S665">
        <v>0</v>
      </c>
      <c r="T665">
        <v>100</v>
      </c>
      <c r="U665">
        <v>40</v>
      </c>
      <c r="V665">
        <v>1000</v>
      </c>
      <c r="W665" s="1" t="s">
        <v>308</v>
      </c>
      <c r="X665" s="1" t="s">
        <v>309</v>
      </c>
      <c r="Y665" s="1" t="s">
        <v>74</v>
      </c>
      <c r="Z665">
        <v>20</v>
      </c>
      <c r="AA665" s="2">
        <v>46049</v>
      </c>
      <c r="AB665">
        <v>39867.089999999997</v>
      </c>
      <c r="AC665">
        <v>46407.26</v>
      </c>
      <c r="AD665">
        <v>0</v>
      </c>
      <c r="AE665" s="1" t="s">
        <v>55</v>
      </c>
      <c r="AF665" s="2">
        <v>46162</v>
      </c>
      <c r="AG665" s="2">
        <v>46057</v>
      </c>
      <c r="AH665" s="2"/>
      <c r="AI665" s="1" t="s">
        <v>56</v>
      </c>
      <c r="AJ665" s="1" t="s">
        <v>57</v>
      </c>
    </row>
    <row r="666" spans="1:36">
      <c r="A666" s="1" t="s">
        <v>4092</v>
      </c>
      <c r="B666" s="1" t="s">
        <v>4093</v>
      </c>
      <c r="C666" s="1" t="s">
        <v>4094</v>
      </c>
      <c r="D666" s="1" t="s">
        <v>426</v>
      </c>
      <c r="E666" s="1" t="s">
        <v>146</v>
      </c>
      <c r="F666" s="1" t="s">
        <v>244</v>
      </c>
      <c r="G666" s="1" t="s">
        <v>313</v>
      </c>
      <c r="H666" s="1" t="s">
        <v>43</v>
      </c>
      <c r="I666" s="1" t="s">
        <v>44</v>
      </c>
      <c r="J666" t="s">
        <v>45</v>
      </c>
      <c r="K666" t="s">
        <v>46</v>
      </c>
      <c r="L666" s="1" t="s">
        <v>4095</v>
      </c>
      <c r="M666" s="1" t="s">
        <v>139</v>
      </c>
      <c r="N666" s="1" t="s">
        <v>278</v>
      </c>
      <c r="O666" s="1" t="s">
        <v>4096</v>
      </c>
      <c r="P666" s="1" t="s">
        <v>4097</v>
      </c>
      <c r="Q666">
        <v>298</v>
      </c>
      <c r="R666">
        <v>74</v>
      </c>
      <c r="S666">
        <v>224</v>
      </c>
      <c r="T666">
        <v>60</v>
      </c>
      <c r="U666">
        <v>24</v>
      </c>
      <c r="V666">
        <v>600</v>
      </c>
      <c r="W666" s="1" t="s">
        <v>259</v>
      </c>
      <c r="X666" s="1" t="s">
        <v>260</v>
      </c>
      <c r="Y666" s="1" t="s">
        <v>54</v>
      </c>
      <c r="Z666">
        <v>7</v>
      </c>
      <c r="AA666" s="2">
        <v>45672</v>
      </c>
      <c r="AB666">
        <v>190806.87</v>
      </c>
      <c r="AC666">
        <v>220027.64</v>
      </c>
      <c r="AD666">
        <v>56860447.259999998</v>
      </c>
      <c r="AE666" s="1" t="s">
        <v>55</v>
      </c>
      <c r="AF666" s="2">
        <v>46153</v>
      </c>
      <c r="AG666" s="2">
        <v>45678</v>
      </c>
      <c r="AH666" s="2"/>
      <c r="AI666" s="1" t="s">
        <v>91</v>
      </c>
      <c r="AJ666" s="1" t="s">
        <v>92</v>
      </c>
    </row>
    <row r="667" spans="1:36">
      <c r="A667" s="1" t="s">
        <v>4098</v>
      </c>
      <c r="B667" s="1" t="s">
        <v>4099</v>
      </c>
      <c r="C667" s="1" t="s">
        <v>4100</v>
      </c>
      <c r="D667" s="1" t="s">
        <v>1515</v>
      </c>
      <c r="E667" s="1" t="s">
        <v>62</v>
      </c>
      <c r="F667" s="1" t="s">
        <v>217</v>
      </c>
      <c r="G667" s="1" t="s">
        <v>487</v>
      </c>
      <c r="H667" s="1" t="s">
        <v>43</v>
      </c>
      <c r="I667" s="1" t="s">
        <v>44</v>
      </c>
      <c r="J667" t="s">
        <v>45</v>
      </c>
      <c r="K667" t="s">
        <v>46</v>
      </c>
      <c r="L667" s="1" t="s">
        <v>4101</v>
      </c>
      <c r="M667" s="1" t="s">
        <v>114</v>
      </c>
      <c r="N667" s="1" t="s">
        <v>194</v>
      </c>
      <c r="O667" s="1" t="s">
        <v>4102</v>
      </c>
      <c r="P667" s="1" t="s">
        <v>4103</v>
      </c>
      <c r="Q667">
        <v>2</v>
      </c>
      <c r="R667">
        <v>0</v>
      </c>
      <c r="S667">
        <v>2</v>
      </c>
      <c r="T667">
        <v>10</v>
      </c>
      <c r="U667">
        <v>5</v>
      </c>
      <c r="V667">
        <v>40</v>
      </c>
      <c r="W667" s="1" t="s">
        <v>151</v>
      </c>
      <c r="X667" s="1" t="s">
        <v>152</v>
      </c>
      <c r="Y667" s="1" t="s">
        <v>153</v>
      </c>
      <c r="Z667">
        <v>37</v>
      </c>
      <c r="AA667" s="2">
        <v>45680</v>
      </c>
      <c r="AB667">
        <v>512249.06</v>
      </c>
      <c r="AC667">
        <v>749576.24</v>
      </c>
      <c r="AD667">
        <v>1024498.12</v>
      </c>
      <c r="AE667" s="1" t="s">
        <v>55</v>
      </c>
      <c r="AF667" s="2">
        <v>46193</v>
      </c>
      <c r="AG667" s="2">
        <v>45693</v>
      </c>
      <c r="AH667" s="2"/>
      <c r="AI667" s="1" t="s">
        <v>129</v>
      </c>
      <c r="AJ667" s="1" t="s">
        <v>57</v>
      </c>
    </row>
    <row r="668" spans="1:36">
      <c r="A668" s="1" t="s">
        <v>4104</v>
      </c>
      <c r="B668" s="1" t="s">
        <v>4105</v>
      </c>
      <c r="C668" s="1" t="s">
        <v>4106</v>
      </c>
      <c r="D668" s="1" t="s">
        <v>508</v>
      </c>
      <c r="E668" s="1" t="s">
        <v>146</v>
      </c>
      <c r="F668" s="1" t="s">
        <v>244</v>
      </c>
      <c r="G668" s="1" t="s">
        <v>509</v>
      </c>
      <c r="H668" s="1" t="s">
        <v>43</v>
      </c>
      <c r="I668" s="1" t="s">
        <v>44</v>
      </c>
      <c r="J668" t="s">
        <v>82</v>
      </c>
      <c r="K668" t="s">
        <v>83</v>
      </c>
      <c r="L668" s="1" t="s">
        <v>3380</v>
      </c>
      <c r="M668" s="1" t="s">
        <v>168</v>
      </c>
      <c r="N668" s="1" t="s">
        <v>203</v>
      </c>
      <c r="O668" s="1" t="s">
        <v>4107</v>
      </c>
      <c r="P668" s="1" t="s">
        <v>4108</v>
      </c>
      <c r="Q668">
        <v>0</v>
      </c>
      <c r="R668">
        <v>0</v>
      </c>
      <c r="S668">
        <v>0</v>
      </c>
      <c r="T668">
        <v>50</v>
      </c>
      <c r="U668">
        <v>20</v>
      </c>
      <c r="V668">
        <v>500</v>
      </c>
      <c r="W668" s="1" t="s">
        <v>151</v>
      </c>
      <c r="X668" s="1" t="s">
        <v>152</v>
      </c>
      <c r="Y668" s="1" t="s">
        <v>153</v>
      </c>
      <c r="Z668">
        <v>37</v>
      </c>
      <c r="AA668" s="2">
        <v>45802</v>
      </c>
      <c r="AB668">
        <v>219245.36</v>
      </c>
      <c r="AC668">
        <v>339658.38</v>
      </c>
      <c r="AD668">
        <v>0</v>
      </c>
      <c r="AE668" s="1" t="s">
        <v>55</v>
      </c>
      <c r="AF668" s="2">
        <v>46175</v>
      </c>
      <c r="AG668" s="2">
        <v>45807</v>
      </c>
      <c r="AH668" s="2"/>
      <c r="AI668" s="1" t="s">
        <v>56</v>
      </c>
      <c r="AJ668" s="1" t="s">
        <v>57</v>
      </c>
    </row>
    <row r="669" spans="1:36">
      <c r="A669" s="1" t="s">
        <v>4109</v>
      </c>
      <c r="B669" s="1" t="s">
        <v>4110</v>
      </c>
      <c r="C669" s="1" t="s">
        <v>4111</v>
      </c>
      <c r="D669" s="1" t="s">
        <v>2380</v>
      </c>
      <c r="E669" s="1" t="s">
        <v>62</v>
      </c>
      <c r="F669" s="1" t="s">
        <v>80</v>
      </c>
      <c r="G669" s="1" t="s">
        <v>176</v>
      </c>
      <c r="H669" s="1" t="s">
        <v>43</v>
      </c>
      <c r="I669" s="1" t="s">
        <v>44</v>
      </c>
      <c r="J669" t="s">
        <v>45</v>
      </c>
      <c r="K669" t="s">
        <v>46</v>
      </c>
      <c r="L669" s="1" t="s">
        <v>920</v>
      </c>
      <c r="M669" s="1" t="s">
        <v>114</v>
      </c>
      <c r="N669" s="1" t="s">
        <v>101</v>
      </c>
      <c r="O669" s="1" t="s">
        <v>4112</v>
      </c>
      <c r="P669" s="1" t="s">
        <v>4113</v>
      </c>
      <c r="Q669">
        <v>0</v>
      </c>
      <c r="R669">
        <v>0</v>
      </c>
      <c r="S669">
        <v>0</v>
      </c>
      <c r="T669">
        <v>10</v>
      </c>
      <c r="U669">
        <v>3</v>
      </c>
      <c r="V669">
        <v>100</v>
      </c>
      <c r="W669" s="1" t="s">
        <v>259</v>
      </c>
      <c r="X669" s="1" t="s">
        <v>260</v>
      </c>
      <c r="Y669" s="1" t="s">
        <v>54</v>
      </c>
      <c r="Z669">
        <v>5</v>
      </c>
      <c r="AA669" s="2">
        <v>46005</v>
      </c>
      <c r="AB669">
        <v>414123.33</v>
      </c>
      <c r="AC669">
        <v>484353.94</v>
      </c>
      <c r="AD669">
        <v>0</v>
      </c>
      <c r="AE669" s="1" t="s">
        <v>55</v>
      </c>
      <c r="AF669" s="2">
        <v>46167</v>
      </c>
      <c r="AG669" s="2">
        <v>46019</v>
      </c>
      <c r="AH669" s="2"/>
      <c r="AI669" s="1" t="s">
        <v>56</v>
      </c>
      <c r="AJ669" s="1" t="s">
        <v>57</v>
      </c>
    </row>
    <row r="670" spans="1:36">
      <c r="A670" s="1" t="s">
        <v>4114</v>
      </c>
      <c r="B670" s="1" t="s">
        <v>4115</v>
      </c>
      <c r="C670" s="1" t="s">
        <v>4116</v>
      </c>
      <c r="D670" s="1" t="s">
        <v>39</v>
      </c>
      <c r="E670" s="1" t="s">
        <v>40</v>
      </c>
      <c r="F670" s="1" t="s">
        <v>41</v>
      </c>
      <c r="G670" s="1" t="s">
        <v>42</v>
      </c>
      <c r="H670" s="1" t="s">
        <v>43</v>
      </c>
      <c r="I670" s="1" t="s">
        <v>44</v>
      </c>
      <c r="J670" t="s">
        <v>65</v>
      </c>
      <c r="K670" t="s">
        <v>66</v>
      </c>
      <c r="L670" s="1" t="s">
        <v>1057</v>
      </c>
      <c r="M670" s="1" t="s">
        <v>114</v>
      </c>
      <c r="N670" s="1" t="s">
        <v>101</v>
      </c>
      <c r="O670" s="1" t="s">
        <v>4117</v>
      </c>
      <c r="P670" s="1" t="s">
        <v>4118</v>
      </c>
      <c r="Q670">
        <v>80</v>
      </c>
      <c r="R670">
        <v>23</v>
      </c>
      <c r="S670">
        <v>57</v>
      </c>
      <c r="T670">
        <v>30</v>
      </c>
      <c r="U670">
        <v>15</v>
      </c>
      <c r="V670">
        <v>120</v>
      </c>
      <c r="W670" s="1" t="s">
        <v>72</v>
      </c>
      <c r="X670" s="1" t="s">
        <v>73</v>
      </c>
      <c r="Y670" s="1" t="s">
        <v>74</v>
      </c>
      <c r="Z670">
        <v>19</v>
      </c>
      <c r="AA670" s="2">
        <v>45877</v>
      </c>
      <c r="AB670">
        <v>167725.75</v>
      </c>
      <c r="AC670">
        <v>218510.81</v>
      </c>
      <c r="AD670">
        <v>13418060</v>
      </c>
      <c r="AE670" s="1" t="s">
        <v>55</v>
      </c>
      <c r="AF670" s="2">
        <v>46163</v>
      </c>
      <c r="AG670" s="2">
        <v>45884</v>
      </c>
      <c r="AH670" s="2"/>
      <c r="AI670" s="1" t="s">
        <v>91</v>
      </c>
      <c r="AJ670" s="1" t="s">
        <v>92</v>
      </c>
    </row>
    <row r="671" spans="1:36">
      <c r="A671" s="1" t="s">
        <v>4119</v>
      </c>
      <c r="B671" s="1" t="s">
        <v>4120</v>
      </c>
      <c r="C671" s="1" t="s">
        <v>4121</v>
      </c>
      <c r="D671" s="1" t="s">
        <v>1198</v>
      </c>
      <c r="E671" s="1" t="s">
        <v>110</v>
      </c>
      <c r="F671" s="1" t="s">
        <v>363</v>
      </c>
      <c r="G671" s="1" t="s">
        <v>400</v>
      </c>
      <c r="H671" s="1" t="s">
        <v>43</v>
      </c>
      <c r="I671" s="1" t="s">
        <v>44</v>
      </c>
      <c r="J671" t="s">
        <v>65</v>
      </c>
      <c r="K671" t="s">
        <v>66</v>
      </c>
      <c r="L671" s="1" t="s">
        <v>3588</v>
      </c>
      <c r="M671" s="1" t="s">
        <v>114</v>
      </c>
      <c r="N671" s="1" t="s">
        <v>101</v>
      </c>
      <c r="O671" s="1" t="s">
        <v>4122</v>
      </c>
      <c r="P671" s="1" t="s">
        <v>4123</v>
      </c>
      <c r="Q671">
        <v>155</v>
      </c>
      <c r="R671">
        <v>15</v>
      </c>
      <c r="S671">
        <v>140</v>
      </c>
      <c r="U671">
        <v>25</v>
      </c>
      <c r="V671">
        <v>200</v>
      </c>
      <c r="W671" s="1" t="s">
        <v>52</v>
      </c>
      <c r="X671" s="1" t="s">
        <v>53</v>
      </c>
      <c r="Y671" s="1" t="s">
        <v>54</v>
      </c>
      <c r="Z671">
        <v>3</v>
      </c>
      <c r="AA671" s="2">
        <v>45849</v>
      </c>
      <c r="AB671">
        <v>45769.22</v>
      </c>
      <c r="AC671">
        <v>66176.86</v>
      </c>
      <c r="AD671">
        <v>7094229.0999999996</v>
      </c>
      <c r="AE671" s="1" t="s">
        <v>55</v>
      </c>
      <c r="AF671" s="2">
        <v>46192</v>
      </c>
      <c r="AG671" s="2">
        <v>45863</v>
      </c>
      <c r="AH671" s="2"/>
      <c r="AI671" s="1" t="s">
        <v>91</v>
      </c>
      <c r="AJ671" s="1" t="s">
        <v>92</v>
      </c>
    </row>
    <row r="672" spans="1:36">
      <c r="A672" s="1" t="s">
        <v>4124</v>
      </c>
      <c r="B672" s="1" t="s">
        <v>4125</v>
      </c>
      <c r="C672" s="1" t="s">
        <v>4126</v>
      </c>
      <c r="D672" s="1" t="s">
        <v>371</v>
      </c>
      <c r="E672" s="1" t="s">
        <v>62</v>
      </c>
      <c r="F672" s="1" t="s">
        <v>111</v>
      </c>
      <c r="G672" s="1" t="s">
        <v>112</v>
      </c>
      <c r="H672" s="1" t="s">
        <v>43</v>
      </c>
      <c r="I672" s="1" t="s">
        <v>44</v>
      </c>
      <c r="J672" t="s">
        <v>45</v>
      </c>
      <c r="K672" t="s">
        <v>46</v>
      </c>
      <c r="L672" s="1" t="s">
        <v>972</v>
      </c>
      <c r="M672" s="1" t="s">
        <v>126</v>
      </c>
      <c r="N672" s="1" t="s">
        <v>101</v>
      </c>
      <c r="O672" s="1" t="s">
        <v>4127</v>
      </c>
      <c r="P672" s="1" t="s">
        <v>4128</v>
      </c>
      <c r="Q672">
        <v>391</v>
      </c>
      <c r="R672">
        <v>125</v>
      </c>
      <c r="S672">
        <v>266</v>
      </c>
      <c r="T672">
        <v>100</v>
      </c>
      <c r="U672">
        <v>30</v>
      </c>
      <c r="V672">
        <v>500</v>
      </c>
      <c r="W672" s="1" t="s">
        <v>52</v>
      </c>
      <c r="X672" s="1" t="s">
        <v>53</v>
      </c>
      <c r="Y672" s="1" t="s">
        <v>54</v>
      </c>
      <c r="Z672">
        <v>6</v>
      </c>
      <c r="AA672" s="2">
        <v>46134</v>
      </c>
      <c r="AB672">
        <v>236664.42</v>
      </c>
      <c r="AC672">
        <v>316071.42</v>
      </c>
      <c r="AD672">
        <v>92535788.219999999</v>
      </c>
      <c r="AE672" s="1" t="s">
        <v>55</v>
      </c>
      <c r="AF672" s="2">
        <v>46151</v>
      </c>
      <c r="AG672" s="2">
        <v>46142</v>
      </c>
      <c r="AH672" s="2"/>
      <c r="AI672" s="1" t="s">
        <v>91</v>
      </c>
      <c r="AJ672" s="1" t="s">
        <v>92</v>
      </c>
    </row>
    <row r="673" spans="1:36">
      <c r="A673" s="1" t="s">
        <v>4129</v>
      </c>
      <c r="B673" s="1" t="s">
        <v>4130</v>
      </c>
      <c r="C673" s="1" t="s">
        <v>4131</v>
      </c>
      <c r="D673" s="1" t="s">
        <v>378</v>
      </c>
      <c r="E673" s="1" t="s">
        <v>110</v>
      </c>
      <c r="F673" s="1" t="s">
        <v>63</v>
      </c>
      <c r="G673" s="1" t="s">
        <v>304</v>
      </c>
      <c r="H673" s="1" t="s">
        <v>43</v>
      </c>
      <c r="I673" s="1" t="s">
        <v>44</v>
      </c>
      <c r="J673" t="s">
        <v>45</v>
      </c>
      <c r="K673" t="s">
        <v>46</v>
      </c>
      <c r="L673" s="1" t="s">
        <v>4132</v>
      </c>
      <c r="M673" s="1" t="s">
        <v>126</v>
      </c>
      <c r="N673" s="1" t="s">
        <v>49</v>
      </c>
      <c r="O673" s="1" t="s">
        <v>4133</v>
      </c>
      <c r="P673" s="1" t="s">
        <v>4134</v>
      </c>
      <c r="Q673">
        <v>98</v>
      </c>
      <c r="R673">
        <v>7</v>
      </c>
      <c r="S673">
        <v>91</v>
      </c>
      <c r="T673">
        <v>60</v>
      </c>
      <c r="U673">
        <v>30</v>
      </c>
      <c r="V673">
        <v>360</v>
      </c>
      <c r="W673" s="1" t="s">
        <v>151</v>
      </c>
      <c r="X673" s="1" t="s">
        <v>152</v>
      </c>
      <c r="Y673" s="1" t="s">
        <v>153</v>
      </c>
      <c r="Z673">
        <v>39</v>
      </c>
      <c r="AA673" s="2">
        <v>46055</v>
      </c>
      <c r="AB673">
        <v>68445.429999999993</v>
      </c>
      <c r="AC673">
        <v>95748.58</v>
      </c>
      <c r="AD673">
        <v>6707652.1399999997</v>
      </c>
      <c r="AE673" s="1" t="s">
        <v>55</v>
      </c>
      <c r="AF673" s="2">
        <v>46166</v>
      </c>
      <c r="AG673" s="2">
        <v>46061</v>
      </c>
      <c r="AH673" s="2">
        <v>46751</v>
      </c>
      <c r="AI673" s="1" t="s">
        <v>91</v>
      </c>
      <c r="AJ673" s="1" t="s">
        <v>92</v>
      </c>
    </row>
    <row r="674" spans="1:36">
      <c r="A674" s="1" t="s">
        <v>4135</v>
      </c>
      <c r="B674" s="1" t="s">
        <v>4136</v>
      </c>
      <c r="C674" s="1" t="s">
        <v>4137</v>
      </c>
      <c r="D674" s="1" t="s">
        <v>557</v>
      </c>
      <c r="E674" s="1" t="s">
        <v>254</v>
      </c>
      <c r="F674" s="1" t="s">
        <v>135</v>
      </c>
      <c r="G674" s="1" t="s">
        <v>136</v>
      </c>
      <c r="H674" s="1" t="s">
        <v>137</v>
      </c>
      <c r="I674" s="1" t="s">
        <v>44</v>
      </c>
      <c r="J674" t="s">
        <v>65</v>
      </c>
      <c r="K674" t="s">
        <v>66</v>
      </c>
      <c r="L674" s="1" t="s">
        <v>1496</v>
      </c>
      <c r="M674" s="1" t="s">
        <v>139</v>
      </c>
      <c r="N674" s="1" t="s">
        <v>194</v>
      </c>
      <c r="O674" s="1" t="s">
        <v>4138</v>
      </c>
      <c r="P674" s="1" t="s">
        <v>4139</v>
      </c>
      <c r="Q674">
        <v>50</v>
      </c>
      <c r="R674">
        <v>3</v>
      </c>
      <c r="S674">
        <v>47</v>
      </c>
      <c r="T674">
        <v>100</v>
      </c>
      <c r="U674">
        <v>40</v>
      </c>
      <c r="V674">
        <v>800</v>
      </c>
      <c r="W674" s="1" t="s">
        <v>161</v>
      </c>
      <c r="X674" s="1" t="s">
        <v>162</v>
      </c>
      <c r="Y674" s="1" t="s">
        <v>54</v>
      </c>
      <c r="Z674">
        <v>8</v>
      </c>
      <c r="AA674" s="2">
        <v>46161</v>
      </c>
      <c r="AB674">
        <v>11024.25</v>
      </c>
      <c r="AC674">
        <v>15708.09</v>
      </c>
      <c r="AD674">
        <v>551212.5</v>
      </c>
      <c r="AE674" s="1" t="s">
        <v>55</v>
      </c>
      <c r="AF674" s="2">
        <v>46172</v>
      </c>
      <c r="AG674" s="2">
        <v>46167</v>
      </c>
      <c r="AH674" s="2">
        <v>46322</v>
      </c>
      <c r="AI674" s="1" t="s">
        <v>129</v>
      </c>
      <c r="AJ674" s="1" t="s">
        <v>57</v>
      </c>
    </row>
    <row r="675" spans="1:36">
      <c r="A675" s="1" t="s">
        <v>4140</v>
      </c>
      <c r="B675" s="1" t="s">
        <v>4141</v>
      </c>
      <c r="C675" s="1" t="s">
        <v>4142</v>
      </c>
      <c r="D675" s="1" t="s">
        <v>521</v>
      </c>
      <c r="E675" s="1" t="s">
        <v>243</v>
      </c>
      <c r="F675" s="1" t="s">
        <v>244</v>
      </c>
      <c r="G675" s="1" t="s">
        <v>778</v>
      </c>
      <c r="H675" s="1" t="s">
        <v>43</v>
      </c>
      <c r="I675" s="1" t="s">
        <v>44</v>
      </c>
      <c r="J675" t="s">
        <v>82</v>
      </c>
      <c r="K675" t="s">
        <v>83</v>
      </c>
      <c r="L675" s="1" t="s">
        <v>4143</v>
      </c>
      <c r="M675" s="1" t="s">
        <v>100</v>
      </c>
      <c r="N675" s="1" t="s">
        <v>69</v>
      </c>
      <c r="O675" s="1" t="s">
        <v>4144</v>
      </c>
      <c r="P675" s="1" t="s">
        <v>4145</v>
      </c>
      <c r="Q675">
        <v>0</v>
      </c>
      <c r="R675">
        <v>0</v>
      </c>
      <c r="S675">
        <v>0</v>
      </c>
      <c r="T675">
        <v>20</v>
      </c>
      <c r="U675">
        <v>8</v>
      </c>
      <c r="V675">
        <v>120</v>
      </c>
      <c r="W675" s="1" t="s">
        <v>161</v>
      </c>
      <c r="X675" s="1" t="s">
        <v>162</v>
      </c>
      <c r="Y675" s="1" t="s">
        <v>54</v>
      </c>
      <c r="Z675">
        <v>9</v>
      </c>
      <c r="AA675" s="2">
        <v>45932</v>
      </c>
      <c r="AB675">
        <v>71436.460000000006</v>
      </c>
      <c r="AC675">
        <v>84728.41</v>
      </c>
      <c r="AD675">
        <v>0</v>
      </c>
      <c r="AE675" s="1" t="s">
        <v>55</v>
      </c>
      <c r="AF675" s="2">
        <v>46159</v>
      </c>
      <c r="AG675" s="2">
        <v>45935</v>
      </c>
      <c r="AH675" s="2"/>
      <c r="AI675" s="1" t="s">
        <v>56</v>
      </c>
      <c r="AJ675" s="1" t="s">
        <v>57</v>
      </c>
    </row>
    <row r="676" spans="1:36">
      <c r="A676" s="1" t="s">
        <v>4146</v>
      </c>
      <c r="B676" s="1" t="s">
        <v>4147</v>
      </c>
      <c r="C676" s="1" t="s">
        <v>4148</v>
      </c>
      <c r="D676" s="1" t="s">
        <v>900</v>
      </c>
      <c r="E676" s="1" t="s">
        <v>62</v>
      </c>
      <c r="F676" s="1" t="s">
        <v>363</v>
      </c>
      <c r="G676" s="1" t="s">
        <v>495</v>
      </c>
      <c r="H676" s="1" t="s">
        <v>43</v>
      </c>
      <c r="I676" s="1" t="s">
        <v>44</v>
      </c>
      <c r="J676" t="s">
        <v>65</v>
      </c>
      <c r="K676" t="s">
        <v>66</v>
      </c>
      <c r="L676" s="1" t="s">
        <v>624</v>
      </c>
      <c r="M676" s="1" t="s">
        <v>100</v>
      </c>
      <c r="N676" s="1" t="s">
        <v>203</v>
      </c>
      <c r="O676" s="1" t="s">
        <v>4149</v>
      </c>
      <c r="P676" s="1" t="s">
        <v>4150</v>
      </c>
      <c r="Q676">
        <v>138</v>
      </c>
      <c r="R676">
        <v>34</v>
      </c>
      <c r="S676">
        <v>104</v>
      </c>
      <c r="T676">
        <v>100</v>
      </c>
      <c r="U676">
        <v>40</v>
      </c>
      <c r="V676">
        <v>1000</v>
      </c>
      <c r="W676" s="1" t="s">
        <v>52</v>
      </c>
      <c r="X676" s="1" t="s">
        <v>53</v>
      </c>
      <c r="Y676" s="1" t="s">
        <v>54</v>
      </c>
      <c r="Z676">
        <v>4</v>
      </c>
      <c r="AA676" s="2">
        <v>46038</v>
      </c>
      <c r="AB676">
        <v>6972.3</v>
      </c>
      <c r="AC676">
        <v>8441.35</v>
      </c>
      <c r="AD676">
        <v>962177.4</v>
      </c>
      <c r="AE676" s="1" t="s">
        <v>55</v>
      </c>
      <c r="AF676" s="2">
        <v>46179</v>
      </c>
      <c r="AG676" s="2">
        <v>46048</v>
      </c>
      <c r="AH676" s="2"/>
      <c r="AI676" s="1" t="s">
        <v>91</v>
      </c>
      <c r="AJ676" s="1" t="s">
        <v>92</v>
      </c>
    </row>
    <row r="677" spans="1:36">
      <c r="A677" s="1" t="s">
        <v>4151</v>
      </c>
      <c r="B677" s="1" t="s">
        <v>4152</v>
      </c>
      <c r="C677" s="1" t="s">
        <v>4153</v>
      </c>
      <c r="D677" s="1" t="s">
        <v>521</v>
      </c>
      <c r="E677" s="1" t="s">
        <v>243</v>
      </c>
      <c r="F677" s="1" t="s">
        <v>244</v>
      </c>
      <c r="G677" s="1" t="s">
        <v>509</v>
      </c>
      <c r="H677" s="1" t="s">
        <v>43</v>
      </c>
      <c r="I677" s="1" t="s">
        <v>44</v>
      </c>
      <c r="J677" t="s">
        <v>65</v>
      </c>
      <c r="K677" t="s">
        <v>66</v>
      </c>
      <c r="L677" s="1" t="s">
        <v>1222</v>
      </c>
      <c r="M677" s="1" t="s">
        <v>139</v>
      </c>
      <c r="N677" s="1" t="s">
        <v>203</v>
      </c>
      <c r="O677" s="1" t="s">
        <v>4154</v>
      </c>
      <c r="P677" s="1" t="s">
        <v>4155</v>
      </c>
      <c r="Q677">
        <v>53</v>
      </c>
      <c r="R677">
        <v>1</v>
      </c>
      <c r="S677">
        <v>52</v>
      </c>
      <c r="T677">
        <v>15</v>
      </c>
      <c r="U677">
        <v>4</v>
      </c>
      <c r="V677">
        <v>60</v>
      </c>
      <c r="W677" s="1" t="s">
        <v>52</v>
      </c>
      <c r="X677" s="1" t="s">
        <v>53</v>
      </c>
      <c r="Y677" s="1" t="s">
        <v>54</v>
      </c>
      <c r="Z677">
        <v>5</v>
      </c>
      <c r="AA677" s="2">
        <v>46046</v>
      </c>
      <c r="AB677">
        <v>210186.88</v>
      </c>
      <c r="AC677">
        <v>305772.67</v>
      </c>
      <c r="AD677">
        <v>11139904.640000001</v>
      </c>
      <c r="AE677" s="1" t="s">
        <v>55</v>
      </c>
      <c r="AF677" s="2">
        <v>46171</v>
      </c>
      <c r="AG677" s="2">
        <v>46050</v>
      </c>
      <c r="AH677" s="2"/>
      <c r="AI677" s="1" t="s">
        <v>91</v>
      </c>
      <c r="AJ677" s="1" t="s">
        <v>92</v>
      </c>
    </row>
    <row r="678" spans="1:36">
      <c r="A678" s="1" t="s">
        <v>4156</v>
      </c>
      <c r="B678" s="1" t="s">
        <v>4157</v>
      </c>
      <c r="C678" s="1" t="s">
        <v>4158</v>
      </c>
      <c r="D678" s="1" t="s">
        <v>303</v>
      </c>
      <c r="E678" s="1" t="s">
        <v>146</v>
      </c>
      <c r="F678" s="1" t="s">
        <v>63</v>
      </c>
      <c r="G678" s="1" t="s">
        <v>304</v>
      </c>
      <c r="H678" s="1" t="s">
        <v>43</v>
      </c>
      <c r="I678" s="1" t="s">
        <v>44</v>
      </c>
      <c r="J678" t="s">
        <v>45</v>
      </c>
      <c r="K678" t="s">
        <v>46</v>
      </c>
      <c r="L678" s="1" t="s">
        <v>4159</v>
      </c>
      <c r="M678" s="1" t="s">
        <v>48</v>
      </c>
      <c r="N678" s="1" t="s">
        <v>115</v>
      </c>
      <c r="O678" s="1" t="s">
        <v>4160</v>
      </c>
      <c r="P678" s="1" t="s">
        <v>4161</v>
      </c>
      <c r="Q678">
        <v>0</v>
      </c>
      <c r="R678">
        <v>0</v>
      </c>
      <c r="S678">
        <v>0</v>
      </c>
      <c r="T678">
        <v>10</v>
      </c>
      <c r="U678">
        <v>3</v>
      </c>
      <c r="V678">
        <v>50</v>
      </c>
      <c r="W678" s="1" t="s">
        <v>181</v>
      </c>
      <c r="X678" s="1" t="s">
        <v>182</v>
      </c>
      <c r="Y678" s="1" t="s">
        <v>54</v>
      </c>
      <c r="Z678">
        <v>7</v>
      </c>
      <c r="AA678" s="2">
        <v>45696</v>
      </c>
      <c r="AB678">
        <v>19185.77</v>
      </c>
      <c r="AC678">
        <v>28278.82</v>
      </c>
      <c r="AD678">
        <v>0</v>
      </c>
      <c r="AE678" s="1" t="s">
        <v>55</v>
      </c>
      <c r="AF678" s="2">
        <v>46159</v>
      </c>
      <c r="AG678" s="2">
        <v>45709</v>
      </c>
      <c r="AH678" s="2">
        <v>46589</v>
      </c>
      <c r="AI678" s="1" t="s">
        <v>56</v>
      </c>
      <c r="AJ678" s="1" t="s">
        <v>57</v>
      </c>
    </row>
    <row r="679" spans="1:36">
      <c r="A679" s="1" t="s">
        <v>4162</v>
      </c>
      <c r="B679" s="1" t="s">
        <v>4163</v>
      </c>
      <c r="C679" s="1" t="s">
        <v>4164</v>
      </c>
      <c r="D679" s="1" t="s">
        <v>133</v>
      </c>
      <c r="E679" s="1" t="s">
        <v>134</v>
      </c>
      <c r="F679" s="1" t="s">
        <v>135</v>
      </c>
      <c r="G679" s="1" t="s">
        <v>136</v>
      </c>
      <c r="H679" s="1" t="s">
        <v>137</v>
      </c>
      <c r="I679" s="1" t="s">
        <v>44</v>
      </c>
      <c r="J679" t="s">
        <v>82</v>
      </c>
      <c r="K679" t="s">
        <v>83</v>
      </c>
      <c r="L679" s="1" t="s">
        <v>4165</v>
      </c>
      <c r="M679" s="1" t="s">
        <v>168</v>
      </c>
      <c r="N679" s="1" t="s">
        <v>236</v>
      </c>
      <c r="O679" s="1" t="s">
        <v>4166</v>
      </c>
      <c r="P679" s="1" t="s">
        <v>4167</v>
      </c>
      <c r="Q679">
        <v>36</v>
      </c>
      <c r="R679">
        <v>8</v>
      </c>
      <c r="S679">
        <v>28</v>
      </c>
      <c r="T679">
        <v>25</v>
      </c>
      <c r="U679">
        <v>12</v>
      </c>
      <c r="V679">
        <v>100</v>
      </c>
      <c r="W679" s="1" t="s">
        <v>161</v>
      </c>
      <c r="X679" s="1" t="s">
        <v>162</v>
      </c>
      <c r="Y679" s="1" t="s">
        <v>54</v>
      </c>
      <c r="Z679">
        <v>6</v>
      </c>
      <c r="AA679" s="2">
        <v>46041</v>
      </c>
      <c r="AB679">
        <v>8676.94</v>
      </c>
      <c r="AC679">
        <v>12333.37</v>
      </c>
      <c r="AD679">
        <v>312369.84000000003</v>
      </c>
      <c r="AE679" s="1" t="s">
        <v>55</v>
      </c>
      <c r="AF679" s="2">
        <v>46143</v>
      </c>
      <c r="AG679" s="2">
        <v>46048</v>
      </c>
      <c r="AH679" s="2">
        <v>46393</v>
      </c>
      <c r="AI679" s="1" t="s">
        <v>91</v>
      </c>
      <c r="AJ679" s="1" t="s">
        <v>92</v>
      </c>
    </row>
    <row r="680" spans="1:36">
      <c r="A680" s="1" t="s">
        <v>4168</v>
      </c>
      <c r="B680" s="1" t="s">
        <v>4169</v>
      </c>
      <c r="C680" s="1" t="s">
        <v>4170</v>
      </c>
      <c r="D680" s="1" t="s">
        <v>1502</v>
      </c>
      <c r="E680" s="1" t="s">
        <v>79</v>
      </c>
      <c r="F680" s="1" t="s">
        <v>80</v>
      </c>
      <c r="G680" s="1" t="s">
        <v>285</v>
      </c>
      <c r="H680" s="1" t="s">
        <v>43</v>
      </c>
      <c r="I680" s="1" t="s">
        <v>44</v>
      </c>
      <c r="J680" t="s">
        <v>65</v>
      </c>
      <c r="K680" t="s">
        <v>66</v>
      </c>
      <c r="L680" s="1" t="s">
        <v>4171</v>
      </c>
      <c r="M680" s="1" t="s">
        <v>68</v>
      </c>
      <c r="N680" s="1" t="s">
        <v>194</v>
      </c>
      <c r="O680" s="1" t="s">
        <v>4172</v>
      </c>
      <c r="P680" s="1" t="s">
        <v>4173</v>
      </c>
      <c r="Q680">
        <v>108</v>
      </c>
      <c r="R680">
        <v>19</v>
      </c>
      <c r="S680">
        <v>89</v>
      </c>
      <c r="T680">
        <v>50</v>
      </c>
      <c r="U680">
        <v>25</v>
      </c>
      <c r="V680">
        <v>250</v>
      </c>
      <c r="W680" s="1" t="s">
        <v>161</v>
      </c>
      <c r="X680" s="1" t="s">
        <v>162</v>
      </c>
      <c r="Y680" s="1" t="s">
        <v>54</v>
      </c>
      <c r="Z680">
        <v>4</v>
      </c>
      <c r="AA680" s="2">
        <v>45907</v>
      </c>
      <c r="AB680">
        <v>1270132.94</v>
      </c>
      <c r="AC680">
        <v>1523256.65</v>
      </c>
      <c r="AD680">
        <v>137174357.5</v>
      </c>
      <c r="AE680" s="1" t="s">
        <v>55</v>
      </c>
      <c r="AF680" s="2">
        <v>46183</v>
      </c>
      <c r="AG680" s="2">
        <v>45913</v>
      </c>
      <c r="AH680" s="2"/>
      <c r="AI680" s="1" t="s">
        <v>91</v>
      </c>
      <c r="AJ680" s="1" t="s">
        <v>92</v>
      </c>
    </row>
    <row r="681" spans="1:36">
      <c r="A681" s="1" t="s">
        <v>4174</v>
      </c>
      <c r="B681" s="1" t="s">
        <v>4175</v>
      </c>
      <c r="C681" s="1" t="s">
        <v>4176</v>
      </c>
      <c r="D681" s="1" t="s">
        <v>588</v>
      </c>
      <c r="E681" s="1" t="s">
        <v>392</v>
      </c>
      <c r="F681" s="1" t="s">
        <v>217</v>
      </c>
      <c r="G681" s="1" t="s">
        <v>218</v>
      </c>
      <c r="H681" s="1" t="s">
        <v>43</v>
      </c>
      <c r="I681" s="1" t="s">
        <v>44</v>
      </c>
      <c r="J681" t="s">
        <v>45</v>
      </c>
      <c r="K681" t="s">
        <v>46</v>
      </c>
      <c r="L681" s="1" t="s">
        <v>1948</v>
      </c>
      <c r="M681" s="1" t="s">
        <v>139</v>
      </c>
      <c r="N681" s="1" t="s">
        <v>69</v>
      </c>
      <c r="O681" s="1" t="s">
        <v>4177</v>
      </c>
      <c r="P681" s="1" t="s">
        <v>4178</v>
      </c>
      <c r="Q681">
        <v>16</v>
      </c>
      <c r="R681">
        <v>0</v>
      </c>
      <c r="S681">
        <v>16</v>
      </c>
      <c r="T681">
        <v>15</v>
      </c>
      <c r="U681">
        <v>6</v>
      </c>
      <c r="V681">
        <v>60</v>
      </c>
      <c r="W681" s="1" t="s">
        <v>52</v>
      </c>
      <c r="X681" s="1" t="s">
        <v>53</v>
      </c>
      <c r="Y681" s="1" t="s">
        <v>54</v>
      </c>
      <c r="Z681">
        <v>3</v>
      </c>
      <c r="AA681" s="2">
        <v>45744</v>
      </c>
      <c r="AB681">
        <v>432894.68</v>
      </c>
      <c r="AC681">
        <v>640953.92000000004</v>
      </c>
      <c r="AD681">
        <v>6926314.8799999999</v>
      </c>
      <c r="AE681" s="1" t="s">
        <v>55</v>
      </c>
      <c r="AF681" s="2">
        <v>46189</v>
      </c>
      <c r="AG681" s="2">
        <v>45752</v>
      </c>
      <c r="AH681" s="2"/>
      <c r="AI681" s="1" t="s">
        <v>91</v>
      </c>
      <c r="AJ681" s="1" t="s">
        <v>92</v>
      </c>
    </row>
    <row r="682" spans="1:36">
      <c r="A682" s="1" t="s">
        <v>4179</v>
      </c>
      <c r="B682" s="1" t="s">
        <v>4180</v>
      </c>
      <c r="C682" s="1" t="s">
        <v>4181</v>
      </c>
      <c r="D682" s="1" t="s">
        <v>96</v>
      </c>
      <c r="E682" s="1" t="s">
        <v>40</v>
      </c>
      <c r="F682" s="1" t="s">
        <v>97</v>
      </c>
      <c r="G682" s="1" t="s">
        <v>1110</v>
      </c>
      <c r="H682" s="1" t="s">
        <v>43</v>
      </c>
      <c r="I682" s="1" t="s">
        <v>44</v>
      </c>
      <c r="J682" t="s">
        <v>65</v>
      </c>
      <c r="K682" t="s">
        <v>66</v>
      </c>
      <c r="L682" s="1" t="s">
        <v>4182</v>
      </c>
      <c r="M682" s="1" t="s">
        <v>114</v>
      </c>
      <c r="N682" s="1" t="s">
        <v>203</v>
      </c>
      <c r="O682" s="1" t="s">
        <v>4183</v>
      </c>
      <c r="P682" s="1" t="s">
        <v>4184</v>
      </c>
      <c r="Q682">
        <v>1</v>
      </c>
      <c r="R682">
        <v>0</v>
      </c>
      <c r="S682">
        <v>1</v>
      </c>
      <c r="T682">
        <v>10</v>
      </c>
      <c r="U682">
        <v>3</v>
      </c>
      <c r="V682">
        <v>50</v>
      </c>
      <c r="W682" s="1" t="s">
        <v>72</v>
      </c>
      <c r="X682" s="1" t="s">
        <v>73</v>
      </c>
      <c r="Y682" s="1" t="s">
        <v>74</v>
      </c>
      <c r="Z682">
        <v>19</v>
      </c>
      <c r="AA682" s="2">
        <v>45960</v>
      </c>
      <c r="AB682">
        <v>104878.41</v>
      </c>
      <c r="AC682">
        <v>153037.41</v>
      </c>
      <c r="AD682">
        <v>104878.41</v>
      </c>
      <c r="AE682" s="1" t="s">
        <v>55</v>
      </c>
      <c r="AF682" s="2">
        <v>46192</v>
      </c>
      <c r="AG682" s="2">
        <v>45969</v>
      </c>
      <c r="AH682" s="2"/>
      <c r="AI682" s="1" t="s">
        <v>129</v>
      </c>
      <c r="AJ682" s="1" t="s">
        <v>57</v>
      </c>
    </row>
    <row r="683" spans="1:36">
      <c r="A683" s="1" t="s">
        <v>4185</v>
      </c>
      <c r="B683" s="1" t="s">
        <v>4186</v>
      </c>
      <c r="C683" s="1" t="s">
        <v>4187</v>
      </c>
      <c r="D683" s="1" t="s">
        <v>320</v>
      </c>
      <c r="E683" s="1" t="s">
        <v>40</v>
      </c>
      <c r="F683" s="1" t="s">
        <v>123</v>
      </c>
      <c r="G683" s="1" t="s">
        <v>200</v>
      </c>
      <c r="H683" s="1" t="s">
        <v>43</v>
      </c>
      <c r="I683" s="1" t="s">
        <v>44</v>
      </c>
      <c r="J683" t="s">
        <v>82</v>
      </c>
      <c r="K683" t="s">
        <v>83</v>
      </c>
      <c r="L683" s="1" t="s">
        <v>4188</v>
      </c>
      <c r="M683" s="1" t="s">
        <v>139</v>
      </c>
      <c r="N683" s="1" t="s">
        <v>178</v>
      </c>
      <c r="O683" s="1" t="s">
        <v>4189</v>
      </c>
      <c r="P683" s="1" t="s">
        <v>4190</v>
      </c>
      <c r="Q683">
        <v>180</v>
      </c>
      <c r="R683">
        <v>68</v>
      </c>
      <c r="S683">
        <v>112</v>
      </c>
      <c r="T683">
        <v>60</v>
      </c>
      <c r="U683">
        <v>30</v>
      </c>
      <c r="V683">
        <v>240</v>
      </c>
      <c r="W683" s="1" t="s">
        <v>151</v>
      </c>
      <c r="X683" s="1" t="s">
        <v>152</v>
      </c>
      <c r="Y683" s="1" t="s">
        <v>153</v>
      </c>
      <c r="Z683">
        <v>33</v>
      </c>
      <c r="AA683" s="2">
        <v>45776</v>
      </c>
      <c r="AB683">
        <v>165485.95000000001</v>
      </c>
      <c r="AC683">
        <v>238748.44</v>
      </c>
      <c r="AD683">
        <v>29787471</v>
      </c>
      <c r="AE683" s="1" t="s">
        <v>55</v>
      </c>
      <c r="AF683" s="2">
        <v>46175</v>
      </c>
      <c r="AG683" s="2">
        <v>45789</v>
      </c>
      <c r="AH683" s="2"/>
      <c r="AI683" s="1" t="s">
        <v>91</v>
      </c>
      <c r="AJ683" s="1" t="s">
        <v>92</v>
      </c>
    </row>
    <row r="684" spans="1:36">
      <c r="A684" s="1" t="s">
        <v>4191</v>
      </c>
      <c r="B684" s="1" t="s">
        <v>4192</v>
      </c>
      <c r="C684" s="1" t="s">
        <v>4193</v>
      </c>
      <c r="D684" s="1" t="s">
        <v>2078</v>
      </c>
      <c r="E684" s="1" t="s">
        <v>243</v>
      </c>
      <c r="F684" s="1" t="s">
        <v>244</v>
      </c>
      <c r="G684" s="1" t="s">
        <v>245</v>
      </c>
      <c r="H684" s="1" t="s">
        <v>43</v>
      </c>
      <c r="I684" s="1" t="s">
        <v>44</v>
      </c>
      <c r="J684" t="s">
        <v>45</v>
      </c>
      <c r="K684" t="s">
        <v>46</v>
      </c>
      <c r="L684" s="1" t="s">
        <v>4194</v>
      </c>
      <c r="M684" s="1" t="s">
        <v>100</v>
      </c>
      <c r="N684" s="1" t="s">
        <v>178</v>
      </c>
      <c r="O684" s="1" t="s">
        <v>4195</v>
      </c>
      <c r="P684" s="1" t="s">
        <v>4196</v>
      </c>
      <c r="Q684">
        <v>21</v>
      </c>
      <c r="R684">
        <v>4</v>
      </c>
      <c r="S684">
        <v>17</v>
      </c>
      <c r="T684">
        <v>30</v>
      </c>
      <c r="U684">
        <v>15</v>
      </c>
      <c r="V684">
        <v>240</v>
      </c>
      <c r="W684" s="1" t="s">
        <v>249</v>
      </c>
      <c r="X684" s="1" t="s">
        <v>375</v>
      </c>
      <c r="Y684" s="1" t="s">
        <v>54</v>
      </c>
      <c r="Z684">
        <v>3</v>
      </c>
      <c r="AA684" s="2">
        <v>46105</v>
      </c>
      <c r="AB684">
        <v>212201.87</v>
      </c>
      <c r="AC684">
        <v>308085.08</v>
      </c>
      <c r="AD684">
        <v>4456239.2699999996</v>
      </c>
      <c r="AE684" s="1" t="s">
        <v>55</v>
      </c>
      <c r="AF684" s="2">
        <v>46186</v>
      </c>
      <c r="AG684" s="2">
        <v>46112</v>
      </c>
      <c r="AH684" s="2"/>
      <c r="AI684" s="1" t="s">
        <v>129</v>
      </c>
      <c r="AJ684" s="1" t="s">
        <v>57</v>
      </c>
    </row>
    <row r="685" spans="1:36">
      <c r="A685" s="1" t="s">
        <v>4197</v>
      </c>
      <c r="B685" s="1" t="s">
        <v>4198</v>
      </c>
      <c r="C685" s="1" t="s">
        <v>4199</v>
      </c>
      <c r="D685" s="1" t="s">
        <v>508</v>
      </c>
      <c r="E685" s="1" t="s">
        <v>146</v>
      </c>
      <c r="F685" s="1" t="s">
        <v>244</v>
      </c>
      <c r="G685" s="1" t="s">
        <v>778</v>
      </c>
      <c r="H685" s="1" t="s">
        <v>43</v>
      </c>
      <c r="I685" s="1" t="s">
        <v>44</v>
      </c>
      <c r="J685" t="s">
        <v>65</v>
      </c>
      <c r="K685" t="s">
        <v>66</v>
      </c>
      <c r="L685" s="1" t="s">
        <v>4200</v>
      </c>
      <c r="M685" s="1" t="s">
        <v>48</v>
      </c>
      <c r="N685" s="1" t="s">
        <v>236</v>
      </c>
      <c r="O685" s="1" t="s">
        <v>4201</v>
      </c>
      <c r="P685" s="1" t="s">
        <v>4202</v>
      </c>
      <c r="Q685">
        <v>46</v>
      </c>
      <c r="R685">
        <v>11</v>
      </c>
      <c r="S685">
        <v>35</v>
      </c>
      <c r="T685">
        <v>15</v>
      </c>
      <c r="U685">
        <v>6</v>
      </c>
      <c r="V685">
        <v>90</v>
      </c>
      <c r="W685" s="1" t="s">
        <v>161</v>
      </c>
      <c r="X685" s="1" t="s">
        <v>162</v>
      </c>
      <c r="Y685" s="1" t="s">
        <v>54</v>
      </c>
      <c r="Z685">
        <v>5</v>
      </c>
      <c r="AA685" s="2">
        <v>45768</v>
      </c>
      <c r="AB685">
        <v>120122.85</v>
      </c>
      <c r="AC685">
        <v>151910.04</v>
      </c>
      <c r="AD685">
        <v>5525651.0999999996</v>
      </c>
      <c r="AE685" s="1" t="s">
        <v>55</v>
      </c>
      <c r="AF685" s="2">
        <v>46178</v>
      </c>
      <c r="AG685" s="2">
        <v>45771</v>
      </c>
      <c r="AH685" s="2"/>
      <c r="AI685" s="1" t="s">
        <v>91</v>
      </c>
      <c r="AJ685" s="1" t="s">
        <v>92</v>
      </c>
    </row>
    <row r="686" spans="1:36">
      <c r="A686" s="1" t="s">
        <v>4203</v>
      </c>
      <c r="B686" s="1" t="s">
        <v>4204</v>
      </c>
      <c r="C686" s="1" t="s">
        <v>4205</v>
      </c>
      <c r="D686" s="1" t="s">
        <v>61</v>
      </c>
      <c r="E686" s="1" t="s">
        <v>62</v>
      </c>
      <c r="F686" s="1" t="s">
        <v>63</v>
      </c>
      <c r="G686" s="1" t="s">
        <v>384</v>
      </c>
      <c r="H686" s="1" t="s">
        <v>43</v>
      </c>
      <c r="I686" s="1" t="s">
        <v>44</v>
      </c>
      <c r="J686" t="s">
        <v>82</v>
      </c>
      <c r="K686" t="s">
        <v>83</v>
      </c>
      <c r="L686" s="1" t="s">
        <v>4206</v>
      </c>
      <c r="M686" s="1" t="s">
        <v>126</v>
      </c>
      <c r="N686" s="1" t="s">
        <v>49</v>
      </c>
      <c r="O686" s="1" t="s">
        <v>4207</v>
      </c>
      <c r="P686" s="1" t="s">
        <v>4208</v>
      </c>
      <c r="Q686">
        <v>5</v>
      </c>
      <c r="R686">
        <v>2</v>
      </c>
      <c r="S686">
        <v>3</v>
      </c>
      <c r="T686">
        <v>10</v>
      </c>
      <c r="U686">
        <v>3</v>
      </c>
      <c r="V686">
        <v>60</v>
      </c>
      <c r="W686" s="1" t="s">
        <v>88</v>
      </c>
      <c r="X686" s="1" t="s">
        <v>89</v>
      </c>
      <c r="Y686" s="1" t="s">
        <v>90</v>
      </c>
      <c r="Z686">
        <v>30</v>
      </c>
      <c r="AA686" s="2">
        <v>45981</v>
      </c>
      <c r="AB686">
        <v>39556.120000000003</v>
      </c>
      <c r="AC686">
        <v>55174.14</v>
      </c>
      <c r="AD686">
        <v>197780.6</v>
      </c>
      <c r="AE686" s="1" t="s">
        <v>55</v>
      </c>
      <c r="AF686" s="2">
        <v>46202</v>
      </c>
      <c r="AG686" s="2">
        <v>45996</v>
      </c>
      <c r="AH686" s="2">
        <v>46702</v>
      </c>
      <c r="AI686" s="1" t="s">
        <v>129</v>
      </c>
      <c r="AJ686" s="1" t="s">
        <v>57</v>
      </c>
    </row>
    <row r="687" spans="1:36">
      <c r="A687" s="1" t="s">
        <v>4209</v>
      </c>
      <c r="B687" s="1" t="s">
        <v>4210</v>
      </c>
      <c r="C687" s="1" t="s">
        <v>4211</v>
      </c>
      <c r="D687" s="1" t="s">
        <v>557</v>
      </c>
      <c r="E687" s="1" t="s">
        <v>254</v>
      </c>
      <c r="F687" s="1" t="s">
        <v>135</v>
      </c>
      <c r="G687" s="1" t="s">
        <v>706</v>
      </c>
      <c r="H687" s="1" t="s">
        <v>137</v>
      </c>
      <c r="I687" s="1" t="s">
        <v>44</v>
      </c>
      <c r="J687" t="s">
        <v>45</v>
      </c>
      <c r="K687" t="s">
        <v>46</v>
      </c>
      <c r="L687" s="1" t="s">
        <v>1558</v>
      </c>
      <c r="M687" s="1" t="s">
        <v>48</v>
      </c>
      <c r="N687" s="1" t="s">
        <v>49</v>
      </c>
      <c r="O687" s="1" t="s">
        <v>4212</v>
      </c>
      <c r="P687" s="1" t="s">
        <v>4213</v>
      </c>
      <c r="Q687">
        <v>152</v>
      </c>
      <c r="R687">
        <v>17</v>
      </c>
      <c r="S687">
        <v>135</v>
      </c>
      <c r="T687">
        <v>20</v>
      </c>
      <c r="U687">
        <v>8</v>
      </c>
      <c r="V687">
        <v>100</v>
      </c>
      <c r="W687" s="1" t="s">
        <v>52</v>
      </c>
      <c r="X687" s="1" t="s">
        <v>53</v>
      </c>
      <c r="Y687" s="1" t="s">
        <v>54</v>
      </c>
      <c r="Z687">
        <v>2</v>
      </c>
      <c r="AA687" s="2">
        <v>45880</v>
      </c>
      <c r="AB687">
        <v>42297.62</v>
      </c>
      <c r="AC687">
        <v>59645.96</v>
      </c>
      <c r="AD687">
        <v>6429238.2400000002</v>
      </c>
      <c r="AE687" s="1" t="s">
        <v>55</v>
      </c>
      <c r="AF687" s="2">
        <v>46162</v>
      </c>
      <c r="AG687" s="2">
        <v>45883</v>
      </c>
      <c r="AH687" s="2">
        <v>46585</v>
      </c>
      <c r="AI687" s="1" t="s">
        <v>410</v>
      </c>
      <c r="AJ687" s="1" t="s">
        <v>92</v>
      </c>
    </row>
    <row r="688" spans="1:36">
      <c r="A688" s="1" t="s">
        <v>4214</v>
      </c>
      <c r="B688" s="1" t="s">
        <v>4215</v>
      </c>
      <c r="C688" s="1" t="s">
        <v>4216</v>
      </c>
      <c r="D688" s="1" t="s">
        <v>96</v>
      </c>
      <c r="E688" s="1" t="s">
        <v>40</v>
      </c>
      <c r="F688" s="1" t="s">
        <v>97</v>
      </c>
      <c r="G688" s="1" t="s">
        <v>715</v>
      </c>
      <c r="H688" s="1" t="s">
        <v>43</v>
      </c>
      <c r="I688" s="1" t="s">
        <v>44</v>
      </c>
      <c r="J688" t="s">
        <v>82</v>
      </c>
      <c r="K688" t="s">
        <v>83</v>
      </c>
      <c r="L688" s="1" t="s">
        <v>2060</v>
      </c>
      <c r="M688" s="1" t="s">
        <v>114</v>
      </c>
      <c r="N688" s="1" t="s">
        <v>115</v>
      </c>
      <c r="O688" s="1" t="s">
        <v>4217</v>
      </c>
      <c r="P688" s="1" t="s">
        <v>4218</v>
      </c>
      <c r="Q688">
        <v>109</v>
      </c>
      <c r="R688">
        <v>3</v>
      </c>
      <c r="S688">
        <v>106</v>
      </c>
      <c r="T688">
        <v>30</v>
      </c>
      <c r="U688">
        <v>12</v>
      </c>
      <c r="V688">
        <v>150</v>
      </c>
      <c r="W688" s="1" t="s">
        <v>88</v>
      </c>
      <c r="X688" s="1" t="s">
        <v>89</v>
      </c>
      <c r="Y688" s="1" t="s">
        <v>90</v>
      </c>
      <c r="Z688">
        <v>30</v>
      </c>
      <c r="AA688" s="2">
        <v>45720</v>
      </c>
      <c r="AB688">
        <v>200542.48</v>
      </c>
      <c r="AC688">
        <v>267810.76</v>
      </c>
      <c r="AD688">
        <v>21859130.32</v>
      </c>
      <c r="AE688" s="1" t="s">
        <v>55</v>
      </c>
      <c r="AF688" s="2">
        <v>46156</v>
      </c>
      <c r="AG688" s="2">
        <v>45722</v>
      </c>
      <c r="AH688" s="2"/>
      <c r="AI688" s="1" t="s">
        <v>91</v>
      </c>
      <c r="AJ688" s="1" t="s">
        <v>92</v>
      </c>
    </row>
    <row r="689" spans="1:36">
      <c r="A689" s="1" t="s">
        <v>4219</v>
      </c>
      <c r="B689" s="1" t="s">
        <v>4220</v>
      </c>
      <c r="C689" s="1"/>
      <c r="D689" s="1" t="s">
        <v>844</v>
      </c>
      <c r="E689" s="1" t="s">
        <v>275</v>
      </c>
      <c r="F689" s="1" t="s">
        <v>622</v>
      </c>
      <c r="G689" s="1" t="s">
        <v>693</v>
      </c>
      <c r="H689" s="1" t="s">
        <v>43</v>
      </c>
      <c r="I689" s="1" t="s">
        <v>44</v>
      </c>
      <c r="J689" t="s">
        <v>45</v>
      </c>
      <c r="K689" t="s">
        <v>46</v>
      </c>
      <c r="L689" s="1" t="s">
        <v>4221</v>
      </c>
      <c r="M689" s="1" t="s">
        <v>68</v>
      </c>
      <c r="N689" s="1" t="s">
        <v>178</v>
      </c>
      <c r="O689" s="1" t="s">
        <v>4222</v>
      </c>
      <c r="P689" s="1" t="s">
        <v>4223</v>
      </c>
      <c r="Q689">
        <v>84</v>
      </c>
      <c r="R689">
        <v>23</v>
      </c>
      <c r="S689">
        <v>61</v>
      </c>
      <c r="T689">
        <v>40</v>
      </c>
      <c r="U689">
        <v>16</v>
      </c>
      <c r="V689">
        <v>320</v>
      </c>
      <c r="W689" s="1" t="s">
        <v>52</v>
      </c>
      <c r="X689" s="1" t="s">
        <v>53</v>
      </c>
      <c r="Y689" s="1" t="s">
        <v>54</v>
      </c>
      <c r="Z689">
        <v>3</v>
      </c>
      <c r="AA689" s="2">
        <v>45852</v>
      </c>
      <c r="AB689">
        <v>697226.98</v>
      </c>
      <c r="AC689">
        <v>906105.01</v>
      </c>
      <c r="AD689">
        <v>58567066.32</v>
      </c>
      <c r="AE689" s="1" t="s">
        <v>55</v>
      </c>
      <c r="AF689" s="2">
        <v>46148</v>
      </c>
      <c r="AG689" s="2">
        <v>45854</v>
      </c>
      <c r="AH689" s="2"/>
      <c r="AI689" s="1" t="s">
        <v>91</v>
      </c>
      <c r="AJ689" s="1" t="s">
        <v>92</v>
      </c>
    </row>
    <row r="690" spans="1:36">
      <c r="A690" s="1" t="s">
        <v>4224</v>
      </c>
      <c r="B690" s="1" t="s">
        <v>4225</v>
      </c>
      <c r="C690" s="1" t="s">
        <v>4226</v>
      </c>
      <c r="D690" s="1" t="s">
        <v>284</v>
      </c>
      <c r="E690" s="1" t="s">
        <v>186</v>
      </c>
      <c r="F690" s="1" t="s">
        <v>80</v>
      </c>
      <c r="G690" s="1" t="s">
        <v>176</v>
      </c>
      <c r="H690" s="1" t="s">
        <v>43</v>
      </c>
      <c r="I690" s="1" t="s">
        <v>44</v>
      </c>
      <c r="J690" t="s">
        <v>45</v>
      </c>
      <c r="K690" t="s">
        <v>46</v>
      </c>
      <c r="L690" s="1" t="s">
        <v>4227</v>
      </c>
      <c r="M690" s="1" t="s">
        <v>126</v>
      </c>
      <c r="N690" s="1" t="s">
        <v>203</v>
      </c>
      <c r="O690" s="1" t="s">
        <v>4228</v>
      </c>
      <c r="P690" s="1" t="s">
        <v>4229</v>
      </c>
      <c r="Q690">
        <v>516</v>
      </c>
      <c r="R690">
        <v>40</v>
      </c>
      <c r="S690">
        <v>476</v>
      </c>
      <c r="T690">
        <v>60</v>
      </c>
      <c r="U690">
        <v>24</v>
      </c>
      <c r="V690">
        <v>480</v>
      </c>
      <c r="W690" s="1" t="s">
        <v>52</v>
      </c>
      <c r="X690" s="1" t="s">
        <v>53</v>
      </c>
      <c r="Y690" s="1" t="s">
        <v>54</v>
      </c>
      <c r="Z690">
        <v>3</v>
      </c>
      <c r="AA690" s="2">
        <v>45930</v>
      </c>
      <c r="AB690">
        <v>693668</v>
      </c>
      <c r="AC690">
        <v>881317.27</v>
      </c>
      <c r="AD690">
        <v>357932688</v>
      </c>
      <c r="AE690" s="1" t="s">
        <v>55</v>
      </c>
      <c r="AF690" s="2">
        <v>46177</v>
      </c>
      <c r="AG690" s="2">
        <v>45940</v>
      </c>
      <c r="AH690" s="2"/>
      <c r="AI690" s="1" t="s">
        <v>410</v>
      </c>
      <c r="AJ690" s="1" t="s">
        <v>92</v>
      </c>
    </row>
    <row r="691" spans="1:36">
      <c r="A691" s="1" t="s">
        <v>4230</v>
      </c>
      <c r="B691" s="1" t="s">
        <v>4231</v>
      </c>
      <c r="C691" s="1" t="s">
        <v>4232</v>
      </c>
      <c r="D691" s="1" t="s">
        <v>455</v>
      </c>
      <c r="E691" s="1" t="s">
        <v>62</v>
      </c>
      <c r="F691" s="1" t="s">
        <v>135</v>
      </c>
      <c r="G691" s="1" t="s">
        <v>706</v>
      </c>
      <c r="H691" s="1" t="s">
        <v>137</v>
      </c>
      <c r="I691" s="1" t="s">
        <v>44</v>
      </c>
      <c r="J691" t="s">
        <v>82</v>
      </c>
      <c r="K691" t="s">
        <v>83</v>
      </c>
      <c r="L691" s="1" t="s">
        <v>4233</v>
      </c>
      <c r="M691" s="1" t="s">
        <v>100</v>
      </c>
      <c r="N691" s="1" t="s">
        <v>236</v>
      </c>
      <c r="O691" s="1" t="s">
        <v>4234</v>
      </c>
      <c r="P691" s="1" t="s">
        <v>4235</v>
      </c>
      <c r="Q691">
        <v>21</v>
      </c>
      <c r="R691">
        <v>3</v>
      </c>
      <c r="S691">
        <v>18</v>
      </c>
      <c r="T691">
        <v>10</v>
      </c>
      <c r="U691">
        <v>3</v>
      </c>
      <c r="V691">
        <v>40</v>
      </c>
      <c r="W691" s="1" t="s">
        <v>308</v>
      </c>
      <c r="X691" s="1" t="s">
        <v>309</v>
      </c>
      <c r="Y691" s="1" t="s">
        <v>74</v>
      </c>
      <c r="Z691">
        <v>22</v>
      </c>
      <c r="AA691" s="2">
        <v>45741</v>
      </c>
      <c r="AB691">
        <v>14406.77</v>
      </c>
      <c r="AC691">
        <v>20062.990000000002</v>
      </c>
      <c r="AD691">
        <v>302542.17</v>
      </c>
      <c r="AE691" s="1" t="s">
        <v>55</v>
      </c>
      <c r="AF691" s="2">
        <v>46186</v>
      </c>
      <c r="AG691" s="2">
        <v>45744</v>
      </c>
      <c r="AH691" s="2">
        <v>46615</v>
      </c>
      <c r="AI691" s="1" t="s">
        <v>91</v>
      </c>
      <c r="AJ691" s="1" t="s">
        <v>92</v>
      </c>
    </row>
    <row r="692" spans="1:36">
      <c r="A692" s="1" t="s">
        <v>4236</v>
      </c>
      <c r="B692" s="1" t="s">
        <v>4237</v>
      </c>
      <c r="C692" s="1" t="s">
        <v>4238</v>
      </c>
      <c r="D692" s="1" t="s">
        <v>157</v>
      </c>
      <c r="E692" s="1" t="s">
        <v>122</v>
      </c>
      <c r="F692" s="1" t="s">
        <v>80</v>
      </c>
      <c r="G692" s="1" t="s">
        <v>285</v>
      </c>
      <c r="H692" s="1" t="s">
        <v>43</v>
      </c>
      <c r="I692" s="1" t="s">
        <v>44</v>
      </c>
      <c r="J692" t="s">
        <v>65</v>
      </c>
      <c r="K692" t="s">
        <v>66</v>
      </c>
      <c r="L692" s="1" t="s">
        <v>4239</v>
      </c>
      <c r="M692" s="1" t="s">
        <v>100</v>
      </c>
      <c r="N692" s="1" t="s">
        <v>49</v>
      </c>
      <c r="O692" s="1" t="s">
        <v>4240</v>
      </c>
      <c r="P692" s="1" t="s">
        <v>4241</v>
      </c>
      <c r="Q692">
        <v>82</v>
      </c>
      <c r="R692">
        <v>23</v>
      </c>
      <c r="S692">
        <v>59</v>
      </c>
      <c r="T692">
        <v>20</v>
      </c>
      <c r="U692">
        <v>6</v>
      </c>
      <c r="V692">
        <v>160</v>
      </c>
      <c r="W692" s="1" t="s">
        <v>72</v>
      </c>
      <c r="X692" s="1" t="s">
        <v>73</v>
      </c>
      <c r="Y692" s="1" t="s">
        <v>74</v>
      </c>
      <c r="Z692">
        <v>20</v>
      </c>
      <c r="AA692" s="2">
        <v>45860</v>
      </c>
      <c r="AB692">
        <v>353174.56</v>
      </c>
      <c r="AC692">
        <v>445882.24</v>
      </c>
      <c r="AD692">
        <v>28960313.920000002</v>
      </c>
      <c r="AE692" s="1" t="s">
        <v>55</v>
      </c>
      <c r="AF692" s="2">
        <v>46155</v>
      </c>
      <c r="AG692" s="2">
        <v>45866</v>
      </c>
      <c r="AH692" s="2"/>
      <c r="AI692" s="1" t="s">
        <v>91</v>
      </c>
      <c r="AJ692" s="1" t="s">
        <v>92</v>
      </c>
    </row>
    <row r="693" spans="1:36">
      <c r="A693" s="1" t="s">
        <v>4242</v>
      </c>
      <c r="B693" s="1" t="s">
        <v>4243</v>
      </c>
      <c r="C693" s="1" t="s">
        <v>4244</v>
      </c>
      <c r="D693" s="1" t="s">
        <v>508</v>
      </c>
      <c r="E693" s="1" t="s">
        <v>146</v>
      </c>
      <c r="F693" s="1" t="s">
        <v>244</v>
      </c>
      <c r="G693" s="1" t="s">
        <v>778</v>
      </c>
      <c r="H693" s="1" t="s">
        <v>43</v>
      </c>
      <c r="I693" s="1" t="s">
        <v>44</v>
      </c>
      <c r="J693" t="s">
        <v>45</v>
      </c>
      <c r="K693" t="s">
        <v>46</v>
      </c>
      <c r="L693" s="1" t="s">
        <v>1540</v>
      </c>
      <c r="M693" s="1" t="s">
        <v>68</v>
      </c>
      <c r="N693" s="1" t="s">
        <v>101</v>
      </c>
      <c r="O693" s="1" t="s">
        <v>4245</v>
      </c>
      <c r="P693" s="1" t="s">
        <v>4246</v>
      </c>
      <c r="Q693">
        <v>25</v>
      </c>
      <c r="R693">
        <v>3</v>
      </c>
      <c r="S693">
        <v>22</v>
      </c>
      <c r="T693">
        <v>10</v>
      </c>
      <c r="U693">
        <v>3</v>
      </c>
      <c r="V693">
        <v>60</v>
      </c>
      <c r="W693" s="1" t="s">
        <v>72</v>
      </c>
      <c r="X693" s="1" t="s">
        <v>73</v>
      </c>
      <c r="Y693" s="1" t="s">
        <v>74</v>
      </c>
      <c r="Z693">
        <v>16</v>
      </c>
      <c r="AA693" s="2">
        <v>46018</v>
      </c>
      <c r="AB693">
        <v>308973.84999999998</v>
      </c>
      <c r="AC693">
        <v>386456.25</v>
      </c>
      <c r="AD693">
        <v>7724346.25</v>
      </c>
      <c r="AE693" s="1" t="s">
        <v>55</v>
      </c>
      <c r="AF693" s="2">
        <v>46173</v>
      </c>
      <c r="AG693" s="2">
        <v>46029</v>
      </c>
      <c r="AH693" s="2"/>
      <c r="AI693" s="1" t="s">
        <v>91</v>
      </c>
      <c r="AJ693" s="1" t="s">
        <v>92</v>
      </c>
    </row>
    <row r="694" spans="1:36">
      <c r="A694" s="1" t="s">
        <v>4247</v>
      </c>
      <c r="B694" s="1" t="s">
        <v>4248</v>
      </c>
      <c r="C694" s="1" t="s">
        <v>4249</v>
      </c>
      <c r="D694" s="1" t="s">
        <v>303</v>
      </c>
      <c r="E694" s="1" t="s">
        <v>146</v>
      </c>
      <c r="F694" s="1" t="s">
        <v>63</v>
      </c>
      <c r="G694" s="1" t="s">
        <v>384</v>
      </c>
      <c r="H694" s="1" t="s">
        <v>43</v>
      </c>
      <c r="I694" s="1" t="s">
        <v>44</v>
      </c>
      <c r="J694" t="s">
        <v>45</v>
      </c>
      <c r="K694" t="s">
        <v>46</v>
      </c>
      <c r="L694" s="1" t="s">
        <v>4250</v>
      </c>
      <c r="M694" s="1" t="s">
        <v>139</v>
      </c>
      <c r="N694" s="1" t="s">
        <v>278</v>
      </c>
      <c r="O694" s="1" t="s">
        <v>4251</v>
      </c>
      <c r="P694" s="1" t="s">
        <v>4252</v>
      </c>
      <c r="Q694">
        <v>102</v>
      </c>
      <c r="R694">
        <v>1</v>
      </c>
      <c r="S694">
        <v>101</v>
      </c>
      <c r="T694">
        <v>30</v>
      </c>
      <c r="U694">
        <v>15</v>
      </c>
      <c r="V694">
        <v>120</v>
      </c>
      <c r="W694" s="1" t="s">
        <v>259</v>
      </c>
      <c r="X694" s="1" t="s">
        <v>260</v>
      </c>
      <c r="Y694" s="1" t="s">
        <v>54</v>
      </c>
      <c r="Z694">
        <v>6</v>
      </c>
      <c r="AA694" s="2">
        <v>45867</v>
      </c>
      <c r="AB694">
        <v>178530.57</v>
      </c>
      <c r="AC694">
        <v>262449.64</v>
      </c>
      <c r="AD694">
        <v>18210118.140000001</v>
      </c>
      <c r="AE694" s="1" t="s">
        <v>55</v>
      </c>
      <c r="AF694" s="2">
        <v>46166</v>
      </c>
      <c r="AG694" s="2">
        <v>45881</v>
      </c>
      <c r="AH694" s="2">
        <v>46413</v>
      </c>
      <c r="AI694" s="1" t="s">
        <v>91</v>
      </c>
      <c r="AJ694" s="1" t="s">
        <v>92</v>
      </c>
    </row>
    <row r="695" spans="1:36">
      <c r="A695" s="1" t="s">
        <v>4253</v>
      </c>
      <c r="B695" s="1" t="s">
        <v>4254</v>
      </c>
      <c r="C695" s="1" t="s">
        <v>4255</v>
      </c>
      <c r="D695" s="1" t="s">
        <v>900</v>
      </c>
      <c r="E695" s="1" t="s">
        <v>62</v>
      </c>
      <c r="F695" s="1" t="s">
        <v>363</v>
      </c>
      <c r="G695" s="1" t="s">
        <v>364</v>
      </c>
      <c r="H695" s="1" t="s">
        <v>43</v>
      </c>
      <c r="I695" s="1" t="s">
        <v>201</v>
      </c>
      <c r="J695" t="s">
        <v>82</v>
      </c>
      <c r="K695" t="s">
        <v>83</v>
      </c>
      <c r="L695" s="1" t="s">
        <v>4256</v>
      </c>
      <c r="M695" s="1" t="s">
        <v>168</v>
      </c>
      <c r="N695" s="1" t="s">
        <v>194</v>
      </c>
      <c r="O695" s="1" t="s">
        <v>4257</v>
      </c>
      <c r="P695" s="1" t="s">
        <v>4258</v>
      </c>
      <c r="Q695">
        <v>277</v>
      </c>
      <c r="R695">
        <v>12</v>
      </c>
      <c r="S695">
        <v>265</v>
      </c>
      <c r="T695">
        <v>100</v>
      </c>
      <c r="U695">
        <v>40</v>
      </c>
      <c r="V695">
        <v>500</v>
      </c>
      <c r="W695" s="1" t="s">
        <v>88</v>
      </c>
      <c r="X695" s="1" t="s">
        <v>89</v>
      </c>
      <c r="Y695" s="1" t="s">
        <v>90</v>
      </c>
      <c r="Z695">
        <v>27</v>
      </c>
      <c r="AA695" s="2">
        <v>45731</v>
      </c>
      <c r="AB695">
        <v>40582.82</v>
      </c>
      <c r="AC695">
        <v>55987.82</v>
      </c>
      <c r="AD695">
        <v>11241441.140000001</v>
      </c>
      <c r="AE695" s="1" t="s">
        <v>55</v>
      </c>
      <c r="AF695" s="2">
        <v>46148</v>
      </c>
      <c r="AG695" s="2">
        <v>45743</v>
      </c>
      <c r="AH695" s="2"/>
      <c r="AI695" s="1" t="s">
        <v>91</v>
      </c>
      <c r="AJ695" s="1" t="s">
        <v>92</v>
      </c>
    </row>
    <row r="696" spans="1:36">
      <c r="A696" s="1" t="s">
        <v>4259</v>
      </c>
      <c r="B696" s="1" t="s">
        <v>4260</v>
      </c>
      <c r="C696" s="1" t="s">
        <v>4261</v>
      </c>
      <c r="D696" s="1" t="s">
        <v>303</v>
      </c>
      <c r="E696" s="1" t="s">
        <v>146</v>
      </c>
      <c r="F696" s="1" t="s">
        <v>63</v>
      </c>
      <c r="G696" s="1" t="s">
        <v>64</v>
      </c>
      <c r="H696" s="1" t="s">
        <v>43</v>
      </c>
      <c r="I696" s="1" t="s">
        <v>44</v>
      </c>
      <c r="J696" t="s">
        <v>65</v>
      </c>
      <c r="K696" t="s">
        <v>66</v>
      </c>
      <c r="L696" s="1" t="s">
        <v>1730</v>
      </c>
      <c r="M696" s="1" t="s">
        <v>139</v>
      </c>
      <c r="N696" s="1" t="s">
        <v>203</v>
      </c>
      <c r="O696" s="1" t="s">
        <v>4262</v>
      </c>
      <c r="P696" s="1" t="s">
        <v>4263</v>
      </c>
      <c r="Q696">
        <v>0</v>
      </c>
      <c r="R696">
        <v>0</v>
      </c>
      <c r="S696">
        <v>0</v>
      </c>
      <c r="T696">
        <v>15</v>
      </c>
      <c r="U696">
        <v>6</v>
      </c>
      <c r="V696">
        <v>150</v>
      </c>
      <c r="W696" s="1" t="s">
        <v>161</v>
      </c>
      <c r="X696" s="1" t="s">
        <v>162</v>
      </c>
      <c r="Y696" s="1" t="s">
        <v>54</v>
      </c>
      <c r="Z696">
        <v>6</v>
      </c>
      <c r="AA696" s="2">
        <v>45686</v>
      </c>
      <c r="AB696">
        <v>23798.35</v>
      </c>
      <c r="AC696">
        <v>35840.54</v>
      </c>
      <c r="AD696">
        <v>0</v>
      </c>
      <c r="AE696" s="1" t="s">
        <v>55</v>
      </c>
      <c r="AF696" s="2">
        <v>46165</v>
      </c>
      <c r="AG696" s="2">
        <v>45697</v>
      </c>
      <c r="AH696" s="2">
        <v>46873</v>
      </c>
      <c r="AI696" s="1" t="s">
        <v>56</v>
      </c>
      <c r="AJ696" s="1" t="s">
        <v>57</v>
      </c>
    </row>
    <row r="697" spans="1:36">
      <c r="A697" s="1" t="s">
        <v>4264</v>
      </c>
      <c r="B697" s="1" t="s">
        <v>4265</v>
      </c>
      <c r="C697" s="1" t="s">
        <v>4266</v>
      </c>
      <c r="D697" s="1" t="s">
        <v>1135</v>
      </c>
      <c r="E697" s="1" t="s">
        <v>122</v>
      </c>
      <c r="F697" s="1" t="s">
        <v>123</v>
      </c>
      <c r="G697" s="1" t="s">
        <v>124</v>
      </c>
      <c r="H697" s="1" t="s">
        <v>43</v>
      </c>
      <c r="I697" s="1" t="s">
        <v>44</v>
      </c>
      <c r="J697" t="s">
        <v>65</v>
      </c>
      <c r="K697" t="s">
        <v>66</v>
      </c>
      <c r="L697" s="1" t="s">
        <v>2085</v>
      </c>
      <c r="M697" s="1" t="s">
        <v>68</v>
      </c>
      <c r="N697" s="1" t="s">
        <v>236</v>
      </c>
      <c r="O697" s="1" t="s">
        <v>4267</v>
      </c>
      <c r="P697" s="1" t="s">
        <v>4268</v>
      </c>
      <c r="Q697">
        <v>54</v>
      </c>
      <c r="R697">
        <v>12</v>
      </c>
      <c r="S697">
        <v>42</v>
      </c>
      <c r="T697">
        <v>15</v>
      </c>
      <c r="U697">
        <v>6</v>
      </c>
      <c r="V697">
        <v>150</v>
      </c>
      <c r="W697" s="1" t="s">
        <v>52</v>
      </c>
      <c r="X697" s="1" t="s">
        <v>53</v>
      </c>
      <c r="Y697" s="1" t="s">
        <v>54</v>
      </c>
      <c r="Z697">
        <v>3</v>
      </c>
      <c r="AA697" s="2">
        <v>45727</v>
      </c>
      <c r="AB697">
        <v>230256.69</v>
      </c>
      <c r="AC697">
        <v>272508.26</v>
      </c>
      <c r="AD697">
        <v>12433861.26</v>
      </c>
      <c r="AE697" s="1" t="s">
        <v>55</v>
      </c>
      <c r="AF697" s="2">
        <v>46152</v>
      </c>
      <c r="AG697" s="2">
        <v>45739</v>
      </c>
      <c r="AH697" s="2"/>
      <c r="AI697" s="1" t="s">
        <v>91</v>
      </c>
      <c r="AJ697" s="1" t="s">
        <v>92</v>
      </c>
    </row>
    <row r="698" spans="1:36">
      <c r="A698" s="1" t="s">
        <v>4269</v>
      </c>
      <c r="B698" s="1" t="s">
        <v>4270</v>
      </c>
      <c r="C698" s="1" t="s">
        <v>4271</v>
      </c>
      <c r="D698" s="1" t="s">
        <v>837</v>
      </c>
      <c r="E698" s="1" t="s">
        <v>265</v>
      </c>
      <c r="F698" s="1" t="s">
        <v>622</v>
      </c>
      <c r="G698" s="1" t="s">
        <v>747</v>
      </c>
      <c r="H698" s="1" t="s">
        <v>43</v>
      </c>
      <c r="I698" s="1" t="s">
        <v>44</v>
      </c>
      <c r="J698" t="s">
        <v>82</v>
      </c>
      <c r="K698" t="s">
        <v>83</v>
      </c>
      <c r="L698" s="1" t="s">
        <v>4272</v>
      </c>
      <c r="M698" s="1" t="s">
        <v>85</v>
      </c>
      <c r="N698" s="1" t="s">
        <v>49</v>
      </c>
      <c r="O698" s="1" t="s">
        <v>4273</v>
      </c>
      <c r="P698" s="1" t="s">
        <v>4274</v>
      </c>
      <c r="Q698">
        <v>3</v>
      </c>
      <c r="R698">
        <v>0</v>
      </c>
      <c r="S698">
        <v>3</v>
      </c>
      <c r="T698">
        <v>10</v>
      </c>
      <c r="U698">
        <v>3</v>
      </c>
      <c r="V698">
        <v>40</v>
      </c>
      <c r="W698" s="1" t="s">
        <v>151</v>
      </c>
      <c r="X698" s="1" t="s">
        <v>152</v>
      </c>
      <c r="Y698" s="1" t="s">
        <v>153</v>
      </c>
      <c r="Z698">
        <v>33</v>
      </c>
      <c r="AA698" s="2">
        <v>45778</v>
      </c>
      <c r="AB698">
        <v>254189.74</v>
      </c>
      <c r="AC698">
        <v>343985.64</v>
      </c>
      <c r="AD698">
        <v>762569.22</v>
      </c>
      <c r="AE698" s="1" t="s">
        <v>55</v>
      </c>
      <c r="AF698" s="2">
        <v>46184</v>
      </c>
      <c r="AG698" s="2">
        <v>45793</v>
      </c>
      <c r="AH698" s="2"/>
      <c r="AI698" s="1" t="s">
        <v>129</v>
      </c>
      <c r="AJ698" s="1" t="s">
        <v>57</v>
      </c>
    </row>
    <row r="699" spans="1:36">
      <c r="A699" s="1" t="s">
        <v>4275</v>
      </c>
      <c r="B699" s="1" t="s">
        <v>4276</v>
      </c>
      <c r="C699" s="1" t="s">
        <v>4277</v>
      </c>
      <c r="D699" s="1" t="s">
        <v>284</v>
      </c>
      <c r="E699" s="1" t="s">
        <v>186</v>
      </c>
      <c r="F699" s="1" t="s">
        <v>80</v>
      </c>
      <c r="G699" s="1" t="s">
        <v>176</v>
      </c>
      <c r="H699" s="1" t="s">
        <v>43</v>
      </c>
      <c r="I699" s="1" t="s">
        <v>44</v>
      </c>
      <c r="J699" t="s">
        <v>65</v>
      </c>
      <c r="K699" t="s">
        <v>66</v>
      </c>
      <c r="L699" s="1" t="s">
        <v>1820</v>
      </c>
      <c r="M699" s="1" t="s">
        <v>68</v>
      </c>
      <c r="N699" s="1" t="s">
        <v>178</v>
      </c>
      <c r="O699" s="1" t="s">
        <v>4278</v>
      </c>
      <c r="P699" s="1" t="s">
        <v>4279</v>
      </c>
      <c r="Q699">
        <v>84</v>
      </c>
      <c r="R699">
        <v>20</v>
      </c>
      <c r="S699">
        <v>64</v>
      </c>
      <c r="T699">
        <v>40</v>
      </c>
      <c r="U699">
        <v>16</v>
      </c>
      <c r="V699">
        <v>160</v>
      </c>
      <c r="W699" s="1" t="s">
        <v>229</v>
      </c>
      <c r="X699" s="1" t="s">
        <v>230</v>
      </c>
      <c r="Y699" s="1" t="s">
        <v>153</v>
      </c>
      <c r="Z699">
        <v>31</v>
      </c>
      <c r="AA699" s="2">
        <v>45892</v>
      </c>
      <c r="AB699">
        <v>899539.47</v>
      </c>
      <c r="AC699">
        <v>1259553.92</v>
      </c>
      <c r="AD699">
        <v>75561315.480000004</v>
      </c>
      <c r="AE699" s="1" t="s">
        <v>55</v>
      </c>
      <c r="AF699" s="2">
        <v>46199</v>
      </c>
      <c r="AG699" s="2">
        <v>45894</v>
      </c>
      <c r="AH699" s="2"/>
      <c r="AI699" s="1" t="s">
        <v>91</v>
      </c>
      <c r="AJ699" s="1" t="s">
        <v>92</v>
      </c>
    </row>
    <row r="700" spans="1:36">
      <c r="A700" s="1" t="s">
        <v>4280</v>
      </c>
      <c r="B700" s="1" t="s">
        <v>4281</v>
      </c>
      <c r="C700" s="1" t="s">
        <v>4282</v>
      </c>
      <c r="D700" s="1" t="s">
        <v>297</v>
      </c>
      <c r="E700" s="1" t="s">
        <v>122</v>
      </c>
      <c r="F700" s="1" t="s">
        <v>80</v>
      </c>
      <c r="G700" s="1" t="s">
        <v>285</v>
      </c>
      <c r="H700" s="1" t="s">
        <v>43</v>
      </c>
      <c r="I700" s="1" t="s">
        <v>44</v>
      </c>
      <c r="J700" t="s">
        <v>45</v>
      </c>
      <c r="K700" t="s">
        <v>46</v>
      </c>
      <c r="L700" s="1" t="s">
        <v>4283</v>
      </c>
      <c r="M700" s="1" t="s">
        <v>139</v>
      </c>
      <c r="N700" s="1" t="s">
        <v>178</v>
      </c>
      <c r="O700" s="1" t="s">
        <v>4284</v>
      </c>
      <c r="P700" s="1" t="s">
        <v>4285</v>
      </c>
      <c r="Q700">
        <v>0</v>
      </c>
      <c r="R700">
        <v>0</v>
      </c>
      <c r="S700">
        <v>0</v>
      </c>
      <c r="T700">
        <v>20</v>
      </c>
      <c r="U700">
        <v>10</v>
      </c>
      <c r="V700">
        <v>160</v>
      </c>
      <c r="W700" s="1" t="s">
        <v>72</v>
      </c>
      <c r="X700" s="1" t="s">
        <v>73</v>
      </c>
      <c r="Y700" s="1" t="s">
        <v>74</v>
      </c>
      <c r="Z700">
        <v>18</v>
      </c>
      <c r="AA700" s="2">
        <v>46176</v>
      </c>
      <c r="AB700">
        <v>481675.02</v>
      </c>
      <c r="AC700">
        <v>582304.27</v>
      </c>
      <c r="AD700">
        <v>0</v>
      </c>
      <c r="AE700" s="1" t="s">
        <v>55</v>
      </c>
      <c r="AF700" s="2">
        <v>46181</v>
      </c>
      <c r="AG700" s="2">
        <v>46183</v>
      </c>
      <c r="AH700" s="2"/>
      <c r="AI700" s="1" t="s">
        <v>56</v>
      </c>
      <c r="AJ700" s="1" t="s">
        <v>57</v>
      </c>
    </row>
    <row r="701" spans="1:36">
      <c r="A701" s="1" t="s">
        <v>4286</v>
      </c>
      <c r="B701" s="1" t="s">
        <v>4287</v>
      </c>
      <c r="C701" s="1" t="s">
        <v>4288</v>
      </c>
      <c r="D701" s="1" t="s">
        <v>2078</v>
      </c>
      <c r="E701" s="1" t="s">
        <v>243</v>
      </c>
      <c r="F701" s="1" t="s">
        <v>244</v>
      </c>
      <c r="G701" s="1" t="s">
        <v>778</v>
      </c>
      <c r="H701" s="1" t="s">
        <v>43</v>
      </c>
      <c r="I701" s="1" t="s">
        <v>44</v>
      </c>
      <c r="J701" t="s">
        <v>82</v>
      </c>
      <c r="K701" t="s">
        <v>83</v>
      </c>
      <c r="L701" s="1" t="s">
        <v>4289</v>
      </c>
      <c r="M701" s="1" t="s">
        <v>126</v>
      </c>
      <c r="N701" s="1" t="s">
        <v>278</v>
      </c>
      <c r="O701" s="1" t="s">
        <v>4290</v>
      </c>
      <c r="P701" s="1" t="s">
        <v>4291</v>
      </c>
      <c r="Q701">
        <v>47</v>
      </c>
      <c r="R701">
        <v>2</v>
      </c>
      <c r="S701">
        <v>45</v>
      </c>
      <c r="T701">
        <v>15</v>
      </c>
      <c r="U701">
        <v>4</v>
      </c>
      <c r="V701">
        <v>75</v>
      </c>
      <c r="W701" s="1" t="s">
        <v>161</v>
      </c>
      <c r="X701" s="1" t="s">
        <v>162</v>
      </c>
      <c r="Y701" s="1" t="s">
        <v>54</v>
      </c>
      <c r="Z701">
        <v>7</v>
      </c>
      <c r="AA701" s="2">
        <v>45920</v>
      </c>
      <c r="AB701">
        <v>110142.11</v>
      </c>
      <c r="AC701">
        <v>168231.2</v>
      </c>
      <c r="AD701">
        <v>5176679.17</v>
      </c>
      <c r="AE701" s="1" t="s">
        <v>55</v>
      </c>
      <c r="AF701" s="2">
        <v>46157</v>
      </c>
      <c r="AG701" s="2">
        <v>45931</v>
      </c>
      <c r="AH701" s="2"/>
      <c r="AI701" s="1" t="s">
        <v>91</v>
      </c>
      <c r="AJ701" s="1" t="s">
        <v>92</v>
      </c>
    </row>
    <row r="702" spans="1:36">
      <c r="A702" s="1" t="s">
        <v>4292</v>
      </c>
      <c r="B702" s="1" t="s">
        <v>4293</v>
      </c>
      <c r="C702" s="1" t="s">
        <v>4294</v>
      </c>
      <c r="D702" s="1" t="s">
        <v>413</v>
      </c>
      <c r="E702" s="1" t="s">
        <v>146</v>
      </c>
      <c r="F702" s="1" t="s">
        <v>244</v>
      </c>
      <c r="G702" s="1" t="s">
        <v>778</v>
      </c>
      <c r="H702" s="1" t="s">
        <v>43</v>
      </c>
      <c r="I702" s="1" t="s">
        <v>44</v>
      </c>
      <c r="J702" t="s">
        <v>65</v>
      </c>
      <c r="K702" t="s">
        <v>66</v>
      </c>
      <c r="L702" s="1" t="s">
        <v>1397</v>
      </c>
      <c r="M702" s="1" t="s">
        <v>139</v>
      </c>
      <c r="N702" s="1" t="s">
        <v>49</v>
      </c>
      <c r="O702" s="1" t="s">
        <v>4295</v>
      </c>
      <c r="P702" s="1" t="s">
        <v>4296</v>
      </c>
      <c r="Q702">
        <v>23</v>
      </c>
      <c r="R702">
        <v>7</v>
      </c>
      <c r="S702">
        <v>16</v>
      </c>
      <c r="T702">
        <v>75</v>
      </c>
      <c r="U702">
        <v>22</v>
      </c>
      <c r="V702">
        <v>450</v>
      </c>
      <c r="W702" s="1" t="s">
        <v>52</v>
      </c>
      <c r="X702" s="1" t="s">
        <v>53</v>
      </c>
      <c r="Y702" s="1" t="s">
        <v>54</v>
      </c>
      <c r="Z702">
        <v>7</v>
      </c>
      <c r="AA702" s="2">
        <v>45777</v>
      </c>
      <c r="AB702">
        <v>293341.07</v>
      </c>
      <c r="AC702">
        <v>358488.69</v>
      </c>
      <c r="AD702">
        <v>6746844.6100000003</v>
      </c>
      <c r="AE702" s="1" t="s">
        <v>55</v>
      </c>
      <c r="AF702" s="2">
        <v>46201</v>
      </c>
      <c r="AG702" s="2">
        <v>45791</v>
      </c>
      <c r="AH702" s="2"/>
      <c r="AI702" s="1" t="s">
        <v>129</v>
      </c>
      <c r="AJ702" s="1" t="s">
        <v>57</v>
      </c>
    </row>
    <row r="703" spans="1:36">
      <c r="A703" s="1" t="s">
        <v>4297</v>
      </c>
      <c r="B703" s="1" t="s">
        <v>1353</v>
      </c>
      <c r="C703" s="1" t="s">
        <v>4298</v>
      </c>
      <c r="D703" s="1" t="s">
        <v>844</v>
      </c>
      <c r="E703" s="1" t="s">
        <v>275</v>
      </c>
      <c r="F703" s="1" t="s">
        <v>622</v>
      </c>
      <c r="G703" s="1" t="s">
        <v>623</v>
      </c>
      <c r="H703" s="1" t="s">
        <v>43</v>
      </c>
      <c r="I703" s="1" t="s">
        <v>44</v>
      </c>
      <c r="J703" t="s">
        <v>82</v>
      </c>
      <c r="K703" t="s">
        <v>83</v>
      </c>
      <c r="L703" s="1" t="s">
        <v>4101</v>
      </c>
      <c r="M703" s="1" t="s">
        <v>114</v>
      </c>
      <c r="N703" s="1" t="s">
        <v>194</v>
      </c>
      <c r="O703" s="1" t="s">
        <v>4299</v>
      </c>
      <c r="P703" s="1" t="s">
        <v>4300</v>
      </c>
      <c r="Q703">
        <v>8</v>
      </c>
      <c r="R703">
        <v>3</v>
      </c>
      <c r="S703">
        <v>5</v>
      </c>
      <c r="T703">
        <v>15</v>
      </c>
      <c r="U703">
        <v>4</v>
      </c>
      <c r="V703">
        <v>90</v>
      </c>
      <c r="W703" s="1" t="s">
        <v>161</v>
      </c>
      <c r="X703" s="1" t="s">
        <v>162</v>
      </c>
      <c r="Y703" s="1" t="s">
        <v>54</v>
      </c>
      <c r="Z703">
        <v>8</v>
      </c>
      <c r="AA703" s="2">
        <v>45685</v>
      </c>
      <c r="AB703">
        <v>174860.27</v>
      </c>
      <c r="AC703">
        <v>257057.73</v>
      </c>
      <c r="AD703">
        <v>1398882.16</v>
      </c>
      <c r="AE703" s="1" t="s">
        <v>55</v>
      </c>
      <c r="AF703" s="2">
        <v>46167</v>
      </c>
      <c r="AG703" s="2">
        <v>45698</v>
      </c>
      <c r="AH703" s="2"/>
      <c r="AI703" s="1" t="s">
        <v>129</v>
      </c>
      <c r="AJ703" s="1" t="s">
        <v>57</v>
      </c>
    </row>
    <row r="704" spans="1:36">
      <c r="A704" s="1" t="s">
        <v>4301</v>
      </c>
      <c r="B704" s="1" t="s">
        <v>4302</v>
      </c>
      <c r="C704" s="1" t="s">
        <v>4303</v>
      </c>
      <c r="D704" s="1" t="s">
        <v>799</v>
      </c>
      <c r="E704" s="1" t="s">
        <v>254</v>
      </c>
      <c r="F704" s="1" t="s">
        <v>135</v>
      </c>
      <c r="G704" s="1" t="s">
        <v>706</v>
      </c>
      <c r="H704" s="1" t="s">
        <v>137</v>
      </c>
      <c r="I704" s="1" t="s">
        <v>44</v>
      </c>
      <c r="J704" t="s">
        <v>45</v>
      </c>
      <c r="K704" t="s">
        <v>46</v>
      </c>
      <c r="L704" s="1" t="s">
        <v>4304</v>
      </c>
      <c r="M704" s="1" t="s">
        <v>48</v>
      </c>
      <c r="N704" s="1" t="s">
        <v>178</v>
      </c>
      <c r="O704" s="1" t="s">
        <v>4305</v>
      </c>
      <c r="P704" s="1" t="s">
        <v>4306</v>
      </c>
      <c r="Q704">
        <v>289</v>
      </c>
      <c r="R704">
        <v>69</v>
      </c>
      <c r="S704">
        <v>220</v>
      </c>
      <c r="T704">
        <v>40</v>
      </c>
      <c r="U704">
        <v>16</v>
      </c>
      <c r="V704">
        <v>320</v>
      </c>
      <c r="W704" s="1" t="s">
        <v>181</v>
      </c>
      <c r="X704" s="1" t="s">
        <v>182</v>
      </c>
      <c r="Y704" s="1" t="s">
        <v>54</v>
      </c>
      <c r="Z704">
        <v>10</v>
      </c>
      <c r="AA704" s="2">
        <v>45875</v>
      </c>
      <c r="AB704">
        <v>30559.599999999999</v>
      </c>
      <c r="AC704">
        <v>35176.480000000003</v>
      </c>
      <c r="AD704">
        <v>8831724.4000000004</v>
      </c>
      <c r="AE704" s="1" t="s">
        <v>55</v>
      </c>
      <c r="AF704" s="2">
        <v>46146</v>
      </c>
      <c r="AG704" s="2">
        <v>45890</v>
      </c>
      <c r="AH704" s="2">
        <v>46237</v>
      </c>
      <c r="AI704" s="1" t="s">
        <v>91</v>
      </c>
      <c r="AJ704" s="1" t="s">
        <v>92</v>
      </c>
    </row>
    <row r="705" spans="1:36">
      <c r="A705" s="1" t="s">
        <v>4307</v>
      </c>
      <c r="B705" s="1" t="s">
        <v>4308</v>
      </c>
      <c r="C705" s="1" t="s">
        <v>4309</v>
      </c>
      <c r="D705" s="1" t="s">
        <v>39</v>
      </c>
      <c r="E705" s="1" t="s">
        <v>40</v>
      </c>
      <c r="F705" s="1" t="s">
        <v>41</v>
      </c>
      <c r="G705" s="1" t="s">
        <v>786</v>
      </c>
      <c r="H705" s="1" t="s">
        <v>43</v>
      </c>
      <c r="I705" s="1" t="s">
        <v>44</v>
      </c>
      <c r="J705" t="s">
        <v>45</v>
      </c>
      <c r="K705" t="s">
        <v>46</v>
      </c>
      <c r="L705" s="1" t="s">
        <v>4310</v>
      </c>
      <c r="M705" s="1" t="s">
        <v>48</v>
      </c>
      <c r="N705" s="1" t="s">
        <v>278</v>
      </c>
      <c r="O705" s="1" t="s">
        <v>4311</v>
      </c>
      <c r="P705" s="1" t="s">
        <v>4312</v>
      </c>
      <c r="Q705">
        <v>71</v>
      </c>
      <c r="R705">
        <v>1</v>
      </c>
      <c r="S705">
        <v>70</v>
      </c>
      <c r="T705">
        <v>20</v>
      </c>
      <c r="U705">
        <v>8</v>
      </c>
      <c r="V705">
        <v>80</v>
      </c>
      <c r="W705" s="1" t="s">
        <v>52</v>
      </c>
      <c r="X705" s="1" t="s">
        <v>53</v>
      </c>
      <c r="Y705" s="1" t="s">
        <v>54</v>
      </c>
      <c r="Z705">
        <v>4</v>
      </c>
      <c r="AA705" s="2">
        <v>46176</v>
      </c>
      <c r="AB705">
        <v>176069.76000000001</v>
      </c>
      <c r="AC705">
        <v>213381.75</v>
      </c>
      <c r="AD705">
        <v>12500952.960000001</v>
      </c>
      <c r="AE705" s="1" t="s">
        <v>55</v>
      </c>
      <c r="AF705" s="2">
        <v>46181</v>
      </c>
      <c r="AG705" s="2">
        <v>46191</v>
      </c>
      <c r="AH705" s="2"/>
      <c r="AI705" s="1" t="s">
        <v>91</v>
      </c>
      <c r="AJ705" s="1" t="s">
        <v>92</v>
      </c>
    </row>
    <row r="706" spans="1:36">
      <c r="A706" s="1" t="s">
        <v>4313</v>
      </c>
      <c r="B706" s="1" t="s">
        <v>4314</v>
      </c>
      <c r="C706" s="1" t="s">
        <v>4315</v>
      </c>
      <c r="D706" s="1" t="s">
        <v>1015</v>
      </c>
      <c r="E706" s="1" t="s">
        <v>62</v>
      </c>
      <c r="F706" s="1" t="s">
        <v>80</v>
      </c>
      <c r="G706" s="1" t="s">
        <v>81</v>
      </c>
      <c r="H706" s="1" t="s">
        <v>43</v>
      </c>
      <c r="I706" s="1" t="s">
        <v>44</v>
      </c>
      <c r="J706" t="s">
        <v>65</v>
      </c>
      <c r="K706" t="s">
        <v>66</v>
      </c>
      <c r="L706" s="1" t="s">
        <v>4316</v>
      </c>
      <c r="M706" s="1" t="s">
        <v>114</v>
      </c>
      <c r="N706" s="1" t="s">
        <v>69</v>
      </c>
      <c r="O706" s="1" t="s">
        <v>4317</v>
      </c>
      <c r="P706" s="1" t="s">
        <v>4318</v>
      </c>
      <c r="Q706">
        <v>49</v>
      </c>
      <c r="R706">
        <v>9</v>
      </c>
      <c r="S706">
        <v>40</v>
      </c>
      <c r="T706">
        <v>25</v>
      </c>
      <c r="U706">
        <v>12</v>
      </c>
      <c r="V706">
        <v>125</v>
      </c>
      <c r="W706" s="1" t="s">
        <v>229</v>
      </c>
      <c r="X706" s="1" t="s">
        <v>230</v>
      </c>
      <c r="Y706" s="1" t="s">
        <v>153</v>
      </c>
      <c r="Z706">
        <v>30</v>
      </c>
      <c r="AA706" s="2">
        <v>45774</v>
      </c>
      <c r="AB706">
        <v>709394.77</v>
      </c>
      <c r="AC706">
        <v>861890.39</v>
      </c>
      <c r="AD706">
        <v>34760343.729999997</v>
      </c>
      <c r="AE706" s="1" t="s">
        <v>55</v>
      </c>
      <c r="AF706" s="2">
        <v>46172</v>
      </c>
      <c r="AG706" s="2">
        <v>45787</v>
      </c>
      <c r="AH706" s="2"/>
      <c r="AI706" s="1" t="s">
        <v>91</v>
      </c>
      <c r="AJ706" s="1" t="s">
        <v>92</v>
      </c>
    </row>
    <row r="707" spans="1:36">
      <c r="A707" s="1" t="s">
        <v>4319</v>
      </c>
      <c r="B707" s="1" t="s">
        <v>4320</v>
      </c>
      <c r="C707" s="1" t="s">
        <v>4321</v>
      </c>
      <c r="D707" s="1" t="s">
        <v>1179</v>
      </c>
      <c r="E707" s="1" t="s">
        <v>110</v>
      </c>
      <c r="F707" s="1" t="s">
        <v>41</v>
      </c>
      <c r="G707" s="1" t="s">
        <v>147</v>
      </c>
      <c r="H707" s="1" t="s">
        <v>43</v>
      </c>
      <c r="I707" s="1" t="s">
        <v>44</v>
      </c>
      <c r="J707" t="s">
        <v>65</v>
      </c>
      <c r="K707" t="s">
        <v>66</v>
      </c>
      <c r="L707" s="1" t="s">
        <v>4322</v>
      </c>
      <c r="M707" s="1" t="s">
        <v>139</v>
      </c>
      <c r="N707" s="1" t="s">
        <v>69</v>
      </c>
      <c r="O707" s="1" t="s">
        <v>4323</v>
      </c>
      <c r="P707" s="1" t="s">
        <v>4324</v>
      </c>
      <c r="Q707">
        <v>24</v>
      </c>
      <c r="R707">
        <v>3</v>
      </c>
      <c r="S707">
        <v>21</v>
      </c>
      <c r="T707">
        <v>15</v>
      </c>
      <c r="U707">
        <v>6</v>
      </c>
      <c r="V707">
        <v>60</v>
      </c>
      <c r="W707" s="1" t="s">
        <v>444</v>
      </c>
      <c r="X707" s="1" t="s">
        <v>445</v>
      </c>
      <c r="Y707" s="1" t="s">
        <v>74</v>
      </c>
      <c r="Z707">
        <v>19</v>
      </c>
      <c r="AA707" s="2">
        <v>45675</v>
      </c>
      <c r="AB707">
        <v>50271.39</v>
      </c>
      <c r="AC707">
        <v>59452.56</v>
      </c>
      <c r="AD707">
        <v>1206513.3600000001</v>
      </c>
      <c r="AE707" s="1" t="s">
        <v>55</v>
      </c>
      <c r="AF707" s="2">
        <v>46178</v>
      </c>
      <c r="AG707" s="2">
        <v>45689</v>
      </c>
      <c r="AH707" s="2"/>
      <c r="AI707" s="1" t="s">
        <v>91</v>
      </c>
      <c r="AJ707" s="1" t="s">
        <v>92</v>
      </c>
    </row>
    <row r="708" spans="1:36">
      <c r="A708" s="1" t="s">
        <v>4325</v>
      </c>
      <c r="B708" s="1" t="s">
        <v>4326</v>
      </c>
      <c r="C708" s="1" t="s">
        <v>4327</v>
      </c>
      <c r="D708" s="1" t="s">
        <v>355</v>
      </c>
      <c r="E708" s="1" t="s">
        <v>62</v>
      </c>
      <c r="F708" s="1" t="s">
        <v>123</v>
      </c>
      <c r="G708" s="1" t="s">
        <v>124</v>
      </c>
      <c r="H708" s="1" t="s">
        <v>43</v>
      </c>
      <c r="I708" s="1" t="s">
        <v>44</v>
      </c>
      <c r="J708" t="s">
        <v>65</v>
      </c>
      <c r="K708" t="s">
        <v>66</v>
      </c>
      <c r="L708" s="1" t="s">
        <v>2751</v>
      </c>
      <c r="M708" s="1" t="s">
        <v>100</v>
      </c>
      <c r="N708" s="1" t="s">
        <v>69</v>
      </c>
      <c r="O708" s="1" t="s">
        <v>4328</v>
      </c>
      <c r="P708" s="1" t="s">
        <v>4329</v>
      </c>
      <c r="Q708">
        <v>0</v>
      </c>
      <c r="R708">
        <v>0</v>
      </c>
      <c r="S708">
        <v>0</v>
      </c>
      <c r="T708">
        <v>40</v>
      </c>
      <c r="U708">
        <v>20</v>
      </c>
      <c r="V708">
        <v>240</v>
      </c>
      <c r="W708" s="1" t="s">
        <v>161</v>
      </c>
      <c r="X708" s="1" t="s">
        <v>162</v>
      </c>
      <c r="Y708" s="1" t="s">
        <v>54</v>
      </c>
      <c r="Z708">
        <v>8</v>
      </c>
      <c r="AA708" s="2">
        <v>45946</v>
      </c>
      <c r="AB708">
        <v>196895.16</v>
      </c>
      <c r="AC708">
        <v>290201.46000000002</v>
      </c>
      <c r="AD708">
        <v>0</v>
      </c>
      <c r="AE708" s="1" t="s">
        <v>55</v>
      </c>
      <c r="AF708" s="2">
        <v>46150</v>
      </c>
      <c r="AG708" s="2">
        <v>45956</v>
      </c>
      <c r="AH708" s="2"/>
      <c r="AI708" s="1" t="s">
        <v>56</v>
      </c>
      <c r="AJ708" s="1" t="s">
        <v>57</v>
      </c>
    </row>
    <row r="709" spans="1:36">
      <c r="A709" s="1" t="s">
        <v>4330</v>
      </c>
      <c r="B709" s="1" t="s">
        <v>4331</v>
      </c>
      <c r="C709" s="1" t="s">
        <v>4332</v>
      </c>
      <c r="D709" s="1" t="s">
        <v>785</v>
      </c>
      <c r="E709" s="1" t="s">
        <v>146</v>
      </c>
      <c r="F709" s="1" t="s">
        <v>41</v>
      </c>
      <c r="G709" s="1" t="s">
        <v>42</v>
      </c>
      <c r="H709" s="1" t="s">
        <v>43</v>
      </c>
      <c r="I709" s="1" t="s">
        <v>44</v>
      </c>
      <c r="J709" t="s">
        <v>82</v>
      </c>
      <c r="K709" t="s">
        <v>83</v>
      </c>
      <c r="L709" s="1" t="s">
        <v>4333</v>
      </c>
      <c r="M709" s="1" t="s">
        <v>48</v>
      </c>
      <c r="N709" s="1" t="s">
        <v>115</v>
      </c>
      <c r="O709" s="1" t="s">
        <v>4334</v>
      </c>
      <c r="P709" s="1" t="s">
        <v>4335</v>
      </c>
      <c r="Q709">
        <v>2</v>
      </c>
      <c r="R709">
        <v>0</v>
      </c>
      <c r="S709">
        <v>2</v>
      </c>
      <c r="T709">
        <v>15</v>
      </c>
      <c r="U709">
        <v>4</v>
      </c>
      <c r="V709">
        <v>120</v>
      </c>
      <c r="W709" s="1" t="s">
        <v>308</v>
      </c>
      <c r="X709" s="1" t="s">
        <v>309</v>
      </c>
      <c r="Y709" s="1" t="s">
        <v>74</v>
      </c>
      <c r="Z709">
        <v>19</v>
      </c>
      <c r="AA709" s="2">
        <v>46070</v>
      </c>
      <c r="AB709">
        <v>50029.11</v>
      </c>
      <c r="AC709">
        <v>59007.8</v>
      </c>
      <c r="AD709">
        <v>100058.22</v>
      </c>
      <c r="AE709" s="1" t="s">
        <v>55</v>
      </c>
      <c r="AF709" s="2">
        <v>46168</v>
      </c>
      <c r="AG709" s="2">
        <v>46085</v>
      </c>
      <c r="AH709" s="2"/>
      <c r="AI709" s="1" t="s">
        <v>129</v>
      </c>
      <c r="AJ709" s="1" t="s">
        <v>57</v>
      </c>
    </row>
    <row r="710" spans="1:36">
      <c r="A710" s="1" t="s">
        <v>4336</v>
      </c>
      <c r="B710" s="1" t="s">
        <v>4337</v>
      </c>
      <c r="C710" s="1" t="s">
        <v>4338</v>
      </c>
      <c r="D710" s="1" t="s">
        <v>557</v>
      </c>
      <c r="E710" s="1" t="s">
        <v>254</v>
      </c>
      <c r="F710" s="1" t="s">
        <v>135</v>
      </c>
      <c r="G710" s="1" t="s">
        <v>166</v>
      </c>
      <c r="H710" s="1" t="s">
        <v>137</v>
      </c>
      <c r="I710" s="1" t="s">
        <v>201</v>
      </c>
      <c r="J710" t="s">
        <v>82</v>
      </c>
      <c r="K710" t="s">
        <v>83</v>
      </c>
      <c r="L710" s="1" t="s">
        <v>4339</v>
      </c>
      <c r="M710" s="1" t="s">
        <v>168</v>
      </c>
      <c r="N710" s="1" t="s">
        <v>194</v>
      </c>
      <c r="O710" s="1" t="s">
        <v>4340</v>
      </c>
      <c r="P710" s="1" t="s">
        <v>4341</v>
      </c>
      <c r="Q710">
        <v>239</v>
      </c>
      <c r="R710">
        <v>5</v>
      </c>
      <c r="S710">
        <v>234</v>
      </c>
      <c r="T710">
        <v>75</v>
      </c>
      <c r="U710">
        <v>37</v>
      </c>
      <c r="V710">
        <v>300</v>
      </c>
      <c r="W710" s="1" t="s">
        <v>259</v>
      </c>
      <c r="X710" s="1" t="s">
        <v>260</v>
      </c>
      <c r="Y710" s="1" t="s">
        <v>54</v>
      </c>
      <c r="Z710">
        <v>11</v>
      </c>
      <c r="AA710" s="2">
        <v>45956</v>
      </c>
      <c r="AB710">
        <v>37713.279999999999</v>
      </c>
      <c r="AC710">
        <v>45220.08</v>
      </c>
      <c r="AD710">
        <v>9013473.9199999999</v>
      </c>
      <c r="AE710" s="1" t="s">
        <v>55</v>
      </c>
      <c r="AF710" s="2">
        <v>46189</v>
      </c>
      <c r="AG710" s="2">
        <v>45960</v>
      </c>
      <c r="AH710" s="2">
        <v>46493</v>
      </c>
      <c r="AI710" s="1" t="s">
        <v>91</v>
      </c>
      <c r="AJ710" s="1" t="s">
        <v>92</v>
      </c>
    </row>
    <row r="711" spans="1:36">
      <c r="A711" s="1" t="s">
        <v>4342</v>
      </c>
      <c r="B711" s="1" t="s">
        <v>4343</v>
      </c>
      <c r="C711" s="1" t="s">
        <v>4344</v>
      </c>
      <c r="D711" s="1" t="s">
        <v>242</v>
      </c>
      <c r="E711" s="1" t="s">
        <v>243</v>
      </c>
      <c r="F711" s="1" t="s">
        <v>244</v>
      </c>
      <c r="G711" s="1" t="s">
        <v>778</v>
      </c>
      <c r="H711" s="1" t="s">
        <v>43</v>
      </c>
      <c r="I711" s="1" t="s">
        <v>201</v>
      </c>
      <c r="J711" t="s">
        <v>82</v>
      </c>
      <c r="K711" t="s">
        <v>83</v>
      </c>
      <c r="L711" s="1" t="s">
        <v>4345</v>
      </c>
      <c r="M711" s="1" t="s">
        <v>114</v>
      </c>
      <c r="N711" s="1" t="s">
        <v>69</v>
      </c>
      <c r="O711" s="1" t="s">
        <v>4346</v>
      </c>
      <c r="P711" s="1" t="s">
        <v>4347</v>
      </c>
      <c r="Q711">
        <v>315</v>
      </c>
      <c r="R711">
        <v>80</v>
      </c>
      <c r="S711">
        <v>235</v>
      </c>
      <c r="T711">
        <v>100</v>
      </c>
      <c r="U711">
        <v>50</v>
      </c>
      <c r="V711">
        <v>800</v>
      </c>
      <c r="W711" s="1" t="s">
        <v>151</v>
      </c>
      <c r="X711" s="1" t="s">
        <v>152</v>
      </c>
      <c r="Y711" s="1" t="s">
        <v>153</v>
      </c>
      <c r="Z711">
        <v>35</v>
      </c>
      <c r="AA711" s="2">
        <v>45847</v>
      </c>
      <c r="AB711">
        <v>28661.39</v>
      </c>
      <c r="AC711">
        <v>40122.57</v>
      </c>
      <c r="AD711">
        <v>9028337.8499999996</v>
      </c>
      <c r="AE711" s="1" t="s">
        <v>55</v>
      </c>
      <c r="AF711" s="2">
        <v>46181</v>
      </c>
      <c r="AG711" s="2">
        <v>45853</v>
      </c>
      <c r="AH711" s="2"/>
      <c r="AI711" s="1" t="s">
        <v>91</v>
      </c>
      <c r="AJ711" s="1" t="s">
        <v>92</v>
      </c>
    </row>
    <row r="712" spans="1:36">
      <c r="A712" s="1" t="s">
        <v>4348</v>
      </c>
      <c r="B712" s="1" t="s">
        <v>4349</v>
      </c>
      <c r="C712" s="1" t="s">
        <v>4350</v>
      </c>
      <c r="D712" s="1" t="s">
        <v>971</v>
      </c>
      <c r="E712" s="1" t="s">
        <v>110</v>
      </c>
      <c r="F712" s="1" t="s">
        <v>41</v>
      </c>
      <c r="G712" s="1" t="s">
        <v>147</v>
      </c>
      <c r="H712" s="1" t="s">
        <v>43</v>
      </c>
      <c r="I712" s="1" t="s">
        <v>44</v>
      </c>
      <c r="J712" t="s">
        <v>82</v>
      </c>
      <c r="K712" t="s">
        <v>83</v>
      </c>
      <c r="L712" s="1" t="s">
        <v>4351</v>
      </c>
      <c r="M712" s="1" t="s">
        <v>126</v>
      </c>
      <c r="N712" s="1" t="s">
        <v>236</v>
      </c>
      <c r="O712" s="1" t="s">
        <v>1709</v>
      </c>
      <c r="P712" s="1" t="s">
        <v>4352</v>
      </c>
      <c r="Q712">
        <v>166</v>
      </c>
      <c r="R712">
        <v>45</v>
      </c>
      <c r="S712">
        <v>121</v>
      </c>
      <c r="T712">
        <v>75</v>
      </c>
      <c r="U712">
        <v>30</v>
      </c>
      <c r="V712">
        <v>750</v>
      </c>
      <c r="W712" s="1" t="s">
        <v>151</v>
      </c>
      <c r="X712" s="1" t="s">
        <v>152</v>
      </c>
      <c r="Y712" s="1" t="s">
        <v>153</v>
      </c>
      <c r="Z712">
        <v>37</v>
      </c>
      <c r="AA712" s="2">
        <v>46146</v>
      </c>
      <c r="AB712">
        <v>19685.32</v>
      </c>
      <c r="AC712">
        <v>25398.14</v>
      </c>
      <c r="AD712">
        <v>3267763.12</v>
      </c>
      <c r="AE712" s="1" t="s">
        <v>55</v>
      </c>
      <c r="AF712" s="2">
        <v>46165</v>
      </c>
      <c r="AG712" s="2">
        <v>46157</v>
      </c>
      <c r="AH712" s="2"/>
      <c r="AI712" s="1" t="s">
        <v>91</v>
      </c>
      <c r="AJ712" s="1" t="s">
        <v>92</v>
      </c>
    </row>
    <row r="713" spans="1:36">
      <c r="A713" s="1" t="s">
        <v>4353</v>
      </c>
      <c r="B713" s="1" t="s">
        <v>4354</v>
      </c>
      <c r="C713" s="1" t="s">
        <v>4355</v>
      </c>
      <c r="D713" s="1" t="s">
        <v>1033</v>
      </c>
      <c r="E713" s="1" t="s">
        <v>62</v>
      </c>
      <c r="F713" s="1" t="s">
        <v>217</v>
      </c>
      <c r="G713" s="1" t="s">
        <v>218</v>
      </c>
      <c r="H713" s="1" t="s">
        <v>43</v>
      </c>
      <c r="I713" s="1" t="s">
        <v>44</v>
      </c>
      <c r="J713" t="s">
        <v>82</v>
      </c>
      <c r="K713" t="s">
        <v>83</v>
      </c>
      <c r="L713" s="1" t="s">
        <v>2683</v>
      </c>
      <c r="M713" s="1" t="s">
        <v>48</v>
      </c>
      <c r="N713" s="1" t="s">
        <v>203</v>
      </c>
      <c r="O713" s="1" t="s">
        <v>4356</v>
      </c>
      <c r="P713" s="1" t="s">
        <v>4357</v>
      </c>
      <c r="Q713">
        <v>0</v>
      </c>
      <c r="R713">
        <v>0</v>
      </c>
      <c r="S713">
        <v>0</v>
      </c>
      <c r="T713">
        <v>10</v>
      </c>
      <c r="U713">
        <v>5</v>
      </c>
      <c r="V713">
        <v>100</v>
      </c>
      <c r="W713" s="1" t="s">
        <v>259</v>
      </c>
      <c r="X713" s="1" t="s">
        <v>260</v>
      </c>
      <c r="Y713" s="1" t="s">
        <v>54</v>
      </c>
      <c r="Z713">
        <v>5</v>
      </c>
      <c r="AA713" s="2">
        <v>45755</v>
      </c>
      <c r="AB713">
        <v>482824.99</v>
      </c>
      <c r="AC713">
        <v>703049.29</v>
      </c>
      <c r="AD713">
        <v>0</v>
      </c>
      <c r="AE713" s="1" t="s">
        <v>55</v>
      </c>
      <c r="AF713" s="2">
        <v>46196</v>
      </c>
      <c r="AG713" s="2">
        <v>45767</v>
      </c>
      <c r="AH713" s="2"/>
      <c r="AI713" s="1" t="s">
        <v>56</v>
      </c>
      <c r="AJ713" s="1" t="s">
        <v>57</v>
      </c>
    </row>
    <row r="714" spans="1:36">
      <c r="A714" s="1" t="s">
        <v>4358</v>
      </c>
      <c r="B714" s="1" t="s">
        <v>4359</v>
      </c>
      <c r="C714" s="1" t="s">
        <v>4360</v>
      </c>
      <c r="D714" s="1" t="s">
        <v>274</v>
      </c>
      <c r="E714" s="1" t="s">
        <v>275</v>
      </c>
      <c r="F714" s="1" t="s">
        <v>266</v>
      </c>
      <c r="G714" s="1" t="s">
        <v>313</v>
      </c>
      <c r="H714" s="1" t="s">
        <v>43</v>
      </c>
      <c r="I714" s="1" t="s">
        <v>44</v>
      </c>
      <c r="J714" t="s">
        <v>65</v>
      </c>
      <c r="K714" t="s">
        <v>66</v>
      </c>
      <c r="L714" s="1" t="s">
        <v>4361</v>
      </c>
      <c r="M714" s="1" t="s">
        <v>114</v>
      </c>
      <c r="N714" s="1" t="s">
        <v>101</v>
      </c>
      <c r="O714" s="1" t="s">
        <v>1491</v>
      </c>
      <c r="P714" s="1" t="s">
        <v>4362</v>
      </c>
      <c r="Q714">
        <v>63</v>
      </c>
      <c r="R714">
        <v>0</v>
      </c>
      <c r="S714">
        <v>63</v>
      </c>
      <c r="T714">
        <v>15</v>
      </c>
      <c r="U714">
        <v>6</v>
      </c>
      <c r="V714">
        <v>120</v>
      </c>
      <c r="W714" s="1" t="s">
        <v>72</v>
      </c>
      <c r="X714" s="1" t="s">
        <v>73</v>
      </c>
      <c r="Y714" s="1" t="s">
        <v>74</v>
      </c>
      <c r="Z714">
        <v>19</v>
      </c>
      <c r="AA714" s="2">
        <v>45677</v>
      </c>
      <c r="AB714">
        <v>612588.38</v>
      </c>
      <c r="AC714">
        <v>772860.27</v>
      </c>
      <c r="AD714">
        <v>38593067.939999998</v>
      </c>
      <c r="AE714" s="1" t="s">
        <v>55</v>
      </c>
      <c r="AF714" s="2">
        <v>46161</v>
      </c>
      <c r="AG714" s="2">
        <v>45683</v>
      </c>
      <c r="AH714" s="2"/>
      <c r="AI714" s="1" t="s">
        <v>91</v>
      </c>
      <c r="AJ714" s="1" t="s">
        <v>92</v>
      </c>
    </row>
    <row r="715" spans="1:36">
      <c r="A715" s="1" t="s">
        <v>4363</v>
      </c>
      <c r="B715" s="1" t="s">
        <v>4364</v>
      </c>
      <c r="C715" s="1" t="s">
        <v>4365</v>
      </c>
      <c r="D715" s="1" t="s">
        <v>455</v>
      </c>
      <c r="E715" s="1" t="s">
        <v>62</v>
      </c>
      <c r="F715" s="1" t="s">
        <v>135</v>
      </c>
      <c r="G715" s="1" t="s">
        <v>166</v>
      </c>
      <c r="H715" s="1" t="s">
        <v>137</v>
      </c>
      <c r="I715" s="1" t="s">
        <v>44</v>
      </c>
      <c r="J715" t="s">
        <v>65</v>
      </c>
      <c r="K715" t="s">
        <v>66</v>
      </c>
      <c r="L715" s="1" t="s">
        <v>4366</v>
      </c>
      <c r="M715" s="1" t="s">
        <v>100</v>
      </c>
      <c r="N715" s="1" t="s">
        <v>115</v>
      </c>
      <c r="O715" s="1" t="s">
        <v>4367</v>
      </c>
      <c r="P715" s="1" t="s">
        <v>4368</v>
      </c>
      <c r="Q715">
        <v>28</v>
      </c>
      <c r="R715">
        <v>6</v>
      </c>
      <c r="S715">
        <v>22</v>
      </c>
      <c r="T715">
        <v>100</v>
      </c>
      <c r="U715">
        <v>50</v>
      </c>
      <c r="V715">
        <v>600</v>
      </c>
      <c r="W715" s="1" t="s">
        <v>444</v>
      </c>
      <c r="X715" s="1" t="s">
        <v>445</v>
      </c>
      <c r="Y715" s="1" t="s">
        <v>74</v>
      </c>
      <c r="Z715">
        <v>21</v>
      </c>
      <c r="AA715" s="2">
        <v>46101</v>
      </c>
      <c r="AB715">
        <v>36857.33</v>
      </c>
      <c r="AC715">
        <v>44810.16</v>
      </c>
      <c r="AD715">
        <v>1032005.24</v>
      </c>
      <c r="AE715" s="1" t="s">
        <v>55</v>
      </c>
      <c r="AF715" s="2">
        <v>46146</v>
      </c>
      <c r="AG715" s="2">
        <v>46106</v>
      </c>
      <c r="AH715" s="2">
        <v>46605</v>
      </c>
      <c r="AI715" s="1" t="s">
        <v>129</v>
      </c>
      <c r="AJ715" s="1" t="s">
        <v>57</v>
      </c>
    </row>
    <row r="716" spans="1:36">
      <c r="A716" s="1" t="s">
        <v>4369</v>
      </c>
      <c r="B716" s="1" t="s">
        <v>4370</v>
      </c>
      <c r="C716" s="1" t="s">
        <v>4371</v>
      </c>
      <c r="D716" s="1" t="s">
        <v>799</v>
      </c>
      <c r="E716" s="1" t="s">
        <v>254</v>
      </c>
      <c r="F716" s="1" t="s">
        <v>111</v>
      </c>
      <c r="G716" s="1" t="s">
        <v>136</v>
      </c>
      <c r="H716" s="1" t="s">
        <v>137</v>
      </c>
      <c r="I716" s="1" t="s">
        <v>44</v>
      </c>
      <c r="J716" t="s">
        <v>82</v>
      </c>
      <c r="K716" t="s">
        <v>83</v>
      </c>
      <c r="L716" s="1" t="s">
        <v>4372</v>
      </c>
      <c r="M716" s="1" t="s">
        <v>48</v>
      </c>
      <c r="N716" s="1" t="s">
        <v>194</v>
      </c>
      <c r="O716" s="1" t="s">
        <v>4373</v>
      </c>
      <c r="P716" s="1" t="s">
        <v>4374</v>
      </c>
      <c r="Q716">
        <v>7</v>
      </c>
      <c r="R716">
        <v>0</v>
      </c>
      <c r="S716">
        <v>7</v>
      </c>
      <c r="T716">
        <v>15</v>
      </c>
      <c r="U716">
        <v>6</v>
      </c>
      <c r="V716">
        <v>90</v>
      </c>
      <c r="W716" s="1" t="s">
        <v>161</v>
      </c>
      <c r="X716" s="1" t="s">
        <v>162</v>
      </c>
      <c r="Y716" s="1" t="s">
        <v>54</v>
      </c>
      <c r="Z716">
        <v>6</v>
      </c>
      <c r="AA716" s="2">
        <v>46123</v>
      </c>
      <c r="AB716">
        <v>30714.99</v>
      </c>
      <c r="AC716">
        <v>36171.35</v>
      </c>
      <c r="AD716">
        <v>215004.93</v>
      </c>
      <c r="AE716" s="1" t="s">
        <v>55</v>
      </c>
      <c r="AF716" s="2">
        <v>46180</v>
      </c>
      <c r="AG716" s="2">
        <v>46126</v>
      </c>
      <c r="AH716" s="2">
        <v>46337</v>
      </c>
      <c r="AI716" s="1" t="s">
        <v>129</v>
      </c>
      <c r="AJ716" s="1" t="s">
        <v>57</v>
      </c>
    </row>
    <row r="717" spans="1:36">
      <c r="A717" s="1" t="s">
        <v>4375</v>
      </c>
      <c r="B717" s="1" t="s">
        <v>4376</v>
      </c>
      <c r="C717" s="1" t="s">
        <v>4377</v>
      </c>
      <c r="D717" s="1" t="s">
        <v>355</v>
      </c>
      <c r="E717" s="1" t="s">
        <v>62</v>
      </c>
      <c r="F717" s="1" t="s">
        <v>123</v>
      </c>
      <c r="G717" s="1" t="s">
        <v>200</v>
      </c>
      <c r="H717" s="1" t="s">
        <v>43</v>
      </c>
      <c r="I717" s="1" t="s">
        <v>44</v>
      </c>
      <c r="J717" t="s">
        <v>82</v>
      </c>
      <c r="K717" t="s">
        <v>83</v>
      </c>
      <c r="L717" s="1" t="s">
        <v>4378</v>
      </c>
      <c r="M717" s="1" t="s">
        <v>168</v>
      </c>
      <c r="N717" s="1" t="s">
        <v>101</v>
      </c>
      <c r="O717" s="1" t="s">
        <v>4379</v>
      </c>
      <c r="P717" s="1" t="s">
        <v>4380</v>
      </c>
      <c r="Q717">
        <v>499</v>
      </c>
      <c r="R717">
        <v>13</v>
      </c>
      <c r="S717">
        <v>486</v>
      </c>
      <c r="T717">
        <v>75</v>
      </c>
      <c r="U717">
        <v>22</v>
      </c>
      <c r="V717">
        <v>600</v>
      </c>
      <c r="W717" s="1" t="s">
        <v>161</v>
      </c>
      <c r="X717" s="1" t="s">
        <v>162</v>
      </c>
      <c r="Y717" s="1" t="s">
        <v>54</v>
      </c>
      <c r="Z717">
        <v>4</v>
      </c>
      <c r="AA717" s="2">
        <v>45714</v>
      </c>
      <c r="AB717">
        <v>645944.36</v>
      </c>
      <c r="AC717">
        <v>831374.29</v>
      </c>
      <c r="AD717">
        <v>322326235.60000002</v>
      </c>
      <c r="AE717" s="1" t="s">
        <v>55</v>
      </c>
      <c r="AF717" s="2">
        <v>46182</v>
      </c>
      <c r="AG717" s="2">
        <v>45717</v>
      </c>
      <c r="AH717" s="2"/>
      <c r="AI717" s="1" t="s">
        <v>91</v>
      </c>
      <c r="AJ717" s="1" t="s">
        <v>92</v>
      </c>
    </row>
    <row r="718" spans="1:36">
      <c r="A718" s="1" t="s">
        <v>4381</v>
      </c>
      <c r="B718" s="1" t="s">
        <v>4382</v>
      </c>
      <c r="C718" s="1" t="s">
        <v>4383</v>
      </c>
      <c r="D718" s="1" t="s">
        <v>133</v>
      </c>
      <c r="E718" s="1" t="s">
        <v>134</v>
      </c>
      <c r="F718" s="1" t="s">
        <v>135</v>
      </c>
      <c r="G718" s="1" t="s">
        <v>706</v>
      </c>
      <c r="H718" s="1" t="s">
        <v>137</v>
      </c>
      <c r="I718" s="1" t="s">
        <v>44</v>
      </c>
      <c r="J718" t="s">
        <v>45</v>
      </c>
      <c r="K718" t="s">
        <v>46</v>
      </c>
      <c r="L718" s="1" t="s">
        <v>4384</v>
      </c>
      <c r="M718" s="1" t="s">
        <v>68</v>
      </c>
      <c r="N718" s="1" t="s">
        <v>115</v>
      </c>
      <c r="O718" s="1" t="s">
        <v>4385</v>
      </c>
      <c r="P718" s="1" t="s">
        <v>4386</v>
      </c>
      <c r="Q718">
        <v>174</v>
      </c>
      <c r="R718">
        <v>27</v>
      </c>
      <c r="S718">
        <v>147</v>
      </c>
      <c r="T718">
        <v>25</v>
      </c>
      <c r="U718">
        <v>10</v>
      </c>
      <c r="V718">
        <v>250</v>
      </c>
      <c r="W718" s="1" t="s">
        <v>249</v>
      </c>
      <c r="X718" s="1" t="s">
        <v>375</v>
      </c>
      <c r="Y718" s="1" t="s">
        <v>54</v>
      </c>
      <c r="Z718">
        <v>3</v>
      </c>
      <c r="AA718" s="2">
        <v>45988</v>
      </c>
      <c r="AB718">
        <v>37633.29</v>
      </c>
      <c r="AC718">
        <v>57054.46</v>
      </c>
      <c r="AD718">
        <v>6548192.46</v>
      </c>
      <c r="AE718" s="1" t="s">
        <v>55</v>
      </c>
      <c r="AF718" s="2">
        <v>46175</v>
      </c>
      <c r="AG718" s="2">
        <v>46003</v>
      </c>
      <c r="AH718" s="2">
        <v>46631</v>
      </c>
      <c r="AI718" s="1" t="s">
        <v>91</v>
      </c>
      <c r="AJ718" s="1" t="s">
        <v>92</v>
      </c>
    </row>
    <row r="719" spans="1:36">
      <c r="A719" s="1" t="s">
        <v>4387</v>
      </c>
      <c r="B719" s="1" t="s">
        <v>4388</v>
      </c>
      <c r="C719" s="1" t="s">
        <v>4389</v>
      </c>
      <c r="D719" s="1" t="s">
        <v>185</v>
      </c>
      <c r="E719" s="1" t="s">
        <v>186</v>
      </c>
      <c r="F719" s="1" t="s">
        <v>111</v>
      </c>
      <c r="G719" s="1" t="s">
        <v>112</v>
      </c>
      <c r="H719" s="1" t="s">
        <v>43</v>
      </c>
      <c r="I719" s="1" t="s">
        <v>44</v>
      </c>
      <c r="J719" t="s">
        <v>82</v>
      </c>
      <c r="K719" t="s">
        <v>83</v>
      </c>
      <c r="L719" s="1" t="s">
        <v>171</v>
      </c>
      <c r="M719" s="1" t="s">
        <v>100</v>
      </c>
      <c r="N719" s="1" t="s">
        <v>236</v>
      </c>
      <c r="O719" s="1" t="s">
        <v>4390</v>
      </c>
      <c r="P719" s="1" t="s">
        <v>4391</v>
      </c>
      <c r="Q719">
        <v>118</v>
      </c>
      <c r="R719">
        <v>15</v>
      </c>
      <c r="S719">
        <v>103</v>
      </c>
      <c r="T719">
        <v>30</v>
      </c>
      <c r="U719">
        <v>15</v>
      </c>
      <c r="V719">
        <v>240</v>
      </c>
      <c r="W719" s="1" t="s">
        <v>259</v>
      </c>
      <c r="X719" s="1" t="s">
        <v>260</v>
      </c>
      <c r="Y719" s="1" t="s">
        <v>54</v>
      </c>
      <c r="Z719">
        <v>5</v>
      </c>
      <c r="AA719" s="2">
        <v>46172</v>
      </c>
      <c r="AB719">
        <v>271033.94</v>
      </c>
      <c r="AC719">
        <v>380179.44</v>
      </c>
      <c r="AD719">
        <v>31982004.920000002</v>
      </c>
      <c r="AE719" s="1" t="s">
        <v>55</v>
      </c>
      <c r="AF719" s="2">
        <v>46192</v>
      </c>
      <c r="AG719" s="2">
        <v>46177</v>
      </c>
      <c r="AH719" s="2"/>
      <c r="AI719" s="1" t="s">
        <v>91</v>
      </c>
      <c r="AJ719" s="1" t="s">
        <v>92</v>
      </c>
    </row>
    <row r="720" spans="1:36">
      <c r="A720" s="1" t="s">
        <v>4392</v>
      </c>
      <c r="B720" s="1" t="s">
        <v>4393</v>
      </c>
      <c r="C720" s="1" t="s">
        <v>4394</v>
      </c>
      <c r="D720" s="1" t="s">
        <v>348</v>
      </c>
      <c r="E720" s="1" t="s">
        <v>134</v>
      </c>
      <c r="F720" s="1" t="s">
        <v>135</v>
      </c>
      <c r="G720" s="1" t="s">
        <v>706</v>
      </c>
      <c r="H720" s="1" t="s">
        <v>137</v>
      </c>
      <c r="I720" s="1" t="s">
        <v>44</v>
      </c>
      <c r="J720" t="s">
        <v>45</v>
      </c>
      <c r="K720" t="s">
        <v>46</v>
      </c>
      <c r="L720" s="1" t="s">
        <v>1003</v>
      </c>
      <c r="M720" s="1" t="s">
        <v>68</v>
      </c>
      <c r="N720" s="1" t="s">
        <v>178</v>
      </c>
      <c r="O720" s="1" t="s">
        <v>4395</v>
      </c>
      <c r="P720" s="1" t="s">
        <v>4396</v>
      </c>
      <c r="Q720">
        <v>167</v>
      </c>
      <c r="R720">
        <v>57</v>
      </c>
      <c r="S720">
        <v>110</v>
      </c>
      <c r="T720">
        <v>40</v>
      </c>
      <c r="U720">
        <v>20</v>
      </c>
      <c r="V720">
        <v>240</v>
      </c>
      <c r="W720" s="1" t="s">
        <v>249</v>
      </c>
      <c r="X720" s="1" t="s">
        <v>375</v>
      </c>
      <c r="Y720" s="1" t="s">
        <v>54</v>
      </c>
      <c r="Z720">
        <v>8</v>
      </c>
      <c r="AA720" s="2">
        <v>45934</v>
      </c>
      <c r="AB720">
        <v>33521.269999999997</v>
      </c>
      <c r="AC720">
        <v>46390.41</v>
      </c>
      <c r="AD720">
        <v>5598052.0899999999</v>
      </c>
      <c r="AE720" s="1" t="s">
        <v>55</v>
      </c>
      <c r="AF720" s="2">
        <v>46145</v>
      </c>
      <c r="AG720" s="2">
        <v>45937</v>
      </c>
      <c r="AH720" s="2">
        <v>46352</v>
      </c>
      <c r="AI720" s="1" t="s">
        <v>91</v>
      </c>
      <c r="AJ720" s="1" t="s">
        <v>92</v>
      </c>
    </row>
    <row r="721" spans="1:36">
      <c r="A721" s="1" t="s">
        <v>4397</v>
      </c>
      <c r="B721" s="1" t="s">
        <v>4398</v>
      </c>
      <c r="C721" s="1" t="s">
        <v>4399</v>
      </c>
      <c r="D721" s="1" t="s">
        <v>303</v>
      </c>
      <c r="E721" s="1" t="s">
        <v>146</v>
      </c>
      <c r="F721" s="1" t="s">
        <v>63</v>
      </c>
      <c r="G721" s="1" t="s">
        <v>64</v>
      </c>
      <c r="H721" s="1" t="s">
        <v>43</v>
      </c>
      <c r="I721" s="1" t="s">
        <v>44</v>
      </c>
      <c r="J721" t="s">
        <v>82</v>
      </c>
      <c r="K721" t="s">
        <v>83</v>
      </c>
      <c r="L721" s="1" t="s">
        <v>4400</v>
      </c>
      <c r="M721" s="1" t="s">
        <v>126</v>
      </c>
      <c r="N721" s="1" t="s">
        <v>203</v>
      </c>
      <c r="O721" s="1" t="s">
        <v>4401</v>
      </c>
      <c r="P721" s="1" t="s">
        <v>4402</v>
      </c>
      <c r="Q721">
        <v>182</v>
      </c>
      <c r="R721">
        <v>19</v>
      </c>
      <c r="S721">
        <v>163</v>
      </c>
      <c r="T721">
        <v>30</v>
      </c>
      <c r="U721">
        <v>9</v>
      </c>
      <c r="V721">
        <v>240</v>
      </c>
      <c r="W721" s="1" t="s">
        <v>308</v>
      </c>
      <c r="X721" s="1" t="s">
        <v>309</v>
      </c>
      <c r="Y721" s="1" t="s">
        <v>74</v>
      </c>
      <c r="Z721">
        <v>19</v>
      </c>
      <c r="AA721" s="2">
        <v>45714</v>
      </c>
      <c r="AB721">
        <v>64943.33</v>
      </c>
      <c r="AC721">
        <v>76809.679999999993</v>
      </c>
      <c r="AD721">
        <v>11819686.060000001</v>
      </c>
      <c r="AE721" s="1" t="s">
        <v>55</v>
      </c>
      <c r="AF721" s="2">
        <v>46161</v>
      </c>
      <c r="AG721" s="2">
        <v>45728</v>
      </c>
      <c r="AH721" s="2">
        <v>46826</v>
      </c>
      <c r="AI721" s="1" t="s">
        <v>91</v>
      </c>
      <c r="AJ721" s="1" t="s">
        <v>92</v>
      </c>
    </row>
    <row r="722" spans="1:36">
      <c r="A722" s="1" t="s">
        <v>4403</v>
      </c>
      <c r="B722" s="1" t="s">
        <v>4404</v>
      </c>
      <c r="C722" s="1" t="s">
        <v>4405</v>
      </c>
      <c r="D722" s="1" t="s">
        <v>971</v>
      </c>
      <c r="E722" s="1" t="s">
        <v>110</v>
      </c>
      <c r="F722" s="1" t="s">
        <v>123</v>
      </c>
      <c r="G722" s="1" t="s">
        <v>147</v>
      </c>
      <c r="H722" s="1" t="s">
        <v>43</v>
      </c>
      <c r="I722" s="1" t="s">
        <v>44</v>
      </c>
      <c r="J722" t="s">
        <v>65</v>
      </c>
      <c r="K722" t="s">
        <v>66</v>
      </c>
      <c r="L722" s="1" t="s">
        <v>4406</v>
      </c>
      <c r="M722" s="1" t="s">
        <v>168</v>
      </c>
      <c r="N722" s="1" t="s">
        <v>203</v>
      </c>
      <c r="O722" s="1" t="s">
        <v>4407</v>
      </c>
      <c r="P722" s="1" t="s">
        <v>4408</v>
      </c>
      <c r="Q722">
        <v>28</v>
      </c>
      <c r="R722">
        <v>8</v>
      </c>
      <c r="S722">
        <v>20</v>
      </c>
      <c r="T722">
        <v>50</v>
      </c>
      <c r="U722">
        <v>25</v>
      </c>
      <c r="V722">
        <v>200</v>
      </c>
      <c r="W722" s="1" t="s">
        <v>444</v>
      </c>
      <c r="X722" s="1" t="s">
        <v>445</v>
      </c>
      <c r="Y722" s="1" t="s">
        <v>74</v>
      </c>
      <c r="Z722">
        <v>20</v>
      </c>
      <c r="AA722" s="2">
        <v>45732</v>
      </c>
      <c r="AB722">
        <v>166223.22</v>
      </c>
      <c r="AC722">
        <v>218660.61</v>
      </c>
      <c r="AD722">
        <v>4654250.16</v>
      </c>
      <c r="AE722" s="1" t="s">
        <v>55</v>
      </c>
      <c r="AF722" s="2">
        <v>46164</v>
      </c>
      <c r="AG722" s="2">
        <v>45741</v>
      </c>
      <c r="AH722" s="2"/>
      <c r="AI722" s="1" t="s">
        <v>129</v>
      </c>
      <c r="AJ722" s="1" t="s">
        <v>57</v>
      </c>
    </row>
    <row r="723" spans="1:36">
      <c r="A723" s="1" t="s">
        <v>4409</v>
      </c>
      <c r="B723" s="1" t="s">
        <v>4410</v>
      </c>
      <c r="C723" s="1" t="s">
        <v>4411</v>
      </c>
      <c r="D723" s="1" t="s">
        <v>943</v>
      </c>
      <c r="E723" s="1" t="s">
        <v>335</v>
      </c>
      <c r="F723" s="1" t="s">
        <v>97</v>
      </c>
      <c r="G723" s="1" t="s">
        <v>98</v>
      </c>
      <c r="H723" s="1" t="s">
        <v>43</v>
      </c>
      <c r="I723" s="1" t="s">
        <v>44</v>
      </c>
      <c r="J723" t="s">
        <v>82</v>
      </c>
      <c r="K723" t="s">
        <v>83</v>
      </c>
      <c r="L723" s="1" t="s">
        <v>4412</v>
      </c>
      <c r="M723" s="1" t="s">
        <v>68</v>
      </c>
      <c r="N723" s="1" t="s">
        <v>203</v>
      </c>
      <c r="O723" s="1" t="s">
        <v>4413</v>
      </c>
      <c r="P723" s="1" t="s">
        <v>4414</v>
      </c>
      <c r="Q723">
        <v>310</v>
      </c>
      <c r="R723">
        <v>23</v>
      </c>
      <c r="S723">
        <v>287</v>
      </c>
      <c r="T723">
        <v>100</v>
      </c>
      <c r="U723">
        <v>50</v>
      </c>
      <c r="V723">
        <v>1000</v>
      </c>
      <c r="W723" s="1" t="s">
        <v>259</v>
      </c>
      <c r="X723" s="1" t="s">
        <v>260</v>
      </c>
      <c r="Y723" s="1" t="s">
        <v>54</v>
      </c>
      <c r="Z723">
        <v>5</v>
      </c>
      <c r="AA723" s="2">
        <v>45972</v>
      </c>
      <c r="AB723">
        <v>96265.32</v>
      </c>
      <c r="AC723">
        <v>114814.86</v>
      </c>
      <c r="AD723">
        <v>29842249.199999999</v>
      </c>
      <c r="AE723" s="1" t="s">
        <v>55</v>
      </c>
      <c r="AF723" s="2">
        <v>46154</v>
      </c>
      <c r="AG723" s="2">
        <v>45976</v>
      </c>
      <c r="AH723" s="2"/>
      <c r="AI723" s="1" t="s">
        <v>91</v>
      </c>
      <c r="AJ723" s="1" t="s">
        <v>92</v>
      </c>
    </row>
    <row r="724" spans="1:36">
      <c r="A724" s="1" t="s">
        <v>4415</v>
      </c>
      <c r="B724" s="1" t="s">
        <v>4416</v>
      </c>
      <c r="C724" s="1" t="s">
        <v>4417</v>
      </c>
      <c r="D724" s="1" t="s">
        <v>355</v>
      </c>
      <c r="E724" s="1" t="s">
        <v>62</v>
      </c>
      <c r="F724" s="1" t="s">
        <v>123</v>
      </c>
      <c r="G724" s="1" t="s">
        <v>124</v>
      </c>
      <c r="H724" s="1" t="s">
        <v>43</v>
      </c>
      <c r="I724" s="1" t="s">
        <v>44</v>
      </c>
      <c r="J724" t="s">
        <v>82</v>
      </c>
      <c r="K724" t="s">
        <v>83</v>
      </c>
      <c r="L724" s="1" t="s">
        <v>4418</v>
      </c>
      <c r="M724" s="1" t="s">
        <v>168</v>
      </c>
      <c r="N724" s="1" t="s">
        <v>278</v>
      </c>
      <c r="O724" s="1" t="s">
        <v>4419</v>
      </c>
      <c r="P724" s="1" t="s">
        <v>4420</v>
      </c>
      <c r="Q724">
        <v>165</v>
      </c>
      <c r="R724">
        <v>8</v>
      </c>
      <c r="S724">
        <v>157</v>
      </c>
      <c r="T724">
        <v>25</v>
      </c>
      <c r="U724">
        <v>12</v>
      </c>
      <c r="V724">
        <v>125</v>
      </c>
      <c r="W724" s="1" t="s">
        <v>308</v>
      </c>
      <c r="X724" s="1" t="s">
        <v>309</v>
      </c>
      <c r="Y724" s="1" t="s">
        <v>74</v>
      </c>
      <c r="Z724">
        <v>23</v>
      </c>
      <c r="AA724" s="2">
        <v>45725</v>
      </c>
      <c r="AB724">
        <v>601900.17000000004</v>
      </c>
      <c r="AC724">
        <v>832656.3</v>
      </c>
      <c r="AD724">
        <v>99313528.049999997</v>
      </c>
      <c r="AE724" s="1" t="s">
        <v>55</v>
      </c>
      <c r="AF724" s="2">
        <v>46181</v>
      </c>
      <c r="AG724" s="2">
        <v>45733</v>
      </c>
      <c r="AH724" s="2"/>
      <c r="AI724" s="1" t="s">
        <v>410</v>
      </c>
      <c r="AJ724" s="1" t="s">
        <v>92</v>
      </c>
    </row>
    <row r="725" spans="1:36">
      <c r="A725" s="1" t="s">
        <v>4421</v>
      </c>
      <c r="B725" s="1" t="s">
        <v>4422</v>
      </c>
      <c r="C725" s="1" t="s">
        <v>4423</v>
      </c>
      <c r="D725" s="1" t="s">
        <v>486</v>
      </c>
      <c r="E725" s="1" t="s">
        <v>254</v>
      </c>
      <c r="F725" s="1" t="s">
        <v>217</v>
      </c>
      <c r="G725" s="1" t="s">
        <v>218</v>
      </c>
      <c r="H725" s="1" t="s">
        <v>43</v>
      </c>
      <c r="I725" s="1" t="s">
        <v>44</v>
      </c>
      <c r="J725" t="s">
        <v>82</v>
      </c>
      <c r="K725" t="s">
        <v>83</v>
      </c>
      <c r="L725" s="1" t="s">
        <v>630</v>
      </c>
      <c r="M725" s="1" t="s">
        <v>68</v>
      </c>
      <c r="N725" s="1" t="s">
        <v>178</v>
      </c>
      <c r="O725" s="1" t="s">
        <v>4424</v>
      </c>
      <c r="P725" s="1" t="s">
        <v>4425</v>
      </c>
      <c r="Q725">
        <v>159</v>
      </c>
      <c r="R725">
        <v>30</v>
      </c>
      <c r="S725">
        <v>129</v>
      </c>
      <c r="T725">
        <v>50</v>
      </c>
      <c r="U725">
        <v>20</v>
      </c>
      <c r="V725">
        <v>250</v>
      </c>
      <c r="W725" s="1" t="s">
        <v>104</v>
      </c>
      <c r="X725" s="1" t="s">
        <v>105</v>
      </c>
      <c r="Y725" s="1" t="s">
        <v>54</v>
      </c>
      <c r="Z725">
        <v>10</v>
      </c>
      <c r="AA725" s="2">
        <v>45904</v>
      </c>
      <c r="AB725">
        <v>430981.79</v>
      </c>
      <c r="AC725">
        <v>601343.06999999995</v>
      </c>
      <c r="AD725">
        <v>68526104.609999999</v>
      </c>
      <c r="AE725" s="1" t="s">
        <v>55</v>
      </c>
      <c r="AF725" s="2">
        <v>46161</v>
      </c>
      <c r="AG725" s="2">
        <v>45909</v>
      </c>
      <c r="AH725" s="2"/>
      <c r="AI725" s="1" t="s">
        <v>91</v>
      </c>
      <c r="AJ725" s="1" t="s">
        <v>92</v>
      </c>
    </row>
    <row r="726" spans="1:36">
      <c r="A726" s="1" t="s">
        <v>4426</v>
      </c>
      <c r="B726" s="1" t="s">
        <v>4427</v>
      </c>
      <c r="C726" s="1" t="s">
        <v>4428</v>
      </c>
      <c r="D726" s="1" t="s">
        <v>78</v>
      </c>
      <c r="E726" s="1" t="s">
        <v>79</v>
      </c>
      <c r="F726" s="1" t="s">
        <v>363</v>
      </c>
      <c r="G726" s="1" t="s">
        <v>285</v>
      </c>
      <c r="H726" s="1" t="s">
        <v>43</v>
      </c>
      <c r="I726" s="1" t="s">
        <v>44</v>
      </c>
      <c r="J726" t="s">
        <v>65</v>
      </c>
      <c r="K726" t="s">
        <v>66</v>
      </c>
      <c r="L726" s="1" t="s">
        <v>4429</v>
      </c>
      <c r="M726" s="1" t="s">
        <v>68</v>
      </c>
      <c r="N726" s="1" t="s">
        <v>203</v>
      </c>
      <c r="O726" s="1" t="s">
        <v>4430</v>
      </c>
      <c r="P726" s="1" t="s">
        <v>4431</v>
      </c>
      <c r="Q726">
        <v>27</v>
      </c>
      <c r="R726">
        <v>10</v>
      </c>
      <c r="S726">
        <v>17</v>
      </c>
      <c r="T726">
        <v>30</v>
      </c>
      <c r="U726">
        <v>9</v>
      </c>
      <c r="V726">
        <v>300</v>
      </c>
      <c r="W726" s="1" t="s">
        <v>181</v>
      </c>
      <c r="X726" s="1" t="s">
        <v>182</v>
      </c>
      <c r="Y726" s="1" t="s">
        <v>54</v>
      </c>
      <c r="Z726">
        <v>7</v>
      </c>
      <c r="AA726" s="2">
        <v>45782</v>
      </c>
      <c r="AB726">
        <v>629848.04</v>
      </c>
      <c r="AC726">
        <v>962576.95</v>
      </c>
      <c r="AD726">
        <v>17005897.079999998</v>
      </c>
      <c r="AE726" s="1" t="s">
        <v>55</v>
      </c>
      <c r="AF726" s="2">
        <v>46172</v>
      </c>
      <c r="AG726" s="2">
        <v>45787</v>
      </c>
      <c r="AH726" s="2"/>
      <c r="AI726" s="1" t="s">
        <v>129</v>
      </c>
      <c r="AJ726" s="1" t="s">
        <v>57</v>
      </c>
    </row>
    <row r="727" spans="1:36">
      <c r="A727" s="1" t="s">
        <v>4432</v>
      </c>
      <c r="B727" s="1" t="s">
        <v>4433</v>
      </c>
      <c r="C727" s="1" t="s">
        <v>4434</v>
      </c>
      <c r="D727" s="1" t="s">
        <v>521</v>
      </c>
      <c r="E727" s="1" t="s">
        <v>243</v>
      </c>
      <c r="F727" s="1" t="s">
        <v>244</v>
      </c>
      <c r="G727" s="1" t="s">
        <v>245</v>
      </c>
      <c r="H727" s="1" t="s">
        <v>43</v>
      </c>
      <c r="I727" s="1" t="s">
        <v>44</v>
      </c>
      <c r="J727" t="s">
        <v>45</v>
      </c>
      <c r="K727" t="s">
        <v>46</v>
      </c>
      <c r="L727" s="1" t="s">
        <v>4435</v>
      </c>
      <c r="M727" s="1" t="s">
        <v>100</v>
      </c>
      <c r="N727" s="1" t="s">
        <v>236</v>
      </c>
      <c r="O727" s="1" t="s">
        <v>4436</v>
      </c>
      <c r="P727" s="1" t="s">
        <v>4437</v>
      </c>
      <c r="Q727">
        <v>280</v>
      </c>
      <c r="R727">
        <v>13</v>
      </c>
      <c r="S727">
        <v>267</v>
      </c>
      <c r="U727">
        <v>18</v>
      </c>
      <c r="V727">
        <v>360</v>
      </c>
      <c r="W727" s="1" t="s">
        <v>181</v>
      </c>
      <c r="X727" s="1" t="s">
        <v>182</v>
      </c>
      <c r="Y727" s="1" t="s">
        <v>54</v>
      </c>
      <c r="Z727">
        <v>11</v>
      </c>
      <c r="AA727" s="2">
        <v>45977</v>
      </c>
      <c r="AB727">
        <v>174914.3</v>
      </c>
      <c r="AC727">
        <v>267210.51</v>
      </c>
      <c r="AD727">
        <v>48976004</v>
      </c>
      <c r="AE727" s="1" t="s">
        <v>55</v>
      </c>
      <c r="AF727" s="2">
        <v>46171</v>
      </c>
      <c r="AG727" s="2">
        <v>45991</v>
      </c>
      <c r="AH727" s="2"/>
      <c r="AI727" s="1" t="s">
        <v>91</v>
      </c>
      <c r="AJ727" s="1" t="s">
        <v>92</v>
      </c>
    </row>
    <row r="728" spans="1:36">
      <c r="A728" s="1" t="s">
        <v>4438</v>
      </c>
      <c r="B728" s="1" t="s">
        <v>4439</v>
      </c>
      <c r="C728" s="1" t="s">
        <v>4440</v>
      </c>
      <c r="D728" s="1" t="s">
        <v>274</v>
      </c>
      <c r="E728" s="1" t="s">
        <v>275</v>
      </c>
      <c r="F728" s="1" t="s">
        <v>266</v>
      </c>
      <c r="G728" s="1" t="s">
        <v>276</v>
      </c>
      <c r="H728" s="1" t="s">
        <v>43</v>
      </c>
      <c r="I728" s="1" t="s">
        <v>44</v>
      </c>
      <c r="J728" t="s">
        <v>82</v>
      </c>
      <c r="K728" t="s">
        <v>83</v>
      </c>
      <c r="L728" s="1" t="s">
        <v>4441</v>
      </c>
      <c r="M728" s="1" t="s">
        <v>139</v>
      </c>
      <c r="N728" s="1" t="s">
        <v>194</v>
      </c>
      <c r="O728" s="1" t="s">
        <v>4442</v>
      </c>
      <c r="P728" s="1" t="s">
        <v>4443</v>
      </c>
      <c r="Q728">
        <v>27</v>
      </c>
      <c r="R728">
        <v>1</v>
      </c>
      <c r="S728">
        <v>26</v>
      </c>
      <c r="T728">
        <v>40</v>
      </c>
      <c r="U728">
        <v>12</v>
      </c>
      <c r="V728">
        <v>320</v>
      </c>
      <c r="W728" s="1" t="s">
        <v>259</v>
      </c>
      <c r="X728" s="1" t="s">
        <v>260</v>
      </c>
      <c r="Y728" s="1" t="s">
        <v>54</v>
      </c>
      <c r="Z728">
        <v>11</v>
      </c>
      <c r="AA728" s="2">
        <v>45863</v>
      </c>
      <c r="AB728">
        <v>711142.88</v>
      </c>
      <c r="AC728">
        <v>858114.83</v>
      </c>
      <c r="AD728">
        <v>19200857.760000002</v>
      </c>
      <c r="AE728" s="1" t="s">
        <v>55</v>
      </c>
      <c r="AF728" s="2">
        <v>46173</v>
      </c>
      <c r="AG728" s="2">
        <v>45869</v>
      </c>
      <c r="AH728" s="2"/>
      <c r="AI728" s="1" t="s">
        <v>129</v>
      </c>
      <c r="AJ728" s="1" t="s">
        <v>57</v>
      </c>
    </row>
    <row r="729" spans="1:36">
      <c r="A729" s="1" t="s">
        <v>4444</v>
      </c>
      <c r="B729" s="1" t="s">
        <v>4445</v>
      </c>
      <c r="C729" s="1" t="s">
        <v>4446</v>
      </c>
      <c r="D729" s="1" t="s">
        <v>355</v>
      </c>
      <c r="E729" s="1" t="s">
        <v>62</v>
      </c>
      <c r="F729" s="1" t="s">
        <v>123</v>
      </c>
      <c r="G729" s="1" t="s">
        <v>200</v>
      </c>
      <c r="H729" s="1" t="s">
        <v>43</v>
      </c>
      <c r="I729" s="1" t="s">
        <v>201</v>
      </c>
      <c r="J729" t="s">
        <v>65</v>
      </c>
      <c r="K729" t="s">
        <v>66</v>
      </c>
      <c r="L729" s="1" t="s">
        <v>2997</v>
      </c>
      <c r="M729" s="1" t="s">
        <v>139</v>
      </c>
      <c r="N729" s="1" t="s">
        <v>101</v>
      </c>
      <c r="O729" s="1" t="s">
        <v>4447</v>
      </c>
      <c r="P729" s="1" t="s">
        <v>4448</v>
      </c>
      <c r="Q729">
        <v>227</v>
      </c>
      <c r="R729">
        <v>72</v>
      </c>
      <c r="S729">
        <v>155</v>
      </c>
      <c r="T729">
        <v>100</v>
      </c>
      <c r="U729">
        <v>40</v>
      </c>
      <c r="V729">
        <v>500</v>
      </c>
      <c r="W729" s="1" t="s">
        <v>72</v>
      </c>
      <c r="X729" s="1" t="s">
        <v>73</v>
      </c>
      <c r="Y729" s="1" t="s">
        <v>74</v>
      </c>
      <c r="Z729">
        <v>16</v>
      </c>
      <c r="AA729" s="2">
        <v>45738</v>
      </c>
      <c r="AB729">
        <v>505843.95</v>
      </c>
      <c r="AC729">
        <v>760648.64</v>
      </c>
      <c r="AD729">
        <v>114826576.7</v>
      </c>
      <c r="AE729" s="1" t="s">
        <v>55</v>
      </c>
      <c r="AF729" s="2">
        <v>46190</v>
      </c>
      <c r="AG729" s="2">
        <v>45740</v>
      </c>
      <c r="AH729" s="2"/>
      <c r="AI729" s="1" t="s">
        <v>91</v>
      </c>
      <c r="AJ729" s="1" t="s">
        <v>92</v>
      </c>
    </row>
    <row r="730" spans="1:36">
      <c r="A730" s="1" t="s">
        <v>4449</v>
      </c>
      <c r="B730" s="1" t="s">
        <v>4450</v>
      </c>
      <c r="C730" s="1" t="s">
        <v>4451</v>
      </c>
      <c r="D730" s="1" t="s">
        <v>413</v>
      </c>
      <c r="E730" s="1" t="s">
        <v>146</v>
      </c>
      <c r="F730" s="1" t="s">
        <v>244</v>
      </c>
      <c r="G730" s="1" t="s">
        <v>245</v>
      </c>
      <c r="H730" s="1" t="s">
        <v>43</v>
      </c>
      <c r="I730" s="1" t="s">
        <v>44</v>
      </c>
      <c r="J730" t="s">
        <v>65</v>
      </c>
      <c r="K730" t="s">
        <v>66</v>
      </c>
      <c r="L730" s="1" t="s">
        <v>4452</v>
      </c>
      <c r="M730" s="1" t="s">
        <v>139</v>
      </c>
      <c r="N730" s="1" t="s">
        <v>203</v>
      </c>
      <c r="O730" s="1" t="s">
        <v>4453</v>
      </c>
      <c r="P730" s="1" t="s">
        <v>4454</v>
      </c>
      <c r="Q730">
        <v>288</v>
      </c>
      <c r="R730">
        <v>3</v>
      </c>
      <c r="S730">
        <v>285</v>
      </c>
      <c r="T730">
        <v>60</v>
      </c>
      <c r="U730">
        <v>18</v>
      </c>
      <c r="V730">
        <v>360</v>
      </c>
      <c r="W730" s="1" t="s">
        <v>181</v>
      </c>
      <c r="X730" s="1" t="s">
        <v>182</v>
      </c>
      <c r="Y730" s="1" t="s">
        <v>54</v>
      </c>
      <c r="Z730">
        <v>8</v>
      </c>
      <c r="AA730" s="2">
        <v>45771</v>
      </c>
      <c r="AB730">
        <v>303464.61</v>
      </c>
      <c r="AC730">
        <v>436568.21</v>
      </c>
      <c r="AD730">
        <v>87397807.680000007</v>
      </c>
      <c r="AE730" s="1" t="s">
        <v>55</v>
      </c>
      <c r="AF730" s="2">
        <v>46194</v>
      </c>
      <c r="AG730" s="2">
        <v>45786</v>
      </c>
      <c r="AH730" s="2"/>
      <c r="AI730" s="1" t="s">
        <v>91</v>
      </c>
      <c r="AJ730" s="1" t="s">
        <v>92</v>
      </c>
    </row>
    <row r="731" spans="1:36">
      <c r="A731" s="1" t="s">
        <v>4455</v>
      </c>
      <c r="B731" s="1" t="s">
        <v>4456</v>
      </c>
      <c r="C731" s="1" t="s">
        <v>4457</v>
      </c>
      <c r="D731" s="1" t="s">
        <v>1665</v>
      </c>
      <c r="E731" s="1" t="s">
        <v>978</v>
      </c>
      <c r="F731" s="1" t="s">
        <v>97</v>
      </c>
      <c r="G731" s="1" t="s">
        <v>614</v>
      </c>
      <c r="H731" s="1" t="s">
        <v>43</v>
      </c>
      <c r="I731" s="1" t="s">
        <v>44</v>
      </c>
      <c r="J731" t="s">
        <v>45</v>
      </c>
      <c r="K731" t="s">
        <v>46</v>
      </c>
      <c r="L731" s="1" t="s">
        <v>2502</v>
      </c>
      <c r="M731" s="1" t="s">
        <v>68</v>
      </c>
      <c r="N731" s="1" t="s">
        <v>278</v>
      </c>
      <c r="O731" s="1" t="s">
        <v>4458</v>
      </c>
      <c r="P731" s="1" t="s">
        <v>4459</v>
      </c>
      <c r="Q731">
        <v>146</v>
      </c>
      <c r="R731">
        <v>34</v>
      </c>
      <c r="S731">
        <v>112</v>
      </c>
      <c r="T731">
        <v>75</v>
      </c>
      <c r="U731">
        <v>22</v>
      </c>
      <c r="V731">
        <v>300</v>
      </c>
      <c r="W731" s="1" t="s">
        <v>181</v>
      </c>
      <c r="X731" s="1" t="s">
        <v>182</v>
      </c>
      <c r="Y731" s="1" t="s">
        <v>54</v>
      </c>
      <c r="Z731">
        <v>10</v>
      </c>
      <c r="AA731" s="2">
        <v>46029</v>
      </c>
      <c r="AB731">
        <v>135124.73000000001</v>
      </c>
      <c r="AC731">
        <v>156305.07999999999</v>
      </c>
      <c r="AD731">
        <v>19728210.579999998</v>
      </c>
      <c r="AE731" s="1" t="s">
        <v>55</v>
      </c>
      <c r="AF731" s="2">
        <v>46196</v>
      </c>
      <c r="AG731" s="2">
        <v>46039</v>
      </c>
      <c r="AH731" s="2"/>
      <c r="AI731" s="1" t="s">
        <v>91</v>
      </c>
      <c r="AJ731" s="1" t="s">
        <v>92</v>
      </c>
    </row>
    <row r="732" spans="1:36">
      <c r="A732" s="1" t="s">
        <v>4460</v>
      </c>
      <c r="B732" s="1" t="s">
        <v>4461</v>
      </c>
      <c r="C732" s="1" t="s">
        <v>4462</v>
      </c>
      <c r="D732" s="1" t="s">
        <v>426</v>
      </c>
      <c r="E732" s="1" t="s">
        <v>146</v>
      </c>
      <c r="F732" s="1" t="s">
        <v>266</v>
      </c>
      <c r="G732" s="1" t="s">
        <v>313</v>
      </c>
      <c r="H732" s="1" t="s">
        <v>43</v>
      </c>
      <c r="I732" s="1" t="s">
        <v>44</v>
      </c>
      <c r="J732" t="s">
        <v>82</v>
      </c>
      <c r="K732" t="s">
        <v>83</v>
      </c>
      <c r="L732" s="1" t="s">
        <v>4463</v>
      </c>
      <c r="M732" s="1" t="s">
        <v>100</v>
      </c>
      <c r="N732" s="1" t="s">
        <v>101</v>
      </c>
      <c r="O732" s="1" t="s">
        <v>4464</v>
      </c>
      <c r="P732" s="1" t="s">
        <v>4465</v>
      </c>
      <c r="Q732">
        <v>99</v>
      </c>
      <c r="R732">
        <v>19</v>
      </c>
      <c r="S732">
        <v>80</v>
      </c>
      <c r="T732">
        <v>30</v>
      </c>
      <c r="U732">
        <v>9</v>
      </c>
      <c r="V732">
        <v>120</v>
      </c>
      <c r="W732" s="1" t="s">
        <v>161</v>
      </c>
      <c r="X732" s="1" t="s">
        <v>162</v>
      </c>
      <c r="Y732" s="1" t="s">
        <v>54</v>
      </c>
      <c r="Z732">
        <v>9</v>
      </c>
      <c r="AA732" s="2">
        <v>45939</v>
      </c>
      <c r="AB732">
        <v>504676.26</v>
      </c>
      <c r="AC732">
        <v>640990.29</v>
      </c>
      <c r="AD732">
        <v>49962949.740000002</v>
      </c>
      <c r="AE732" s="1" t="s">
        <v>55</v>
      </c>
      <c r="AF732" s="2">
        <v>46195</v>
      </c>
      <c r="AG732" s="2">
        <v>45948</v>
      </c>
      <c r="AH732" s="2"/>
      <c r="AI732" s="1" t="s">
        <v>91</v>
      </c>
      <c r="AJ732" s="1" t="s">
        <v>92</v>
      </c>
    </row>
    <row r="733" spans="1:36">
      <c r="A733" s="1" t="s">
        <v>4466</v>
      </c>
      <c r="B733" s="1" t="s">
        <v>3095</v>
      </c>
      <c r="C733" s="1" t="s">
        <v>4467</v>
      </c>
      <c r="D733" s="1" t="s">
        <v>1135</v>
      </c>
      <c r="E733" s="1" t="s">
        <v>122</v>
      </c>
      <c r="F733" s="1" t="s">
        <v>123</v>
      </c>
      <c r="G733" s="1" t="s">
        <v>200</v>
      </c>
      <c r="H733" s="1" t="s">
        <v>43</v>
      </c>
      <c r="I733" s="1" t="s">
        <v>44</v>
      </c>
      <c r="J733" t="s">
        <v>65</v>
      </c>
      <c r="K733" t="s">
        <v>66</v>
      </c>
      <c r="L733" s="1" t="s">
        <v>4468</v>
      </c>
      <c r="M733" s="1" t="s">
        <v>114</v>
      </c>
      <c r="N733" s="1" t="s">
        <v>115</v>
      </c>
      <c r="O733" s="1" t="s">
        <v>4469</v>
      </c>
      <c r="P733" s="1" t="s">
        <v>4470</v>
      </c>
      <c r="Q733">
        <v>88</v>
      </c>
      <c r="R733">
        <v>1</v>
      </c>
      <c r="S733">
        <v>87</v>
      </c>
      <c r="T733">
        <v>100</v>
      </c>
      <c r="U733">
        <v>50</v>
      </c>
      <c r="V733">
        <v>800</v>
      </c>
      <c r="W733" s="1" t="s">
        <v>181</v>
      </c>
      <c r="X733" s="1" t="s">
        <v>182</v>
      </c>
      <c r="Y733" s="1" t="s">
        <v>54</v>
      </c>
      <c r="Z733">
        <v>8</v>
      </c>
      <c r="AA733" s="2">
        <v>45785</v>
      </c>
      <c r="AB733">
        <v>473699.19</v>
      </c>
      <c r="AC733">
        <v>587618.57999999996</v>
      </c>
      <c r="AD733">
        <v>41685528.719999999</v>
      </c>
      <c r="AE733" s="1" t="s">
        <v>55</v>
      </c>
      <c r="AF733" s="2">
        <v>46176</v>
      </c>
      <c r="AG733" s="2">
        <v>45786</v>
      </c>
      <c r="AH733" s="2"/>
      <c r="AI733" s="1" t="s">
        <v>129</v>
      </c>
      <c r="AJ733" s="1" t="s">
        <v>57</v>
      </c>
    </row>
    <row r="734" spans="1:36">
      <c r="A734" s="1" t="s">
        <v>4471</v>
      </c>
      <c r="B734" s="1" t="s">
        <v>4472</v>
      </c>
      <c r="C734" s="1" t="s">
        <v>4473</v>
      </c>
      <c r="D734" s="1" t="s">
        <v>1807</v>
      </c>
      <c r="E734" s="1" t="s">
        <v>392</v>
      </c>
      <c r="F734" s="1" t="s">
        <v>217</v>
      </c>
      <c r="G734" s="1" t="s">
        <v>255</v>
      </c>
      <c r="H734" s="1" t="s">
        <v>43</v>
      </c>
      <c r="I734" s="1" t="s">
        <v>44</v>
      </c>
      <c r="J734" t="s">
        <v>65</v>
      </c>
      <c r="K734" t="s">
        <v>66</v>
      </c>
      <c r="L734" s="1" t="s">
        <v>171</v>
      </c>
      <c r="M734" s="1" t="s">
        <v>168</v>
      </c>
      <c r="N734" s="1" t="s">
        <v>49</v>
      </c>
      <c r="O734" s="1" t="s">
        <v>4474</v>
      </c>
      <c r="P734" s="1" t="s">
        <v>4475</v>
      </c>
      <c r="Q734">
        <v>304</v>
      </c>
      <c r="R734">
        <v>5</v>
      </c>
      <c r="S734">
        <v>299</v>
      </c>
      <c r="T734">
        <v>75</v>
      </c>
      <c r="U734">
        <v>30</v>
      </c>
      <c r="V734">
        <v>300</v>
      </c>
      <c r="W734" s="1" t="s">
        <v>444</v>
      </c>
      <c r="X734" s="1" t="s">
        <v>445</v>
      </c>
      <c r="Y734" s="1" t="s">
        <v>74</v>
      </c>
      <c r="Z734">
        <v>16</v>
      </c>
      <c r="AA734" s="2">
        <v>45922</v>
      </c>
      <c r="AB734">
        <v>85011.87</v>
      </c>
      <c r="AC734">
        <v>122016.19</v>
      </c>
      <c r="AD734">
        <v>25843608.48</v>
      </c>
      <c r="AE734" s="1" t="s">
        <v>55</v>
      </c>
      <c r="AF734" s="2">
        <v>46180</v>
      </c>
      <c r="AG734" s="2">
        <v>45936</v>
      </c>
      <c r="AH734" s="2"/>
      <c r="AI734" s="1" t="s">
        <v>410</v>
      </c>
      <c r="AJ734" s="1" t="s">
        <v>92</v>
      </c>
    </row>
    <row r="735" spans="1:36">
      <c r="A735" s="1" t="s">
        <v>4476</v>
      </c>
      <c r="B735" s="1" t="s">
        <v>4477</v>
      </c>
      <c r="C735" s="1" t="s">
        <v>4478</v>
      </c>
      <c r="D735" s="1" t="s">
        <v>209</v>
      </c>
      <c r="E735" s="1" t="s">
        <v>40</v>
      </c>
      <c r="F735" s="1" t="s">
        <v>123</v>
      </c>
      <c r="G735" s="1" t="s">
        <v>124</v>
      </c>
      <c r="H735" s="1" t="s">
        <v>43</v>
      </c>
      <c r="I735" s="1" t="s">
        <v>44</v>
      </c>
      <c r="J735" t="s">
        <v>65</v>
      </c>
      <c r="K735" t="s">
        <v>66</v>
      </c>
      <c r="L735" s="1" t="s">
        <v>4479</v>
      </c>
      <c r="M735" s="1" t="s">
        <v>139</v>
      </c>
      <c r="N735" s="1" t="s">
        <v>203</v>
      </c>
      <c r="O735" s="1" t="s">
        <v>4480</v>
      </c>
      <c r="P735" s="1" t="s">
        <v>4481</v>
      </c>
      <c r="Q735">
        <v>147</v>
      </c>
      <c r="R735">
        <v>44</v>
      </c>
      <c r="S735">
        <v>103</v>
      </c>
      <c r="T735">
        <v>50</v>
      </c>
      <c r="U735">
        <v>25</v>
      </c>
      <c r="V735">
        <v>300</v>
      </c>
      <c r="W735" s="1" t="s">
        <v>444</v>
      </c>
      <c r="X735" s="1" t="s">
        <v>445</v>
      </c>
      <c r="Y735" s="1" t="s">
        <v>74</v>
      </c>
      <c r="Z735">
        <v>19</v>
      </c>
      <c r="AA735" s="2">
        <v>45778</v>
      </c>
      <c r="AB735">
        <v>316175.27</v>
      </c>
      <c r="AC735">
        <v>470362.22</v>
      </c>
      <c r="AD735">
        <v>46477764.689999998</v>
      </c>
      <c r="AE735" s="1" t="s">
        <v>55</v>
      </c>
      <c r="AF735" s="2">
        <v>46155</v>
      </c>
      <c r="AG735" s="2">
        <v>45784</v>
      </c>
      <c r="AH735" s="2"/>
      <c r="AI735" s="1" t="s">
        <v>91</v>
      </c>
      <c r="AJ735" s="1" t="s">
        <v>92</v>
      </c>
    </row>
    <row r="736" spans="1:36">
      <c r="A736" s="1" t="s">
        <v>4482</v>
      </c>
      <c r="B736" s="1" t="s">
        <v>4483</v>
      </c>
      <c r="C736" s="1" t="s">
        <v>4484</v>
      </c>
      <c r="D736" s="1" t="s">
        <v>242</v>
      </c>
      <c r="E736" s="1" t="s">
        <v>243</v>
      </c>
      <c r="F736" s="1" t="s">
        <v>244</v>
      </c>
      <c r="G736" s="1" t="s">
        <v>509</v>
      </c>
      <c r="H736" s="1" t="s">
        <v>43</v>
      </c>
      <c r="I736" s="1" t="s">
        <v>44</v>
      </c>
      <c r="J736" t="s">
        <v>82</v>
      </c>
      <c r="K736" t="s">
        <v>83</v>
      </c>
      <c r="L736" s="1" t="s">
        <v>4485</v>
      </c>
      <c r="M736" s="1" t="s">
        <v>100</v>
      </c>
      <c r="N736" s="1" t="s">
        <v>101</v>
      </c>
      <c r="O736" s="1" t="s">
        <v>4486</v>
      </c>
      <c r="P736" s="1" t="s">
        <v>4487</v>
      </c>
      <c r="Q736">
        <v>264</v>
      </c>
      <c r="R736">
        <v>58</v>
      </c>
      <c r="S736">
        <v>206</v>
      </c>
      <c r="T736">
        <v>75</v>
      </c>
      <c r="U736">
        <v>37</v>
      </c>
      <c r="V736">
        <v>450</v>
      </c>
      <c r="W736" s="1" t="s">
        <v>151</v>
      </c>
      <c r="X736" s="1" t="s">
        <v>152</v>
      </c>
      <c r="Y736" s="1" t="s">
        <v>153</v>
      </c>
      <c r="Z736">
        <v>35</v>
      </c>
      <c r="AA736" s="2">
        <v>46087</v>
      </c>
      <c r="AB736">
        <v>189570.13</v>
      </c>
      <c r="AC736">
        <v>283893.23</v>
      </c>
      <c r="AD736">
        <v>50046514.32</v>
      </c>
      <c r="AE736" s="1" t="s">
        <v>55</v>
      </c>
      <c r="AF736" s="2">
        <v>46173</v>
      </c>
      <c r="AG736" s="2">
        <v>46099</v>
      </c>
      <c r="AH736" s="2"/>
      <c r="AI736" s="1" t="s">
        <v>91</v>
      </c>
      <c r="AJ736" s="1" t="s">
        <v>92</v>
      </c>
    </row>
    <row r="737" spans="1:36">
      <c r="A737" s="1" t="s">
        <v>4488</v>
      </c>
      <c r="B737" s="1" t="s">
        <v>4489</v>
      </c>
      <c r="C737" s="1" t="s">
        <v>4490</v>
      </c>
      <c r="D737" s="1" t="s">
        <v>371</v>
      </c>
      <c r="E737" s="1" t="s">
        <v>62</v>
      </c>
      <c r="F737" s="1" t="s">
        <v>266</v>
      </c>
      <c r="G737" s="1" t="s">
        <v>112</v>
      </c>
      <c r="H737" s="1" t="s">
        <v>43</v>
      </c>
      <c r="I737" s="1" t="s">
        <v>44</v>
      </c>
      <c r="J737" t="s">
        <v>45</v>
      </c>
      <c r="K737" t="s">
        <v>46</v>
      </c>
      <c r="L737" s="1" t="s">
        <v>4491</v>
      </c>
      <c r="M737" s="1" t="s">
        <v>114</v>
      </c>
      <c r="N737" s="1" t="s">
        <v>203</v>
      </c>
      <c r="O737" s="1" t="s">
        <v>4492</v>
      </c>
      <c r="P737" s="1" t="s">
        <v>4493</v>
      </c>
      <c r="Q737">
        <v>40</v>
      </c>
      <c r="R737">
        <v>12</v>
      </c>
      <c r="S737">
        <v>28</v>
      </c>
      <c r="T737">
        <v>15</v>
      </c>
      <c r="U737">
        <v>7</v>
      </c>
      <c r="V737">
        <v>90</v>
      </c>
      <c r="W737" s="1" t="s">
        <v>259</v>
      </c>
      <c r="X737" s="1" t="s">
        <v>260</v>
      </c>
      <c r="Y737" s="1" t="s">
        <v>54</v>
      </c>
      <c r="Z737">
        <v>9</v>
      </c>
      <c r="AA737" s="2">
        <v>45988</v>
      </c>
      <c r="AB737">
        <v>184162.11</v>
      </c>
      <c r="AC737">
        <v>247816.17</v>
      </c>
      <c r="AD737">
        <v>7366484.4000000004</v>
      </c>
      <c r="AE737" s="1" t="s">
        <v>55</v>
      </c>
      <c r="AF737" s="2">
        <v>46182</v>
      </c>
      <c r="AG737" s="2">
        <v>45990</v>
      </c>
      <c r="AH737" s="2"/>
      <c r="AI737" s="1" t="s">
        <v>91</v>
      </c>
      <c r="AJ737" s="1" t="s">
        <v>92</v>
      </c>
    </row>
    <row r="738" spans="1:36">
      <c r="A738" s="1" t="s">
        <v>4494</v>
      </c>
      <c r="B738" s="1" t="s">
        <v>4495</v>
      </c>
      <c r="C738" s="1" t="s">
        <v>4496</v>
      </c>
      <c r="D738" s="1" t="s">
        <v>1015</v>
      </c>
      <c r="E738" s="1" t="s">
        <v>62</v>
      </c>
      <c r="F738" s="1" t="s">
        <v>80</v>
      </c>
      <c r="G738" s="1" t="s">
        <v>285</v>
      </c>
      <c r="H738" s="1" t="s">
        <v>43</v>
      </c>
      <c r="I738" s="1" t="s">
        <v>44</v>
      </c>
      <c r="J738" t="s">
        <v>45</v>
      </c>
      <c r="K738" t="s">
        <v>46</v>
      </c>
      <c r="L738" s="1" t="s">
        <v>4497</v>
      </c>
      <c r="M738" s="1" t="s">
        <v>68</v>
      </c>
      <c r="N738" s="1" t="s">
        <v>101</v>
      </c>
      <c r="O738" s="1" t="s">
        <v>4498</v>
      </c>
      <c r="P738" s="1" t="s">
        <v>4499</v>
      </c>
      <c r="Q738">
        <v>428</v>
      </c>
      <c r="R738">
        <v>94</v>
      </c>
      <c r="S738">
        <v>334</v>
      </c>
      <c r="T738">
        <v>100</v>
      </c>
      <c r="U738">
        <v>40</v>
      </c>
      <c r="V738">
        <v>1000</v>
      </c>
      <c r="W738" s="1" t="s">
        <v>52</v>
      </c>
      <c r="X738" s="1" t="s">
        <v>53</v>
      </c>
      <c r="Y738" s="1" t="s">
        <v>54</v>
      </c>
      <c r="Z738">
        <v>6</v>
      </c>
      <c r="AA738" s="2">
        <v>45777</v>
      </c>
      <c r="AB738">
        <v>432438.26</v>
      </c>
      <c r="AC738">
        <v>565631.68999999994</v>
      </c>
      <c r="AD738">
        <v>185083575.30000001</v>
      </c>
      <c r="AE738" s="1" t="s">
        <v>55</v>
      </c>
      <c r="AF738" s="2">
        <v>46191</v>
      </c>
      <c r="AG738" s="2">
        <v>45779</v>
      </c>
      <c r="AH738" s="2"/>
      <c r="AI738" s="1" t="s">
        <v>91</v>
      </c>
      <c r="AJ738" s="1" t="s">
        <v>92</v>
      </c>
    </row>
    <row r="739" spans="1:36">
      <c r="A739" s="1" t="s">
        <v>4500</v>
      </c>
      <c r="B739" s="1" t="s">
        <v>4501</v>
      </c>
      <c r="C739" s="1" t="s">
        <v>4502</v>
      </c>
      <c r="D739" s="1" t="s">
        <v>327</v>
      </c>
      <c r="E739" s="1" t="s">
        <v>40</v>
      </c>
      <c r="F739" s="1" t="s">
        <v>123</v>
      </c>
      <c r="G739" s="1" t="s">
        <v>124</v>
      </c>
      <c r="H739" s="1" t="s">
        <v>43</v>
      </c>
      <c r="I739" s="1" t="s">
        <v>44</v>
      </c>
      <c r="J739" t="s">
        <v>82</v>
      </c>
      <c r="K739" t="s">
        <v>83</v>
      </c>
      <c r="L739" s="1" t="s">
        <v>4503</v>
      </c>
      <c r="M739" s="1" t="s">
        <v>100</v>
      </c>
      <c r="N739" s="1" t="s">
        <v>69</v>
      </c>
      <c r="O739" s="1" t="s">
        <v>4504</v>
      </c>
      <c r="P739" s="1" t="s">
        <v>4505</v>
      </c>
      <c r="Q739">
        <v>68</v>
      </c>
      <c r="R739">
        <v>24</v>
      </c>
      <c r="S739">
        <v>44</v>
      </c>
      <c r="T739">
        <v>40</v>
      </c>
      <c r="U739">
        <v>12</v>
      </c>
      <c r="V739">
        <v>160</v>
      </c>
      <c r="W739" s="1" t="s">
        <v>259</v>
      </c>
      <c r="X739" s="1" t="s">
        <v>260</v>
      </c>
      <c r="Y739" s="1" t="s">
        <v>54</v>
      </c>
      <c r="Z739">
        <v>9</v>
      </c>
      <c r="AA739" s="2">
        <v>45701</v>
      </c>
      <c r="AB739">
        <v>248451.56</v>
      </c>
      <c r="AC739">
        <v>374640.73</v>
      </c>
      <c r="AD739">
        <v>16894706.079999998</v>
      </c>
      <c r="AE739" s="1" t="s">
        <v>55</v>
      </c>
      <c r="AF739" s="2">
        <v>46177</v>
      </c>
      <c r="AG739" s="2">
        <v>45711</v>
      </c>
      <c r="AH739" s="2"/>
      <c r="AI739" s="1" t="s">
        <v>91</v>
      </c>
      <c r="AJ739" s="1" t="s">
        <v>92</v>
      </c>
    </row>
    <row r="740" spans="1:36">
      <c r="A740" s="1" t="s">
        <v>4506</v>
      </c>
      <c r="B740" s="1" t="s">
        <v>4507</v>
      </c>
      <c r="C740" s="1" t="s">
        <v>4508</v>
      </c>
      <c r="D740" s="1" t="s">
        <v>1087</v>
      </c>
      <c r="E740" s="1" t="s">
        <v>79</v>
      </c>
      <c r="F740" s="1" t="s">
        <v>80</v>
      </c>
      <c r="G740" s="1" t="s">
        <v>81</v>
      </c>
      <c r="H740" s="1" t="s">
        <v>43</v>
      </c>
      <c r="I740" s="1" t="s">
        <v>44</v>
      </c>
      <c r="J740" t="s">
        <v>45</v>
      </c>
      <c r="K740" t="s">
        <v>46</v>
      </c>
      <c r="L740" s="1" t="s">
        <v>4509</v>
      </c>
      <c r="M740" s="1" t="s">
        <v>139</v>
      </c>
      <c r="N740" s="1" t="s">
        <v>194</v>
      </c>
      <c r="O740" s="1" t="s">
        <v>4510</v>
      </c>
      <c r="P740" s="1" t="s">
        <v>4511</v>
      </c>
      <c r="Q740">
        <v>140</v>
      </c>
      <c r="R740">
        <v>25</v>
      </c>
      <c r="S740">
        <v>115</v>
      </c>
      <c r="T740">
        <v>100</v>
      </c>
      <c r="U740">
        <v>30</v>
      </c>
      <c r="V740">
        <v>500</v>
      </c>
      <c r="W740" s="1" t="s">
        <v>249</v>
      </c>
      <c r="X740" s="1" t="s">
        <v>375</v>
      </c>
      <c r="Y740" s="1" t="s">
        <v>54</v>
      </c>
      <c r="Z740">
        <v>5</v>
      </c>
      <c r="AA740" s="2">
        <v>45716</v>
      </c>
      <c r="AB740">
        <v>1389510.01</v>
      </c>
      <c r="AC740">
        <v>2141858.27</v>
      </c>
      <c r="AD740">
        <v>194531401.40000001</v>
      </c>
      <c r="AE740" s="1" t="s">
        <v>55</v>
      </c>
      <c r="AF740" s="2">
        <v>46142</v>
      </c>
      <c r="AG740" s="2">
        <v>45726</v>
      </c>
      <c r="AH740" s="2"/>
      <c r="AI740" s="1" t="s">
        <v>91</v>
      </c>
      <c r="AJ740" s="1" t="s">
        <v>92</v>
      </c>
    </row>
    <row r="741" spans="1:36">
      <c r="A741" s="1" t="s">
        <v>4512</v>
      </c>
      <c r="B741" s="1" t="s">
        <v>1184</v>
      </c>
      <c r="C741" s="1" t="s">
        <v>4513</v>
      </c>
      <c r="D741" s="1" t="s">
        <v>1678</v>
      </c>
      <c r="E741" s="1" t="s">
        <v>335</v>
      </c>
      <c r="F741" s="1" t="s">
        <v>97</v>
      </c>
      <c r="G741" s="1" t="s">
        <v>1110</v>
      </c>
      <c r="H741" s="1" t="s">
        <v>43</v>
      </c>
      <c r="I741" s="1" t="s">
        <v>44</v>
      </c>
      <c r="J741" t="s">
        <v>65</v>
      </c>
      <c r="K741" t="s">
        <v>66</v>
      </c>
      <c r="L741" s="1" t="s">
        <v>4194</v>
      </c>
      <c r="M741" s="1" t="s">
        <v>100</v>
      </c>
      <c r="N741" s="1" t="s">
        <v>178</v>
      </c>
      <c r="O741" s="1" t="s">
        <v>4514</v>
      </c>
      <c r="P741" s="1" t="s">
        <v>4515</v>
      </c>
      <c r="Q741">
        <v>0</v>
      </c>
      <c r="R741">
        <v>0</v>
      </c>
      <c r="S741">
        <v>0</v>
      </c>
      <c r="T741">
        <v>10</v>
      </c>
      <c r="U741">
        <v>4</v>
      </c>
      <c r="V741">
        <v>50</v>
      </c>
      <c r="W741" s="1" t="s">
        <v>52</v>
      </c>
      <c r="X741" s="1" t="s">
        <v>53</v>
      </c>
      <c r="Y741" s="1" t="s">
        <v>54</v>
      </c>
      <c r="Z741">
        <v>2</v>
      </c>
      <c r="AA741" s="2">
        <v>45714</v>
      </c>
      <c r="AB741">
        <v>184336.23</v>
      </c>
      <c r="AC741">
        <v>231734.83</v>
      </c>
      <c r="AD741">
        <v>0</v>
      </c>
      <c r="AE741" s="1" t="s">
        <v>55</v>
      </c>
      <c r="AF741" s="2">
        <v>46153</v>
      </c>
      <c r="AG741" s="2">
        <v>45728</v>
      </c>
      <c r="AH741" s="2"/>
      <c r="AI741" s="1" t="s">
        <v>56</v>
      </c>
      <c r="AJ741" s="1" t="s">
        <v>57</v>
      </c>
    </row>
    <row r="742" spans="1:36">
      <c r="A742" s="1" t="s">
        <v>4516</v>
      </c>
      <c r="B742" s="1" t="s">
        <v>4517</v>
      </c>
      <c r="C742" s="1" t="s">
        <v>4518</v>
      </c>
      <c r="D742" s="1" t="s">
        <v>486</v>
      </c>
      <c r="E742" s="1" t="s">
        <v>254</v>
      </c>
      <c r="F742" s="1" t="s">
        <v>217</v>
      </c>
      <c r="G742" s="1" t="s">
        <v>255</v>
      </c>
      <c r="H742" s="1" t="s">
        <v>43</v>
      </c>
      <c r="I742" s="1" t="s">
        <v>44</v>
      </c>
      <c r="J742" t="s">
        <v>82</v>
      </c>
      <c r="K742" t="s">
        <v>83</v>
      </c>
      <c r="L742" s="1" t="s">
        <v>4519</v>
      </c>
      <c r="M742" s="1" t="s">
        <v>48</v>
      </c>
      <c r="N742" s="1" t="s">
        <v>49</v>
      </c>
      <c r="O742" s="1" t="s">
        <v>4520</v>
      </c>
      <c r="P742" s="1" t="s">
        <v>4521</v>
      </c>
      <c r="Q742">
        <v>351</v>
      </c>
      <c r="R742">
        <v>59</v>
      </c>
      <c r="S742">
        <v>292</v>
      </c>
      <c r="T742">
        <v>75</v>
      </c>
      <c r="U742">
        <v>22</v>
      </c>
      <c r="V742">
        <v>450</v>
      </c>
      <c r="W742" s="1" t="s">
        <v>259</v>
      </c>
      <c r="X742" s="1" t="s">
        <v>260</v>
      </c>
      <c r="Y742" s="1" t="s">
        <v>54</v>
      </c>
      <c r="Z742">
        <v>6</v>
      </c>
      <c r="AA742" s="2">
        <v>45906</v>
      </c>
      <c r="AB742">
        <v>445085.71</v>
      </c>
      <c r="AC742">
        <v>652257.11</v>
      </c>
      <c r="AD742">
        <v>156225084.19999999</v>
      </c>
      <c r="AE742" s="1" t="s">
        <v>55</v>
      </c>
      <c r="AF742" s="2">
        <v>46192</v>
      </c>
      <c r="AG742" s="2">
        <v>45908</v>
      </c>
      <c r="AH742" s="2"/>
      <c r="AI742" s="1" t="s">
        <v>91</v>
      </c>
      <c r="AJ742" s="1" t="s">
        <v>92</v>
      </c>
    </row>
    <row r="743" spans="1:36">
      <c r="A743" s="1" t="s">
        <v>4522</v>
      </c>
      <c r="B743" s="1" t="s">
        <v>4523</v>
      </c>
      <c r="C743" s="1" t="s">
        <v>4524</v>
      </c>
      <c r="D743" s="1" t="s">
        <v>1033</v>
      </c>
      <c r="E743" s="1" t="s">
        <v>62</v>
      </c>
      <c r="F743" s="1" t="s">
        <v>217</v>
      </c>
      <c r="G743" s="1" t="s">
        <v>255</v>
      </c>
      <c r="H743" s="1" t="s">
        <v>43</v>
      </c>
      <c r="I743" s="1" t="s">
        <v>44</v>
      </c>
      <c r="J743" t="s">
        <v>65</v>
      </c>
      <c r="K743" t="s">
        <v>66</v>
      </c>
      <c r="L743" s="1" t="s">
        <v>2060</v>
      </c>
      <c r="M743" s="1" t="s">
        <v>114</v>
      </c>
      <c r="N743" s="1" t="s">
        <v>115</v>
      </c>
      <c r="O743" s="1" t="s">
        <v>4525</v>
      </c>
      <c r="P743" s="1" t="s">
        <v>4526</v>
      </c>
      <c r="Q743">
        <v>101</v>
      </c>
      <c r="R743">
        <v>16</v>
      </c>
      <c r="S743">
        <v>85</v>
      </c>
      <c r="T743">
        <v>60</v>
      </c>
      <c r="U743">
        <v>18</v>
      </c>
      <c r="V743">
        <v>480</v>
      </c>
      <c r="W743" s="1" t="s">
        <v>181</v>
      </c>
      <c r="X743" s="1" t="s">
        <v>182</v>
      </c>
      <c r="Y743" s="1" t="s">
        <v>54</v>
      </c>
      <c r="Z743">
        <v>7</v>
      </c>
      <c r="AA743" s="2">
        <v>45988</v>
      </c>
      <c r="AB743">
        <v>381848.61</v>
      </c>
      <c r="AC743">
        <v>517982.13</v>
      </c>
      <c r="AD743">
        <v>38566709.609999999</v>
      </c>
      <c r="AE743" s="1" t="s">
        <v>55</v>
      </c>
      <c r="AF743" s="2">
        <v>46144</v>
      </c>
      <c r="AG743" s="2">
        <v>45996</v>
      </c>
      <c r="AH743" s="2"/>
      <c r="AI743" s="1" t="s">
        <v>91</v>
      </c>
      <c r="AJ743" s="1" t="s">
        <v>92</v>
      </c>
    </row>
    <row r="744" spans="1:36">
      <c r="A744" s="1" t="s">
        <v>4527</v>
      </c>
      <c r="B744" s="1" t="s">
        <v>4528</v>
      </c>
      <c r="C744" s="1" t="s">
        <v>4529</v>
      </c>
      <c r="D744" s="1" t="s">
        <v>662</v>
      </c>
      <c r="E744" s="1" t="s">
        <v>186</v>
      </c>
      <c r="F744" s="1" t="s">
        <v>80</v>
      </c>
      <c r="G744" s="1" t="s">
        <v>176</v>
      </c>
      <c r="H744" s="1" t="s">
        <v>43</v>
      </c>
      <c r="I744" s="1" t="s">
        <v>44</v>
      </c>
      <c r="J744" t="s">
        <v>65</v>
      </c>
      <c r="K744" t="s">
        <v>66</v>
      </c>
      <c r="L744" s="1" t="s">
        <v>4530</v>
      </c>
      <c r="M744" s="1" t="s">
        <v>114</v>
      </c>
      <c r="N744" s="1" t="s">
        <v>49</v>
      </c>
      <c r="O744" s="1" t="s">
        <v>4531</v>
      </c>
      <c r="P744" s="1" t="s">
        <v>4532</v>
      </c>
      <c r="Q744">
        <v>66</v>
      </c>
      <c r="R744">
        <v>8</v>
      </c>
      <c r="S744">
        <v>58</v>
      </c>
      <c r="T744">
        <v>10</v>
      </c>
      <c r="U744">
        <v>3</v>
      </c>
      <c r="V744">
        <v>50</v>
      </c>
      <c r="W744" s="1" t="s">
        <v>181</v>
      </c>
      <c r="X744" s="1" t="s">
        <v>182</v>
      </c>
      <c r="Y744" s="1" t="s">
        <v>54</v>
      </c>
      <c r="Z744">
        <v>10</v>
      </c>
      <c r="AA744" s="2">
        <v>46049</v>
      </c>
      <c r="AB744">
        <v>761616.34</v>
      </c>
      <c r="AC744">
        <v>1028107.68</v>
      </c>
      <c r="AD744">
        <v>50266678.439999998</v>
      </c>
      <c r="AE744" s="1" t="s">
        <v>55</v>
      </c>
      <c r="AF744" s="2">
        <v>46149</v>
      </c>
      <c r="AG744" s="2">
        <v>46056</v>
      </c>
      <c r="AH744" s="2"/>
      <c r="AI744" s="1" t="s">
        <v>410</v>
      </c>
      <c r="AJ744" s="1" t="s">
        <v>92</v>
      </c>
    </row>
    <row r="745" spans="1:36">
      <c r="A745" s="1" t="s">
        <v>4533</v>
      </c>
      <c r="B745" s="1" t="s">
        <v>4534</v>
      </c>
      <c r="C745" s="1" t="s">
        <v>4535</v>
      </c>
      <c r="D745" s="1" t="s">
        <v>284</v>
      </c>
      <c r="E745" s="1" t="s">
        <v>186</v>
      </c>
      <c r="F745" s="1" t="s">
        <v>80</v>
      </c>
      <c r="G745" s="1" t="s">
        <v>176</v>
      </c>
      <c r="H745" s="1" t="s">
        <v>43</v>
      </c>
      <c r="I745" s="1" t="s">
        <v>44</v>
      </c>
      <c r="J745" t="s">
        <v>65</v>
      </c>
      <c r="K745" t="s">
        <v>66</v>
      </c>
      <c r="L745" s="1" t="s">
        <v>4536</v>
      </c>
      <c r="M745" s="1" t="s">
        <v>68</v>
      </c>
      <c r="N745" s="1" t="s">
        <v>236</v>
      </c>
      <c r="O745" s="1" t="s">
        <v>1283</v>
      </c>
      <c r="P745" s="1" t="s">
        <v>4537</v>
      </c>
      <c r="Q745">
        <v>0</v>
      </c>
      <c r="R745">
        <v>0</v>
      </c>
      <c r="S745">
        <v>0</v>
      </c>
      <c r="T745">
        <v>100</v>
      </c>
      <c r="U745">
        <v>40</v>
      </c>
      <c r="V745">
        <v>500</v>
      </c>
      <c r="W745" s="1" t="s">
        <v>52</v>
      </c>
      <c r="X745" s="1" t="s">
        <v>53</v>
      </c>
      <c r="Y745" s="1" t="s">
        <v>54</v>
      </c>
      <c r="Z745">
        <v>6</v>
      </c>
      <c r="AA745" s="2">
        <v>45839</v>
      </c>
      <c r="AB745">
        <v>830343.83</v>
      </c>
      <c r="AC745">
        <v>1211153.5</v>
      </c>
      <c r="AD745">
        <v>0</v>
      </c>
      <c r="AE745" s="1" t="s">
        <v>55</v>
      </c>
      <c r="AF745" s="2">
        <v>46194</v>
      </c>
      <c r="AG745" s="2">
        <v>45841</v>
      </c>
      <c r="AH745" s="2"/>
      <c r="AI745" s="1" t="s">
        <v>56</v>
      </c>
      <c r="AJ745" s="1" t="s">
        <v>57</v>
      </c>
    </row>
    <row r="746" spans="1:36">
      <c r="A746" s="1" t="s">
        <v>4538</v>
      </c>
      <c r="B746" s="1" t="s">
        <v>4539</v>
      </c>
      <c r="C746" s="1" t="s">
        <v>4540</v>
      </c>
      <c r="D746" s="1" t="s">
        <v>133</v>
      </c>
      <c r="E746" s="1" t="s">
        <v>134</v>
      </c>
      <c r="F746" s="1" t="s">
        <v>135</v>
      </c>
      <c r="G746" s="1" t="s">
        <v>706</v>
      </c>
      <c r="H746" s="1" t="s">
        <v>137</v>
      </c>
      <c r="I746" s="1" t="s">
        <v>44</v>
      </c>
      <c r="J746" t="s">
        <v>82</v>
      </c>
      <c r="K746" t="s">
        <v>83</v>
      </c>
      <c r="L746" s="1" t="s">
        <v>4541</v>
      </c>
      <c r="M746" s="1" t="s">
        <v>100</v>
      </c>
      <c r="N746" s="1" t="s">
        <v>49</v>
      </c>
      <c r="O746" s="1" t="s">
        <v>4542</v>
      </c>
      <c r="P746" s="1" t="s">
        <v>4543</v>
      </c>
      <c r="Q746">
        <v>38</v>
      </c>
      <c r="R746">
        <v>9</v>
      </c>
      <c r="S746">
        <v>29</v>
      </c>
      <c r="T746">
        <v>40</v>
      </c>
      <c r="U746">
        <v>20</v>
      </c>
      <c r="V746">
        <v>240</v>
      </c>
      <c r="W746" s="1" t="s">
        <v>161</v>
      </c>
      <c r="X746" s="1" t="s">
        <v>162</v>
      </c>
      <c r="Y746" s="1" t="s">
        <v>54</v>
      </c>
      <c r="Z746">
        <v>8</v>
      </c>
      <c r="AA746" s="2">
        <v>45862</v>
      </c>
      <c r="AB746">
        <v>38272.17</v>
      </c>
      <c r="AC746">
        <v>46155.37</v>
      </c>
      <c r="AD746">
        <v>1454342.46</v>
      </c>
      <c r="AE746" s="1" t="s">
        <v>55</v>
      </c>
      <c r="AF746" s="2">
        <v>46177</v>
      </c>
      <c r="AG746" s="2">
        <v>45864</v>
      </c>
      <c r="AH746" s="2">
        <v>46230</v>
      </c>
      <c r="AI746" s="1" t="s">
        <v>129</v>
      </c>
      <c r="AJ746" s="1" t="s">
        <v>57</v>
      </c>
    </row>
    <row r="747" spans="1:36">
      <c r="A747" s="1" t="s">
        <v>4544</v>
      </c>
      <c r="B747" s="1" t="s">
        <v>4545</v>
      </c>
      <c r="C747" s="1" t="s">
        <v>4546</v>
      </c>
      <c r="D747" s="1" t="s">
        <v>494</v>
      </c>
      <c r="E747" s="1" t="s">
        <v>79</v>
      </c>
      <c r="F747" s="1" t="s">
        <v>363</v>
      </c>
      <c r="G747" s="1" t="s">
        <v>364</v>
      </c>
      <c r="H747" s="1" t="s">
        <v>43</v>
      </c>
      <c r="I747" s="1" t="s">
        <v>44</v>
      </c>
      <c r="J747" t="s">
        <v>82</v>
      </c>
      <c r="K747" t="s">
        <v>83</v>
      </c>
      <c r="L747" s="1" t="s">
        <v>4547</v>
      </c>
      <c r="M747" s="1" t="s">
        <v>68</v>
      </c>
      <c r="N747" s="1" t="s">
        <v>49</v>
      </c>
      <c r="O747" s="1" t="s">
        <v>4548</v>
      </c>
      <c r="P747" s="1" t="s">
        <v>4549</v>
      </c>
      <c r="Q747">
        <v>121</v>
      </c>
      <c r="R747">
        <v>11</v>
      </c>
      <c r="S747">
        <v>110</v>
      </c>
      <c r="T747">
        <v>75</v>
      </c>
      <c r="U747">
        <v>37</v>
      </c>
      <c r="V747">
        <v>300</v>
      </c>
      <c r="W747" s="1" t="s">
        <v>308</v>
      </c>
      <c r="X747" s="1" t="s">
        <v>309</v>
      </c>
      <c r="Y747" s="1" t="s">
        <v>74</v>
      </c>
      <c r="Z747">
        <v>22</v>
      </c>
      <c r="AA747" s="2">
        <v>45811</v>
      </c>
      <c r="AB747">
        <v>32319.95</v>
      </c>
      <c r="AC747">
        <v>40533.620000000003</v>
      </c>
      <c r="AD747">
        <v>3910713.95</v>
      </c>
      <c r="AE747" s="1" t="s">
        <v>55</v>
      </c>
      <c r="AF747" s="2">
        <v>46162</v>
      </c>
      <c r="AG747" s="2">
        <v>45820</v>
      </c>
      <c r="AH747" s="2"/>
      <c r="AI747" s="1" t="s">
        <v>91</v>
      </c>
      <c r="AJ747" s="1" t="s">
        <v>92</v>
      </c>
    </row>
    <row r="748" spans="1:36">
      <c r="A748" s="1" t="s">
        <v>4550</v>
      </c>
      <c r="B748" s="1" t="s">
        <v>4551</v>
      </c>
      <c r="C748" s="1" t="s">
        <v>4552</v>
      </c>
      <c r="D748" s="1" t="s">
        <v>216</v>
      </c>
      <c r="E748" s="1" t="s">
        <v>134</v>
      </c>
      <c r="F748" s="1" t="s">
        <v>217</v>
      </c>
      <c r="G748" s="1" t="s">
        <v>487</v>
      </c>
      <c r="H748" s="1" t="s">
        <v>43</v>
      </c>
      <c r="I748" s="1" t="s">
        <v>44</v>
      </c>
      <c r="J748" t="s">
        <v>65</v>
      </c>
      <c r="K748" t="s">
        <v>66</v>
      </c>
      <c r="L748" s="1" t="s">
        <v>1361</v>
      </c>
      <c r="M748" s="1" t="s">
        <v>139</v>
      </c>
      <c r="N748" s="1" t="s">
        <v>203</v>
      </c>
      <c r="O748" s="1" t="s">
        <v>4553</v>
      </c>
      <c r="P748" s="1" t="s">
        <v>4554</v>
      </c>
      <c r="Q748">
        <v>230</v>
      </c>
      <c r="R748">
        <v>56</v>
      </c>
      <c r="S748">
        <v>174</v>
      </c>
      <c r="T748">
        <v>30</v>
      </c>
      <c r="U748">
        <v>9</v>
      </c>
      <c r="V748">
        <v>240</v>
      </c>
      <c r="W748" s="1" t="s">
        <v>444</v>
      </c>
      <c r="X748" s="1" t="s">
        <v>445</v>
      </c>
      <c r="Y748" s="1" t="s">
        <v>74</v>
      </c>
      <c r="Z748">
        <v>19</v>
      </c>
      <c r="AA748" s="2">
        <v>45731</v>
      </c>
      <c r="AB748">
        <v>402068.35</v>
      </c>
      <c r="AC748">
        <v>585141.49</v>
      </c>
      <c r="AD748">
        <v>92475720.5</v>
      </c>
      <c r="AE748" s="1" t="s">
        <v>55</v>
      </c>
      <c r="AF748" s="2">
        <v>46181</v>
      </c>
      <c r="AG748" s="2">
        <v>45740</v>
      </c>
      <c r="AH748" s="2"/>
      <c r="AI748" s="1" t="s">
        <v>91</v>
      </c>
      <c r="AJ748" s="1" t="s">
        <v>92</v>
      </c>
    </row>
    <row r="749" spans="1:36">
      <c r="A749" s="1" t="s">
        <v>4555</v>
      </c>
      <c r="B749" s="1" t="s">
        <v>4556</v>
      </c>
      <c r="C749" s="1" t="s">
        <v>4557</v>
      </c>
      <c r="D749" s="1" t="s">
        <v>253</v>
      </c>
      <c r="E749" s="1" t="s">
        <v>254</v>
      </c>
      <c r="F749" s="1" t="s">
        <v>217</v>
      </c>
      <c r="G749" s="1" t="s">
        <v>487</v>
      </c>
      <c r="H749" s="1" t="s">
        <v>43</v>
      </c>
      <c r="I749" s="1" t="s">
        <v>44</v>
      </c>
      <c r="J749" t="s">
        <v>65</v>
      </c>
      <c r="K749" t="s">
        <v>66</v>
      </c>
      <c r="L749" s="1" t="s">
        <v>4558</v>
      </c>
      <c r="M749" s="1" t="s">
        <v>168</v>
      </c>
      <c r="N749" s="1" t="s">
        <v>69</v>
      </c>
      <c r="O749" s="1" t="s">
        <v>4559</v>
      </c>
      <c r="P749" s="1" t="s">
        <v>4560</v>
      </c>
      <c r="Q749">
        <v>-11</v>
      </c>
      <c r="R749">
        <v>2</v>
      </c>
      <c r="S749">
        <v>6</v>
      </c>
      <c r="T749">
        <v>75</v>
      </c>
      <c r="U749">
        <v>30</v>
      </c>
      <c r="V749">
        <v>450</v>
      </c>
      <c r="W749" s="1" t="s">
        <v>52</v>
      </c>
      <c r="X749" s="1" t="s">
        <v>53</v>
      </c>
      <c r="Y749" s="1" t="s">
        <v>54</v>
      </c>
      <c r="Z749">
        <v>4</v>
      </c>
      <c r="AA749" s="2">
        <v>45749</v>
      </c>
      <c r="AB749">
        <v>487322.97</v>
      </c>
      <c r="AC749">
        <v>741952.76</v>
      </c>
      <c r="AD749">
        <v>3898583.76</v>
      </c>
      <c r="AE749" s="1" t="s">
        <v>55</v>
      </c>
      <c r="AF749" s="2">
        <v>46145</v>
      </c>
      <c r="AG749" s="2">
        <v>45698</v>
      </c>
      <c r="AH749" s="2"/>
      <c r="AI749" s="1" t="s">
        <v>129</v>
      </c>
      <c r="AJ749" s="1" t="s">
        <v>57</v>
      </c>
    </row>
    <row r="750" spans="1:36">
      <c r="A750" s="1" t="s">
        <v>4561</v>
      </c>
      <c r="B750" s="1" t="s">
        <v>4562</v>
      </c>
      <c r="C750" s="1" t="s">
        <v>4563</v>
      </c>
      <c r="D750" s="1" t="s">
        <v>274</v>
      </c>
      <c r="E750" s="1" t="s">
        <v>275</v>
      </c>
      <c r="F750" s="1" t="s">
        <v>266</v>
      </c>
      <c r="G750" s="1" t="s">
        <v>267</v>
      </c>
      <c r="H750" s="1" t="s">
        <v>43</v>
      </c>
      <c r="I750" s="1" t="s">
        <v>44</v>
      </c>
      <c r="J750" t="s">
        <v>82</v>
      </c>
      <c r="K750" t="s">
        <v>83</v>
      </c>
      <c r="L750" s="1" t="s">
        <v>4564</v>
      </c>
      <c r="M750" s="1" t="s">
        <v>139</v>
      </c>
      <c r="N750" s="1" t="s">
        <v>194</v>
      </c>
      <c r="O750" s="1" t="s">
        <v>4565</v>
      </c>
      <c r="P750" s="1" t="s">
        <v>4566</v>
      </c>
      <c r="Q750">
        <v>233</v>
      </c>
      <c r="R750">
        <v>64</v>
      </c>
      <c r="S750">
        <v>169</v>
      </c>
      <c r="T750">
        <v>75</v>
      </c>
      <c r="U750">
        <v>30</v>
      </c>
      <c r="V750">
        <v>600</v>
      </c>
      <c r="W750" s="1" t="s">
        <v>308</v>
      </c>
      <c r="X750" s="1" t="s">
        <v>309</v>
      </c>
      <c r="Y750" s="1" t="s">
        <v>74</v>
      </c>
      <c r="Z750">
        <v>24</v>
      </c>
      <c r="AA750" s="2">
        <v>45817</v>
      </c>
      <c r="AB750">
        <v>122885.8</v>
      </c>
      <c r="AC750">
        <v>189544.72</v>
      </c>
      <c r="AD750">
        <v>28632391.399999999</v>
      </c>
      <c r="AE750" s="1" t="s">
        <v>55</v>
      </c>
      <c r="AF750" s="2">
        <v>46156</v>
      </c>
      <c r="AG750" s="2">
        <v>45823</v>
      </c>
      <c r="AH750" s="2"/>
      <c r="AI750" s="1" t="s">
        <v>91</v>
      </c>
      <c r="AJ750" s="1" t="s">
        <v>92</v>
      </c>
    </row>
    <row r="751" spans="1:36">
      <c r="A751" s="1" t="s">
        <v>4567</v>
      </c>
      <c r="B751" s="1" t="s">
        <v>4568</v>
      </c>
      <c r="C751" s="1" t="s">
        <v>4569</v>
      </c>
      <c r="D751" s="1" t="s">
        <v>242</v>
      </c>
      <c r="E751" s="1" t="s">
        <v>243</v>
      </c>
      <c r="F751" s="1" t="s">
        <v>244</v>
      </c>
      <c r="G751" s="1" t="s">
        <v>778</v>
      </c>
      <c r="H751" s="1" t="s">
        <v>43</v>
      </c>
      <c r="I751" s="1" t="s">
        <v>44</v>
      </c>
      <c r="J751" t="s">
        <v>65</v>
      </c>
      <c r="K751" t="s">
        <v>66</v>
      </c>
      <c r="L751" s="1" t="s">
        <v>4570</v>
      </c>
      <c r="M751" s="1" t="s">
        <v>48</v>
      </c>
      <c r="N751" s="1" t="s">
        <v>278</v>
      </c>
      <c r="O751" s="1" t="s">
        <v>4571</v>
      </c>
      <c r="P751" s="1" t="s">
        <v>4572</v>
      </c>
      <c r="Q751">
        <v>196</v>
      </c>
      <c r="R751">
        <v>63</v>
      </c>
      <c r="S751">
        <v>133</v>
      </c>
      <c r="T751">
        <v>50</v>
      </c>
      <c r="U751">
        <v>20</v>
      </c>
      <c r="V751">
        <v>200</v>
      </c>
      <c r="W751" s="1" t="s">
        <v>181</v>
      </c>
      <c r="X751" s="1" t="s">
        <v>182</v>
      </c>
      <c r="Y751" s="1" t="s">
        <v>54</v>
      </c>
      <c r="Z751">
        <v>12</v>
      </c>
      <c r="AA751" s="2">
        <v>46171</v>
      </c>
      <c r="AB751">
        <v>109681.81</v>
      </c>
      <c r="AC751">
        <v>140830.42000000001</v>
      </c>
      <c r="AD751">
        <v>21497634.760000002</v>
      </c>
      <c r="AE751" s="1" t="s">
        <v>55</v>
      </c>
      <c r="AF751" s="2">
        <v>46146</v>
      </c>
      <c r="AG751" s="2">
        <v>46184</v>
      </c>
      <c r="AH751" s="2"/>
      <c r="AI751" s="1" t="s">
        <v>91</v>
      </c>
      <c r="AJ751" s="1" t="s">
        <v>92</v>
      </c>
    </row>
    <row r="752" spans="1:36">
      <c r="A752" s="1" t="s">
        <v>4573</v>
      </c>
      <c r="B752" s="1" t="s">
        <v>4574</v>
      </c>
      <c r="C752" s="1" t="s">
        <v>4575</v>
      </c>
      <c r="D752" s="1" t="s">
        <v>837</v>
      </c>
      <c r="E752" s="1" t="s">
        <v>265</v>
      </c>
      <c r="F752" s="1" t="s">
        <v>622</v>
      </c>
      <c r="G752" s="1" t="s">
        <v>623</v>
      </c>
      <c r="H752" s="1" t="s">
        <v>43</v>
      </c>
      <c r="I752" s="1" t="s">
        <v>44</v>
      </c>
      <c r="J752" t="s">
        <v>65</v>
      </c>
      <c r="K752" t="s">
        <v>66</v>
      </c>
      <c r="L752" s="1" t="s">
        <v>2307</v>
      </c>
      <c r="M752" s="1" t="s">
        <v>48</v>
      </c>
      <c r="N752" s="1" t="s">
        <v>194</v>
      </c>
      <c r="O752" s="1" t="s">
        <v>4576</v>
      </c>
      <c r="P752" s="1" t="s">
        <v>4577</v>
      </c>
      <c r="Q752">
        <v>31</v>
      </c>
      <c r="R752">
        <v>2</v>
      </c>
      <c r="S752">
        <v>29</v>
      </c>
      <c r="T752">
        <v>10</v>
      </c>
      <c r="U752">
        <v>5</v>
      </c>
      <c r="V752">
        <v>60</v>
      </c>
      <c r="W752" s="1" t="s">
        <v>72</v>
      </c>
      <c r="X752" s="1" t="s">
        <v>73</v>
      </c>
      <c r="Y752" s="1" t="s">
        <v>74</v>
      </c>
      <c r="Z752">
        <v>18</v>
      </c>
      <c r="AA752" s="2">
        <v>45692</v>
      </c>
      <c r="AB752">
        <v>436280.19</v>
      </c>
      <c r="AC752">
        <v>631536.67000000004</v>
      </c>
      <c r="AD752">
        <v>13524685.890000001</v>
      </c>
      <c r="AE752" s="1" t="s">
        <v>55</v>
      </c>
      <c r="AF752" s="2">
        <v>46159</v>
      </c>
      <c r="AG752" s="2">
        <v>45694</v>
      </c>
      <c r="AH752" s="2"/>
      <c r="AI752" s="1" t="s">
        <v>91</v>
      </c>
      <c r="AJ752" s="1" t="s">
        <v>92</v>
      </c>
    </row>
    <row r="753" spans="1:36">
      <c r="A753" s="1" t="s">
        <v>4578</v>
      </c>
      <c r="B753" s="1" t="s">
        <v>4579</v>
      </c>
      <c r="C753" s="1" t="s">
        <v>4580</v>
      </c>
      <c r="D753" s="1" t="s">
        <v>494</v>
      </c>
      <c r="E753" s="1" t="s">
        <v>79</v>
      </c>
      <c r="F753" s="1" t="s">
        <v>363</v>
      </c>
      <c r="G753" s="1" t="s">
        <v>364</v>
      </c>
      <c r="H753" s="1" t="s">
        <v>43</v>
      </c>
      <c r="I753" s="1" t="s">
        <v>44</v>
      </c>
      <c r="J753" t="s">
        <v>65</v>
      </c>
      <c r="K753" t="s">
        <v>66</v>
      </c>
      <c r="L753" s="1" t="s">
        <v>4581</v>
      </c>
      <c r="M753" s="1" t="s">
        <v>68</v>
      </c>
      <c r="N753" s="1" t="s">
        <v>203</v>
      </c>
      <c r="O753" s="1" t="s">
        <v>4582</v>
      </c>
      <c r="P753" s="1" t="s">
        <v>4583</v>
      </c>
      <c r="Q753">
        <v>243</v>
      </c>
      <c r="R753">
        <v>1</v>
      </c>
      <c r="S753">
        <v>242</v>
      </c>
      <c r="T753">
        <v>50</v>
      </c>
      <c r="U753">
        <v>15</v>
      </c>
      <c r="V753">
        <v>300</v>
      </c>
      <c r="W753" s="1" t="s">
        <v>181</v>
      </c>
      <c r="X753" s="1" t="s">
        <v>182</v>
      </c>
      <c r="Y753" s="1" t="s">
        <v>54</v>
      </c>
      <c r="Z753">
        <v>9</v>
      </c>
      <c r="AA753" s="2">
        <v>45805</v>
      </c>
      <c r="AB753">
        <v>27334.71</v>
      </c>
      <c r="AC753">
        <v>38787.019999999997</v>
      </c>
      <c r="AD753">
        <v>6642334.5300000003</v>
      </c>
      <c r="AE753" s="1" t="s">
        <v>55</v>
      </c>
      <c r="AF753" s="2">
        <v>46192</v>
      </c>
      <c r="AG753" s="2">
        <v>45815</v>
      </c>
      <c r="AH753" s="2"/>
      <c r="AI753" s="1" t="s">
        <v>91</v>
      </c>
      <c r="AJ753" s="1" t="s">
        <v>92</v>
      </c>
    </row>
    <row r="754" spans="1:36">
      <c r="A754" s="1" t="s">
        <v>4584</v>
      </c>
      <c r="B754" s="1" t="s">
        <v>4585</v>
      </c>
      <c r="C754" s="1" t="s">
        <v>4586</v>
      </c>
      <c r="D754" s="1" t="s">
        <v>1515</v>
      </c>
      <c r="E754" s="1" t="s">
        <v>62</v>
      </c>
      <c r="F754" s="1" t="s">
        <v>217</v>
      </c>
      <c r="G754" s="1" t="s">
        <v>487</v>
      </c>
      <c r="H754" s="1" t="s">
        <v>43</v>
      </c>
      <c r="I754" s="1" t="s">
        <v>44</v>
      </c>
      <c r="J754" t="s">
        <v>45</v>
      </c>
      <c r="K754" t="s">
        <v>46</v>
      </c>
      <c r="L754" s="1" t="s">
        <v>314</v>
      </c>
      <c r="M754" s="1" t="s">
        <v>139</v>
      </c>
      <c r="N754" s="1" t="s">
        <v>101</v>
      </c>
      <c r="O754" s="1" t="s">
        <v>4587</v>
      </c>
      <c r="P754" s="1" t="s">
        <v>4588</v>
      </c>
      <c r="Q754">
        <v>45</v>
      </c>
      <c r="R754">
        <v>4</v>
      </c>
      <c r="S754">
        <v>41</v>
      </c>
      <c r="T754">
        <v>10</v>
      </c>
      <c r="U754">
        <v>5</v>
      </c>
      <c r="V754">
        <v>60</v>
      </c>
      <c r="W754" s="1" t="s">
        <v>181</v>
      </c>
      <c r="X754" s="1" t="s">
        <v>182</v>
      </c>
      <c r="Y754" s="1" t="s">
        <v>54</v>
      </c>
      <c r="Z754">
        <v>6</v>
      </c>
      <c r="AA754" s="2">
        <v>46143</v>
      </c>
      <c r="AB754">
        <v>415002.19</v>
      </c>
      <c r="AC754">
        <v>576357.43000000005</v>
      </c>
      <c r="AD754">
        <v>18675098.550000001</v>
      </c>
      <c r="AE754" s="1" t="s">
        <v>55</v>
      </c>
      <c r="AF754" s="2">
        <v>46167</v>
      </c>
      <c r="AG754" s="2">
        <v>46158</v>
      </c>
      <c r="AH754" s="2"/>
      <c r="AI754" s="1" t="s">
        <v>91</v>
      </c>
      <c r="AJ754" s="1" t="s">
        <v>92</v>
      </c>
    </row>
    <row r="755" spans="1:36">
      <c r="A755" s="1" t="s">
        <v>4589</v>
      </c>
      <c r="B755" s="1" t="s">
        <v>4590</v>
      </c>
      <c r="C755" s="1" t="s">
        <v>4591</v>
      </c>
      <c r="D755" s="1" t="s">
        <v>837</v>
      </c>
      <c r="E755" s="1" t="s">
        <v>265</v>
      </c>
      <c r="F755" s="1" t="s">
        <v>622</v>
      </c>
      <c r="G755" s="1" t="s">
        <v>693</v>
      </c>
      <c r="H755" s="1" t="s">
        <v>43</v>
      </c>
      <c r="I755" s="1" t="s">
        <v>44</v>
      </c>
      <c r="J755" t="s">
        <v>65</v>
      </c>
      <c r="K755" t="s">
        <v>66</v>
      </c>
      <c r="L755" s="1" t="s">
        <v>1844</v>
      </c>
      <c r="M755" s="1" t="s">
        <v>168</v>
      </c>
      <c r="N755" s="1" t="s">
        <v>178</v>
      </c>
      <c r="O755" s="1" t="s">
        <v>4592</v>
      </c>
      <c r="P755" s="1" t="s">
        <v>4593</v>
      </c>
      <c r="Q755">
        <v>322</v>
      </c>
      <c r="R755">
        <v>101</v>
      </c>
      <c r="S755">
        <v>221</v>
      </c>
      <c r="T755">
        <v>50</v>
      </c>
      <c r="U755">
        <v>25</v>
      </c>
      <c r="V755">
        <v>500</v>
      </c>
      <c r="W755" s="1" t="s">
        <v>444</v>
      </c>
      <c r="X755" s="1" t="s">
        <v>445</v>
      </c>
      <c r="Y755" s="1" t="s">
        <v>74</v>
      </c>
      <c r="Z755">
        <v>21</v>
      </c>
      <c r="AA755" s="2">
        <v>45692</v>
      </c>
      <c r="AB755">
        <v>892418.17</v>
      </c>
      <c r="AC755">
        <v>1295545.6100000001</v>
      </c>
      <c r="AD755">
        <v>287358650.69999999</v>
      </c>
      <c r="AE755" s="1" t="s">
        <v>55</v>
      </c>
      <c r="AF755" s="2">
        <v>46153</v>
      </c>
      <c r="AG755" s="2">
        <v>45697</v>
      </c>
      <c r="AH755" s="2"/>
      <c r="AI755" s="1" t="s">
        <v>91</v>
      </c>
      <c r="AJ755" s="1" t="s">
        <v>92</v>
      </c>
    </row>
    <row r="756" spans="1:36">
      <c r="A756" s="1" t="s">
        <v>4594</v>
      </c>
      <c r="B756" s="1" t="s">
        <v>4595</v>
      </c>
      <c r="C756" s="1" t="s">
        <v>4596</v>
      </c>
      <c r="D756" s="1" t="s">
        <v>391</v>
      </c>
      <c r="E756" s="1" t="s">
        <v>392</v>
      </c>
      <c r="F756" s="1" t="s">
        <v>217</v>
      </c>
      <c r="G756" s="1" t="s">
        <v>255</v>
      </c>
      <c r="H756" s="1" t="s">
        <v>43</v>
      </c>
      <c r="I756" s="1" t="s">
        <v>44</v>
      </c>
      <c r="J756" t="s">
        <v>82</v>
      </c>
      <c r="K756" t="s">
        <v>83</v>
      </c>
      <c r="L756" s="1" t="s">
        <v>3903</v>
      </c>
      <c r="M756" s="1" t="s">
        <v>68</v>
      </c>
      <c r="N756" s="1" t="s">
        <v>101</v>
      </c>
      <c r="O756" s="1" t="s">
        <v>4597</v>
      </c>
      <c r="P756" s="1" t="s">
        <v>4598</v>
      </c>
      <c r="Q756">
        <v>65</v>
      </c>
      <c r="R756">
        <v>16</v>
      </c>
      <c r="S756">
        <v>49</v>
      </c>
      <c r="T756">
        <v>75</v>
      </c>
      <c r="U756">
        <v>37</v>
      </c>
      <c r="V756">
        <v>375</v>
      </c>
      <c r="W756" s="1" t="s">
        <v>88</v>
      </c>
      <c r="X756" s="1" t="s">
        <v>89</v>
      </c>
      <c r="Y756" s="1" t="s">
        <v>90</v>
      </c>
      <c r="Z756">
        <v>27</v>
      </c>
      <c r="AA756" s="2">
        <v>45777</v>
      </c>
      <c r="AB756">
        <v>448399.08</v>
      </c>
      <c r="AC756">
        <v>573054.03</v>
      </c>
      <c r="AD756">
        <v>29145940.199999999</v>
      </c>
      <c r="AE756" s="1" t="s">
        <v>55</v>
      </c>
      <c r="AF756" s="2">
        <v>46170</v>
      </c>
      <c r="AG756" s="2">
        <v>45789</v>
      </c>
      <c r="AH756" s="2"/>
      <c r="AI756" s="1" t="s">
        <v>129</v>
      </c>
      <c r="AJ756" s="1" t="s">
        <v>57</v>
      </c>
    </row>
    <row r="757" spans="1:36">
      <c r="A757" s="1" t="s">
        <v>4599</v>
      </c>
      <c r="B757" s="1" t="s">
        <v>4600</v>
      </c>
      <c r="C757" s="1" t="s">
        <v>4601</v>
      </c>
      <c r="D757" s="1" t="s">
        <v>799</v>
      </c>
      <c r="E757" s="1" t="s">
        <v>254</v>
      </c>
      <c r="F757" s="1" t="s">
        <v>135</v>
      </c>
      <c r="G757" s="1" t="s">
        <v>166</v>
      </c>
      <c r="H757" s="1" t="s">
        <v>137</v>
      </c>
      <c r="I757" s="1" t="s">
        <v>44</v>
      </c>
      <c r="J757" t="s">
        <v>65</v>
      </c>
      <c r="K757" t="s">
        <v>66</v>
      </c>
      <c r="L757" s="1" t="s">
        <v>4602</v>
      </c>
      <c r="M757" s="1" t="s">
        <v>100</v>
      </c>
      <c r="N757" s="1" t="s">
        <v>178</v>
      </c>
      <c r="O757" s="1" t="s">
        <v>4603</v>
      </c>
      <c r="P757" s="1" t="s">
        <v>4604</v>
      </c>
      <c r="Q757">
        <v>218</v>
      </c>
      <c r="R757">
        <v>12</v>
      </c>
      <c r="S757">
        <v>206</v>
      </c>
      <c r="T757">
        <v>40</v>
      </c>
      <c r="U757">
        <v>12</v>
      </c>
      <c r="V757">
        <v>320</v>
      </c>
      <c r="W757" s="1" t="s">
        <v>72</v>
      </c>
      <c r="X757" s="1" t="s">
        <v>73</v>
      </c>
      <c r="Y757" s="1" t="s">
        <v>74</v>
      </c>
      <c r="Z757">
        <v>14</v>
      </c>
      <c r="AA757" s="2">
        <v>45668</v>
      </c>
      <c r="AB757">
        <v>13767.69</v>
      </c>
      <c r="AC757">
        <v>16565.900000000001</v>
      </c>
      <c r="AD757">
        <v>3001356.42</v>
      </c>
      <c r="AE757" s="1" t="s">
        <v>55</v>
      </c>
      <c r="AF757" s="2">
        <v>46177</v>
      </c>
      <c r="AG757" s="2">
        <v>45674</v>
      </c>
      <c r="AH757" s="2">
        <v>46900</v>
      </c>
      <c r="AI757" s="1" t="s">
        <v>91</v>
      </c>
      <c r="AJ757" s="1" t="s">
        <v>92</v>
      </c>
    </row>
    <row r="758" spans="1:36">
      <c r="A758" s="1" t="s">
        <v>4605</v>
      </c>
      <c r="B758" s="1" t="s">
        <v>4606</v>
      </c>
      <c r="C758" s="1" t="s">
        <v>4607</v>
      </c>
      <c r="D758" s="1" t="s">
        <v>1912</v>
      </c>
      <c r="E758" s="1" t="s">
        <v>714</v>
      </c>
      <c r="F758" s="1" t="s">
        <v>97</v>
      </c>
      <c r="G758" s="1" t="s">
        <v>715</v>
      </c>
      <c r="H758" s="1" t="s">
        <v>43</v>
      </c>
      <c r="I758" s="1" t="s">
        <v>44</v>
      </c>
      <c r="J758" t="s">
        <v>82</v>
      </c>
      <c r="K758" t="s">
        <v>83</v>
      </c>
      <c r="L758" s="1" t="s">
        <v>4608</v>
      </c>
      <c r="M758" s="1" t="s">
        <v>114</v>
      </c>
      <c r="N758" s="1" t="s">
        <v>194</v>
      </c>
      <c r="O758" s="1" t="s">
        <v>4609</v>
      </c>
      <c r="P758" s="1" t="s">
        <v>4610</v>
      </c>
      <c r="Q758">
        <v>0</v>
      </c>
      <c r="R758">
        <v>0</v>
      </c>
      <c r="S758">
        <v>0</v>
      </c>
      <c r="T758">
        <v>60</v>
      </c>
      <c r="U758">
        <v>24</v>
      </c>
      <c r="V758">
        <v>300</v>
      </c>
      <c r="W758" s="1" t="s">
        <v>88</v>
      </c>
      <c r="X758" s="1" t="s">
        <v>89</v>
      </c>
      <c r="Y758" s="1" t="s">
        <v>90</v>
      </c>
      <c r="Z758">
        <v>26</v>
      </c>
      <c r="AA758" s="2">
        <v>45677</v>
      </c>
      <c r="AB758">
        <v>201189.77</v>
      </c>
      <c r="AC758">
        <v>298584.3</v>
      </c>
      <c r="AD758">
        <v>0</v>
      </c>
      <c r="AE758" s="1" t="s">
        <v>55</v>
      </c>
      <c r="AF758" s="2">
        <v>46142</v>
      </c>
      <c r="AG758" s="2">
        <v>45680</v>
      </c>
      <c r="AH758" s="2"/>
      <c r="AI758" s="1" t="s">
        <v>56</v>
      </c>
      <c r="AJ758" s="1" t="s">
        <v>57</v>
      </c>
    </row>
    <row r="759" spans="1:36">
      <c r="A759" s="1" t="s">
        <v>4611</v>
      </c>
      <c r="B759" s="1" t="s">
        <v>4612</v>
      </c>
      <c r="C759" s="1" t="s">
        <v>4613</v>
      </c>
      <c r="D759" s="1" t="s">
        <v>588</v>
      </c>
      <c r="E759" s="1" t="s">
        <v>392</v>
      </c>
      <c r="F759" s="1" t="s">
        <v>217</v>
      </c>
      <c r="G759" s="1" t="s">
        <v>218</v>
      </c>
      <c r="H759" s="1" t="s">
        <v>43</v>
      </c>
      <c r="I759" s="1" t="s">
        <v>44</v>
      </c>
      <c r="J759" t="s">
        <v>45</v>
      </c>
      <c r="K759" t="s">
        <v>46</v>
      </c>
      <c r="L759" s="1" t="s">
        <v>4614</v>
      </c>
      <c r="M759" s="1" t="s">
        <v>114</v>
      </c>
      <c r="N759" s="1" t="s">
        <v>278</v>
      </c>
      <c r="O759" s="1" t="s">
        <v>4615</v>
      </c>
      <c r="P759" s="1" t="s">
        <v>4616</v>
      </c>
      <c r="Q759">
        <v>35</v>
      </c>
      <c r="R759">
        <v>11</v>
      </c>
      <c r="S759">
        <v>24</v>
      </c>
      <c r="T759">
        <v>10</v>
      </c>
      <c r="U759">
        <v>3</v>
      </c>
      <c r="V759">
        <v>40</v>
      </c>
      <c r="W759" s="1" t="s">
        <v>52</v>
      </c>
      <c r="X759" s="1" t="s">
        <v>53</v>
      </c>
      <c r="Y759" s="1" t="s">
        <v>54</v>
      </c>
      <c r="Z759">
        <v>4</v>
      </c>
      <c r="AA759" s="2">
        <v>46030</v>
      </c>
      <c r="AB759">
        <v>266209.25</v>
      </c>
      <c r="AC759">
        <v>379532.72</v>
      </c>
      <c r="AD759">
        <v>9317323.75</v>
      </c>
      <c r="AE759" s="1" t="s">
        <v>55</v>
      </c>
      <c r="AF759" s="2">
        <v>46181</v>
      </c>
      <c r="AG759" s="2">
        <v>46032</v>
      </c>
      <c r="AH759" s="2"/>
      <c r="AI759" s="1" t="s">
        <v>91</v>
      </c>
      <c r="AJ759" s="1" t="s">
        <v>92</v>
      </c>
    </row>
    <row r="760" spans="1:36">
      <c r="A760" s="1" t="s">
        <v>4617</v>
      </c>
      <c r="B760" s="1" t="s">
        <v>4618</v>
      </c>
      <c r="C760" s="1" t="s">
        <v>4619</v>
      </c>
      <c r="D760" s="1" t="s">
        <v>145</v>
      </c>
      <c r="E760" s="1" t="s">
        <v>146</v>
      </c>
      <c r="F760" s="1" t="s">
        <v>41</v>
      </c>
      <c r="G760" s="1" t="s">
        <v>147</v>
      </c>
      <c r="H760" s="1" t="s">
        <v>43</v>
      </c>
      <c r="I760" s="1" t="s">
        <v>44</v>
      </c>
      <c r="J760" t="s">
        <v>45</v>
      </c>
      <c r="K760" t="s">
        <v>46</v>
      </c>
      <c r="L760" s="1" t="s">
        <v>4620</v>
      </c>
      <c r="M760" s="1" t="s">
        <v>126</v>
      </c>
      <c r="N760" s="1" t="s">
        <v>178</v>
      </c>
      <c r="O760" s="1" t="s">
        <v>4621</v>
      </c>
      <c r="P760" s="1" t="s">
        <v>4622</v>
      </c>
      <c r="Q760">
        <v>274</v>
      </c>
      <c r="R760">
        <v>63</v>
      </c>
      <c r="S760">
        <v>211</v>
      </c>
      <c r="T760">
        <v>100</v>
      </c>
      <c r="U760">
        <v>50</v>
      </c>
      <c r="V760">
        <v>1000</v>
      </c>
      <c r="W760" s="1" t="s">
        <v>72</v>
      </c>
      <c r="X760" s="1" t="s">
        <v>73</v>
      </c>
      <c r="Y760" s="1" t="s">
        <v>74</v>
      </c>
      <c r="Z760">
        <v>15</v>
      </c>
      <c r="AA760" s="2">
        <v>46078</v>
      </c>
      <c r="AB760">
        <v>56338.34</v>
      </c>
      <c r="AC760">
        <v>79327.820000000007</v>
      </c>
      <c r="AD760">
        <v>15436705.16</v>
      </c>
      <c r="AE760" s="1" t="s">
        <v>55</v>
      </c>
      <c r="AF760" s="2">
        <v>46179</v>
      </c>
      <c r="AG760" s="2">
        <v>46087</v>
      </c>
      <c r="AH760" s="2"/>
      <c r="AI760" s="1" t="s">
        <v>91</v>
      </c>
      <c r="AJ760" s="1" t="s">
        <v>92</v>
      </c>
    </row>
    <row r="761" spans="1:36">
      <c r="A761" s="1" t="s">
        <v>4623</v>
      </c>
      <c r="B761" s="1" t="s">
        <v>4624</v>
      </c>
      <c r="C761" s="1" t="s">
        <v>4625</v>
      </c>
      <c r="D761" s="1" t="s">
        <v>264</v>
      </c>
      <c r="E761" s="1" t="s">
        <v>265</v>
      </c>
      <c r="F761" s="1" t="s">
        <v>266</v>
      </c>
      <c r="G761" s="1" t="s">
        <v>267</v>
      </c>
      <c r="H761" s="1" t="s">
        <v>43</v>
      </c>
      <c r="I761" s="1" t="s">
        <v>44</v>
      </c>
      <c r="J761" t="s">
        <v>45</v>
      </c>
      <c r="K761" t="s">
        <v>46</v>
      </c>
      <c r="L761" s="1" t="s">
        <v>4626</v>
      </c>
      <c r="M761" s="1" t="s">
        <v>168</v>
      </c>
      <c r="N761" s="1" t="s">
        <v>115</v>
      </c>
      <c r="O761" s="1" t="s">
        <v>4627</v>
      </c>
      <c r="P761" s="1" t="s">
        <v>4628</v>
      </c>
      <c r="Q761">
        <v>252</v>
      </c>
      <c r="R761">
        <v>48</v>
      </c>
      <c r="S761">
        <v>204</v>
      </c>
      <c r="T761">
        <v>60</v>
      </c>
      <c r="U761">
        <v>30</v>
      </c>
      <c r="V761">
        <v>600</v>
      </c>
      <c r="W761" s="1" t="s">
        <v>151</v>
      </c>
      <c r="X761" s="1" t="s">
        <v>152</v>
      </c>
      <c r="Y761" s="1" t="s">
        <v>153</v>
      </c>
      <c r="Z761">
        <v>37</v>
      </c>
      <c r="AA761" s="2">
        <v>45806</v>
      </c>
      <c r="AB761">
        <v>182452.7</v>
      </c>
      <c r="AC761">
        <v>256902.47</v>
      </c>
      <c r="AD761">
        <v>45978080.399999999</v>
      </c>
      <c r="AE761" s="1" t="s">
        <v>55</v>
      </c>
      <c r="AF761" s="2">
        <v>46186</v>
      </c>
      <c r="AG761" s="2">
        <v>45817</v>
      </c>
      <c r="AH761" s="2"/>
      <c r="AI761" s="1" t="s">
        <v>91</v>
      </c>
      <c r="AJ761" s="1" t="s">
        <v>92</v>
      </c>
    </row>
    <row r="762" spans="1:36">
      <c r="A762" s="1" t="s">
        <v>4629</v>
      </c>
      <c r="B762" s="1" t="s">
        <v>4630</v>
      </c>
      <c r="C762" s="1"/>
      <c r="D762" s="1" t="s">
        <v>713</v>
      </c>
      <c r="E762" s="1" t="s">
        <v>714</v>
      </c>
      <c r="F762" s="1" t="s">
        <v>97</v>
      </c>
      <c r="G762" s="1" t="s">
        <v>1110</v>
      </c>
      <c r="H762" s="1" t="s">
        <v>43</v>
      </c>
      <c r="I762" s="1" t="s">
        <v>44</v>
      </c>
      <c r="J762" t="s">
        <v>65</v>
      </c>
      <c r="K762" t="s">
        <v>66</v>
      </c>
      <c r="L762" s="1" t="s">
        <v>4631</v>
      </c>
      <c r="M762" s="1" t="s">
        <v>139</v>
      </c>
      <c r="N762" s="1" t="s">
        <v>178</v>
      </c>
      <c r="O762" s="1" t="s">
        <v>4632</v>
      </c>
      <c r="P762" s="1" t="s">
        <v>4633</v>
      </c>
      <c r="Q762">
        <v>89</v>
      </c>
      <c r="R762">
        <v>0</v>
      </c>
      <c r="S762">
        <v>89</v>
      </c>
      <c r="T762">
        <v>75</v>
      </c>
      <c r="U762">
        <v>30</v>
      </c>
      <c r="V762">
        <v>300</v>
      </c>
      <c r="W762" s="1" t="s">
        <v>229</v>
      </c>
      <c r="X762" s="1" t="s">
        <v>230</v>
      </c>
      <c r="Y762" s="1" t="s">
        <v>153</v>
      </c>
      <c r="Z762">
        <v>31</v>
      </c>
      <c r="AA762" s="2">
        <v>45904</v>
      </c>
      <c r="AB762">
        <v>145945.89000000001</v>
      </c>
      <c r="AC762">
        <v>169352.75</v>
      </c>
      <c r="AD762">
        <v>12989184.210000001</v>
      </c>
      <c r="AE762" s="1" t="s">
        <v>55</v>
      </c>
      <c r="AF762" s="2">
        <v>46157</v>
      </c>
      <c r="AG762" s="2">
        <v>45911</v>
      </c>
      <c r="AH762" s="2"/>
      <c r="AI762" s="1" t="s">
        <v>91</v>
      </c>
      <c r="AJ762" s="1" t="s">
        <v>92</v>
      </c>
    </row>
    <row r="763" spans="1:36">
      <c r="A763" s="1" t="s">
        <v>4634</v>
      </c>
      <c r="B763" s="1" t="s">
        <v>4635</v>
      </c>
      <c r="C763" s="1" t="s">
        <v>4636</v>
      </c>
      <c r="D763" s="1" t="s">
        <v>521</v>
      </c>
      <c r="E763" s="1" t="s">
        <v>243</v>
      </c>
      <c r="F763" s="1" t="s">
        <v>244</v>
      </c>
      <c r="G763" s="1" t="s">
        <v>245</v>
      </c>
      <c r="H763" s="1" t="s">
        <v>43</v>
      </c>
      <c r="I763" s="1" t="s">
        <v>44</v>
      </c>
      <c r="J763" t="s">
        <v>45</v>
      </c>
      <c r="K763" t="s">
        <v>46</v>
      </c>
      <c r="L763" s="1" t="s">
        <v>4637</v>
      </c>
      <c r="M763" s="1" t="s">
        <v>100</v>
      </c>
      <c r="N763" s="1" t="s">
        <v>194</v>
      </c>
      <c r="O763" s="1" t="s">
        <v>4638</v>
      </c>
      <c r="P763" s="1" t="s">
        <v>4639</v>
      </c>
      <c r="Q763">
        <v>228</v>
      </c>
      <c r="R763">
        <v>89</v>
      </c>
      <c r="S763">
        <v>139</v>
      </c>
      <c r="T763">
        <v>40</v>
      </c>
      <c r="U763">
        <v>12</v>
      </c>
      <c r="V763">
        <v>320</v>
      </c>
      <c r="W763" s="1" t="s">
        <v>52</v>
      </c>
      <c r="X763" s="1" t="s">
        <v>53</v>
      </c>
      <c r="Y763" s="1" t="s">
        <v>54</v>
      </c>
      <c r="Z763">
        <v>2</v>
      </c>
      <c r="AA763" s="2">
        <v>45917</v>
      </c>
      <c r="AB763">
        <v>209298.56</v>
      </c>
      <c r="AC763">
        <v>252063.05</v>
      </c>
      <c r="AD763">
        <v>47720071.68</v>
      </c>
      <c r="AE763" s="1" t="s">
        <v>55</v>
      </c>
      <c r="AF763" s="2">
        <v>46158</v>
      </c>
      <c r="AG763" s="2">
        <v>45919</v>
      </c>
      <c r="AH763" s="2"/>
      <c r="AI763" s="1" t="s">
        <v>91</v>
      </c>
      <c r="AJ763" s="1" t="s">
        <v>92</v>
      </c>
    </row>
    <row r="764" spans="1:36">
      <c r="A764" s="1" t="s">
        <v>4640</v>
      </c>
      <c r="B764" s="1" t="s">
        <v>4641</v>
      </c>
      <c r="C764" s="1" t="s">
        <v>4642</v>
      </c>
      <c r="D764" s="1" t="s">
        <v>348</v>
      </c>
      <c r="E764" s="1" t="s">
        <v>134</v>
      </c>
      <c r="F764" s="1" t="s">
        <v>135</v>
      </c>
      <c r="G764" s="1" t="s">
        <v>136</v>
      </c>
      <c r="H764" s="1" t="s">
        <v>137</v>
      </c>
      <c r="I764" s="1" t="s">
        <v>44</v>
      </c>
      <c r="J764" t="s">
        <v>82</v>
      </c>
      <c r="K764" t="s">
        <v>83</v>
      </c>
      <c r="L764" s="1" t="s">
        <v>4643</v>
      </c>
      <c r="M764" s="1" t="s">
        <v>85</v>
      </c>
      <c r="N764" s="1" t="s">
        <v>194</v>
      </c>
      <c r="O764" s="1" t="s">
        <v>1491</v>
      </c>
      <c r="P764" s="1" t="s">
        <v>4644</v>
      </c>
      <c r="Q764">
        <v>891</v>
      </c>
      <c r="R764">
        <v>27</v>
      </c>
      <c r="S764">
        <v>864</v>
      </c>
      <c r="T764">
        <v>100</v>
      </c>
      <c r="U764">
        <v>50</v>
      </c>
      <c r="V764">
        <v>600</v>
      </c>
      <c r="W764" s="1" t="s">
        <v>151</v>
      </c>
      <c r="X764" s="1" t="s">
        <v>152</v>
      </c>
      <c r="Y764" s="1" t="s">
        <v>153</v>
      </c>
      <c r="Z764">
        <v>39</v>
      </c>
      <c r="AA764" s="2">
        <v>45743</v>
      </c>
      <c r="AB764">
        <v>28253.73</v>
      </c>
      <c r="AC764">
        <v>41338.78</v>
      </c>
      <c r="AD764">
        <v>25174073.43</v>
      </c>
      <c r="AE764" s="1" t="s">
        <v>55</v>
      </c>
      <c r="AF764" s="2">
        <v>46170</v>
      </c>
      <c r="AG764" s="2">
        <v>45749</v>
      </c>
      <c r="AH764" s="2">
        <v>46433</v>
      </c>
      <c r="AI764" s="1" t="s">
        <v>410</v>
      </c>
      <c r="AJ764" s="1" t="s">
        <v>92</v>
      </c>
    </row>
    <row r="765" spans="1:36">
      <c r="A765" s="1" t="s">
        <v>4645</v>
      </c>
      <c r="B765" s="1" t="s">
        <v>4646</v>
      </c>
      <c r="C765" s="1" t="s">
        <v>4647</v>
      </c>
      <c r="D765" s="1" t="s">
        <v>785</v>
      </c>
      <c r="E765" s="1" t="s">
        <v>146</v>
      </c>
      <c r="F765" s="1" t="s">
        <v>41</v>
      </c>
      <c r="G765" s="1" t="s">
        <v>42</v>
      </c>
      <c r="H765" s="1" t="s">
        <v>43</v>
      </c>
      <c r="I765" s="1" t="s">
        <v>44</v>
      </c>
      <c r="J765" t="s">
        <v>65</v>
      </c>
      <c r="K765" t="s">
        <v>66</v>
      </c>
      <c r="L765" s="1" t="s">
        <v>4648</v>
      </c>
      <c r="M765" s="1" t="s">
        <v>139</v>
      </c>
      <c r="N765" s="1" t="s">
        <v>178</v>
      </c>
      <c r="O765" s="1" t="s">
        <v>4649</v>
      </c>
      <c r="P765" s="1" t="s">
        <v>4650</v>
      </c>
      <c r="Q765">
        <v>0</v>
      </c>
      <c r="R765">
        <v>0</v>
      </c>
      <c r="S765">
        <v>0</v>
      </c>
      <c r="T765">
        <v>10</v>
      </c>
      <c r="U765">
        <v>5</v>
      </c>
      <c r="V765">
        <v>40</v>
      </c>
      <c r="W765" s="1" t="s">
        <v>161</v>
      </c>
      <c r="X765" s="1" t="s">
        <v>162</v>
      </c>
      <c r="Y765" s="1" t="s">
        <v>54</v>
      </c>
      <c r="Z765">
        <v>5</v>
      </c>
      <c r="AA765" s="2">
        <v>45912</v>
      </c>
      <c r="AB765">
        <v>154414.28</v>
      </c>
      <c r="AC765">
        <v>183201.75</v>
      </c>
      <c r="AD765">
        <v>0</v>
      </c>
      <c r="AE765" s="1" t="s">
        <v>55</v>
      </c>
      <c r="AF765" s="2">
        <v>46160</v>
      </c>
      <c r="AG765" s="2">
        <v>45913</v>
      </c>
      <c r="AH765" s="2"/>
      <c r="AI765" s="1" t="s">
        <v>56</v>
      </c>
      <c r="AJ765" s="1" t="s">
        <v>57</v>
      </c>
    </row>
    <row r="766" spans="1:36">
      <c r="A766" s="1" t="s">
        <v>4651</v>
      </c>
      <c r="B766" s="1" t="s">
        <v>4652</v>
      </c>
      <c r="C766" s="1" t="s">
        <v>4653</v>
      </c>
      <c r="D766" s="1" t="s">
        <v>185</v>
      </c>
      <c r="E766" s="1" t="s">
        <v>186</v>
      </c>
      <c r="F766" s="1" t="s">
        <v>111</v>
      </c>
      <c r="G766" s="1" t="s">
        <v>187</v>
      </c>
      <c r="H766" s="1" t="s">
        <v>43</v>
      </c>
      <c r="I766" s="1" t="s">
        <v>44</v>
      </c>
      <c r="J766" t="s">
        <v>65</v>
      </c>
      <c r="K766" t="s">
        <v>66</v>
      </c>
      <c r="L766" s="1" t="s">
        <v>4654</v>
      </c>
      <c r="M766" s="1" t="s">
        <v>168</v>
      </c>
      <c r="N766" s="1" t="s">
        <v>178</v>
      </c>
      <c r="O766" s="1" t="s">
        <v>4655</v>
      </c>
      <c r="P766" s="1" t="s">
        <v>4656</v>
      </c>
      <c r="Q766">
        <v>52</v>
      </c>
      <c r="R766">
        <v>19</v>
      </c>
      <c r="S766">
        <v>33</v>
      </c>
      <c r="T766">
        <v>15</v>
      </c>
      <c r="U766">
        <v>7</v>
      </c>
      <c r="V766">
        <v>60</v>
      </c>
      <c r="W766" s="1" t="s">
        <v>72</v>
      </c>
      <c r="X766" s="1" t="s">
        <v>73</v>
      </c>
      <c r="Y766" s="1" t="s">
        <v>74</v>
      </c>
      <c r="Z766">
        <v>17</v>
      </c>
      <c r="AA766" s="2">
        <v>46038</v>
      </c>
      <c r="AB766">
        <v>152283.28</v>
      </c>
      <c r="AC766">
        <v>184232.24</v>
      </c>
      <c r="AD766">
        <v>7918730.5599999996</v>
      </c>
      <c r="AE766" s="1" t="s">
        <v>55</v>
      </c>
      <c r="AF766" s="2">
        <v>46175</v>
      </c>
      <c r="AG766" s="2">
        <v>46050</v>
      </c>
      <c r="AH766" s="2"/>
      <c r="AI766" s="1" t="s">
        <v>91</v>
      </c>
      <c r="AJ766" s="1" t="s">
        <v>92</v>
      </c>
    </row>
    <row r="767" spans="1:36">
      <c r="A767" s="1" t="s">
        <v>4657</v>
      </c>
      <c r="B767" s="1" t="s">
        <v>4658</v>
      </c>
      <c r="C767" s="1" t="s">
        <v>4659</v>
      </c>
      <c r="D767" s="1" t="s">
        <v>378</v>
      </c>
      <c r="E767" s="1" t="s">
        <v>110</v>
      </c>
      <c r="F767" s="1" t="s">
        <v>63</v>
      </c>
      <c r="G767" s="1" t="s">
        <v>304</v>
      </c>
      <c r="H767" s="1" t="s">
        <v>43</v>
      </c>
      <c r="I767" s="1" t="s">
        <v>44</v>
      </c>
      <c r="J767" t="s">
        <v>45</v>
      </c>
      <c r="K767" t="s">
        <v>46</v>
      </c>
      <c r="L767" s="1" t="s">
        <v>4660</v>
      </c>
      <c r="M767" s="1" t="s">
        <v>126</v>
      </c>
      <c r="N767" s="1" t="s">
        <v>115</v>
      </c>
      <c r="O767" s="1" t="s">
        <v>4661</v>
      </c>
      <c r="P767" s="1" t="s">
        <v>4662</v>
      </c>
      <c r="Q767">
        <v>225</v>
      </c>
      <c r="R767">
        <v>30</v>
      </c>
      <c r="S767">
        <v>195</v>
      </c>
      <c r="T767">
        <v>50</v>
      </c>
      <c r="U767">
        <v>20</v>
      </c>
      <c r="V767">
        <v>300</v>
      </c>
      <c r="W767" s="1" t="s">
        <v>151</v>
      </c>
      <c r="X767" s="1" t="s">
        <v>152</v>
      </c>
      <c r="Y767" s="1" t="s">
        <v>153</v>
      </c>
      <c r="Z767">
        <v>35</v>
      </c>
      <c r="AA767" s="2">
        <v>46017</v>
      </c>
      <c r="AB767">
        <v>39001.129999999997</v>
      </c>
      <c r="AC767">
        <v>56671.59</v>
      </c>
      <c r="AD767">
        <v>8775254.25</v>
      </c>
      <c r="AE767" s="1" t="s">
        <v>55</v>
      </c>
      <c r="AF767" s="2">
        <v>46190</v>
      </c>
      <c r="AG767" s="2">
        <v>46026</v>
      </c>
      <c r="AH767" s="2">
        <v>46568</v>
      </c>
      <c r="AI767" s="1" t="s">
        <v>91</v>
      </c>
      <c r="AJ767" s="1" t="s">
        <v>92</v>
      </c>
    </row>
    <row r="768" spans="1:36">
      <c r="A768" s="1" t="s">
        <v>4663</v>
      </c>
      <c r="B768" s="1" t="s">
        <v>4664</v>
      </c>
      <c r="C768" s="1" t="s">
        <v>4665</v>
      </c>
      <c r="D768" s="1" t="s">
        <v>378</v>
      </c>
      <c r="E768" s="1" t="s">
        <v>110</v>
      </c>
      <c r="F768" s="1" t="s">
        <v>63</v>
      </c>
      <c r="G768" s="1" t="s">
        <v>64</v>
      </c>
      <c r="H768" s="1" t="s">
        <v>43</v>
      </c>
      <c r="I768" s="1" t="s">
        <v>201</v>
      </c>
      <c r="J768" t="s">
        <v>65</v>
      </c>
      <c r="K768" t="s">
        <v>66</v>
      </c>
      <c r="L768" s="1" t="s">
        <v>4666</v>
      </c>
      <c r="M768" s="1" t="s">
        <v>114</v>
      </c>
      <c r="N768" s="1" t="s">
        <v>49</v>
      </c>
      <c r="O768" s="1" t="s">
        <v>4667</v>
      </c>
      <c r="P768" s="1" t="s">
        <v>4668</v>
      </c>
      <c r="Q768">
        <v>84</v>
      </c>
      <c r="R768">
        <v>22</v>
      </c>
      <c r="S768">
        <v>62</v>
      </c>
      <c r="T768">
        <v>40</v>
      </c>
      <c r="U768">
        <v>12</v>
      </c>
      <c r="V768">
        <v>320</v>
      </c>
      <c r="W768" s="1" t="s">
        <v>229</v>
      </c>
      <c r="X768" s="1" t="s">
        <v>230</v>
      </c>
      <c r="Y768" s="1" t="s">
        <v>153</v>
      </c>
      <c r="Z768">
        <v>31</v>
      </c>
      <c r="AA768" s="2">
        <v>46099</v>
      </c>
      <c r="AB768">
        <v>73815.149999999994</v>
      </c>
      <c r="AC768">
        <v>111099.08</v>
      </c>
      <c r="AD768">
        <v>6200472.5999999996</v>
      </c>
      <c r="AE768" s="1" t="s">
        <v>55</v>
      </c>
      <c r="AF768" s="2">
        <v>46199</v>
      </c>
      <c r="AG768" s="2">
        <v>46108</v>
      </c>
      <c r="AH768" s="2">
        <v>46488</v>
      </c>
      <c r="AI768" s="1" t="s">
        <v>91</v>
      </c>
      <c r="AJ768" s="1" t="s">
        <v>92</v>
      </c>
    </row>
    <row r="769" spans="1:36">
      <c r="A769" s="1" t="s">
        <v>4669</v>
      </c>
      <c r="B769" s="1" t="s">
        <v>4670</v>
      </c>
      <c r="C769" s="1" t="s">
        <v>4671</v>
      </c>
      <c r="D769" s="1" t="s">
        <v>145</v>
      </c>
      <c r="E769" s="1" t="s">
        <v>146</v>
      </c>
      <c r="F769" s="1" t="s">
        <v>41</v>
      </c>
      <c r="G769" s="1" t="s">
        <v>786</v>
      </c>
      <c r="H769" s="1" t="s">
        <v>43</v>
      </c>
      <c r="I769" s="1" t="s">
        <v>44</v>
      </c>
      <c r="J769" t="s">
        <v>65</v>
      </c>
      <c r="K769" t="s">
        <v>66</v>
      </c>
      <c r="L769" s="1" t="s">
        <v>4672</v>
      </c>
      <c r="M769" s="1" t="s">
        <v>168</v>
      </c>
      <c r="N769" s="1" t="s">
        <v>49</v>
      </c>
      <c r="O769" s="1" t="s">
        <v>4673</v>
      </c>
      <c r="P769" s="1" t="s">
        <v>4674</v>
      </c>
      <c r="Q769">
        <v>110</v>
      </c>
      <c r="R769">
        <v>39</v>
      </c>
      <c r="S769">
        <v>71</v>
      </c>
      <c r="T769">
        <v>60</v>
      </c>
      <c r="U769">
        <v>24</v>
      </c>
      <c r="V769">
        <v>240</v>
      </c>
      <c r="W769" s="1" t="s">
        <v>229</v>
      </c>
      <c r="X769" s="1" t="s">
        <v>230</v>
      </c>
      <c r="Y769" s="1" t="s">
        <v>153</v>
      </c>
      <c r="Z769">
        <v>31</v>
      </c>
      <c r="AA769" s="2">
        <v>45684</v>
      </c>
      <c r="AB769">
        <v>108550.65</v>
      </c>
      <c r="AC769">
        <v>143064.14000000001</v>
      </c>
      <c r="AD769">
        <v>11940571.5</v>
      </c>
      <c r="AE769" s="1" t="s">
        <v>55</v>
      </c>
      <c r="AF769" s="2">
        <v>46176</v>
      </c>
      <c r="AG769" s="2">
        <v>45690</v>
      </c>
      <c r="AH769" s="2"/>
      <c r="AI769" s="1" t="s">
        <v>91</v>
      </c>
      <c r="AJ769" s="1" t="s">
        <v>92</v>
      </c>
    </row>
    <row r="770" spans="1:36">
      <c r="A770" s="1" t="s">
        <v>4675</v>
      </c>
      <c r="B770" s="1" t="s">
        <v>4676</v>
      </c>
      <c r="C770" s="1" t="s">
        <v>4677</v>
      </c>
      <c r="D770" s="1" t="s">
        <v>145</v>
      </c>
      <c r="E770" s="1" t="s">
        <v>146</v>
      </c>
      <c r="F770" s="1" t="s">
        <v>41</v>
      </c>
      <c r="G770" s="1" t="s">
        <v>42</v>
      </c>
      <c r="H770" s="1" t="s">
        <v>43</v>
      </c>
      <c r="I770" s="1" t="s">
        <v>44</v>
      </c>
      <c r="J770" t="s">
        <v>82</v>
      </c>
      <c r="K770" t="s">
        <v>83</v>
      </c>
      <c r="L770" s="1" t="s">
        <v>4012</v>
      </c>
      <c r="M770" s="1" t="s">
        <v>114</v>
      </c>
      <c r="N770" s="1" t="s">
        <v>69</v>
      </c>
      <c r="O770" s="1" t="s">
        <v>4678</v>
      </c>
      <c r="P770" s="1" t="s">
        <v>4679</v>
      </c>
      <c r="Q770">
        <v>10</v>
      </c>
      <c r="R770">
        <v>2</v>
      </c>
      <c r="S770">
        <v>8</v>
      </c>
      <c r="T770">
        <v>30</v>
      </c>
      <c r="U770">
        <v>9</v>
      </c>
      <c r="V770">
        <v>240</v>
      </c>
      <c r="W770" s="1" t="s">
        <v>151</v>
      </c>
      <c r="X770" s="1" t="s">
        <v>152</v>
      </c>
      <c r="Y770" s="1" t="s">
        <v>153</v>
      </c>
      <c r="Z770">
        <v>33</v>
      </c>
      <c r="AA770" s="2">
        <v>45758</v>
      </c>
      <c r="AB770">
        <v>128878.29</v>
      </c>
      <c r="AC770">
        <v>177230.9</v>
      </c>
      <c r="AD770">
        <v>1288782.8999999999</v>
      </c>
      <c r="AE770" s="1" t="s">
        <v>55</v>
      </c>
      <c r="AF770" s="2">
        <v>46197</v>
      </c>
      <c r="AG770" s="2">
        <v>45766</v>
      </c>
      <c r="AH770" s="2"/>
      <c r="AI770" s="1" t="s">
        <v>129</v>
      </c>
      <c r="AJ770" s="1" t="s">
        <v>57</v>
      </c>
    </row>
    <row r="771" spans="1:36">
      <c r="A771" s="1" t="s">
        <v>4680</v>
      </c>
      <c r="B771" s="1" t="s">
        <v>4681</v>
      </c>
      <c r="C771" s="1" t="s">
        <v>4682</v>
      </c>
      <c r="D771" s="1" t="s">
        <v>378</v>
      </c>
      <c r="E771" s="1" t="s">
        <v>110</v>
      </c>
      <c r="F771" s="1" t="s">
        <v>63</v>
      </c>
      <c r="G771" s="1" t="s">
        <v>64</v>
      </c>
      <c r="H771" s="1" t="s">
        <v>43</v>
      </c>
      <c r="I771" s="1" t="s">
        <v>44</v>
      </c>
      <c r="J771" t="s">
        <v>45</v>
      </c>
      <c r="K771" t="s">
        <v>46</v>
      </c>
      <c r="L771" s="1" t="s">
        <v>1270</v>
      </c>
      <c r="M771" s="1" t="s">
        <v>168</v>
      </c>
      <c r="N771" s="1" t="s">
        <v>49</v>
      </c>
      <c r="O771" s="1" t="s">
        <v>4683</v>
      </c>
      <c r="P771" s="1" t="s">
        <v>4684</v>
      </c>
      <c r="Q771">
        <v>7</v>
      </c>
      <c r="R771">
        <v>1</v>
      </c>
      <c r="S771">
        <v>6</v>
      </c>
      <c r="T771">
        <v>30</v>
      </c>
      <c r="U771">
        <v>12</v>
      </c>
      <c r="V771">
        <v>120</v>
      </c>
      <c r="W771" s="1" t="s">
        <v>249</v>
      </c>
      <c r="X771" s="1" t="s">
        <v>375</v>
      </c>
      <c r="Y771" s="1" t="s">
        <v>54</v>
      </c>
      <c r="Z771">
        <v>8</v>
      </c>
      <c r="AA771" s="2">
        <v>45957</v>
      </c>
      <c r="AB771">
        <v>76451.55</v>
      </c>
      <c r="AC771">
        <v>112966.9</v>
      </c>
      <c r="AD771">
        <v>535160.85</v>
      </c>
      <c r="AE771" s="1" t="s">
        <v>55</v>
      </c>
      <c r="AF771" s="2">
        <v>46169</v>
      </c>
      <c r="AG771" s="2">
        <v>45962</v>
      </c>
      <c r="AH771" s="2">
        <v>46446</v>
      </c>
      <c r="AI771" s="1" t="s">
        <v>129</v>
      </c>
      <c r="AJ771" s="1" t="s">
        <v>57</v>
      </c>
    </row>
    <row r="772" spans="1:36">
      <c r="A772" s="1" t="s">
        <v>4685</v>
      </c>
      <c r="B772" s="1" t="s">
        <v>4686</v>
      </c>
      <c r="C772" s="1" t="s">
        <v>4687</v>
      </c>
      <c r="D772" s="1" t="s">
        <v>426</v>
      </c>
      <c r="E772" s="1" t="s">
        <v>146</v>
      </c>
      <c r="F772" s="1" t="s">
        <v>266</v>
      </c>
      <c r="G772" s="1" t="s">
        <v>276</v>
      </c>
      <c r="H772" s="1" t="s">
        <v>43</v>
      </c>
      <c r="I772" s="1" t="s">
        <v>44</v>
      </c>
      <c r="J772" t="s">
        <v>82</v>
      </c>
      <c r="K772" t="s">
        <v>83</v>
      </c>
      <c r="L772" s="1" t="s">
        <v>4688</v>
      </c>
      <c r="M772" s="1" t="s">
        <v>100</v>
      </c>
      <c r="N772" s="1" t="s">
        <v>101</v>
      </c>
      <c r="O772" s="1" t="s">
        <v>4689</v>
      </c>
      <c r="P772" s="1" t="s">
        <v>4690</v>
      </c>
      <c r="Q772">
        <v>335</v>
      </c>
      <c r="R772">
        <v>44</v>
      </c>
      <c r="S772">
        <v>291</v>
      </c>
      <c r="T772">
        <v>100</v>
      </c>
      <c r="U772">
        <v>30</v>
      </c>
      <c r="V772">
        <v>600</v>
      </c>
      <c r="W772" s="1" t="s">
        <v>88</v>
      </c>
      <c r="X772" s="1" t="s">
        <v>89</v>
      </c>
      <c r="Y772" s="1" t="s">
        <v>90</v>
      </c>
      <c r="Z772">
        <v>31</v>
      </c>
      <c r="AA772" s="2">
        <v>46096</v>
      </c>
      <c r="AB772">
        <v>619401.77</v>
      </c>
      <c r="AC772">
        <v>939925.48</v>
      </c>
      <c r="AD772">
        <v>207499593</v>
      </c>
      <c r="AE772" s="1" t="s">
        <v>55</v>
      </c>
      <c r="AF772" s="2">
        <v>46194</v>
      </c>
      <c r="AG772" s="2">
        <v>46107</v>
      </c>
      <c r="AH772" s="2"/>
      <c r="AI772" s="1" t="s">
        <v>91</v>
      </c>
      <c r="AJ772" s="1" t="s">
        <v>92</v>
      </c>
    </row>
    <row r="773" spans="1:36">
      <c r="A773" s="1" t="s">
        <v>4691</v>
      </c>
      <c r="B773" s="1" t="s">
        <v>4692</v>
      </c>
      <c r="C773" s="1" t="s">
        <v>4693</v>
      </c>
      <c r="D773" s="1" t="s">
        <v>320</v>
      </c>
      <c r="E773" s="1" t="s">
        <v>40</v>
      </c>
      <c r="F773" s="1" t="s">
        <v>123</v>
      </c>
      <c r="G773" s="1" t="s">
        <v>124</v>
      </c>
      <c r="H773" s="1" t="s">
        <v>43</v>
      </c>
      <c r="I773" s="1" t="s">
        <v>44</v>
      </c>
      <c r="J773" t="s">
        <v>65</v>
      </c>
      <c r="K773" t="s">
        <v>66</v>
      </c>
      <c r="L773" s="1" t="s">
        <v>4694</v>
      </c>
      <c r="M773" s="1" t="s">
        <v>100</v>
      </c>
      <c r="N773" s="1" t="s">
        <v>49</v>
      </c>
      <c r="O773" s="1" t="s">
        <v>4695</v>
      </c>
      <c r="P773" s="1" t="s">
        <v>4696</v>
      </c>
      <c r="Q773">
        <v>759</v>
      </c>
      <c r="R773">
        <v>236</v>
      </c>
      <c r="S773">
        <v>523</v>
      </c>
      <c r="T773">
        <v>100</v>
      </c>
      <c r="U773">
        <v>50</v>
      </c>
      <c r="V773">
        <v>800</v>
      </c>
      <c r="W773" s="1" t="s">
        <v>444</v>
      </c>
      <c r="X773" s="1" t="s">
        <v>445</v>
      </c>
      <c r="Y773" s="1" t="s">
        <v>74</v>
      </c>
      <c r="Z773">
        <v>17</v>
      </c>
      <c r="AA773" s="2">
        <v>45721</v>
      </c>
      <c r="AB773">
        <v>593693.47</v>
      </c>
      <c r="AC773">
        <v>740270.85</v>
      </c>
      <c r="AD773">
        <v>450613343.69999999</v>
      </c>
      <c r="AE773" s="1" t="s">
        <v>55</v>
      </c>
      <c r="AF773" s="2">
        <v>46160</v>
      </c>
      <c r="AG773" s="2">
        <v>45784</v>
      </c>
      <c r="AH773" s="2"/>
      <c r="AI773" s="1" t="s">
        <v>91</v>
      </c>
      <c r="AJ773" s="1" t="s">
        <v>92</v>
      </c>
    </row>
    <row r="774" spans="1:36">
      <c r="A774" s="1" t="s">
        <v>4697</v>
      </c>
      <c r="B774" s="1" t="s">
        <v>4698</v>
      </c>
      <c r="C774" s="1" t="s">
        <v>4699</v>
      </c>
      <c r="D774" s="1" t="s">
        <v>1087</v>
      </c>
      <c r="E774" s="1" t="s">
        <v>79</v>
      </c>
      <c r="F774" s="1" t="s">
        <v>80</v>
      </c>
      <c r="G774" s="1" t="s">
        <v>285</v>
      </c>
      <c r="H774" s="1" t="s">
        <v>43</v>
      </c>
      <c r="I774" s="1" t="s">
        <v>44</v>
      </c>
      <c r="J774" t="s">
        <v>45</v>
      </c>
      <c r="K774" t="s">
        <v>46</v>
      </c>
      <c r="L774" s="1" t="s">
        <v>1391</v>
      </c>
      <c r="M774" s="1" t="s">
        <v>139</v>
      </c>
      <c r="N774" s="1" t="s">
        <v>101</v>
      </c>
      <c r="O774" s="1" t="s">
        <v>4700</v>
      </c>
      <c r="P774" s="1" t="s">
        <v>3928</v>
      </c>
      <c r="Q774">
        <v>57</v>
      </c>
      <c r="R774">
        <v>18</v>
      </c>
      <c r="S774">
        <v>39</v>
      </c>
      <c r="T774">
        <v>30</v>
      </c>
      <c r="U774">
        <v>12</v>
      </c>
      <c r="V774">
        <v>180</v>
      </c>
      <c r="W774" s="1" t="s">
        <v>249</v>
      </c>
      <c r="X774" s="1" t="s">
        <v>375</v>
      </c>
      <c r="Y774" s="1" t="s">
        <v>54</v>
      </c>
      <c r="Z774">
        <v>4</v>
      </c>
      <c r="AA774" s="2">
        <v>46160</v>
      </c>
      <c r="AB774">
        <v>532072.30000000005</v>
      </c>
      <c r="AC774">
        <v>784209.75</v>
      </c>
      <c r="AD774">
        <v>30328121.100000001</v>
      </c>
      <c r="AE774" s="1" t="s">
        <v>55</v>
      </c>
      <c r="AF774" s="2">
        <v>46151</v>
      </c>
      <c r="AG774" s="2">
        <v>46173</v>
      </c>
      <c r="AH774" s="2"/>
      <c r="AI774" s="1" t="s">
        <v>91</v>
      </c>
      <c r="AJ774" s="1" t="s">
        <v>92</v>
      </c>
    </row>
    <row r="775" spans="1:36">
      <c r="A775" s="1" t="s">
        <v>4701</v>
      </c>
      <c r="B775" s="1" t="s">
        <v>4702</v>
      </c>
      <c r="C775" s="1" t="s">
        <v>4703</v>
      </c>
      <c r="D775" s="1" t="s">
        <v>284</v>
      </c>
      <c r="E775" s="1" t="s">
        <v>186</v>
      </c>
      <c r="F775" s="1" t="s">
        <v>80</v>
      </c>
      <c r="G775" s="1" t="s">
        <v>176</v>
      </c>
      <c r="H775" s="1" t="s">
        <v>43</v>
      </c>
      <c r="I775" s="1" t="s">
        <v>44</v>
      </c>
      <c r="J775" t="s">
        <v>45</v>
      </c>
      <c r="K775" t="s">
        <v>46</v>
      </c>
      <c r="L775" s="1" t="s">
        <v>4435</v>
      </c>
      <c r="M775" s="1" t="s">
        <v>100</v>
      </c>
      <c r="N775" s="1" t="s">
        <v>236</v>
      </c>
      <c r="O775" s="1" t="s">
        <v>4704</v>
      </c>
      <c r="P775" s="1" t="s">
        <v>4705</v>
      </c>
      <c r="Q775">
        <v>46</v>
      </c>
      <c r="R775">
        <v>18</v>
      </c>
      <c r="S775">
        <v>28</v>
      </c>
      <c r="T775">
        <v>15</v>
      </c>
      <c r="U775">
        <v>4</v>
      </c>
      <c r="V775">
        <v>120</v>
      </c>
      <c r="W775" s="1" t="s">
        <v>72</v>
      </c>
      <c r="X775" s="1" t="s">
        <v>73</v>
      </c>
      <c r="Y775" s="1" t="s">
        <v>74</v>
      </c>
      <c r="Z775">
        <v>17</v>
      </c>
      <c r="AA775" s="2">
        <v>46040</v>
      </c>
      <c r="AB775">
        <v>384219.51</v>
      </c>
      <c r="AC775">
        <v>513823.79</v>
      </c>
      <c r="AD775">
        <v>17674097.460000001</v>
      </c>
      <c r="AE775" s="1" t="s">
        <v>55</v>
      </c>
      <c r="AF775" s="2">
        <v>46173</v>
      </c>
      <c r="AG775" s="2">
        <v>46045</v>
      </c>
      <c r="AH775" s="2"/>
      <c r="AI775" s="1" t="s">
        <v>91</v>
      </c>
      <c r="AJ775" s="1" t="s">
        <v>92</v>
      </c>
    </row>
    <row r="776" spans="1:36">
      <c r="A776" s="1" t="s">
        <v>4706</v>
      </c>
      <c r="B776" s="1" t="s">
        <v>4707</v>
      </c>
      <c r="C776" s="1" t="s">
        <v>4708</v>
      </c>
      <c r="D776" s="1" t="s">
        <v>1135</v>
      </c>
      <c r="E776" s="1" t="s">
        <v>122</v>
      </c>
      <c r="F776" s="1" t="s">
        <v>123</v>
      </c>
      <c r="G776" s="1" t="s">
        <v>200</v>
      </c>
      <c r="H776" s="1" t="s">
        <v>43</v>
      </c>
      <c r="I776" s="1" t="s">
        <v>44</v>
      </c>
      <c r="J776" t="s">
        <v>45</v>
      </c>
      <c r="K776" t="s">
        <v>46</v>
      </c>
      <c r="L776" s="1" t="s">
        <v>4709</v>
      </c>
      <c r="M776" s="1" t="s">
        <v>68</v>
      </c>
      <c r="N776" s="1" t="s">
        <v>101</v>
      </c>
      <c r="O776" s="1" t="s">
        <v>4710</v>
      </c>
      <c r="P776" s="1" t="s">
        <v>4711</v>
      </c>
      <c r="Q776">
        <v>171</v>
      </c>
      <c r="R776">
        <v>36</v>
      </c>
      <c r="S776">
        <v>135</v>
      </c>
      <c r="T776">
        <v>60</v>
      </c>
      <c r="U776">
        <v>24</v>
      </c>
      <c r="V776">
        <v>600</v>
      </c>
      <c r="W776" s="1" t="s">
        <v>181</v>
      </c>
      <c r="X776" s="1" t="s">
        <v>182</v>
      </c>
      <c r="Y776" s="1" t="s">
        <v>54</v>
      </c>
      <c r="Z776">
        <v>7</v>
      </c>
      <c r="AA776" s="2">
        <v>45831</v>
      </c>
      <c r="AB776">
        <v>552209.14</v>
      </c>
      <c r="AC776">
        <v>769304.37</v>
      </c>
      <c r="AD776">
        <v>94427762.939999998</v>
      </c>
      <c r="AE776" s="1" t="s">
        <v>55</v>
      </c>
      <c r="AF776" s="2">
        <v>46154</v>
      </c>
      <c r="AG776" s="2">
        <v>45842</v>
      </c>
      <c r="AH776" s="2"/>
      <c r="AI776" s="1" t="s">
        <v>91</v>
      </c>
      <c r="AJ776" s="1" t="s">
        <v>92</v>
      </c>
    </row>
    <row r="777" spans="1:36">
      <c r="A777" s="1" t="s">
        <v>4712</v>
      </c>
      <c r="B777" s="1" t="s">
        <v>4713</v>
      </c>
      <c r="C777" s="1" t="s">
        <v>4714</v>
      </c>
      <c r="D777" s="1" t="s">
        <v>216</v>
      </c>
      <c r="E777" s="1" t="s">
        <v>134</v>
      </c>
      <c r="F777" s="1" t="s">
        <v>217</v>
      </c>
      <c r="G777" s="1" t="s">
        <v>255</v>
      </c>
      <c r="H777" s="1" t="s">
        <v>43</v>
      </c>
      <c r="I777" s="1" t="s">
        <v>44</v>
      </c>
      <c r="J777" t="s">
        <v>82</v>
      </c>
      <c r="K777" t="s">
        <v>83</v>
      </c>
      <c r="L777" s="1" t="s">
        <v>4715</v>
      </c>
      <c r="M777" s="1" t="s">
        <v>48</v>
      </c>
      <c r="N777" s="1" t="s">
        <v>278</v>
      </c>
      <c r="O777" s="1" t="s">
        <v>4716</v>
      </c>
      <c r="P777" s="1" t="s">
        <v>4717</v>
      </c>
      <c r="Q777">
        <v>123</v>
      </c>
      <c r="R777">
        <v>18</v>
      </c>
      <c r="S777">
        <v>105</v>
      </c>
      <c r="T777">
        <v>50</v>
      </c>
      <c r="U777">
        <v>20</v>
      </c>
      <c r="V777">
        <v>200</v>
      </c>
      <c r="W777" s="1" t="s">
        <v>88</v>
      </c>
      <c r="X777" s="1" t="s">
        <v>89</v>
      </c>
      <c r="Y777" s="1" t="s">
        <v>90</v>
      </c>
      <c r="Z777">
        <v>27</v>
      </c>
      <c r="AA777" s="2">
        <v>46083</v>
      </c>
      <c r="AB777">
        <v>386993.36</v>
      </c>
      <c r="AC777">
        <v>529872.86</v>
      </c>
      <c r="AD777">
        <v>47600183.280000001</v>
      </c>
      <c r="AE777" s="1" t="s">
        <v>55</v>
      </c>
      <c r="AF777" s="2">
        <v>46182</v>
      </c>
      <c r="AG777" s="2">
        <v>46086</v>
      </c>
      <c r="AH777" s="2"/>
      <c r="AI777" s="1" t="s">
        <v>91</v>
      </c>
      <c r="AJ777" s="1" t="s">
        <v>92</v>
      </c>
    </row>
    <row r="778" spans="1:36">
      <c r="A778" s="1" t="s">
        <v>4718</v>
      </c>
      <c r="B778" s="1" t="s">
        <v>4719</v>
      </c>
      <c r="C778" s="1" t="s">
        <v>4720</v>
      </c>
      <c r="D778" s="1" t="s">
        <v>662</v>
      </c>
      <c r="E778" s="1" t="s">
        <v>186</v>
      </c>
      <c r="F778" s="1" t="s">
        <v>80</v>
      </c>
      <c r="G778" s="1" t="s">
        <v>81</v>
      </c>
      <c r="H778" s="1" t="s">
        <v>43</v>
      </c>
      <c r="I778" s="1" t="s">
        <v>44</v>
      </c>
      <c r="J778" t="s">
        <v>65</v>
      </c>
      <c r="K778" t="s">
        <v>66</v>
      </c>
      <c r="L778" s="1" t="s">
        <v>4721</v>
      </c>
      <c r="M778" s="1" t="s">
        <v>68</v>
      </c>
      <c r="N778" s="1" t="s">
        <v>69</v>
      </c>
      <c r="O778" s="1" t="s">
        <v>4722</v>
      </c>
      <c r="P778" s="1" t="s">
        <v>4723</v>
      </c>
      <c r="Q778">
        <v>67</v>
      </c>
      <c r="R778">
        <v>12</v>
      </c>
      <c r="S778">
        <v>55</v>
      </c>
      <c r="T778">
        <v>100</v>
      </c>
      <c r="U778">
        <v>50</v>
      </c>
      <c r="V778">
        <v>1000</v>
      </c>
      <c r="W778" s="1" t="s">
        <v>181</v>
      </c>
      <c r="X778" s="1" t="s">
        <v>182</v>
      </c>
      <c r="Y778" s="1" t="s">
        <v>54</v>
      </c>
      <c r="Z778">
        <v>12</v>
      </c>
      <c r="AA778" s="2">
        <v>45801</v>
      </c>
      <c r="AB778">
        <v>750187.17</v>
      </c>
      <c r="AC778">
        <v>894043.3</v>
      </c>
      <c r="AD778">
        <v>50262540.390000001</v>
      </c>
      <c r="AE778" s="1" t="s">
        <v>55</v>
      </c>
      <c r="AF778" s="2">
        <v>46169</v>
      </c>
      <c r="AG778" s="2">
        <v>45810</v>
      </c>
      <c r="AH778" s="2"/>
      <c r="AI778" s="1" t="s">
        <v>129</v>
      </c>
      <c r="AJ778" s="1" t="s">
        <v>57</v>
      </c>
    </row>
    <row r="779" spans="1:36">
      <c r="A779" s="1" t="s">
        <v>4724</v>
      </c>
      <c r="B779" s="1" t="s">
        <v>4725</v>
      </c>
      <c r="C779" s="1" t="s">
        <v>4726</v>
      </c>
      <c r="D779" s="1" t="s">
        <v>621</v>
      </c>
      <c r="E779" s="1" t="s">
        <v>265</v>
      </c>
      <c r="F779" s="1" t="s">
        <v>622</v>
      </c>
      <c r="G779" s="1" t="s">
        <v>693</v>
      </c>
      <c r="H779" s="1" t="s">
        <v>43</v>
      </c>
      <c r="I779" s="1" t="s">
        <v>44</v>
      </c>
      <c r="J779" t="s">
        <v>45</v>
      </c>
      <c r="K779" t="s">
        <v>46</v>
      </c>
      <c r="L779" s="1" t="s">
        <v>1391</v>
      </c>
      <c r="M779" s="1" t="s">
        <v>139</v>
      </c>
      <c r="N779" s="1" t="s">
        <v>101</v>
      </c>
      <c r="O779" s="1" t="s">
        <v>4727</v>
      </c>
      <c r="P779" s="1" t="s">
        <v>4728</v>
      </c>
      <c r="Q779">
        <v>4</v>
      </c>
      <c r="R779">
        <v>0</v>
      </c>
      <c r="S779">
        <v>4</v>
      </c>
      <c r="T779">
        <v>10</v>
      </c>
      <c r="U779">
        <v>5</v>
      </c>
      <c r="V779">
        <v>60</v>
      </c>
      <c r="W779" s="1" t="s">
        <v>249</v>
      </c>
      <c r="X779" s="1" t="s">
        <v>375</v>
      </c>
      <c r="Y779" s="1" t="s">
        <v>54</v>
      </c>
      <c r="Z779">
        <v>9</v>
      </c>
      <c r="AA779" s="2">
        <v>45732</v>
      </c>
      <c r="AB779">
        <v>244582.5</v>
      </c>
      <c r="AC779">
        <v>295508.59000000003</v>
      </c>
      <c r="AD779">
        <v>978330</v>
      </c>
      <c r="AE779" s="1" t="s">
        <v>55</v>
      </c>
      <c r="AF779" s="2">
        <v>46142</v>
      </c>
      <c r="AG779" s="2">
        <v>45744</v>
      </c>
      <c r="AH779" s="2"/>
      <c r="AI779" s="1" t="s">
        <v>129</v>
      </c>
      <c r="AJ779" s="1" t="s">
        <v>57</v>
      </c>
    </row>
    <row r="780" spans="1:36">
      <c r="A780" s="1" t="s">
        <v>4729</v>
      </c>
      <c r="B780" s="1" t="s">
        <v>4730</v>
      </c>
      <c r="C780" s="1" t="s">
        <v>4731</v>
      </c>
      <c r="D780" s="1" t="s">
        <v>96</v>
      </c>
      <c r="E780" s="1" t="s">
        <v>40</v>
      </c>
      <c r="F780" s="1" t="s">
        <v>97</v>
      </c>
      <c r="G780" s="1" t="s">
        <v>715</v>
      </c>
      <c r="H780" s="1" t="s">
        <v>43</v>
      </c>
      <c r="I780" s="1" t="s">
        <v>44</v>
      </c>
      <c r="J780" t="s">
        <v>82</v>
      </c>
      <c r="K780" t="s">
        <v>83</v>
      </c>
      <c r="L780" s="1" t="s">
        <v>4732</v>
      </c>
      <c r="M780" s="1" t="s">
        <v>85</v>
      </c>
      <c r="N780" s="1" t="s">
        <v>278</v>
      </c>
      <c r="O780" s="1" t="s">
        <v>4733</v>
      </c>
      <c r="P780" s="1" t="s">
        <v>4734</v>
      </c>
      <c r="Q780">
        <v>23</v>
      </c>
      <c r="R780">
        <v>9</v>
      </c>
      <c r="S780">
        <v>14</v>
      </c>
      <c r="U780">
        <v>4</v>
      </c>
      <c r="V780">
        <v>50</v>
      </c>
      <c r="W780" s="1" t="s">
        <v>104</v>
      </c>
      <c r="X780" s="1" t="s">
        <v>105</v>
      </c>
      <c r="Y780" s="1" t="s">
        <v>54</v>
      </c>
      <c r="Z780">
        <v>7</v>
      </c>
      <c r="AA780" s="2">
        <v>45746</v>
      </c>
      <c r="AB780">
        <v>147237.93</v>
      </c>
      <c r="AC780">
        <v>222914.03</v>
      </c>
      <c r="AD780">
        <v>3386472.39</v>
      </c>
      <c r="AE780" s="1" t="s">
        <v>55</v>
      </c>
      <c r="AF780" s="2">
        <v>46177</v>
      </c>
      <c r="AG780" s="2">
        <v>45758</v>
      </c>
      <c r="AH780" s="2"/>
      <c r="AI780" s="1" t="s">
        <v>91</v>
      </c>
      <c r="AJ780" s="1" t="s">
        <v>92</v>
      </c>
    </row>
    <row r="781" spans="1:36">
      <c r="A781" s="1" t="s">
        <v>4735</v>
      </c>
      <c r="B781" s="1" t="s">
        <v>4736</v>
      </c>
      <c r="C781" s="1" t="s">
        <v>4737</v>
      </c>
      <c r="D781" s="1" t="s">
        <v>413</v>
      </c>
      <c r="E781" s="1" t="s">
        <v>146</v>
      </c>
      <c r="F781" s="1" t="s">
        <v>244</v>
      </c>
      <c r="G781" s="1" t="s">
        <v>778</v>
      </c>
      <c r="H781" s="1" t="s">
        <v>43</v>
      </c>
      <c r="I781" s="1" t="s">
        <v>44</v>
      </c>
      <c r="J781" t="s">
        <v>45</v>
      </c>
      <c r="K781" t="s">
        <v>46</v>
      </c>
      <c r="L781" s="1" t="s">
        <v>4738</v>
      </c>
      <c r="M781" s="1" t="s">
        <v>168</v>
      </c>
      <c r="N781" s="1" t="s">
        <v>69</v>
      </c>
      <c r="O781" s="1" t="s">
        <v>4739</v>
      </c>
      <c r="P781" s="1" t="s">
        <v>4740</v>
      </c>
      <c r="Q781">
        <v>902</v>
      </c>
      <c r="R781">
        <v>359</v>
      </c>
      <c r="S781">
        <v>543</v>
      </c>
      <c r="T781">
        <v>100</v>
      </c>
      <c r="U781">
        <v>30</v>
      </c>
      <c r="V781">
        <v>800</v>
      </c>
      <c r="W781" s="1" t="s">
        <v>72</v>
      </c>
      <c r="X781" s="1" t="s">
        <v>73</v>
      </c>
      <c r="Y781" s="1" t="s">
        <v>74</v>
      </c>
      <c r="Z781">
        <v>16</v>
      </c>
      <c r="AA781" s="2">
        <v>45813</v>
      </c>
      <c r="AB781">
        <v>184247.58</v>
      </c>
      <c r="AC781">
        <v>223078.47</v>
      </c>
      <c r="AD781">
        <v>166191317.19999999</v>
      </c>
      <c r="AE781" s="1" t="s">
        <v>55</v>
      </c>
      <c r="AF781" s="2">
        <v>46183</v>
      </c>
      <c r="AG781" s="2">
        <v>45828</v>
      </c>
      <c r="AH781" s="2"/>
      <c r="AI781" s="1" t="s">
        <v>410</v>
      </c>
      <c r="AJ781" s="1" t="s">
        <v>92</v>
      </c>
    </row>
    <row r="782" spans="1:36">
      <c r="A782" s="1" t="s">
        <v>4741</v>
      </c>
      <c r="B782" s="1" t="s">
        <v>4742</v>
      </c>
      <c r="C782" s="1" t="s">
        <v>4743</v>
      </c>
      <c r="D782" s="1" t="s">
        <v>284</v>
      </c>
      <c r="E782" s="1" t="s">
        <v>186</v>
      </c>
      <c r="F782" s="1" t="s">
        <v>80</v>
      </c>
      <c r="G782" s="1" t="s">
        <v>81</v>
      </c>
      <c r="H782" s="1" t="s">
        <v>43</v>
      </c>
      <c r="I782" s="1" t="s">
        <v>44</v>
      </c>
      <c r="J782" t="s">
        <v>82</v>
      </c>
      <c r="K782" t="s">
        <v>83</v>
      </c>
      <c r="L782" s="1" t="s">
        <v>558</v>
      </c>
      <c r="M782" s="1" t="s">
        <v>114</v>
      </c>
      <c r="N782" s="1" t="s">
        <v>49</v>
      </c>
      <c r="O782" s="1" t="s">
        <v>4744</v>
      </c>
      <c r="P782" s="1" t="s">
        <v>4745</v>
      </c>
      <c r="Q782">
        <v>86</v>
      </c>
      <c r="R782">
        <v>11</v>
      </c>
      <c r="S782">
        <v>75</v>
      </c>
      <c r="T782">
        <v>25</v>
      </c>
      <c r="U782">
        <v>7</v>
      </c>
      <c r="V782">
        <v>150</v>
      </c>
      <c r="W782" s="1" t="s">
        <v>104</v>
      </c>
      <c r="X782" s="1" t="s">
        <v>105</v>
      </c>
      <c r="Y782" s="1" t="s">
        <v>54</v>
      </c>
      <c r="Z782">
        <v>5</v>
      </c>
      <c r="AA782" s="2">
        <v>45896</v>
      </c>
      <c r="AB782">
        <v>1315519.5</v>
      </c>
      <c r="AC782">
        <v>1834374.36</v>
      </c>
      <c r="AD782">
        <v>113134677</v>
      </c>
      <c r="AE782" s="1" t="s">
        <v>55</v>
      </c>
      <c r="AF782" s="2">
        <v>46199</v>
      </c>
      <c r="AG782" s="2">
        <v>45897</v>
      </c>
      <c r="AH782" s="2"/>
      <c r="AI782" s="1" t="s">
        <v>91</v>
      </c>
      <c r="AJ782" s="1" t="s">
        <v>92</v>
      </c>
    </row>
    <row r="783" spans="1:36">
      <c r="A783" s="1" t="s">
        <v>4746</v>
      </c>
      <c r="B783" s="1" t="s">
        <v>4747</v>
      </c>
      <c r="C783" s="1" t="s">
        <v>4748</v>
      </c>
      <c r="D783" s="1" t="s">
        <v>413</v>
      </c>
      <c r="E783" s="1" t="s">
        <v>146</v>
      </c>
      <c r="F783" s="1" t="s">
        <v>244</v>
      </c>
      <c r="G783" s="1" t="s">
        <v>245</v>
      </c>
      <c r="H783" s="1" t="s">
        <v>43</v>
      </c>
      <c r="I783" s="1" t="s">
        <v>44</v>
      </c>
      <c r="J783" t="s">
        <v>45</v>
      </c>
      <c r="K783" t="s">
        <v>46</v>
      </c>
      <c r="L783" s="1" t="s">
        <v>4749</v>
      </c>
      <c r="M783" s="1" t="s">
        <v>114</v>
      </c>
      <c r="N783" s="1" t="s">
        <v>178</v>
      </c>
      <c r="O783" s="1" t="s">
        <v>4750</v>
      </c>
      <c r="P783" s="1" t="s">
        <v>4751</v>
      </c>
      <c r="Q783">
        <v>421</v>
      </c>
      <c r="R783">
        <v>43</v>
      </c>
      <c r="S783">
        <v>378</v>
      </c>
      <c r="T783">
        <v>100</v>
      </c>
      <c r="U783">
        <v>50</v>
      </c>
      <c r="V783">
        <v>600</v>
      </c>
      <c r="W783" s="1" t="s">
        <v>151</v>
      </c>
      <c r="X783" s="1" t="s">
        <v>152</v>
      </c>
      <c r="Y783" s="1" t="s">
        <v>153</v>
      </c>
      <c r="Z783">
        <v>35</v>
      </c>
      <c r="AA783" s="2">
        <v>46039</v>
      </c>
      <c r="AB783">
        <v>124848.77</v>
      </c>
      <c r="AC783">
        <v>169806.03</v>
      </c>
      <c r="AD783">
        <v>52561332.170000002</v>
      </c>
      <c r="AE783" s="1" t="s">
        <v>55</v>
      </c>
      <c r="AF783" s="2">
        <v>46196</v>
      </c>
      <c r="AG783" s="2">
        <v>46048</v>
      </c>
      <c r="AH783" s="2"/>
      <c r="AI783" s="1" t="s">
        <v>91</v>
      </c>
      <c r="AJ783" s="1" t="s">
        <v>92</v>
      </c>
    </row>
    <row r="784" spans="1:36">
      <c r="A784" s="1" t="s">
        <v>4752</v>
      </c>
      <c r="B784" s="1" t="s">
        <v>4753</v>
      </c>
      <c r="C784" s="1" t="s">
        <v>4754</v>
      </c>
      <c r="D784" s="1" t="s">
        <v>521</v>
      </c>
      <c r="E784" s="1" t="s">
        <v>243</v>
      </c>
      <c r="F784" s="1" t="s">
        <v>244</v>
      </c>
      <c r="G784" s="1" t="s">
        <v>778</v>
      </c>
      <c r="H784" s="1" t="s">
        <v>43</v>
      </c>
      <c r="I784" s="1" t="s">
        <v>44</v>
      </c>
      <c r="J784" t="s">
        <v>82</v>
      </c>
      <c r="K784" t="s">
        <v>83</v>
      </c>
      <c r="L784" s="1" t="s">
        <v>4755</v>
      </c>
      <c r="M784" s="1" t="s">
        <v>114</v>
      </c>
      <c r="N784" s="1" t="s">
        <v>194</v>
      </c>
      <c r="O784" s="1" t="s">
        <v>4756</v>
      </c>
      <c r="P784" s="1" t="s">
        <v>4757</v>
      </c>
      <c r="Q784">
        <v>10</v>
      </c>
      <c r="R784">
        <v>4</v>
      </c>
      <c r="S784">
        <v>6</v>
      </c>
      <c r="T784">
        <v>30</v>
      </c>
      <c r="U784">
        <v>12</v>
      </c>
      <c r="V784">
        <v>150</v>
      </c>
      <c r="W784" s="1" t="s">
        <v>104</v>
      </c>
      <c r="X784" s="1" t="s">
        <v>105</v>
      </c>
      <c r="Y784" s="1" t="s">
        <v>54</v>
      </c>
      <c r="Z784">
        <v>8</v>
      </c>
      <c r="AA784" s="2">
        <v>45880</v>
      </c>
      <c r="AB784">
        <v>79782.509999999995</v>
      </c>
      <c r="AC784">
        <v>99349.33</v>
      </c>
      <c r="AD784">
        <v>797825.1</v>
      </c>
      <c r="AE784" s="1" t="s">
        <v>55</v>
      </c>
      <c r="AF784" s="2">
        <v>46179</v>
      </c>
      <c r="AG784" s="2">
        <v>45977</v>
      </c>
      <c r="AH784" s="2"/>
      <c r="AI784" s="1" t="s">
        <v>129</v>
      </c>
      <c r="AJ784" s="1" t="s">
        <v>57</v>
      </c>
    </row>
    <row r="785" spans="1:36">
      <c r="A785" s="1" t="s">
        <v>4758</v>
      </c>
      <c r="B785" s="1" t="s">
        <v>4759</v>
      </c>
      <c r="C785" s="1" t="s">
        <v>4760</v>
      </c>
      <c r="D785" s="1" t="s">
        <v>209</v>
      </c>
      <c r="E785" s="1" t="s">
        <v>40</v>
      </c>
      <c r="F785" s="1" t="s">
        <v>123</v>
      </c>
      <c r="G785" s="1" t="s">
        <v>124</v>
      </c>
      <c r="H785" s="1" t="s">
        <v>43</v>
      </c>
      <c r="I785" s="1" t="s">
        <v>44</v>
      </c>
      <c r="J785" t="s">
        <v>45</v>
      </c>
      <c r="K785" t="s">
        <v>46</v>
      </c>
      <c r="L785" s="1" t="s">
        <v>4761</v>
      </c>
      <c r="M785" s="1" t="s">
        <v>68</v>
      </c>
      <c r="N785" s="1" t="s">
        <v>278</v>
      </c>
      <c r="O785" s="1" t="s">
        <v>4762</v>
      </c>
      <c r="P785" s="1" t="s">
        <v>4763</v>
      </c>
      <c r="Q785">
        <v>46</v>
      </c>
      <c r="R785">
        <v>5</v>
      </c>
      <c r="S785">
        <v>41</v>
      </c>
      <c r="T785">
        <v>30</v>
      </c>
      <c r="U785">
        <v>9</v>
      </c>
      <c r="V785">
        <v>120</v>
      </c>
      <c r="W785" s="1" t="s">
        <v>151</v>
      </c>
      <c r="X785" s="1" t="s">
        <v>152</v>
      </c>
      <c r="Y785" s="1" t="s">
        <v>153</v>
      </c>
      <c r="Z785">
        <v>38</v>
      </c>
      <c r="AA785" s="2">
        <v>45772</v>
      </c>
      <c r="AB785">
        <v>244833.03</v>
      </c>
      <c r="AC785">
        <v>295026.65000000002</v>
      </c>
      <c r="AD785">
        <v>11262319.380000001</v>
      </c>
      <c r="AE785" s="1" t="s">
        <v>55</v>
      </c>
      <c r="AF785" s="2">
        <v>46195</v>
      </c>
      <c r="AG785" s="2">
        <v>45783</v>
      </c>
      <c r="AH785" s="2"/>
      <c r="AI785" s="1" t="s">
        <v>91</v>
      </c>
      <c r="AJ785" s="1" t="s">
        <v>92</v>
      </c>
    </row>
    <row r="786" spans="1:36">
      <c r="A786" s="1" t="s">
        <v>4764</v>
      </c>
      <c r="B786" s="1" t="s">
        <v>4765</v>
      </c>
      <c r="C786" s="1" t="s">
        <v>4766</v>
      </c>
      <c r="D786" s="1" t="s">
        <v>216</v>
      </c>
      <c r="E786" s="1" t="s">
        <v>134</v>
      </c>
      <c r="F786" s="1" t="s">
        <v>217</v>
      </c>
      <c r="G786" s="1" t="s">
        <v>255</v>
      </c>
      <c r="H786" s="1" t="s">
        <v>43</v>
      </c>
      <c r="I786" s="1" t="s">
        <v>44</v>
      </c>
      <c r="J786" t="s">
        <v>82</v>
      </c>
      <c r="K786" t="s">
        <v>83</v>
      </c>
      <c r="L786" s="1" t="s">
        <v>4767</v>
      </c>
      <c r="M786" s="1" t="s">
        <v>114</v>
      </c>
      <c r="N786" s="1" t="s">
        <v>278</v>
      </c>
      <c r="O786" s="1" t="s">
        <v>4768</v>
      </c>
      <c r="P786" s="1" t="s">
        <v>4769</v>
      </c>
      <c r="Q786">
        <v>164</v>
      </c>
      <c r="R786">
        <v>19</v>
      </c>
      <c r="S786">
        <v>145</v>
      </c>
      <c r="T786">
        <v>100</v>
      </c>
      <c r="U786">
        <v>50</v>
      </c>
      <c r="V786">
        <v>400</v>
      </c>
      <c r="W786" s="1" t="s">
        <v>161</v>
      </c>
      <c r="X786" s="1" t="s">
        <v>162</v>
      </c>
      <c r="Y786" s="1" t="s">
        <v>54</v>
      </c>
      <c r="Z786">
        <v>6</v>
      </c>
      <c r="AA786" s="2">
        <v>45813</v>
      </c>
      <c r="AB786">
        <v>140648.76</v>
      </c>
      <c r="AC786">
        <v>188901.16</v>
      </c>
      <c r="AD786">
        <v>23066396.640000001</v>
      </c>
      <c r="AE786" s="1" t="s">
        <v>55</v>
      </c>
      <c r="AF786" s="2">
        <v>46151</v>
      </c>
      <c r="AG786" s="2">
        <v>45817</v>
      </c>
      <c r="AH786" s="2"/>
      <c r="AI786" s="1" t="s">
        <v>91</v>
      </c>
      <c r="AJ786" s="1" t="s">
        <v>92</v>
      </c>
    </row>
    <row r="787" spans="1:36">
      <c r="A787" s="1" t="s">
        <v>4770</v>
      </c>
      <c r="B787" s="1" t="s">
        <v>4771</v>
      </c>
      <c r="C787" s="1" t="s">
        <v>4772</v>
      </c>
      <c r="D787" s="1" t="s">
        <v>900</v>
      </c>
      <c r="E787" s="1" t="s">
        <v>62</v>
      </c>
      <c r="F787" s="1" t="s">
        <v>363</v>
      </c>
      <c r="G787" s="1" t="s">
        <v>434</v>
      </c>
      <c r="H787" s="1" t="s">
        <v>43</v>
      </c>
      <c r="I787" s="1" t="s">
        <v>44</v>
      </c>
      <c r="J787" t="s">
        <v>65</v>
      </c>
      <c r="K787" t="s">
        <v>66</v>
      </c>
      <c r="L787" s="1" t="s">
        <v>4773</v>
      </c>
      <c r="M787" s="1" t="s">
        <v>68</v>
      </c>
      <c r="N787" s="1" t="s">
        <v>115</v>
      </c>
      <c r="O787" s="1" t="s">
        <v>4774</v>
      </c>
      <c r="P787" s="1" t="s">
        <v>4775</v>
      </c>
      <c r="Q787">
        <v>60</v>
      </c>
      <c r="R787">
        <v>4</v>
      </c>
      <c r="S787">
        <v>56</v>
      </c>
      <c r="T787">
        <v>50</v>
      </c>
      <c r="U787">
        <v>20</v>
      </c>
      <c r="V787">
        <v>200</v>
      </c>
      <c r="W787" s="1" t="s">
        <v>229</v>
      </c>
      <c r="X787" s="1" t="s">
        <v>230</v>
      </c>
      <c r="Y787" s="1" t="s">
        <v>153</v>
      </c>
      <c r="Z787">
        <v>35</v>
      </c>
      <c r="AA787" s="2">
        <v>45676</v>
      </c>
      <c r="AB787">
        <v>14649.94</v>
      </c>
      <c r="AC787">
        <v>17688.64</v>
      </c>
      <c r="AD787">
        <v>878996.4</v>
      </c>
      <c r="AE787" s="1" t="s">
        <v>55</v>
      </c>
      <c r="AF787" s="2">
        <v>46162</v>
      </c>
      <c r="AG787" s="2">
        <v>45685</v>
      </c>
      <c r="AH787" s="2"/>
      <c r="AI787" s="1" t="s">
        <v>91</v>
      </c>
      <c r="AJ787" s="1" t="s">
        <v>92</v>
      </c>
    </row>
    <row r="788" spans="1:36">
      <c r="A788" s="1" t="s">
        <v>4776</v>
      </c>
      <c r="B788" s="1" t="s">
        <v>4777</v>
      </c>
      <c r="C788" s="1" t="s">
        <v>4778</v>
      </c>
      <c r="D788" s="1" t="s">
        <v>1033</v>
      </c>
      <c r="E788" s="1" t="s">
        <v>62</v>
      </c>
      <c r="F788" s="1" t="s">
        <v>217</v>
      </c>
      <c r="G788" s="1" t="s">
        <v>487</v>
      </c>
      <c r="H788" s="1" t="s">
        <v>43</v>
      </c>
      <c r="I788" s="1" t="s">
        <v>44</v>
      </c>
      <c r="J788" t="s">
        <v>65</v>
      </c>
      <c r="K788" t="s">
        <v>66</v>
      </c>
      <c r="L788" s="1" t="s">
        <v>4779</v>
      </c>
      <c r="M788" s="1" t="s">
        <v>114</v>
      </c>
      <c r="N788" s="1" t="s">
        <v>278</v>
      </c>
      <c r="O788" s="1" t="s">
        <v>4780</v>
      </c>
      <c r="P788" s="1" t="s">
        <v>4781</v>
      </c>
      <c r="Q788">
        <v>235</v>
      </c>
      <c r="R788">
        <v>69</v>
      </c>
      <c r="S788">
        <v>166</v>
      </c>
      <c r="T788">
        <v>75</v>
      </c>
      <c r="U788">
        <v>37</v>
      </c>
      <c r="V788">
        <v>375</v>
      </c>
      <c r="W788" s="1" t="s">
        <v>181</v>
      </c>
      <c r="X788" s="1" t="s">
        <v>182</v>
      </c>
      <c r="Y788" s="1" t="s">
        <v>54</v>
      </c>
      <c r="Z788">
        <v>7</v>
      </c>
      <c r="AA788" s="2">
        <v>45796</v>
      </c>
      <c r="AB788">
        <v>159598.54</v>
      </c>
      <c r="AC788">
        <v>223084.81</v>
      </c>
      <c r="AD788">
        <v>37505656.899999999</v>
      </c>
      <c r="AE788" s="1" t="s">
        <v>55</v>
      </c>
      <c r="AF788" s="2">
        <v>46184</v>
      </c>
      <c r="AG788" s="2">
        <v>45797</v>
      </c>
      <c r="AH788" s="2"/>
      <c r="AI788" s="1" t="s">
        <v>91</v>
      </c>
      <c r="AJ788" s="1" t="s">
        <v>92</v>
      </c>
    </row>
    <row r="789" spans="1:36">
      <c r="A789" s="1" t="s">
        <v>4782</v>
      </c>
      <c r="B789" s="1" t="s">
        <v>4783</v>
      </c>
      <c r="C789" s="1" t="s">
        <v>4784</v>
      </c>
      <c r="D789" s="1" t="s">
        <v>486</v>
      </c>
      <c r="E789" s="1" t="s">
        <v>254</v>
      </c>
      <c r="F789" s="1" t="s">
        <v>217</v>
      </c>
      <c r="G789" s="1" t="s">
        <v>487</v>
      </c>
      <c r="H789" s="1" t="s">
        <v>43</v>
      </c>
      <c r="I789" s="1" t="s">
        <v>44</v>
      </c>
      <c r="J789" t="s">
        <v>45</v>
      </c>
      <c r="K789" t="s">
        <v>46</v>
      </c>
      <c r="L789" s="1" t="s">
        <v>3660</v>
      </c>
      <c r="M789" s="1" t="s">
        <v>139</v>
      </c>
      <c r="N789" s="1" t="s">
        <v>178</v>
      </c>
      <c r="O789" s="1" t="s">
        <v>4785</v>
      </c>
      <c r="P789" s="1" t="s">
        <v>4786</v>
      </c>
      <c r="Q789">
        <v>55</v>
      </c>
      <c r="R789">
        <v>3</v>
      </c>
      <c r="S789">
        <v>52</v>
      </c>
      <c r="T789">
        <v>25</v>
      </c>
      <c r="U789">
        <v>7</v>
      </c>
      <c r="V789">
        <v>200</v>
      </c>
      <c r="W789" s="1" t="s">
        <v>181</v>
      </c>
      <c r="X789" s="1" t="s">
        <v>182</v>
      </c>
      <c r="Y789" s="1" t="s">
        <v>54</v>
      </c>
      <c r="Z789">
        <v>7</v>
      </c>
      <c r="AA789" s="2">
        <v>45897</v>
      </c>
      <c r="AB789">
        <v>380985.35</v>
      </c>
      <c r="AC789">
        <v>549792.57999999996</v>
      </c>
      <c r="AD789">
        <v>20954194.25</v>
      </c>
      <c r="AE789" s="1" t="s">
        <v>55</v>
      </c>
      <c r="AF789" s="2">
        <v>46198</v>
      </c>
      <c r="AG789" s="2">
        <v>45900</v>
      </c>
      <c r="AH789" s="2"/>
      <c r="AI789" s="1" t="s">
        <v>91</v>
      </c>
      <c r="AJ789" s="1" t="s">
        <v>92</v>
      </c>
    </row>
    <row r="790" spans="1:36">
      <c r="A790" s="1" t="s">
        <v>4787</v>
      </c>
      <c r="B790" s="1" t="s">
        <v>4788</v>
      </c>
      <c r="C790" s="1" t="s">
        <v>4789</v>
      </c>
      <c r="D790" s="1" t="s">
        <v>1198</v>
      </c>
      <c r="E790" s="1" t="s">
        <v>110</v>
      </c>
      <c r="F790" s="1" t="s">
        <v>363</v>
      </c>
      <c r="G790" s="1" t="s">
        <v>495</v>
      </c>
      <c r="H790" s="1" t="s">
        <v>43</v>
      </c>
      <c r="I790" s="1" t="s">
        <v>44</v>
      </c>
      <c r="J790" t="s">
        <v>45</v>
      </c>
      <c r="K790" t="s">
        <v>46</v>
      </c>
      <c r="L790" s="1" t="s">
        <v>4790</v>
      </c>
      <c r="M790" s="1" t="s">
        <v>139</v>
      </c>
      <c r="N790" s="1" t="s">
        <v>178</v>
      </c>
      <c r="O790" s="1" t="s">
        <v>4791</v>
      </c>
      <c r="P790" s="1" t="s">
        <v>4792</v>
      </c>
      <c r="Q790">
        <v>2</v>
      </c>
      <c r="R790">
        <v>0</v>
      </c>
      <c r="S790">
        <v>2</v>
      </c>
      <c r="T790">
        <v>20</v>
      </c>
      <c r="U790">
        <v>8</v>
      </c>
      <c r="V790">
        <v>120</v>
      </c>
      <c r="W790" s="1" t="s">
        <v>72</v>
      </c>
      <c r="X790" s="1" t="s">
        <v>73</v>
      </c>
      <c r="Y790" s="1" t="s">
        <v>74</v>
      </c>
      <c r="Z790">
        <v>16</v>
      </c>
      <c r="AA790" s="2">
        <v>45813</v>
      </c>
      <c r="AB790">
        <v>28920.16</v>
      </c>
      <c r="AC790">
        <v>43199.18</v>
      </c>
      <c r="AD790">
        <v>57840.32</v>
      </c>
      <c r="AE790" s="1" t="s">
        <v>55</v>
      </c>
      <c r="AF790" s="2">
        <v>46162</v>
      </c>
      <c r="AG790" s="2">
        <v>45824</v>
      </c>
      <c r="AH790" s="2"/>
      <c r="AI790" s="1" t="s">
        <v>129</v>
      </c>
      <c r="AJ790" s="1" t="s">
        <v>57</v>
      </c>
    </row>
    <row r="791" spans="1:36">
      <c r="A791" s="1" t="s">
        <v>4793</v>
      </c>
      <c r="B791" s="1" t="s">
        <v>4794</v>
      </c>
      <c r="C791" s="1"/>
      <c r="D791" s="1" t="s">
        <v>455</v>
      </c>
      <c r="E791" s="1" t="s">
        <v>62</v>
      </c>
      <c r="F791" s="1" t="s">
        <v>135</v>
      </c>
      <c r="G791" s="1" t="s">
        <v>166</v>
      </c>
      <c r="H791" s="1" t="s">
        <v>137</v>
      </c>
      <c r="I791" s="1" t="s">
        <v>44</v>
      </c>
      <c r="J791" t="s">
        <v>82</v>
      </c>
      <c r="K791" t="s">
        <v>83</v>
      </c>
      <c r="L791" s="1" t="s">
        <v>4795</v>
      </c>
      <c r="M791" s="1" t="s">
        <v>68</v>
      </c>
      <c r="N791" s="1" t="s">
        <v>203</v>
      </c>
      <c r="O791" s="1" t="s">
        <v>4796</v>
      </c>
      <c r="P791" s="1" t="s">
        <v>4797</v>
      </c>
      <c r="Q791">
        <v>125</v>
      </c>
      <c r="R791">
        <v>49</v>
      </c>
      <c r="S791">
        <v>76</v>
      </c>
      <c r="T791">
        <v>75</v>
      </c>
      <c r="U791">
        <v>37</v>
      </c>
      <c r="V791">
        <v>300</v>
      </c>
      <c r="W791" s="1" t="s">
        <v>308</v>
      </c>
      <c r="X791" s="1" t="s">
        <v>309</v>
      </c>
      <c r="Y791" s="1" t="s">
        <v>74</v>
      </c>
      <c r="Z791">
        <v>21</v>
      </c>
      <c r="AA791" s="2">
        <v>46031</v>
      </c>
      <c r="AB791">
        <v>33413.61</v>
      </c>
      <c r="AC791">
        <v>49371.26</v>
      </c>
      <c r="AD791">
        <v>4176701.25</v>
      </c>
      <c r="AE791" s="1" t="s">
        <v>55</v>
      </c>
      <c r="AF791" s="2">
        <v>46196</v>
      </c>
      <c r="AG791" s="2">
        <v>46035</v>
      </c>
      <c r="AH791" s="2">
        <v>46261</v>
      </c>
      <c r="AI791" s="1" t="s">
        <v>91</v>
      </c>
      <c r="AJ791" s="1" t="s">
        <v>92</v>
      </c>
    </row>
    <row r="792" spans="1:36">
      <c r="A792" s="1" t="s">
        <v>4798</v>
      </c>
      <c r="B792" s="1" t="s">
        <v>4799</v>
      </c>
      <c r="C792" s="1" t="s">
        <v>4800</v>
      </c>
      <c r="D792" s="1" t="s">
        <v>413</v>
      </c>
      <c r="E792" s="1" t="s">
        <v>146</v>
      </c>
      <c r="F792" s="1" t="s">
        <v>244</v>
      </c>
      <c r="G792" s="1" t="s">
        <v>245</v>
      </c>
      <c r="H792" s="1" t="s">
        <v>43</v>
      </c>
      <c r="I792" s="1" t="s">
        <v>44</v>
      </c>
      <c r="J792" t="s">
        <v>65</v>
      </c>
      <c r="K792" t="s">
        <v>66</v>
      </c>
      <c r="L792" s="1" t="s">
        <v>4801</v>
      </c>
      <c r="M792" s="1" t="s">
        <v>168</v>
      </c>
      <c r="N792" s="1" t="s">
        <v>49</v>
      </c>
      <c r="O792" s="1" t="s">
        <v>4802</v>
      </c>
      <c r="P792" s="1" t="s">
        <v>4803</v>
      </c>
      <c r="Q792">
        <v>103</v>
      </c>
      <c r="R792">
        <v>5</v>
      </c>
      <c r="S792">
        <v>98</v>
      </c>
      <c r="T792">
        <v>20</v>
      </c>
      <c r="U792">
        <v>10</v>
      </c>
      <c r="V792">
        <v>160</v>
      </c>
      <c r="W792" s="1" t="s">
        <v>52</v>
      </c>
      <c r="X792" s="1" t="s">
        <v>53</v>
      </c>
      <c r="Y792" s="1" t="s">
        <v>54</v>
      </c>
      <c r="Z792">
        <v>2</v>
      </c>
      <c r="AA792" s="2">
        <v>46091</v>
      </c>
      <c r="AB792">
        <v>186258.7</v>
      </c>
      <c r="AC792">
        <v>217487.71</v>
      </c>
      <c r="AD792">
        <v>19184646.100000001</v>
      </c>
      <c r="AE792" s="1" t="s">
        <v>55</v>
      </c>
      <c r="AF792" s="2">
        <v>46160</v>
      </c>
      <c r="AG792" s="2">
        <v>46099</v>
      </c>
      <c r="AH792" s="2"/>
      <c r="AI792" s="1" t="s">
        <v>91</v>
      </c>
      <c r="AJ792" s="1" t="s">
        <v>92</v>
      </c>
    </row>
    <row r="793" spans="1:36">
      <c r="A793" s="1" t="s">
        <v>4804</v>
      </c>
      <c r="B793" s="1" t="s">
        <v>4805</v>
      </c>
      <c r="C793" s="1" t="s">
        <v>4806</v>
      </c>
      <c r="D793" s="1" t="s">
        <v>242</v>
      </c>
      <c r="E793" s="1" t="s">
        <v>243</v>
      </c>
      <c r="F793" s="1" t="s">
        <v>244</v>
      </c>
      <c r="G793" s="1" t="s">
        <v>778</v>
      </c>
      <c r="H793" s="1" t="s">
        <v>43</v>
      </c>
      <c r="I793" s="1" t="s">
        <v>44</v>
      </c>
      <c r="J793" t="s">
        <v>82</v>
      </c>
      <c r="K793" t="s">
        <v>83</v>
      </c>
      <c r="L793" s="1" t="s">
        <v>4807</v>
      </c>
      <c r="M793" s="1" t="s">
        <v>114</v>
      </c>
      <c r="N793" s="1" t="s">
        <v>278</v>
      </c>
      <c r="O793" s="1" t="s">
        <v>4808</v>
      </c>
      <c r="P793" s="1" t="s">
        <v>4809</v>
      </c>
      <c r="Q793">
        <v>92</v>
      </c>
      <c r="R793">
        <v>8</v>
      </c>
      <c r="S793">
        <v>84</v>
      </c>
      <c r="T793">
        <v>30</v>
      </c>
      <c r="U793">
        <v>9</v>
      </c>
      <c r="V793">
        <v>120</v>
      </c>
      <c r="W793" s="1" t="s">
        <v>308</v>
      </c>
      <c r="X793" s="1" t="s">
        <v>309</v>
      </c>
      <c r="Y793" s="1" t="s">
        <v>74</v>
      </c>
      <c r="Z793">
        <v>22</v>
      </c>
      <c r="AA793" s="2">
        <v>46144</v>
      </c>
      <c r="AB793">
        <v>276582.19</v>
      </c>
      <c r="AC793">
        <v>365839.94</v>
      </c>
      <c r="AD793">
        <v>25445561.48</v>
      </c>
      <c r="AE793" s="1" t="s">
        <v>55</v>
      </c>
      <c r="AF793" s="2">
        <v>46192</v>
      </c>
      <c r="AG793" s="2">
        <v>46148</v>
      </c>
      <c r="AH793" s="2"/>
      <c r="AI793" s="1" t="s">
        <v>91</v>
      </c>
      <c r="AJ793" s="1" t="s">
        <v>92</v>
      </c>
    </row>
    <row r="794" spans="1:36">
      <c r="A794" s="1" t="s">
        <v>4810</v>
      </c>
      <c r="B794" s="1" t="s">
        <v>4811</v>
      </c>
      <c r="C794" s="1" t="s">
        <v>4812</v>
      </c>
      <c r="D794" s="1" t="s">
        <v>413</v>
      </c>
      <c r="E794" s="1" t="s">
        <v>146</v>
      </c>
      <c r="F794" s="1" t="s">
        <v>244</v>
      </c>
      <c r="G794" s="1" t="s">
        <v>245</v>
      </c>
      <c r="H794" s="1" t="s">
        <v>43</v>
      </c>
      <c r="I794" s="1" t="s">
        <v>44</v>
      </c>
      <c r="J794" t="s">
        <v>45</v>
      </c>
      <c r="K794" t="s">
        <v>46</v>
      </c>
      <c r="L794" s="1" t="s">
        <v>4813</v>
      </c>
      <c r="M794" s="1" t="s">
        <v>100</v>
      </c>
      <c r="N794" s="1" t="s">
        <v>178</v>
      </c>
      <c r="O794" s="1" t="s">
        <v>4814</v>
      </c>
      <c r="P794" s="1" t="s">
        <v>4815</v>
      </c>
      <c r="Q794">
        <v>89</v>
      </c>
      <c r="R794">
        <v>10</v>
      </c>
      <c r="S794">
        <v>79</v>
      </c>
      <c r="T794">
        <v>75</v>
      </c>
      <c r="U794">
        <v>30</v>
      </c>
      <c r="V794">
        <v>450</v>
      </c>
      <c r="W794" s="1" t="s">
        <v>181</v>
      </c>
      <c r="X794" s="1" t="s">
        <v>182</v>
      </c>
      <c r="Y794" s="1" t="s">
        <v>54</v>
      </c>
      <c r="Z794">
        <v>11</v>
      </c>
      <c r="AA794" s="2">
        <v>46065</v>
      </c>
      <c r="AB794">
        <v>244839.03</v>
      </c>
      <c r="AC794">
        <v>360025.82</v>
      </c>
      <c r="AD794">
        <v>21790673.670000002</v>
      </c>
      <c r="AE794" s="1" t="s">
        <v>55</v>
      </c>
      <c r="AF794" s="2">
        <v>46147</v>
      </c>
      <c r="AG794" s="2">
        <v>46080</v>
      </c>
      <c r="AH794" s="2"/>
      <c r="AI794" s="1" t="s">
        <v>91</v>
      </c>
      <c r="AJ794" s="1" t="s">
        <v>92</v>
      </c>
    </row>
    <row r="795" spans="1:36">
      <c r="A795" s="1" t="s">
        <v>4816</v>
      </c>
      <c r="B795" s="1" t="s">
        <v>4817</v>
      </c>
      <c r="C795" s="1" t="s">
        <v>4818</v>
      </c>
      <c r="D795" s="1" t="s">
        <v>320</v>
      </c>
      <c r="E795" s="1" t="s">
        <v>40</v>
      </c>
      <c r="F795" s="1" t="s">
        <v>123</v>
      </c>
      <c r="G795" s="1" t="s">
        <v>124</v>
      </c>
      <c r="H795" s="1" t="s">
        <v>43</v>
      </c>
      <c r="I795" s="1" t="s">
        <v>44</v>
      </c>
      <c r="J795" t="s">
        <v>65</v>
      </c>
      <c r="K795" t="s">
        <v>66</v>
      </c>
      <c r="L795" s="1" t="s">
        <v>4819</v>
      </c>
      <c r="M795" s="1" t="s">
        <v>139</v>
      </c>
      <c r="N795" s="1" t="s">
        <v>236</v>
      </c>
      <c r="O795" s="1" t="s">
        <v>4820</v>
      </c>
      <c r="P795" s="1" t="s">
        <v>4821</v>
      </c>
      <c r="Q795">
        <v>86</v>
      </c>
      <c r="R795">
        <v>13</v>
      </c>
      <c r="S795">
        <v>73</v>
      </c>
      <c r="T795">
        <v>20</v>
      </c>
      <c r="U795">
        <v>10</v>
      </c>
      <c r="V795">
        <v>160</v>
      </c>
      <c r="W795" s="1" t="s">
        <v>444</v>
      </c>
      <c r="X795" s="1" t="s">
        <v>445</v>
      </c>
      <c r="Y795" s="1" t="s">
        <v>74</v>
      </c>
      <c r="Z795">
        <v>20</v>
      </c>
      <c r="AA795" s="2">
        <v>45780</v>
      </c>
      <c r="AB795">
        <v>222188.28</v>
      </c>
      <c r="AC795">
        <v>265458.32</v>
      </c>
      <c r="AD795">
        <v>19108192.079999998</v>
      </c>
      <c r="AE795" s="1" t="s">
        <v>55</v>
      </c>
      <c r="AF795" s="2">
        <v>46161</v>
      </c>
      <c r="AG795" s="2">
        <v>45782</v>
      </c>
      <c r="AH795" s="2"/>
      <c r="AI795" s="1" t="s">
        <v>91</v>
      </c>
      <c r="AJ795" s="1" t="s">
        <v>92</v>
      </c>
    </row>
    <row r="796" spans="1:36">
      <c r="A796" s="1" t="s">
        <v>4822</v>
      </c>
      <c r="B796" s="1" t="s">
        <v>4823</v>
      </c>
      <c r="C796" s="1" t="s">
        <v>4824</v>
      </c>
      <c r="D796" s="1" t="s">
        <v>1135</v>
      </c>
      <c r="E796" s="1" t="s">
        <v>122</v>
      </c>
      <c r="F796" s="1" t="s">
        <v>123</v>
      </c>
      <c r="G796" s="1" t="s">
        <v>124</v>
      </c>
      <c r="H796" s="1" t="s">
        <v>43</v>
      </c>
      <c r="I796" s="1" t="s">
        <v>44</v>
      </c>
      <c r="J796" t="s">
        <v>82</v>
      </c>
      <c r="K796" t="s">
        <v>83</v>
      </c>
      <c r="L796" s="1" t="s">
        <v>4825</v>
      </c>
      <c r="M796" s="1" t="s">
        <v>168</v>
      </c>
      <c r="N796" s="1" t="s">
        <v>203</v>
      </c>
      <c r="O796" s="1" t="s">
        <v>4826</v>
      </c>
      <c r="P796" s="1" t="s">
        <v>4827</v>
      </c>
      <c r="Q796">
        <v>146</v>
      </c>
      <c r="R796">
        <v>15</v>
      </c>
      <c r="S796">
        <v>131</v>
      </c>
      <c r="T796">
        <v>20</v>
      </c>
      <c r="U796">
        <v>6</v>
      </c>
      <c r="V796">
        <v>200</v>
      </c>
      <c r="W796" s="1" t="s">
        <v>161</v>
      </c>
      <c r="X796" s="1" t="s">
        <v>162</v>
      </c>
      <c r="Y796" s="1" t="s">
        <v>54</v>
      </c>
      <c r="Z796">
        <v>4</v>
      </c>
      <c r="AA796" s="2">
        <v>45692</v>
      </c>
      <c r="AB796">
        <v>570663.69999999995</v>
      </c>
      <c r="AC796">
        <v>689055.07</v>
      </c>
      <c r="AD796">
        <v>83316900.200000003</v>
      </c>
      <c r="AE796" s="1" t="s">
        <v>55</v>
      </c>
      <c r="AF796" s="2">
        <v>46152</v>
      </c>
      <c r="AG796" s="2">
        <v>45696</v>
      </c>
      <c r="AH796" s="2"/>
      <c r="AI796" s="1" t="s">
        <v>91</v>
      </c>
      <c r="AJ796" s="1" t="s">
        <v>92</v>
      </c>
    </row>
    <row r="797" spans="1:36">
      <c r="A797" s="1" t="s">
        <v>4828</v>
      </c>
      <c r="B797" s="1" t="s">
        <v>4829</v>
      </c>
      <c r="C797" s="1" t="s">
        <v>4830</v>
      </c>
      <c r="D797" s="1" t="s">
        <v>636</v>
      </c>
      <c r="E797" s="1" t="s">
        <v>134</v>
      </c>
      <c r="F797" s="1" t="s">
        <v>217</v>
      </c>
      <c r="G797" s="1" t="s">
        <v>218</v>
      </c>
      <c r="H797" s="1" t="s">
        <v>43</v>
      </c>
      <c r="I797" s="1" t="s">
        <v>44</v>
      </c>
      <c r="J797" t="s">
        <v>82</v>
      </c>
      <c r="K797" t="s">
        <v>83</v>
      </c>
      <c r="L797" s="1" t="s">
        <v>4831</v>
      </c>
      <c r="M797" s="1" t="s">
        <v>126</v>
      </c>
      <c r="N797" s="1" t="s">
        <v>69</v>
      </c>
      <c r="O797" s="1" t="s">
        <v>4832</v>
      </c>
      <c r="P797" s="1" t="s">
        <v>4833</v>
      </c>
      <c r="Q797">
        <v>91</v>
      </c>
      <c r="R797">
        <v>14</v>
      </c>
      <c r="S797">
        <v>77</v>
      </c>
      <c r="T797">
        <v>25</v>
      </c>
      <c r="U797">
        <v>10</v>
      </c>
      <c r="V797">
        <v>125</v>
      </c>
      <c r="W797" s="1" t="s">
        <v>308</v>
      </c>
      <c r="X797" s="1" t="s">
        <v>309</v>
      </c>
      <c r="Y797" s="1" t="s">
        <v>74</v>
      </c>
      <c r="Z797">
        <v>21</v>
      </c>
      <c r="AA797" s="2">
        <v>46008</v>
      </c>
      <c r="AB797">
        <v>369289.14</v>
      </c>
      <c r="AC797">
        <v>478777.56</v>
      </c>
      <c r="AD797">
        <v>33605311.740000002</v>
      </c>
      <c r="AE797" s="1" t="s">
        <v>55</v>
      </c>
      <c r="AF797" s="2">
        <v>46166</v>
      </c>
      <c r="AG797" s="2">
        <v>46021</v>
      </c>
      <c r="AH797" s="2"/>
      <c r="AI797" s="1" t="s">
        <v>91</v>
      </c>
      <c r="AJ797" s="1" t="s">
        <v>92</v>
      </c>
    </row>
    <row r="798" spans="1:36">
      <c r="A798" s="1" t="s">
        <v>4834</v>
      </c>
      <c r="B798" s="1" t="s">
        <v>4835</v>
      </c>
      <c r="C798" s="1" t="s">
        <v>4836</v>
      </c>
      <c r="D798" s="1" t="s">
        <v>413</v>
      </c>
      <c r="E798" s="1" t="s">
        <v>146</v>
      </c>
      <c r="F798" s="1" t="s">
        <v>244</v>
      </c>
      <c r="G798" s="1" t="s">
        <v>509</v>
      </c>
      <c r="H798" s="1" t="s">
        <v>43</v>
      </c>
      <c r="I798" s="1" t="s">
        <v>44</v>
      </c>
      <c r="J798" t="s">
        <v>82</v>
      </c>
      <c r="K798" t="s">
        <v>83</v>
      </c>
      <c r="L798" s="1" t="s">
        <v>4837</v>
      </c>
      <c r="M798" s="1" t="s">
        <v>126</v>
      </c>
      <c r="N798" s="1" t="s">
        <v>278</v>
      </c>
      <c r="O798" s="1" t="s">
        <v>4838</v>
      </c>
      <c r="P798" s="1" t="s">
        <v>4839</v>
      </c>
      <c r="Q798">
        <v>212</v>
      </c>
      <c r="R798">
        <v>40</v>
      </c>
      <c r="S798">
        <v>172</v>
      </c>
      <c r="T798">
        <v>60</v>
      </c>
      <c r="U798">
        <v>30</v>
      </c>
      <c r="V798">
        <v>480</v>
      </c>
      <c r="W798" s="1" t="s">
        <v>151</v>
      </c>
      <c r="X798" s="1" t="s">
        <v>152</v>
      </c>
      <c r="Y798" s="1" t="s">
        <v>153</v>
      </c>
      <c r="Z798">
        <v>37</v>
      </c>
      <c r="AA798" s="2">
        <v>46096</v>
      </c>
      <c r="AB798">
        <v>191798.11</v>
      </c>
      <c r="AC798">
        <v>238264.9</v>
      </c>
      <c r="AD798">
        <v>40661199.32</v>
      </c>
      <c r="AE798" s="1" t="s">
        <v>55</v>
      </c>
      <c r="AF798" s="2">
        <v>46196</v>
      </c>
      <c r="AG798" s="2">
        <v>46111</v>
      </c>
      <c r="AH798" s="2"/>
      <c r="AI798" s="1" t="s">
        <v>91</v>
      </c>
      <c r="AJ798" s="1" t="s">
        <v>92</v>
      </c>
    </row>
    <row r="799" spans="1:36">
      <c r="A799" s="1" t="s">
        <v>4840</v>
      </c>
      <c r="B799" s="1" t="s">
        <v>4841</v>
      </c>
      <c r="C799" s="1" t="s">
        <v>4842</v>
      </c>
      <c r="D799" s="1" t="s">
        <v>39</v>
      </c>
      <c r="E799" s="1" t="s">
        <v>40</v>
      </c>
      <c r="F799" s="1" t="s">
        <v>41</v>
      </c>
      <c r="G799" s="1" t="s">
        <v>42</v>
      </c>
      <c r="H799" s="1" t="s">
        <v>43</v>
      </c>
      <c r="I799" s="1" t="s">
        <v>44</v>
      </c>
      <c r="J799" t="s">
        <v>82</v>
      </c>
      <c r="K799" t="s">
        <v>83</v>
      </c>
      <c r="L799" s="1" t="s">
        <v>4843</v>
      </c>
      <c r="M799" s="1" t="s">
        <v>168</v>
      </c>
      <c r="N799" s="1" t="s">
        <v>278</v>
      </c>
      <c r="O799" s="1" t="s">
        <v>4844</v>
      </c>
      <c r="P799" s="1" t="s">
        <v>4845</v>
      </c>
      <c r="Q799">
        <v>66</v>
      </c>
      <c r="R799">
        <v>8</v>
      </c>
      <c r="S799">
        <v>58</v>
      </c>
      <c r="T799">
        <v>10</v>
      </c>
      <c r="U799">
        <v>4</v>
      </c>
      <c r="V799">
        <v>100</v>
      </c>
      <c r="W799" s="1" t="s">
        <v>88</v>
      </c>
      <c r="X799" s="1" t="s">
        <v>89</v>
      </c>
      <c r="Y799" s="1" t="s">
        <v>90</v>
      </c>
      <c r="Z799">
        <v>31</v>
      </c>
      <c r="AA799" s="2">
        <v>46136</v>
      </c>
      <c r="AB799">
        <v>142755.91</v>
      </c>
      <c r="AC799">
        <v>179978.3</v>
      </c>
      <c r="AD799">
        <v>9421890.0600000005</v>
      </c>
      <c r="AE799" s="1" t="s">
        <v>55</v>
      </c>
      <c r="AF799" s="2">
        <v>46177</v>
      </c>
      <c r="AG799" s="2">
        <v>46146</v>
      </c>
      <c r="AH799" s="2"/>
      <c r="AI799" s="1" t="s">
        <v>91</v>
      </c>
      <c r="AJ799" s="1" t="s">
        <v>92</v>
      </c>
    </row>
    <row r="800" spans="1:36">
      <c r="A800" s="1" t="s">
        <v>4846</v>
      </c>
      <c r="B800" s="1" t="s">
        <v>4847</v>
      </c>
      <c r="C800" s="1" t="s">
        <v>4848</v>
      </c>
      <c r="D800" s="1" t="s">
        <v>880</v>
      </c>
      <c r="E800" s="1" t="s">
        <v>62</v>
      </c>
      <c r="F800" s="1" t="s">
        <v>217</v>
      </c>
      <c r="G800" s="1" t="s">
        <v>255</v>
      </c>
      <c r="H800" s="1" t="s">
        <v>43</v>
      </c>
      <c r="I800" s="1" t="s">
        <v>44</v>
      </c>
      <c r="J800" t="s">
        <v>82</v>
      </c>
      <c r="K800" t="s">
        <v>83</v>
      </c>
      <c r="L800" s="1" t="s">
        <v>4709</v>
      </c>
      <c r="M800" s="1" t="s">
        <v>68</v>
      </c>
      <c r="N800" s="1" t="s">
        <v>101</v>
      </c>
      <c r="O800" s="1" t="s">
        <v>4849</v>
      </c>
      <c r="P800" s="1" t="s">
        <v>4850</v>
      </c>
      <c r="Q800">
        <v>42</v>
      </c>
      <c r="R800">
        <v>14</v>
      </c>
      <c r="S800">
        <v>28</v>
      </c>
      <c r="T800">
        <v>30</v>
      </c>
      <c r="U800">
        <v>9</v>
      </c>
      <c r="V800">
        <v>300</v>
      </c>
      <c r="W800" s="1" t="s">
        <v>308</v>
      </c>
      <c r="X800" s="1" t="s">
        <v>309</v>
      </c>
      <c r="Y800" s="1" t="s">
        <v>74</v>
      </c>
      <c r="Z800">
        <v>24</v>
      </c>
      <c r="AA800" s="2">
        <v>45761</v>
      </c>
      <c r="AB800">
        <v>286454.88</v>
      </c>
      <c r="AC800">
        <v>417059.08</v>
      </c>
      <c r="AD800">
        <v>12031104.960000001</v>
      </c>
      <c r="AE800" s="1" t="s">
        <v>55</v>
      </c>
      <c r="AF800" s="2">
        <v>46165</v>
      </c>
      <c r="AG800" s="2">
        <v>45768</v>
      </c>
      <c r="AH800" s="2"/>
      <c r="AI800" s="1" t="s">
        <v>91</v>
      </c>
      <c r="AJ800" s="1" t="s">
        <v>92</v>
      </c>
    </row>
    <row r="801" spans="1:36">
      <c r="A801" s="1" t="s">
        <v>4851</v>
      </c>
      <c r="B801" s="1" t="s">
        <v>4852</v>
      </c>
      <c r="C801" s="1"/>
      <c r="D801" s="1" t="s">
        <v>242</v>
      </c>
      <c r="E801" s="1" t="s">
        <v>243</v>
      </c>
      <c r="F801" s="1" t="s">
        <v>244</v>
      </c>
      <c r="G801" s="1" t="s">
        <v>245</v>
      </c>
      <c r="H801" s="1" t="s">
        <v>43</v>
      </c>
      <c r="I801" s="1" t="s">
        <v>44</v>
      </c>
      <c r="J801" t="s">
        <v>65</v>
      </c>
      <c r="K801" t="s">
        <v>66</v>
      </c>
      <c r="L801" s="1" t="s">
        <v>4853</v>
      </c>
      <c r="M801" s="1" t="s">
        <v>68</v>
      </c>
      <c r="N801" s="1" t="s">
        <v>278</v>
      </c>
      <c r="O801" s="1" t="s">
        <v>4854</v>
      </c>
      <c r="P801" s="1" t="s">
        <v>4855</v>
      </c>
      <c r="Q801">
        <v>19</v>
      </c>
      <c r="R801">
        <v>1</v>
      </c>
      <c r="S801">
        <v>18</v>
      </c>
      <c r="T801">
        <v>20</v>
      </c>
      <c r="U801">
        <v>10</v>
      </c>
      <c r="V801">
        <v>80</v>
      </c>
      <c r="W801" s="1" t="s">
        <v>444</v>
      </c>
      <c r="X801" s="1" t="s">
        <v>445</v>
      </c>
      <c r="Y801" s="1" t="s">
        <v>74</v>
      </c>
      <c r="Z801">
        <v>22</v>
      </c>
      <c r="AA801" s="2">
        <v>45815</v>
      </c>
      <c r="AB801">
        <v>84073.81</v>
      </c>
      <c r="AC801">
        <v>105785.64</v>
      </c>
      <c r="AD801">
        <v>1597402.39</v>
      </c>
      <c r="AE801" s="1" t="s">
        <v>55</v>
      </c>
      <c r="AF801" s="2">
        <v>46190</v>
      </c>
      <c r="AG801" s="2">
        <v>45819</v>
      </c>
      <c r="AH801" s="2"/>
      <c r="AI801" s="1" t="s">
        <v>129</v>
      </c>
      <c r="AJ801" s="1" t="s">
        <v>57</v>
      </c>
    </row>
    <row r="802" spans="1:36">
      <c r="A802" s="1" t="s">
        <v>4856</v>
      </c>
      <c r="B802" s="1" t="s">
        <v>4857</v>
      </c>
      <c r="C802" s="1" t="s">
        <v>4858</v>
      </c>
      <c r="D802" s="1" t="s">
        <v>378</v>
      </c>
      <c r="E802" s="1" t="s">
        <v>110</v>
      </c>
      <c r="F802" s="1" t="s">
        <v>63</v>
      </c>
      <c r="G802" s="1" t="s">
        <v>64</v>
      </c>
      <c r="H802" s="1" t="s">
        <v>43</v>
      </c>
      <c r="I802" s="1" t="s">
        <v>44</v>
      </c>
      <c r="J802" t="s">
        <v>45</v>
      </c>
      <c r="K802" t="s">
        <v>46</v>
      </c>
      <c r="L802" s="1" t="s">
        <v>4859</v>
      </c>
      <c r="M802" s="1" t="s">
        <v>48</v>
      </c>
      <c r="N802" s="1" t="s">
        <v>203</v>
      </c>
      <c r="O802" s="1" t="s">
        <v>4860</v>
      </c>
      <c r="P802" s="1" t="s">
        <v>4861</v>
      </c>
      <c r="Q802">
        <v>228</v>
      </c>
      <c r="R802">
        <v>78</v>
      </c>
      <c r="S802">
        <v>150</v>
      </c>
      <c r="T802">
        <v>60</v>
      </c>
      <c r="U802">
        <v>24</v>
      </c>
      <c r="V802">
        <v>480</v>
      </c>
      <c r="W802" s="1" t="s">
        <v>181</v>
      </c>
      <c r="X802" s="1" t="s">
        <v>182</v>
      </c>
      <c r="Y802" s="1" t="s">
        <v>54</v>
      </c>
      <c r="Z802">
        <v>9</v>
      </c>
      <c r="AA802" s="2">
        <v>45849</v>
      </c>
      <c r="AB802">
        <v>104557.49</v>
      </c>
      <c r="AC802">
        <v>130701.98</v>
      </c>
      <c r="AD802">
        <v>23839107.719999999</v>
      </c>
      <c r="AE802" s="1" t="s">
        <v>55</v>
      </c>
      <c r="AF802" s="2">
        <v>46144</v>
      </c>
      <c r="AG802" s="2">
        <v>45858</v>
      </c>
      <c r="AH802" s="2">
        <v>46392</v>
      </c>
      <c r="AI802" s="1" t="s">
        <v>91</v>
      </c>
      <c r="AJ802" s="1" t="s">
        <v>92</v>
      </c>
    </row>
    <row r="803" spans="1:36">
      <c r="A803" s="1" t="s">
        <v>4862</v>
      </c>
      <c r="B803" s="1" t="s">
        <v>4863</v>
      </c>
      <c r="C803" s="1" t="s">
        <v>4864</v>
      </c>
      <c r="D803" s="1" t="s">
        <v>621</v>
      </c>
      <c r="E803" s="1" t="s">
        <v>265</v>
      </c>
      <c r="F803" s="1" t="s">
        <v>622</v>
      </c>
      <c r="G803" s="1" t="s">
        <v>747</v>
      </c>
      <c r="H803" s="1" t="s">
        <v>43</v>
      </c>
      <c r="I803" s="1" t="s">
        <v>44</v>
      </c>
      <c r="J803" t="s">
        <v>65</v>
      </c>
      <c r="K803" t="s">
        <v>66</v>
      </c>
      <c r="L803" s="1" t="s">
        <v>4865</v>
      </c>
      <c r="M803" s="1" t="s">
        <v>114</v>
      </c>
      <c r="N803" s="1" t="s">
        <v>69</v>
      </c>
      <c r="O803" s="1" t="s">
        <v>4866</v>
      </c>
      <c r="P803" s="1" t="s">
        <v>4867</v>
      </c>
      <c r="Q803">
        <v>0</v>
      </c>
      <c r="R803">
        <v>0</v>
      </c>
      <c r="S803">
        <v>0</v>
      </c>
      <c r="T803">
        <v>10</v>
      </c>
      <c r="U803">
        <v>5</v>
      </c>
      <c r="V803">
        <v>80</v>
      </c>
      <c r="W803" s="1" t="s">
        <v>444</v>
      </c>
      <c r="X803" s="1" t="s">
        <v>445</v>
      </c>
      <c r="Y803" s="1" t="s">
        <v>74</v>
      </c>
      <c r="Z803">
        <v>22</v>
      </c>
      <c r="AA803" s="2"/>
      <c r="AB803">
        <v>255995.94</v>
      </c>
      <c r="AC803">
        <v>296227.27</v>
      </c>
      <c r="AD803">
        <v>0</v>
      </c>
      <c r="AE803" s="1" t="s">
        <v>55</v>
      </c>
      <c r="AF803" s="2">
        <v>46145</v>
      </c>
      <c r="AG803" s="2">
        <v>46182</v>
      </c>
      <c r="AH803" s="2"/>
      <c r="AI803" s="1" t="s">
        <v>56</v>
      </c>
      <c r="AJ803" s="1" t="s">
        <v>57</v>
      </c>
    </row>
    <row r="804" spans="1:36">
      <c r="A804" s="1" t="s">
        <v>4868</v>
      </c>
      <c r="B804" s="1" t="s">
        <v>4869</v>
      </c>
      <c r="C804" s="1" t="s">
        <v>4870</v>
      </c>
      <c r="D804" s="1" t="s">
        <v>977</v>
      </c>
      <c r="E804" s="1" t="s">
        <v>978</v>
      </c>
      <c r="F804" s="1" t="s">
        <v>97</v>
      </c>
      <c r="G804" s="1" t="s">
        <v>98</v>
      </c>
      <c r="H804" s="1" t="s">
        <v>43</v>
      </c>
      <c r="I804" s="1" t="s">
        <v>44</v>
      </c>
      <c r="J804" t="s">
        <v>82</v>
      </c>
      <c r="K804" t="s">
        <v>83</v>
      </c>
      <c r="L804" s="1" t="s">
        <v>4871</v>
      </c>
      <c r="M804" s="1" t="s">
        <v>126</v>
      </c>
      <c r="N804" s="1" t="s">
        <v>69</v>
      </c>
      <c r="O804" s="1" t="s">
        <v>4872</v>
      </c>
      <c r="P804" s="1" t="s">
        <v>4873</v>
      </c>
      <c r="Q804">
        <v>273</v>
      </c>
      <c r="R804">
        <v>86</v>
      </c>
      <c r="S804">
        <v>187</v>
      </c>
      <c r="T804">
        <v>100</v>
      </c>
      <c r="U804">
        <v>50</v>
      </c>
      <c r="V804">
        <v>600</v>
      </c>
      <c r="W804" s="1" t="s">
        <v>308</v>
      </c>
      <c r="X804" s="1" t="s">
        <v>309</v>
      </c>
      <c r="Y804" s="1" t="s">
        <v>74</v>
      </c>
      <c r="Z804">
        <v>25</v>
      </c>
      <c r="AA804" s="2">
        <v>45999</v>
      </c>
      <c r="AB804">
        <v>183472.21</v>
      </c>
      <c r="AC804">
        <v>250824.75</v>
      </c>
      <c r="AD804">
        <v>50087913.329999998</v>
      </c>
      <c r="AE804" s="1" t="s">
        <v>55</v>
      </c>
      <c r="AF804" s="2">
        <v>46180</v>
      </c>
      <c r="AG804" s="2">
        <v>46004</v>
      </c>
      <c r="AH804" s="2"/>
      <c r="AI804" s="1" t="s">
        <v>91</v>
      </c>
      <c r="AJ804" s="1" t="s">
        <v>92</v>
      </c>
    </row>
    <row r="805" spans="1:36">
      <c r="A805" s="1" t="s">
        <v>4874</v>
      </c>
      <c r="B805" s="1" t="s">
        <v>4875</v>
      </c>
      <c r="C805" s="1" t="s">
        <v>4876</v>
      </c>
      <c r="D805" s="1" t="s">
        <v>399</v>
      </c>
      <c r="E805" s="1" t="s">
        <v>110</v>
      </c>
      <c r="F805" s="1" t="s">
        <v>363</v>
      </c>
      <c r="G805" s="1" t="s">
        <v>364</v>
      </c>
      <c r="H805" s="1" t="s">
        <v>43</v>
      </c>
      <c r="I805" s="1" t="s">
        <v>44</v>
      </c>
      <c r="J805" t="s">
        <v>82</v>
      </c>
      <c r="K805" t="s">
        <v>83</v>
      </c>
      <c r="L805" s="1" t="s">
        <v>4877</v>
      </c>
      <c r="M805" s="1" t="s">
        <v>100</v>
      </c>
      <c r="N805" s="1" t="s">
        <v>278</v>
      </c>
      <c r="O805" s="1" t="s">
        <v>4878</v>
      </c>
      <c r="P805" s="1" t="s">
        <v>4879</v>
      </c>
      <c r="Q805">
        <v>292</v>
      </c>
      <c r="R805">
        <v>23</v>
      </c>
      <c r="S805">
        <v>269</v>
      </c>
      <c r="T805">
        <v>75</v>
      </c>
      <c r="U805">
        <v>37</v>
      </c>
      <c r="V805">
        <v>300</v>
      </c>
      <c r="W805" s="1" t="s">
        <v>104</v>
      </c>
      <c r="X805" s="1" t="s">
        <v>105</v>
      </c>
      <c r="Y805" s="1" t="s">
        <v>54</v>
      </c>
      <c r="Z805">
        <v>7</v>
      </c>
      <c r="AA805" s="2">
        <v>45778</v>
      </c>
      <c r="AB805">
        <v>36914.76</v>
      </c>
      <c r="AC805">
        <v>54234.37</v>
      </c>
      <c r="AD805">
        <v>10779109.92</v>
      </c>
      <c r="AE805" s="1" t="s">
        <v>55</v>
      </c>
      <c r="AF805" s="2">
        <v>46198</v>
      </c>
      <c r="AG805" s="2">
        <v>45785</v>
      </c>
      <c r="AH805" s="2"/>
      <c r="AI805" s="1" t="s">
        <v>91</v>
      </c>
      <c r="AJ805" s="1" t="s">
        <v>92</v>
      </c>
    </row>
    <row r="806" spans="1:36">
      <c r="A806" s="1" t="s">
        <v>4880</v>
      </c>
      <c r="B806" s="1" t="s">
        <v>4881</v>
      </c>
      <c r="C806" s="1" t="s">
        <v>4882</v>
      </c>
      <c r="D806" s="1" t="s">
        <v>486</v>
      </c>
      <c r="E806" s="1" t="s">
        <v>254</v>
      </c>
      <c r="F806" s="1" t="s">
        <v>217</v>
      </c>
      <c r="G806" s="1" t="s">
        <v>255</v>
      </c>
      <c r="H806" s="1" t="s">
        <v>43</v>
      </c>
      <c r="I806" s="1" t="s">
        <v>44</v>
      </c>
      <c r="J806" t="s">
        <v>45</v>
      </c>
      <c r="K806" t="s">
        <v>46</v>
      </c>
      <c r="L806" s="1" t="s">
        <v>4883</v>
      </c>
      <c r="M806" s="1" t="s">
        <v>126</v>
      </c>
      <c r="N806" s="1" t="s">
        <v>178</v>
      </c>
      <c r="O806" s="1" t="s">
        <v>4884</v>
      </c>
      <c r="P806" s="1" t="s">
        <v>4885</v>
      </c>
      <c r="Q806">
        <v>268</v>
      </c>
      <c r="R806">
        <v>59</v>
      </c>
      <c r="S806">
        <v>209</v>
      </c>
      <c r="T806">
        <v>50</v>
      </c>
      <c r="U806">
        <v>20</v>
      </c>
      <c r="V806">
        <v>500</v>
      </c>
      <c r="W806" s="1" t="s">
        <v>249</v>
      </c>
      <c r="X806" s="1" t="s">
        <v>375</v>
      </c>
      <c r="Y806" s="1" t="s">
        <v>54</v>
      </c>
      <c r="Z806">
        <v>7</v>
      </c>
      <c r="AA806" s="2">
        <v>45897</v>
      </c>
      <c r="AB806">
        <v>330118.63</v>
      </c>
      <c r="AC806">
        <v>442804.66</v>
      </c>
      <c r="AD806">
        <v>88471792.840000004</v>
      </c>
      <c r="AE806" s="1" t="s">
        <v>55</v>
      </c>
      <c r="AF806" s="2">
        <v>46160</v>
      </c>
      <c r="AG806" s="2">
        <v>45909</v>
      </c>
      <c r="AH806" s="2"/>
      <c r="AI806" s="1" t="s">
        <v>91</v>
      </c>
      <c r="AJ806" s="1" t="s">
        <v>92</v>
      </c>
    </row>
    <row r="807" spans="1:36">
      <c r="A807" s="1" t="s">
        <v>4886</v>
      </c>
      <c r="B807" s="1" t="s">
        <v>4887</v>
      </c>
      <c r="C807" s="1" t="s">
        <v>4888</v>
      </c>
      <c r="D807" s="1" t="s">
        <v>740</v>
      </c>
      <c r="E807" s="1" t="s">
        <v>275</v>
      </c>
      <c r="F807" s="1" t="s">
        <v>622</v>
      </c>
      <c r="G807" s="1" t="s">
        <v>747</v>
      </c>
      <c r="H807" s="1" t="s">
        <v>43</v>
      </c>
      <c r="I807" s="1" t="s">
        <v>44</v>
      </c>
      <c r="J807" t="s">
        <v>45</v>
      </c>
      <c r="K807" t="s">
        <v>46</v>
      </c>
      <c r="L807" s="1" t="s">
        <v>4889</v>
      </c>
      <c r="M807" s="1" t="s">
        <v>114</v>
      </c>
      <c r="N807" s="1" t="s">
        <v>49</v>
      </c>
      <c r="O807" s="1" t="s">
        <v>4890</v>
      </c>
      <c r="P807" s="1" t="s">
        <v>4891</v>
      </c>
      <c r="Q807">
        <v>6</v>
      </c>
      <c r="R807">
        <v>1</v>
      </c>
      <c r="S807">
        <v>5</v>
      </c>
      <c r="T807">
        <v>10</v>
      </c>
      <c r="U807">
        <v>5</v>
      </c>
      <c r="V807">
        <v>50</v>
      </c>
      <c r="W807" s="1" t="s">
        <v>259</v>
      </c>
      <c r="X807" s="1" t="s">
        <v>260</v>
      </c>
      <c r="Y807" s="1" t="s">
        <v>54</v>
      </c>
      <c r="Z807">
        <v>6</v>
      </c>
      <c r="AA807" s="2">
        <v>45819</v>
      </c>
      <c r="AB807">
        <v>574883.03</v>
      </c>
      <c r="AC807">
        <v>707295.14</v>
      </c>
      <c r="AD807">
        <v>3449298.18</v>
      </c>
      <c r="AE807" s="1" t="s">
        <v>55</v>
      </c>
      <c r="AF807" s="2">
        <v>46147</v>
      </c>
      <c r="AG807" s="2">
        <v>45820</v>
      </c>
      <c r="AH807" s="2"/>
      <c r="AI807" s="1" t="s">
        <v>129</v>
      </c>
      <c r="AJ807" s="1" t="s">
        <v>57</v>
      </c>
    </row>
    <row r="808" spans="1:36">
      <c r="A808" s="1" t="s">
        <v>4892</v>
      </c>
      <c r="B808" s="1" t="s">
        <v>4893</v>
      </c>
      <c r="C808" s="1" t="s">
        <v>4894</v>
      </c>
      <c r="D808" s="1" t="s">
        <v>621</v>
      </c>
      <c r="E808" s="1" t="s">
        <v>265</v>
      </c>
      <c r="F808" s="1" t="s">
        <v>622</v>
      </c>
      <c r="G808" s="1" t="s">
        <v>747</v>
      </c>
      <c r="H808" s="1" t="s">
        <v>43</v>
      </c>
      <c r="I808" s="1" t="s">
        <v>44</v>
      </c>
      <c r="J808" t="s">
        <v>45</v>
      </c>
      <c r="K808" t="s">
        <v>46</v>
      </c>
      <c r="L808" s="1" t="s">
        <v>3695</v>
      </c>
      <c r="M808" s="1" t="s">
        <v>126</v>
      </c>
      <c r="N808" s="1" t="s">
        <v>178</v>
      </c>
      <c r="O808" s="1" t="s">
        <v>4895</v>
      </c>
      <c r="P808" s="1" t="s">
        <v>4896</v>
      </c>
      <c r="Q808">
        <v>115</v>
      </c>
      <c r="R808">
        <v>0</v>
      </c>
      <c r="S808">
        <v>115</v>
      </c>
      <c r="T808">
        <v>30</v>
      </c>
      <c r="U808">
        <v>9</v>
      </c>
      <c r="V808">
        <v>180</v>
      </c>
      <c r="W808" s="1" t="s">
        <v>249</v>
      </c>
      <c r="X808" s="1" t="s">
        <v>375</v>
      </c>
      <c r="Y808" s="1" t="s">
        <v>54</v>
      </c>
      <c r="Z808">
        <v>3</v>
      </c>
      <c r="AA808" s="2">
        <v>46168</v>
      </c>
      <c r="AB808">
        <v>361142.98</v>
      </c>
      <c r="AC808">
        <v>554847.05000000005</v>
      </c>
      <c r="AD808">
        <v>41531442.700000003</v>
      </c>
      <c r="AE808" s="1" t="s">
        <v>55</v>
      </c>
      <c r="AF808" s="2">
        <v>46156</v>
      </c>
      <c r="AG808" s="2">
        <v>46169</v>
      </c>
      <c r="AH808" s="2"/>
      <c r="AI808" s="1" t="s">
        <v>91</v>
      </c>
      <c r="AJ808" s="1" t="s">
        <v>92</v>
      </c>
    </row>
    <row r="809" spans="1:36">
      <c r="A809" s="1" t="s">
        <v>4897</v>
      </c>
      <c r="B809" s="1" t="s">
        <v>4898</v>
      </c>
      <c r="C809" s="1" t="s">
        <v>4899</v>
      </c>
      <c r="D809" s="1" t="s">
        <v>837</v>
      </c>
      <c r="E809" s="1" t="s">
        <v>265</v>
      </c>
      <c r="F809" s="1" t="s">
        <v>622</v>
      </c>
      <c r="G809" s="1" t="s">
        <v>693</v>
      </c>
      <c r="H809" s="1" t="s">
        <v>43</v>
      </c>
      <c r="I809" s="1" t="s">
        <v>44</v>
      </c>
      <c r="J809" t="s">
        <v>45</v>
      </c>
      <c r="K809" t="s">
        <v>46</v>
      </c>
      <c r="L809" s="1" t="s">
        <v>4900</v>
      </c>
      <c r="M809" s="1" t="s">
        <v>126</v>
      </c>
      <c r="N809" s="1" t="s">
        <v>115</v>
      </c>
      <c r="O809" s="1" t="s">
        <v>4901</v>
      </c>
      <c r="P809" s="1" t="s">
        <v>4902</v>
      </c>
      <c r="Q809">
        <v>26</v>
      </c>
      <c r="R809">
        <v>7</v>
      </c>
      <c r="S809">
        <v>19</v>
      </c>
      <c r="T809">
        <v>10</v>
      </c>
      <c r="U809">
        <v>5</v>
      </c>
      <c r="V809">
        <v>40</v>
      </c>
      <c r="W809" s="1" t="s">
        <v>52</v>
      </c>
      <c r="X809" s="1" t="s">
        <v>53</v>
      </c>
      <c r="Y809" s="1" t="s">
        <v>54</v>
      </c>
      <c r="Z809">
        <v>3</v>
      </c>
      <c r="AA809" s="2">
        <v>45830</v>
      </c>
      <c r="AB809">
        <v>90080.58</v>
      </c>
      <c r="AC809">
        <v>118105.13</v>
      </c>
      <c r="AD809">
        <v>2342095.08</v>
      </c>
      <c r="AE809" s="1" t="s">
        <v>55</v>
      </c>
      <c r="AF809" s="2">
        <v>46144</v>
      </c>
      <c r="AG809" s="2">
        <v>45837</v>
      </c>
      <c r="AH809" s="2"/>
      <c r="AI809" s="1" t="s">
        <v>91</v>
      </c>
      <c r="AJ809" s="1" t="s">
        <v>92</v>
      </c>
    </row>
    <row r="810" spans="1:36">
      <c r="A810" s="1" t="s">
        <v>4903</v>
      </c>
      <c r="B810" s="1" t="s">
        <v>4904</v>
      </c>
      <c r="C810" s="1" t="s">
        <v>4905</v>
      </c>
      <c r="D810" s="1" t="s">
        <v>61</v>
      </c>
      <c r="E810" s="1" t="s">
        <v>62</v>
      </c>
      <c r="F810" s="1" t="s">
        <v>63</v>
      </c>
      <c r="G810" s="1" t="s">
        <v>64</v>
      </c>
      <c r="H810" s="1" t="s">
        <v>43</v>
      </c>
      <c r="I810" s="1" t="s">
        <v>44</v>
      </c>
      <c r="J810" t="s">
        <v>82</v>
      </c>
      <c r="K810" t="s">
        <v>83</v>
      </c>
      <c r="L810" s="1" t="s">
        <v>4906</v>
      </c>
      <c r="M810" s="1" t="s">
        <v>68</v>
      </c>
      <c r="N810" s="1" t="s">
        <v>49</v>
      </c>
      <c r="O810" s="1" t="s">
        <v>4907</v>
      </c>
      <c r="P810" s="1" t="s">
        <v>4908</v>
      </c>
      <c r="Q810">
        <v>44</v>
      </c>
      <c r="R810">
        <v>16</v>
      </c>
      <c r="S810">
        <v>28</v>
      </c>
      <c r="T810">
        <v>10</v>
      </c>
      <c r="U810">
        <v>3</v>
      </c>
      <c r="V810">
        <v>80</v>
      </c>
      <c r="W810" s="1" t="s">
        <v>88</v>
      </c>
      <c r="X810" s="1" t="s">
        <v>89</v>
      </c>
      <c r="Y810" s="1" t="s">
        <v>90</v>
      </c>
      <c r="Z810">
        <v>26</v>
      </c>
      <c r="AA810" s="2">
        <v>45759</v>
      </c>
      <c r="AB810">
        <v>178864.8</v>
      </c>
      <c r="AC810">
        <v>213552.93</v>
      </c>
      <c r="AD810">
        <v>7870051.2000000002</v>
      </c>
      <c r="AE810" s="1" t="s">
        <v>55</v>
      </c>
      <c r="AF810" s="2">
        <v>46144</v>
      </c>
      <c r="AG810" s="2">
        <v>45771</v>
      </c>
      <c r="AH810" s="2">
        <v>46504</v>
      </c>
      <c r="AI810" s="1" t="s">
        <v>91</v>
      </c>
      <c r="AJ810" s="1" t="s">
        <v>92</v>
      </c>
    </row>
    <row r="811" spans="1:36">
      <c r="A811" s="1" t="s">
        <v>4909</v>
      </c>
      <c r="B811" s="1" t="s">
        <v>4910</v>
      </c>
      <c r="C811" s="1" t="s">
        <v>4911</v>
      </c>
      <c r="D811" s="1" t="s">
        <v>844</v>
      </c>
      <c r="E811" s="1" t="s">
        <v>275</v>
      </c>
      <c r="F811" s="1" t="s">
        <v>622</v>
      </c>
      <c r="G811" s="1" t="s">
        <v>693</v>
      </c>
      <c r="H811" s="1" t="s">
        <v>43</v>
      </c>
      <c r="I811" s="1" t="s">
        <v>44</v>
      </c>
      <c r="J811" t="s">
        <v>65</v>
      </c>
      <c r="K811" t="s">
        <v>66</v>
      </c>
      <c r="L811" s="1" t="s">
        <v>2818</v>
      </c>
      <c r="M811" s="1" t="s">
        <v>114</v>
      </c>
      <c r="N811" s="1" t="s">
        <v>203</v>
      </c>
      <c r="O811" s="1" t="s">
        <v>4912</v>
      </c>
      <c r="P811" s="1" t="s">
        <v>4913</v>
      </c>
      <c r="Q811">
        <v>27</v>
      </c>
      <c r="R811">
        <v>4</v>
      </c>
      <c r="S811">
        <v>23</v>
      </c>
      <c r="T811">
        <v>20</v>
      </c>
      <c r="U811">
        <v>8</v>
      </c>
      <c r="V811">
        <v>80</v>
      </c>
      <c r="W811" s="1" t="s">
        <v>72</v>
      </c>
      <c r="X811" s="1" t="s">
        <v>73</v>
      </c>
      <c r="Y811" s="1" t="s">
        <v>74</v>
      </c>
      <c r="Z811">
        <v>14</v>
      </c>
      <c r="AA811" s="2">
        <v>45811</v>
      </c>
      <c r="AB811">
        <v>536339.11</v>
      </c>
      <c r="AC811">
        <v>780135.16</v>
      </c>
      <c r="AD811">
        <v>14481155.970000001</v>
      </c>
      <c r="AE811" s="1" t="s">
        <v>55</v>
      </c>
      <c r="AF811" s="2">
        <v>46148</v>
      </c>
      <c r="AG811" s="2">
        <v>45818</v>
      </c>
      <c r="AH811" s="2"/>
      <c r="AI811" s="1" t="s">
        <v>91</v>
      </c>
      <c r="AJ811" s="1" t="s">
        <v>92</v>
      </c>
    </row>
    <row r="812" spans="1:36">
      <c r="A812" s="1" t="s">
        <v>4914</v>
      </c>
      <c r="B812" s="1" t="s">
        <v>4915</v>
      </c>
      <c r="C812" s="1" t="s">
        <v>4916</v>
      </c>
      <c r="D812" s="1" t="s">
        <v>799</v>
      </c>
      <c r="E812" s="1" t="s">
        <v>254</v>
      </c>
      <c r="F812" s="1" t="s">
        <v>135</v>
      </c>
      <c r="G812" s="1" t="s">
        <v>166</v>
      </c>
      <c r="H812" s="1" t="s">
        <v>137</v>
      </c>
      <c r="I812" s="1" t="s">
        <v>44</v>
      </c>
      <c r="J812" t="s">
        <v>82</v>
      </c>
      <c r="K812" t="s">
        <v>83</v>
      </c>
      <c r="L812" s="1" t="s">
        <v>4917</v>
      </c>
      <c r="M812" s="1" t="s">
        <v>85</v>
      </c>
      <c r="N812" s="1" t="s">
        <v>115</v>
      </c>
      <c r="O812" s="1" t="s">
        <v>4918</v>
      </c>
      <c r="P812" s="1" t="s">
        <v>4919</v>
      </c>
      <c r="Q812">
        <v>1</v>
      </c>
      <c r="R812">
        <v>0</v>
      </c>
      <c r="S812">
        <v>1</v>
      </c>
      <c r="U812">
        <v>9</v>
      </c>
      <c r="V812">
        <v>150</v>
      </c>
      <c r="W812" s="1" t="s">
        <v>88</v>
      </c>
      <c r="X812" s="1" t="s">
        <v>89</v>
      </c>
      <c r="Y812" s="1" t="s">
        <v>90</v>
      </c>
      <c r="Z812">
        <v>29</v>
      </c>
      <c r="AA812" s="2">
        <v>45748</v>
      </c>
      <c r="AB812">
        <v>4665.7</v>
      </c>
      <c r="AC812">
        <v>6506.41</v>
      </c>
      <c r="AD812">
        <v>4665.7</v>
      </c>
      <c r="AE812" s="1" t="s">
        <v>55</v>
      </c>
      <c r="AF812" s="2">
        <v>46150</v>
      </c>
      <c r="AG812" s="2">
        <v>45749</v>
      </c>
      <c r="AH812" s="2">
        <v>46357</v>
      </c>
      <c r="AI812" s="1" t="s">
        <v>129</v>
      </c>
      <c r="AJ812" s="1" t="s">
        <v>57</v>
      </c>
    </row>
    <row r="813" spans="1:36">
      <c r="A813" s="1" t="s">
        <v>4920</v>
      </c>
      <c r="B813" s="1" t="s">
        <v>4921</v>
      </c>
      <c r="C813" s="1" t="s">
        <v>4922</v>
      </c>
      <c r="D813" s="1" t="s">
        <v>907</v>
      </c>
      <c r="E813" s="1" t="s">
        <v>79</v>
      </c>
      <c r="F813" s="1" t="s">
        <v>363</v>
      </c>
      <c r="G813" s="1" t="s">
        <v>495</v>
      </c>
      <c r="H813" s="1" t="s">
        <v>43</v>
      </c>
      <c r="I813" s="1" t="s">
        <v>44</v>
      </c>
      <c r="J813" t="s">
        <v>82</v>
      </c>
      <c r="K813" t="s">
        <v>83</v>
      </c>
      <c r="L813" s="1" t="s">
        <v>3420</v>
      </c>
      <c r="M813" s="1" t="s">
        <v>114</v>
      </c>
      <c r="N813" s="1" t="s">
        <v>178</v>
      </c>
      <c r="O813" s="1" t="s">
        <v>4923</v>
      </c>
      <c r="P813" s="1" t="s">
        <v>4924</v>
      </c>
      <c r="Q813">
        <v>93</v>
      </c>
      <c r="R813">
        <v>4</v>
      </c>
      <c r="S813">
        <v>89</v>
      </c>
      <c r="T813">
        <v>100</v>
      </c>
      <c r="U813">
        <v>40</v>
      </c>
      <c r="V813">
        <v>500</v>
      </c>
      <c r="W813" s="1" t="s">
        <v>259</v>
      </c>
      <c r="X813" s="1" t="s">
        <v>260</v>
      </c>
      <c r="Y813" s="1" t="s">
        <v>54</v>
      </c>
      <c r="Z813">
        <v>10</v>
      </c>
      <c r="AA813" s="2">
        <v>45701</v>
      </c>
      <c r="AB813">
        <v>5971.68</v>
      </c>
      <c r="AC813">
        <v>8484.26</v>
      </c>
      <c r="AD813">
        <v>555366.24</v>
      </c>
      <c r="AE813" s="1" t="s">
        <v>55</v>
      </c>
      <c r="AF813" s="2">
        <v>46178</v>
      </c>
      <c r="AG813" s="2">
        <v>45715</v>
      </c>
      <c r="AH813" s="2"/>
      <c r="AI813" s="1" t="s">
        <v>129</v>
      </c>
      <c r="AJ813" s="1" t="s">
        <v>57</v>
      </c>
    </row>
    <row r="814" spans="1:36">
      <c r="A814" s="1" t="s">
        <v>4925</v>
      </c>
      <c r="B814" s="1" t="s">
        <v>4926</v>
      </c>
      <c r="C814" s="1" t="s">
        <v>4927</v>
      </c>
      <c r="D814" s="1" t="s">
        <v>1325</v>
      </c>
      <c r="E814" s="1" t="s">
        <v>62</v>
      </c>
      <c r="F814" s="1" t="s">
        <v>363</v>
      </c>
      <c r="G814" s="1" t="s">
        <v>364</v>
      </c>
      <c r="H814" s="1" t="s">
        <v>43</v>
      </c>
      <c r="I814" s="1" t="s">
        <v>201</v>
      </c>
      <c r="J814" t="s">
        <v>45</v>
      </c>
      <c r="K814" t="s">
        <v>46</v>
      </c>
      <c r="L814" s="1" t="s">
        <v>2689</v>
      </c>
      <c r="M814" s="1" t="s">
        <v>139</v>
      </c>
      <c r="N814" s="1" t="s">
        <v>49</v>
      </c>
      <c r="O814" s="1" t="s">
        <v>4928</v>
      </c>
      <c r="P814" s="1" t="s">
        <v>4929</v>
      </c>
      <c r="Q814">
        <v>0</v>
      </c>
      <c r="R814">
        <v>0</v>
      </c>
      <c r="S814">
        <v>0</v>
      </c>
      <c r="T814">
        <v>50</v>
      </c>
      <c r="U814">
        <v>20</v>
      </c>
      <c r="V814">
        <v>400</v>
      </c>
      <c r="W814" s="1" t="s">
        <v>151</v>
      </c>
      <c r="X814" s="1" t="s">
        <v>152</v>
      </c>
      <c r="Y814" s="1" t="s">
        <v>153</v>
      </c>
      <c r="Z814">
        <v>35</v>
      </c>
      <c r="AA814" s="2">
        <v>46168</v>
      </c>
      <c r="AB814">
        <v>45646.879999999997</v>
      </c>
      <c r="AC814">
        <v>59751.95</v>
      </c>
      <c r="AD814">
        <v>0</v>
      </c>
      <c r="AE814" s="1" t="s">
        <v>55</v>
      </c>
      <c r="AF814" s="2">
        <v>46160</v>
      </c>
      <c r="AG814" s="2">
        <v>46173</v>
      </c>
      <c r="AH814" s="2"/>
      <c r="AI814" s="1" t="s">
        <v>56</v>
      </c>
      <c r="AJ814" s="1" t="s">
        <v>57</v>
      </c>
    </row>
    <row r="815" spans="1:36">
      <c r="A815" s="1" t="s">
        <v>4930</v>
      </c>
      <c r="B815" s="1" t="s">
        <v>4931</v>
      </c>
      <c r="C815" s="1" t="s">
        <v>4932</v>
      </c>
      <c r="D815" s="1" t="s">
        <v>621</v>
      </c>
      <c r="E815" s="1" t="s">
        <v>265</v>
      </c>
      <c r="F815" s="1" t="s">
        <v>622</v>
      </c>
      <c r="G815" s="1" t="s">
        <v>623</v>
      </c>
      <c r="H815" s="1" t="s">
        <v>43</v>
      </c>
      <c r="I815" s="1" t="s">
        <v>44</v>
      </c>
      <c r="J815" t="s">
        <v>65</v>
      </c>
      <c r="K815" t="s">
        <v>66</v>
      </c>
      <c r="L815" s="1" t="s">
        <v>2030</v>
      </c>
      <c r="M815" s="1" t="s">
        <v>68</v>
      </c>
      <c r="N815" s="1" t="s">
        <v>203</v>
      </c>
      <c r="O815" s="1" t="s">
        <v>4933</v>
      </c>
      <c r="P815" s="1" t="s">
        <v>4934</v>
      </c>
      <c r="Q815">
        <v>14</v>
      </c>
      <c r="R815">
        <v>0</v>
      </c>
      <c r="S815">
        <v>14</v>
      </c>
      <c r="T815">
        <v>10</v>
      </c>
      <c r="U815">
        <v>4</v>
      </c>
      <c r="V815">
        <v>40</v>
      </c>
      <c r="W815" s="1" t="s">
        <v>52</v>
      </c>
      <c r="X815" s="1" t="s">
        <v>53</v>
      </c>
      <c r="Y815" s="1" t="s">
        <v>54</v>
      </c>
      <c r="Z815">
        <v>8</v>
      </c>
      <c r="AA815" s="2">
        <v>46009</v>
      </c>
      <c r="AB815">
        <v>206504.6</v>
      </c>
      <c r="AC815">
        <v>297358.49</v>
      </c>
      <c r="AD815">
        <v>2891064.4</v>
      </c>
      <c r="AE815" s="1" t="s">
        <v>55</v>
      </c>
      <c r="AF815" s="2">
        <v>46177</v>
      </c>
      <c r="AG815" s="2">
        <v>46021</v>
      </c>
      <c r="AH815" s="2"/>
      <c r="AI815" s="1" t="s">
        <v>91</v>
      </c>
      <c r="AJ815" s="1" t="s">
        <v>92</v>
      </c>
    </row>
    <row r="816" spans="1:36">
      <c r="A816" s="1" t="s">
        <v>4935</v>
      </c>
      <c r="B816" s="1" t="s">
        <v>4936</v>
      </c>
      <c r="C816" s="1" t="s">
        <v>4937</v>
      </c>
      <c r="D816" s="1" t="s">
        <v>564</v>
      </c>
      <c r="E816" s="1" t="s">
        <v>265</v>
      </c>
      <c r="F816" s="1" t="s">
        <v>266</v>
      </c>
      <c r="G816" s="1" t="s">
        <v>267</v>
      </c>
      <c r="H816" s="1" t="s">
        <v>43</v>
      </c>
      <c r="I816" s="1" t="s">
        <v>44</v>
      </c>
      <c r="J816" t="s">
        <v>82</v>
      </c>
      <c r="K816" t="s">
        <v>83</v>
      </c>
      <c r="L816" s="1" t="s">
        <v>171</v>
      </c>
      <c r="M816" s="1" t="s">
        <v>168</v>
      </c>
      <c r="N816" s="1" t="s">
        <v>203</v>
      </c>
      <c r="O816" s="1" t="s">
        <v>4938</v>
      </c>
      <c r="P816" s="1" t="s">
        <v>4939</v>
      </c>
      <c r="Q816">
        <v>388</v>
      </c>
      <c r="R816">
        <v>151</v>
      </c>
      <c r="S816">
        <v>237</v>
      </c>
      <c r="T816">
        <v>75</v>
      </c>
      <c r="U816">
        <v>22</v>
      </c>
      <c r="V816">
        <v>450</v>
      </c>
      <c r="W816" s="1" t="s">
        <v>259</v>
      </c>
      <c r="X816" s="1" t="s">
        <v>171</v>
      </c>
      <c r="Y816" s="1" t="s">
        <v>54</v>
      </c>
      <c r="Z816">
        <v>8</v>
      </c>
      <c r="AA816" s="2">
        <v>46167</v>
      </c>
      <c r="AB816">
        <v>650188.93999999994</v>
      </c>
      <c r="AC816">
        <v>860731.93</v>
      </c>
      <c r="AD816">
        <v>252273308.69999999</v>
      </c>
      <c r="AE816" s="1" t="s">
        <v>55</v>
      </c>
      <c r="AF816" s="2">
        <v>46187</v>
      </c>
      <c r="AG816" s="2">
        <v>46181</v>
      </c>
      <c r="AH816" s="2"/>
      <c r="AI816" s="1" t="s">
        <v>91</v>
      </c>
      <c r="AJ816" s="1" t="s">
        <v>92</v>
      </c>
    </row>
    <row r="817" spans="1:36">
      <c r="A817" s="1" t="s">
        <v>4940</v>
      </c>
      <c r="B817" s="1" t="s">
        <v>4941</v>
      </c>
      <c r="C817" s="1" t="s">
        <v>4942</v>
      </c>
      <c r="D817" s="1" t="s">
        <v>426</v>
      </c>
      <c r="E817" s="1" t="s">
        <v>146</v>
      </c>
      <c r="F817" s="1" t="s">
        <v>266</v>
      </c>
      <c r="G817" s="1" t="s">
        <v>313</v>
      </c>
      <c r="H817" s="1" t="s">
        <v>43</v>
      </c>
      <c r="I817" s="1" t="s">
        <v>44</v>
      </c>
      <c r="J817" t="s">
        <v>65</v>
      </c>
      <c r="K817" t="s">
        <v>66</v>
      </c>
      <c r="L817" s="1" t="s">
        <v>4943</v>
      </c>
      <c r="M817" s="1" t="s">
        <v>48</v>
      </c>
      <c r="N817" s="1" t="s">
        <v>69</v>
      </c>
      <c r="O817" s="1" t="s">
        <v>4944</v>
      </c>
      <c r="P817" s="1" t="s">
        <v>4945</v>
      </c>
      <c r="Q817">
        <v>79</v>
      </c>
      <c r="R817">
        <v>9</v>
      </c>
      <c r="S817">
        <v>70</v>
      </c>
      <c r="T817">
        <v>20</v>
      </c>
      <c r="U817">
        <v>6</v>
      </c>
      <c r="V817">
        <v>200</v>
      </c>
      <c r="W817" s="1" t="s">
        <v>161</v>
      </c>
      <c r="X817" s="1" t="s">
        <v>162</v>
      </c>
      <c r="Y817" s="1" t="s">
        <v>54</v>
      </c>
      <c r="Z817">
        <v>9</v>
      </c>
      <c r="AA817" s="2">
        <v>45914</v>
      </c>
      <c r="AB817">
        <v>500829.26</v>
      </c>
      <c r="AC817">
        <v>693884.22</v>
      </c>
      <c r="AD817">
        <v>39565511.539999999</v>
      </c>
      <c r="AE817" s="1" t="s">
        <v>55</v>
      </c>
      <c r="AF817" s="2">
        <v>46167</v>
      </c>
      <c r="AG817" s="2">
        <v>45924</v>
      </c>
      <c r="AH817" s="2"/>
      <c r="AI817" s="1" t="s">
        <v>91</v>
      </c>
      <c r="AJ817" s="1" t="s">
        <v>92</v>
      </c>
    </row>
    <row r="818" spans="1:36">
      <c r="A818" s="1" t="s">
        <v>4946</v>
      </c>
      <c r="B818" s="1" t="s">
        <v>4947</v>
      </c>
      <c r="C818" s="1" t="s">
        <v>4948</v>
      </c>
      <c r="D818" s="1" t="s">
        <v>564</v>
      </c>
      <c r="E818" s="1" t="s">
        <v>265</v>
      </c>
      <c r="F818" s="1" t="s">
        <v>266</v>
      </c>
      <c r="G818" s="1" t="s">
        <v>313</v>
      </c>
      <c r="H818" s="1" t="s">
        <v>43</v>
      </c>
      <c r="I818" s="1" t="s">
        <v>44</v>
      </c>
      <c r="J818" t="s">
        <v>65</v>
      </c>
      <c r="K818" t="s">
        <v>66</v>
      </c>
      <c r="L818" s="1" t="s">
        <v>4949</v>
      </c>
      <c r="M818" s="1" t="s">
        <v>139</v>
      </c>
      <c r="N818" s="1" t="s">
        <v>203</v>
      </c>
      <c r="O818" s="1" t="s">
        <v>4950</v>
      </c>
      <c r="P818" s="1" t="s">
        <v>4951</v>
      </c>
      <c r="Q818">
        <v>0</v>
      </c>
      <c r="R818">
        <v>0</v>
      </c>
      <c r="S818">
        <v>0</v>
      </c>
      <c r="T818">
        <v>15</v>
      </c>
      <c r="U818">
        <v>6</v>
      </c>
      <c r="V818">
        <v>90</v>
      </c>
      <c r="W818" s="1" t="s">
        <v>52</v>
      </c>
      <c r="X818" s="1" t="s">
        <v>53</v>
      </c>
      <c r="Y818" s="1" t="s">
        <v>54</v>
      </c>
      <c r="Z818">
        <v>5</v>
      </c>
      <c r="AA818" s="2">
        <v>46152</v>
      </c>
      <c r="AB818">
        <v>691237.55</v>
      </c>
      <c r="AC818">
        <v>860606.83</v>
      </c>
      <c r="AD818">
        <v>0</v>
      </c>
      <c r="AE818" s="1" t="s">
        <v>55</v>
      </c>
      <c r="AF818" s="2">
        <v>46163</v>
      </c>
      <c r="AG818" s="2">
        <v>46164</v>
      </c>
      <c r="AH818" s="2"/>
      <c r="AI818" s="1" t="s">
        <v>56</v>
      </c>
      <c r="AJ818" s="1" t="s">
        <v>57</v>
      </c>
    </row>
    <row r="819" spans="1:36">
      <c r="A819" s="1" t="s">
        <v>4952</v>
      </c>
      <c r="B819" s="1" t="s">
        <v>4953</v>
      </c>
      <c r="C819" s="1" t="s">
        <v>4954</v>
      </c>
      <c r="D819" s="1" t="s">
        <v>521</v>
      </c>
      <c r="E819" s="1" t="s">
        <v>243</v>
      </c>
      <c r="F819" s="1" t="s">
        <v>244</v>
      </c>
      <c r="G819" s="1" t="s">
        <v>245</v>
      </c>
      <c r="H819" s="1" t="s">
        <v>43</v>
      </c>
      <c r="I819" s="1" t="s">
        <v>44</v>
      </c>
      <c r="J819" t="s">
        <v>82</v>
      </c>
      <c r="K819" t="s">
        <v>83</v>
      </c>
      <c r="L819" s="1" t="s">
        <v>4955</v>
      </c>
      <c r="M819" s="1" t="s">
        <v>100</v>
      </c>
      <c r="N819" s="1" t="s">
        <v>194</v>
      </c>
      <c r="O819" s="1" t="s">
        <v>4956</v>
      </c>
      <c r="P819" s="1" t="s">
        <v>4957</v>
      </c>
      <c r="Q819">
        <v>0</v>
      </c>
      <c r="R819">
        <v>0</v>
      </c>
      <c r="S819">
        <v>0</v>
      </c>
      <c r="T819">
        <v>30</v>
      </c>
      <c r="U819">
        <v>9</v>
      </c>
      <c r="V819">
        <v>120</v>
      </c>
      <c r="W819" s="1" t="s">
        <v>151</v>
      </c>
      <c r="X819" s="1" t="s">
        <v>152</v>
      </c>
      <c r="Y819" s="1" t="s">
        <v>153</v>
      </c>
      <c r="Z819">
        <v>38</v>
      </c>
      <c r="AA819" s="2">
        <v>45779</v>
      </c>
      <c r="AB819">
        <v>217526.03</v>
      </c>
      <c r="AC819">
        <v>257757.64</v>
      </c>
      <c r="AD819">
        <v>0</v>
      </c>
      <c r="AE819" s="1" t="s">
        <v>55</v>
      </c>
      <c r="AF819" s="2">
        <v>46171</v>
      </c>
      <c r="AG819" s="2">
        <v>45783</v>
      </c>
      <c r="AH819" s="2"/>
      <c r="AI819" s="1" t="s">
        <v>56</v>
      </c>
      <c r="AJ819" s="1" t="s">
        <v>57</v>
      </c>
    </row>
    <row r="820" spans="1:36">
      <c r="A820" s="1" t="s">
        <v>4958</v>
      </c>
      <c r="B820" s="1" t="s">
        <v>4959</v>
      </c>
      <c r="C820" s="1" t="s">
        <v>4960</v>
      </c>
      <c r="D820" s="1" t="s">
        <v>508</v>
      </c>
      <c r="E820" s="1" t="s">
        <v>146</v>
      </c>
      <c r="F820" s="1" t="s">
        <v>244</v>
      </c>
      <c r="G820" s="1" t="s">
        <v>509</v>
      </c>
      <c r="H820" s="1" t="s">
        <v>43</v>
      </c>
      <c r="I820" s="1" t="s">
        <v>44</v>
      </c>
      <c r="J820" t="s">
        <v>45</v>
      </c>
      <c r="K820" t="s">
        <v>46</v>
      </c>
      <c r="L820" s="1" t="s">
        <v>4961</v>
      </c>
      <c r="M820" s="1" t="s">
        <v>114</v>
      </c>
      <c r="N820" s="1" t="s">
        <v>49</v>
      </c>
      <c r="O820" s="1" t="s">
        <v>4962</v>
      </c>
      <c r="P820" s="1" t="s">
        <v>4963</v>
      </c>
      <c r="Q820">
        <v>104</v>
      </c>
      <c r="R820">
        <v>33</v>
      </c>
      <c r="S820">
        <v>71</v>
      </c>
      <c r="T820">
        <v>40</v>
      </c>
      <c r="U820">
        <v>20</v>
      </c>
      <c r="V820">
        <v>200</v>
      </c>
      <c r="W820" s="1" t="s">
        <v>151</v>
      </c>
      <c r="X820" s="1" t="s">
        <v>152</v>
      </c>
      <c r="Y820" s="1" t="s">
        <v>153</v>
      </c>
      <c r="Z820">
        <v>36</v>
      </c>
      <c r="AA820" s="2">
        <v>46057</v>
      </c>
      <c r="AB820">
        <v>230900.73</v>
      </c>
      <c r="AC820">
        <v>346301.1</v>
      </c>
      <c r="AD820">
        <v>24013675.920000002</v>
      </c>
      <c r="AE820" s="1" t="s">
        <v>55</v>
      </c>
      <c r="AF820" s="2">
        <v>46193</v>
      </c>
      <c r="AG820" s="2">
        <v>46068</v>
      </c>
      <c r="AH820" s="2"/>
      <c r="AI820" s="1" t="s">
        <v>91</v>
      </c>
      <c r="AJ820" s="1" t="s">
        <v>92</v>
      </c>
    </row>
    <row r="821" spans="1:36">
      <c r="A821" s="1" t="s">
        <v>4964</v>
      </c>
      <c r="B821" s="1" t="s">
        <v>4965</v>
      </c>
      <c r="C821" s="1" t="s">
        <v>4966</v>
      </c>
      <c r="D821" s="1" t="s">
        <v>242</v>
      </c>
      <c r="E821" s="1" t="s">
        <v>243</v>
      </c>
      <c r="F821" s="1" t="s">
        <v>244</v>
      </c>
      <c r="G821" s="1" t="s">
        <v>509</v>
      </c>
      <c r="H821" s="1" t="s">
        <v>43</v>
      </c>
      <c r="I821" s="1" t="s">
        <v>44</v>
      </c>
      <c r="J821" t="s">
        <v>82</v>
      </c>
      <c r="K821" t="s">
        <v>83</v>
      </c>
      <c r="L821" s="1" t="s">
        <v>4967</v>
      </c>
      <c r="M821" s="1" t="s">
        <v>85</v>
      </c>
      <c r="N821" s="1" t="s">
        <v>69</v>
      </c>
      <c r="O821" s="1" t="s">
        <v>4968</v>
      </c>
      <c r="P821" s="1" t="s">
        <v>4969</v>
      </c>
      <c r="Q821">
        <v>71</v>
      </c>
      <c r="R821">
        <v>13</v>
      </c>
      <c r="S821">
        <v>58</v>
      </c>
      <c r="T821">
        <v>20</v>
      </c>
      <c r="U821">
        <v>8</v>
      </c>
      <c r="V821">
        <v>120</v>
      </c>
      <c r="W821" s="1" t="s">
        <v>161</v>
      </c>
      <c r="X821" s="1" t="s">
        <v>162</v>
      </c>
      <c r="Y821" s="1" t="s">
        <v>54</v>
      </c>
      <c r="Z821">
        <v>3</v>
      </c>
      <c r="AA821" s="2">
        <v>45936</v>
      </c>
      <c r="AB821">
        <v>118208.93</v>
      </c>
      <c r="AC821">
        <v>138969.94</v>
      </c>
      <c r="AD821">
        <v>8392834.0299999993</v>
      </c>
      <c r="AE821" s="1" t="s">
        <v>55</v>
      </c>
      <c r="AF821" s="2">
        <v>46194</v>
      </c>
      <c r="AG821" s="2">
        <v>45950</v>
      </c>
      <c r="AH821" s="2"/>
      <c r="AI821" s="1" t="s">
        <v>91</v>
      </c>
      <c r="AJ821" s="1" t="s">
        <v>92</v>
      </c>
    </row>
    <row r="822" spans="1:36">
      <c r="A822" s="1" t="s">
        <v>4970</v>
      </c>
      <c r="B822" s="1" t="s">
        <v>4971</v>
      </c>
      <c r="C822" s="1" t="s">
        <v>4972</v>
      </c>
      <c r="D822" s="1" t="s">
        <v>613</v>
      </c>
      <c r="E822" s="1" t="s">
        <v>40</v>
      </c>
      <c r="F822" s="1" t="s">
        <v>97</v>
      </c>
      <c r="G822" s="1" t="s">
        <v>1110</v>
      </c>
      <c r="H822" s="1" t="s">
        <v>43</v>
      </c>
      <c r="I822" s="1" t="s">
        <v>44</v>
      </c>
      <c r="J822" t="s">
        <v>65</v>
      </c>
      <c r="K822" t="s">
        <v>66</v>
      </c>
      <c r="L822" s="1" t="s">
        <v>3329</v>
      </c>
      <c r="M822" s="1" t="s">
        <v>139</v>
      </c>
      <c r="N822" s="1" t="s">
        <v>49</v>
      </c>
      <c r="O822" s="1" t="s">
        <v>4973</v>
      </c>
      <c r="P822" s="1" t="s">
        <v>4974</v>
      </c>
      <c r="Q822">
        <v>93</v>
      </c>
      <c r="R822">
        <v>34</v>
      </c>
      <c r="S822">
        <v>59</v>
      </c>
      <c r="T822">
        <v>25</v>
      </c>
      <c r="U822">
        <v>12</v>
      </c>
      <c r="V822">
        <v>125</v>
      </c>
      <c r="W822" s="1" t="s">
        <v>161</v>
      </c>
      <c r="X822" s="1" t="s">
        <v>162</v>
      </c>
      <c r="Y822" s="1" t="s">
        <v>54</v>
      </c>
      <c r="Z822">
        <v>3</v>
      </c>
      <c r="AA822" s="2">
        <v>46063</v>
      </c>
      <c r="AB822">
        <v>148658.32</v>
      </c>
      <c r="AC822">
        <v>213576.43</v>
      </c>
      <c r="AD822">
        <v>13825223.76</v>
      </c>
      <c r="AE822" s="1" t="s">
        <v>55</v>
      </c>
      <c r="AF822" s="2">
        <v>46155</v>
      </c>
      <c r="AG822" s="2">
        <v>46066</v>
      </c>
      <c r="AH822" s="2"/>
      <c r="AI822" s="1" t="s">
        <v>91</v>
      </c>
      <c r="AJ822" s="1" t="s">
        <v>92</v>
      </c>
    </row>
    <row r="823" spans="1:36">
      <c r="A823" s="1" t="s">
        <v>4975</v>
      </c>
      <c r="B823" s="1" t="s">
        <v>4976</v>
      </c>
      <c r="C823" s="1" t="s">
        <v>4977</v>
      </c>
      <c r="D823" s="1" t="s">
        <v>320</v>
      </c>
      <c r="E823" s="1" t="s">
        <v>40</v>
      </c>
      <c r="F823" s="1" t="s">
        <v>123</v>
      </c>
      <c r="G823" s="1" t="s">
        <v>200</v>
      </c>
      <c r="H823" s="1" t="s">
        <v>43</v>
      </c>
      <c r="I823" s="1" t="s">
        <v>44</v>
      </c>
      <c r="J823" t="s">
        <v>82</v>
      </c>
      <c r="K823" t="s">
        <v>83</v>
      </c>
      <c r="L823" s="1" t="s">
        <v>171</v>
      </c>
      <c r="M823" s="1" t="s">
        <v>114</v>
      </c>
      <c r="N823" s="1" t="s">
        <v>203</v>
      </c>
      <c r="O823" s="1" t="s">
        <v>4978</v>
      </c>
      <c r="P823" s="1" t="s">
        <v>4979</v>
      </c>
      <c r="Q823">
        <v>83</v>
      </c>
      <c r="R823">
        <v>25</v>
      </c>
      <c r="S823">
        <v>58</v>
      </c>
      <c r="T823">
        <v>20</v>
      </c>
      <c r="U823">
        <v>6</v>
      </c>
      <c r="V823">
        <v>160</v>
      </c>
      <c r="W823" s="1" t="s">
        <v>161</v>
      </c>
      <c r="X823" s="1" t="s">
        <v>162</v>
      </c>
      <c r="Y823" s="1" t="s">
        <v>54</v>
      </c>
      <c r="Z823">
        <v>8</v>
      </c>
      <c r="AA823" s="2">
        <v>45928</v>
      </c>
      <c r="AB823">
        <v>342074.92</v>
      </c>
      <c r="AC823">
        <v>474309.65</v>
      </c>
      <c r="AD823">
        <v>28392218.359999999</v>
      </c>
      <c r="AE823" s="1" t="s">
        <v>55</v>
      </c>
      <c r="AF823" s="2">
        <v>46180</v>
      </c>
      <c r="AG823" s="2">
        <v>45942</v>
      </c>
      <c r="AH823" s="2"/>
      <c r="AI823" s="1" t="s">
        <v>91</v>
      </c>
      <c r="AJ823" s="1" t="s">
        <v>92</v>
      </c>
    </row>
    <row r="824" spans="1:36">
      <c r="A824" s="1" t="s">
        <v>4980</v>
      </c>
      <c r="B824" s="1" t="s">
        <v>4981</v>
      </c>
      <c r="C824" s="1" t="s">
        <v>4982</v>
      </c>
      <c r="D824" s="1" t="s">
        <v>109</v>
      </c>
      <c r="E824" s="1" t="s">
        <v>110</v>
      </c>
      <c r="F824" s="1" t="s">
        <v>111</v>
      </c>
      <c r="G824" s="1" t="s">
        <v>112</v>
      </c>
      <c r="H824" s="1" t="s">
        <v>43</v>
      </c>
      <c r="I824" s="1" t="s">
        <v>44</v>
      </c>
      <c r="J824" t="s">
        <v>82</v>
      </c>
      <c r="K824" t="s">
        <v>83</v>
      </c>
      <c r="L824" s="1" t="s">
        <v>4983</v>
      </c>
      <c r="M824" s="1" t="s">
        <v>139</v>
      </c>
      <c r="N824" s="1" t="s">
        <v>278</v>
      </c>
      <c r="O824" s="1" t="s">
        <v>4984</v>
      </c>
      <c r="P824" s="1" t="s">
        <v>2586</v>
      </c>
      <c r="Q824">
        <v>4</v>
      </c>
      <c r="R824">
        <v>0</v>
      </c>
      <c r="S824">
        <v>4</v>
      </c>
      <c r="T824">
        <v>20</v>
      </c>
      <c r="U824">
        <v>10</v>
      </c>
      <c r="V824">
        <v>120</v>
      </c>
      <c r="W824" s="1" t="s">
        <v>151</v>
      </c>
      <c r="X824" s="1" t="s">
        <v>152</v>
      </c>
      <c r="Y824" s="1" t="s">
        <v>153</v>
      </c>
      <c r="Z824">
        <v>37</v>
      </c>
      <c r="AA824" s="2">
        <v>46157</v>
      </c>
      <c r="AB824">
        <v>204697.38</v>
      </c>
      <c r="AC824">
        <v>297402.94</v>
      </c>
      <c r="AD824">
        <v>818789.52</v>
      </c>
      <c r="AE824" s="1" t="s">
        <v>55</v>
      </c>
      <c r="AF824" s="2">
        <v>46200</v>
      </c>
      <c r="AG824" s="2">
        <v>46163</v>
      </c>
      <c r="AH824" s="2"/>
      <c r="AI824" s="1" t="s">
        <v>129</v>
      </c>
      <c r="AJ824" s="1" t="s">
        <v>57</v>
      </c>
    </row>
    <row r="825" spans="1:36">
      <c r="A825" s="1" t="s">
        <v>4985</v>
      </c>
      <c r="B825" s="1" t="s">
        <v>4986</v>
      </c>
      <c r="C825" s="1" t="s">
        <v>4987</v>
      </c>
      <c r="D825" s="1" t="s">
        <v>185</v>
      </c>
      <c r="E825" s="1" t="s">
        <v>186</v>
      </c>
      <c r="F825" s="1" t="s">
        <v>111</v>
      </c>
      <c r="G825" s="1" t="s">
        <v>112</v>
      </c>
      <c r="H825" s="1" t="s">
        <v>43</v>
      </c>
      <c r="I825" s="1" t="s">
        <v>44</v>
      </c>
      <c r="J825" t="s">
        <v>82</v>
      </c>
      <c r="K825" t="s">
        <v>83</v>
      </c>
      <c r="L825" s="1" t="s">
        <v>4749</v>
      </c>
      <c r="M825" s="1" t="s">
        <v>114</v>
      </c>
      <c r="N825" s="1" t="s">
        <v>178</v>
      </c>
      <c r="O825" s="1" t="s">
        <v>4988</v>
      </c>
      <c r="P825" s="1" t="s">
        <v>4989</v>
      </c>
      <c r="Q825">
        <v>18</v>
      </c>
      <c r="R825">
        <v>1</v>
      </c>
      <c r="S825">
        <v>17</v>
      </c>
      <c r="T825">
        <v>10</v>
      </c>
      <c r="U825">
        <v>5</v>
      </c>
      <c r="V825">
        <v>80</v>
      </c>
      <c r="W825" s="1" t="s">
        <v>308</v>
      </c>
      <c r="X825" s="1" t="s">
        <v>309</v>
      </c>
      <c r="Y825" s="1" t="s">
        <v>74</v>
      </c>
      <c r="Z825">
        <v>23</v>
      </c>
      <c r="AA825" s="2">
        <v>45766</v>
      </c>
      <c r="AB825">
        <v>115025.11</v>
      </c>
      <c r="AC825">
        <v>135204.26999999999</v>
      </c>
      <c r="AD825">
        <v>2070451.98</v>
      </c>
      <c r="AE825" s="1" t="s">
        <v>55</v>
      </c>
      <c r="AF825" s="2">
        <v>46179</v>
      </c>
      <c r="AG825" s="2">
        <v>45781</v>
      </c>
      <c r="AH825" s="2"/>
      <c r="AI825" s="1" t="s">
        <v>91</v>
      </c>
      <c r="AJ825" s="1" t="s">
        <v>92</v>
      </c>
    </row>
    <row r="826" spans="1:36">
      <c r="A826" s="1" t="s">
        <v>4990</v>
      </c>
      <c r="B826" s="1" t="s">
        <v>4991</v>
      </c>
      <c r="C826" s="1" t="s">
        <v>4992</v>
      </c>
      <c r="D826" s="1" t="s">
        <v>894</v>
      </c>
      <c r="E826" s="1" t="s">
        <v>275</v>
      </c>
      <c r="F826" s="1" t="s">
        <v>622</v>
      </c>
      <c r="G826" s="1" t="s">
        <v>747</v>
      </c>
      <c r="H826" s="1" t="s">
        <v>43</v>
      </c>
      <c r="I826" s="1" t="s">
        <v>44</v>
      </c>
      <c r="J826" t="s">
        <v>65</v>
      </c>
      <c r="K826" t="s">
        <v>66</v>
      </c>
      <c r="L826" s="1" t="s">
        <v>4993</v>
      </c>
      <c r="M826" s="1" t="s">
        <v>139</v>
      </c>
      <c r="N826" s="1" t="s">
        <v>101</v>
      </c>
      <c r="O826" s="1" t="s">
        <v>4994</v>
      </c>
      <c r="P826" s="1" t="s">
        <v>4995</v>
      </c>
      <c r="Q826">
        <v>32</v>
      </c>
      <c r="R826">
        <v>7</v>
      </c>
      <c r="S826">
        <v>25</v>
      </c>
      <c r="T826">
        <v>20</v>
      </c>
      <c r="U826">
        <v>8</v>
      </c>
      <c r="V826">
        <v>200</v>
      </c>
      <c r="W826" s="1" t="s">
        <v>72</v>
      </c>
      <c r="X826" s="1" t="s">
        <v>73</v>
      </c>
      <c r="Y826" s="1" t="s">
        <v>74</v>
      </c>
      <c r="Z826">
        <v>15</v>
      </c>
      <c r="AA826" s="2">
        <v>45699</v>
      </c>
      <c r="AB826">
        <v>99138.9</v>
      </c>
      <c r="AC826">
        <v>136064.07</v>
      </c>
      <c r="AD826">
        <v>3172444.8</v>
      </c>
      <c r="AE826" s="1" t="s">
        <v>55</v>
      </c>
      <c r="AF826" s="2">
        <v>46149</v>
      </c>
      <c r="AG826" s="2">
        <v>45708</v>
      </c>
      <c r="AH826" s="2"/>
      <c r="AI826" s="1" t="s">
        <v>91</v>
      </c>
      <c r="AJ826" s="1" t="s">
        <v>92</v>
      </c>
    </row>
    <row r="827" spans="1:36">
      <c r="A827" s="1" t="s">
        <v>4996</v>
      </c>
      <c r="B827" s="1" t="s">
        <v>4997</v>
      </c>
      <c r="C827" s="1" t="s">
        <v>4998</v>
      </c>
      <c r="D827" s="1" t="s">
        <v>636</v>
      </c>
      <c r="E827" s="1" t="s">
        <v>134</v>
      </c>
      <c r="F827" s="1" t="s">
        <v>217</v>
      </c>
      <c r="G827" s="1" t="s">
        <v>255</v>
      </c>
      <c r="H827" s="1" t="s">
        <v>43</v>
      </c>
      <c r="I827" s="1" t="s">
        <v>44</v>
      </c>
      <c r="J827" t="s">
        <v>45</v>
      </c>
      <c r="K827" t="s">
        <v>46</v>
      </c>
      <c r="L827" s="1" t="s">
        <v>4999</v>
      </c>
      <c r="M827" s="1" t="s">
        <v>100</v>
      </c>
      <c r="N827" s="1" t="s">
        <v>101</v>
      </c>
      <c r="O827" s="1" t="s">
        <v>5000</v>
      </c>
      <c r="P827" s="1" t="s">
        <v>5001</v>
      </c>
      <c r="Q827">
        <v>0</v>
      </c>
      <c r="R827">
        <v>0</v>
      </c>
      <c r="S827">
        <v>0</v>
      </c>
      <c r="T827">
        <v>100</v>
      </c>
      <c r="U827">
        <v>30</v>
      </c>
      <c r="V827">
        <v>1000</v>
      </c>
      <c r="W827" s="1" t="s">
        <v>181</v>
      </c>
      <c r="X827" s="1" t="s">
        <v>182</v>
      </c>
      <c r="Y827" s="1" t="s">
        <v>54</v>
      </c>
      <c r="Z827">
        <v>8</v>
      </c>
      <c r="AA827" s="2">
        <v>45968</v>
      </c>
      <c r="AB827">
        <v>104927.07</v>
      </c>
      <c r="AC827">
        <v>127335.2</v>
      </c>
      <c r="AD827">
        <v>0</v>
      </c>
      <c r="AE827" s="1" t="s">
        <v>55</v>
      </c>
      <c r="AF827" s="2">
        <v>46165</v>
      </c>
      <c r="AG827" s="2">
        <v>45980</v>
      </c>
      <c r="AH827" s="2"/>
      <c r="AI827" s="1" t="s">
        <v>56</v>
      </c>
      <c r="AJ827" s="1" t="s">
        <v>57</v>
      </c>
    </row>
    <row r="828" spans="1:36">
      <c r="A828" s="1" t="s">
        <v>5002</v>
      </c>
      <c r="B828" s="1" t="s">
        <v>5003</v>
      </c>
      <c r="C828" s="1" t="s">
        <v>5004</v>
      </c>
      <c r="D828" s="1" t="s">
        <v>209</v>
      </c>
      <c r="E828" s="1" t="s">
        <v>40</v>
      </c>
      <c r="F828" s="1" t="s">
        <v>123</v>
      </c>
      <c r="G828" s="1" t="s">
        <v>124</v>
      </c>
      <c r="H828" s="1" t="s">
        <v>43</v>
      </c>
      <c r="I828" s="1" t="s">
        <v>44</v>
      </c>
      <c r="J828" t="s">
        <v>82</v>
      </c>
      <c r="K828" t="s">
        <v>83</v>
      </c>
      <c r="L828" s="1" t="s">
        <v>5005</v>
      </c>
      <c r="M828" s="1" t="s">
        <v>114</v>
      </c>
      <c r="N828" s="1" t="s">
        <v>69</v>
      </c>
      <c r="O828" s="1" t="s">
        <v>5006</v>
      </c>
      <c r="P828" s="1" t="s">
        <v>5007</v>
      </c>
      <c r="Q828">
        <v>33</v>
      </c>
      <c r="R828">
        <v>4</v>
      </c>
      <c r="S828">
        <v>29</v>
      </c>
      <c r="T828">
        <v>10</v>
      </c>
      <c r="U828">
        <v>5</v>
      </c>
      <c r="V828">
        <v>60</v>
      </c>
      <c r="W828" s="1" t="s">
        <v>259</v>
      </c>
      <c r="X828" s="1" t="s">
        <v>260</v>
      </c>
      <c r="Y828" s="1" t="s">
        <v>54</v>
      </c>
      <c r="Z828">
        <v>9</v>
      </c>
      <c r="AA828" s="2">
        <v>45820</v>
      </c>
      <c r="AB828">
        <v>339139.38</v>
      </c>
      <c r="AC828">
        <v>479468.09</v>
      </c>
      <c r="AD828">
        <v>11191599.539999999</v>
      </c>
      <c r="AE828" s="1" t="s">
        <v>55</v>
      </c>
      <c r="AF828" s="2">
        <v>46144</v>
      </c>
      <c r="AG828" s="2">
        <v>45822</v>
      </c>
      <c r="AH828" s="2"/>
      <c r="AI828" s="1" t="s">
        <v>91</v>
      </c>
      <c r="AJ828" s="1" t="s">
        <v>92</v>
      </c>
    </row>
    <row r="829" spans="1:36">
      <c r="A829" s="1" t="s">
        <v>5008</v>
      </c>
      <c r="B829" s="1" t="s">
        <v>5009</v>
      </c>
      <c r="C829" s="1" t="s">
        <v>5010</v>
      </c>
      <c r="D829" s="1" t="s">
        <v>830</v>
      </c>
      <c r="E829" s="1" t="s">
        <v>265</v>
      </c>
      <c r="F829" s="1" t="s">
        <v>622</v>
      </c>
      <c r="G829" s="1" t="s">
        <v>693</v>
      </c>
      <c r="H829" s="1" t="s">
        <v>43</v>
      </c>
      <c r="I829" s="1" t="s">
        <v>44</v>
      </c>
      <c r="J829" t="s">
        <v>82</v>
      </c>
      <c r="K829" t="s">
        <v>83</v>
      </c>
      <c r="L829" s="1" t="s">
        <v>5011</v>
      </c>
      <c r="M829" s="1" t="s">
        <v>168</v>
      </c>
      <c r="N829" s="1" t="s">
        <v>203</v>
      </c>
      <c r="O829" s="1" t="s">
        <v>5012</v>
      </c>
      <c r="P829" s="1" t="s">
        <v>5013</v>
      </c>
      <c r="Q829">
        <v>105</v>
      </c>
      <c r="R829">
        <v>8</v>
      </c>
      <c r="S829">
        <v>97</v>
      </c>
      <c r="T829">
        <v>40</v>
      </c>
      <c r="U829">
        <v>16</v>
      </c>
      <c r="V829">
        <v>160</v>
      </c>
      <c r="W829" s="1" t="s">
        <v>88</v>
      </c>
      <c r="X829" s="1" t="s">
        <v>89</v>
      </c>
      <c r="Y829" s="1" t="s">
        <v>90</v>
      </c>
      <c r="Z829">
        <v>32</v>
      </c>
      <c r="AA829" s="2">
        <v>46119</v>
      </c>
      <c r="AB829">
        <v>426113.87</v>
      </c>
      <c r="AC829">
        <v>590916.94999999995</v>
      </c>
      <c r="AD829">
        <v>44741956.350000001</v>
      </c>
      <c r="AE829" s="1" t="s">
        <v>55</v>
      </c>
      <c r="AF829" s="2">
        <v>46160</v>
      </c>
      <c r="AG829" s="2">
        <v>46126</v>
      </c>
      <c r="AH829" s="2"/>
      <c r="AI829" s="1" t="s">
        <v>91</v>
      </c>
      <c r="AJ829" s="1" t="s">
        <v>92</v>
      </c>
    </row>
    <row r="830" spans="1:36">
      <c r="A830" s="1" t="s">
        <v>5014</v>
      </c>
      <c r="B830" s="1" t="s">
        <v>5015</v>
      </c>
      <c r="C830" s="1" t="s">
        <v>5016</v>
      </c>
      <c r="D830" s="1" t="s">
        <v>399</v>
      </c>
      <c r="E830" s="1" t="s">
        <v>110</v>
      </c>
      <c r="F830" s="1" t="s">
        <v>363</v>
      </c>
      <c r="G830" s="1" t="s">
        <v>364</v>
      </c>
      <c r="H830" s="1" t="s">
        <v>43</v>
      </c>
      <c r="I830" s="1" t="s">
        <v>44</v>
      </c>
      <c r="J830" t="s">
        <v>65</v>
      </c>
      <c r="K830" t="s">
        <v>66</v>
      </c>
      <c r="L830" s="1" t="s">
        <v>5017</v>
      </c>
      <c r="M830" s="1" t="s">
        <v>139</v>
      </c>
      <c r="N830" s="1" t="s">
        <v>115</v>
      </c>
      <c r="O830" s="1" t="s">
        <v>5018</v>
      </c>
      <c r="P830" s="1" t="s">
        <v>5019</v>
      </c>
      <c r="Q830">
        <v>13</v>
      </c>
      <c r="R830">
        <v>5</v>
      </c>
      <c r="S830">
        <v>8</v>
      </c>
      <c r="T830">
        <v>15</v>
      </c>
      <c r="U830">
        <v>4</v>
      </c>
      <c r="V830">
        <v>120</v>
      </c>
      <c r="W830" s="1" t="s">
        <v>181</v>
      </c>
      <c r="X830" s="1" t="s">
        <v>182</v>
      </c>
      <c r="Y830" s="1" t="s">
        <v>54</v>
      </c>
      <c r="Z830">
        <v>6</v>
      </c>
      <c r="AA830" s="2">
        <v>46148</v>
      </c>
      <c r="AB830">
        <v>26285.759999999998</v>
      </c>
      <c r="AC830">
        <v>35257.15</v>
      </c>
      <c r="AD830">
        <v>341714.88</v>
      </c>
      <c r="AE830" s="1" t="s">
        <v>55</v>
      </c>
      <c r="AF830" s="2">
        <v>46145</v>
      </c>
      <c r="AG830" s="2">
        <v>46151</v>
      </c>
      <c r="AH830" s="2"/>
      <c r="AI830" s="1" t="s">
        <v>129</v>
      </c>
      <c r="AJ830" s="1" t="s">
        <v>57</v>
      </c>
    </row>
    <row r="831" spans="1:36">
      <c r="A831" s="1" t="s">
        <v>5020</v>
      </c>
      <c r="B831" s="1" t="s">
        <v>5021</v>
      </c>
      <c r="C831" s="1" t="s">
        <v>5022</v>
      </c>
      <c r="D831" s="1" t="s">
        <v>1502</v>
      </c>
      <c r="E831" s="1" t="s">
        <v>79</v>
      </c>
      <c r="F831" s="1" t="s">
        <v>80</v>
      </c>
      <c r="G831" s="1" t="s">
        <v>81</v>
      </c>
      <c r="H831" s="1" t="s">
        <v>43</v>
      </c>
      <c r="I831" s="1" t="s">
        <v>44</v>
      </c>
      <c r="J831" t="s">
        <v>82</v>
      </c>
      <c r="K831" t="s">
        <v>83</v>
      </c>
      <c r="L831" s="1" t="s">
        <v>5023</v>
      </c>
      <c r="M831" s="1" t="s">
        <v>48</v>
      </c>
      <c r="N831" s="1" t="s">
        <v>49</v>
      </c>
      <c r="O831" s="1" t="s">
        <v>5024</v>
      </c>
      <c r="P831" s="1" t="s">
        <v>5025</v>
      </c>
      <c r="Q831">
        <v>142</v>
      </c>
      <c r="R831">
        <v>44</v>
      </c>
      <c r="S831">
        <v>98</v>
      </c>
      <c r="T831">
        <v>25</v>
      </c>
      <c r="U831">
        <v>12</v>
      </c>
      <c r="V831">
        <v>150</v>
      </c>
      <c r="W831" s="1" t="s">
        <v>259</v>
      </c>
      <c r="X831" s="1" t="s">
        <v>260</v>
      </c>
      <c r="Y831" s="1" t="s">
        <v>54</v>
      </c>
      <c r="Z831">
        <v>11</v>
      </c>
      <c r="AA831" s="2">
        <v>46162</v>
      </c>
      <c r="AB831">
        <v>670158.07999999996</v>
      </c>
      <c r="AC831">
        <v>861178.4</v>
      </c>
      <c r="AD831">
        <v>95162447.359999999</v>
      </c>
      <c r="AE831" s="1" t="s">
        <v>55</v>
      </c>
      <c r="AF831" s="2">
        <v>46182</v>
      </c>
      <c r="AG831" s="2">
        <v>46171</v>
      </c>
      <c r="AH831" s="2"/>
      <c r="AI831" s="1" t="s">
        <v>91</v>
      </c>
      <c r="AJ831" s="1" t="s">
        <v>92</v>
      </c>
    </row>
    <row r="832" spans="1:36">
      <c r="A832" s="1" t="s">
        <v>5026</v>
      </c>
      <c r="B832" s="1" t="s">
        <v>5027</v>
      </c>
      <c r="C832" s="1" t="s">
        <v>5028</v>
      </c>
      <c r="D832" s="1" t="s">
        <v>61</v>
      </c>
      <c r="E832" s="1" t="s">
        <v>62</v>
      </c>
      <c r="F832" s="1" t="s">
        <v>63</v>
      </c>
      <c r="G832" s="1" t="s">
        <v>64</v>
      </c>
      <c r="H832" s="1" t="s">
        <v>43</v>
      </c>
      <c r="I832" s="1" t="s">
        <v>44</v>
      </c>
      <c r="J832" t="s">
        <v>82</v>
      </c>
      <c r="K832" t="s">
        <v>83</v>
      </c>
      <c r="L832" s="1" t="s">
        <v>5029</v>
      </c>
      <c r="M832" s="1" t="s">
        <v>168</v>
      </c>
      <c r="N832" s="1" t="s">
        <v>178</v>
      </c>
      <c r="O832" s="1" t="s">
        <v>1491</v>
      </c>
      <c r="P832" s="1" t="s">
        <v>5030</v>
      </c>
      <c r="Q832">
        <v>66</v>
      </c>
      <c r="R832">
        <v>17</v>
      </c>
      <c r="S832">
        <v>49</v>
      </c>
      <c r="T832">
        <v>30</v>
      </c>
      <c r="U832">
        <v>9</v>
      </c>
      <c r="V832">
        <v>120</v>
      </c>
      <c r="W832" s="1" t="s">
        <v>104</v>
      </c>
      <c r="X832" s="1" t="s">
        <v>105</v>
      </c>
      <c r="Y832" s="1" t="s">
        <v>54</v>
      </c>
      <c r="Z832">
        <v>9</v>
      </c>
      <c r="AA832" s="2">
        <v>45860</v>
      </c>
      <c r="AB832">
        <v>11724.91</v>
      </c>
      <c r="AC832">
        <v>17839.53</v>
      </c>
      <c r="AD832">
        <v>773844.06</v>
      </c>
      <c r="AE832" s="1" t="s">
        <v>55</v>
      </c>
      <c r="AF832" s="2">
        <v>46189</v>
      </c>
      <c r="AG832" s="2">
        <v>45861</v>
      </c>
      <c r="AH832" s="2">
        <v>46713</v>
      </c>
      <c r="AI832" s="1" t="s">
        <v>91</v>
      </c>
      <c r="AJ832" s="1" t="s">
        <v>92</v>
      </c>
    </row>
    <row r="833" spans="1:36">
      <c r="A833" s="1" t="s">
        <v>5031</v>
      </c>
      <c r="B833" s="1" t="s">
        <v>5032</v>
      </c>
      <c r="C833" s="1" t="s">
        <v>5033</v>
      </c>
      <c r="D833" s="1" t="s">
        <v>508</v>
      </c>
      <c r="E833" s="1" t="s">
        <v>146</v>
      </c>
      <c r="F833" s="1" t="s">
        <v>244</v>
      </c>
      <c r="G833" s="1" t="s">
        <v>245</v>
      </c>
      <c r="H833" s="1" t="s">
        <v>43</v>
      </c>
      <c r="I833" s="1" t="s">
        <v>44</v>
      </c>
      <c r="J833" t="s">
        <v>82</v>
      </c>
      <c r="K833" t="s">
        <v>83</v>
      </c>
      <c r="L833" s="1" t="s">
        <v>5034</v>
      </c>
      <c r="M833" s="1" t="s">
        <v>168</v>
      </c>
      <c r="N833" s="1" t="s">
        <v>236</v>
      </c>
      <c r="O833" s="1" t="s">
        <v>5035</v>
      </c>
      <c r="P833" s="1" t="s">
        <v>5036</v>
      </c>
      <c r="Q833">
        <v>0</v>
      </c>
      <c r="R833">
        <v>0</v>
      </c>
      <c r="S833">
        <v>0</v>
      </c>
      <c r="T833">
        <v>40</v>
      </c>
      <c r="U833">
        <v>12</v>
      </c>
      <c r="V833">
        <v>200</v>
      </c>
      <c r="W833" s="1" t="s">
        <v>151</v>
      </c>
      <c r="X833" s="1" t="s">
        <v>152</v>
      </c>
      <c r="Y833" s="1" t="s">
        <v>153</v>
      </c>
      <c r="Z833">
        <v>36</v>
      </c>
      <c r="AA833" s="2">
        <v>46060</v>
      </c>
      <c r="AB833">
        <v>22599.06</v>
      </c>
      <c r="AC833">
        <v>28469.53</v>
      </c>
      <c r="AD833">
        <v>0</v>
      </c>
      <c r="AE833" s="1" t="s">
        <v>55</v>
      </c>
      <c r="AF833" s="2">
        <v>46174</v>
      </c>
      <c r="AG833" s="2">
        <v>46062</v>
      </c>
      <c r="AH833" s="2"/>
      <c r="AI833" s="1" t="s">
        <v>56</v>
      </c>
      <c r="AJ833" s="1" t="s">
        <v>57</v>
      </c>
    </row>
    <row r="834" spans="1:36">
      <c r="A834" s="1" t="s">
        <v>5037</v>
      </c>
      <c r="B834" s="1" t="s">
        <v>5038</v>
      </c>
      <c r="C834" s="1" t="s">
        <v>5039</v>
      </c>
      <c r="D834" s="1" t="s">
        <v>39</v>
      </c>
      <c r="E834" s="1" t="s">
        <v>40</v>
      </c>
      <c r="F834" s="1" t="s">
        <v>41</v>
      </c>
      <c r="G834" s="1" t="s">
        <v>786</v>
      </c>
      <c r="H834" s="1" t="s">
        <v>43</v>
      </c>
      <c r="I834" s="1" t="s">
        <v>44</v>
      </c>
      <c r="J834" t="s">
        <v>65</v>
      </c>
      <c r="K834" t="s">
        <v>66</v>
      </c>
      <c r="L834" s="1" t="s">
        <v>5040</v>
      </c>
      <c r="M834" s="1" t="s">
        <v>100</v>
      </c>
      <c r="N834" s="1" t="s">
        <v>115</v>
      </c>
      <c r="O834" s="1" t="s">
        <v>5041</v>
      </c>
      <c r="P834" s="1" t="s">
        <v>5042</v>
      </c>
      <c r="Q834">
        <v>174</v>
      </c>
      <c r="R834">
        <v>39</v>
      </c>
      <c r="S834">
        <v>135</v>
      </c>
      <c r="T834">
        <v>50</v>
      </c>
      <c r="U834">
        <v>15</v>
      </c>
      <c r="V834">
        <v>400</v>
      </c>
      <c r="W834" s="1" t="s">
        <v>72</v>
      </c>
      <c r="X834" s="1" t="s">
        <v>73</v>
      </c>
      <c r="Y834" s="1" t="s">
        <v>74</v>
      </c>
      <c r="Z834">
        <v>18</v>
      </c>
      <c r="AA834" s="2">
        <v>45933</v>
      </c>
      <c r="AB834">
        <v>117826.1</v>
      </c>
      <c r="AC834">
        <v>150794.01</v>
      </c>
      <c r="AD834">
        <v>20501741.399999999</v>
      </c>
      <c r="AE834" s="1" t="s">
        <v>55</v>
      </c>
      <c r="AF834" s="2">
        <v>46150</v>
      </c>
      <c r="AG834" s="2">
        <v>45934</v>
      </c>
      <c r="AH834" s="2"/>
      <c r="AI834" s="1" t="s">
        <v>91</v>
      </c>
      <c r="AJ834" s="1" t="s">
        <v>92</v>
      </c>
    </row>
    <row r="835" spans="1:36">
      <c r="A835" s="1" t="s">
        <v>5043</v>
      </c>
      <c r="B835" s="1" t="s">
        <v>5044</v>
      </c>
      <c r="C835" s="1" t="s">
        <v>5045</v>
      </c>
      <c r="D835" s="1" t="s">
        <v>799</v>
      </c>
      <c r="E835" s="1" t="s">
        <v>254</v>
      </c>
      <c r="F835" s="1" t="s">
        <v>135</v>
      </c>
      <c r="G835" s="1" t="s">
        <v>136</v>
      </c>
      <c r="H835" s="1" t="s">
        <v>137</v>
      </c>
      <c r="I835" s="1" t="s">
        <v>44</v>
      </c>
      <c r="J835" t="s">
        <v>82</v>
      </c>
      <c r="K835" t="s">
        <v>83</v>
      </c>
      <c r="L835" s="1" t="s">
        <v>5046</v>
      </c>
      <c r="M835" s="1" t="s">
        <v>48</v>
      </c>
      <c r="N835" s="1" t="s">
        <v>101</v>
      </c>
      <c r="O835" s="1" t="s">
        <v>5047</v>
      </c>
      <c r="P835" s="1" t="s">
        <v>5048</v>
      </c>
      <c r="Q835">
        <v>70</v>
      </c>
      <c r="R835">
        <v>11</v>
      </c>
      <c r="S835">
        <v>59</v>
      </c>
      <c r="T835">
        <v>40</v>
      </c>
      <c r="U835">
        <v>20</v>
      </c>
      <c r="V835">
        <v>320</v>
      </c>
      <c r="W835" s="1" t="s">
        <v>308</v>
      </c>
      <c r="X835" s="1" t="s">
        <v>309</v>
      </c>
      <c r="Y835" s="1" t="s">
        <v>74</v>
      </c>
      <c r="Z835">
        <v>25</v>
      </c>
      <c r="AA835" s="2">
        <v>45771</v>
      </c>
      <c r="AB835">
        <v>6757.54</v>
      </c>
      <c r="AC835">
        <v>9006.23</v>
      </c>
      <c r="AD835">
        <v>473027.8</v>
      </c>
      <c r="AE835" s="1" t="s">
        <v>55</v>
      </c>
      <c r="AF835" s="2">
        <v>46149</v>
      </c>
      <c r="AG835" s="2">
        <v>45783</v>
      </c>
      <c r="AH835" s="2">
        <v>46254</v>
      </c>
      <c r="AI835" s="1" t="s">
        <v>91</v>
      </c>
      <c r="AJ835" s="1" t="s">
        <v>92</v>
      </c>
    </row>
    <row r="836" spans="1:36">
      <c r="A836" s="1" t="s">
        <v>5049</v>
      </c>
      <c r="B836" s="1" t="s">
        <v>5050</v>
      </c>
      <c r="C836" s="1" t="s">
        <v>5051</v>
      </c>
      <c r="D836" s="1" t="s">
        <v>327</v>
      </c>
      <c r="E836" s="1" t="s">
        <v>40</v>
      </c>
      <c r="F836" s="1" t="s">
        <v>123</v>
      </c>
      <c r="G836" s="1" t="s">
        <v>200</v>
      </c>
      <c r="H836" s="1" t="s">
        <v>43</v>
      </c>
      <c r="I836" s="1" t="s">
        <v>44</v>
      </c>
      <c r="J836" t="s">
        <v>65</v>
      </c>
      <c r="K836" t="s">
        <v>66</v>
      </c>
      <c r="L836" s="1" t="s">
        <v>5052</v>
      </c>
      <c r="M836" s="1" t="s">
        <v>168</v>
      </c>
      <c r="N836" s="1" t="s">
        <v>178</v>
      </c>
      <c r="O836" s="1" t="s">
        <v>5053</v>
      </c>
      <c r="P836" s="1" t="s">
        <v>5054</v>
      </c>
      <c r="Q836">
        <v>3</v>
      </c>
      <c r="R836">
        <v>1</v>
      </c>
      <c r="S836">
        <v>2</v>
      </c>
      <c r="T836">
        <v>10</v>
      </c>
      <c r="U836">
        <v>5</v>
      </c>
      <c r="V836">
        <v>40</v>
      </c>
      <c r="W836" s="1" t="s">
        <v>52</v>
      </c>
      <c r="X836" s="1" t="s">
        <v>53</v>
      </c>
      <c r="Y836" s="1" t="s">
        <v>54</v>
      </c>
      <c r="Z836">
        <v>2</v>
      </c>
      <c r="AA836" s="2">
        <v>46004</v>
      </c>
      <c r="AB836">
        <v>235540.84</v>
      </c>
      <c r="AC836">
        <v>282880.87</v>
      </c>
      <c r="AD836">
        <v>706622.52</v>
      </c>
      <c r="AE836" s="1" t="s">
        <v>55</v>
      </c>
      <c r="AF836" s="2">
        <v>46174</v>
      </c>
      <c r="AG836" s="2">
        <v>46016</v>
      </c>
      <c r="AH836" s="2"/>
      <c r="AI836" s="1" t="s">
        <v>129</v>
      </c>
      <c r="AJ836" s="1" t="s">
        <v>57</v>
      </c>
    </row>
    <row r="837" spans="1:36">
      <c r="A837" s="1" t="s">
        <v>5055</v>
      </c>
      <c r="B837" s="1" t="s">
        <v>5056</v>
      </c>
      <c r="C837" s="1" t="s">
        <v>5057</v>
      </c>
      <c r="D837" s="1" t="s">
        <v>1912</v>
      </c>
      <c r="E837" s="1" t="s">
        <v>714</v>
      </c>
      <c r="F837" s="1" t="s">
        <v>97</v>
      </c>
      <c r="G837" s="1" t="s">
        <v>1110</v>
      </c>
      <c r="H837" s="1" t="s">
        <v>43</v>
      </c>
      <c r="I837" s="1" t="s">
        <v>44</v>
      </c>
      <c r="J837" t="s">
        <v>82</v>
      </c>
      <c r="K837" t="s">
        <v>83</v>
      </c>
      <c r="L837" s="1" t="s">
        <v>5058</v>
      </c>
      <c r="M837" s="1" t="s">
        <v>126</v>
      </c>
      <c r="N837" s="1" t="s">
        <v>115</v>
      </c>
      <c r="O837" s="1" t="s">
        <v>5059</v>
      </c>
      <c r="P837" s="1" t="s">
        <v>5060</v>
      </c>
      <c r="Q837">
        <v>0</v>
      </c>
      <c r="R837">
        <v>0</v>
      </c>
      <c r="S837">
        <v>0</v>
      </c>
      <c r="T837">
        <v>60</v>
      </c>
      <c r="U837">
        <v>18</v>
      </c>
      <c r="V837">
        <v>240</v>
      </c>
      <c r="W837" s="1" t="s">
        <v>151</v>
      </c>
      <c r="X837" s="1" t="s">
        <v>152</v>
      </c>
      <c r="Y837" s="1" t="s">
        <v>153</v>
      </c>
      <c r="Z837">
        <v>39</v>
      </c>
      <c r="AA837" s="2">
        <v>46049</v>
      </c>
      <c r="AB837">
        <v>66149.3</v>
      </c>
      <c r="AC837">
        <v>85533.440000000002</v>
      </c>
      <c r="AD837">
        <v>0</v>
      </c>
      <c r="AE837" s="1" t="s">
        <v>55</v>
      </c>
      <c r="AF837" s="2">
        <v>46164</v>
      </c>
      <c r="AG837" s="2">
        <v>46058</v>
      </c>
      <c r="AH837" s="2"/>
      <c r="AI837" s="1" t="s">
        <v>56</v>
      </c>
      <c r="AJ837" s="1" t="s">
        <v>57</v>
      </c>
    </row>
    <row r="838" spans="1:36">
      <c r="A838" s="1" t="s">
        <v>5061</v>
      </c>
      <c r="B838" s="1" t="s">
        <v>5062</v>
      </c>
      <c r="C838" s="1" t="s">
        <v>5063</v>
      </c>
      <c r="D838" s="1" t="s">
        <v>327</v>
      </c>
      <c r="E838" s="1" t="s">
        <v>40</v>
      </c>
      <c r="F838" s="1" t="s">
        <v>123</v>
      </c>
      <c r="G838" s="1" t="s">
        <v>124</v>
      </c>
      <c r="H838" s="1" t="s">
        <v>43</v>
      </c>
      <c r="I838" s="1" t="s">
        <v>44</v>
      </c>
      <c r="J838" t="s">
        <v>82</v>
      </c>
      <c r="K838" t="s">
        <v>83</v>
      </c>
      <c r="L838" s="1" t="s">
        <v>3984</v>
      </c>
      <c r="M838" s="1" t="s">
        <v>100</v>
      </c>
      <c r="N838" s="1" t="s">
        <v>49</v>
      </c>
      <c r="O838" s="1" t="s">
        <v>5064</v>
      </c>
      <c r="P838" s="1" t="s">
        <v>5065</v>
      </c>
      <c r="Q838">
        <v>184</v>
      </c>
      <c r="R838">
        <v>51</v>
      </c>
      <c r="S838">
        <v>133</v>
      </c>
      <c r="T838">
        <v>40</v>
      </c>
      <c r="U838">
        <v>12</v>
      </c>
      <c r="V838">
        <v>200</v>
      </c>
      <c r="W838" s="1" t="s">
        <v>161</v>
      </c>
      <c r="X838" s="1" t="s">
        <v>162</v>
      </c>
      <c r="Y838" s="1" t="s">
        <v>54</v>
      </c>
      <c r="Z838">
        <v>8</v>
      </c>
      <c r="AA838" s="2">
        <v>45879</v>
      </c>
      <c r="AB838">
        <v>217083.22</v>
      </c>
      <c r="AC838">
        <v>290307.31</v>
      </c>
      <c r="AD838">
        <v>39943312.479999997</v>
      </c>
      <c r="AE838" s="1" t="s">
        <v>55</v>
      </c>
      <c r="AF838" s="2">
        <v>46146</v>
      </c>
      <c r="AG838" s="2">
        <v>45883</v>
      </c>
      <c r="AH838" s="2"/>
      <c r="AI838" s="1" t="s">
        <v>91</v>
      </c>
      <c r="AJ838" s="1" t="s">
        <v>92</v>
      </c>
    </row>
    <row r="839" spans="1:36">
      <c r="A839" s="1" t="s">
        <v>5066</v>
      </c>
      <c r="B839" s="1" t="s">
        <v>5067</v>
      </c>
      <c r="C839" s="1" t="s">
        <v>5068</v>
      </c>
      <c r="D839" s="1" t="s">
        <v>209</v>
      </c>
      <c r="E839" s="1" t="s">
        <v>40</v>
      </c>
      <c r="F839" s="1" t="s">
        <v>123</v>
      </c>
      <c r="G839" s="1" t="s">
        <v>124</v>
      </c>
      <c r="H839" s="1" t="s">
        <v>43</v>
      </c>
      <c r="I839" s="1" t="s">
        <v>44</v>
      </c>
      <c r="J839" t="s">
        <v>45</v>
      </c>
      <c r="K839" t="s">
        <v>46</v>
      </c>
      <c r="L839" s="1" t="s">
        <v>576</v>
      </c>
      <c r="M839" s="1" t="s">
        <v>168</v>
      </c>
      <c r="N839" s="1" t="s">
        <v>115</v>
      </c>
      <c r="O839" s="1" t="s">
        <v>5069</v>
      </c>
      <c r="P839" s="1" t="s">
        <v>5070</v>
      </c>
      <c r="Q839">
        <v>69</v>
      </c>
      <c r="R839">
        <v>24</v>
      </c>
      <c r="S839">
        <v>45</v>
      </c>
      <c r="T839">
        <v>30</v>
      </c>
      <c r="U839">
        <v>15</v>
      </c>
      <c r="V839">
        <v>120</v>
      </c>
      <c r="W839" s="1" t="s">
        <v>72</v>
      </c>
      <c r="X839" s="1" t="s">
        <v>73</v>
      </c>
      <c r="Y839" s="1" t="s">
        <v>74</v>
      </c>
      <c r="Z839">
        <v>20</v>
      </c>
      <c r="AA839" s="2">
        <v>45990</v>
      </c>
      <c r="AB839">
        <v>537822.88</v>
      </c>
      <c r="AC839">
        <v>782372.61</v>
      </c>
      <c r="AD839">
        <v>37109778.719999999</v>
      </c>
      <c r="AE839" s="1" t="s">
        <v>55</v>
      </c>
      <c r="AF839" s="2">
        <v>46165</v>
      </c>
      <c r="AG839" s="2">
        <v>45995</v>
      </c>
      <c r="AH839" s="2"/>
      <c r="AI839" s="1" t="s">
        <v>91</v>
      </c>
      <c r="AJ839" s="1" t="s">
        <v>92</v>
      </c>
    </row>
    <row r="840" spans="1:36">
      <c r="A840" s="1" t="s">
        <v>5071</v>
      </c>
      <c r="B840" s="1" t="s">
        <v>5072</v>
      </c>
      <c r="C840" s="1" t="s">
        <v>5073</v>
      </c>
      <c r="D840" s="1" t="s">
        <v>355</v>
      </c>
      <c r="E840" s="1" t="s">
        <v>62</v>
      </c>
      <c r="F840" s="1" t="s">
        <v>123</v>
      </c>
      <c r="G840" s="1" t="s">
        <v>200</v>
      </c>
      <c r="H840" s="1" t="s">
        <v>43</v>
      </c>
      <c r="I840" s="1" t="s">
        <v>44</v>
      </c>
      <c r="J840" t="s">
        <v>82</v>
      </c>
      <c r="K840" t="s">
        <v>83</v>
      </c>
      <c r="L840" s="1" t="s">
        <v>5074</v>
      </c>
      <c r="M840" s="1" t="s">
        <v>68</v>
      </c>
      <c r="N840" s="1" t="s">
        <v>115</v>
      </c>
      <c r="O840" s="1" t="s">
        <v>5075</v>
      </c>
      <c r="P840" s="1" t="s">
        <v>5076</v>
      </c>
      <c r="Q840">
        <v>154</v>
      </c>
      <c r="R840">
        <v>9</v>
      </c>
      <c r="S840">
        <v>145</v>
      </c>
      <c r="T840">
        <v>75</v>
      </c>
      <c r="U840">
        <v>37</v>
      </c>
      <c r="V840">
        <v>750</v>
      </c>
      <c r="W840" s="1" t="s">
        <v>259</v>
      </c>
      <c r="X840" s="1" t="s">
        <v>260</v>
      </c>
      <c r="Y840" s="1" t="s">
        <v>54</v>
      </c>
      <c r="Z840">
        <v>11</v>
      </c>
      <c r="AA840" s="2">
        <v>46115</v>
      </c>
      <c r="AB840">
        <v>616664.49</v>
      </c>
      <c r="AC840">
        <v>944381.1</v>
      </c>
      <c r="AD840">
        <v>94966331.459999993</v>
      </c>
      <c r="AE840" s="1" t="s">
        <v>55</v>
      </c>
      <c r="AF840" s="2">
        <v>46153</v>
      </c>
      <c r="AG840" s="2">
        <v>46128</v>
      </c>
      <c r="AH840" s="2"/>
      <c r="AI840" s="1" t="s">
        <v>91</v>
      </c>
      <c r="AJ840" s="1" t="s">
        <v>92</v>
      </c>
    </row>
    <row r="841" spans="1:36">
      <c r="A841" s="1" t="s">
        <v>5077</v>
      </c>
      <c r="B841" s="1" t="s">
        <v>5078</v>
      </c>
      <c r="C841" s="1" t="s">
        <v>5079</v>
      </c>
      <c r="D841" s="1" t="s">
        <v>1665</v>
      </c>
      <c r="E841" s="1" t="s">
        <v>978</v>
      </c>
      <c r="F841" s="1" t="s">
        <v>97</v>
      </c>
      <c r="G841" s="1" t="s">
        <v>614</v>
      </c>
      <c r="H841" s="1" t="s">
        <v>43</v>
      </c>
      <c r="I841" s="1" t="s">
        <v>44</v>
      </c>
      <c r="J841" t="s">
        <v>45</v>
      </c>
      <c r="K841" t="s">
        <v>46</v>
      </c>
      <c r="L841" s="1" t="s">
        <v>2671</v>
      </c>
      <c r="M841" s="1" t="s">
        <v>68</v>
      </c>
      <c r="N841" s="1" t="s">
        <v>178</v>
      </c>
      <c r="O841" s="1" t="s">
        <v>5080</v>
      </c>
      <c r="P841" s="1" t="s">
        <v>5081</v>
      </c>
      <c r="Q841">
        <v>1</v>
      </c>
      <c r="R841">
        <v>0</v>
      </c>
      <c r="S841">
        <v>1</v>
      </c>
      <c r="T841">
        <v>10</v>
      </c>
      <c r="U841">
        <v>5</v>
      </c>
      <c r="V841">
        <v>40</v>
      </c>
      <c r="W841" s="1" t="s">
        <v>52</v>
      </c>
      <c r="X841" s="1" t="s">
        <v>53</v>
      </c>
      <c r="Y841" s="1" t="s">
        <v>54</v>
      </c>
      <c r="Z841">
        <v>8</v>
      </c>
      <c r="AA841" s="2">
        <v>46130</v>
      </c>
      <c r="AB841">
        <v>215069.36</v>
      </c>
      <c r="AC841">
        <v>289842.67</v>
      </c>
      <c r="AD841">
        <v>215069.36</v>
      </c>
      <c r="AE841" s="1" t="s">
        <v>55</v>
      </c>
      <c r="AF841" s="2">
        <v>46142</v>
      </c>
      <c r="AG841" s="2">
        <v>46138</v>
      </c>
      <c r="AH841" s="2"/>
      <c r="AI841" s="1" t="s">
        <v>129</v>
      </c>
      <c r="AJ841" s="1" t="s">
        <v>57</v>
      </c>
    </row>
    <row r="842" spans="1:36">
      <c r="A842" s="1" t="s">
        <v>5082</v>
      </c>
      <c r="B842" s="1" t="s">
        <v>5083</v>
      </c>
      <c r="C842" s="1" t="s">
        <v>5084</v>
      </c>
      <c r="D842" s="1" t="s">
        <v>643</v>
      </c>
      <c r="E842" s="1" t="s">
        <v>62</v>
      </c>
      <c r="F842" s="1" t="s">
        <v>135</v>
      </c>
      <c r="G842" s="1" t="s">
        <v>136</v>
      </c>
      <c r="H842" s="1" t="s">
        <v>137</v>
      </c>
      <c r="I842" s="1" t="s">
        <v>44</v>
      </c>
      <c r="J842" t="s">
        <v>65</v>
      </c>
      <c r="K842" t="s">
        <v>66</v>
      </c>
      <c r="L842" s="1" t="s">
        <v>3561</v>
      </c>
      <c r="M842" s="1" t="s">
        <v>68</v>
      </c>
      <c r="N842" s="1" t="s">
        <v>278</v>
      </c>
      <c r="O842" s="1" t="s">
        <v>5085</v>
      </c>
      <c r="P842" s="1" t="s">
        <v>5086</v>
      </c>
      <c r="Q842">
        <v>32</v>
      </c>
      <c r="R842">
        <v>8</v>
      </c>
      <c r="S842">
        <v>24</v>
      </c>
      <c r="T842">
        <v>20</v>
      </c>
      <c r="U842">
        <v>8</v>
      </c>
      <c r="V842">
        <v>120</v>
      </c>
      <c r="W842" s="1" t="s">
        <v>52</v>
      </c>
      <c r="X842" s="1" t="s">
        <v>53</v>
      </c>
      <c r="Y842" s="1" t="s">
        <v>54</v>
      </c>
      <c r="Z842">
        <v>3</v>
      </c>
      <c r="AA842" s="2">
        <v>46026</v>
      </c>
      <c r="AB842">
        <v>37233.339999999997</v>
      </c>
      <c r="AC842">
        <v>49226.09</v>
      </c>
      <c r="AD842">
        <v>1191466.8799999999</v>
      </c>
      <c r="AE842" s="1" t="s">
        <v>55</v>
      </c>
      <c r="AF842" s="2">
        <v>46197</v>
      </c>
      <c r="AG842" s="2">
        <v>46040</v>
      </c>
      <c r="AH842" s="2">
        <v>46324</v>
      </c>
      <c r="AI842" s="1" t="s">
        <v>91</v>
      </c>
      <c r="AJ842" s="1" t="s">
        <v>92</v>
      </c>
    </row>
    <row r="843" spans="1:36">
      <c r="A843" s="1" t="s">
        <v>5087</v>
      </c>
      <c r="B843" s="1" t="s">
        <v>5088</v>
      </c>
      <c r="C843" s="1" t="s">
        <v>5089</v>
      </c>
      <c r="D843" s="1" t="s">
        <v>185</v>
      </c>
      <c r="E843" s="1" t="s">
        <v>186</v>
      </c>
      <c r="F843" s="1" t="s">
        <v>111</v>
      </c>
      <c r="G843" s="1" t="s">
        <v>187</v>
      </c>
      <c r="H843" s="1" t="s">
        <v>43</v>
      </c>
      <c r="I843" s="1" t="s">
        <v>44</v>
      </c>
      <c r="J843" t="s">
        <v>65</v>
      </c>
      <c r="K843" t="s">
        <v>66</v>
      </c>
      <c r="L843" s="1" t="s">
        <v>5090</v>
      </c>
      <c r="M843" s="1" t="s">
        <v>168</v>
      </c>
      <c r="N843" s="1" t="s">
        <v>101</v>
      </c>
      <c r="O843" s="1" t="s">
        <v>5091</v>
      </c>
      <c r="P843" s="1" t="s">
        <v>5092</v>
      </c>
      <c r="Q843">
        <v>19</v>
      </c>
      <c r="R843">
        <v>2</v>
      </c>
      <c r="S843">
        <v>17</v>
      </c>
      <c r="T843">
        <v>10</v>
      </c>
      <c r="U843">
        <v>3</v>
      </c>
      <c r="V843">
        <v>80</v>
      </c>
      <c r="W843" s="1" t="s">
        <v>444</v>
      </c>
      <c r="X843" s="1" t="s">
        <v>445</v>
      </c>
      <c r="Y843" s="1" t="s">
        <v>74</v>
      </c>
      <c r="Z843">
        <v>19</v>
      </c>
      <c r="AA843" s="2">
        <v>45827</v>
      </c>
      <c r="AB843">
        <v>141755.82</v>
      </c>
      <c r="AC843">
        <v>181857.9</v>
      </c>
      <c r="AD843">
        <v>2693360.58</v>
      </c>
      <c r="AE843" s="1" t="s">
        <v>55</v>
      </c>
      <c r="AF843" s="2">
        <v>46193</v>
      </c>
      <c r="AG843" s="2">
        <v>45829</v>
      </c>
      <c r="AH843" s="2"/>
      <c r="AI843" s="1" t="s">
        <v>91</v>
      </c>
      <c r="AJ843" s="1" t="s">
        <v>92</v>
      </c>
    </row>
    <row r="844" spans="1:36">
      <c r="A844" s="1" t="s">
        <v>5093</v>
      </c>
      <c r="B844" s="1" t="s">
        <v>5094</v>
      </c>
      <c r="C844" s="1"/>
      <c r="D844" s="1" t="s">
        <v>894</v>
      </c>
      <c r="E844" s="1" t="s">
        <v>275</v>
      </c>
      <c r="F844" s="1" t="s">
        <v>622</v>
      </c>
      <c r="G844" s="1" t="s">
        <v>623</v>
      </c>
      <c r="H844" s="1" t="s">
        <v>43</v>
      </c>
      <c r="I844" s="1" t="s">
        <v>44</v>
      </c>
      <c r="J844" t="s">
        <v>65</v>
      </c>
      <c r="K844" t="s">
        <v>66</v>
      </c>
      <c r="L844" s="1" t="s">
        <v>5095</v>
      </c>
      <c r="M844" s="1" t="s">
        <v>139</v>
      </c>
      <c r="N844" s="1" t="s">
        <v>194</v>
      </c>
      <c r="O844" s="1" t="s">
        <v>5096</v>
      </c>
      <c r="P844" s="1" t="s">
        <v>5097</v>
      </c>
      <c r="Q844">
        <v>53</v>
      </c>
      <c r="R844">
        <v>8</v>
      </c>
      <c r="S844">
        <v>45</v>
      </c>
      <c r="T844">
        <v>15</v>
      </c>
      <c r="U844">
        <v>7</v>
      </c>
      <c r="V844">
        <v>75</v>
      </c>
      <c r="W844" s="1" t="s">
        <v>181</v>
      </c>
      <c r="X844" s="1" t="s">
        <v>182</v>
      </c>
      <c r="Y844" s="1" t="s">
        <v>54</v>
      </c>
      <c r="Z844">
        <v>10</v>
      </c>
      <c r="AA844" s="2">
        <v>46172</v>
      </c>
      <c r="AB844">
        <v>300355.65999999997</v>
      </c>
      <c r="AC844">
        <v>416007.23</v>
      </c>
      <c r="AD844">
        <v>15918849.98</v>
      </c>
      <c r="AE844" s="1" t="s">
        <v>55</v>
      </c>
      <c r="AF844" s="2">
        <v>46185</v>
      </c>
      <c r="AG844" s="2">
        <v>46181</v>
      </c>
      <c r="AH844" s="2"/>
      <c r="AI844" s="1" t="s">
        <v>91</v>
      </c>
      <c r="AJ844" s="1" t="s">
        <v>92</v>
      </c>
    </row>
    <row r="845" spans="1:36">
      <c r="A845" s="1" t="s">
        <v>5098</v>
      </c>
      <c r="B845" s="1" t="s">
        <v>5099</v>
      </c>
      <c r="C845" s="1" t="s">
        <v>5100</v>
      </c>
      <c r="D845" s="1" t="s">
        <v>133</v>
      </c>
      <c r="E845" s="1" t="s">
        <v>134</v>
      </c>
      <c r="F845" s="1" t="s">
        <v>135</v>
      </c>
      <c r="G845" s="1" t="s">
        <v>166</v>
      </c>
      <c r="H845" s="1" t="s">
        <v>137</v>
      </c>
      <c r="I845" s="1" t="s">
        <v>44</v>
      </c>
      <c r="J845" t="s">
        <v>65</v>
      </c>
      <c r="K845" t="s">
        <v>66</v>
      </c>
      <c r="L845" s="1" t="s">
        <v>5101</v>
      </c>
      <c r="M845" s="1" t="s">
        <v>100</v>
      </c>
      <c r="N845" s="1" t="s">
        <v>203</v>
      </c>
      <c r="O845" s="1" t="s">
        <v>5102</v>
      </c>
      <c r="P845" s="1" t="s">
        <v>5103</v>
      </c>
      <c r="Q845">
        <v>75</v>
      </c>
      <c r="R845">
        <v>20</v>
      </c>
      <c r="S845">
        <v>55</v>
      </c>
      <c r="T845">
        <v>15</v>
      </c>
      <c r="U845">
        <v>4</v>
      </c>
      <c r="V845">
        <v>75</v>
      </c>
      <c r="W845" s="1" t="s">
        <v>52</v>
      </c>
      <c r="X845" s="1" t="s">
        <v>53</v>
      </c>
      <c r="Y845" s="1" t="s">
        <v>54</v>
      </c>
      <c r="Z845">
        <v>2</v>
      </c>
      <c r="AA845" s="2">
        <v>45950</v>
      </c>
      <c r="AB845">
        <v>17280.939999999999</v>
      </c>
      <c r="AC845">
        <v>20561.14</v>
      </c>
      <c r="AD845">
        <v>1296070.5</v>
      </c>
      <c r="AE845" s="1" t="s">
        <v>55</v>
      </c>
      <c r="AF845" s="2">
        <v>46198</v>
      </c>
      <c r="AG845" s="2">
        <v>45952</v>
      </c>
      <c r="AH845" s="2">
        <v>46238</v>
      </c>
      <c r="AI845" s="1" t="s">
        <v>91</v>
      </c>
      <c r="AJ845" s="1" t="s">
        <v>92</v>
      </c>
    </row>
    <row r="846" spans="1:36">
      <c r="A846" s="1" t="s">
        <v>5104</v>
      </c>
      <c r="B846" s="1" t="s">
        <v>1184</v>
      </c>
      <c r="C846" s="1" t="s">
        <v>5105</v>
      </c>
      <c r="D846" s="1" t="s">
        <v>216</v>
      </c>
      <c r="E846" s="1" t="s">
        <v>134</v>
      </c>
      <c r="F846" s="1" t="s">
        <v>217</v>
      </c>
      <c r="G846" s="1" t="s">
        <v>255</v>
      </c>
      <c r="H846" s="1" t="s">
        <v>43</v>
      </c>
      <c r="I846" s="1" t="s">
        <v>44</v>
      </c>
      <c r="J846" t="s">
        <v>82</v>
      </c>
      <c r="K846" t="s">
        <v>83</v>
      </c>
      <c r="L846" s="1" t="s">
        <v>5106</v>
      </c>
      <c r="M846" s="1" t="s">
        <v>139</v>
      </c>
      <c r="N846" s="1" t="s">
        <v>203</v>
      </c>
      <c r="O846" s="1" t="s">
        <v>5107</v>
      </c>
      <c r="P846" s="1" t="s">
        <v>5108</v>
      </c>
      <c r="Q846">
        <v>146</v>
      </c>
      <c r="R846">
        <v>0</v>
      </c>
      <c r="S846">
        <v>146</v>
      </c>
      <c r="T846">
        <v>50</v>
      </c>
      <c r="U846">
        <v>15</v>
      </c>
      <c r="V846">
        <v>200</v>
      </c>
      <c r="W846" s="1" t="s">
        <v>308</v>
      </c>
      <c r="X846" s="1" t="s">
        <v>309</v>
      </c>
      <c r="Y846" s="1" t="s">
        <v>74</v>
      </c>
      <c r="Z846">
        <v>25</v>
      </c>
      <c r="AA846" s="2">
        <v>46178</v>
      </c>
      <c r="AB846">
        <v>445786.76</v>
      </c>
      <c r="AC846">
        <v>546637.4</v>
      </c>
      <c r="AD846">
        <v>65084866.960000001</v>
      </c>
      <c r="AE846" s="1" t="s">
        <v>55</v>
      </c>
      <c r="AF846" s="2">
        <v>46156</v>
      </c>
      <c r="AG846" s="2">
        <v>46189</v>
      </c>
      <c r="AH846" s="2"/>
      <c r="AI846" s="1" t="s">
        <v>91</v>
      </c>
      <c r="AJ846" s="1" t="s">
        <v>92</v>
      </c>
    </row>
    <row r="847" spans="1:36">
      <c r="A847" s="1" t="s">
        <v>5109</v>
      </c>
      <c r="B847" s="1" t="s">
        <v>5110</v>
      </c>
      <c r="C847" s="1" t="s">
        <v>5111</v>
      </c>
      <c r="D847" s="1" t="s">
        <v>133</v>
      </c>
      <c r="E847" s="1" t="s">
        <v>134</v>
      </c>
      <c r="F847" s="1" t="s">
        <v>135</v>
      </c>
      <c r="G847" s="1" t="s">
        <v>706</v>
      </c>
      <c r="H847" s="1" t="s">
        <v>137</v>
      </c>
      <c r="I847" s="1" t="s">
        <v>44</v>
      </c>
      <c r="J847" t="s">
        <v>82</v>
      </c>
      <c r="K847" t="s">
        <v>83</v>
      </c>
      <c r="L847" s="1" t="s">
        <v>5112</v>
      </c>
      <c r="M847" s="1" t="s">
        <v>126</v>
      </c>
      <c r="N847" s="1" t="s">
        <v>69</v>
      </c>
      <c r="O847" s="1" t="s">
        <v>5113</v>
      </c>
      <c r="P847" s="1" t="s">
        <v>5114</v>
      </c>
      <c r="Q847">
        <v>55</v>
      </c>
      <c r="R847">
        <v>3</v>
      </c>
      <c r="S847">
        <v>52</v>
      </c>
      <c r="T847">
        <v>25</v>
      </c>
      <c r="U847">
        <v>12</v>
      </c>
      <c r="V847">
        <v>200</v>
      </c>
      <c r="W847" s="1" t="s">
        <v>161</v>
      </c>
      <c r="X847" s="1" t="s">
        <v>162</v>
      </c>
      <c r="Y847" s="1" t="s">
        <v>54</v>
      </c>
      <c r="Z847">
        <v>4</v>
      </c>
      <c r="AA847" s="2">
        <v>46158</v>
      </c>
      <c r="AB847">
        <v>8109.96</v>
      </c>
      <c r="AC847">
        <v>12501.66</v>
      </c>
      <c r="AD847">
        <v>446047.8</v>
      </c>
      <c r="AE847" s="1" t="s">
        <v>55</v>
      </c>
      <c r="AF847" s="2">
        <v>46171</v>
      </c>
      <c r="AG847" s="2">
        <v>46166</v>
      </c>
      <c r="AH847" s="2">
        <v>46487</v>
      </c>
      <c r="AI847" s="1" t="s">
        <v>91</v>
      </c>
      <c r="AJ847" s="1" t="s">
        <v>92</v>
      </c>
    </row>
    <row r="848" spans="1:36">
      <c r="A848" s="1" t="s">
        <v>5115</v>
      </c>
      <c r="B848" s="1" t="s">
        <v>3215</v>
      </c>
      <c r="C848" s="1" t="s">
        <v>5116</v>
      </c>
      <c r="D848" s="1" t="s">
        <v>636</v>
      </c>
      <c r="E848" s="1" t="s">
        <v>134</v>
      </c>
      <c r="F848" s="1" t="s">
        <v>217</v>
      </c>
      <c r="G848" s="1" t="s">
        <v>218</v>
      </c>
      <c r="H848" s="1" t="s">
        <v>43</v>
      </c>
      <c r="I848" s="1" t="s">
        <v>44</v>
      </c>
      <c r="J848" t="s">
        <v>82</v>
      </c>
      <c r="K848" t="s">
        <v>83</v>
      </c>
      <c r="L848" s="1" t="s">
        <v>1397</v>
      </c>
      <c r="M848" s="1" t="s">
        <v>139</v>
      </c>
      <c r="N848" s="1" t="s">
        <v>49</v>
      </c>
      <c r="O848" s="1" t="s">
        <v>5117</v>
      </c>
      <c r="P848" s="1" t="s">
        <v>5118</v>
      </c>
      <c r="Q848">
        <v>135</v>
      </c>
      <c r="R848">
        <v>48</v>
      </c>
      <c r="S848">
        <v>87</v>
      </c>
      <c r="T848">
        <v>75</v>
      </c>
      <c r="U848">
        <v>22</v>
      </c>
      <c r="V848">
        <v>375</v>
      </c>
      <c r="W848" s="1" t="s">
        <v>308</v>
      </c>
      <c r="X848" s="1" t="s">
        <v>309</v>
      </c>
      <c r="Y848" s="1" t="s">
        <v>74</v>
      </c>
      <c r="Z848">
        <v>20</v>
      </c>
      <c r="AA848" s="2">
        <v>46158</v>
      </c>
      <c r="AB848">
        <v>181473.09</v>
      </c>
      <c r="AC848">
        <v>255496.59</v>
      </c>
      <c r="AD848">
        <v>24498867.149999999</v>
      </c>
      <c r="AE848" s="1" t="s">
        <v>55</v>
      </c>
      <c r="AF848" s="2">
        <v>46161</v>
      </c>
      <c r="AG848" s="2">
        <v>46159</v>
      </c>
      <c r="AH848" s="2"/>
      <c r="AI848" s="1" t="s">
        <v>91</v>
      </c>
      <c r="AJ848" s="1" t="s">
        <v>92</v>
      </c>
    </row>
    <row r="849" spans="1:36">
      <c r="A849" s="1" t="s">
        <v>5119</v>
      </c>
      <c r="B849" s="1" t="s">
        <v>5120</v>
      </c>
      <c r="C849" s="1" t="s">
        <v>5121</v>
      </c>
      <c r="D849" s="1" t="s">
        <v>133</v>
      </c>
      <c r="E849" s="1" t="s">
        <v>134</v>
      </c>
      <c r="F849" s="1" t="s">
        <v>135</v>
      </c>
      <c r="G849" s="1" t="s">
        <v>706</v>
      </c>
      <c r="H849" s="1" t="s">
        <v>137</v>
      </c>
      <c r="I849" s="1" t="s">
        <v>44</v>
      </c>
      <c r="J849" t="s">
        <v>65</v>
      </c>
      <c r="K849" t="s">
        <v>66</v>
      </c>
      <c r="L849" s="1" t="s">
        <v>1282</v>
      </c>
      <c r="M849" s="1" t="s">
        <v>114</v>
      </c>
      <c r="N849" s="1" t="s">
        <v>115</v>
      </c>
      <c r="O849" s="1" t="s">
        <v>5122</v>
      </c>
      <c r="P849" s="1" t="s">
        <v>5123</v>
      </c>
      <c r="Q849">
        <v>49</v>
      </c>
      <c r="R849">
        <v>2</v>
      </c>
      <c r="S849">
        <v>47</v>
      </c>
      <c r="T849">
        <v>10</v>
      </c>
      <c r="U849">
        <v>3</v>
      </c>
      <c r="V849">
        <v>80</v>
      </c>
      <c r="W849" s="1" t="s">
        <v>52</v>
      </c>
      <c r="X849" s="1" t="s">
        <v>53</v>
      </c>
      <c r="Y849" s="1" t="s">
        <v>54</v>
      </c>
      <c r="Z849">
        <v>3</v>
      </c>
      <c r="AA849" s="2">
        <v>45922</v>
      </c>
      <c r="AB849">
        <v>42485.96</v>
      </c>
      <c r="AC849">
        <v>64741.919999999998</v>
      </c>
      <c r="AD849">
        <v>2081812.04</v>
      </c>
      <c r="AE849" s="1" t="s">
        <v>55</v>
      </c>
      <c r="AF849" s="2">
        <v>46182</v>
      </c>
      <c r="AG849" s="2">
        <v>45934</v>
      </c>
      <c r="AH849" s="2">
        <v>46481</v>
      </c>
      <c r="AI849" s="1" t="s">
        <v>91</v>
      </c>
      <c r="AJ849" s="1" t="s">
        <v>92</v>
      </c>
    </row>
    <row r="850" spans="1:36">
      <c r="A850" s="1" t="s">
        <v>5124</v>
      </c>
      <c r="B850" s="1" t="s">
        <v>5125</v>
      </c>
      <c r="C850" s="1" t="s">
        <v>5126</v>
      </c>
      <c r="D850" s="1" t="s">
        <v>303</v>
      </c>
      <c r="E850" s="1" t="s">
        <v>146</v>
      </c>
      <c r="F850" s="1" t="s">
        <v>63</v>
      </c>
      <c r="G850" s="1" t="s">
        <v>304</v>
      </c>
      <c r="H850" s="1" t="s">
        <v>43</v>
      </c>
      <c r="I850" s="1" t="s">
        <v>44</v>
      </c>
      <c r="J850" t="s">
        <v>65</v>
      </c>
      <c r="K850" t="s">
        <v>66</v>
      </c>
      <c r="L850" s="1" t="s">
        <v>5127</v>
      </c>
      <c r="M850" s="1" t="s">
        <v>139</v>
      </c>
      <c r="N850" s="1" t="s">
        <v>115</v>
      </c>
      <c r="O850" s="1" t="s">
        <v>5128</v>
      </c>
      <c r="P850" s="1" t="s">
        <v>5129</v>
      </c>
      <c r="Q850">
        <v>160</v>
      </c>
      <c r="R850">
        <v>55</v>
      </c>
      <c r="S850">
        <v>105</v>
      </c>
      <c r="T850">
        <v>20</v>
      </c>
      <c r="U850">
        <v>8</v>
      </c>
      <c r="V850">
        <v>160</v>
      </c>
      <c r="W850" s="1" t="s">
        <v>229</v>
      </c>
      <c r="X850" s="1" t="s">
        <v>230</v>
      </c>
      <c r="Y850" s="1" t="s">
        <v>153</v>
      </c>
      <c r="Z850">
        <v>33</v>
      </c>
      <c r="AA850" s="2">
        <v>45668</v>
      </c>
      <c r="AB850">
        <v>35978.93</v>
      </c>
      <c r="AC850">
        <v>51975.89</v>
      </c>
      <c r="AD850">
        <v>5756628.7999999998</v>
      </c>
      <c r="AE850" s="1" t="s">
        <v>55</v>
      </c>
      <c r="AF850" s="2">
        <v>46191</v>
      </c>
      <c r="AG850" s="2">
        <v>45671</v>
      </c>
      <c r="AH850" s="2">
        <v>46431</v>
      </c>
      <c r="AI850" s="1" t="s">
        <v>91</v>
      </c>
      <c r="AJ850" s="1" t="s">
        <v>92</v>
      </c>
    </row>
    <row r="851" spans="1:36">
      <c r="A851" s="1" t="s">
        <v>5130</v>
      </c>
      <c r="B851" s="1" t="s">
        <v>5131</v>
      </c>
      <c r="C851" s="1" t="s">
        <v>5132</v>
      </c>
      <c r="D851" s="1" t="s">
        <v>133</v>
      </c>
      <c r="E851" s="1" t="s">
        <v>134</v>
      </c>
      <c r="F851" s="1" t="s">
        <v>135</v>
      </c>
      <c r="G851" s="1" t="s">
        <v>166</v>
      </c>
      <c r="H851" s="1" t="s">
        <v>137</v>
      </c>
      <c r="I851" s="1" t="s">
        <v>44</v>
      </c>
      <c r="J851" t="s">
        <v>65</v>
      </c>
      <c r="K851" t="s">
        <v>66</v>
      </c>
      <c r="L851" s="1" t="s">
        <v>5133</v>
      </c>
      <c r="M851" s="1" t="s">
        <v>68</v>
      </c>
      <c r="N851" s="1" t="s">
        <v>194</v>
      </c>
      <c r="O851" s="1" t="s">
        <v>5134</v>
      </c>
      <c r="P851" s="1" t="s">
        <v>5135</v>
      </c>
      <c r="Q851">
        <v>88</v>
      </c>
      <c r="R851">
        <v>32</v>
      </c>
      <c r="S851">
        <v>56</v>
      </c>
      <c r="T851">
        <v>25</v>
      </c>
      <c r="U851">
        <v>12</v>
      </c>
      <c r="V851">
        <v>100</v>
      </c>
      <c r="W851" s="1" t="s">
        <v>444</v>
      </c>
      <c r="X851" s="1" t="s">
        <v>445</v>
      </c>
      <c r="Y851" s="1" t="s">
        <v>74</v>
      </c>
      <c r="Z851">
        <v>20</v>
      </c>
      <c r="AA851" s="2">
        <v>45863</v>
      </c>
      <c r="AB851">
        <v>42064.67</v>
      </c>
      <c r="AC851">
        <v>63849.54</v>
      </c>
      <c r="AD851">
        <v>3701690.96</v>
      </c>
      <c r="AE851" s="1" t="s">
        <v>55</v>
      </c>
      <c r="AF851" s="2">
        <v>46147</v>
      </c>
      <c r="AG851" s="2">
        <v>45874</v>
      </c>
      <c r="AH851" s="2">
        <v>46241</v>
      </c>
      <c r="AI851" s="1" t="s">
        <v>91</v>
      </c>
      <c r="AJ851" s="1" t="s">
        <v>92</v>
      </c>
    </row>
    <row r="852" spans="1:36">
      <c r="A852" s="1" t="s">
        <v>5136</v>
      </c>
      <c r="B852" s="1" t="s">
        <v>5137</v>
      </c>
      <c r="C852" s="1" t="s">
        <v>5138</v>
      </c>
      <c r="D852" s="1" t="s">
        <v>274</v>
      </c>
      <c r="E852" s="1" t="s">
        <v>275</v>
      </c>
      <c r="F852" s="1" t="s">
        <v>266</v>
      </c>
      <c r="G852" s="1" t="s">
        <v>313</v>
      </c>
      <c r="H852" s="1" t="s">
        <v>43</v>
      </c>
      <c r="I852" s="1" t="s">
        <v>44</v>
      </c>
      <c r="J852" t="s">
        <v>82</v>
      </c>
      <c r="K852" t="s">
        <v>83</v>
      </c>
      <c r="L852" s="1" t="s">
        <v>5139</v>
      </c>
      <c r="M852" s="1" t="s">
        <v>139</v>
      </c>
      <c r="N852" s="1" t="s">
        <v>236</v>
      </c>
      <c r="O852" s="1" t="s">
        <v>5140</v>
      </c>
      <c r="P852" s="1" t="s">
        <v>5141</v>
      </c>
      <c r="Q852">
        <v>86</v>
      </c>
      <c r="R852">
        <v>8</v>
      </c>
      <c r="S852">
        <v>78</v>
      </c>
      <c r="T852">
        <v>30</v>
      </c>
      <c r="U852">
        <v>15</v>
      </c>
      <c r="V852">
        <v>120</v>
      </c>
      <c r="W852" s="1" t="s">
        <v>308</v>
      </c>
      <c r="X852" s="1" t="s">
        <v>309</v>
      </c>
      <c r="Y852" s="1" t="s">
        <v>74</v>
      </c>
      <c r="Z852">
        <v>24</v>
      </c>
      <c r="AA852" s="2">
        <v>46136</v>
      </c>
      <c r="AB852">
        <v>334584.34999999998</v>
      </c>
      <c r="AC852">
        <v>438741</v>
      </c>
      <c r="AD852">
        <v>28774254.100000001</v>
      </c>
      <c r="AE852" s="1" t="s">
        <v>55</v>
      </c>
      <c r="AF852" s="2">
        <v>46199</v>
      </c>
      <c r="AG852" s="2">
        <v>46143</v>
      </c>
      <c r="AH852" s="2"/>
      <c r="AI852" s="1" t="s">
        <v>91</v>
      </c>
      <c r="AJ852" s="1" t="s">
        <v>92</v>
      </c>
    </row>
    <row r="853" spans="1:36">
      <c r="A853" s="1" t="s">
        <v>5142</v>
      </c>
      <c r="B853" s="1" t="s">
        <v>5143</v>
      </c>
      <c r="C853" s="1" t="s">
        <v>5144</v>
      </c>
      <c r="D853" s="1" t="s">
        <v>175</v>
      </c>
      <c r="E853" s="1" t="s">
        <v>79</v>
      </c>
      <c r="F853" s="1" t="s">
        <v>41</v>
      </c>
      <c r="G853" s="1" t="s">
        <v>176</v>
      </c>
      <c r="H853" s="1" t="s">
        <v>43</v>
      </c>
      <c r="I853" s="1" t="s">
        <v>44</v>
      </c>
      <c r="J853" t="s">
        <v>45</v>
      </c>
      <c r="K853" t="s">
        <v>46</v>
      </c>
      <c r="L853" s="1" t="s">
        <v>5145</v>
      </c>
      <c r="M853" s="1" t="s">
        <v>48</v>
      </c>
      <c r="N853" s="1" t="s">
        <v>178</v>
      </c>
      <c r="O853" s="1" t="s">
        <v>5146</v>
      </c>
      <c r="P853" s="1" t="s">
        <v>5147</v>
      </c>
      <c r="Q853">
        <v>94</v>
      </c>
      <c r="R853">
        <v>11</v>
      </c>
      <c r="S853">
        <v>83</v>
      </c>
      <c r="T853">
        <v>50</v>
      </c>
      <c r="U853">
        <v>15</v>
      </c>
      <c r="V853">
        <v>200</v>
      </c>
      <c r="W853" s="1" t="s">
        <v>181</v>
      </c>
      <c r="X853" s="1" t="s">
        <v>182</v>
      </c>
      <c r="Y853" s="1" t="s">
        <v>54</v>
      </c>
      <c r="Z853">
        <v>12</v>
      </c>
      <c r="AA853" s="2">
        <v>46101</v>
      </c>
      <c r="AB853">
        <v>1037282.17</v>
      </c>
      <c r="AC853">
        <v>1325867.99</v>
      </c>
      <c r="AD853">
        <v>97504523.980000004</v>
      </c>
      <c r="AE853" s="1" t="s">
        <v>55</v>
      </c>
      <c r="AF853" s="2">
        <v>46184</v>
      </c>
      <c r="AG853" s="2">
        <v>46111</v>
      </c>
      <c r="AH853" s="2"/>
      <c r="AI853" s="1" t="s">
        <v>91</v>
      </c>
      <c r="AJ853" s="1" t="s">
        <v>92</v>
      </c>
    </row>
    <row r="854" spans="1:36">
      <c r="A854" s="1" t="s">
        <v>5148</v>
      </c>
      <c r="B854" s="1" t="s">
        <v>5149</v>
      </c>
      <c r="C854" s="1" t="s">
        <v>5150</v>
      </c>
      <c r="D854" s="1" t="s">
        <v>494</v>
      </c>
      <c r="E854" s="1" t="s">
        <v>79</v>
      </c>
      <c r="F854" s="1" t="s">
        <v>363</v>
      </c>
      <c r="G854" s="1" t="s">
        <v>434</v>
      </c>
      <c r="H854" s="1" t="s">
        <v>43</v>
      </c>
      <c r="I854" s="1" t="s">
        <v>44</v>
      </c>
      <c r="J854" t="s">
        <v>82</v>
      </c>
      <c r="K854" t="s">
        <v>83</v>
      </c>
      <c r="L854" s="1" t="s">
        <v>5151</v>
      </c>
      <c r="M854" s="1" t="s">
        <v>139</v>
      </c>
      <c r="N854" s="1" t="s">
        <v>236</v>
      </c>
      <c r="O854" s="1" t="s">
        <v>5152</v>
      </c>
      <c r="P854" s="1" t="s">
        <v>5153</v>
      </c>
      <c r="Q854">
        <v>20</v>
      </c>
      <c r="R854">
        <v>4</v>
      </c>
      <c r="S854">
        <v>16</v>
      </c>
      <c r="T854">
        <v>10</v>
      </c>
      <c r="U854">
        <v>4</v>
      </c>
      <c r="V854">
        <v>40</v>
      </c>
      <c r="W854" s="1" t="s">
        <v>104</v>
      </c>
      <c r="X854" s="1" t="s">
        <v>105</v>
      </c>
      <c r="Y854" s="1" t="s">
        <v>54</v>
      </c>
      <c r="Z854">
        <v>6</v>
      </c>
      <c r="AA854" s="2">
        <v>46013</v>
      </c>
      <c r="AB854">
        <v>41521.129999999997</v>
      </c>
      <c r="AC854">
        <v>53921.53</v>
      </c>
      <c r="AD854">
        <v>830422.6</v>
      </c>
      <c r="AE854" s="1" t="s">
        <v>55</v>
      </c>
      <c r="AF854" s="2">
        <v>46184</v>
      </c>
      <c r="AG854" s="2">
        <v>46016</v>
      </c>
      <c r="AH854" s="2"/>
      <c r="AI854" s="1" t="s">
        <v>91</v>
      </c>
      <c r="AJ854" s="1" t="s">
        <v>92</v>
      </c>
    </row>
    <row r="855" spans="1:36">
      <c r="A855" s="1" t="s">
        <v>5154</v>
      </c>
      <c r="B855" s="1" t="s">
        <v>5155</v>
      </c>
      <c r="C855" s="1" t="s">
        <v>5156</v>
      </c>
      <c r="D855" s="1" t="s">
        <v>564</v>
      </c>
      <c r="E855" s="1" t="s">
        <v>265</v>
      </c>
      <c r="F855" s="1" t="s">
        <v>266</v>
      </c>
      <c r="G855" s="1" t="s">
        <v>276</v>
      </c>
      <c r="H855" s="1" t="s">
        <v>43</v>
      </c>
      <c r="I855" s="1" t="s">
        <v>44</v>
      </c>
      <c r="J855" t="s">
        <v>65</v>
      </c>
      <c r="K855" t="s">
        <v>66</v>
      </c>
      <c r="L855" s="1" t="s">
        <v>5157</v>
      </c>
      <c r="M855" s="1" t="s">
        <v>168</v>
      </c>
      <c r="N855" s="1" t="s">
        <v>278</v>
      </c>
      <c r="O855" s="1" t="s">
        <v>5158</v>
      </c>
      <c r="P855" s="1" t="s">
        <v>5159</v>
      </c>
      <c r="Q855">
        <v>40</v>
      </c>
      <c r="R855">
        <v>0</v>
      </c>
      <c r="S855">
        <v>40</v>
      </c>
      <c r="T855">
        <v>15</v>
      </c>
      <c r="U855">
        <v>7</v>
      </c>
      <c r="V855">
        <v>60</v>
      </c>
      <c r="W855" s="1" t="s">
        <v>161</v>
      </c>
      <c r="X855" s="1" t="s">
        <v>162</v>
      </c>
      <c r="Y855" s="1" t="s">
        <v>54</v>
      </c>
      <c r="Z855">
        <v>5</v>
      </c>
      <c r="AA855" s="2">
        <v>45871</v>
      </c>
      <c r="AB855">
        <v>686271.28</v>
      </c>
      <c r="AC855">
        <v>952308.84</v>
      </c>
      <c r="AD855">
        <v>27450851.199999999</v>
      </c>
      <c r="AE855" s="1" t="s">
        <v>55</v>
      </c>
      <c r="AF855" s="2">
        <v>46156</v>
      </c>
      <c r="AG855" s="2">
        <v>45878</v>
      </c>
      <c r="AH855" s="2"/>
      <c r="AI855" s="1" t="s">
        <v>91</v>
      </c>
      <c r="AJ855" s="1" t="s">
        <v>92</v>
      </c>
    </row>
    <row r="856" spans="1:36">
      <c r="A856" s="1" t="s">
        <v>5160</v>
      </c>
      <c r="B856" s="1" t="s">
        <v>5161</v>
      </c>
      <c r="C856" s="1" t="s">
        <v>5162</v>
      </c>
      <c r="D856" s="1" t="s">
        <v>1179</v>
      </c>
      <c r="E856" s="1" t="s">
        <v>110</v>
      </c>
      <c r="F856" s="1" t="s">
        <v>41</v>
      </c>
      <c r="G856" s="1" t="s">
        <v>147</v>
      </c>
      <c r="H856" s="1" t="s">
        <v>43</v>
      </c>
      <c r="I856" s="1" t="s">
        <v>44</v>
      </c>
      <c r="J856" t="s">
        <v>45</v>
      </c>
      <c r="K856" t="s">
        <v>46</v>
      </c>
      <c r="L856" s="1" t="s">
        <v>5163</v>
      </c>
      <c r="M856" s="1" t="s">
        <v>114</v>
      </c>
      <c r="N856" s="1" t="s">
        <v>236</v>
      </c>
      <c r="O856" s="1" t="s">
        <v>5164</v>
      </c>
      <c r="P856" s="1" t="s">
        <v>5165</v>
      </c>
      <c r="Q856">
        <v>202</v>
      </c>
      <c r="R856">
        <v>45</v>
      </c>
      <c r="S856">
        <v>157</v>
      </c>
      <c r="T856">
        <v>20</v>
      </c>
      <c r="U856">
        <v>8</v>
      </c>
      <c r="V856">
        <v>160</v>
      </c>
      <c r="W856" s="1" t="s">
        <v>52</v>
      </c>
      <c r="X856" s="1" t="s">
        <v>53</v>
      </c>
      <c r="Y856" s="1" t="s">
        <v>54</v>
      </c>
      <c r="Z856">
        <v>7</v>
      </c>
      <c r="AA856" s="2">
        <v>46025</v>
      </c>
      <c r="AB856">
        <v>12567.69</v>
      </c>
      <c r="AC856">
        <v>18079.29</v>
      </c>
      <c r="AD856">
        <v>2538673.38</v>
      </c>
      <c r="AE856" s="1" t="s">
        <v>55</v>
      </c>
      <c r="AF856" s="2">
        <v>46150</v>
      </c>
      <c r="AG856" s="2">
        <v>46037</v>
      </c>
      <c r="AH856" s="2"/>
      <c r="AI856" s="1" t="s">
        <v>410</v>
      </c>
      <c r="AJ856" s="1" t="s">
        <v>92</v>
      </c>
    </row>
    <row r="857" spans="1:36">
      <c r="A857" s="1" t="s">
        <v>5166</v>
      </c>
      <c r="B857" s="1" t="s">
        <v>3413</v>
      </c>
      <c r="C857" s="1" t="s">
        <v>5167</v>
      </c>
      <c r="D857" s="1" t="s">
        <v>894</v>
      </c>
      <c r="E857" s="1" t="s">
        <v>275</v>
      </c>
      <c r="F857" s="1" t="s">
        <v>622</v>
      </c>
      <c r="G857" s="1" t="s">
        <v>623</v>
      </c>
      <c r="H857" s="1" t="s">
        <v>43</v>
      </c>
      <c r="I857" s="1" t="s">
        <v>44</v>
      </c>
      <c r="J857" t="s">
        <v>82</v>
      </c>
      <c r="K857" t="s">
        <v>83</v>
      </c>
      <c r="L857" s="1" t="s">
        <v>5168</v>
      </c>
      <c r="M857" s="1" t="s">
        <v>68</v>
      </c>
      <c r="N857" s="1" t="s">
        <v>115</v>
      </c>
      <c r="O857" s="1" t="s">
        <v>5169</v>
      </c>
      <c r="P857" s="1" t="s">
        <v>5170</v>
      </c>
      <c r="Q857">
        <v>27</v>
      </c>
      <c r="R857">
        <v>1</v>
      </c>
      <c r="S857">
        <v>26</v>
      </c>
      <c r="T857">
        <v>25</v>
      </c>
      <c r="U857">
        <v>10</v>
      </c>
      <c r="V857">
        <v>150</v>
      </c>
      <c r="W857" s="1" t="s">
        <v>104</v>
      </c>
      <c r="X857" s="1" t="s">
        <v>105</v>
      </c>
      <c r="Y857" s="1" t="s">
        <v>54</v>
      </c>
      <c r="Z857">
        <v>4</v>
      </c>
      <c r="AA857" s="2">
        <v>45908</v>
      </c>
      <c r="AB857">
        <v>646223.68999999994</v>
      </c>
      <c r="AC857">
        <v>823289.99</v>
      </c>
      <c r="AD857">
        <v>17448039.629999999</v>
      </c>
      <c r="AE857" s="1" t="s">
        <v>55</v>
      </c>
      <c r="AF857" s="2">
        <v>46184</v>
      </c>
      <c r="AG857" s="2">
        <v>45911</v>
      </c>
      <c r="AH857" s="2"/>
      <c r="AI857" s="1" t="s">
        <v>91</v>
      </c>
      <c r="AJ857" s="1" t="s">
        <v>92</v>
      </c>
    </row>
    <row r="858" spans="1:36">
      <c r="A858" s="1" t="s">
        <v>5171</v>
      </c>
      <c r="B858" s="1" t="s">
        <v>5172</v>
      </c>
      <c r="C858" s="1" t="s">
        <v>5173</v>
      </c>
      <c r="D858" s="1" t="s">
        <v>1240</v>
      </c>
      <c r="E858" s="1" t="s">
        <v>243</v>
      </c>
      <c r="F858" s="1" t="s">
        <v>244</v>
      </c>
      <c r="G858" s="1" t="s">
        <v>778</v>
      </c>
      <c r="H858" s="1" t="s">
        <v>43</v>
      </c>
      <c r="I858" s="1" t="s">
        <v>44</v>
      </c>
      <c r="J858" t="s">
        <v>82</v>
      </c>
      <c r="K858" t="s">
        <v>83</v>
      </c>
      <c r="L858" s="1" t="s">
        <v>5174</v>
      </c>
      <c r="M858" s="1" t="s">
        <v>168</v>
      </c>
      <c r="N858" s="1" t="s">
        <v>194</v>
      </c>
      <c r="O858" s="1" t="s">
        <v>5175</v>
      </c>
      <c r="P858" s="1" t="s">
        <v>5176</v>
      </c>
      <c r="Q858">
        <v>244</v>
      </c>
      <c r="R858">
        <v>35</v>
      </c>
      <c r="S858">
        <v>209</v>
      </c>
      <c r="T858">
        <v>100</v>
      </c>
      <c r="U858">
        <v>40</v>
      </c>
      <c r="V858">
        <v>800</v>
      </c>
      <c r="W858" s="1" t="s">
        <v>88</v>
      </c>
      <c r="X858" s="1" t="s">
        <v>89</v>
      </c>
      <c r="Y858" s="1" t="s">
        <v>90</v>
      </c>
      <c r="Z858">
        <v>28</v>
      </c>
      <c r="AA858" s="2">
        <v>45687</v>
      </c>
      <c r="AB858">
        <v>296124.79999999999</v>
      </c>
      <c r="AC858">
        <v>348623</v>
      </c>
      <c r="AD858">
        <v>72254451.200000003</v>
      </c>
      <c r="AE858" s="1" t="s">
        <v>55</v>
      </c>
      <c r="AF858" s="2">
        <v>46172</v>
      </c>
      <c r="AG858" s="2">
        <v>45694</v>
      </c>
      <c r="AH858" s="2"/>
      <c r="AI858" s="1" t="s">
        <v>91</v>
      </c>
      <c r="AJ858" s="1" t="s">
        <v>92</v>
      </c>
    </row>
    <row r="859" spans="1:36">
      <c r="A859" s="1" t="s">
        <v>5177</v>
      </c>
      <c r="B859" s="1" t="s">
        <v>5178</v>
      </c>
      <c r="C859" s="1" t="s">
        <v>5179</v>
      </c>
      <c r="D859" s="1" t="s">
        <v>320</v>
      </c>
      <c r="E859" s="1" t="s">
        <v>40</v>
      </c>
      <c r="F859" s="1" t="s">
        <v>123</v>
      </c>
      <c r="G859" s="1" t="s">
        <v>200</v>
      </c>
      <c r="H859" s="1" t="s">
        <v>43</v>
      </c>
      <c r="I859" s="1" t="s">
        <v>44</v>
      </c>
      <c r="J859" t="s">
        <v>82</v>
      </c>
      <c r="K859" t="s">
        <v>83</v>
      </c>
      <c r="L859" s="1" t="s">
        <v>5180</v>
      </c>
      <c r="M859" s="1" t="s">
        <v>126</v>
      </c>
      <c r="N859" s="1" t="s">
        <v>278</v>
      </c>
      <c r="O859" s="1" t="s">
        <v>5181</v>
      </c>
      <c r="P859" s="1" t="s">
        <v>5182</v>
      </c>
      <c r="Q859">
        <v>176</v>
      </c>
      <c r="R859">
        <v>18</v>
      </c>
      <c r="S859">
        <v>158</v>
      </c>
      <c r="T859">
        <v>100</v>
      </c>
      <c r="U859">
        <v>30</v>
      </c>
      <c r="V859">
        <v>500</v>
      </c>
      <c r="W859" s="1" t="s">
        <v>151</v>
      </c>
      <c r="X859" s="1" t="s">
        <v>152</v>
      </c>
      <c r="Y859" s="1" t="s">
        <v>153</v>
      </c>
      <c r="Z859">
        <v>37</v>
      </c>
      <c r="AA859" s="2">
        <v>45901</v>
      </c>
      <c r="AB859">
        <v>441548.55</v>
      </c>
      <c r="AC859">
        <v>548574.23</v>
      </c>
      <c r="AD859">
        <v>77712544.799999997</v>
      </c>
      <c r="AE859" s="1" t="s">
        <v>55</v>
      </c>
      <c r="AF859" s="2">
        <v>46157</v>
      </c>
      <c r="AG859" s="2">
        <v>45916</v>
      </c>
      <c r="AH859" s="2"/>
      <c r="AI859" s="1" t="s">
        <v>91</v>
      </c>
      <c r="AJ859" s="1" t="s">
        <v>92</v>
      </c>
    </row>
    <row r="860" spans="1:36">
      <c r="A860" s="1" t="s">
        <v>5183</v>
      </c>
      <c r="B860" s="1" t="s">
        <v>5184</v>
      </c>
      <c r="C860" s="1" t="s">
        <v>5185</v>
      </c>
      <c r="D860" s="1" t="s">
        <v>1240</v>
      </c>
      <c r="E860" s="1" t="s">
        <v>243</v>
      </c>
      <c r="F860" s="1" t="s">
        <v>244</v>
      </c>
      <c r="G860" s="1" t="s">
        <v>245</v>
      </c>
      <c r="H860" s="1" t="s">
        <v>43</v>
      </c>
      <c r="I860" s="1" t="s">
        <v>44</v>
      </c>
      <c r="J860" t="s">
        <v>45</v>
      </c>
      <c r="K860" t="s">
        <v>46</v>
      </c>
      <c r="L860" s="1" t="s">
        <v>3920</v>
      </c>
      <c r="M860" s="1" t="s">
        <v>126</v>
      </c>
      <c r="N860" s="1" t="s">
        <v>49</v>
      </c>
      <c r="O860" s="1" t="s">
        <v>5186</v>
      </c>
      <c r="P860" s="1" t="s">
        <v>5187</v>
      </c>
      <c r="Q860">
        <v>0</v>
      </c>
      <c r="R860">
        <v>0</v>
      </c>
      <c r="S860">
        <v>0</v>
      </c>
      <c r="T860">
        <v>20</v>
      </c>
      <c r="U860">
        <v>8</v>
      </c>
      <c r="V860">
        <v>160</v>
      </c>
      <c r="W860" s="1" t="s">
        <v>151</v>
      </c>
      <c r="X860" s="1" t="s">
        <v>152</v>
      </c>
      <c r="Y860" s="1" t="s">
        <v>153</v>
      </c>
      <c r="Z860">
        <v>39</v>
      </c>
      <c r="AA860" s="2">
        <v>46137</v>
      </c>
      <c r="AB860">
        <v>79377.47</v>
      </c>
      <c r="AC860">
        <v>122031.72</v>
      </c>
      <c r="AD860">
        <v>0</v>
      </c>
      <c r="AE860" s="1" t="s">
        <v>55</v>
      </c>
      <c r="AF860" s="2">
        <v>46146</v>
      </c>
      <c r="AG860" s="2">
        <v>46149</v>
      </c>
      <c r="AH860" s="2"/>
      <c r="AI860" s="1" t="s">
        <v>56</v>
      </c>
      <c r="AJ860" s="1" t="s">
        <v>57</v>
      </c>
    </row>
    <row r="861" spans="1:36">
      <c r="A861" s="1" t="s">
        <v>5188</v>
      </c>
      <c r="B861" s="1" t="s">
        <v>5189</v>
      </c>
      <c r="C861" s="1" t="s">
        <v>5190</v>
      </c>
      <c r="D861" s="1" t="s">
        <v>1135</v>
      </c>
      <c r="E861" s="1" t="s">
        <v>122</v>
      </c>
      <c r="F861" s="1" t="s">
        <v>123</v>
      </c>
      <c r="G861" s="1" t="s">
        <v>200</v>
      </c>
      <c r="H861" s="1" t="s">
        <v>43</v>
      </c>
      <c r="I861" s="1" t="s">
        <v>44</v>
      </c>
      <c r="J861" t="s">
        <v>45</v>
      </c>
      <c r="K861" t="s">
        <v>46</v>
      </c>
      <c r="L861" s="1" t="s">
        <v>5191</v>
      </c>
      <c r="M861" s="1" t="s">
        <v>48</v>
      </c>
      <c r="N861" s="1" t="s">
        <v>49</v>
      </c>
      <c r="O861" s="1" t="s">
        <v>5192</v>
      </c>
      <c r="P861" s="1" t="s">
        <v>5193</v>
      </c>
      <c r="Q861">
        <v>9</v>
      </c>
      <c r="R861">
        <v>1</v>
      </c>
      <c r="S861">
        <v>8</v>
      </c>
      <c r="T861">
        <v>25</v>
      </c>
      <c r="U861">
        <v>12</v>
      </c>
      <c r="V861">
        <v>200</v>
      </c>
      <c r="W861" s="1" t="s">
        <v>72</v>
      </c>
      <c r="X861" s="1" t="s">
        <v>73</v>
      </c>
      <c r="Y861" s="1" t="s">
        <v>74</v>
      </c>
      <c r="Z861">
        <v>15</v>
      </c>
      <c r="AA861" s="2">
        <v>46037</v>
      </c>
      <c r="AB861">
        <v>224191.27</v>
      </c>
      <c r="AC861">
        <v>284105.90999999997</v>
      </c>
      <c r="AD861">
        <v>2017721.43</v>
      </c>
      <c r="AE861" s="1" t="s">
        <v>55</v>
      </c>
      <c r="AF861" s="2">
        <v>46159</v>
      </c>
      <c r="AG861" s="2">
        <v>46047</v>
      </c>
      <c r="AH861" s="2"/>
      <c r="AI861" s="1" t="s">
        <v>129</v>
      </c>
      <c r="AJ861" s="1" t="s">
        <v>57</v>
      </c>
    </row>
    <row r="862" spans="1:36">
      <c r="A862" s="1" t="s">
        <v>5194</v>
      </c>
      <c r="B862" s="1" t="s">
        <v>5195</v>
      </c>
      <c r="C862" s="1" t="s">
        <v>5196</v>
      </c>
      <c r="D862" s="1" t="s">
        <v>355</v>
      </c>
      <c r="E862" s="1" t="s">
        <v>62</v>
      </c>
      <c r="F862" s="1" t="s">
        <v>123</v>
      </c>
      <c r="G862" s="1" t="s">
        <v>124</v>
      </c>
      <c r="H862" s="1" t="s">
        <v>43</v>
      </c>
      <c r="I862" s="1" t="s">
        <v>201</v>
      </c>
      <c r="J862" t="s">
        <v>45</v>
      </c>
      <c r="K862" t="s">
        <v>46</v>
      </c>
      <c r="L862" s="1" t="s">
        <v>385</v>
      </c>
      <c r="M862" s="1" t="s">
        <v>126</v>
      </c>
      <c r="N862" s="1" t="s">
        <v>101</v>
      </c>
      <c r="O862" s="1" t="s">
        <v>5197</v>
      </c>
      <c r="P862" s="1" t="s">
        <v>5198</v>
      </c>
      <c r="Q862">
        <v>3</v>
      </c>
      <c r="R862">
        <v>1</v>
      </c>
      <c r="S862">
        <v>2</v>
      </c>
      <c r="T862">
        <v>15</v>
      </c>
      <c r="U862">
        <v>6</v>
      </c>
      <c r="V862">
        <v>75</v>
      </c>
      <c r="W862" s="1" t="s">
        <v>72</v>
      </c>
      <c r="X862" s="1" t="s">
        <v>73</v>
      </c>
      <c r="Y862" s="1" t="s">
        <v>74</v>
      </c>
      <c r="Z862">
        <v>15</v>
      </c>
      <c r="AA862" s="2">
        <v>45668</v>
      </c>
      <c r="AB862">
        <v>599562.01</v>
      </c>
      <c r="AC862">
        <v>826849.12</v>
      </c>
      <c r="AD862">
        <v>1798686.03</v>
      </c>
      <c r="AE862" s="1" t="s">
        <v>55</v>
      </c>
      <c r="AF862" s="2">
        <v>46143</v>
      </c>
      <c r="AG862" s="2">
        <v>45681</v>
      </c>
      <c r="AH862" s="2"/>
      <c r="AI862" s="1" t="s">
        <v>129</v>
      </c>
      <c r="AJ862" s="1" t="s">
        <v>57</v>
      </c>
    </row>
    <row r="863" spans="1:36">
      <c r="A863" s="1" t="s">
        <v>5199</v>
      </c>
      <c r="B863" s="1" t="s">
        <v>5200</v>
      </c>
      <c r="C863" s="1" t="s">
        <v>5201</v>
      </c>
      <c r="D863" s="1" t="s">
        <v>303</v>
      </c>
      <c r="E863" s="1" t="s">
        <v>146</v>
      </c>
      <c r="F863" s="1" t="s">
        <v>63</v>
      </c>
      <c r="G863" s="1" t="s">
        <v>304</v>
      </c>
      <c r="H863" s="1" t="s">
        <v>43</v>
      </c>
      <c r="I863" s="1" t="s">
        <v>44</v>
      </c>
      <c r="J863" t="s">
        <v>65</v>
      </c>
      <c r="K863" t="s">
        <v>66</v>
      </c>
      <c r="L863" s="1" t="s">
        <v>5202</v>
      </c>
      <c r="M863" s="1" t="s">
        <v>139</v>
      </c>
      <c r="N863" s="1" t="s">
        <v>236</v>
      </c>
      <c r="O863" s="1" t="s">
        <v>5203</v>
      </c>
      <c r="P863" s="1" t="s">
        <v>5204</v>
      </c>
      <c r="Q863">
        <v>57</v>
      </c>
      <c r="R863">
        <v>21</v>
      </c>
      <c r="S863">
        <v>36</v>
      </c>
      <c r="T863">
        <v>20</v>
      </c>
      <c r="U863">
        <v>8</v>
      </c>
      <c r="V863">
        <v>100</v>
      </c>
      <c r="W863" s="1" t="s">
        <v>181</v>
      </c>
      <c r="X863" s="1" t="s">
        <v>182</v>
      </c>
      <c r="Y863" s="1" t="s">
        <v>54</v>
      </c>
      <c r="Z863">
        <v>12</v>
      </c>
      <c r="AA863" s="2">
        <v>46170</v>
      </c>
      <c r="AB863">
        <v>69636.600000000006</v>
      </c>
      <c r="AC863">
        <v>88852.12</v>
      </c>
      <c r="AD863">
        <v>3969286.2</v>
      </c>
      <c r="AE863" s="1" t="s">
        <v>55</v>
      </c>
      <c r="AF863" s="2">
        <v>46159</v>
      </c>
      <c r="AG863" s="2">
        <v>46174</v>
      </c>
      <c r="AH863" s="2">
        <v>46125</v>
      </c>
      <c r="AI863" s="1" t="s">
        <v>91</v>
      </c>
      <c r="AJ863" s="1" t="s">
        <v>92</v>
      </c>
    </row>
    <row r="864" spans="1:36">
      <c r="A864" s="1" t="s">
        <v>5205</v>
      </c>
      <c r="B864" s="1" t="s">
        <v>5206</v>
      </c>
      <c r="C864" s="1" t="s">
        <v>5207</v>
      </c>
      <c r="D864" s="1" t="s">
        <v>327</v>
      </c>
      <c r="E864" s="1" t="s">
        <v>40</v>
      </c>
      <c r="F864" s="1" t="s">
        <v>123</v>
      </c>
      <c r="G864" s="1" t="s">
        <v>200</v>
      </c>
      <c r="H864" s="1" t="s">
        <v>43</v>
      </c>
      <c r="I864" s="1" t="s">
        <v>44</v>
      </c>
      <c r="J864" t="s">
        <v>82</v>
      </c>
      <c r="K864" t="s">
        <v>83</v>
      </c>
      <c r="L864" s="1" t="s">
        <v>5208</v>
      </c>
      <c r="M864" s="1" t="s">
        <v>85</v>
      </c>
      <c r="N864" s="1" t="s">
        <v>278</v>
      </c>
      <c r="O864" s="1" t="s">
        <v>5209</v>
      </c>
      <c r="P864" s="1" t="s">
        <v>5210</v>
      </c>
      <c r="Q864">
        <v>127</v>
      </c>
      <c r="R864">
        <v>20</v>
      </c>
      <c r="S864">
        <v>107</v>
      </c>
      <c r="T864">
        <v>50</v>
      </c>
      <c r="U864">
        <v>25</v>
      </c>
      <c r="V864">
        <v>300</v>
      </c>
      <c r="W864" s="1" t="s">
        <v>259</v>
      </c>
      <c r="X864" s="1" t="s">
        <v>260</v>
      </c>
      <c r="Y864" s="1" t="s">
        <v>54</v>
      </c>
      <c r="Z864">
        <v>8</v>
      </c>
      <c r="AA864" s="2">
        <v>45796</v>
      </c>
      <c r="AB864">
        <v>228461.3</v>
      </c>
      <c r="AC864">
        <v>331589.74</v>
      </c>
      <c r="AD864">
        <v>29014585.100000001</v>
      </c>
      <c r="AE864" s="1" t="s">
        <v>55</v>
      </c>
      <c r="AF864" s="2">
        <v>46158</v>
      </c>
      <c r="AG864" s="2">
        <v>45809</v>
      </c>
      <c r="AH864" s="2"/>
      <c r="AI864" s="1" t="s">
        <v>91</v>
      </c>
      <c r="AJ864" s="1" t="s">
        <v>92</v>
      </c>
    </row>
    <row r="865" spans="1:36">
      <c r="A865" s="1" t="s">
        <v>5211</v>
      </c>
      <c r="B865" s="1" t="s">
        <v>5212</v>
      </c>
      <c r="C865" s="1" t="s">
        <v>5213</v>
      </c>
      <c r="D865" s="1" t="s">
        <v>1515</v>
      </c>
      <c r="E865" s="1" t="s">
        <v>62</v>
      </c>
      <c r="F865" s="1" t="s">
        <v>217</v>
      </c>
      <c r="G865" s="1" t="s">
        <v>218</v>
      </c>
      <c r="H865" s="1" t="s">
        <v>43</v>
      </c>
      <c r="I865" s="1" t="s">
        <v>44</v>
      </c>
      <c r="J865" t="s">
        <v>45</v>
      </c>
      <c r="K865" t="s">
        <v>46</v>
      </c>
      <c r="L865" s="1" t="s">
        <v>5214</v>
      </c>
      <c r="M865" s="1" t="s">
        <v>100</v>
      </c>
      <c r="N865" s="1" t="s">
        <v>69</v>
      </c>
      <c r="O865" s="1" t="s">
        <v>5215</v>
      </c>
      <c r="P865" s="1" t="s">
        <v>5216</v>
      </c>
      <c r="Q865">
        <v>272</v>
      </c>
      <c r="R865">
        <v>69</v>
      </c>
      <c r="S865">
        <v>203</v>
      </c>
      <c r="T865">
        <v>60</v>
      </c>
      <c r="U865">
        <v>18</v>
      </c>
      <c r="V865">
        <v>300</v>
      </c>
      <c r="W865" s="1" t="s">
        <v>249</v>
      </c>
      <c r="X865" s="1" t="s">
        <v>375</v>
      </c>
      <c r="Y865" s="1" t="s">
        <v>54</v>
      </c>
      <c r="Z865">
        <v>5</v>
      </c>
      <c r="AA865" s="2">
        <v>45952</v>
      </c>
      <c r="AB865">
        <v>344522.27</v>
      </c>
      <c r="AC865">
        <v>467982.42</v>
      </c>
      <c r="AD865">
        <v>93710057.439999998</v>
      </c>
      <c r="AE865" s="1" t="s">
        <v>55</v>
      </c>
      <c r="AF865" s="2">
        <v>46182</v>
      </c>
      <c r="AG865" s="2">
        <v>45954</v>
      </c>
      <c r="AH865" s="2"/>
      <c r="AI865" s="1" t="s">
        <v>91</v>
      </c>
      <c r="AJ865" s="1" t="s">
        <v>92</v>
      </c>
    </row>
    <row r="866" spans="1:36">
      <c r="A866" s="1" t="s">
        <v>5217</v>
      </c>
      <c r="B866" s="1" t="s">
        <v>5218</v>
      </c>
      <c r="C866" s="1" t="s">
        <v>5219</v>
      </c>
      <c r="D866" s="1" t="s">
        <v>521</v>
      </c>
      <c r="E866" s="1" t="s">
        <v>243</v>
      </c>
      <c r="F866" s="1" t="s">
        <v>244</v>
      </c>
      <c r="G866" s="1" t="s">
        <v>509</v>
      </c>
      <c r="H866" s="1" t="s">
        <v>43</v>
      </c>
      <c r="I866" s="1" t="s">
        <v>44</v>
      </c>
      <c r="J866" t="s">
        <v>65</v>
      </c>
      <c r="K866" t="s">
        <v>66</v>
      </c>
      <c r="L866" s="1" t="s">
        <v>5220</v>
      </c>
      <c r="M866" s="1" t="s">
        <v>68</v>
      </c>
      <c r="N866" s="1" t="s">
        <v>101</v>
      </c>
      <c r="O866" s="1" t="s">
        <v>5221</v>
      </c>
      <c r="P866" s="1" t="s">
        <v>5222</v>
      </c>
      <c r="Q866">
        <v>65</v>
      </c>
      <c r="R866">
        <v>2</v>
      </c>
      <c r="S866">
        <v>63</v>
      </c>
      <c r="T866">
        <v>40</v>
      </c>
      <c r="U866">
        <v>12</v>
      </c>
      <c r="V866">
        <v>160</v>
      </c>
      <c r="W866" s="1" t="s">
        <v>72</v>
      </c>
      <c r="X866" s="1" t="s">
        <v>73</v>
      </c>
      <c r="Y866" s="1" t="s">
        <v>74</v>
      </c>
      <c r="Z866">
        <v>18</v>
      </c>
      <c r="AA866" s="2">
        <v>46163</v>
      </c>
      <c r="AB866">
        <v>143583.51999999999</v>
      </c>
      <c r="AC866">
        <v>172620.71</v>
      </c>
      <c r="AD866">
        <v>9332928.8000000007</v>
      </c>
      <c r="AE866" s="1" t="s">
        <v>55</v>
      </c>
      <c r="AF866" s="2">
        <v>46180</v>
      </c>
      <c r="AG866" s="2">
        <v>46171</v>
      </c>
      <c r="AH866" s="2"/>
      <c r="AI866" s="1" t="s">
        <v>91</v>
      </c>
      <c r="AJ866" s="1" t="s">
        <v>92</v>
      </c>
    </row>
    <row r="867" spans="1:36">
      <c r="A867" s="1" t="s">
        <v>5223</v>
      </c>
      <c r="B867" s="1" t="s">
        <v>5224</v>
      </c>
      <c r="C867" s="1" t="s">
        <v>5225</v>
      </c>
      <c r="D867" s="1" t="s">
        <v>362</v>
      </c>
      <c r="E867" s="1" t="s">
        <v>186</v>
      </c>
      <c r="F867" s="1" t="s">
        <v>363</v>
      </c>
      <c r="G867" s="1" t="s">
        <v>495</v>
      </c>
      <c r="H867" s="1" t="s">
        <v>43</v>
      </c>
      <c r="I867" s="1" t="s">
        <v>44</v>
      </c>
      <c r="J867" t="s">
        <v>45</v>
      </c>
      <c r="K867" t="s">
        <v>46</v>
      </c>
      <c r="L867" s="1" t="s">
        <v>5226</v>
      </c>
      <c r="M867" s="1" t="s">
        <v>139</v>
      </c>
      <c r="N867" s="1" t="s">
        <v>178</v>
      </c>
      <c r="O867" s="1" t="s">
        <v>5227</v>
      </c>
      <c r="P867" s="1" t="s">
        <v>5228</v>
      </c>
      <c r="Q867">
        <v>7</v>
      </c>
      <c r="R867">
        <v>2</v>
      </c>
      <c r="S867">
        <v>5</v>
      </c>
      <c r="T867">
        <v>10</v>
      </c>
      <c r="U867">
        <v>4</v>
      </c>
      <c r="V867">
        <v>80</v>
      </c>
      <c r="W867" s="1" t="s">
        <v>181</v>
      </c>
      <c r="X867" s="1" t="s">
        <v>182</v>
      </c>
      <c r="Y867" s="1" t="s">
        <v>54</v>
      </c>
      <c r="Z867">
        <v>9</v>
      </c>
      <c r="AA867" s="2">
        <v>45920</v>
      </c>
      <c r="AB867">
        <v>33899.410000000003</v>
      </c>
      <c r="AC867">
        <v>49119.05</v>
      </c>
      <c r="AD867">
        <v>237295.87</v>
      </c>
      <c r="AE867" s="1" t="s">
        <v>55</v>
      </c>
      <c r="AF867" s="2">
        <v>46159</v>
      </c>
      <c r="AG867" s="2">
        <v>45922</v>
      </c>
      <c r="AH867" s="2"/>
      <c r="AI867" s="1" t="s">
        <v>129</v>
      </c>
      <c r="AJ867" s="1" t="s">
        <v>57</v>
      </c>
    </row>
    <row r="868" spans="1:36">
      <c r="A868" s="1" t="s">
        <v>5229</v>
      </c>
      <c r="B868" s="1" t="s">
        <v>5230</v>
      </c>
      <c r="C868" s="1" t="s">
        <v>5231</v>
      </c>
      <c r="D868" s="1" t="s">
        <v>1135</v>
      </c>
      <c r="E868" s="1" t="s">
        <v>122</v>
      </c>
      <c r="F868" s="1" t="s">
        <v>123</v>
      </c>
      <c r="G868" s="1" t="s">
        <v>124</v>
      </c>
      <c r="H868" s="1" t="s">
        <v>43</v>
      </c>
      <c r="I868" s="1" t="s">
        <v>44</v>
      </c>
      <c r="J868" t="s">
        <v>65</v>
      </c>
      <c r="K868" t="s">
        <v>66</v>
      </c>
      <c r="L868" s="1" t="s">
        <v>5232</v>
      </c>
      <c r="M868" s="1" t="s">
        <v>114</v>
      </c>
      <c r="N868" s="1" t="s">
        <v>49</v>
      </c>
      <c r="O868" s="1" t="s">
        <v>5233</v>
      </c>
      <c r="P868" s="1" t="s">
        <v>5234</v>
      </c>
      <c r="Q868">
        <v>145</v>
      </c>
      <c r="R868">
        <v>11</v>
      </c>
      <c r="S868">
        <v>134</v>
      </c>
      <c r="T868">
        <v>30</v>
      </c>
      <c r="U868">
        <v>12</v>
      </c>
      <c r="V868">
        <v>180</v>
      </c>
      <c r="W868" s="1" t="s">
        <v>181</v>
      </c>
      <c r="X868" s="1" t="s">
        <v>182</v>
      </c>
      <c r="Y868" s="1" t="s">
        <v>54</v>
      </c>
      <c r="Z868">
        <v>10</v>
      </c>
      <c r="AA868" s="2">
        <v>45803</v>
      </c>
      <c r="AB868">
        <v>149051.46</v>
      </c>
      <c r="AC868">
        <v>192123.47</v>
      </c>
      <c r="AD868">
        <v>21612461.699999999</v>
      </c>
      <c r="AE868" s="1" t="s">
        <v>55</v>
      </c>
      <c r="AF868" s="2">
        <v>46194</v>
      </c>
      <c r="AG868" s="2">
        <v>45809</v>
      </c>
      <c r="AH868" s="2"/>
      <c r="AI868" s="1" t="s">
        <v>91</v>
      </c>
      <c r="AJ868" s="1" t="s">
        <v>92</v>
      </c>
    </row>
    <row r="869" spans="1:36">
      <c r="A869" s="1" t="s">
        <v>5235</v>
      </c>
      <c r="B869" s="1" t="s">
        <v>5236</v>
      </c>
      <c r="C869" s="1" t="s">
        <v>5237</v>
      </c>
      <c r="D869" s="1" t="s">
        <v>348</v>
      </c>
      <c r="E869" s="1" t="s">
        <v>134</v>
      </c>
      <c r="F869" s="1" t="s">
        <v>135</v>
      </c>
      <c r="G869" s="1" t="s">
        <v>166</v>
      </c>
      <c r="H869" s="1" t="s">
        <v>137</v>
      </c>
      <c r="I869" s="1" t="s">
        <v>44</v>
      </c>
      <c r="J869" t="s">
        <v>45</v>
      </c>
      <c r="K869" t="s">
        <v>46</v>
      </c>
      <c r="L869" s="1" t="s">
        <v>3863</v>
      </c>
      <c r="M869" s="1" t="s">
        <v>168</v>
      </c>
      <c r="N869" s="1" t="s">
        <v>236</v>
      </c>
      <c r="O869" s="1" t="s">
        <v>5238</v>
      </c>
      <c r="P869" s="1" t="s">
        <v>5239</v>
      </c>
      <c r="Q869">
        <v>17</v>
      </c>
      <c r="R869">
        <v>6</v>
      </c>
      <c r="S869">
        <v>11</v>
      </c>
      <c r="T869">
        <v>10</v>
      </c>
      <c r="U869">
        <v>3</v>
      </c>
      <c r="V869">
        <v>80</v>
      </c>
      <c r="W869" s="1" t="s">
        <v>151</v>
      </c>
      <c r="X869" s="1" t="s">
        <v>152</v>
      </c>
      <c r="Y869" s="1" t="s">
        <v>153</v>
      </c>
      <c r="Z869">
        <v>39</v>
      </c>
      <c r="AA869" s="2">
        <v>45681</v>
      </c>
      <c r="AB869">
        <v>44915.27</v>
      </c>
      <c r="AC869">
        <v>65189.11</v>
      </c>
      <c r="AD869">
        <v>763559.59</v>
      </c>
      <c r="AE869" s="1" t="s">
        <v>55</v>
      </c>
      <c r="AF869" s="2">
        <v>46148</v>
      </c>
      <c r="AG869" s="2">
        <v>45690</v>
      </c>
      <c r="AH869" s="2">
        <v>46146</v>
      </c>
      <c r="AI869" s="1" t="s">
        <v>91</v>
      </c>
      <c r="AJ869" s="1" t="s">
        <v>92</v>
      </c>
    </row>
    <row r="870" spans="1:36">
      <c r="A870" s="1" t="s">
        <v>5240</v>
      </c>
      <c r="B870" s="1" t="s">
        <v>5241</v>
      </c>
      <c r="C870" s="1" t="s">
        <v>5242</v>
      </c>
      <c r="D870" s="1" t="s">
        <v>508</v>
      </c>
      <c r="E870" s="1" t="s">
        <v>146</v>
      </c>
      <c r="F870" s="1" t="s">
        <v>244</v>
      </c>
      <c r="G870" s="1" t="s">
        <v>778</v>
      </c>
      <c r="H870" s="1" t="s">
        <v>43</v>
      </c>
      <c r="I870" s="1" t="s">
        <v>44</v>
      </c>
      <c r="J870" t="s">
        <v>45</v>
      </c>
      <c r="K870" t="s">
        <v>46</v>
      </c>
      <c r="L870" s="1" t="s">
        <v>5243</v>
      </c>
      <c r="M870" s="1" t="s">
        <v>114</v>
      </c>
      <c r="N870" s="1" t="s">
        <v>194</v>
      </c>
      <c r="O870" s="1" t="s">
        <v>5244</v>
      </c>
      <c r="P870" s="1" t="s">
        <v>5245</v>
      </c>
      <c r="Q870">
        <v>131</v>
      </c>
      <c r="R870">
        <v>14</v>
      </c>
      <c r="S870">
        <v>117</v>
      </c>
      <c r="T870">
        <v>60</v>
      </c>
      <c r="U870">
        <v>30</v>
      </c>
      <c r="V870">
        <v>300</v>
      </c>
      <c r="W870" s="1" t="s">
        <v>181</v>
      </c>
      <c r="X870" s="1" t="s">
        <v>182</v>
      </c>
      <c r="Y870" s="1" t="s">
        <v>54</v>
      </c>
      <c r="Z870">
        <v>8</v>
      </c>
      <c r="AA870" s="2">
        <v>45770</v>
      </c>
      <c r="AB870">
        <v>166650.88</v>
      </c>
      <c r="AC870">
        <v>252412.81</v>
      </c>
      <c r="AD870">
        <v>21831265.280000001</v>
      </c>
      <c r="AE870" s="1" t="s">
        <v>55</v>
      </c>
      <c r="AF870" s="2">
        <v>46189</v>
      </c>
      <c r="AG870" s="2">
        <v>45773</v>
      </c>
      <c r="AH870" s="2"/>
      <c r="AI870" s="1" t="s">
        <v>91</v>
      </c>
      <c r="AJ870" s="1" t="s">
        <v>92</v>
      </c>
    </row>
    <row r="871" spans="1:36">
      <c r="A871" s="1" t="s">
        <v>5246</v>
      </c>
      <c r="B871" s="1" t="s">
        <v>5247</v>
      </c>
      <c r="C871" s="1" t="s">
        <v>5248</v>
      </c>
      <c r="D871" s="1" t="s">
        <v>303</v>
      </c>
      <c r="E871" s="1" t="s">
        <v>146</v>
      </c>
      <c r="F871" s="1" t="s">
        <v>111</v>
      </c>
      <c r="G871" s="1" t="s">
        <v>64</v>
      </c>
      <c r="H871" s="1" t="s">
        <v>43</v>
      </c>
      <c r="I871" s="1" t="s">
        <v>44</v>
      </c>
      <c r="J871" t="s">
        <v>82</v>
      </c>
      <c r="K871" t="s">
        <v>83</v>
      </c>
      <c r="L871" s="1" t="s">
        <v>5249</v>
      </c>
      <c r="M871" s="1" t="s">
        <v>85</v>
      </c>
      <c r="N871" s="1" t="s">
        <v>115</v>
      </c>
      <c r="O871" s="1" t="s">
        <v>5250</v>
      </c>
      <c r="P871" s="1" t="s">
        <v>5251</v>
      </c>
      <c r="Q871">
        <v>104</v>
      </c>
      <c r="R871">
        <v>27</v>
      </c>
      <c r="S871">
        <v>77</v>
      </c>
      <c r="T871">
        <v>50</v>
      </c>
      <c r="U871">
        <v>25</v>
      </c>
      <c r="V871">
        <v>200</v>
      </c>
      <c r="W871" s="1" t="s">
        <v>104</v>
      </c>
      <c r="X871" s="1" t="s">
        <v>105</v>
      </c>
      <c r="Y871" s="1" t="s">
        <v>54</v>
      </c>
      <c r="Z871">
        <v>8</v>
      </c>
      <c r="AA871" s="2">
        <v>45730</v>
      </c>
      <c r="AB871">
        <v>119918.78</v>
      </c>
      <c r="AC871">
        <v>160210.92000000001</v>
      </c>
      <c r="AD871">
        <v>12471553.119999999</v>
      </c>
      <c r="AE871" s="1" t="s">
        <v>55</v>
      </c>
      <c r="AF871" s="2">
        <v>46189</v>
      </c>
      <c r="AG871" s="2">
        <v>45741</v>
      </c>
      <c r="AH871" s="2">
        <v>46635</v>
      </c>
      <c r="AI871" s="1" t="s">
        <v>91</v>
      </c>
      <c r="AJ871" s="1" t="s">
        <v>92</v>
      </c>
    </row>
    <row r="872" spans="1:36">
      <c r="A872" s="1" t="s">
        <v>5252</v>
      </c>
      <c r="B872" s="1" t="s">
        <v>5253</v>
      </c>
      <c r="C872" s="1" t="s">
        <v>5254</v>
      </c>
      <c r="D872" s="1" t="s">
        <v>1179</v>
      </c>
      <c r="E872" s="1" t="s">
        <v>110</v>
      </c>
      <c r="F872" s="1" t="s">
        <v>41</v>
      </c>
      <c r="G872" s="1" t="s">
        <v>147</v>
      </c>
      <c r="H872" s="1" t="s">
        <v>43</v>
      </c>
      <c r="I872" s="1" t="s">
        <v>44</v>
      </c>
      <c r="J872" t="s">
        <v>65</v>
      </c>
      <c r="K872" t="s">
        <v>66</v>
      </c>
      <c r="L872" s="1" t="s">
        <v>5255</v>
      </c>
      <c r="M872" s="1" t="s">
        <v>114</v>
      </c>
      <c r="N872" s="1" t="s">
        <v>203</v>
      </c>
      <c r="O872" s="1" t="s">
        <v>5256</v>
      </c>
      <c r="P872" s="1" t="s">
        <v>5257</v>
      </c>
      <c r="Q872">
        <v>155</v>
      </c>
      <c r="R872">
        <v>20</v>
      </c>
      <c r="S872">
        <v>135</v>
      </c>
      <c r="T872">
        <v>75</v>
      </c>
      <c r="U872">
        <v>30</v>
      </c>
      <c r="V872">
        <v>600</v>
      </c>
      <c r="W872" s="1" t="s">
        <v>52</v>
      </c>
      <c r="X872" s="1" t="s">
        <v>53</v>
      </c>
      <c r="Y872" s="1" t="s">
        <v>54</v>
      </c>
      <c r="Z872">
        <v>6</v>
      </c>
      <c r="AA872" s="2">
        <v>46023</v>
      </c>
      <c r="AB872">
        <v>53685.59</v>
      </c>
      <c r="AC872">
        <v>82849.8</v>
      </c>
      <c r="AD872">
        <v>8321266.4500000002</v>
      </c>
      <c r="AE872" s="1" t="s">
        <v>55</v>
      </c>
      <c r="AF872" s="2">
        <v>46146</v>
      </c>
      <c r="AG872" s="2">
        <v>46026</v>
      </c>
      <c r="AH872" s="2"/>
      <c r="AI872" s="1" t="s">
        <v>91</v>
      </c>
      <c r="AJ872" s="1" t="s">
        <v>92</v>
      </c>
    </row>
    <row r="873" spans="1:36">
      <c r="A873" s="1" t="s">
        <v>5258</v>
      </c>
      <c r="B873" s="1" t="s">
        <v>5259</v>
      </c>
      <c r="C873" s="1" t="s">
        <v>5260</v>
      </c>
      <c r="D873" s="1" t="s">
        <v>1135</v>
      </c>
      <c r="E873" s="1" t="s">
        <v>122</v>
      </c>
      <c r="F873" s="1" t="s">
        <v>123</v>
      </c>
      <c r="G873" s="1" t="s">
        <v>200</v>
      </c>
      <c r="H873" s="1" t="s">
        <v>43</v>
      </c>
      <c r="I873" s="1" t="s">
        <v>44</v>
      </c>
      <c r="J873" t="s">
        <v>82</v>
      </c>
      <c r="K873" t="s">
        <v>83</v>
      </c>
      <c r="L873" s="1" t="s">
        <v>4672</v>
      </c>
      <c r="M873" s="1" t="s">
        <v>168</v>
      </c>
      <c r="N873" s="1" t="s">
        <v>49</v>
      </c>
      <c r="O873" s="1" t="s">
        <v>5261</v>
      </c>
      <c r="P873" s="1" t="s">
        <v>5262</v>
      </c>
      <c r="Q873">
        <v>0</v>
      </c>
      <c r="R873">
        <v>0</v>
      </c>
      <c r="S873">
        <v>0</v>
      </c>
      <c r="T873">
        <v>15</v>
      </c>
      <c r="U873">
        <v>4</v>
      </c>
      <c r="V873">
        <v>150</v>
      </c>
      <c r="W873" s="1" t="s">
        <v>88</v>
      </c>
      <c r="X873" s="1" t="s">
        <v>89</v>
      </c>
      <c r="Y873" s="1" t="s">
        <v>90</v>
      </c>
      <c r="Z873">
        <v>28</v>
      </c>
      <c r="AA873" s="2">
        <v>46172</v>
      </c>
      <c r="AB873">
        <v>413704.68</v>
      </c>
      <c r="AC873">
        <v>557318.21</v>
      </c>
      <c r="AD873">
        <v>0</v>
      </c>
      <c r="AE873" s="1" t="s">
        <v>55</v>
      </c>
      <c r="AF873" s="2">
        <v>46159</v>
      </c>
      <c r="AG873" s="2">
        <v>46179</v>
      </c>
      <c r="AH873" s="2"/>
      <c r="AI873" s="1" t="s">
        <v>56</v>
      </c>
      <c r="AJ873" s="1" t="s">
        <v>57</v>
      </c>
    </row>
    <row r="874" spans="1:36">
      <c r="A874" s="1" t="s">
        <v>5263</v>
      </c>
      <c r="B874" s="1" t="s">
        <v>5264</v>
      </c>
      <c r="C874" s="1" t="s">
        <v>5265</v>
      </c>
      <c r="D874" s="1" t="s">
        <v>303</v>
      </c>
      <c r="E874" s="1" t="s">
        <v>146</v>
      </c>
      <c r="F874" s="1" t="s">
        <v>63</v>
      </c>
      <c r="G874" s="1" t="s">
        <v>64</v>
      </c>
      <c r="H874" s="1" t="s">
        <v>43</v>
      </c>
      <c r="I874" s="1" t="s">
        <v>44</v>
      </c>
      <c r="J874" t="s">
        <v>82</v>
      </c>
      <c r="K874" t="s">
        <v>83</v>
      </c>
      <c r="L874" s="1" t="s">
        <v>5266</v>
      </c>
      <c r="M874" s="1" t="s">
        <v>85</v>
      </c>
      <c r="N874" s="1" t="s">
        <v>49</v>
      </c>
      <c r="O874" s="1" t="s">
        <v>5267</v>
      </c>
      <c r="P874" s="1" t="s">
        <v>5268</v>
      </c>
      <c r="Q874">
        <v>32</v>
      </c>
      <c r="R874">
        <v>9</v>
      </c>
      <c r="S874">
        <v>23</v>
      </c>
      <c r="T874">
        <v>10</v>
      </c>
      <c r="U874">
        <v>4</v>
      </c>
      <c r="V874">
        <v>60</v>
      </c>
      <c r="W874" s="1" t="s">
        <v>308</v>
      </c>
      <c r="X874" s="1" t="s">
        <v>309</v>
      </c>
      <c r="Y874" s="1" t="s">
        <v>74</v>
      </c>
      <c r="Z874">
        <v>20</v>
      </c>
      <c r="AA874" s="2">
        <v>46044</v>
      </c>
      <c r="AB874">
        <v>144006.64000000001</v>
      </c>
      <c r="AC874">
        <v>219296.77</v>
      </c>
      <c r="AD874">
        <v>4608212.4800000004</v>
      </c>
      <c r="AE874" s="1" t="s">
        <v>55</v>
      </c>
      <c r="AF874" s="2">
        <v>46153</v>
      </c>
      <c r="AG874" s="2">
        <v>46052</v>
      </c>
      <c r="AH874" s="2">
        <v>46542</v>
      </c>
      <c r="AI874" s="1" t="s">
        <v>91</v>
      </c>
      <c r="AJ874" s="1" t="s">
        <v>92</v>
      </c>
    </row>
    <row r="875" spans="1:36">
      <c r="A875" s="1" t="s">
        <v>5269</v>
      </c>
      <c r="B875" s="1" t="s">
        <v>5270</v>
      </c>
      <c r="C875" s="1" t="s">
        <v>5271</v>
      </c>
      <c r="D875" s="1" t="s">
        <v>355</v>
      </c>
      <c r="E875" s="1" t="s">
        <v>62</v>
      </c>
      <c r="F875" s="1" t="s">
        <v>123</v>
      </c>
      <c r="G875" s="1" t="s">
        <v>124</v>
      </c>
      <c r="H875" s="1" t="s">
        <v>43</v>
      </c>
      <c r="I875" s="1" t="s">
        <v>44</v>
      </c>
      <c r="J875" t="s">
        <v>65</v>
      </c>
      <c r="K875" t="s">
        <v>66</v>
      </c>
      <c r="L875" s="1" t="s">
        <v>985</v>
      </c>
      <c r="M875" s="1" t="s">
        <v>68</v>
      </c>
      <c r="N875" s="1" t="s">
        <v>115</v>
      </c>
      <c r="O875" s="1" t="s">
        <v>5272</v>
      </c>
      <c r="P875" s="1" t="s">
        <v>5273</v>
      </c>
      <c r="Q875">
        <v>149</v>
      </c>
      <c r="R875">
        <v>12</v>
      </c>
      <c r="S875">
        <v>137</v>
      </c>
      <c r="T875">
        <v>40</v>
      </c>
      <c r="U875">
        <v>12</v>
      </c>
      <c r="V875">
        <v>400</v>
      </c>
      <c r="W875" s="1" t="s">
        <v>161</v>
      </c>
      <c r="X875" s="1" t="s">
        <v>162</v>
      </c>
      <c r="Y875" s="1" t="s">
        <v>54</v>
      </c>
      <c r="Z875">
        <v>7</v>
      </c>
      <c r="AA875" s="2">
        <v>45955</v>
      </c>
      <c r="AB875">
        <v>608833.1</v>
      </c>
      <c r="AC875">
        <v>816224.89</v>
      </c>
      <c r="AD875">
        <v>90716131.900000006</v>
      </c>
      <c r="AE875" s="1" t="s">
        <v>55</v>
      </c>
      <c r="AF875" s="2">
        <v>46144</v>
      </c>
      <c r="AG875" s="2">
        <v>45969</v>
      </c>
      <c r="AH875" s="2"/>
      <c r="AI875" s="1" t="s">
        <v>91</v>
      </c>
      <c r="AJ875" s="1" t="s">
        <v>92</v>
      </c>
    </row>
    <row r="876" spans="1:36">
      <c r="A876" s="1" t="s">
        <v>5274</v>
      </c>
      <c r="B876" s="1" t="s">
        <v>5275</v>
      </c>
      <c r="C876" s="1" t="s">
        <v>5276</v>
      </c>
      <c r="D876" s="1" t="s">
        <v>830</v>
      </c>
      <c r="E876" s="1" t="s">
        <v>265</v>
      </c>
      <c r="F876" s="1" t="s">
        <v>622</v>
      </c>
      <c r="G876" s="1" t="s">
        <v>747</v>
      </c>
      <c r="H876" s="1" t="s">
        <v>43</v>
      </c>
      <c r="I876" s="1" t="s">
        <v>201</v>
      </c>
      <c r="J876" t="s">
        <v>45</v>
      </c>
      <c r="K876" t="s">
        <v>46</v>
      </c>
      <c r="L876" s="1" t="s">
        <v>5277</v>
      </c>
      <c r="M876" s="1" t="s">
        <v>126</v>
      </c>
      <c r="N876" s="1" t="s">
        <v>278</v>
      </c>
      <c r="O876" s="1" t="s">
        <v>5278</v>
      </c>
      <c r="P876" s="1" t="s">
        <v>5279</v>
      </c>
      <c r="Q876">
        <v>4</v>
      </c>
      <c r="R876">
        <v>1</v>
      </c>
      <c r="S876">
        <v>3</v>
      </c>
      <c r="T876">
        <v>40</v>
      </c>
      <c r="U876">
        <v>20</v>
      </c>
      <c r="V876">
        <v>400</v>
      </c>
      <c r="W876" s="1" t="s">
        <v>259</v>
      </c>
      <c r="X876" s="1" t="s">
        <v>260</v>
      </c>
      <c r="Y876" s="1" t="s">
        <v>54</v>
      </c>
      <c r="Z876">
        <v>9</v>
      </c>
      <c r="AA876" s="2">
        <v>45917</v>
      </c>
      <c r="AB876">
        <v>261555.16</v>
      </c>
      <c r="AC876">
        <v>382689.79</v>
      </c>
      <c r="AD876">
        <v>1046220.64</v>
      </c>
      <c r="AE876" s="1" t="s">
        <v>55</v>
      </c>
      <c r="AF876" s="2">
        <v>46175</v>
      </c>
      <c r="AG876" s="2">
        <v>45927</v>
      </c>
      <c r="AH876" s="2"/>
      <c r="AI876" s="1" t="s">
        <v>129</v>
      </c>
      <c r="AJ876" s="1" t="s">
        <v>57</v>
      </c>
    </row>
    <row r="877" spans="1:36">
      <c r="A877" s="1" t="s">
        <v>5280</v>
      </c>
      <c r="B877" s="1" t="s">
        <v>5281</v>
      </c>
      <c r="C877" s="1" t="s">
        <v>5282</v>
      </c>
      <c r="D877" s="1" t="s">
        <v>844</v>
      </c>
      <c r="E877" s="1" t="s">
        <v>275</v>
      </c>
      <c r="F877" s="1" t="s">
        <v>622</v>
      </c>
      <c r="G877" s="1" t="s">
        <v>623</v>
      </c>
      <c r="H877" s="1" t="s">
        <v>43</v>
      </c>
      <c r="I877" s="1" t="s">
        <v>44</v>
      </c>
      <c r="J877" t="s">
        <v>82</v>
      </c>
      <c r="K877" t="s">
        <v>83</v>
      </c>
      <c r="L877" s="1" t="s">
        <v>5040</v>
      </c>
      <c r="M877" s="1" t="s">
        <v>100</v>
      </c>
      <c r="N877" s="1" t="s">
        <v>115</v>
      </c>
      <c r="O877" s="1" t="s">
        <v>5283</v>
      </c>
      <c r="P877" s="1" t="s">
        <v>5284</v>
      </c>
      <c r="Q877">
        <v>18</v>
      </c>
      <c r="R877">
        <v>5</v>
      </c>
      <c r="S877">
        <v>13</v>
      </c>
      <c r="T877">
        <v>25</v>
      </c>
      <c r="U877">
        <v>10</v>
      </c>
      <c r="V877">
        <v>100</v>
      </c>
      <c r="W877" s="1" t="s">
        <v>259</v>
      </c>
      <c r="X877" s="1" t="s">
        <v>260</v>
      </c>
      <c r="Y877" s="1" t="s">
        <v>54</v>
      </c>
      <c r="Z877">
        <v>6</v>
      </c>
      <c r="AA877" s="2">
        <v>45895</v>
      </c>
      <c r="AB877">
        <v>225118.79</v>
      </c>
      <c r="AC877">
        <v>309230.78000000003</v>
      </c>
      <c r="AD877">
        <v>4052138.22</v>
      </c>
      <c r="AE877" s="1" t="s">
        <v>55</v>
      </c>
      <c r="AF877" s="2">
        <v>46177</v>
      </c>
      <c r="AG877" s="2">
        <v>45902</v>
      </c>
      <c r="AH877" s="2"/>
      <c r="AI877" s="1" t="s">
        <v>129</v>
      </c>
      <c r="AJ877" s="1" t="s">
        <v>57</v>
      </c>
    </row>
    <row r="878" spans="1:36">
      <c r="A878" s="1" t="s">
        <v>5285</v>
      </c>
      <c r="B878" s="1" t="s">
        <v>878</v>
      </c>
      <c r="C878" s="1" t="s">
        <v>5286</v>
      </c>
      <c r="D878" s="1" t="s">
        <v>844</v>
      </c>
      <c r="E878" s="1" t="s">
        <v>275</v>
      </c>
      <c r="F878" s="1" t="s">
        <v>622</v>
      </c>
      <c r="G878" s="1" t="s">
        <v>693</v>
      </c>
      <c r="H878" s="1" t="s">
        <v>43</v>
      </c>
      <c r="I878" s="1" t="s">
        <v>44</v>
      </c>
      <c r="J878" t="s">
        <v>45</v>
      </c>
      <c r="K878" t="s">
        <v>46</v>
      </c>
      <c r="L878" s="1" t="s">
        <v>171</v>
      </c>
      <c r="M878" s="1" t="s">
        <v>48</v>
      </c>
      <c r="N878" s="1" t="s">
        <v>236</v>
      </c>
      <c r="O878" s="1" t="s">
        <v>5287</v>
      </c>
      <c r="P878" s="1" t="s">
        <v>5288</v>
      </c>
      <c r="Q878">
        <v>13</v>
      </c>
      <c r="R878">
        <v>2</v>
      </c>
      <c r="S878">
        <v>11</v>
      </c>
      <c r="T878">
        <v>25</v>
      </c>
      <c r="U878">
        <v>7</v>
      </c>
      <c r="V878">
        <v>150</v>
      </c>
      <c r="W878" s="1" t="s">
        <v>249</v>
      </c>
      <c r="X878" s="1" t="s">
        <v>375</v>
      </c>
      <c r="Y878" s="1" t="s">
        <v>54</v>
      </c>
      <c r="Z878">
        <v>9</v>
      </c>
      <c r="AA878" s="2">
        <v>45764</v>
      </c>
      <c r="AB878">
        <v>521722.02</v>
      </c>
      <c r="AC878">
        <v>638974.22</v>
      </c>
      <c r="AD878">
        <v>6782386.2599999998</v>
      </c>
      <c r="AE878" s="1" t="s">
        <v>55</v>
      </c>
      <c r="AF878" s="2">
        <v>46168</v>
      </c>
      <c r="AG878" s="2">
        <v>45773</v>
      </c>
      <c r="AH878" s="2"/>
      <c r="AI878" s="1" t="s">
        <v>129</v>
      </c>
      <c r="AJ878" s="1" t="s">
        <v>57</v>
      </c>
    </row>
    <row r="879" spans="1:36">
      <c r="A879" s="1" t="s">
        <v>5289</v>
      </c>
      <c r="B879" s="1" t="s">
        <v>5290</v>
      </c>
      <c r="C879" s="1" t="s">
        <v>5291</v>
      </c>
      <c r="D879" s="1" t="s">
        <v>837</v>
      </c>
      <c r="E879" s="1" t="s">
        <v>265</v>
      </c>
      <c r="F879" s="1" t="s">
        <v>622</v>
      </c>
      <c r="G879" s="1" t="s">
        <v>623</v>
      </c>
      <c r="H879" s="1" t="s">
        <v>43</v>
      </c>
      <c r="I879" s="1" t="s">
        <v>44</v>
      </c>
      <c r="J879" t="s">
        <v>82</v>
      </c>
      <c r="K879" t="s">
        <v>83</v>
      </c>
      <c r="L879" s="1" t="s">
        <v>5292</v>
      </c>
      <c r="M879" s="1" t="s">
        <v>68</v>
      </c>
      <c r="N879" s="1" t="s">
        <v>69</v>
      </c>
      <c r="O879" s="1" t="s">
        <v>5293</v>
      </c>
      <c r="P879" s="1" t="s">
        <v>5294</v>
      </c>
      <c r="Q879">
        <v>162</v>
      </c>
      <c r="R879">
        <v>31</v>
      </c>
      <c r="S879">
        <v>131</v>
      </c>
      <c r="T879">
        <v>100</v>
      </c>
      <c r="U879">
        <v>30</v>
      </c>
      <c r="V879">
        <v>500</v>
      </c>
      <c r="W879" s="1" t="s">
        <v>151</v>
      </c>
      <c r="X879" s="1" t="s">
        <v>152</v>
      </c>
      <c r="Y879" s="1" t="s">
        <v>153</v>
      </c>
      <c r="Z879">
        <v>37</v>
      </c>
      <c r="AA879" s="2">
        <v>46139</v>
      </c>
      <c r="AB879">
        <v>413505.26</v>
      </c>
      <c r="AC879">
        <v>636966.46</v>
      </c>
      <c r="AD879">
        <v>66987852.119999997</v>
      </c>
      <c r="AE879" s="1" t="s">
        <v>55</v>
      </c>
      <c r="AF879" s="2">
        <v>46144</v>
      </c>
      <c r="AG879" s="2">
        <v>46151</v>
      </c>
      <c r="AH879" s="2"/>
      <c r="AI879" s="1" t="s">
        <v>91</v>
      </c>
      <c r="AJ879" s="1" t="s">
        <v>92</v>
      </c>
    </row>
    <row r="880" spans="1:36">
      <c r="A880" s="1" t="s">
        <v>5295</v>
      </c>
      <c r="B880" s="1" t="s">
        <v>5296</v>
      </c>
      <c r="C880" s="1" t="s">
        <v>5297</v>
      </c>
      <c r="D880" s="1" t="s">
        <v>348</v>
      </c>
      <c r="E880" s="1" t="s">
        <v>134</v>
      </c>
      <c r="F880" s="1" t="s">
        <v>135</v>
      </c>
      <c r="G880" s="1" t="s">
        <v>136</v>
      </c>
      <c r="H880" s="1" t="s">
        <v>137</v>
      </c>
      <c r="I880" s="1" t="s">
        <v>44</v>
      </c>
      <c r="J880" t="s">
        <v>82</v>
      </c>
      <c r="K880" t="s">
        <v>83</v>
      </c>
      <c r="L880" s="1" t="s">
        <v>5298</v>
      </c>
      <c r="M880" s="1" t="s">
        <v>168</v>
      </c>
      <c r="N880" s="1" t="s">
        <v>101</v>
      </c>
      <c r="O880" s="1" t="s">
        <v>5299</v>
      </c>
      <c r="P880" s="1" t="s">
        <v>5300</v>
      </c>
      <c r="Q880">
        <v>0</v>
      </c>
      <c r="R880">
        <v>0</v>
      </c>
      <c r="S880">
        <v>0</v>
      </c>
      <c r="T880">
        <v>50</v>
      </c>
      <c r="U880">
        <v>20</v>
      </c>
      <c r="V880">
        <v>500</v>
      </c>
      <c r="W880" s="1" t="s">
        <v>161</v>
      </c>
      <c r="X880" s="1" t="s">
        <v>162</v>
      </c>
      <c r="Y880" s="1" t="s">
        <v>54</v>
      </c>
      <c r="Z880">
        <v>4</v>
      </c>
      <c r="AA880" s="2">
        <v>45743</v>
      </c>
      <c r="AB880">
        <v>43427.12</v>
      </c>
      <c r="AC880">
        <v>58113.63</v>
      </c>
      <c r="AD880">
        <v>0</v>
      </c>
      <c r="AE880" s="1" t="s">
        <v>55</v>
      </c>
      <c r="AF880" s="2">
        <v>46201</v>
      </c>
      <c r="AG880" s="2">
        <v>45751</v>
      </c>
      <c r="AH880" s="2">
        <v>46601</v>
      </c>
      <c r="AI880" s="1" t="s">
        <v>56</v>
      </c>
      <c r="AJ880" s="1" t="s">
        <v>57</v>
      </c>
    </row>
    <row r="881" spans="1:36">
      <c r="A881" s="1" t="s">
        <v>5301</v>
      </c>
      <c r="B881" s="1" t="s">
        <v>5302</v>
      </c>
      <c r="C881" s="1" t="s">
        <v>5303</v>
      </c>
      <c r="D881" s="1" t="s">
        <v>455</v>
      </c>
      <c r="E881" s="1" t="s">
        <v>62</v>
      </c>
      <c r="F881" s="1" t="s">
        <v>135</v>
      </c>
      <c r="G881" s="1" t="s">
        <v>136</v>
      </c>
      <c r="H881" s="1" t="s">
        <v>137</v>
      </c>
      <c r="I881" s="1" t="s">
        <v>44</v>
      </c>
      <c r="J881" t="s">
        <v>65</v>
      </c>
      <c r="K881" t="s">
        <v>66</v>
      </c>
      <c r="L881" s="1" t="s">
        <v>1034</v>
      </c>
      <c r="M881" s="1" t="s">
        <v>48</v>
      </c>
      <c r="N881" s="1" t="s">
        <v>278</v>
      </c>
      <c r="O881" s="1" t="s">
        <v>5304</v>
      </c>
      <c r="P881" s="1" t="s">
        <v>5305</v>
      </c>
      <c r="Q881">
        <v>171</v>
      </c>
      <c r="R881">
        <v>13</v>
      </c>
      <c r="S881">
        <v>158</v>
      </c>
      <c r="T881">
        <v>60</v>
      </c>
      <c r="U881">
        <v>18</v>
      </c>
      <c r="V881">
        <v>300</v>
      </c>
      <c r="W881" s="1" t="s">
        <v>444</v>
      </c>
      <c r="X881" s="1" t="s">
        <v>445</v>
      </c>
      <c r="Y881" s="1" t="s">
        <v>74</v>
      </c>
      <c r="Z881">
        <v>21</v>
      </c>
      <c r="AA881" s="2">
        <v>46100</v>
      </c>
      <c r="AB881">
        <v>17728.009999999998</v>
      </c>
      <c r="AC881">
        <v>21486.97</v>
      </c>
      <c r="AD881">
        <v>3031489.71</v>
      </c>
      <c r="AE881" s="1" t="s">
        <v>55</v>
      </c>
      <c r="AF881" s="2">
        <v>46187</v>
      </c>
      <c r="AG881" s="2">
        <v>46102</v>
      </c>
      <c r="AH881" s="2">
        <v>46378</v>
      </c>
      <c r="AI881" s="1" t="s">
        <v>91</v>
      </c>
      <c r="AJ881" s="1" t="s">
        <v>92</v>
      </c>
    </row>
    <row r="882" spans="1:36">
      <c r="A882" s="1" t="s">
        <v>5306</v>
      </c>
      <c r="B882" s="1" t="s">
        <v>5307</v>
      </c>
      <c r="C882" s="1" t="s">
        <v>5308</v>
      </c>
      <c r="D882" s="1" t="s">
        <v>1198</v>
      </c>
      <c r="E882" s="1" t="s">
        <v>110</v>
      </c>
      <c r="F882" s="1" t="s">
        <v>363</v>
      </c>
      <c r="G882" s="1" t="s">
        <v>400</v>
      </c>
      <c r="H882" s="1" t="s">
        <v>43</v>
      </c>
      <c r="I882" s="1" t="s">
        <v>44</v>
      </c>
      <c r="J882" t="s">
        <v>82</v>
      </c>
      <c r="K882" t="s">
        <v>83</v>
      </c>
      <c r="L882" s="1" t="s">
        <v>5309</v>
      </c>
      <c r="M882" s="1" t="s">
        <v>139</v>
      </c>
      <c r="N882" s="1" t="s">
        <v>236</v>
      </c>
      <c r="O882" s="1" t="s">
        <v>5310</v>
      </c>
      <c r="P882" s="1" t="s">
        <v>5311</v>
      </c>
      <c r="Q882">
        <v>173</v>
      </c>
      <c r="R882">
        <v>31</v>
      </c>
      <c r="S882">
        <v>142</v>
      </c>
      <c r="T882">
        <v>25</v>
      </c>
      <c r="U882">
        <v>10</v>
      </c>
      <c r="V882">
        <v>100</v>
      </c>
      <c r="W882" s="1" t="s">
        <v>104</v>
      </c>
      <c r="X882" s="1" t="s">
        <v>105</v>
      </c>
      <c r="Y882" s="1" t="s">
        <v>54</v>
      </c>
      <c r="Z882">
        <v>8</v>
      </c>
      <c r="AA882" s="2">
        <v>45859</v>
      </c>
      <c r="AB882">
        <v>6424.24</v>
      </c>
      <c r="AC882">
        <v>7598.55</v>
      </c>
      <c r="AD882">
        <v>1111393.52</v>
      </c>
      <c r="AE882" s="1" t="s">
        <v>55</v>
      </c>
      <c r="AF882" s="2">
        <v>46186</v>
      </c>
      <c r="AG882" s="2">
        <v>45874</v>
      </c>
      <c r="AH882" s="2"/>
      <c r="AI882" s="1" t="s">
        <v>410</v>
      </c>
      <c r="AJ882" s="1" t="s">
        <v>92</v>
      </c>
    </row>
    <row r="883" spans="1:36">
      <c r="A883" s="1" t="s">
        <v>5312</v>
      </c>
      <c r="B883" s="1" t="s">
        <v>5313</v>
      </c>
      <c r="C883" s="1" t="s">
        <v>5314</v>
      </c>
      <c r="D883" s="1" t="s">
        <v>621</v>
      </c>
      <c r="E883" s="1" t="s">
        <v>265</v>
      </c>
      <c r="F883" s="1" t="s">
        <v>622</v>
      </c>
      <c r="G883" s="1" t="s">
        <v>623</v>
      </c>
      <c r="H883" s="1" t="s">
        <v>43</v>
      </c>
      <c r="I883" s="1" t="s">
        <v>44</v>
      </c>
      <c r="J883" t="s">
        <v>45</v>
      </c>
      <c r="K883" t="s">
        <v>46</v>
      </c>
      <c r="L883" s="1" t="s">
        <v>5315</v>
      </c>
      <c r="M883" s="1" t="s">
        <v>126</v>
      </c>
      <c r="N883" s="1" t="s">
        <v>278</v>
      </c>
      <c r="O883" s="1" t="s">
        <v>5316</v>
      </c>
      <c r="P883" s="1" t="s">
        <v>3668</v>
      </c>
      <c r="Q883">
        <v>132</v>
      </c>
      <c r="R883">
        <v>13</v>
      </c>
      <c r="S883">
        <v>119</v>
      </c>
      <c r="U883">
        <v>20</v>
      </c>
      <c r="V883">
        <v>200</v>
      </c>
      <c r="W883" s="1" t="s">
        <v>151</v>
      </c>
      <c r="X883" s="1" t="s">
        <v>152</v>
      </c>
      <c r="Y883" s="1" t="s">
        <v>153</v>
      </c>
      <c r="Z883">
        <v>36</v>
      </c>
      <c r="AA883" s="2">
        <v>46001</v>
      </c>
      <c r="AB883">
        <v>282219.87</v>
      </c>
      <c r="AC883">
        <v>352020.64</v>
      </c>
      <c r="AD883">
        <v>37253022.840000004</v>
      </c>
      <c r="AE883" s="1" t="s">
        <v>55</v>
      </c>
      <c r="AF883" s="2">
        <v>46196</v>
      </c>
      <c r="AG883" s="2">
        <v>46012</v>
      </c>
      <c r="AH883" s="2"/>
      <c r="AI883" s="1" t="s">
        <v>91</v>
      </c>
      <c r="AJ883" s="1" t="s">
        <v>92</v>
      </c>
    </row>
    <row r="884" spans="1:36">
      <c r="A884" s="1" t="s">
        <v>5317</v>
      </c>
      <c r="B884" s="1" t="s">
        <v>5318</v>
      </c>
      <c r="C884" s="1" t="s">
        <v>5319</v>
      </c>
      <c r="D884" s="1" t="s">
        <v>284</v>
      </c>
      <c r="E884" s="1" t="s">
        <v>186</v>
      </c>
      <c r="F884" s="1" t="s">
        <v>80</v>
      </c>
      <c r="G884" s="1" t="s">
        <v>176</v>
      </c>
      <c r="H884" s="1" t="s">
        <v>43</v>
      </c>
      <c r="I884" s="1" t="s">
        <v>44</v>
      </c>
      <c r="J884" t="s">
        <v>82</v>
      </c>
      <c r="K884" t="s">
        <v>83</v>
      </c>
      <c r="L884" s="1" t="s">
        <v>5320</v>
      </c>
      <c r="M884" s="1" t="s">
        <v>168</v>
      </c>
      <c r="N884" s="1" t="s">
        <v>278</v>
      </c>
      <c r="O884" s="1" t="s">
        <v>5321</v>
      </c>
      <c r="P884" s="1" t="s">
        <v>5322</v>
      </c>
      <c r="Q884">
        <v>0</v>
      </c>
      <c r="R884">
        <v>0</v>
      </c>
      <c r="S884">
        <v>0</v>
      </c>
      <c r="T884">
        <v>20</v>
      </c>
      <c r="U884">
        <v>6</v>
      </c>
      <c r="V884">
        <v>120</v>
      </c>
      <c r="W884" s="1" t="s">
        <v>88</v>
      </c>
      <c r="X884" s="1" t="s">
        <v>89</v>
      </c>
      <c r="Y884" s="1" t="s">
        <v>90</v>
      </c>
      <c r="Z884">
        <v>31</v>
      </c>
      <c r="AA884" s="2">
        <v>45988</v>
      </c>
      <c r="AB884">
        <v>905394.46</v>
      </c>
      <c r="AC884">
        <v>1042225.12</v>
      </c>
      <c r="AD884">
        <v>0</v>
      </c>
      <c r="AE884" s="1" t="s">
        <v>55</v>
      </c>
      <c r="AF884" s="2">
        <v>46185</v>
      </c>
      <c r="AG884" s="2">
        <v>45999</v>
      </c>
      <c r="AH884" s="2"/>
      <c r="AI884" s="1" t="s">
        <v>56</v>
      </c>
      <c r="AJ884" s="1" t="s">
        <v>57</v>
      </c>
    </row>
    <row r="885" spans="1:36">
      <c r="A885" s="1" t="s">
        <v>5323</v>
      </c>
      <c r="B885" s="1" t="s">
        <v>5324</v>
      </c>
      <c r="C885" s="1" t="s">
        <v>5325</v>
      </c>
      <c r="D885" s="1" t="s">
        <v>636</v>
      </c>
      <c r="E885" s="1" t="s">
        <v>134</v>
      </c>
      <c r="F885" s="1" t="s">
        <v>217</v>
      </c>
      <c r="G885" s="1" t="s">
        <v>255</v>
      </c>
      <c r="H885" s="1" t="s">
        <v>43</v>
      </c>
      <c r="I885" s="1" t="s">
        <v>44</v>
      </c>
      <c r="J885" t="s">
        <v>65</v>
      </c>
      <c r="K885" t="s">
        <v>66</v>
      </c>
      <c r="L885" s="1" t="s">
        <v>2637</v>
      </c>
      <c r="M885" s="1" t="s">
        <v>68</v>
      </c>
      <c r="N885" s="1" t="s">
        <v>178</v>
      </c>
      <c r="O885" s="1" t="s">
        <v>5326</v>
      </c>
      <c r="P885" s="1" t="s">
        <v>5327</v>
      </c>
      <c r="Q885">
        <v>16</v>
      </c>
      <c r="R885">
        <v>0</v>
      </c>
      <c r="S885">
        <v>16</v>
      </c>
      <c r="T885">
        <v>10</v>
      </c>
      <c r="U885">
        <v>3</v>
      </c>
      <c r="V885">
        <v>60</v>
      </c>
      <c r="W885" s="1" t="s">
        <v>229</v>
      </c>
      <c r="X885" s="1" t="s">
        <v>230</v>
      </c>
      <c r="Y885" s="1" t="s">
        <v>153</v>
      </c>
      <c r="Z885">
        <v>31</v>
      </c>
      <c r="AA885" s="2">
        <v>46027</v>
      </c>
      <c r="AB885">
        <v>446995.82</v>
      </c>
      <c r="AC885">
        <v>613929.57999999996</v>
      </c>
      <c r="AD885">
        <v>7151933.1200000001</v>
      </c>
      <c r="AE885" s="1" t="s">
        <v>55</v>
      </c>
      <c r="AF885" s="2">
        <v>46195</v>
      </c>
      <c r="AG885" s="2">
        <v>46033</v>
      </c>
      <c r="AH885" s="2"/>
      <c r="AI885" s="1" t="s">
        <v>91</v>
      </c>
      <c r="AJ885" s="1" t="s">
        <v>92</v>
      </c>
    </row>
    <row r="886" spans="1:36">
      <c r="A886" s="1" t="s">
        <v>5328</v>
      </c>
      <c r="B886" s="1" t="s">
        <v>5329</v>
      </c>
      <c r="C886" s="1" t="s">
        <v>5330</v>
      </c>
      <c r="D886" s="1" t="s">
        <v>185</v>
      </c>
      <c r="E886" s="1" t="s">
        <v>186</v>
      </c>
      <c r="F886" s="1" t="s">
        <v>111</v>
      </c>
      <c r="G886" s="1" t="s">
        <v>187</v>
      </c>
      <c r="H886" s="1" t="s">
        <v>43</v>
      </c>
      <c r="I886" s="1" t="s">
        <v>44</v>
      </c>
      <c r="J886" t="s">
        <v>65</v>
      </c>
      <c r="K886" t="s">
        <v>66</v>
      </c>
      <c r="L886" s="1" t="s">
        <v>5331</v>
      </c>
      <c r="M886" s="1" t="s">
        <v>48</v>
      </c>
      <c r="N886" s="1" t="s">
        <v>101</v>
      </c>
      <c r="O886" s="1" t="s">
        <v>5332</v>
      </c>
      <c r="P886" s="1" t="s">
        <v>5333</v>
      </c>
      <c r="Q886">
        <v>27</v>
      </c>
      <c r="R886">
        <v>1</v>
      </c>
      <c r="S886">
        <v>26</v>
      </c>
      <c r="T886">
        <v>25</v>
      </c>
      <c r="U886">
        <v>12</v>
      </c>
      <c r="V886">
        <v>125</v>
      </c>
      <c r="W886" s="1" t="s">
        <v>72</v>
      </c>
      <c r="X886" s="1" t="s">
        <v>73</v>
      </c>
      <c r="Y886" s="1" t="s">
        <v>74</v>
      </c>
      <c r="Z886">
        <v>17</v>
      </c>
      <c r="AA886" s="2">
        <v>45684</v>
      </c>
      <c r="AB886">
        <v>59689.48</v>
      </c>
      <c r="AC886">
        <v>78110.37</v>
      </c>
      <c r="AD886">
        <v>1611615.96</v>
      </c>
      <c r="AE886" s="1" t="s">
        <v>55</v>
      </c>
      <c r="AF886" s="2">
        <v>46142</v>
      </c>
      <c r="AG886" s="2">
        <v>45693</v>
      </c>
      <c r="AH886" s="2"/>
      <c r="AI886" s="1" t="s">
        <v>91</v>
      </c>
      <c r="AJ886" s="1" t="s">
        <v>92</v>
      </c>
    </row>
    <row r="887" spans="1:36">
      <c r="A887" s="1" t="s">
        <v>5334</v>
      </c>
      <c r="B887" s="1" t="s">
        <v>5335</v>
      </c>
      <c r="C887" s="1" t="s">
        <v>5336</v>
      </c>
      <c r="D887" s="1" t="s">
        <v>907</v>
      </c>
      <c r="E887" s="1" t="s">
        <v>79</v>
      </c>
      <c r="F887" s="1" t="s">
        <v>363</v>
      </c>
      <c r="G887" s="1" t="s">
        <v>364</v>
      </c>
      <c r="H887" s="1" t="s">
        <v>43</v>
      </c>
      <c r="I887" s="1" t="s">
        <v>201</v>
      </c>
      <c r="J887" t="s">
        <v>45</v>
      </c>
      <c r="K887" t="s">
        <v>46</v>
      </c>
      <c r="L887" s="1" t="s">
        <v>5337</v>
      </c>
      <c r="M887" s="1" t="s">
        <v>48</v>
      </c>
      <c r="N887" s="1" t="s">
        <v>115</v>
      </c>
      <c r="O887" s="1" t="s">
        <v>5338</v>
      </c>
      <c r="P887" s="1" t="s">
        <v>5339</v>
      </c>
      <c r="Q887">
        <v>189</v>
      </c>
      <c r="R887">
        <v>50</v>
      </c>
      <c r="S887">
        <v>139</v>
      </c>
      <c r="T887">
        <v>30</v>
      </c>
      <c r="U887">
        <v>12</v>
      </c>
      <c r="V887">
        <v>240</v>
      </c>
      <c r="W887" s="1" t="s">
        <v>259</v>
      </c>
      <c r="X887" s="1" t="s">
        <v>260</v>
      </c>
      <c r="Y887" s="1" t="s">
        <v>54</v>
      </c>
      <c r="Z887">
        <v>6</v>
      </c>
      <c r="AA887" s="2">
        <v>46106</v>
      </c>
      <c r="AB887">
        <v>46575.59</v>
      </c>
      <c r="AC887">
        <v>67961.02</v>
      </c>
      <c r="AD887">
        <v>8802786.5099999998</v>
      </c>
      <c r="AE887" s="1" t="s">
        <v>55</v>
      </c>
      <c r="AF887" s="2">
        <v>46167</v>
      </c>
      <c r="AG887" s="2">
        <v>46112</v>
      </c>
      <c r="AH887" s="2"/>
      <c r="AI887" s="1" t="s">
        <v>91</v>
      </c>
      <c r="AJ887" s="1" t="s">
        <v>92</v>
      </c>
    </row>
    <row r="888" spans="1:36">
      <c r="A888" s="1" t="s">
        <v>5340</v>
      </c>
      <c r="B888" s="1" t="s">
        <v>5341</v>
      </c>
      <c r="C888" s="1" t="s">
        <v>5342</v>
      </c>
      <c r="D888" s="1" t="s">
        <v>2078</v>
      </c>
      <c r="E888" s="1" t="s">
        <v>243</v>
      </c>
      <c r="F888" s="1" t="s">
        <v>244</v>
      </c>
      <c r="G888" s="1" t="s">
        <v>245</v>
      </c>
      <c r="H888" s="1" t="s">
        <v>43</v>
      </c>
      <c r="I888" s="1" t="s">
        <v>44</v>
      </c>
      <c r="J888" t="s">
        <v>45</v>
      </c>
      <c r="K888" t="s">
        <v>46</v>
      </c>
      <c r="L888" s="1" t="s">
        <v>5343</v>
      </c>
      <c r="M888" s="1" t="s">
        <v>114</v>
      </c>
      <c r="N888" s="1" t="s">
        <v>178</v>
      </c>
      <c r="O888" s="1" t="s">
        <v>5344</v>
      </c>
      <c r="P888" s="1" t="s">
        <v>5345</v>
      </c>
      <c r="Q888">
        <v>93</v>
      </c>
      <c r="R888">
        <v>17</v>
      </c>
      <c r="S888">
        <v>76</v>
      </c>
      <c r="T888">
        <v>50</v>
      </c>
      <c r="U888">
        <v>20</v>
      </c>
      <c r="V888">
        <v>300</v>
      </c>
      <c r="W888" s="1" t="s">
        <v>151</v>
      </c>
      <c r="X888" s="1" t="s">
        <v>152</v>
      </c>
      <c r="Y888" s="1" t="s">
        <v>153</v>
      </c>
      <c r="Z888">
        <v>39</v>
      </c>
      <c r="AA888" s="2">
        <v>45719</v>
      </c>
      <c r="AB888">
        <v>310538.48</v>
      </c>
      <c r="AC888">
        <v>422907.57</v>
      </c>
      <c r="AD888">
        <v>28880078.640000001</v>
      </c>
      <c r="AE888" s="1" t="s">
        <v>55</v>
      </c>
      <c r="AF888" s="2">
        <v>46147</v>
      </c>
      <c r="AG888" s="2">
        <v>45722</v>
      </c>
      <c r="AH888" s="2"/>
      <c r="AI888" s="1" t="s">
        <v>91</v>
      </c>
      <c r="AJ888" s="1" t="s">
        <v>92</v>
      </c>
    </row>
    <row r="889" spans="1:36">
      <c r="A889" s="1" t="s">
        <v>5346</v>
      </c>
      <c r="B889" s="1" t="s">
        <v>5347</v>
      </c>
      <c r="C889" s="1" t="s">
        <v>5348</v>
      </c>
      <c r="D889" s="1" t="s">
        <v>185</v>
      </c>
      <c r="E889" s="1" t="s">
        <v>186</v>
      </c>
      <c r="F889" s="1" t="s">
        <v>111</v>
      </c>
      <c r="G889" s="1" t="s">
        <v>187</v>
      </c>
      <c r="H889" s="1" t="s">
        <v>43</v>
      </c>
      <c r="I889" s="1" t="s">
        <v>44</v>
      </c>
      <c r="J889" t="s">
        <v>45</v>
      </c>
      <c r="K889" t="s">
        <v>46</v>
      </c>
      <c r="L889" s="1" t="s">
        <v>171</v>
      </c>
      <c r="M889" s="1" t="s">
        <v>168</v>
      </c>
      <c r="N889" s="1" t="s">
        <v>101</v>
      </c>
      <c r="O889" s="1" t="s">
        <v>5349</v>
      </c>
      <c r="P889" s="1" t="s">
        <v>5350</v>
      </c>
      <c r="Q889">
        <v>320</v>
      </c>
      <c r="R889">
        <v>84</v>
      </c>
      <c r="S889">
        <v>236</v>
      </c>
      <c r="T889">
        <v>100</v>
      </c>
      <c r="U889">
        <v>30</v>
      </c>
      <c r="V889">
        <v>500</v>
      </c>
      <c r="W889" s="1" t="s">
        <v>249</v>
      </c>
      <c r="X889" s="1" t="s">
        <v>375</v>
      </c>
      <c r="Y889" s="1" t="s">
        <v>54</v>
      </c>
      <c r="Z889">
        <v>7</v>
      </c>
      <c r="AA889" s="2">
        <v>46081</v>
      </c>
      <c r="AB889">
        <v>86923.41</v>
      </c>
      <c r="AC889">
        <v>106234.2</v>
      </c>
      <c r="AD889">
        <v>27815491.199999999</v>
      </c>
      <c r="AE889" s="1" t="s">
        <v>55</v>
      </c>
      <c r="AF889" s="2">
        <v>46188</v>
      </c>
      <c r="AG889" s="2">
        <v>46096</v>
      </c>
      <c r="AH889" s="2"/>
      <c r="AI889" s="1" t="s">
        <v>91</v>
      </c>
      <c r="AJ889" s="1" t="s">
        <v>92</v>
      </c>
    </row>
    <row r="890" spans="1:36">
      <c r="A890" s="1" t="s">
        <v>5351</v>
      </c>
      <c r="B890" s="1" t="s">
        <v>5352</v>
      </c>
      <c r="C890" s="1" t="s">
        <v>5353</v>
      </c>
      <c r="D890" s="1" t="s">
        <v>977</v>
      </c>
      <c r="E890" s="1" t="s">
        <v>978</v>
      </c>
      <c r="F890" s="1" t="s">
        <v>97</v>
      </c>
      <c r="G890" s="1" t="s">
        <v>98</v>
      </c>
      <c r="H890" s="1" t="s">
        <v>43</v>
      </c>
      <c r="I890" s="1" t="s">
        <v>44</v>
      </c>
      <c r="J890" t="s">
        <v>82</v>
      </c>
      <c r="K890" t="s">
        <v>83</v>
      </c>
      <c r="L890" s="1" t="s">
        <v>5354</v>
      </c>
      <c r="M890" s="1" t="s">
        <v>139</v>
      </c>
      <c r="N890" s="1" t="s">
        <v>236</v>
      </c>
      <c r="O890" s="1" t="s">
        <v>5355</v>
      </c>
      <c r="P890" s="1" t="s">
        <v>5356</v>
      </c>
      <c r="Q890">
        <v>269</v>
      </c>
      <c r="R890">
        <v>91</v>
      </c>
      <c r="S890">
        <v>178</v>
      </c>
      <c r="T890">
        <v>40</v>
      </c>
      <c r="U890">
        <v>16</v>
      </c>
      <c r="V890">
        <v>160</v>
      </c>
      <c r="W890" s="1" t="s">
        <v>308</v>
      </c>
      <c r="X890" s="1" t="s">
        <v>309</v>
      </c>
      <c r="Y890" s="1" t="s">
        <v>74</v>
      </c>
      <c r="Z890">
        <v>22</v>
      </c>
      <c r="AA890" s="2">
        <v>45834</v>
      </c>
      <c r="AB890">
        <v>219001.81</v>
      </c>
      <c r="AC890">
        <v>267125.86</v>
      </c>
      <c r="AD890">
        <v>58911486.890000001</v>
      </c>
      <c r="AE890" s="1" t="s">
        <v>55</v>
      </c>
      <c r="AF890" s="2">
        <v>46147</v>
      </c>
      <c r="AG890" s="2">
        <v>45846</v>
      </c>
      <c r="AH890" s="2"/>
      <c r="AI890" s="1" t="s">
        <v>410</v>
      </c>
      <c r="AJ890" s="1" t="s">
        <v>92</v>
      </c>
    </row>
    <row r="891" spans="1:36">
      <c r="A891" s="1" t="s">
        <v>5357</v>
      </c>
      <c r="B891" s="1" t="s">
        <v>5358</v>
      </c>
      <c r="C891" s="1" t="s">
        <v>5359</v>
      </c>
      <c r="D891" s="1" t="s">
        <v>426</v>
      </c>
      <c r="E891" s="1" t="s">
        <v>146</v>
      </c>
      <c r="F891" s="1" t="s">
        <v>266</v>
      </c>
      <c r="G891" s="1" t="s">
        <v>276</v>
      </c>
      <c r="H891" s="1" t="s">
        <v>43</v>
      </c>
      <c r="I891" s="1" t="s">
        <v>44</v>
      </c>
      <c r="J891" t="s">
        <v>45</v>
      </c>
      <c r="K891" t="s">
        <v>46</v>
      </c>
      <c r="L891" s="1" t="s">
        <v>4182</v>
      </c>
      <c r="M891" s="1" t="s">
        <v>114</v>
      </c>
      <c r="N891" s="1" t="s">
        <v>203</v>
      </c>
      <c r="O891" s="1" t="s">
        <v>5360</v>
      </c>
      <c r="P891" s="1" t="s">
        <v>5361</v>
      </c>
      <c r="Q891">
        <v>187</v>
      </c>
      <c r="R891">
        <v>65</v>
      </c>
      <c r="S891">
        <v>122</v>
      </c>
      <c r="T891">
        <v>25</v>
      </c>
      <c r="U891">
        <v>12</v>
      </c>
      <c r="V891">
        <v>125</v>
      </c>
      <c r="W891" s="1" t="s">
        <v>249</v>
      </c>
      <c r="X891" s="1" t="s">
        <v>375</v>
      </c>
      <c r="Y891" s="1" t="s">
        <v>54</v>
      </c>
      <c r="Z891">
        <v>7</v>
      </c>
      <c r="AA891" s="2">
        <v>46101</v>
      </c>
      <c r="AB891">
        <v>512712.61</v>
      </c>
      <c r="AC891">
        <v>716971.56</v>
      </c>
      <c r="AD891">
        <v>95877258.069999993</v>
      </c>
      <c r="AE891" s="1" t="s">
        <v>55</v>
      </c>
      <c r="AF891" s="2">
        <v>46174</v>
      </c>
      <c r="AG891" s="2">
        <v>46112</v>
      </c>
      <c r="AH891" s="2"/>
      <c r="AI891" s="1" t="s">
        <v>410</v>
      </c>
      <c r="AJ891" s="1" t="s">
        <v>92</v>
      </c>
    </row>
    <row r="892" spans="1:36">
      <c r="A892" s="1" t="s">
        <v>5362</v>
      </c>
      <c r="B892" s="1" t="s">
        <v>5363</v>
      </c>
      <c r="C892" s="1" t="s">
        <v>5364</v>
      </c>
      <c r="D892" s="1" t="s">
        <v>334</v>
      </c>
      <c r="E892" s="1" t="s">
        <v>335</v>
      </c>
      <c r="F892" s="1" t="s">
        <v>97</v>
      </c>
      <c r="G892" s="1" t="s">
        <v>1110</v>
      </c>
      <c r="H892" s="1" t="s">
        <v>43</v>
      </c>
      <c r="I892" s="1" t="s">
        <v>44</v>
      </c>
      <c r="J892" t="s">
        <v>82</v>
      </c>
      <c r="K892" t="s">
        <v>83</v>
      </c>
      <c r="L892" s="1" t="s">
        <v>779</v>
      </c>
      <c r="M892" s="1" t="s">
        <v>85</v>
      </c>
      <c r="N892" s="1" t="s">
        <v>178</v>
      </c>
      <c r="O892" s="1" t="s">
        <v>5365</v>
      </c>
      <c r="P892" s="1" t="s">
        <v>5366</v>
      </c>
      <c r="Q892">
        <v>140</v>
      </c>
      <c r="R892">
        <v>19</v>
      </c>
      <c r="S892">
        <v>121</v>
      </c>
      <c r="T892">
        <v>30</v>
      </c>
      <c r="U892">
        <v>15</v>
      </c>
      <c r="V892">
        <v>150</v>
      </c>
      <c r="W892" s="1" t="s">
        <v>308</v>
      </c>
      <c r="X892" s="1" t="s">
        <v>309</v>
      </c>
      <c r="Y892" s="1" t="s">
        <v>74</v>
      </c>
      <c r="Z892">
        <v>25</v>
      </c>
      <c r="AA892" s="2">
        <v>46182</v>
      </c>
      <c r="AB892">
        <v>108607.9</v>
      </c>
      <c r="AC892">
        <v>148790.66</v>
      </c>
      <c r="AD892">
        <v>15205106</v>
      </c>
      <c r="AE892" s="1" t="s">
        <v>55</v>
      </c>
      <c r="AF892" s="2">
        <v>46185</v>
      </c>
      <c r="AG892" s="2">
        <v>46195</v>
      </c>
      <c r="AH892" s="2"/>
      <c r="AI892" s="1" t="s">
        <v>91</v>
      </c>
      <c r="AJ892" s="1" t="s">
        <v>92</v>
      </c>
    </row>
    <row r="893" spans="1:36">
      <c r="A893" s="1" t="s">
        <v>5367</v>
      </c>
      <c r="B893" s="1" t="s">
        <v>5368</v>
      </c>
      <c r="C893" s="1" t="s">
        <v>5369</v>
      </c>
      <c r="D893" s="1" t="s">
        <v>355</v>
      </c>
      <c r="E893" s="1" t="s">
        <v>62</v>
      </c>
      <c r="F893" s="1" t="s">
        <v>123</v>
      </c>
      <c r="G893" s="1" t="s">
        <v>200</v>
      </c>
      <c r="H893" s="1" t="s">
        <v>43</v>
      </c>
      <c r="I893" s="1" t="s">
        <v>44</v>
      </c>
      <c r="J893" t="s">
        <v>65</v>
      </c>
      <c r="K893" t="s">
        <v>66</v>
      </c>
      <c r="L893" s="1" t="s">
        <v>171</v>
      </c>
      <c r="M893" s="1" t="s">
        <v>48</v>
      </c>
      <c r="N893" s="1" t="s">
        <v>69</v>
      </c>
      <c r="O893" s="1" t="s">
        <v>5370</v>
      </c>
      <c r="P893" s="1" t="s">
        <v>5371</v>
      </c>
      <c r="Q893">
        <v>384</v>
      </c>
      <c r="R893">
        <v>110</v>
      </c>
      <c r="S893">
        <v>274</v>
      </c>
      <c r="T893">
        <v>60</v>
      </c>
      <c r="U893">
        <v>18</v>
      </c>
      <c r="V893">
        <v>480</v>
      </c>
      <c r="W893" s="1" t="s">
        <v>72</v>
      </c>
      <c r="X893" s="1" t="s">
        <v>73</v>
      </c>
      <c r="Y893" s="1" t="s">
        <v>74</v>
      </c>
      <c r="Z893">
        <v>16</v>
      </c>
      <c r="AA893" s="2">
        <v>45786</v>
      </c>
      <c r="AB893">
        <v>374944.4</v>
      </c>
      <c r="AC893">
        <v>551761.16</v>
      </c>
      <c r="AD893">
        <v>143978649.59999999</v>
      </c>
      <c r="AE893" s="1" t="s">
        <v>55</v>
      </c>
      <c r="AF893" s="2">
        <v>46190</v>
      </c>
      <c r="AG893" s="2">
        <v>45801</v>
      </c>
      <c r="AH893" s="2"/>
      <c r="AI893" s="1" t="s">
        <v>91</v>
      </c>
      <c r="AJ893" s="1" t="s">
        <v>92</v>
      </c>
    </row>
    <row r="894" spans="1:36">
      <c r="A894" s="1" t="s">
        <v>5372</v>
      </c>
      <c r="B894" s="1" t="s">
        <v>5373</v>
      </c>
      <c r="C894" s="1" t="s">
        <v>5374</v>
      </c>
      <c r="D894" s="1" t="s">
        <v>145</v>
      </c>
      <c r="E894" s="1" t="s">
        <v>146</v>
      </c>
      <c r="F894" s="1" t="s">
        <v>41</v>
      </c>
      <c r="G894" s="1" t="s">
        <v>786</v>
      </c>
      <c r="H894" s="1" t="s">
        <v>43</v>
      </c>
      <c r="I894" s="1" t="s">
        <v>44</v>
      </c>
      <c r="J894" t="s">
        <v>82</v>
      </c>
      <c r="K894" t="s">
        <v>83</v>
      </c>
      <c r="L894" s="1" t="s">
        <v>5375</v>
      </c>
      <c r="M894" s="1" t="s">
        <v>100</v>
      </c>
      <c r="N894" s="1" t="s">
        <v>101</v>
      </c>
      <c r="O894" s="1" t="s">
        <v>5376</v>
      </c>
      <c r="P894" s="1" t="s">
        <v>5377</v>
      </c>
      <c r="Q894">
        <v>76</v>
      </c>
      <c r="R894">
        <v>15</v>
      </c>
      <c r="S894">
        <v>61</v>
      </c>
      <c r="T894">
        <v>15</v>
      </c>
      <c r="U894">
        <v>7</v>
      </c>
      <c r="V894">
        <v>75</v>
      </c>
      <c r="W894" s="1" t="s">
        <v>161</v>
      </c>
      <c r="X894" s="1" t="s">
        <v>162</v>
      </c>
      <c r="Y894" s="1" t="s">
        <v>54</v>
      </c>
      <c r="Z894">
        <v>3</v>
      </c>
      <c r="AA894" s="2">
        <v>45807</v>
      </c>
      <c r="AB894">
        <v>34425.19</v>
      </c>
      <c r="AC894">
        <v>53134.61</v>
      </c>
      <c r="AD894">
        <v>2616314.44</v>
      </c>
      <c r="AE894" s="1" t="s">
        <v>55</v>
      </c>
      <c r="AF894" s="2">
        <v>46159</v>
      </c>
      <c r="AG894" s="2">
        <v>45818</v>
      </c>
      <c r="AH894" s="2"/>
      <c r="AI894" s="1" t="s">
        <v>410</v>
      </c>
      <c r="AJ894" s="1" t="s">
        <v>92</v>
      </c>
    </row>
    <row r="895" spans="1:36">
      <c r="A895" s="1" t="s">
        <v>5378</v>
      </c>
      <c r="B895" s="1" t="s">
        <v>5379</v>
      </c>
      <c r="C895" s="1" t="s">
        <v>5380</v>
      </c>
      <c r="D895" s="1" t="s">
        <v>413</v>
      </c>
      <c r="E895" s="1" t="s">
        <v>146</v>
      </c>
      <c r="F895" s="1" t="s">
        <v>244</v>
      </c>
      <c r="G895" s="1" t="s">
        <v>509</v>
      </c>
      <c r="H895" s="1" t="s">
        <v>43</v>
      </c>
      <c r="I895" s="1" t="s">
        <v>44</v>
      </c>
      <c r="J895" t="s">
        <v>45</v>
      </c>
      <c r="K895" t="s">
        <v>46</v>
      </c>
      <c r="L895" s="1" t="s">
        <v>793</v>
      </c>
      <c r="M895" s="1" t="s">
        <v>48</v>
      </c>
      <c r="N895" s="1" t="s">
        <v>49</v>
      </c>
      <c r="O895" s="1" t="s">
        <v>5381</v>
      </c>
      <c r="P895" s="1" t="s">
        <v>5382</v>
      </c>
      <c r="Q895">
        <v>53</v>
      </c>
      <c r="R895">
        <v>19</v>
      </c>
      <c r="S895">
        <v>34</v>
      </c>
      <c r="T895">
        <v>15</v>
      </c>
      <c r="U895">
        <v>6</v>
      </c>
      <c r="V895">
        <v>120</v>
      </c>
      <c r="W895" s="1" t="s">
        <v>151</v>
      </c>
      <c r="X895" s="1" t="s">
        <v>152</v>
      </c>
      <c r="Y895" s="1" t="s">
        <v>153</v>
      </c>
      <c r="Z895">
        <v>33</v>
      </c>
      <c r="AA895" s="2">
        <v>46095</v>
      </c>
      <c r="AB895">
        <v>46257.68</v>
      </c>
      <c r="AC895">
        <v>57643.6</v>
      </c>
      <c r="AD895">
        <v>2451657.04</v>
      </c>
      <c r="AE895" s="1" t="s">
        <v>55</v>
      </c>
      <c r="AF895" s="2">
        <v>46149</v>
      </c>
      <c r="AG895" s="2">
        <v>46102</v>
      </c>
      <c r="AH895" s="2"/>
      <c r="AI895" s="1" t="s">
        <v>91</v>
      </c>
      <c r="AJ895" s="1" t="s">
        <v>92</v>
      </c>
    </row>
    <row r="896" spans="1:36">
      <c r="A896" s="1" t="s">
        <v>5383</v>
      </c>
      <c r="B896" s="1" t="s">
        <v>5384</v>
      </c>
      <c r="C896" s="1" t="s">
        <v>5385</v>
      </c>
      <c r="D896" s="1" t="s">
        <v>1179</v>
      </c>
      <c r="E896" s="1" t="s">
        <v>110</v>
      </c>
      <c r="F896" s="1" t="s">
        <v>41</v>
      </c>
      <c r="G896" s="1" t="s">
        <v>147</v>
      </c>
      <c r="H896" s="1" t="s">
        <v>43</v>
      </c>
      <c r="I896" s="1" t="s">
        <v>44</v>
      </c>
      <c r="J896" t="s">
        <v>65</v>
      </c>
      <c r="K896" t="s">
        <v>66</v>
      </c>
      <c r="L896" s="1" t="s">
        <v>5386</v>
      </c>
      <c r="M896" s="1" t="s">
        <v>48</v>
      </c>
      <c r="N896" s="1" t="s">
        <v>278</v>
      </c>
      <c r="O896" s="1" t="s">
        <v>5387</v>
      </c>
      <c r="P896" s="1" t="s">
        <v>5388</v>
      </c>
      <c r="Q896">
        <v>137</v>
      </c>
      <c r="R896">
        <v>32</v>
      </c>
      <c r="S896">
        <v>105</v>
      </c>
      <c r="T896">
        <v>15</v>
      </c>
      <c r="U896">
        <v>6</v>
      </c>
      <c r="V896">
        <v>150</v>
      </c>
      <c r="W896" s="1" t="s">
        <v>72</v>
      </c>
      <c r="X896" s="1" t="s">
        <v>73</v>
      </c>
      <c r="Y896" s="1" t="s">
        <v>74</v>
      </c>
      <c r="Z896">
        <v>14</v>
      </c>
      <c r="AA896" s="2">
        <v>46172</v>
      </c>
      <c r="AB896">
        <v>79972.95</v>
      </c>
      <c r="AC896">
        <v>120822.29</v>
      </c>
      <c r="AD896">
        <v>10956294.15</v>
      </c>
      <c r="AE896" s="1" t="s">
        <v>55</v>
      </c>
      <c r="AF896" s="2">
        <v>46169</v>
      </c>
      <c r="AG896" s="2">
        <v>46181</v>
      </c>
      <c r="AH896" s="2"/>
      <c r="AI896" s="1" t="s">
        <v>91</v>
      </c>
      <c r="AJ896" s="1" t="s">
        <v>92</v>
      </c>
    </row>
    <row r="897" spans="1:36">
      <c r="A897" s="1" t="s">
        <v>5389</v>
      </c>
      <c r="B897" s="1" t="s">
        <v>5390</v>
      </c>
      <c r="C897" s="1" t="s">
        <v>5391</v>
      </c>
      <c r="D897" s="1" t="s">
        <v>121</v>
      </c>
      <c r="E897" s="1" t="s">
        <v>122</v>
      </c>
      <c r="F897" s="1" t="s">
        <v>123</v>
      </c>
      <c r="G897" s="1" t="s">
        <v>200</v>
      </c>
      <c r="H897" s="1" t="s">
        <v>43</v>
      </c>
      <c r="I897" s="1" t="s">
        <v>44</v>
      </c>
      <c r="J897" t="s">
        <v>65</v>
      </c>
      <c r="K897" t="s">
        <v>66</v>
      </c>
      <c r="L897" s="1" t="s">
        <v>5392</v>
      </c>
      <c r="M897" s="1" t="s">
        <v>168</v>
      </c>
      <c r="N897" s="1" t="s">
        <v>101</v>
      </c>
      <c r="O897" s="1" t="s">
        <v>5393</v>
      </c>
      <c r="P897" s="1" t="s">
        <v>5394</v>
      </c>
      <c r="Q897">
        <v>47</v>
      </c>
      <c r="R897">
        <v>9</v>
      </c>
      <c r="S897">
        <v>38</v>
      </c>
      <c r="T897">
        <v>15</v>
      </c>
      <c r="U897">
        <v>6</v>
      </c>
      <c r="V897">
        <v>120</v>
      </c>
      <c r="W897" s="1" t="s">
        <v>52</v>
      </c>
      <c r="X897" s="1" t="s">
        <v>53</v>
      </c>
      <c r="Y897" s="1" t="s">
        <v>54</v>
      </c>
      <c r="Z897">
        <v>8</v>
      </c>
      <c r="AA897" s="2">
        <v>46099</v>
      </c>
      <c r="AB897">
        <v>391438.82</v>
      </c>
      <c r="AC897">
        <v>455585.88</v>
      </c>
      <c r="AD897">
        <v>18397624.539999999</v>
      </c>
      <c r="AE897" s="1" t="s">
        <v>55</v>
      </c>
      <c r="AF897" s="2">
        <v>46181</v>
      </c>
      <c r="AG897" s="2">
        <v>46101</v>
      </c>
      <c r="AH897" s="2"/>
      <c r="AI897" s="1" t="s">
        <v>91</v>
      </c>
      <c r="AJ897" s="1" t="s">
        <v>92</v>
      </c>
    </row>
    <row r="898" spans="1:36">
      <c r="A898" s="1" t="s">
        <v>5395</v>
      </c>
      <c r="B898" s="1" t="s">
        <v>5396</v>
      </c>
      <c r="C898" s="1" t="s">
        <v>5397</v>
      </c>
      <c r="D898" s="1" t="s">
        <v>209</v>
      </c>
      <c r="E898" s="1" t="s">
        <v>40</v>
      </c>
      <c r="F898" s="1" t="s">
        <v>123</v>
      </c>
      <c r="G898" s="1" t="s">
        <v>124</v>
      </c>
      <c r="H898" s="1" t="s">
        <v>43</v>
      </c>
      <c r="I898" s="1" t="s">
        <v>44</v>
      </c>
      <c r="J898" t="s">
        <v>45</v>
      </c>
      <c r="K898" t="s">
        <v>46</v>
      </c>
      <c r="L898" s="1" t="s">
        <v>1826</v>
      </c>
      <c r="M898" s="1" t="s">
        <v>100</v>
      </c>
      <c r="N898" s="1" t="s">
        <v>49</v>
      </c>
      <c r="O898" s="1" t="s">
        <v>5398</v>
      </c>
      <c r="P898" s="1" t="s">
        <v>5399</v>
      </c>
      <c r="Q898">
        <v>29</v>
      </c>
      <c r="R898">
        <v>9</v>
      </c>
      <c r="S898">
        <v>20</v>
      </c>
      <c r="T898">
        <v>20</v>
      </c>
      <c r="U898">
        <v>8</v>
      </c>
      <c r="V898">
        <v>120</v>
      </c>
      <c r="W898" s="1" t="s">
        <v>72</v>
      </c>
      <c r="X898" s="1" t="s">
        <v>73</v>
      </c>
      <c r="Y898" s="1" t="s">
        <v>74</v>
      </c>
      <c r="Z898">
        <v>17</v>
      </c>
      <c r="AA898" s="2">
        <v>46077</v>
      </c>
      <c r="AB898">
        <v>272524.15999999997</v>
      </c>
      <c r="AC898">
        <v>356979.9</v>
      </c>
      <c r="AD898">
        <v>7903200.6399999997</v>
      </c>
      <c r="AE898" s="1" t="s">
        <v>55</v>
      </c>
      <c r="AF898" s="2">
        <v>46194</v>
      </c>
      <c r="AG898" s="2">
        <v>46083</v>
      </c>
      <c r="AH898" s="2"/>
      <c r="AI898" s="1" t="s">
        <v>91</v>
      </c>
      <c r="AJ898" s="1" t="s">
        <v>92</v>
      </c>
    </row>
    <row r="899" spans="1:36">
      <c r="A899" s="1" t="s">
        <v>5400</v>
      </c>
      <c r="B899" s="1" t="s">
        <v>5401</v>
      </c>
      <c r="C899" s="1" t="s">
        <v>5402</v>
      </c>
      <c r="D899" s="1" t="s">
        <v>1318</v>
      </c>
      <c r="E899" s="1" t="s">
        <v>62</v>
      </c>
      <c r="F899" s="1" t="s">
        <v>363</v>
      </c>
      <c r="G899" s="1" t="s">
        <v>400</v>
      </c>
      <c r="H899" s="1" t="s">
        <v>43</v>
      </c>
      <c r="I899" s="1" t="s">
        <v>44</v>
      </c>
      <c r="J899" t="s">
        <v>65</v>
      </c>
      <c r="K899" t="s">
        <v>66</v>
      </c>
      <c r="L899" s="1" t="s">
        <v>5403</v>
      </c>
      <c r="M899" s="1" t="s">
        <v>139</v>
      </c>
      <c r="N899" s="1" t="s">
        <v>115</v>
      </c>
      <c r="O899" s="1" t="s">
        <v>5404</v>
      </c>
      <c r="P899" s="1" t="s">
        <v>5405</v>
      </c>
      <c r="Q899">
        <v>242</v>
      </c>
      <c r="R899">
        <v>8</v>
      </c>
      <c r="S899">
        <v>234</v>
      </c>
      <c r="U899">
        <v>20</v>
      </c>
      <c r="V899">
        <v>300</v>
      </c>
      <c r="W899" s="1" t="s">
        <v>52</v>
      </c>
      <c r="X899" s="1" t="s">
        <v>53</v>
      </c>
      <c r="Y899" s="1" t="s">
        <v>54</v>
      </c>
      <c r="Z899">
        <v>8</v>
      </c>
      <c r="AA899" s="2">
        <v>45895</v>
      </c>
      <c r="AB899">
        <v>44204.49</v>
      </c>
      <c r="AC899">
        <v>51923.57</v>
      </c>
      <c r="AD899">
        <v>10697486.58</v>
      </c>
      <c r="AE899" s="1" t="s">
        <v>55</v>
      </c>
      <c r="AF899" s="2">
        <v>46176</v>
      </c>
      <c r="AG899" s="2">
        <v>45907</v>
      </c>
      <c r="AH899" s="2"/>
      <c r="AI899" s="1" t="s">
        <v>91</v>
      </c>
      <c r="AJ899" s="1" t="s">
        <v>92</v>
      </c>
    </row>
    <row r="900" spans="1:36">
      <c r="A900" s="1" t="s">
        <v>5406</v>
      </c>
      <c r="B900" s="1" t="s">
        <v>5407</v>
      </c>
      <c r="C900" s="1" t="s">
        <v>5408</v>
      </c>
      <c r="D900" s="1" t="s">
        <v>508</v>
      </c>
      <c r="E900" s="1" t="s">
        <v>146</v>
      </c>
      <c r="F900" s="1" t="s">
        <v>244</v>
      </c>
      <c r="G900" s="1" t="s">
        <v>245</v>
      </c>
      <c r="H900" s="1" t="s">
        <v>43</v>
      </c>
      <c r="I900" s="1" t="s">
        <v>44</v>
      </c>
      <c r="J900" t="s">
        <v>45</v>
      </c>
      <c r="K900" t="s">
        <v>46</v>
      </c>
      <c r="L900" s="1" t="s">
        <v>5409</v>
      </c>
      <c r="M900" s="1" t="s">
        <v>68</v>
      </c>
      <c r="N900" s="1" t="s">
        <v>194</v>
      </c>
      <c r="O900" s="1" t="s">
        <v>5410</v>
      </c>
      <c r="P900" s="1" t="s">
        <v>5411</v>
      </c>
      <c r="Q900">
        <v>83</v>
      </c>
      <c r="R900">
        <v>12</v>
      </c>
      <c r="S900">
        <v>71</v>
      </c>
      <c r="T900">
        <v>25</v>
      </c>
      <c r="U900">
        <v>12</v>
      </c>
      <c r="V900">
        <v>125</v>
      </c>
      <c r="W900" s="1" t="s">
        <v>181</v>
      </c>
      <c r="X900" s="1" t="s">
        <v>182</v>
      </c>
      <c r="Y900" s="1" t="s">
        <v>54</v>
      </c>
      <c r="Z900">
        <v>8</v>
      </c>
      <c r="AA900" s="2">
        <v>45664</v>
      </c>
      <c r="AB900">
        <v>66100.92</v>
      </c>
      <c r="AC900">
        <v>98375.3</v>
      </c>
      <c r="AD900">
        <v>5486376.3600000003</v>
      </c>
      <c r="AE900" s="1" t="s">
        <v>55</v>
      </c>
      <c r="AF900" s="2">
        <v>46145</v>
      </c>
      <c r="AG900" s="2">
        <v>45674</v>
      </c>
      <c r="AH900" s="2"/>
      <c r="AI900" s="1" t="s">
        <v>91</v>
      </c>
      <c r="AJ900" s="1" t="s">
        <v>92</v>
      </c>
    </row>
    <row r="901" spans="1:36">
      <c r="A901" s="1" t="s">
        <v>5412</v>
      </c>
      <c r="B901" s="1" t="s">
        <v>5413</v>
      </c>
      <c r="C901" s="1" t="s">
        <v>5414</v>
      </c>
      <c r="D901" s="1" t="s">
        <v>1148</v>
      </c>
      <c r="E901" s="1" t="s">
        <v>62</v>
      </c>
      <c r="F901" s="1" t="s">
        <v>80</v>
      </c>
      <c r="G901" s="1" t="s">
        <v>176</v>
      </c>
      <c r="H901" s="1" t="s">
        <v>43</v>
      </c>
      <c r="I901" s="1" t="s">
        <v>44</v>
      </c>
      <c r="J901" t="s">
        <v>82</v>
      </c>
      <c r="K901" t="s">
        <v>83</v>
      </c>
      <c r="L901" s="1" t="s">
        <v>5415</v>
      </c>
      <c r="M901" s="1" t="s">
        <v>114</v>
      </c>
      <c r="N901" s="1" t="s">
        <v>278</v>
      </c>
      <c r="O901" s="1" t="s">
        <v>5416</v>
      </c>
      <c r="P901" s="1" t="s">
        <v>5417</v>
      </c>
      <c r="Q901">
        <v>0</v>
      </c>
      <c r="R901">
        <v>0</v>
      </c>
      <c r="S901">
        <v>0</v>
      </c>
      <c r="T901">
        <v>30</v>
      </c>
      <c r="U901">
        <v>12</v>
      </c>
      <c r="V901">
        <v>240</v>
      </c>
      <c r="W901" s="1" t="s">
        <v>104</v>
      </c>
      <c r="X901" s="1" t="s">
        <v>105</v>
      </c>
      <c r="Y901" s="1" t="s">
        <v>54</v>
      </c>
      <c r="Z901">
        <v>4</v>
      </c>
      <c r="AA901" s="2">
        <v>45788</v>
      </c>
      <c r="AB901">
        <v>1306781.68</v>
      </c>
      <c r="AC901">
        <v>1794962.16</v>
      </c>
      <c r="AD901">
        <v>0</v>
      </c>
      <c r="AE901" s="1" t="s">
        <v>55</v>
      </c>
      <c r="AF901" s="2">
        <v>46144</v>
      </c>
      <c r="AG901" s="2">
        <v>45800</v>
      </c>
      <c r="AH901" s="2"/>
      <c r="AI901" s="1" t="s">
        <v>56</v>
      </c>
      <c r="AJ901" s="1" t="s">
        <v>57</v>
      </c>
    </row>
    <row r="902" spans="1:36">
      <c r="A902" s="1" t="s">
        <v>5418</v>
      </c>
      <c r="B902" s="1" t="s">
        <v>5419</v>
      </c>
      <c r="C902" s="1" t="s">
        <v>5420</v>
      </c>
      <c r="D902" s="1" t="s">
        <v>348</v>
      </c>
      <c r="E902" s="1" t="s">
        <v>134</v>
      </c>
      <c r="F902" s="1" t="s">
        <v>135</v>
      </c>
      <c r="G902" s="1" t="s">
        <v>166</v>
      </c>
      <c r="H902" s="1" t="s">
        <v>137</v>
      </c>
      <c r="I902" s="1" t="s">
        <v>44</v>
      </c>
      <c r="J902" t="s">
        <v>82</v>
      </c>
      <c r="K902" t="s">
        <v>83</v>
      </c>
      <c r="L902" s="1" t="s">
        <v>5421</v>
      </c>
      <c r="M902" s="1" t="s">
        <v>168</v>
      </c>
      <c r="N902" s="1" t="s">
        <v>49</v>
      </c>
      <c r="O902" s="1" t="s">
        <v>1709</v>
      </c>
      <c r="P902" s="1" t="s">
        <v>5422</v>
      </c>
      <c r="Q902">
        <v>5</v>
      </c>
      <c r="R902">
        <v>0</v>
      </c>
      <c r="S902">
        <v>5</v>
      </c>
      <c r="T902">
        <v>10</v>
      </c>
      <c r="U902">
        <v>4</v>
      </c>
      <c r="V902">
        <v>40</v>
      </c>
      <c r="W902" s="1" t="s">
        <v>308</v>
      </c>
      <c r="X902" s="1" t="s">
        <v>309</v>
      </c>
      <c r="Y902" s="1" t="s">
        <v>74</v>
      </c>
      <c r="Z902">
        <v>21</v>
      </c>
      <c r="AA902" s="2">
        <v>45794</v>
      </c>
      <c r="AB902">
        <v>31736.67</v>
      </c>
      <c r="AC902">
        <v>46546.62</v>
      </c>
      <c r="AD902">
        <v>158683.35</v>
      </c>
      <c r="AE902" s="1" t="s">
        <v>55</v>
      </c>
      <c r="AF902" s="2">
        <v>46158</v>
      </c>
      <c r="AG902" s="2">
        <v>45799</v>
      </c>
      <c r="AH902" s="2">
        <v>46286</v>
      </c>
      <c r="AI902" s="1" t="s">
        <v>129</v>
      </c>
      <c r="AJ902" s="1" t="s">
        <v>57</v>
      </c>
    </row>
    <row r="903" spans="1:36">
      <c r="A903" s="1" t="s">
        <v>5423</v>
      </c>
      <c r="B903" s="1" t="s">
        <v>5424</v>
      </c>
      <c r="C903" s="1" t="s">
        <v>5425</v>
      </c>
      <c r="D903" s="1" t="s">
        <v>185</v>
      </c>
      <c r="E903" s="1" t="s">
        <v>186</v>
      </c>
      <c r="F903" s="1" t="s">
        <v>111</v>
      </c>
      <c r="G903" s="1" t="s">
        <v>112</v>
      </c>
      <c r="H903" s="1" t="s">
        <v>43</v>
      </c>
      <c r="I903" s="1" t="s">
        <v>44</v>
      </c>
      <c r="J903" t="s">
        <v>82</v>
      </c>
      <c r="K903" t="s">
        <v>83</v>
      </c>
      <c r="L903" s="1" t="s">
        <v>5426</v>
      </c>
      <c r="M903" s="1" t="s">
        <v>168</v>
      </c>
      <c r="N903" s="1" t="s">
        <v>194</v>
      </c>
      <c r="O903" s="1" t="s">
        <v>5427</v>
      </c>
      <c r="P903" s="1" t="s">
        <v>5428</v>
      </c>
      <c r="Q903">
        <v>113</v>
      </c>
      <c r="R903">
        <v>30</v>
      </c>
      <c r="S903">
        <v>83</v>
      </c>
      <c r="T903">
        <v>40</v>
      </c>
      <c r="U903">
        <v>20</v>
      </c>
      <c r="V903">
        <v>160</v>
      </c>
      <c r="W903" s="1" t="s">
        <v>88</v>
      </c>
      <c r="X903" s="1" t="s">
        <v>89</v>
      </c>
      <c r="Y903" s="1" t="s">
        <v>90</v>
      </c>
      <c r="Z903">
        <v>28</v>
      </c>
      <c r="AA903" s="2">
        <v>46128</v>
      </c>
      <c r="AB903">
        <v>248113.82</v>
      </c>
      <c r="AC903">
        <v>297383.53999999998</v>
      </c>
      <c r="AD903">
        <v>28036861.66</v>
      </c>
      <c r="AE903" s="1" t="s">
        <v>55</v>
      </c>
      <c r="AF903" s="2">
        <v>46189</v>
      </c>
      <c r="AG903" s="2">
        <v>46140</v>
      </c>
      <c r="AH903" s="2"/>
      <c r="AI903" s="1" t="s">
        <v>91</v>
      </c>
      <c r="AJ903" s="1" t="s">
        <v>92</v>
      </c>
    </row>
    <row r="904" spans="1:36">
      <c r="A904" s="1" t="s">
        <v>5429</v>
      </c>
      <c r="B904" s="1" t="s">
        <v>5430</v>
      </c>
      <c r="C904" s="1" t="s">
        <v>5431</v>
      </c>
      <c r="D904" s="1" t="s">
        <v>1033</v>
      </c>
      <c r="E904" s="1" t="s">
        <v>62</v>
      </c>
      <c r="F904" s="1" t="s">
        <v>217</v>
      </c>
      <c r="G904" s="1" t="s">
        <v>487</v>
      </c>
      <c r="H904" s="1" t="s">
        <v>43</v>
      </c>
      <c r="I904" s="1" t="s">
        <v>201</v>
      </c>
      <c r="J904" t="s">
        <v>82</v>
      </c>
      <c r="K904" t="s">
        <v>83</v>
      </c>
      <c r="L904" s="1" t="s">
        <v>1449</v>
      </c>
      <c r="M904" s="1" t="s">
        <v>114</v>
      </c>
      <c r="N904" s="1" t="s">
        <v>203</v>
      </c>
      <c r="O904" s="1" t="s">
        <v>1491</v>
      </c>
      <c r="P904" s="1" t="s">
        <v>5432</v>
      </c>
      <c r="Q904">
        <v>285</v>
      </c>
      <c r="R904">
        <v>70</v>
      </c>
      <c r="S904">
        <v>215</v>
      </c>
      <c r="T904">
        <v>100</v>
      </c>
      <c r="U904">
        <v>30</v>
      </c>
      <c r="V904">
        <v>400</v>
      </c>
      <c r="W904" s="1" t="s">
        <v>308</v>
      </c>
      <c r="X904" s="1" t="s">
        <v>309</v>
      </c>
      <c r="Y904" s="1" t="s">
        <v>74</v>
      </c>
      <c r="Z904">
        <v>20</v>
      </c>
      <c r="AA904" s="2">
        <v>45785</v>
      </c>
      <c r="AB904">
        <v>190421.83</v>
      </c>
      <c r="AC904">
        <v>243911.79</v>
      </c>
      <c r="AD904">
        <v>54270221.549999997</v>
      </c>
      <c r="AE904" s="1" t="s">
        <v>55</v>
      </c>
      <c r="AF904" s="2">
        <v>46197</v>
      </c>
      <c r="AG904" s="2">
        <v>45789</v>
      </c>
      <c r="AH904" s="2"/>
      <c r="AI904" s="1" t="s">
        <v>91</v>
      </c>
      <c r="AJ904" s="1" t="s">
        <v>92</v>
      </c>
    </row>
    <row r="905" spans="1:36">
      <c r="A905" s="1" t="s">
        <v>5433</v>
      </c>
      <c r="B905" s="1" t="s">
        <v>5434</v>
      </c>
      <c r="C905" s="1" t="s">
        <v>5435</v>
      </c>
      <c r="D905" s="1" t="s">
        <v>1325</v>
      </c>
      <c r="E905" s="1" t="s">
        <v>62</v>
      </c>
      <c r="F905" s="1" t="s">
        <v>363</v>
      </c>
      <c r="G905" s="1" t="s">
        <v>495</v>
      </c>
      <c r="H905" s="1" t="s">
        <v>43</v>
      </c>
      <c r="I905" s="1" t="s">
        <v>44</v>
      </c>
      <c r="J905" t="s">
        <v>45</v>
      </c>
      <c r="K905" t="s">
        <v>46</v>
      </c>
      <c r="L905" s="1" t="s">
        <v>5436</v>
      </c>
      <c r="M905" s="1" t="s">
        <v>114</v>
      </c>
      <c r="N905" s="1" t="s">
        <v>278</v>
      </c>
      <c r="O905" s="1" t="s">
        <v>5437</v>
      </c>
      <c r="P905" s="1" t="s">
        <v>5438</v>
      </c>
      <c r="Q905">
        <v>179</v>
      </c>
      <c r="R905">
        <v>17</v>
      </c>
      <c r="S905">
        <v>162</v>
      </c>
      <c r="T905">
        <v>40</v>
      </c>
      <c r="U905">
        <v>12</v>
      </c>
      <c r="V905">
        <v>240</v>
      </c>
      <c r="W905" s="1" t="s">
        <v>181</v>
      </c>
      <c r="X905" s="1" t="s">
        <v>182</v>
      </c>
      <c r="Y905" s="1" t="s">
        <v>54</v>
      </c>
      <c r="Z905">
        <v>9</v>
      </c>
      <c r="AA905" s="2">
        <v>45708</v>
      </c>
      <c r="AB905">
        <v>15959.13</v>
      </c>
      <c r="AC905">
        <v>23084.639999999999</v>
      </c>
      <c r="AD905">
        <v>2856684.27</v>
      </c>
      <c r="AE905" s="1" t="s">
        <v>55</v>
      </c>
      <c r="AF905" s="2">
        <v>46148</v>
      </c>
      <c r="AG905" s="2">
        <v>45720</v>
      </c>
      <c r="AH905" s="2"/>
      <c r="AI905" s="1" t="s">
        <v>91</v>
      </c>
      <c r="AJ905" s="1" t="s">
        <v>92</v>
      </c>
    </row>
    <row r="906" spans="1:36">
      <c r="A906" s="1" t="s">
        <v>5439</v>
      </c>
      <c r="B906" s="1" t="s">
        <v>5440</v>
      </c>
      <c r="C906" s="1" t="s">
        <v>5441</v>
      </c>
      <c r="D906" s="1" t="s">
        <v>830</v>
      </c>
      <c r="E906" s="1" t="s">
        <v>265</v>
      </c>
      <c r="F906" s="1" t="s">
        <v>622</v>
      </c>
      <c r="G906" s="1" t="s">
        <v>747</v>
      </c>
      <c r="H906" s="1" t="s">
        <v>43</v>
      </c>
      <c r="I906" s="1" t="s">
        <v>44</v>
      </c>
      <c r="J906" t="s">
        <v>45</v>
      </c>
      <c r="K906" t="s">
        <v>46</v>
      </c>
      <c r="L906" s="1" t="s">
        <v>5442</v>
      </c>
      <c r="M906" s="1" t="s">
        <v>168</v>
      </c>
      <c r="N906" s="1" t="s">
        <v>236</v>
      </c>
      <c r="O906" s="1" t="s">
        <v>5443</v>
      </c>
      <c r="P906" s="1" t="s">
        <v>5444</v>
      </c>
      <c r="Q906">
        <v>133</v>
      </c>
      <c r="R906">
        <v>49</v>
      </c>
      <c r="S906">
        <v>84</v>
      </c>
      <c r="T906">
        <v>50</v>
      </c>
      <c r="U906">
        <v>20</v>
      </c>
      <c r="V906">
        <v>300</v>
      </c>
      <c r="W906" s="1" t="s">
        <v>52</v>
      </c>
      <c r="X906" s="1" t="s">
        <v>53</v>
      </c>
      <c r="Y906" s="1" t="s">
        <v>54</v>
      </c>
      <c r="Z906">
        <v>8</v>
      </c>
      <c r="AA906" s="2">
        <v>46173</v>
      </c>
      <c r="AB906">
        <v>143313.97</v>
      </c>
      <c r="AC906">
        <v>195186.92</v>
      </c>
      <c r="AD906">
        <v>19060758.010000002</v>
      </c>
      <c r="AE906" s="1" t="s">
        <v>55</v>
      </c>
      <c r="AF906" s="2">
        <v>46157</v>
      </c>
      <c r="AG906" s="2">
        <v>46182</v>
      </c>
      <c r="AH906" s="2"/>
      <c r="AI906" s="1" t="s">
        <v>91</v>
      </c>
      <c r="AJ906" s="1" t="s">
        <v>92</v>
      </c>
    </row>
    <row r="907" spans="1:36">
      <c r="A907" s="1" t="s">
        <v>5445</v>
      </c>
      <c r="B907" s="1" t="s">
        <v>5446</v>
      </c>
      <c r="C907" s="1" t="s">
        <v>5447</v>
      </c>
      <c r="D907" s="1" t="s">
        <v>355</v>
      </c>
      <c r="E907" s="1" t="s">
        <v>62</v>
      </c>
      <c r="F907" s="1" t="s">
        <v>123</v>
      </c>
      <c r="G907" s="1" t="s">
        <v>200</v>
      </c>
      <c r="H907" s="1" t="s">
        <v>43</v>
      </c>
      <c r="I907" s="1" t="s">
        <v>44</v>
      </c>
      <c r="J907" t="s">
        <v>82</v>
      </c>
      <c r="K907" t="s">
        <v>83</v>
      </c>
      <c r="L907" s="1" t="s">
        <v>5448</v>
      </c>
      <c r="M907" s="1" t="s">
        <v>85</v>
      </c>
      <c r="N907" s="1" t="s">
        <v>49</v>
      </c>
      <c r="O907" s="1" t="s">
        <v>5449</v>
      </c>
      <c r="P907" s="1" t="s">
        <v>5450</v>
      </c>
      <c r="Q907">
        <v>0</v>
      </c>
      <c r="R907">
        <v>0</v>
      </c>
      <c r="S907">
        <v>0</v>
      </c>
      <c r="U907">
        <v>10</v>
      </c>
      <c r="V907">
        <v>150</v>
      </c>
      <c r="W907" s="1" t="s">
        <v>161</v>
      </c>
      <c r="X907" s="1" t="s">
        <v>162</v>
      </c>
      <c r="Y907" s="1" t="s">
        <v>54</v>
      </c>
      <c r="Z907">
        <v>7</v>
      </c>
      <c r="AA907" s="2">
        <v>45942</v>
      </c>
      <c r="AB907">
        <v>460958.18</v>
      </c>
      <c r="AC907">
        <v>604459.43999999994</v>
      </c>
      <c r="AD907">
        <v>0</v>
      </c>
      <c r="AE907" s="1" t="s">
        <v>55</v>
      </c>
      <c r="AF907" s="2">
        <v>46173</v>
      </c>
      <c r="AG907" s="2">
        <v>45944</v>
      </c>
      <c r="AH907" s="2"/>
      <c r="AI907" s="1" t="s">
        <v>56</v>
      </c>
      <c r="AJ907" s="1" t="s">
        <v>57</v>
      </c>
    </row>
    <row r="908" spans="1:36">
      <c r="A908" s="1" t="s">
        <v>5451</v>
      </c>
      <c r="B908" s="1" t="s">
        <v>5452</v>
      </c>
      <c r="C908" s="1" t="s">
        <v>5453</v>
      </c>
      <c r="D908" s="1" t="s">
        <v>494</v>
      </c>
      <c r="E908" s="1" t="s">
        <v>79</v>
      </c>
      <c r="F908" s="1" t="s">
        <v>363</v>
      </c>
      <c r="G908" s="1" t="s">
        <v>434</v>
      </c>
      <c r="H908" s="1" t="s">
        <v>43</v>
      </c>
      <c r="I908" s="1" t="s">
        <v>44</v>
      </c>
      <c r="J908" t="s">
        <v>82</v>
      </c>
      <c r="K908" t="s">
        <v>83</v>
      </c>
      <c r="L908" s="1" t="s">
        <v>5454</v>
      </c>
      <c r="M908" s="1" t="s">
        <v>48</v>
      </c>
      <c r="N908" s="1" t="s">
        <v>115</v>
      </c>
      <c r="O908" s="1" t="s">
        <v>5455</v>
      </c>
      <c r="P908" s="1" t="s">
        <v>5456</v>
      </c>
      <c r="Q908">
        <v>32</v>
      </c>
      <c r="R908">
        <v>6</v>
      </c>
      <c r="S908">
        <v>26</v>
      </c>
      <c r="T908">
        <v>25</v>
      </c>
      <c r="U908">
        <v>7</v>
      </c>
      <c r="V908">
        <v>125</v>
      </c>
      <c r="W908" s="1" t="s">
        <v>104</v>
      </c>
      <c r="X908" s="1" t="s">
        <v>105</v>
      </c>
      <c r="Y908" s="1" t="s">
        <v>54</v>
      </c>
      <c r="Z908">
        <v>6</v>
      </c>
      <c r="AA908" s="2">
        <v>45829</v>
      </c>
      <c r="AB908">
        <v>54328.23</v>
      </c>
      <c r="AC908">
        <v>82431.72</v>
      </c>
      <c r="AD908">
        <v>1738503.36</v>
      </c>
      <c r="AE908" s="1" t="s">
        <v>55</v>
      </c>
      <c r="AF908" s="2">
        <v>46160</v>
      </c>
      <c r="AG908" s="2">
        <v>45832</v>
      </c>
      <c r="AH908" s="2"/>
      <c r="AI908" s="1" t="s">
        <v>91</v>
      </c>
      <c r="AJ908" s="1" t="s">
        <v>92</v>
      </c>
    </row>
    <row r="909" spans="1:36">
      <c r="A909" s="1" t="s">
        <v>5457</v>
      </c>
      <c r="B909" s="1" t="s">
        <v>5458</v>
      </c>
      <c r="C909" s="1" t="s">
        <v>5459</v>
      </c>
      <c r="D909" s="1" t="s">
        <v>837</v>
      </c>
      <c r="E909" s="1" t="s">
        <v>265</v>
      </c>
      <c r="F909" s="1" t="s">
        <v>622</v>
      </c>
      <c r="G909" s="1" t="s">
        <v>693</v>
      </c>
      <c r="H909" s="1" t="s">
        <v>43</v>
      </c>
      <c r="I909" s="1" t="s">
        <v>44</v>
      </c>
      <c r="J909" t="s">
        <v>45</v>
      </c>
      <c r="K909" t="s">
        <v>46</v>
      </c>
      <c r="L909" s="1" t="s">
        <v>5460</v>
      </c>
      <c r="M909" s="1" t="s">
        <v>139</v>
      </c>
      <c r="N909" s="1" t="s">
        <v>278</v>
      </c>
      <c r="O909" s="1" t="s">
        <v>5461</v>
      </c>
      <c r="P909" s="1" t="s">
        <v>5462</v>
      </c>
      <c r="Q909">
        <v>108</v>
      </c>
      <c r="R909">
        <v>7</v>
      </c>
      <c r="S909">
        <v>101</v>
      </c>
      <c r="T909">
        <v>15</v>
      </c>
      <c r="U909">
        <v>4</v>
      </c>
      <c r="V909">
        <v>90</v>
      </c>
      <c r="W909" s="1" t="s">
        <v>72</v>
      </c>
      <c r="X909" s="1" t="s">
        <v>73</v>
      </c>
      <c r="Y909" s="1" t="s">
        <v>74</v>
      </c>
      <c r="Z909">
        <v>18</v>
      </c>
      <c r="AA909" s="2">
        <v>46067</v>
      </c>
      <c r="AB909">
        <v>895777.49</v>
      </c>
      <c r="AC909">
        <v>1036618.02</v>
      </c>
      <c r="AD909">
        <v>96743968.920000002</v>
      </c>
      <c r="AE909" s="1" t="s">
        <v>55</v>
      </c>
      <c r="AF909" s="2">
        <v>46157</v>
      </c>
      <c r="AG909" s="2">
        <v>46078</v>
      </c>
      <c r="AH909" s="2"/>
      <c r="AI909" s="1" t="s">
        <v>410</v>
      </c>
      <c r="AJ909" s="1" t="s">
        <v>92</v>
      </c>
    </row>
    <row r="910" spans="1:36">
      <c r="A910" s="1" t="s">
        <v>5463</v>
      </c>
      <c r="B910" s="1" t="s">
        <v>5464</v>
      </c>
      <c r="C910" s="1" t="s">
        <v>5465</v>
      </c>
      <c r="D910" s="1" t="s">
        <v>799</v>
      </c>
      <c r="E910" s="1" t="s">
        <v>254</v>
      </c>
      <c r="F910" s="1" t="s">
        <v>135</v>
      </c>
      <c r="G910" s="1" t="s">
        <v>136</v>
      </c>
      <c r="H910" s="1" t="s">
        <v>137</v>
      </c>
      <c r="I910" s="1" t="s">
        <v>44</v>
      </c>
      <c r="J910" t="s">
        <v>65</v>
      </c>
      <c r="K910" t="s">
        <v>66</v>
      </c>
      <c r="L910" s="1" t="s">
        <v>5466</v>
      </c>
      <c r="M910" s="1" t="s">
        <v>114</v>
      </c>
      <c r="N910" s="1" t="s">
        <v>101</v>
      </c>
      <c r="O910" s="1" t="s">
        <v>5467</v>
      </c>
      <c r="P910" s="1" t="s">
        <v>5468</v>
      </c>
      <c r="Q910">
        <v>298</v>
      </c>
      <c r="R910">
        <v>77</v>
      </c>
      <c r="S910">
        <v>221</v>
      </c>
      <c r="T910">
        <v>60</v>
      </c>
      <c r="U910">
        <v>30</v>
      </c>
      <c r="V910">
        <v>300</v>
      </c>
      <c r="W910" s="1" t="s">
        <v>444</v>
      </c>
      <c r="X910" s="1" t="s">
        <v>445</v>
      </c>
      <c r="Y910" s="1" t="s">
        <v>74</v>
      </c>
      <c r="Z910">
        <v>19</v>
      </c>
      <c r="AA910" s="2">
        <v>46140</v>
      </c>
      <c r="AB910">
        <v>13828.48</v>
      </c>
      <c r="AC910">
        <v>18456.43</v>
      </c>
      <c r="AD910">
        <v>4120887.04</v>
      </c>
      <c r="AE910" s="1" t="s">
        <v>55</v>
      </c>
      <c r="AF910" s="2">
        <v>46190</v>
      </c>
      <c r="AG910" s="2">
        <v>46152</v>
      </c>
      <c r="AH910" s="2">
        <v>46445</v>
      </c>
      <c r="AI910" s="1" t="s">
        <v>91</v>
      </c>
      <c r="AJ910" s="1" t="s">
        <v>92</v>
      </c>
    </row>
    <row r="911" spans="1:36">
      <c r="A911" s="1" t="s">
        <v>5469</v>
      </c>
      <c r="B911" s="1" t="s">
        <v>5470</v>
      </c>
      <c r="C911" s="1" t="s">
        <v>5471</v>
      </c>
      <c r="D911" s="1" t="s">
        <v>355</v>
      </c>
      <c r="E911" s="1" t="s">
        <v>62</v>
      </c>
      <c r="F911" s="1" t="s">
        <v>123</v>
      </c>
      <c r="G911" s="1" t="s">
        <v>124</v>
      </c>
      <c r="H911" s="1" t="s">
        <v>43</v>
      </c>
      <c r="I911" s="1" t="s">
        <v>44</v>
      </c>
      <c r="J911" t="s">
        <v>82</v>
      </c>
      <c r="K911" t="s">
        <v>83</v>
      </c>
      <c r="L911" s="1" t="s">
        <v>5472</v>
      </c>
      <c r="M911" s="1" t="s">
        <v>68</v>
      </c>
      <c r="N911" s="1" t="s">
        <v>236</v>
      </c>
      <c r="O911" s="1" t="s">
        <v>5473</v>
      </c>
      <c r="P911" s="1" t="s">
        <v>5474</v>
      </c>
      <c r="Q911">
        <v>-3</v>
      </c>
      <c r="R911">
        <v>0</v>
      </c>
      <c r="S911">
        <v>14</v>
      </c>
      <c r="T911">
        <v>20</v>
      </c>
      <c r="U911">
        <v>6</v>
      </c>
      <c r="V911">
        <v>100</v>
      </c>
      <c r="W911" s="1" t="s">
        <v>88</v>
      </c>
      <c r="X911" s="1" t="s">
        <v>89</v>
      </c>
      <c r="Y911" s="1" t="s">
        <v>90</v>
      </c>
      <c r="Z911">
        <v>29</v>
      </c>
      <c r="AA911" s="2">
        <v>46031</v>
      </c>
      <c r="AB911">
        <v>227017.22</v>
      </c>
      <c r="AC911">
        <v>335764.28</v>
      </c>
      <c r="AD911">
        <v>3178241.08</v>
      </c>
      <c r="AE911" s="1" t="s">
        <v>55</v>
      </c>
      <c r="AF911" s="2">
        <v>46164</v>
      </c>
      <c r="AG911" s="2">
        <v>46045</v>
      </c>
      <c r="AH911" s="2"/>
      <c r="AI911" s="1" t="s">
        <v>129</v>
      </c>
      <c r="AJ911" s="1" t="s">
        <v>57</v>
      </c>
    </row>
    <row r="912" spans="1:36">
      <c r="A912" s="1" t="s">
        <v>5475</v>
      </c>
      <c r="B912" s="1" t="s">
        <v>5476</v>
      </c>
      <c r="C912" s="1" t="s">
        <v>5477</v>
      </c>
      <c r="D912" s="1" t="s">
        <v>399</v>
      </c>
      <c r="E912" s="1" t="s">
        <v>110</v>
      </c>
      <c r="F912" s="1" t="s">
        <v>363</v>
      </c>
      <c r="G912" s="1" t="s">
        <v>434</v>
      </c>
      <c r="H912" s="1" t="s">
        <v>43</v>
      </c>
      <c r="I912" s="1" t="s">
        <v>44</v>
      </c>
      <c r="J912" t="s">
        <v>65</v>
      </c>
      <c r="K912" t="s">
        <v>66</v>
      </c>
      <c r="L912" s="1" t="s">
        <v>5478</v>
      </c>
      <c r="M912" s="1" t="s">
        <v>68</v>
      </c>
      <c r="N912" s="1" t="s">
        <v>194</v>
      </c>
      <c r="O912" s="1" t="s">
        <v>5479</v>
      </c>
      <c r="P912" s="1" t="s">
        <v>5480</v>
      </c>
      <c r="Q912">
        <v>0</v>
      </c>
      <c r="R912">
        <v>0</v>
      </c>
      <c r="S912">
        <v>0</v>
      </c>
      <c r="T912">
        <v>20</v>
      </c>
      <c r="U912">
        <v>8</v>
      </c>
      <c r="V912">
        <v>80</v>
      </c>
      <c r="W912" s="1" t="s">
        <v>72</v>
      </c>
      <c r="X912" s="1" t="s">
        <v>171</v>
      </c>
      <c r="Y912" s="1" t="s">
        <v>74</v>
      </c>
      <c r="Z912">
        <v>14</v>
      </c>
      <c r="AA912" s="2">
        <v>46098</v>
      </c>
      <c r="AB912">
        <v>34529.68</v>
      </c>
      <c r="AC912">
        <v>40535.97</v>
      </c>
      <c r="AD912">
        <v>0</v>
      </c>
      <c r="AE912" s="1" t="s">
        <v>55</v>
      </c>
      <c r="AF912" s="2">
        <v>46185</v>
      </c>
      <c r="AG912" s="2">
        <v>46110</v>
      </c>
      <c r="AH912" s="2"/>
      <c r="AI912" s="1" t="s">
        <v>56</v>
      </c>
      <c r="AJ912" s="1" t="s">
        <v>57</v>
      </c>
    </row>
    <row r="913" spans="1:36">
      <c r="A913" s="1" t="s">
        <v>5481</v>
      </c>
      <c r="B913" s="1" t="s">
        <v>5482</v>
      </c>
      <c r="C913" s="1" t="s">
        <v>5483</v>
      </c>
      <c r="D913" s="1" t="s">
        <v>274</v>
      </c>
      <c r="E913" s="1" t="s">
        <v>275</v>
      </c>
      <c r="F913" s="1" t="s">
        <v>266</v>
      </c>
      <c r="G913" s="1" t="s">
        <v>276</v>
      </c>
      <c r="H913" s="1" t="s">
        <v>43</v>
      </c>
      <c r="I913" s="1" t="s">
        <v>44</v>
      </c>
      <c r="J913" t="s">
        <v>45</v>
      </c>
      <c r="K913" t="s">
        <v>46</v>
      </c>
      <c r="L913" s="1" t="s">
        <v>5112</v>
      </c>
      <c r="M913" s="1" t="s">
        <v>126</v>
      </c>
      <c r="N913" s="1" t="s">
        <v>69</v>
      </c>
      <c r="O913" s="1" t="s">
        <v>5484</v>
      </c>
      <c r="P913" s="1" t="s">
        <v>5485</v>
      </c>
      <c r="Q913">
        <v>2</v>
      </c>
      <c r="R913">
        <v>0</v>
      </c>
      <c r="S913">
        <v>2</v>
      </c>
      <c r="T913">
        <v>10</v>
      </c>
      <c r="U913">
        <v>4</v>
      </c>
      <c r="V913">
        <v>100</v>
      </c>
      <c r="W913" s="1" t="s">
        <v>151</v>
      </c>
      <c r="X913" s="1" t="s">
        <v>152</v>
      </c>
      <c r="Y913" s="1" t="s">
        <v>153</v>
      </c>
      <c r="Z913">
        <v>33</v>
      </c>
      <c r="AA913" s="2">
        <v>45712</v>
      </c>
      <c r="AB913">
        <v>326344.39</v>
      </c>
      <c r="AC913">
        <v>379322.97</v>
      </c>
      <c r="AD913">
        <v>652688.78</v>
      </c>
      <c r="AE913" s="1" t="s">
        <v>55</v>
      </c>
      <c r="AF913" s="2">
        <v>46162</v>
      </c>
      <c r="AG913" s="2">
        <v>45714</v>
      </c>
      <c r="AH913" s="2"/>
      <c r="AI913" s="1" t="s">
        <v>129</v>
      </c>
      <c r="AJ913" s="1" t="s">
        <v>57</v>
      </c>
    </row>
    <row r="914" spans="1:36">
      <c r="A914" s="1" t="s">
        <v>5486</v>
      </c>
      <c r="B914" s="1" t="s">
        <v>5487</v>
      </c>
      <c r="C914" s="1" t="s">
        <v>5488</v>
      </c>
      <c r="D914" s="1" t="s">
        <v>121</v>
      </c>
      <c r="E914" s="1" t="s">
        <v>122</v>
      </c>
      <c r="F914" s="1" t="s">
        <v>123</v>
      </c>
      <c r="G914" s="1" t="s">
        <v>200</v>
      </c>
      <c r="H914" s="1" t="s">
        <v>43</v>
      </c>
      <c r="I914" s="1" t="s">
        <v>44</v>
      </c>
      <c r="J914" t="s">
        <v>45</v>
      </c>
      <c r="K914" t="s">
        <v>46</v>
      </c>
      <c r="L914" s="1" t="s">
        <v>4345</v>
      </c>
      <c r="M914" s="1" t="s">
        <v>114</v>
      </c>
      <c r="N914" s="1" t="s">
        <v>69</v>
      </c>
      <c r="O914" s="1" t="s">
        <v>5489</v>
      </c>
      <c r="P914" s="1" t="s">
        <v>5490</v>
      </c>
      <c r="Q914">
        <v>93</v>
      </c>
      <c r="R914">
        <v>21</v>
      </c>
      <c r="S914">
        <v>72</v>
      </c>
      <c r="T914">
        <v>75</v>
      </c>
      <c r="U914">
        <v>30</v>
      </c>
      <c r="V914">
        <v>300</v>
      </c>
      <c r="W914" s="1" t="s">
        <v>249</v>
      </c>
      <c r="X914" s="1" t="s">
        <v>375</v>
      </c>
      <c r="Y914" s="1" t="s">
        <v>54</v>
      </c>
      <c r="Z914">
        <v>3</v>
      </c>
      <c r="AA914" s="2">
        <v>45692</v>
      </c>
      <c r="AB914">
        <v>265960.82</v>
      </c>
      <c r="AC914">
        <v>344270.67</v>
      </c>
      <c r="AD914">
        <v>24734356.260000002</v>
      </c>
      <c r="AE914" s="1" t="s">
        <v>55</v>
      </c>
      <c r="AF914" s="2">
        <v>46148</v>
      </c>
      <c r="AG914" s="2">
        <v>45697</v>
      </c>
      <c r="AH914" s="2"/>
      <c r="AI914" s="1" t="s">
        <v>91</v>
      </c>
      <c r="AJ914" s="1" t="s">
        <v>92</v>
      </c>
    </row>
    <row r="915" spans="1:36">
      <c r="A915" s="1" t="s">
        <v>5491</v>
      </c>
      <c r="B915" s="1" t="s">
        <v>5492</v>
      </c>
      <c r="C915" s="1" t="s">
        <v>5493</v>
      </c>
      <c r="D915" s="1" t="s">
        <v>348</v>
      </c>
      <c r="E915" s="1" t="s">
        <v>134</v>
      </c>
      <c r="F915" s="1" t="s">
        <v>135</v>
      </c>
      <c r="G915" s="1" t="s">
        <v>136</v>
      </c>
      <c r="H915" s="1" t="s">
        <v>137</v>
      </c>
      <c r="I915" s="1" t="s">
        <v>44</v>
      </c>
      <c r="J915" t="s">
        <v>45</v>
      </c>
      <c r="K915" t="s">
        <v>46</v>
      </c>
      <c r="L915" s="1" t="s">
        <v>5494</v>
      </c>
      <c r="M915" s="1" t="s">
        <v>100</v>
      </c>
      <c r="N915" s="1" t="s">
        <v>278</v>
      </c>
      <c r="O915" s="1" t="s">
        <v>5495</v>
      </c>
      <c r="P915" s="1" t="s">
        <v>5496</v>
      </c>
      <c r="Q915">
        <v>0</v>
      </c>
      <c r="R915">
        <v>0</v>
      </c>
      <c r="S915">
        <v>0</v>
      </c>
      <c r="T915">
        <v>30</v>
      </c>
      <c r="U915">
        <v>15</v>
      </c>
      <c r="V915">
        <v>120</v>
      </c>
      <c r="W915" s="1" t="s">
        <v>52</v>
      </c>
      <c r="X915" s="1" t="s">
        <v>53</v>
      </c>
      <c r="Y915" s="1" t="s">
        <v>54</v>
      </c>
      <c r="Z915">
        <v>6</v>
      </c>
      <c r="AA915" s="2">
        <v>46101</v>
      </c>
      <c r="AB915">
        <v>36290.410000000003</v>
      </c>
      <c r="AC915">
        <v>52284.42</v>
      </c>
      <c r="AD915">
        <v>0</v>
      </c>
      <c r="AE915" s="1" t="s">
        <v>55</v>
      </c>
      <c r="AF915" s="2">
        <v>46155</v>
      </c>
      <c r="AG915" s="2">
        <v>46113</v>
      </c>
      <c r="AH915" s="2">
        <v>46633</v>
      </c>
      <c r="AI915" s="1" t="s">
        <v>56</v>
      </c>
      <c r="AJ915" s="1" t="s">
        <v>57</v>
      </c>
    </row>
    <row r="916" spans="1:36">
      <c r="A916" s="1" t="s">
        <v>5497</v>
      </c>
      <c r="B916" s="1" t="s">
        <v>5498</v>
      </c>
      <c r="C916" s="1" t="s">
        <v>5499</v>
      </c>
      <c r="D916" s="1" t="s">
        <v>348</v>
      </c>
      <c r="E916" s="1" t="s">
        <v>134</v>
      </c>
      <c r="F916" s="1" t="s">
        <v>135</v>
      </c>
      <c r="G916" s="1" t="s">
        <v>166</v>
      </c>
      <c r="H916" s="1" t="s">
        <v>137</v>
      </c>
      <c r="I916" s="1" t="s">
        <v>201</v>
      </c>
      <c r="J916" t="s">
        <v>45</v>
      </c>
      <c r="K916" t="s">
        <v>46</v>
      </c>
      <c r="L916" s="1" t="s">
        <v>138</v>
      </c>
      <c r="M916" s="1" t="s">
        <v>139</v>
      </c>
      <c r="N916" s="1" t="s">
        <v>115</v>
      </c>
      <c r="O916" s="1" t="s">
        <v>5500</v>
      </c>
      <c r="P916" s="1" t="s">
        <v>5501</v>
      </c>
      <c r="Q916">
        <v>8</v>
      </c>
      <c r="R916">
        <v>3</v>
      </c>
      <c r="S916">
        <v>5</v>
      </c>
      <c r="T916">
        <v>10</v>
      </c>
      <c r="U916">
        <v>5</v>
      </c>
      <c r="V916">
        <v>60</v>
      </c>
      <c r="W916" s="1" t="s">
        <v>249</v>
      </c>
      <c r="X916" s="1" t="s">
        <v>375</v>
      </c>
      <c r="Y916" s="1" t="s">
        <v>54</v>
      </c>
      <c r="Z916">
        <v>3</v>
      </c>
      <c r="AA916" s="2">
        <v>46076</v>
      </c>
      <c r="AB916">
        <v>12180</v>
      </c>
      <c r="AC916">
        <v>17587.77</v>
      </c>
      <c r="AD916">
        <v>97440</v>
      </c>
      <c r="AE916" s="1" t="s">
        <v>55</v>
      </c>
      <c r="AF916" s="2">
        <v>46175</v>
      </c>
      <c r="AG916" s="2">
        <v>46090</v>
      </c>
      <c r="AH916" s="2">
        <v>46561</v>
      </c>
      <c r="AI916" s="1" t="s">
        <v>129</v>
      </c>
      <c r="AJ916" s="1" t="s">
        <v>57</v>
      </c>
    </row>
    <row r="917" spans="1:36">
      <c r="A917" s="1" t="s">
        <v>5502</v>
      </c>
      <c r="B917" s="1" t="s">
        <v>5503</v>
      </c>
      <c r="C917" s="1" t="s">
        <v>5504</v>
      </c>
      <c r="D917" s="1" t="s">
        <v>355</v>
      </c>
      <c r="E917" s="1" t="s">
        <v>62</v>
      </c>
      <c r="F917" s="1" t="s">
        <v>123</v>
      </c>
      <c r="G917" s="1" t="s">
        <v>200</v>
      </c>
      <c r="H917" s="1" t="s">
        <v>43</v>
      </c>
      <c r="I917" s="1" t="s">
        <v>44</v>
      </c>
      <c r="J917" t="s">
        <v>45</v>
      </c>
      <c r="K917" t="s">
        <v>46</v>
      </c>
      <c r="L917" s="1" t="s">
        <v>5505</v>
      </c>
      <c r="M917" s="1" t="s">
        <v>126</v>
      </c>
      <c r="N917" s="1" t="s">
        <v>101</v>
      </c>
      <c r="O917" s="1" t="s">
        <v>5506</v>
      </c>
      <c r="P917" s="1" t="s">
        <v>5507</v>
      </c>
      <c r="Q917">
        <v>64</v>
      </c>
      <c r="R917">
        <v>0</v>
      </c>
      <c r="S917">
        <v>64</v>
      </c>
      <c r="T917">
        <v>50</v>
      </c>
      <c r="U917">
        <v>25</v>
      </c>
      <c r="V917">
        <v>300</v>
      </c>
      <c r="W917" s="1" t="s">
        <v>249</v>
      </c>
      <c r="X917" s="1" t="s">
        <v>375</v>
      </c>
      <c r="Y917" s="1" t="s">
        <v>54</v>
      </c>
      <c r="Z917">
        <v>3</v>
      </c>
      <c r="AA917" s="2">
        <v>45704</v>
      </c>
      <c r="AB917">
        <v>326928.46000000002</v>
      </c>
      <c r="AC917">
        <v>454095.7</v>
      </c>
      <c r="AD917">
        <v>20923421.440000001</v>
      </c>
      <c r="AE917" s="1" t="s">
        <v>55</v>
      </c>
      <c r="AF917" s="2">
        <v>46143</v>
      </c>
      <c r="AG917" s="2">
        <v>45716</v>
      </c>
      <c r="AH917" s="2"/>
      <c r="AI917" s="1" t="s">
        <v>91</v>
      </c>
      <c r="AJ917" s="1" t="s">
        <v>92</v>
      </c>
    </row>
    <row r="918" spans="1:36">
      <c r="A918" s="1" t="s">
        <v>5508</v>
      </c>
      <c r="B918" s="1" t="s">
        <v>5509</v>
      </c>
      <c r="C918" s="1" t="s">
        <v>5510</v>
      </c>
      <c r="D918" s="1" t="s">
        <v>61</v>
      </c>
      <c r="E918" s="1" t="s">
        <v>62</v>
      </c>
      <c r="F918" s="1" t="s">
        <v>63</v>
      </c>
      <c r="G918" s="1" t="s">
        <v>64</v>
      </c>
      <c r="H918" s="1" t="s">
        <v>43</v>
      </c>
      <c r="I918" s="1" t="s">
        <v>44</v>
      </c>
      <c r="J918" t="s">
        <v>65</v>
      </c>
      <c r="K918" t="s">
        <v>66</v>
      </c>
      <c r="L918" s="1" t="s">
        <v>615</v>
      </c>
      <c r="M918" s="1" t="s">
        <v>48</v>
      </c>
      <c r="N918" s="1" t="s">
        <v>115</v>
      </c>
      <c r="O918" s="1" t="s">
        <v>5511</v>
      </c>
      <c r="P918" s="1" t="s">
        <v>5512</v>
      </c>
      <c r="Q918">
        <v>168</v>
      </c>
      <c r="R918">
        <v>44</v>
      </c>
      <c r="S918">
        <v>124</v>
      </c>
      <c r="T918">
        <v>50</v>
      </c>
      <c r="U918">
        <v>20</v>
      </c>
      <c r="V918">
        <v>250</v>
      </c>
      <c r="W918" s="1" t="s">
        <v>229</v>
      </c>
      <c r="X918" s="1" t="s">
        <v>230</v>
      </c>
      <c r="Y918" s="1" t="s">
        <v>153</v>
      </c>
      <c r="Z918">
        <v>31</v>
      </c>
      <c r="AA918" s="2">
        <v>46081</v>
      </c>
      <c r="AB918">
        <v>44719.7</v>
      </c>
      <c r="AC918">
        <v>64336.63</v>
      </c>
      <c r="AD918">
        <v>7512909.5999999996</v>
      </c>
      <c r="AE918" s="1" t="s">
        <v>55</v>
      </c>
      <c r="AF918" s="2">
        <v>46159</v>
      </c>
      <c r="AG918" s="2">
        <v>46088</v>
      </c>
      <c r="AH918" s="2">
        <v>46915</v>
      </c>
      <c r="AI918" s="1" t="s">
        <v>91</v>
      </c>
      <c r="AJ918" s="1" t="s">
        <v>92</v>
      </c>
    </row>
    <row r="919" spans="1:36">
      <c r="A919" s="1" t="s">
        <v>5513</v>
      </c>
      <c r="B919" s="1" t="s">
        <v>5514</v>
      </c>
      <c r="C919" s="1" t="s">
        <v>5515</v>
      </c>
      <c r="D919" s="1" t="s">
        <v>894</v>
      </c>
      <c r="E919" s="1" t="s">
        <v>275</v>
      </c>
      <c r="F919" s="1" t="s">
        <v>622</v>
      </c>
      <c r="G919" s="1" t="s">
        <v>623</v>
      </c>
      <c r="H919" s="1" t="s">
        <v>43</v>
      </c>
      <c r="I919" s="1" t="s">
        <v>44</v>
      </c>
      <c r="J919" t="s">
        <v>65</v>
      </c>
      <c r="K919" t="s">
        <v>66</v>
      </c>
      <c r="L919" s="1" t="s">
        <v>5516</v>
      </c>
      <c r="M919" s="1" t="s">
        <v>100</v>
      </c>
      <c r="N919" s="1" t="s">
        <v>194</v>
      </c>
      <c r="O919" s="1" t="s">
        <v>5517</v>
      </c>
      <c r="P919" s="1" t="s">
        <v>5518</v>
      </c>
      <c r="Q919">
        <v>16</v>
      </c>
      <c r="R919">
        <v>4</v>
      </c>
      <c r="S919">
        <v>12</v>
      </c>
      <c r="T919">
        <v>20</v>
      </c>
      <c r="U919">
        <v>10</v>
      </c>
      <c r="V919">
        <v>200</v>
      </c>
      <c r="W919" s="1" t="s">
        <v>161</v>
      </c>
      <c r="X919" s="1" t="s">
        <v>162</v>
      </c>
      <c r="Y919" s="1" t="s">
        <v>54</v>
      </c>
      <c r="Z919">
        <v>7</v>
      </c>
      <c r="AA919" s="2">
        <v>45942</v>
      </c>
      <c r="AB919">
        <v>595727.68000000005</v>
      </c>
      <c r="AC919">
        <v>901264.15</v>
      </c>
      <c r="AD919">
        <v>9531642.8800000008</v>
      </c>
      <c r="AE919" s="1" t="s">
        <v>55</v>
      </c>
      <c r="AF919" s="2">
        <v>46151</v>
      </c>
      <c r="AG919" s="2">
        <v>45957</v>
      </c>
      <c r="AH919" s="2"/>
      <c r="AI919" s="1" t="s">
        <v>129</v>
      </c>
      <c r="AJ919" s="1" t="s">
        <v>57</v>
      </c>
    </row>
    <row r="920" spans="1:36">
      <c r="A920" s="1" t="s">
        <v>5519</v>
      </c>
      <c r="B920" s="1" t="s">
        <v>5520</v>
      </c>
      <c r="C920" s="1" t="s">
        <v>5521</v>
      </c>
      <c r="D920" s="1" t="s">
        <v>494</v>
      </c>
      <c r="E920" s="1" t="s">
        <v>79</v>
      </c>
      <c r="F920" s="1" t="s">
        <v>363</v>
      </c>
      <c r="G920" s="1" t="s">
        <v>495</v>
      </c>
      <c r="H920" s="1" t="s">
        <v>43</v>
      </c>
      <c r="I920" s="1" t="s">
        <v>44</v>
      </c>
      <c r="J920" t="s">
        <v>45</v>
      </c>
      <c r="K920" t="s">
        <v>46</v>
      </c>
      <c r="L920" s="1" t="s">
        <v>5522</v>
      </c>
      <c r="M920" s="1" t="s">
        <v>100</v>
      </c>
      <c r="N920" s="1" t="s">
        <v>69</v>
      </c>
      <c r="O920" s="1" t="s">
        <v>5523</v>
      </c>
      <c r="P920" s="1" t="s">
        <v>5524</v>
      </c>
      <c r="Q920">
        <v>59</v>
      </c>
      <c r="R920">
        <v>15</v>
      </c>
      <c r="S920">
        <v>44</v>
      </c>
      <c r="T920">
        <v>15</v>
      </c>
      <c r="U920">
        <v>4</v>
      </c>
      <c r="V920">
        <v>90</v>
      </c>
      <c r="W920" s="1" t="s">
        <v>72</v>
      </c>
      <c r="X920" s="1" t="s">
        <v>73</v>
      </c>
      <c r="Y920" s="1" t="s">
        <v>74</v>
      </c>
      <c r="Z920">
        <v>18</v>
      </c>
      <c r="AA920" s="2">
        <v>46049</v>
      </c>
      <c r="AB920">
        <v>12487.01</v>
      </c>
      <c r="AC920">
        <v>16226.11</v>
      </c>
      <c r="AD920">
        <v>736733.59</v>
      </c>
      <c r="AE920" s="1" t="s">
        <v>55</v>
      </c>
      <c r="AF920" s="2">
        <v>46186</v>
      </c>
      <c r="AG920" s="2">
        <v>46053</v>
      </c>
      <c r="AH920" s="2"/>
      <c r="AI920" s="1" t="s">
        <v>91</v>
      </c>
      <c r="AJ920" s="1" t="s">
        <v>92</v>
      </c>
    </row>
    <row r="921" spans="1:36">
      <c r="A921" s="1" t="s">
        <v>5525</v>
      </c>
      <c r="B921" s="1" t="s">
        <v>5526</v>
      </c>
      <c r="C921" s="1" t="s">
        <v>5527</v>
      </c>
      <c r="D921" s="1" t="s">
        <v>109</v>
      </c>
      <c r="E921" s="1" t="s">
        <v>110</v>
      </c>
      <c r="F921" s="1" t="s">
        <v>111</v>
      </c>
      <c r="G921" s="1" t="s">
        <v>187</v>
      </c>
      <c r="H921" s="1" t="s">
        <v>43</v>
      </c>
      <c r="I921" s="1" t="s">
        <v>44</v>
      </c>
      <c r="J921" t="s">
        <v>65</v>
      </c>
      <c r="K921" t="s">
        <v>66</v>
      </c>
      <c r="L921" s="1" t="s">
        <v>5528</v>
      </c>
      <c r="M921" s="1" t="s">
        <v>48</v>
      </c>
      <c r="N921" s="1" t="s">
        <v>278</v>
      </c>
      <c r="O921" s="1" t="s">
        <v>5529</v>
      </c>
      <c r="P921" s="1" t="s">
        <v>5530</v>
      </c>
      <c r="Q921">
        <v>37</v>
      </c>
      <c r="R921">
        <v>6</v>
      </c>
      <c r="S921">
        <v>31</v>
      </c>
      <c r="T921">
        <v>15</v>
      </c>
      <c r="U921">
        <v>4</v>
      </c>
      <c r="V921">
        <v>60</v>
      </c>
      <c r="W921" s="1" t="s">
        <v>72</v>
      </c>
      <c r="X921" s="1" t="s">
        <v>73</v>
      </c>
      <c r="Y921" s="1" t="s">
        <v>74</v>
      </c>
      <c r="Z921">
        <v>19</v>
      </c>
      <c r="AA921" s="2">
        <v>45865</v>
      </c>
      <c r="AB921">
        <v>252807.41</v>
      </c>
      <c r="AC921">
        <v>311482.78000000003</v>
      </c>
      <c r="AD921">
        <v>9353874.1699999999</v>
      </c>
      <c r="AE921" s="1" t="s">
        <v>55</v>
      </c>
      <c r="AF921" s="2">
        <v>46177</v>
      </c>
      <c r="AG921" s="2">
        <v>45869</v>
      </c>
      <c r="AH921" s="2"/>
      <c r="AI921" s="1" t="s">
        <v>91</v>
      </c>
      <c r="AJ921" s="1" t="s">
        <v>92</v>
      </c>
    </row>
    <row r="922" spans="1:36">
      <c r="A922" s="1" t="s">
        <v>5531</v>
      </c>
      <c r="B922" s="1" t="s">
        <v>5532</v>
      </c>
      <c r="C922" s="1" t="s">
        <v>5533</v>
      </c>
      <c r="D922" s="1" t="s">
        <v>613</v>
      </c>
      <c r="E922" s="1" t="s">
        <v>40</v>
      </c>
      <c r="F922" s="1" t="s">
        <v>97</v>
      </c>
      <c r="G922" s="1" t="s">
        <v>1110</v>
      </c>
      <c r="H922" s="1" t="s">
        <v>43</v>
      </c>
      <c r="I922" s="1" t="s">
        <v>44</v>
      </c>
      <c r="J922" t="s">
        <v>82</v>
      </c>
      <c r="K922" t="s">
        <v>83</v>
      </c>
      <c r="L922" s="1" t="s">
        <v>2866</v>
      </c>
      <c r="M922" s="1" t="s">
        <v>100</v>
      </c>
      <c r="N922" s="1" t="s">
        <v>203</v>
      </c>
      <c r="O922" s="1" t="s">
        <v>5534</v>
      </c>
      <c r="P922" s="1" t="s">
        <v>5432</v>
      </c>
      <c r="Q922">
        <v>90</v>
      </c>
      <c r="R922">
        <v>15</v>
      </c>
      <c r="S922">
        <v>75</v>
      </c>
      <c r="T922">
        <v>20</v>
      </c>
      <c r="U922">
        <v>6</v>
      </c>
      <c r="V922">
        <v>100</v>
      </c>
      <c r="W922" s="1" t="s">
        <v>88</v>
      </c>
      <c r="X922" s="1" t="s">
        <v>89</v>
      </c>
      <c r="Y922" s="1" t="s">
        <v>90</v>
      </c>
      <c r="Z922">
        <v>31</v>
      </c>
      <c r="AA922" s="2">
        <v>45879</v>
      </c>
      <c r="AB922">
        <v>145728.72</v>
      </c>
      <c r="AC922">
        <v>188845.64</v>
      </c>
      <c r="AD922">
        <v>13115584.800000001</v>
      </c>
      <c r="AE922" s="1" t="s">
        <v>55</v>
      </c>
      <c r="AF922" s="2">
        <v>46176</v>
      </c>
      <c r="AG922" s="2">
        <v>45884</v>
      </c>
      <c r="AH922" s="2"/>
      <c r="AI922" s="1" t="s">
        <v>91</v>
      </c>
      <c r="AJ922" s="1" t="s">
        <v>92</v>
      </c>
    </row>
    <row r="923" spans="1:36">
      <c r="A923" s="1" t="s">
        <v>5535</v>
      </c>
      <c r="B923" s="1" t="s">
        <v>5536</v>
      </c>
      <c r="C923" s="1" t="s">
        <v>5537</v>
      </c>
      <c r="D923" s="1" t="s">
        <v>508</v>
      </c>
      <c r="E923" s="1" t="s">
        <v>146</v>
      </c>
      <c r="F923" s="1" t="s">
        <v>244</v>
      </c>
      <c r="G923" s="1" t="s">
        <v>509</v>
      </c>
      <c r="H923" s="1" t="s">
        <v>43</v>
      </c>
      <c r="I923" s="1" t="s">
        <v>44</v>
      </c>
      <c r="J923" t="s">
        <v>65</v>
      </c>
      <c r="K923" t="s">
        <v>66</v>
      </c>
      <c r="L923" s="1" t="s">
        <v>3926</v>
      </c>
      <c r="M923" s="1" t="s">
        <v>114</v>
      </c>
      <c r="N923" s="1" t="s">
        <v>236</v>
      </c>
      <c r="O923" s="1" t="s">
        <v>5538</v>
      </c>
      <c r="P923" s="1" t="s">
        <v>5539</v>
      </c>
      <c r="Q923">
        <v>14</v>
      </c>
      <c r="R923">
        <v>4</v>
      </c>
      <c r="S923">
        <v>10</v>
      </c>
      <c r="T923">
        <v>30</v>
      </c>
      <c r="U923">
        <v>15</v>
      </c>
      <c r="V923">
        <v>150</v>
      </c>
      <c r="W923" s="1" t="s">
        <v>181</v>
      </c>
      <c r="X923" s="1" t="s">
        <v>182</v>
      </c>
      <c r="Y923" s="1" t="s">
        <v>54</v>
      </c>
      <c r="Z923">
        <v>11</v>
      </c>
      <c r="AA923" s="2">
        <v>45936</v>
      </c>
      <c r="AB923">
        <v>55789.47</v>
      </c>
      <c r="AC923">
        <v>81424.91</v>
      </c>
      <c r="AD923">
        <v>781052.58</v>
      </c>
      <c r="AE923" s="1" t="s">
        <v>55</v>
      </c>
      <c r="AF923" s="2">
        <v>46202</v>
      </c>
      <c r="AG923" s="2">
        <v>45937</v>
      </c>
      <c r="AH923" s="2"/>
      <c r="AI923" s="1" t="s">
        <v>129</v>
      </c>
      <c r="AJ923" s="1" t="s">
        <v>57</v>
      </c>
    </row>
    <row r="924" spans="1:36">
      <c r="A924" s="1" t="s">
        <v>5540</v>
      </c>
      <c r="B924" s="1" t="s">
        <v>5541</v>
      </c>
      <c r="C924" s="1" t="s">
        <v>5542</v>
      </c>
      <c r="D924" s="1" t="s">
        <v>39</v>
      </c>
      <c r="E924" s="1" t="s">
        <v>40</v>
      </c>
      <c r="F924" s="1" t="s">
        <v>41</v>
      </c>
      <c r="G924" s="1" t="s">
        <v>786</v>
      </c>
      <c r="H924" s="1" t="s">
        <v>43</v>
      </c>
      <c r="I924" s="1" t="s">
        <v>44</v>
      </c>
      <c r="J924" t="s">
        <v>45</v>
      </c>
      <c r="K924" t="s">
        <v>46</v>
      </c>
      <c r="L924" s="1" t="s">
        <v>5543</v>
      </c>
      <c r="M924" s="1" t="s">
        <v>100</v>
      </c>
      <c r="N924" s="1" t="s">
        <v>69</v>
      </c>
      <c r="O924" s="1" t="s">
        <v>5544</v>
      </c>
      <c r="P924" s="1" t="s">
        <v>5545</v>
      </c>
      <c r="Q924">
        <v>42</v>
      </c>
      <c r="R924">
        <v>5</v>
      </c>
      <c r="S924">
        <v>37</v>
      </c>
      <c r="T924">
        <v>20</v>
      </c>
      <c r="U924">
        <v>10</v>
      </c>
      <c r="V924">
        <v>100</v>
      </c>
      <c r="W924" s="1" t="s">
        <v>52</v>
      </c>
      <c r="X924" s="1" t="s">
        <v>53</v>
      </c>
      <c r="Y924" s="1" t="s">
        <v>54</v>
      </c>
      <c r="Z924">
        <v>4</v>
      </c>
      <c r="AA924" s="2">
        <v>45674</v>
      </c>
      <c r="AB924">
        <v>47598.8</v>
      </c>
      <c r="AC924">
        <v>60770.62</v>
      </c>
      <c r="AD924">
        <v>1999149.6</v>
      </c>
      <c r="AE924" s="1" t="s">
        <v>55</v>
      </c>
      <c r="AF924" s="2">
        <v>46173</v>
      </c>
      <c r="AG924" s="2">
        <v>45677</v>
      </c>
      <c r="AH924" s="2"/>
      <c r="AI924" s="1" t="s">
        <v>91</v>
      </c>
      <c r="AJ924" s="1" t="s">
        <v>92</v>
      </c>
    </row>
    <row r="925" spans="1:36">
      <c r="A925" s="1" t="s">
        <v>5546</v>
      </c>
      <c r="B925" s="1" t="s">
        <v>5547</v>
      </c>
      <c r="C925" s="1" t="s">
        <v>5548</v>
      </c>
      <c r="D925" s="1" t="s">
        <v>643</v>
      </c>
      <c r="E925" s="1" t="s">
        <v>62</v>
      </c>
      <c r="F925" s="1" t="s">
        <v>135</v>
      </c>
      <c r="G925" s="1" t="s">
        <v>136</v>
      </c>
      <c r="H925" s="1" t="s">
        <v>137</v>
      </c>
      <c r="I925" s="1" t="s">
        <v>44</v>
      </c>
      <c r="J925" t="s">
        <v>45</v>
      </c>
      <c r="K925" t="s">
        <v>46</v>
      </c>
      <c r="L925" s="1" t="s">
        <v>2637</v>
      </c>
      <c r="M925" s="1" t="s">
        <v>68</v>
      </c>
      <c r="N925" s="1" t="s">
        <v>178</v>
      </c>
      <c r="O925" s="1" t="s">
        <v>5549</v>
      </c>
      <c r="P925" s="1" t="s">
        <v>5550</v>
      </c>
      <c r="Q925">
        <v>320</v>
      </c>
      <c r="R925">
        <v>126</v>
      </c>
      <c r="S925">
        <v>194</v>
      </c>
      <c r="T925">
        <v>75</v>
      </c>
      <c r="U925">
        <v>22</v>
      </c>
      <c r="V925">
        <v>450</v>
      </c>
      <c r="W925" s="1" t="s">
        <v>181</v>
      </c>
      <c r="X925" s="1" t="s">
        <v>182</v>
      </c>
      <c r="Y925" s="1" t="s">
        <v>54</v>
      </c>
      <c r="Z925">
        <v>9</v>
      </c>
      <c r="AA925" s="2">
        <v>45736</v>
      </c>
      <c r="AB925">
        <v>10727.26</v>
      </c>
      <c r="AC925">
        <v>12791.64</v>
      </c>
      <c r="AD925">
        <v>3432723.2</v>
      </c>
      <c r="AE925" s="1" t="s">
        <v>55</v>
      </c>
      <c r="AF925" s="2">
        <v>46160</v>
      </c>
      <c r="AG925" s="2">
        <v>45738</v>
      </c>
      <c r="AH925" s="2">
        <v>46735</v>
      </c>
      <c r="AI925" s="1" t="s">
        <v>91</v>
      </c>
      <c r="AJ925" s="1" t="s">
        <v>92</v>
      </c>
    </row>
    <row r="926" spans="1:36">
      <c r="A926" s="1" t="s">
        <v>5551</v>
      </c>
      <c r="B926" s="1" t="s">
        <v>5552</v>
      </c>
      <c r="C926" s="1" t="s">
        <v>5553</v>
      </c>
      <c r="D926" s="1" t="s">
        <v>274</v>
      </c>
      <c r="E926" s="1" t="s">
        <v>275</v>
      </c>
      <c r="F926" s="1" t="s">
        <v>266</v>
      </c>
      <c r="G926" s="1" t="s">
        <v>267</v>
      </c>
      <c r="H926" s="1" t="s">
        <v>43</v>
      </c>
      <c r="I926" s="1" t="s">
        <v>44</v>
      </c>
      <c r="J926" t="s">
        <v>45</v>
      </c>
      <c r="K926" t="s">
        <v>46</v>
      </c>
      <c r="L926" s="1" t="s">
        <v>5554</v>
      </c>
      <c r="M926" s="1" t="s">
        <v>114</v>
      </c>
      <c r="N926" s="1" t="s">
        <v>203</v>
      </c>
      <c r="O926" s="1" t="s">
        <v>5555</v>
      </c>
      <c r="P926" s="1" t="s">
        <v>5556</v>
      </c>
      <c r="Q926">
        <v>28</v>
      </c>
      <c r="R926">
        <v>2</v>
      </c>
      <c r="S926">
        <v>26</v>
      </c>
      <c r="T926">
        <v>20</v>
      </c>
      <c r="U926">
        <v>10</v>
      </c>
      <c r="V926">
        <v>160</v>
      </c>
      <c r="W926" s="1" t="s">
        <v>72</v>
      </c>
      <c r="X926" s="1" t="s">
        <v>73</v>
      </c>
      <c r="Y926" s="1" t="s">
        <v>74</v>
      </c>
      <c r="Z926">
        <v>17</v>
      </c>
      <c r="AA926" s="2">
        <v>46005</v>
      </c>
      <c r="AB926">
        <v>261796.26</v>
      </c>
      <c r="AC926">
        <v>396784.82</v>
      </c>
      <c r="AD926">
        <v>7330295.2800000003</v>
      </c>
      <c r="AE926" s="1" t="s">
        <v>55</v>
      </c>
      <c r="AF926" s="2">
        <v>46157</v>
      </c>
      <c r="AG926" s="2">
        <v>46014</v>
      </c>
      <c r="AH926" s="2"/>
      <c r="AI926" s="1" t="s">
        <v>91</v>
      </c>
      <c r="AJ926" s="1" t="s">
        <v>92</v>
      </c>
    </row>
    <row r="927" spans="1:36">
      <c r="A927" s="1" t="s">
        <v>5557</v>
      </c>
      <c r="B927" s="1" t="s">
        <v>5558</v>
      </c>
      <c r="C927" s="1" t="s">
        <v>5559</v>
      </c>
      <c r="D927" s="1" t="s">
        <v>61</v>
      </c>
      <c r="E927" s="1" t="s">
        <v>62</v>
      </c>
      <c r="F927" s="1" t="s">
        <v>63</v>
      </c>
      <c r="G927" s="1" t="s">
        <v>304</v>
      </c>
      <c r="H927" s="1" t="s">
        <v>43</v>
      </c>
      <c r="I927" s="1" t="s">
        <v>44</v>
      </c>
      <c r="J927" t="s">
        <v>82</v>
      </c>
      <c r="K927" t="s">
        <v>83</v>
      </c>
      <c r="L927" s="1" t="s">
        <v>1117</v>
      </c>
      <c r="M927" s="1" t="s">
        <v>139</v>
      </c>
      <c r="N927" s="1" t="s">
        <v>49</v>
      </c>
      <c r="O927" s="1" t="s">
        <v>5560</v>
      </c>
      <c r="P927" s="1" t="s">
        <v>5561</v>
      </c>
      <c r="Q927">
        <v>137</v>
      </c>
      <c r="R927">
        <v>38</v>
      </c>
      <c r="S927">
        <v>99</v>
      </c>
      <c r="T927">
        <v>15</v>
      </c>
      <c r="U927">
        <v>6</v>
      </c>
      <c r="V927">
        <v>120</v>
      </c>
      <c r="W927" s="1" t="s">
        <v>88</v>
      </c>
      <c r="X927" s="1" t="s">
        <v>89</v>
      </c>
      <c r="Y927" s="1" t="s">
        <v>90</v>
      </c>
      <c r="Z927">
        <v>30</v>
      </c>
      <c r="AA927" s="2">
        <v>46177</v>
      </c>
      <c r="AB927">
        <v>54727.11</v>
      </c>
      <c r="AC927">
        <v>69613.91</v>
      </c>
      <c r="AD927">
        <v>7497614.0700000003</v>
      </c>
      <c r="AE927" s="1" t="s">
        <v>55</v>
      </c>
      <c r="AF927" s="2">
        <v>46191</v>
      </c>
      <c r="AG927" s="2">
        <v>46182</v>
      </c>
      <c r="AH927" s="2">
        <v>46709</v>
      </c>
      <c r="AI927" s="1" t="s">
        <v>410</v>
      </c>
      <c r="AJ927" s="1" t="s">
        <v>92</v>
      </c>
    </row>
    <row r="928" spans="1:36">
      <c r="A928" s="1" t="s">
        <v>5562</v>
      </c>
      <c r="B928" s="1" t="s">
        <v>5563</v>
      </c>
      <c r="C928" s="1" t="s">
        <v>5564</v>
      </c>
      <c r="D928" s="1" t="s">
        <v>830</v>
      </c>
      <c r="E928" s="1" t="s">
        <v>265</v>
      </c>
      <c r="F928" s="1" t="s">
        <v>622</v>
      </c>
      <c r="G928" s="1" t="s">
        <v>693</v>
      </c>
      <c r="H928" s="1" t="s">
        <v>43</v>
      </c>
      <c r="I928" s="1" t="s">
        <v>44</v>
      </c>
      <c r="J928" t="s">
        <v>45</v>
      </c>
      <c r="K928" t="s">
        <v>46</v>
      </c>
      <c r="L928" s="1" t="s">
        <v>171</v>
      </c>
      <c r="M928" s="1" t="s">
        <v>68</v>
      </c>
      <c r="N928" s="1" t="s">
        <v>115</v>
      </c>
      <c r="O928" s="1" t="s">
        <v>5565</v>
      </c>
      <c r="P928" s="1" t="s">
        <v>5566</v>
      </c>
      <c r="Q928">
        <v>14</v>
      </c>
      <c r="R928">
        <v>1</v>
      </c>
      <c r="S928">
        <v>13</v>
      </c>
      <c r="T928">
        <v>15</v>
      </c>
      <c r="U928">
        <v>6</v>
      </c>
      <c r="V928">
        <v>60</v>
      </c>
      <c r="W928" s="1" t="s">
        <v>151</v>
      </c>
      <c r="X928" s="1" t="s">
        <v>152</v>
      </c>
      <c r="Y928" s="1" t="s">
        <v>153</v>
      </c>
      <c r="Z928">
        <v>34</v>
      </c>
      <c r="AA928" s="2">
        <v>45712</v>
      </c>
      <c r="AB928">
        <v>242592.93</v>
      </c>
      <c r="AC928">
        <v>306402.03999999998</v>
      </c>
      <c r="AD928">
        <v>3396301.02</v>
      </c>
      <c r="AE928" s="1" t="s">
        <v>55</v>
      </c>
      <c r="AF928" s="2">
        <v>46173</v>
      </c>
      <c r="AG928" s="2">
        <v>45723</v>
      </c>
      <c r="AH928" s="2"/>
      <c r="AI928" s="1" t="s">
        <v>129</v>
      </c>
      <c r="AJ928" s="1" t="s">
        <v>57</v>
      </c>
    </row>
    <row r="929" spans="1:36">
      <c r="A929" s="1" t="s">
        <v>5567</v>
      </c>
      <c r="B929" s="1" t="s">
        <v>5568</v>
      </c>
      <c r="C929" s="1" t="s">
        <v>5569</v>
      </c>
      <c r="D929" s="1" t="s">
        <v>1665</v>
      </c>
      <c r="E929" s="1" t="s">
        <v>978</v>
      </c>
      <c r="F929" s="1" t="s">
        <v>97</v>
      </c>
      <c r="G929" s="1" t="s">
        <v>715</v>
      </c>
      <c r="H929" s="1" t="s">
        <v>43</v>
      </c>
      <c r="I929" s="1" t="s">
        <v>44</v>
      </c>
      <c r="J929" t="s">
        <v>82</v>
      </c>
      <c r="K929" t="s">
        <v>83</v>
      </c>
      <c r="L929" s="1" t="s">
        <v>5570</v>
      </c>
      <c r="M929" s="1" t="s">
        <v>126</v>
      </c>
      <c r="N929" s="1" t="s">
        <v>178</v>
      </c>
      <c r="O929" s="1" t="s">
        <v>5571</v>
      </c>
      <c r="P929" s="1" t="s">
        <v>5572</v>
      </c>
      <c r="Q929">
        <v>-15</v>
      </c>
      <c r="R929">
        <v>4</v>
      </c>
      <c r="S929">
        <v>50</v>
      </c>
      <c r="T929">
        <v>50</v>
      </c>
      <c r="U929">
        <v>25</v>
      </c>
      <c r="V929">
        <v>300</v>
      </c>
      <c r="W929" s="1" t="s">
        <v>88</v>
      </c>
      <c r="X929" s="1" t="s">
        <v>89</v>
      </c>
      <c r="Y929" s="1" t="s">
        <v>90</v>
      </c>
      <c r="Z929">
        <v>29</v>
      </c>
      <c r="AA929" s="2">
        <v>45785</v>
      </c>
      <c r="AB929">
        <v>44154.400000000001</v>
      </c>
      <c r="AC929">
        <v>65024.21</v>
      </c>
      <c r="AD929">
        <v>2384337.6</v>
      </c>
      <c r="AE929" s="1" t="s">
        <v>55</v>
      </c>
      <c r="AF929" s="2">
        <v>46195</v>
      </c>
      <c r="AG929" s="2">
        <v>45787</v>
      </c>
      <c r="AH929" s="2"/>
      <c r="AI929" s="1" t="s">
        <v>91</v>
      </c>
      <c r="AJ929" s="1" t="s">
        <v>92</v>
      </c>
    </row>
    <row r="930" spans="1:36">
      <c r="A930" s="1" t="s">
        <v>5573</v>
      </c>
      <c r="B930" s="1" t="s">
        <v>5574</v>
      </c>
      <c r="C930" s="1"/>
      <c r="D930" s="1" t="s">
        <v>799</v>
      </c>
      <c r="E930" s="1" t="s">
        <v>254</v>
      </c>
      <c r="F930" s="1" t="s">
        <v>135</v>
      </c>
      <c r="G930" s="1" t="s">
        <v>166</v>
      </c>
      <c r="H930" s="1" t="s">
        <v>137</v>
      </c>
      <c r="I930" s="1" t="s">
        <v>44</v>
      </c>
      <c r="J930" t="s">
        <v>45</v>
      </c>
      <c r="K930" t="s">
        <v>46</v>
      </c>
      <c r="L930" s="1" t="s">
        <v>3649</v>
      </c>
      <c r="M930" s="1" t="s">
        <v>126</v>
      </c>
      <c r="N930" s="1" t="s">
        <v>194</v>
      </c>
      <c r="O930" s="1" t="s">
        <v>5575</v>
      </c>
      <c r="P930" s="1" t="s">
        <v>5576</v>
      </c>
      <c r="Q930">
        <v>43</v>
      </c>
      <c r="R930">
        <v>0</v>
      </c>
      <c r="S930">
        <v>43</v>
      </c>
      <c r="T930">
        <v>10</v>
      </c>
      <c r="U930">
        <v>3</v>
      </c>
      <c r="V930">
        <v>50</v>
      </c>
      <c r="W930" s="1" t="s">
        <v>259</v>
      </c>
      <c r="X930" s="1" t="s">
        <v>260</v>
      </c>
      <c r="Y930" s="1" t="s">
        <v>54</v>
      </c>
      <c r="Z930">
        <v>7</v>
      </c>
      <c r="AA930" s="2">
        <v>46005</v>
      </c>
      <c r="AB930">
        <v>12682.96</v>
      </c>
      <c r="AC930">
        <v>15202.29</v>
      </c>
      <c r="AD930">
        <v>545367.28</v>
      </c>
      <c r="AE930" s="1" t="s">
        <v>55</v>
      </c>
      <c r="AF930" s="2">
        <v>46180</v>
      </c>
      <c r="AG930" s="2">
        <v>46010</v>
      </c>
      <c r="AH930" s="2">
        <v>46304</v>
      </c>
      <c r="AI930" s="1" t="s">
        <v>91</v>
      </c>
      <c r="AJ930" s="1" t="s">
        <v>92</v>
      </c>
    </row>
    <row r="931" spans="1:36">
      <c r="A931" s="1" t="s">
        <v>5577</v>
      </c>
      <c r="B931" s="1" t="s">
        <v>5578</v>
      </c>
      <c r="C931" s="1"/>
      <c r="D931" s="1" t="s">
        <v>1502</v>
      </c>
      <c r="E931" s="1" t="s">
        <v>79</v>
      </c>
      <c r="F931" s="1" t="s">
        <v>80</v>
      </c>
      <c r="G931" s="1" t="s">
        <v>176</v>
      </c>
      <c r="H931" s="1" t="s">
        <v>43</v>
      </c>
      <c r="I931" s="1" t="s">
        <v>44</v>
      </c>
      <c r="J931" t="s">
        <v>45</v>
      </c>
      <c r="K931" t="s">
        <v>46</v>
      </c>
      <c r="L931" s="1" t="s">
        <v>5579</v>
      </c>
      <c r="M931" s="1" t="s">
        <v>139</v>
      </c>
      <c r="N931" s="1" t="s">
        <v>115</v>
      </c>
      <c r="O931" s="1" t="s">
        <v>5580</v>
      </c>
      <c r="P931" s="1" t="s">
        <v>5581</v>
      </c>
      <c r="Q931">
        <v>109</v>
      </c>
      <c r="R931">
        <v>25</v>
      </c>
      <c r="S931">
        <v>84</v>
      </c>
      <c r="T931">
        <v>30</v>
      </c>
      <c r="U931">
        <v>15</v>
      </c>
      <c r="V931">
        <v>150</v>
      </c>
      <c r="W931" s="1" t="s">
        <v>259</v>
      </c>
      <c r="X931" s="1" t="s">
        <v>260</v>
      </c>
      <c r="Y931" s="1" t="s">
        <v>54</v>
      </c>
      <c r="Z931">
        <v>9</v>
      </c>
      <c r="AA931" s="2">
        <v>45946</v>
      </c>
      <c r="AB931">
        <v>1365887.09</v>
      </c>
      <c r="AC931">
        <v>2024328.28</v>
      </c>
      <c r="AD931">
        <v>148881692.80000001</v>
      </c>
      <c r="AE931" s="1" t="s">
        <v>55</v>
      </c>
      <c r="AF931" s="2">
        <v>46170</v>
      </c>
      <c r="AG931" s="2">
        <v>45960</v>
      </c>
      <c r="AH931" s="2"/>
      <c r="AI931" s="1" t="s">
        <v>91</v>
      </c>
      <c r="AJ931" s="1" t="s">
        <v>92</v>
      </c>
    </row>
    <row r="932" spans="1:36">
      <c r="A932" s="1" t="s">
        <v>5582</v>
      </c>
      <c r="B932" s="1" t="s">
        <v>5583</v>
      </c>
      <c r="C932" s="1" t="s">
        <v>5584</v>
      </c>
      <c r="D932" s="1" t="s">
        <v>643</v>
      </c>
      <c r="E932" s="1" t="s">
        <v>62</v>
      </c>
      <c r="F932" s="1" t="s">
        <v>135</v>
      </c>
      <c r="G932" s="1" t="s">
        <v>706</v>
      </c>
      <c r="H932" s="1" t="s">
        <v>137</v>
      </c>
      <c r="I932" s="1" t="s">
        <v>44</v>
      </c>
      <c r="J932" t="s">
        <v>45</v>
      </c>
      <c r="K932" t="s">
        <v>46</v>
      </c>
      <c r="L932" s="1" t="s">
        <v>5585</v>
      </c>
      <c r="M932" s="1" t="s">
        <v>68</v>
      </c>
      <c r="N932" s="1" t="s">
        <v>236</v>
      </c>
      <c r="O932" s="1" t="s">
        <v>5586</v>
      </c>
      <c r="P932" s="1" t="s">
        <v>5587</v>
      </c>
      <c r="Q932">
        <v>24</v>
      </c>
      <c r="R932">
        <v>5</v>
      </c>
      <c r="S932">
        <v>19</v>
      </c>
      <c r="T932">
        <v>30</v>
      </c>
      <c r="U932">
        <v>9</v>
      </c>
      <c r="V932">
        <v>150</v>
      </c>
      <c r="W932" s="1" t="s">
        <v>249</v>
      </c>
      <c r="X932" s="1" t="s">
        <v>171</v>
      </c>
      <c r="Y932" s="1" t="s">
        <v>54</v>
      </c>
      <c r="Z932">
        <v>6</v>
      </c>
      <c r="AA932" s="2">
        <v>45894</v>
      </c>
      <c r="AB932">
        <v>31475.32</v>
      </c>
      <c r="AC932">
        <v>41580.379999999997</v>
      </c>
      <c r="AD932">
        <v>755407.68</v>
      </c>
      <c r="AE932" s="1" t="s">
        <v>55</v>
      </c>
      <c r="AF932" s="2">
        <v>46161</v>
      </c>
      <c r="AG932" s="2">
        <v>45905</v>
      </c>
      <c r="AH932" s="2">
        <v>46160</v>
      </c>
      <c r="AI932" s="1" t="s">
        <v>129</v>
      </c>
      <c r="AJ932" s="1" t="s">
        <v>57</v>
      </c>
    </row>
    <row r="933" spans="1:36">
      <c r="A933" s="1" t="s">
        <v>5588</v>
      </c>
      <c r="B933" s="1" t="s">
        <v>5589</v>
      </c>
      <c r="C933" s="1" t="s">
        <v>5590</v>
      </c>
      <c r="D933" s="1" t="s">
        <v>61</v>
      </c>
      <c r="E933" s="1" t="s">
        <v>62</v>
      </c>
      <c r="F933" s="1" t="s">
        <v>63</v>
      </c>
      <c r="G933" s="1" t="s">
        <v>64</v>
      </c>
      <c r="H933" s="1" t="s">
        <v>43</v>
      </c>
      <c r="I933" s="1" t="s">
        <v>44</v>
      </c>
      <c r="J933" t="s">
        <v>45</v>
      </c>
      <c r="K933" t="s">
        <v>46</v>
      </c>
      <c r="L933" s="1" t="s">
        <v>5591</v>
      </c>
      <c r="M933" s="1" t="s">
        <v>168</v>
      </c>
      <c r="N933" s="1" t="s">
        <v>178</v>
      </c>
      <c r="O933" s="1" t="s">
        <v>5592</v>
      </c>
      <c r="P933" s="1" t="s">
        <v>5593</v>
      </c>
      <c r="Q933">
        <v>81</v>
      </c>
      <c r="R933">
        <v>7</v>
      </c>
      <c r="S933">
        <v>74</v>
      </c>
      <c r="T933">
        <v>60</v>
      </c>
      <c r="U933">
        <v>18</v>
      </c>
      <c r="V933">
        <v>240</v>
      </c>
      <c r="W933" s="1" t="s">
        <v>181</v>
      </c>
      <c r="X933" s="1" t="s">
        <v>182</v>
      </c>
      <c r="Y933" s="1" t="s">
        <v>54</v>
      </c>
      <c r="Z933">
        <v>11</v>
      </c>
      <c r="AA933" s="2">
        <v>45695</v>
      </c>
      <c r="AB933">
        <v>60927.71</v>
      </c>
      <c r="AC933">
        <v>89441.26</v>
      </c>
      <c r="AD933">
        <v>4935144.51</v>
      </c>
      <c r="AE933" s="1" t="s">
        <v>55</v>
      </c>
      <c r="AF933" s="2">
        <v>46145</v>
      </c>
      <c r="AG933" s="2">
        <v>45703</v>
      </c>
      <c r="AH933" s="2">
        <v>46448</v>
      </c>
      <c r="AI933" s="1" t="s">
        <v>91</v>
      </c>
      <c r="AJ933" s="1" t="s">
        <v>92</v>
      </c>
    </row>
    <row r="934" spans="1:36">
      <c r="A934" s="1" t="s">
        <v>5594</v>
      </c>
      <c r="B934" s="1" t="s">
        <v>5595</v>
      </c>
      <c r="C934" s="1" t="s">
        <v>5596</v>
      </c>
      <c r="D934" s="1" t="s">
        <v>455</v>
      </c>
      <c r="E934" s="1" t="s">
        <v>62</v>
      </c>
      <c r="F934" s="1" t="s">
        <v>135</v>
      </c>
      <c r="G934" s="1" t="s">
        <v>166</v>
      </c>
      <c r="H934" s="1" t="s">
        <v>137</v>
      </c>
      <c r="I934" s="1" t="s">
        <v>44</v>
      </c>
      <c r="J934" t="s">
        <v>45</v>
      </c>
      <c r="K934" t="s">
        <v>46</v>
      </c>
      <c r="L934" s="1" t="s">
        <v>1332</v>
      </c>
      <c r="M934" s="1" t="s">
        <v>114</v>
      </c>
      <c r="N934" s="1" t="s">
        <v>69</v>
      </c>
      <c r="O934" s="1" t="s">
        <v>5597</v>
      </c>
      <c r="P934" s="1" t="s">
        <v>5598</v>
      </c>
      <c r="Q934">
        <v>0</v>
      </c>
      <c r="R934">
        <v>0</v>
      </c>
      <c r="S934">
        <v>0</v>
      </c>
      <c r="T934">
        <v>10</v>
      </c>
      <c r="U934">
        <v>5</v>
      </c>
      <c r="V934">
        <v>100</v>
      </c>
      <c r="W934" s="1" t="s">
        <v>249</v>
      </c>
      <c r="X934" s="1" t="s">
        <v>375</v>
      </c>
      <c r="Y934" s="1" t="s">
        <v>54</v>
      </c>
      <c r="Z934">
        <v>6</v>
      </c>
      <c r="AA934" s="2">
        <v>45914</v>
      </c>
      <c r="AB934">
        <v>11739.57</v>
      </c>
      <c r="AC934">
        <v>17011.89</v>
      </c>
      <c r="AD934">
        <v>0</v>
      </c>
      <c r="AE934" s="1" t="s">
        <v>55</v>
      </c>
      <c r="AF934" s="2">
        <v>46183</v>
      </c>
      <c r="AG934" s="2">
        <v>45924</v>
      </c>
      <c r="AH934" s="2">
        <v>46453</v>
      </c>
      <c r="AI934" s="1" t="s">
        <v>56</v>
      </c>
      <c r="AJ934" s="1" t="s">
        <v>57</v>
      </c>
    </row>
    <row r="935" spans="1:36">
      <c r="A935" s="1" t="s">
        <v>5599</v>
      </c>
      <c r="B935" s="1" t="s">
        <v>5600</v>
      </c>
      <c r="C935" s="1" t="s">
        <v>5601</v>
      </c>
      <c r="D935" s="1" t="s">
        <v>413</v>
      </c>
      <c r="E935" s="1" t="s">
        <v>146</v>
      </c>
      <c r="F935" s="1" t="s">
        <v>244</v>
      </c>
      <c r="G935" s="1" t="s">
        <v>509</v>
      </c>
      <c r="H935" s="1" t="s">
        <v>43</v>
      </c>
      <c r="I935" s="1" t="s">
        <v>44</v>
      </c>
      <c r="J935" t="s">
        <v>82</v>
      </c>
      <c r="K935" t="s">
        <v>83</v>
      </c>
      <c r="L935" s="1" t="s">
        <v>5602</v>
      </c>
      <c r="M935" s="1" t="s">
        <v>126</v>
      </c>
      <c r="N935" s="1" t="s">
        <v>278</v>
      </c>
      <c r="O935" s="1" t="s">
        <v>1283</v>
      </c>
      <c r="P935" s="1" t="s">
        <v>5603</v>
      </c>
      <c r="Q935">
        <v>258</v>
      </c>
      <c r="R935">
        <v>34</v>
      </c>
      <c r="S935">
        <v>224</v>
      </c>
      <c r="T935">
        <v>100</v>
      </c>
      <c r="U935">
        <v>50</v>
      </c>
      <c r="V935">
        <v>500</v>
      </c>
      <c r="W935" s="1" t="s">
        <v>151</v>
      </c>
      <c r="X935" s="1" t="s">
        <v>152</v>
      </c>
      <c r="Y935" s="1" t="s">
        <v>153</v>
      </c>
      <c r="Z935">
        <v>33</v>
      </c>
      <c r="AA935" s="2">
        <v>45678</v>
      </c>
      <c r="AB935">
        <v>160600.21</v>
      </c>
      <c r="AC935">
        <v>226099.82</v>
      </c>
      <c r="AD935">
        <v>41434854.18</v>
      </c>
      <c r="AE935" s="1" t="s">
        <v>55</v>
      </c>
      <c r="AF935" s="2">
        <v>46192</v>
      </c>
      <c r="AG935" s="2">
        <v>45682</v>
      </c>
      <c r="AH935" s="2"/>
      <c r="AI935" s="1" t="s">
        <v>91</v>
      </c>
      <c r="AJ935" s="1" t="s">
        <v>92</v>
      </c>
    </row>
    <row r="936" spans="1:36">
      <c r="A936" s="1" t="s">
        <v>5604</v>
      </c>
      <c r="B936" s="1" t="s">
        <v>5605</v>
      </c>
      <c r="C936" s="1" t="s">
        <v>5606</v>
      </c>
      <c r="D936" s="1" t="s">
        <v>894</v>
      </c>
      <c r="E936" s="1" t="s">
        <v>275</v>
      </c>
      <c r="F936" s="1" t="s">
        <v>622</v>
      </c>
      <c r="G936" s="1" t="s">
        <v>747</v>
      </c>
      <c r="H936" s="1" t="s">
        <v>43</v>
      </c>
      <c r="I936" s="1" t="s">
        <v>44</v>
      </c>
      <c r="J936" t="s">
        <v>45</v>
      </c>
      <c r="K936" t="s">
        <v>46</v>
      </c>
      <c r="L936" s="1" t="s">
        <v>5607</v>
      </c>
      <c r="M936" s="1" t="s">
        <v>100</v>
      </c>
      <c r="N936" s="1" t="s">
        <v>115</v>
      </c>
      <c r="O936" s="1" t="s">
        <v>5608</v>
      </c>
      <c r="P936" s="1" t="s">
        <v>5609</v>
      </c>
      <c r="Q936">
        <v>405</v>
      </c>
      <c r="R936">
        <v>96</v>
      </c>
      <c r="S936">
        <v>309</v>
      </c>
      <c r="T936">
        <v>50</v>
      </c>
      <c r="U936">
        <v>15</v>
      </c>
      <c r="V936">
        <v>500</v>
      </c>
      <c r="W936" s="1" t="s">
        <v>249</v>
      </c>
      <c r="X936" s="1" t="s">
        <v>375</v>
      </c>
      <c r="Y936" s="1" t="s">
        <v>54</v>
      </c>
      <c r="Z936">
        <v>6</v>
      </c>
      <c r="AA936" s="2">
        <v>46062</v>
      </c>
      <c r="AB936">
        <v>233349.39</v>
      </c>
      <c r="AC936">
        <v>282232.76</v>
      </c>
      <c r="AD936">
        <v>94506502.950000003</v>
      </c>
      <c r="AE936" s="1" t="s">
        <v>55</v>
      </c>
      <c r="AF936" s="2">
        <v>46196</v>
      </c>
      <c r="AG936" s="2">
        <v>46072</v>
      </c>
      <c r="AH936" s="2"/>
      <c r="AI936" s="1" t="s">
        <v>91</v>
      </c>
      <c r="AJ936" s="1" t="s">
        <v>92</v>
      </c>
    </row>
    <row r="937" spans="1:36">
      <c r="A937" s="1" t="s">
        <v>5610</v>
      </c>
      <c r="B937" s="1" t="s">
        <v>5611</v>
      </c>
      <c r="C937" s="1" t="s">
        <v>5612</v>
      </c>
      <c r="D937" s="1" t="s">
        <v>508</v>
      </c>
      <c r="E937" s="1" t="s">
        <v>146</v>
      </c>
      <c r="F937" s="1" t="s">
        <v>244</v>
      </c>
      <c r="G937" s="1" t="s">
        <v>245</v>
      </c>
      <c r="H937" s="1" t="s">
        <v>43</v>
      </c>
      <c r="I937" s="1" t="s">
        <v>44</v>
      </c>
      <c r="J937" t="s">
        <v>82</v>
      </c>
      <c r="K937" t="s">
        <v>83</v>
      </c>
      <c r="L937" s="1" t="s">
        <v>5613</v>
      </c>
      <c r="M937" s="1" t="s">
        <v>85</v>
      </c>
      <c r="N937" s="1" t="s">
        <v>278</v>
      </c>
      <c r="O937" s="1" t="s">
        <v>5614</v>
      </c>
      <c r="P937" s="1" t="s">
        <v>5615</v>
      </c>
      <c r="Q937">
        <v>140</v>
      </c>
      <c r="R937">
        <v>21</v>
      </c>
      <c r="S937">
        <v>119</v>
      </c>
      <c r="T937">
        <v>30</v>
      </c>
      <c r="U937">
        <v>15</v>
      </c>
      <c r="V937">
        <v>240</v>
      </c>
      <c r="W937" s="1" t="s">
        <v>151</v>
      </c>
      <c r="X937" s="1" t="s">
        <v>152</v>
      </c>
      <c r="Y937" s="1" t="s">
        <v>153</v>
      </c>
      <c r="Z937">
        <v>33</v>
      </c>
      <c r="AA937" s="2">
        <v>45852</v>
      </c>
      <c r="AB937">
        <v>180763.44</v>
      </c>
      <c r="AC937">
        <v>221963.64</v>
      </c>
      <c r="AD937">
        <v>25306881.600000001</v>
      </c>
      <c r="AE937" s="1" t="s">
        <v>55</v>
      </c>
      <c r="AF937" s="2">
        <v>46164</v>
      </c>
      <c r="AG937" s="2">
        <v>45864</v>
      </c>
      <c r="AH937" s="2"/>
      <c r="AI937" s="1" t="s">
        <v>91</v>
      </c>
      <c r="AJ937" s="1" t="s">
        <v>92</v>
      </c>
    </row>
    <row r="938" spans="1:36">
      <c r="A938" s="1" t="s">
        <v>5616</v>
      </c>
      <c r="B938" s="1" t="s">
        <v>5617</v>
      </c>
      <c r="C938" s="1" t="s">
        <v>5618</v>
      </c>
      <c r="D938" s="1" t="s">
        <v>1343</v>
      </c>
      <c r="E938" s="1" t="s">
        <v>122</v>
      </c>
      <c r="F938" s="1" t="s">
        <v>80</v>
      </c>
      <c r="G938" s="1" t="s">
        <v>81</v>
      </c>
      <c r="H938" s="1" t="s">
        <v>43</v>
      </c>
      <c r="I938" s="1" t="s">
        <v>44</v>
      </c>
      <c r="J938" t="s">
        <v>45</v>
      </c>
      <c r="K938" t="s">
        <v>46</v>
      </c>
      <c r="L938" s="1" t="s">
        <v>5619</v>
      </c>
      <c r="M938" s="1" t="s">
        <v>48</v>
      </c>
      <c r="N938" s="1" t="s">
        <v>69</v>
      </c>
      <c r="O938" s="1" t="s">
        <v>5620</v>
      </c>
      <c r="P938" s="1" t="s">
        <v>5621</v>
      </c>
      <c r="Q938">
        <v>6</v>
      </c>
      <c r="R938">
        <v>1</v>
      </c>
      <c r="S938">
        <v>5</v>
      </c>
      <c r="T938">
        <v>30</v>
      </c>
      <c r="U938">
        <v>15</v>
      </c>
      <c r="V938">
        <v>120</v>
      </c>
      <c r="W938" s="1" t="s">
        <v>52</v>
      </c>
      <c r="X938" s="1" t="s">
        <v>53</v>
      </c>
      <c r="Y938" s="1" t="s">
        <v>54</v>
      </c>
      <c r="Z938">
        <v>6</v>
      </c>
      <c r="AA938" s="2">
        <v>45922</v>
      </c>
      <c r="AB938">
        <v>1295689.8700000001</v>
      </c>
      <c r="AC938">
        <v>1662705.76</v>
      </c>
      <c r="AD938">
        <v>7774139.2199999997</v>
      </c>
      <c r="AE938" s="1" t="s">
        <v>55</v>
      </c>
      <c r="AF938" s="2">
        <v>46143</v>
      </c>
      <c r="AG938" s="2">
        <v>45929</v>
      </c>
      <c r="AH938" s="2"/>
      <c r="AI938" s="1" t="s">
        <v>129</v>
      </c>
      <c r="AJ938" s="1" t="s">
        <v>57</v>
      </c>
    </row>
    <row r="939" spans="1:36">
      <c r="A939" s="1" t="s">
        <v>5622</v>
      </c>
      <c r="B939" s="1" t="s">
        <v>5623</v>
      </c>
      <c r="C939" s="1" t="s">
        <v>5624</v>
      </c>
      <c r="D939" s="1" t="s">
        <v>1135</v>
      </c>
      <c r="E939" s="1" t="s">
        <v>122</v>
      </c>
      <c r="F939" s="1" t="s">
        <v>123</v>
      </c>
      <c r="G939" s="1" t="s">
        <v>124</v>
      </c>
      <c r="H939" s="1" t="s">
        <v>43</v>
      </c>
      <c r="I939" s="1" t="s">
        <v>44</v>
      </c>
      <c r="J939" t="s">
        <v>65</v>
      </c>
      <c r="K939" t="s">
        <v>66</v>
      </c>
      <c r="L939" s="1" t="s">
        <v>5625</v>
      </c>
      <c r="M939" s="1" t="s">
        <v>48</v>
      </c>
      <c r="N939" s="1" t="s">
        <v>69</v>
      </c>
      <c r="O939" s="1" t="s">
        <v>5626</v>
      </c>
      <c r="P939" s="1" t="s">
        <v>5627</v>
      </c>
      <c r="Q939">
        <v>0</v>
      </c>
      <c r="R939">
        <v>0</v>
      </c>
      <c r="S939">
        <v>0</v>
      </c>
      <c r="T939">
        <v>50</v>
      </c>
      <c r="U939">
        <v>25</v>
      </c>
      <c r="V939">
        <v>400</v>
      </c>
      <c r="W939" s="1" t="s">
        <v>72</v>
      </c>
      <c r="X939" s="1" t="s">
        <v>73</v>
      </c>
      <c r="Y939" s="1" t="s">
        <v>74</v>
      </c>
      <c r="Z939">
        <v>18</v>
      </c>
      <c r="AA939" s="2">
        <v>45692</v>
      </c>
      <c r="AB939">
        <v>605601.12</v>
      </c>
      <c r="AC939">
        <v>797812.83</v>
      </c>
      <c r="AD939">
        <v>0</v>
      </c>
      <c r="AE939" s="1" t="s">
        <v>55</v>
      </c>
      <c r="AF939" s="2">
        <v>46195</v>
      </c>
      <c r="AG939" s="2">
        <v>45762</v>
      </c>
      <c r="AH939" s="2"/>
      <c r="AI939" s="1" t="s">
        <v>56</v>
      </c>
      <c r="AJ939" s="1" t="s">
        <v>57</v>
      </c>
    </row>
    <row r="940" spans="1:36">
      <c r="A940" s="1" t="s">
        <v>5628</v>
      </c>
      <c r="B940" s="1" t="s">
        <v>5629</v>
      </c>
      <c r="C940" s="1" t="s">
        <v>5630</v>
      </c>
      <c r="D940" s="1" t="s">
        <v>785</v>
      </c>
      <c r="E940" s="1" t="s">
        <v>146</v>
      </c>
      <c r="F940" s="1" t="s">
        <v>41</v>
      </c>
      <c r="G940" s="1" t="s">
        <v>786</v>
      </c>
      <c r="H940" s="1" t="s">
        <v>43</v>
      </c>
      <c r="I940" s="1" t="s">
        <v>44</v>
      </c>
      <c r="J940" t="s">
        <v>82</v>
      </c>
      <c r="K940" t="s">
        <v>83</v>
      </c>
      <c r="L940" s="1" t="s">
        <v>5631</v>
      </c>
      <c r="M940" s="1" t="s">
        <v>139</v>
      </c>
      <c r="N940" s="1" t="s">
        <v>115</v>
      </c>
      <c r="O940" s="1" t="s">
        <v>5632</v>
      </c>
      <c r="P940" s="1" t="s">
        <v>5633</v>
      </c>
      <c r="Q940">
        <v>281</v>
      </c>
      <c r="R940">
        <v>77</v>
      </c>
      <c r="S940">
        <v>204</v>
      </c>
      <c r="T940">
        <v>100</v>
      </c>
      <c r="U940">
        <v>40</v>
      </c>
      <c r="V940">
        <v>600</v>
      </c>
      <c r="W940" s="1" t="s">
        <v>104</v>
      </c>
      <c r="X940" s="1" t="s">
        <v>105</v>
      </c>
      <c r="Y940" s="1" t="s">
        <v>54</v>
      </c>
      <c r="Z940">
        <v>8</v>
      </c>
      <c r="AA940" s="2">
        <v>46137</v>
      </c>
      <c r="AB940">
        <v>47253.04</v>
      </c>
      <c r="AC940">
        <v>56212.39</v>
      </c>
      <c r="AD940">
        <v>13278104.24</v>
      </c>
      <c r="AE940" s="1" t="s">
        <v>55</v>
      </c>
      <c r="AF940" s="2">
        <v>46200</v>
      </c>
      <c r="AG940" s="2">
        <v>46141</v>
      </c>
      <c r="AH940" s="2"/>
      <c r="AI940" s="1" t="s">
        <v>91</v>
      </c>
      <c r="AJ940" s="1" t="s">
        <v>92</v>
      </c>
    </row>
    <row r="941" spans="1:36">
      <c r="A941" s="1" t="s">
        <v>5634</v>
      </c>
      <c r="B941" s="1" t="s">
        <v>5635</v>
      </c>
      <c r="C941" s="1" t="s">
        <v>5636</v>
      </c>
      <c r="D941" s="1" t="s">
        <v>253</v>
      </c>
      <c r="E941" s="1" t="s">
        <v>254</v>
      </c>
      <c r="F941" s="1" t="s">
        <v>217</v>
      </c>
      <c r="G941" s="1" t="s">
        <v>218</v>
      </c>
      <c r="H941" s="1" t="s">
        <v>43</v>
      </c>
      <c r="I941" s="1" t="s">
        <v>44</v>
      </c>
      <c r="J941" t="s">
        <v>65</v>
      </c>
      <c r="K941" t="s">
        <v>66</v>
      </c>
      <c r="L941" s="1" t="s">
        <v>5637</v>
      </c>
      <c r="M941" s="1" t="s">
        <v>168</v>
      </c>
      <c r="N941" s="1" t="s">
        <v>101</v>
      </c>
      <c r="O941" s="1" t="s">
        <v>5638</v>
      </c>
      <c r="P941" s="1" t="s">
        <v>5639</v>
      </c>
      <c r="Q941">
        <v>98</v>
      </c>
      <c r="R941">
        <v>21</v>
      </c>
      <c r="S941">
        <v>77</v>
      </c>
      <c r="T941">
        <v>50</v>
      </c>
      <c r="U941">
        <v>15</v>
      </c>
      <c r="V941">
        <v>200</v>
      </c>
      <c r="W941" s="1" t="s">
        <v>72</v>
      </c>
      <c r="X941" s="1" t="s">
        <v>73</v>
      </c>
      <c r="Y941" s="1" t="s">
        <v>74</v>
      </c>
      <c r="Z941">
        <v>16</v>
      </c>
      <c r="AA941" s="2">
        <v>45725</v>
      </c>
      <c r="AB941">
        <v>102994.33</v>
      </c>
      <c r="AC941">
        <v>122043.85</v>
      </c>
      <c r="AD941">
        <v>10093444.34</v>
      </c>
      <c r="AE941" s="1" t="s">
        <v>55</v>
      </c>
      <c r="AF941" s="2">
        <v>46142</v>
      </c>
      <c r="AG941" s="2">
        <v>45737</v>
      </c>
      <c r="AH941" s="2"/>
      <c r="AI941" s="1" t="s">
        <v>91</v>
      </c>
      <c r="AJ941" s="1" t="s">
        <v>92</v>
      </c>
    </row>
    <row r="942" spans="1:36">
      <c r="A942" s="1" t="s">
        <v>5640</v>
      </c>
      <c r="B942" s="1" t="s">
        <v>5641</v>
      </c>
      <c r="C942" s="1" t="s">
        <v>5642</v>
      </c>
      <c r="D942" s="1" t="s">
        <v>109</v>
      </c>
      <c r="E942" s="1" t="s">
        <v>110</v>
      </c>
      <c r="F942" s="1" t="s">
        <v>111</v>
      </c>
      <c r="G942" s="1" t="s">
        <v>112</v>
      </c>
      <c r="H942" s="1" t="s">
        <v>43</v>
      </c>
      <c r="I942" s="1" t="s">
        <v>201</v>
      </c>
      <c r="J942" t="s">
        <v>65</v>
      </c>
      <c r="K942" t="s">
        <v>66</v>
      </c>
      <c r="L942" s="1" t="s">
        <v>5643</v>
      </c>
      <c r="M942" s="1" t="s">
        <v>114</v>
      </c>
      <c r="N942" s="1" t="s">
        <v>49</v>
      </c>
      <c r="O942" s="1" t="s">
        <v>5644</v>
      </c>
      <c r="P942" s="1" t="s">
        <v>5645</v>
      </c>
      <c r="Q942">
        <v>52</v>
      </c>
      <c r="R942">
        <v>4</v>
      </c>
      <c r="S942">
        <v>48</v>
      </c>
      <c r="T942">
        <v>25</v>
      </c>
      <c r="U942">
        <v>7</v>
      </c>
      <c r="V942">
        <v>100</v>
      </c>
      <c r="W942" s="1" t="s">
        <v>52</v>
      </c>
      <c r="X942" s="1" t="s">
        <v>53</v>
      </c>
      <c r="Y942" s="1" t="s">
        <v>54</v>
      </c>
      <c r="Z942">
        <v>3</v>
      </c>
      <c r="AA942" s="2">
        <v>45820</v>
      </c>
      <c r="AB942">
        <v>173018.33</v>
      </c>
      <c r="AC942">
        <v>244925.49</v>
      </c>
      <c r="AD942">
        <v>8996953.1600000001</v>
      </c>
      <c r="AE942" s="1" t="s">
        <v>55</v>
      </c>
      <c r="AF942" s="2">
        <v>46186</v>
      </c>
      <c r="AG942" s="2">
        <v>45833</v>
      </c>
      <c r="AH942" s="2"/>
      <c r="AI942" s="1" t="s">
        <v>91</v>
      </c>
      <c r="AJ942" s="1" t="s">
        <v>92</v>
      </c>
    </row>
    <row r="943" spans="1:36">
      <c r="A943" s="1" t="s">
        <v>5646</v>
      </c>
      <c r="B943" s="1" t="s">
        <v>5647</v>
      </c>
      <c r="C943" s="1"/>
      <c r="D943" s="1" t="s">
        <v>426</v>
      </c>
      <c r="E943" s="1" t="s">
        <v>146</v>
      </c>
      <c r="F943" s="1" t="s">
        <v>266</v>
      </c>
      <c r="G943" s="1" t="s">
        <v>313</v>
      </c>
      <c r="H943" s="1" t="s">
        <v>43</v>
      </c>
      <c r="I943" s="1" t="s">
        <v>44</v>
      </c>
      <c r="J943" t="s">
        <v>65</v>
      </c>
      <c r="K943" t="s">
        <v>66</v>
      </c>
      <c r="L943" s="1" t="s">
        <v>5648</v>
      </c>
      <c r="M943" s="1" t="s">
        <v>48</v>
      </c>
      <c r="N943" s="1" t="s">
        <v>178</v>
      </c>
      <c r="O943" s="1" t="s">
        <v>5649</v>
      </c>
      <c r="P943" s="1" t="s">
        <v>5650</v>
      </c>
      <c r="Q943">
        <v>107</v>
      </c>
      <c r="R943">
        <v>32</v>
      </c>
      <c r="S943">
        <v>75</v>
      </c>
      <c r="T943">
        <v>40</v>
      </c>
      <c r="U943">
        <v>12</v>
      </c>
      <c r="V943">
        <v>240</v>
      </c>
      <c r="W943" s="1" t="s">
        <v>229</v>
      </c>
      <c r="X943" s="1" t="s">
        <v>230</v>
      </c>
      <c r="Y943" s="1" t="s">
        <v>153</v>
      </c>
      <c r="Z943">
        <v>32</v>
      </c>
      <c r="AA943" s="2">
        <v>45770</v>
      </c>
      <c r="AB943">
        <v>395978.54</v>
      </c>
      <c r="AC943">
        <v>486729.5</v>
      </c>
      <c r="AD943">
        <v>42369703.780000001</v>
      </c>
      <c r="AE943" s="1" t="s">
        <v>55</v>
      </c>
      <c r="AF943" s="2">
        <v>46150</v>
      </c>
      <c r="AG943" s="2">
        <v>45773</v>
      </c>
      <c r="AH943" s="2"/>
      <c r="AI943" s="1" t="s">
        <v>91</v>
      </c>
      <c r="AJ943" s="1" t="s">
        <v>92</v>
      </c>
    </row>
    <row r="944" spans="1:36">
      <c r="A944" s="1" t="s">
        <v>5651</v>
      </c>
      <c r="B944" s="1" t="s">
        <v>5652</v>
      </c>
      <c r="C944" s="1" t="s">
        <v>5653</v>
      </c>
      <c r="D944" s="1" t="s">
        <v>216</v>
      </c>
      <c r="E944" s="1" t="s">
        <v>134</v>
      </c>
      <c r="F944" s="1" t="s">
        <v>217</v>
      </c>
      <c r="G944" s="1" t="s">
        <v>255</v>
      </c>
      <c r="H944" s="1" t="s">
        <v>43</v>
      </c>
      <c r="I944" s="1" t="s">
        <v>44</v>
      </c>
      <c r="J944" t="s">
        <v>65</v>
      </c>
      <c r="K944" t="s">
        <v>66</v>
      </c>
      <c r="L944" s="1" t="s">
        <v>5654</v>
      </c>
      <c r="M944" s="1" t="s">
        <v>48</v>
      </c>
      <c r="N944" s="1" t="s">
        <v>178</v>
      </c>
      <c r="O944" s="1" t="s">
        <v>1491</v>
      </c>
      <c r="P944" s="1" t="s">
        <v>5655</v>
      </c>
      <c r="Q944">
        <v>628</v>
      </c>
      <c r="R944">
        <v>213</v>
      </c>
      <c r="S944">
        <v>415</v>
      </c>
      <c r="T944">
        <v>75</v>
      </c>
      <c r="U944">
        <v>30</v>
      </c>
      <c r="V944">
        <v>750</v>
      </c>
      <c r="W944" s="1" t="s">
        <v>72</v>
      </c>
      <c r="X944" s="1" t="s">
        <v>73</v>
      </c>
      <c r="Y944" s="1" t="s">
        <v>74</v>
      </c>
      <c r="Z944">
        <v>16</v>
      </c>
      <c r="AA944" s="2">
        <v>46017</v>
      </c>
      <c r="AB944">
        <v>169576.04</v>
      </c>
      <c r="AC944">
        <v>201042.15</v>
      </c>
      <c r="AD944">
        <v>106493753.09999999</v>
      </c>
      <c r="AE944" s="1" t="s">
        <v>55</v>
      </c>
      <c r="AF944" s="2">
        <v>46198</v>
      </c>
      <c r="AG944" s="2">
        <v>46032</v>
      </c>
      <c r="AH944" s="2"/>
      <c r="AI944" s="1" t="s">
        <v>91</v>
      </c>
      <c r="AJ944" s="1" t="s">
        <v>92</v>
      </c>
    </row>
    <row r="945" spans="1:36">
      <c r="A945" s="1" t="s">
        <v>5656</v>
      </c>
      <c r="B945" s="1" t="s">
        <v>5657</v>
      </c>
      <c r="C945" s="1" t="s">
        <v>5658</v>
      </c>
      <c r="D945" s="1" t="s">
        <v>303</v>
      </c>
      <c r="E945" s="1" t="s">
        <v>146</v>
      </c>
      <c r="F945" s="1" t="s">
        <v>63</v>
      </c>
      <c r="G945" s="1" t="s">
        <v>304</v>
      </c>
      <c r="H945" s="1" t="s">
        <v>43</v>
      </c>
      <c r="I945" s="1" t="s">
        <v>44</v>
      </c>
      <c r="J945" t="s">
        <v>45</v>
      </c>
      <c r="K945" t="s">
        <v>46</v>
      </c>
      <c r="L945" s="1" t="s">
        <v>5659</v>
      </c>
      <c r="M945" s="1" t="s">
        <v>126</v>
      </c>
      <c r="N945" s="1" t="s">
        <v>178</v>
      </c>
      <c r="O945" s="1" t="s">
        <v>5660</v>
      </c>
      <c r="P945" s="1" t="s">
        <v>5661</v>
      </c>
      <c r="Q945">
        <v>87</v>
      </c>
      <c r="R945">
        <v>13</v>
      </c>
      <c r="S945">
        <v>74</v>
      </c>
      <c r="T945">
        <v>40</v>
      </c>
      <c r="U945">
        <v>12</v>
      </c>
      <c r="V945">
        <v>200</v>
      </c>
      <c r="W945" s="1" t="s">
        <v>52</v>
      </c>
      <c r="X945" s="1" t="s">
        <v>53</v>
      </c>
      <c r="Y945" s="1" t="s">
        <v>54</v>
      </c>
      <c r="Z945">
        <v>3</v>
      </c>
      <c r="AA945" s="2">
        <v>45757</v>
      </c>
      <c r="AB945">
        <v>142049.81</v>
      </c>
      <c r="AC945">
        <v>168154.79</v>
      </c>
      <c r="AD945">
        <v>12358333.470000001</v>
      </c>
      <c r="AE945" s="1" t="s">
        <v>55</v>
      </c>
      <c r="AF945" s="2">
        <v>46196</v>
      </c>
      <c r="AG945" s="2">
        <v>45769</v>
      </c>
      <c r="AH945" s="2">
        <v>46884</v>
      </c>
      <c r="AI945" s="1" t="s">
        <v>91</v>
      </c>
      <c r="AJ945" s="1" t="s">
        <v>92</v>
      </c>
    </row>
    <row r="946" spans="1:36">
      <c r="A946" s="1" t="s">
        <v>5662</v>
      </c>
      <c r="B946" s="1" t="s">
        <v>5663</v>
      </c>
      <c r="C946" s="1" t="s">
        <v>5664</v>
      </c>
      <c r="D946" s="1" t="s">
        <v>371</v>
      </c>
      <c r="E946" s="1" t="s">
        <v>62</v>
      </c>
      <c r="F946" s="1" t="s">
        <v>111</v>
      </c>
      <c r="G946" s="1" t="s">
        <v>234</v>
      </c>
      <c r="H946" s="1" t="s">
        <v>43</v>
      </c>
      <c r="I946" s="1" t="s">
        <v>201</v>
      </c>
      <c r="J946" t="s">
        <v>45</v>
      </c>
      <c r="K946" t="s">
        <v>46</v>
      </c>
      <c r="L946" s="1" t="s">
        <v>5665</v>
      </c>
      <c r="M946" s="1" t="s">
        <v>100</v>
      </c>
      <c r="N946" s="1" t="s">
        <v>236</v>
      </c>
      <c r="O946" s="1" t="s">
        <v>5666</v>
      </c>
      <c r="P946" s="1" t="s">
        <v>5667</v>
      </c>
      <c r="Q946">
        <v>510</v>
      </c>
      <c r="R946">
        <v>140</v>
      </c>
      <c r="S946">
        <v>370</v>
      </c>
      <c r="T946">
        <v>75</v>
      </c>
      <c r="U946">
        <v>37</v>
      </c>
      <c r="V946">
        <v>375</v>
      </c>
      <c r="W946" s="1" t="s">
        <v>72</v>
      </c>
      <c r="X946" s="1" t="s">
        <v>73</v>
      </c>
      <c r="Y946" s="1" t="s">
        <v>74</v>
      </c>
      <c r="Z946">
        <v>17</v>
      </c>
      <c r="AA946" s="2">
        <v>46167</v>
      </c>
      <c r="AB946">
        <v>123865.59</v>
      </c>
      <c r="AC946">
        <v>187116.79999999999</v>
      </c>
      <c r="AD946">
        <v>63171450.899999999</v>
      </c>
      <c r="AE946" s="1" t="s">
        <v>55</v>
      </c>
      <c r="AF946" s="2">
        <v>46167</v>
      </c>
      <c r="AG946" s="2">
        <v>46182</v>
      </c>
      <c r="AH946" s="2"/>
      <c r="AI946" s="1" t="s">
        <v>410</v>
      </c>
      <c r="AJ946" s="1" t="s">
        <v>92</v>
      </c>
    </row>
    <row r="947" spans="1:36">
      <c r="A947" s="1" t="s">
        <v>5668</v>
      </c>
      <c r="B947" s="1" t="s">
        <v>5669</v>
      </c>
      <c r="C947" s="1" t="s">
        <v>5670</v>
      </c>
      <c r="D947" s="1" t="s">
        <v>643</v>
      </c>
      <c r="E947" s="1" t="s">
        <v>62</v>
      </c>
      <c r="F947" s="1" t="s">
        <v>135</v>
      </c>
      <c r="G947" s="1" t="s">
        <v>706</v>
      </c>
      <c r="H947" s="1" t="s">
        <v>137</v>
      </c>
      <c r="I947" s="1" t="s">
        <v>44</v>
      </c>
      <c r="J947" t="s">
        <v>82</v>
      </c>
      <c r="K947" t="s">
        <v>83</v>
      </c>
      <c r="L947" s="1" t="s">
        <v>277</v>
      </c>
      <c r="M947" s="1" t="s">
        <v>68</v>
      </c>
      <c r="N947" s="1" t="s">
        <v>278</v>
      </c>
      <c r="O947" s="1" t="s">
        <v>5671</v>
      </c>
      <c r="P947" s="1" t="s">
        <v>5672</v>
      </c>
      <c r="Q947">
        <v>35</v>
      </c>
      <c r="R947">
        <v>2</v>
      </c>
      <c r="S947">
        <v>33</v>
      </c>
      <c r="T947">
        <v>10</v>
      </c>
      <c r="U947">
        <v>3</v>
      </c>
      <c r="V947">
        <v>80</v>
      </c>
      <c r="W947" s="1" t="s">
        <v>308</v>
      </c>
      <c r="X947" s="1" t="s">
        <v>309</v>
      </c>
      <c r="Y947" s="1" t="s">
        <v>74</v>
      </c>
      <c r="Z947">
        <v>24</v>
      </c>
      <c r="AA947" s="2">
        <v>45889</v>
      </c>
      <c r="AB947">
        <v>10266.969999999999</v>
      </c>
      <c r="AC947">
        <v>15430.04</v>
      </c>
      <c r="AD947">
        <v>359343.95</v>
      </c>
      <c r="AE947" s="1" t="s">
        <v>55</v>
      </c>
      <c r="AF947" s="2">
        <v>46188</v>
      </c>
      <c r="AG947" s="2">
        <v>45898</v>
      </c>
      <c r="AH947" s="2">
        <v>46567</v>
      </c>
      <c r="AI947" s="1" t="s">
        <v>91</v>
      </c>
      <c r="AJ947" s="1" t="s">
        <v>92</v>
      </c>
    </row>
    <row r="948" spans="1:36">
      <c r="A948" s="1" t="s">
        <v>5673</v>
      </c>
      <c r="B948" s="1" t="s">
        <v>5674</v>
      </c>
      <c r="C948" s="1" t="s">
        <v>5675</v>
      </c>
      <c r="D948" s="1" t="s">
        <v>588</v>
      </c>
      <c r="E948" s="1" t="s">
        <v>392</v>
      </c>
      <c r="F948" s="1" t="s">
        <v>217</v>
      </c>
      <c r="G948" s="1" t="s">
        <v>218</v>
      </c>
      <c r="H948" s="1" t="s">
        <v>43</v>
      </c>
      <c r="I948" s="1" t="s">
        <v>44</v>
      </c>
      <c r="J948" t="s">
        <v>82</v>
      </c>
      <c r="K948" t="s">
        <v>83</v>
      </c>
      <c r="L948" s="1" t="s">
        <v>5676</v>
      </c>
      <c r="M948" s="1" t="s">
        <v>168</v>
      </c>
      <c r="N948" s="1" t="s">
        <v>115</v>
      </c>
      <c r="O948" s="1" t="s">
        <v>5677</v>
      </c>
      <c r="P948" s="1" t="s">
        <v>5678</v>
      </c>
      <c r="Q948">
        <v>94</v>
      </c>
      <c r="R948">
        <v>23</v>
      </c>
      <c r="S948">
        <v>71</v>
      </c>
      <c r="T948">
        <v>75</v>
      </c>
      <c r="U948">
        <v>22</v>
      </c>
      <c r="V948">
        <v>600</v>
      </c>
      <c r="W948" s="1" t="s">
        <v>308</v>
      </c>
      <c r="X948" s="1" t="s">
        <v>309</v>
      </c>
      <c r="Y948" s="1" t="s">
        <v>74</v>
      </c>
      <c r="Z948">
        <v>20</v>
      </c>
      <c r="AA948" s="2">
        <v>45685</v>
      </c>
      <c r="AB948">
        <v>498270.34</v>
      </c>
      <c r="AC948">
        <v>641120.93000000005</v>
      </c>
      <c r="AD948">
        <v>46837411.960000001</v>
      </c>
      <c r="AE948" s="1" t="s">
        <v>55</v>
      </c>
      <c r="AF948" s="2">
        <v>46188</v>
      </c>
      <c r="AG948" s="2">
        <v>45689</v>
      </c>
      <c r="AH948" s="2"/>
      <c r="AI948" s="1" t="s">
        <v>91</v>
      </c>
      <c r="AJ948" s="1" t="s">
        <v>92</v>
      </c>
    </row>
    <row r="949" spans="1:36">
      <c r="A949" s="1" t="s">
        <v>5679</v>
      </c>
      <c r="B949" s="1" t="s">
        <v>5680</v>
      </c>
      <c r="C949" s="1"/>
      <c r="D949" s="1" t="s">
        <v>1240</v>
      </c>
      <c r="E949" s="1" t="s">
        <v>243</v>
      </c>
      <c r="F949" s="1" t="s">
        <v>244</v>
      </c>
      <c r="G949" s="1" t="s">
        <v>245</v>
      </c>
      <c r="H949" s="1" t="s">
        <v>43</v>
      </c>
      <c r="I949" s="1" t="s">
        <v>44</v>
      </c>
      <c r="J949" t="s">
        <v>65</v>
      </c>
      <c r="K949" t="s">
        <v>66</v>
      </c>
      <c r="L949" s="1" t="s">
        <v>5681</v>
      </c>
      <c r="M949" s="1" t="s">
        <v>100</v>
      </c>
      <c r="N949" s="1" t="s">
        <v>278</v>
      </c>
      <c r="O949" s="1" t="s">
        <v>5682</v>
      </c>
      <c r="P949" s="1" t="s">
        <v>5683</v>
      </c>
      <c r="Q949">
        <v>82</v>
      </c>
      <c r="R949">
        <v>20</v>
      </c>
      <c r="S949">
        <v>62</v>
      </c>
      <c r="T949">
        <v>75</v>
      </c>
      <c r="U949">
        <v>22</v>
      </c>
      <c r="V949">
        <v>750</v>
      </c>
      <c r="W949" s="1" t="s">
        <v>72</v>
      </c>
      <c r="X949" s="1" t="s">
        <v>73</v>
      </c>
      <c r="Y949" s="1" t="s">
        <v>74</v>
      </c>
      <c r="Z949">
        <v>17</v>
      </c>
      <c r="AA949" s="2">
        <v>45686</v>
      </c>
      <c r="AB949">
        <v>287171.98</v>
      </c>
      <c r="AC949">
        <v>444597.07</v>
      </c>
      <c r="AD949">
        <v>23548102.359999999</v>
      </c>
      <c r="AE949" s="1" t="s">
        <v>55</v>
      </c>
      <c r="AF949" s="2">
        <v>46169</v>
      </c>
      <c r="AG949" s="2">
        <v>45692</v>
      </c>
      <c r="AH949" s="2"/>
      <c r="AI949" s="1" t="s">
        <v>91</v>
      </c>
      <c r="AJ949" s="1" t="s">
        <v>92</v>
      </c>
    </row>
    <row r="950" spans="1:36">
      <c r="A950" s="1" t="s">
        <v>5684</v>
      </c>
      <c r="B950" s="1" t="s">
        <v>5685</v>
      </c>
      <c r="C950" s="1" t="s">
        <v>5686</v>
      </c>
      <c r="D950" s="1" t="s">
        <v>264</v>
      </c>
      <c r="E950" s="1" t="s">
        <v>265</v>
      </c>
      <c r="F950" s="1" t="s">
        <v>266</v>
      </c>
      <c r="G950" s="1" t="s">
        <v>276</v>
      </c>
      <c r="H950" s="1" t="s">
        <v>43</v>
      </c>
      <c r="I950" s="1" t="s">
        <v>44</v>
      </c>
      <c r="J950" t="s">
        <v>82</v>
      </c>
      <c r="K950" t="s">
        <v>83</v>
      </c>
      <c r="L950" s="1" t="s">
        <v>5687</v>
      </c>
      <c r="M950" s="1" t="s">
        <v>126</v>
      </c>
      <c r="N950" s="1" t="s">
        <v>236</v>
      </c>
      <c r="O950" s="1" t="s">
        <v>5688</v>
      </c>
      <c r="P950" s="1" t="s">
        <v>5689</v>
      </c>
      <c r="Q950">
        <v>75</v>
      </c>
      <c r="R950">
        <v>14</v>
      </c>
      <c r="S950">
        <v>61</v>
      </c>
      <c r="T950">
        <v>60</v>
      </c>
      <c r="U950">
        <v>30</v>
      </c>
      <c r="V950">
        <v>480</v>
      </c>
      <c r="W950" s="1" t="s">
        <v>308</v>
      </c>
      <c r="X950" s="1" t="s">
        <v>309</v>
      </c>
      <c r="Y950" s="1" t="s">
        <v>74</v>
      </c>
      <c r="Z950">
        <v>24</v>
      </c>
      <c r="AA950" s="2">
        <v>45696</v>
      </c>
      <c r="AB950">
        <v>472788.03</v>
      </c>
      <c r="AC950">
        <v>644016.32999999996</v>
      </c>
      <c r="AD950">
        <v>35459102.25</v>
      </c>
      <c r="AE950" s="1" t="s">
        <v>55</v>
      </c>
      <c r="AF950" s="2">
        <v>46168</v>
      </c>
      <c r="AG950" s="2">
        <v>45707</v>
      </c>
      <c r="AH950" s="2"/>
      <c r="AI950" s="1" t="s">
        <v>91</v>
      </c>
      <c r="AJ950" s="1" t="s">
        <v>92</v>
      </c>
    </row>
    <row r="951" spans="1:36">
      <c r="A951" s="1" t="s">
        <v>5690</v>
      </c>
      <c r="B951" s="1" t="s">
        <v>5691</v>
      </c>
      <c r="C951" s="1" t="s">
        <v>5692</v>
      </c>
      <c r="D951" s="1" t="s">
        <v>943</v>
      </c>
      <c r="E951" s="1" t="s">
        <v>335</v>
      </c>
      <c r="F951" s="1" t="s">
        <v>97</v>
      </c>
      <c r="G951" s="1" t="s">
        <v>1110</v>
      </c>
      <c r="H951" s="1" t="s">
        <v>43</v>
      </c>
      <c r="I951" s="1" t="s">
        <v>44</v>
      </c>
      <c r="J951" t="s">
        <v>65</v>
      </c>
      <c r="K951" t="s">
        <v>66</v>
      </c>
      <c r="L951" s="1" t="s">
        <v>4463</v>
      </c>
      <c r="M951" s="1" t="s">
        <v>100</v>
      </c>
      <c r="N951" s="1" t="s">
        <v>101</v>
      </c>
      <c r="O951" s="1" t="s">
        <v>5693</v>
      </c>
      <c r="P951" s="1" t="s">
        <v>2651</v>
      </c>
      <c r="Q951">
        <v>544</v>
      </c>
      <c r="R951">
        <v>50</v>
      </c>
      <c r="S951">
        <v>494</v>
      </c>
      <c r="T951">
        <v>75</v>
      </c>
      <c r="U951">
        <v>30</v>
      </c>
      <c r="V951">
        <v>375</v>
      </c>
      <c r="W951" s="1" t="s">
        <v>161</v>
      </c>
      <c r="X951" s="1" t="s">
        <v>162</v>
      </c>
      <c r="Y951" s="1" t="s">
        <v>54</v>
      </c>
      <c r="Z951">
        <v>6</v>
      </c>
      <c r="AA951" s="2">
        <v>45858</v>
      </c>
      <c r="AB951">
        <v>172319.79</v>
      </c>
      <c r="AC951">
        <v>215725.38</v>
      </c>
      <c r="AD951">
        <v>93741965.760000005</v>
      </c>
      <c r="AE951" s="1" t="s">
        <v>55</v>
      </c>
      <c r="AF951" s="2">
        <v>46186</v>
      </c>
      <c r="AG951" s="2">
        <v>45864</v>
      </c>
      <c r="AH951" s="2"/>
      <c r="AI951" s="1" t="s">
        <v>410</v>
      </c>
      <c r="AJ951" s="1" t="s">
        <v>92</v>
      </c>
    </row>
    <row r="952" spans="1:36">
      <c r="A952" s="1" t="s">
        <v>5694</v>
      </c>
      <c r="B952" s="1" t="s">
        <v>5695</v>
      </c>
      <c r="C952" s="1" t="s">
        <v>5696</v>
      </c>
      <c r="D952" s="1" t="s">
        <v>378</v>
      </c>
      <c r="E952" s="1" t="s">
        <v>110</v>
      </c>
      <c r="F952" s="1" t="s">
        <v>63</v>
      </c>
      <c r="G952" s="1" t="s">
        <v>64</v>
      </c>
      <c r="H952" s="1" t="s">
        <v>43</v>
      </c>
      <c r="I952" s="1" t="s">
        <v>44</v>
      </c>
      <c r="J952" t="s">
        <v>45</v>
      </c>
      <c r="K952" t="s">
        <v>46</v>
      </c>
      <c r="L952" s="1" t="s">
        <v>5697</v>
      </c>
      <c r="M952" s="1" t="s">
        <v>68</v>
      </c>
      <c r="N952" s="1" t="s">
        <v>194</v>
      </c>
      <c r="O952" s="1" t="s">
        <v>5698</v>
      </c>
      <c r="P952" s="1" t="s">
        <v>5699</v>
      </c>
      <c r="Q952">
        <v>34</v>
      </c>
      <c r="R952">
        <v>11</v>
      </c>
      <c r="S952">
        <v>23</v>
      </c>
      <c r="T952">
        <v>10</v>
      </c>
      <c r="U952">
        <v>3</v>
      </c>
      <c r="V952">
        <v>80</v>
      </c>
      <c r="W952" s="1" t="s">
        <v>249</v>
      </c>
      <c r="X952" s="1" t="s">
        <v>375</v>
      </c>
      <c r="Y952" s="1" t="s">
        <v>54</v>
      </c>
      <c r="Z952">
        <v>7</v>
      </c>
      <c r="AA952" s="2"/>
      <c r="AB952">
        <v>31250.03</v>
      </c>
      <c r="AC952">
        <v>37349.54</v>
      </c>
      <c r="AD952">
        <v>1062501.02</v>
      </c>
      <c r="AE952" s="1" t="s">
        <v>55</v>
      </c>
      <c r="AF952" s="2">
        <v>46194</v>
      </c>
      <c r="AG952" s="2">
        <v>45723</v>
      </c>
      <c r="AH952" s="2">
        <v>46274</v>
      </c>
      <c r="AI952" s="1" t="s">
        <v>91</v>
      </c>
      <c r="AJ952" s="1" t="s">
        <v>92</v>
      </c>
    </row>
    <row r="953" spans="1:36">
      <c r="A953" s="1" t="s">
        <v>5700</v>
      </c>
      <c r="B953" s="1" t="s">
        <v>5701</v>
      </c>
      <c r="C953" s="1" t="s">
        <v>5702</v>
      </c>
      <c r="D953" s="1" t="s">
        <v>433</v>
      </c>
      <c r="E953" s="1" t="s">
        <v>110</v>
      </c>
      <c r="F953" s="1" t="s">
        <v>363</v>
      </c>
      <c r="G953" s="1" t="s">
        <v>434</v>
      </c>
      <c r="H953" s="1" t="s">
        <v>43</v>
      </c>
      <c r="I953" s="1" t="s">
        <v>44</v>
      </c>
      <c r="J953" t="s">
        <v>45</v>
      </c>
      <c r="K953" t="s">
        <v>46</v>
      </c>
      <c r="L953" s="1" t="s">
        <v>5703</v>
      </c>
      <c r="M953" s="1" t="s">
        <v>168</v>
      </c>
      <c r="N953" s="1" t="s">
        <v>278</v>
      </c>
      <c r="O953" s="1" t="s">
        <v>5704</v>
      </c>
      <c r="P953" s="1" t="s">
        <v>5705</v>
      </c>
      <c r="Q953">
        <v>28</v>
      </c>
      <c r="R953">
        <v>1</v>
      </c>
      <c r="S953">
        <v>27</v>
      </c>
      <c r="T953">
        <v>100</v>
      </c>
      <c r="U953">
        <v>40</v>
      </c>
      <c r="V953">
        <v>800</v>
      </c>
      <c r="W953" s="1" t="s">
        <v>259</v>
      </c>
      <c r="X953" s="1" t="s">
        <v>260</v>
      </c>
      <c r="Y953" s="1" t="s">
        <v>54</v>
      </c>
      <c r="Z953">
        <v>8</v>
      </c>
      <c r="AA953" s="2">
        <v>45776</v>
      </c>
      <c r="AB953">
        <v>5365.52</v>
      </c>
      <c r="AC953">
        <v>7935.28</v>
      </c>
      <c r="AD953">
        <v>150234.56</v>
      </c>
      <c r="AE953" s="1" t="s">
        <v>55</v>
      </c>
      <c r="AF953" s="2">
        <v>46197</v>
      </c>
      <c r="AG953" s="2">
        <v>45779</v>
      </c>
      <c r="AH953" s="2"/>
      <c r="AI953" s="1" t="s">
        <v>129</v>
      </c>
      <c r="AJ953" s="1" t="s">
        <v>57</v>
      </c>
    </row>
    <row r="954" spans="1:36">
      <c r="A954" s="1" t="s">
        <v>5706</v>
      </c>
      <c r="B954" s="1" t="s">
        <v>5707</v>
      </c>
      <c r="C954" s="1" t="s">
        <v>5708</v>
      </c>
      <c r="D954" s="1" t="s">
        <v>971</v>
      </c>
      <c r="E954" s="1" t="s">
        <v>110</v>
      </c>
      <c r="F954" s="1" t="s">
        <v>41</v>
      </c>
      <c r="G954" s="1" t="s">
        <v>42</v>
      </c>
      <c r="H954" s="1" t="s">
        <v>43</v>
      </c>
      <c r="I954" s="1" t="s">
        <v>44</v>
      </c>
      <c r="J954" t="s">
        <v>82</v>
      </c>
      <c r="K954" t="s">
        <v>83</v>
      </c>
      <c r="L954" s="1" t="s">
        <v>5709</v>
      </c>
      <c r="M954" s="1" t="s">
        <v>100</v>
      </c>
      <c r="N954" s="1" t="s">
        <v>236</v>
      </c>
      <c r="O954" s="1" t="s">
        <v>5710</v>
      </c>
      <c r="P954" s="1" t="s">
        <v>5711</v>
      </c>
      <c r="Q954">
        <v>51</v>
      </c>
      <c r="R954">
        <v>9</v>
      </c>
      <c r="S954">
        <v>42</v>
      </c>
      <c r="T954">
        <v>40</v>
      </c>
      <c r="U954">
        <v>16</v>
      </c>
      <c r="V954">
        <v>320</v>
      </c>
      <c r="W954" s="1" t="s">
        <v>161</v>
      </c>
      <c r="X954" s="1" t="s">
        <v>162</v>
      </c>
      <c r="Y954" s="1" t="s">
        <v>54</v>
      </c>
      <c r="Z954">
        <v>3</v>
      </c>
      <c r="AA954" s="2">
        <v>45839</v>
      </c>
      <c r="AB954">
        <v>15702.15</v>
      </c>
      <c r="AC954">
        <v>23094.65</v>
      </c>
      <c r="AD954">
        <v>800809.65</v>
      </c>
      <c r="AE954" s="1" t="s">
        <v>55</v>
      </c>
      <c r="AF954" s="2">
        <v>46165</v>
      </c>
      <c r="AG954" s="2">
        <v>45846</v>
      </c>
      <c r="AH954" s="2"/>
      <c r="AI954" s="1" t="s">
        <v>91</v>
      </c>
      <c r="AJ954" s="1" t="s">
        <v>92</v>
      </c>
    </row>
    <row r="955" spans="1:36">
      <c r="A955" s="1" t="s">
        <v>5712</v>
      </c>
      <c r="B955" s="1" t="s">
        <v>5713</v>
      </c>
      <c r="C955" s="1" t="s">
        <v>5714</v>
      </c>
      <c r="D955" s="1" t="s">
        <v>371</v>
      </c>
      <c r="E955" s="1" t="s">
        <v>62</v>
      </c>
      <c r="F955" s="1" t="s">
        <v>111</v>
      </c>
      <c r="G955" s="1" t="s">
        <v>187</v>
      </c>
      <c r="H955" s="1" t="s">
        <v>43</v>
      </c>
      <c r="I955" s="1" t="s">
        <v>201</v>
      </c>
      <c r="J955" t="s">
        <v>82</v>
      </c>
      <c r="K955" t="s">
        <v>83</v>
      </c>
      <c r="L955" s="1" t="s">
        <v>2079</v>
      </c>
      <c r="M955" s="1" t="s">
        <v>114</v>
      </c>
      <c r="N955" s="1" t="s">
        <v>178</v>
      </c>
      <c r="O955" s="1" t="s">
        <v>5715</v>
      </c>
      <c r="P955" s="1" t="s">
        <v>5716</v>
      </c>
      <c r="Q955">
        <v>60</v>
      </c>
      <c r="R955">
        <v>7</v>
      </c>
      <c r="S955">
        <v>53</v>
      </c>
      <c r="T955">
        <v>100</v>
      </c>
      <c r="U955">
        <v>50</v>
      </c>
      <c r="V955">
        <v>600</v>
      </c>
      <c r="W955" s="1" t="s">
        <v>308</v>
      </c>
      <c r="X955" s="1" t="s">
        <v>309</v>
      </c>
      <c r="Y955" s="1" t="s">
        <v>74</v>
      </c>
      <c r="Z955">
        <v>25</v>
      </c>
      <c r="AA955" s="2">
        <v>45831</v>
      </c>
      <c r="AB955">
        <v>152708.85</v>
      </c>
      <c r="AC955">
        <v>233261.17</v>
      </c>
      <c r="AD955">
        <v>9162531</v>
      </c>
      <c r="AE955" s="1" t="s">
        <v>55</v>
      </c>
      <c r="AF955" s="2">
        <v>46177</v>
      </c>
      <c r="AG955" s="2">
        <v>45835</v>
      </c>
      <c r="AH955" s="2"/>
      <c r="AI955" s="1" t="s">
        <v>129</v>
      </c>
      <c r="AJ955" s="1" t="s">
        <v>57</v>
      </c>
    </row>
    <row r="956" spans="1:36">
      <c r="A956" s="1" t="s">
        <v>5717</v>
      </c>
      <c r="B956" s="1" t="s">
        <v>5718</v>
      </c>
      <c r="C956" s="1" t="s">
        <v>5719</v>
      </c>
      <c r="D956" s="1" t="s">
        <v>785</v>
      </c>
      <c r="E956" s="1" t="s">
        <v>146</v>
      </c>
      <c r="F956" s="1" t="s">
        <v>41</v>
      </c>
      <c r="G956" s="1" t="s">
        <v>786</v>
      </c>
      <c r="H956" s="1" t="s">
        <v>43</v>
      </c>
      <c r="I956" s="1" t="s">
        <v>44</v>
      </c>
      <c r="J956" t="s">
        <v>45</v>
      </c>
      <c r="K956" t="s">
        <v>46</v>
      </c>
      <c r="L956" s="1" t="s">
        <v>5720</v>
      </c>
      <c r="M956" s="1" t="s">
        <v>48</v>
      </c>
      <c r="N956" s="1" t="s">
        <v>178</v>
      </c>
      <c r="O956" s="1" t="s">
        <v>5721</v>
      </c>
      <c r="P956" s="1" t="s">
        <v>5722</v>
      </c>
      <c r="Q956">
        <v>62</v>
      </c>
      <c r="R956">
        <v>5</v>
      </c>
      <c r="S956">
        <v>57</v>
      </c>
      <c r="T956">
        <v>100</v>
      </c>
      <c r="U956">
        <v>30</v>
      </c>
      <c r="V956">
        <v>1000</v>
      </c>
      <c r="W956" s="1" t="s">
        <v>72</v>
      </c>
      <c r="X956" s="1" t="s">
        <v>73</v>
      </c>
      <c r="Y956" s="1" t="s">
        <v>74</v>
      </c>
      <c r="Z956">
        <v>17</v>
      </c>
      <c r="AA956" s="2">
        <v>45948</v>
      </c>
      <c r="AB956">
        <v>62472.36</v>
      </c>
      <c r="AC956">
        <v>88785.94</v>
      </c>
      <c r="AD956">
        <v>3873286.32</v>
      </c>
      <c r="AE956" s="1" t="s">
        <v>55</v>
      </c>
      <c r="AF956" s="2">
        <v>46180</v>
      </c>
      <c r="AG956" s="2">
        <v>45954</v>
      </c>
      <c r="AH956" s="2"/>
      <c r="AI956" s="1" t="s">
        <v>129</v>
      </c>
      <c r="AJ956" s="1" t="s">
        <v>57</v>
      </c>
    </row>
    <row r="957" spans="1:36">
      <c r="A957" s="1" t="s">
        <v>5723</v>
      </c>
      <c r="B957" s="1" t="s">
        <v>5724</v>
      </c>
      <c r="C957" s="1" t="s">
        <v>5725</v>
      </c>
      <c r="D957" s="1" t="s">
        <v>274</v>
      </c>
      <c r="E957" s="1" t="s">
        <v>275</v>
      </c>
      <c r="F957" s="1" t="s">
        <v>266</v>
      </c>
      <c r="G957" s="1" t="s">
        <v>267</v>
      </c>
      <c r="H957" s="1" t="s">
        <v>43</v>
      </c>
      <c r="I957" s="1" t="s">
        <v>44</v>
      </c>
      <c r="J957" t="s">
        <v>82</v>
      </c>
      <c r="K957" t="s">
        <v>83</v>
      </c>
      <c r="L957" s="1" t="s">
        <v>5726</v>
      </c>
      <c r="M957" s="1" t="s">
        <v>139</v>
      </c>
      <c r="N957" s="1" t="s">
        <v>278</v>
      </c>
      <c r="O957" s="1" t="s">
        <v>5727</v>
      </c>
      <c r="P957" s="1" t="s">
        <v>5728</v>
      </c>
      <c r="Q957">
        <v>0</v>
      </c>
      <c r="R957">
        <v>0</v>
      </c>
      <c r="S957">
        <v>0</v>
      </c>
      <c r="T957">
        <v>100</v>
      </c>
      <c r="U957">
        <v>40</v>
      </c>
      <c r="V957">
        <v>500</v>
      </c>
      <c r="W957" s="1" t="s">
        <v>104</v>
      </c>
      <c r="X957" s="1" t="s">
        <v>105</v>
      </c>
      <c r="Y957" s="1" t="s">
        <v>54</v>
      </c>
      <c r="Z957">
        <v>10</v>
      </c>
      <c r="AA957" s="2">
        <v>46084</v>
      </c>
      <c r="AB957">
        <v>265288.36</v>
      </c>
      <c r="AC957">
        <v>373363.02</v>
      </c>
      <c r="AD957">
        <v>0</v>
      </c>
      <c r="AE957" s="1" t="s">
        <v>55</v>
      </c>
      <c r="AF957" s="2">
        <v>46164</v>
      </c>
      <c r="AG957" s="2">
        <v>46092</v>
      </c>
      <c r="AH957" s="2"/>
      <c r="AI957" s="1" t="s">
        <v>56</v>
      </c>
      <c r="AJ957" s="1" t="s">
        <v>57</v>
      </c>
    </row>
    <row r="958" spans="1:36">
      <c r="A958" s="1" t="s">
        <v>5729</v>
      </c>
      <c r="B958" s="1" t="s">
        <v>5730</v>
      </c>
      <c r="C958" s="1" t="s">
        <v>5731</v>
      </c>
      <c r="D958" s="1" t="s">
        <v>391</v>
      </c>
      <c r="E958" s="1" t="s">
        <v>392</v>
      </c>
      <c r="F958" s="1" t="s">
        <v>217</v>
      </c>
      <c r="G958" s="1" t="s">
        <v>487</v>
      </c>
      <c r="H958" s="1" t="s">
        <v>43</v>
      </c>
      <c r="I958" s="1" t="s">
        <v>44</v>
      </c>
      <c r="J958" t="s">
        <v>65</v>
      </c>
      <c r="K958" t="s">
        <v>66</v>
      </c>
      <c r="L958" s="1" t="s">
        <v>5732</v>
      </c>
      <c r="M958" s="1" t="s">
        <v>139</v>
      </c>
      <c r="N958" s="1" t="s">
        <v>278</v>
      </c>
      <c r="O958" s="1" t="s">
        <v>5733</v>
      </c>
      <c r="P958" s="1" t="s">
        <v>5734</v>
      </c>
      <c r="Q958">
        <v>221</v>
      </c>
      <c r="R958">
        <v>74</v>
      </c>
      <c r="S958">
        <v>147</v>
      </c>
      <c r="T958">
        <v>60</v>
      </c>
      <c r="U958">
        <v>18</v>
      </c>
      <c r="V958">
        <v>480</v>
      </c>
      <c r="W958" s="1" t="s">
        <v>72</v>
      </c>
      <c r="X958" s="1" t="s">
        <v>73</v>
      </c>
      <c r="Y958" s="1" t="s">
        <v>74</v>
      </c>
      <c r="Z958">
        <v>18</v>
      </c>
      <c r="AA958" s="2">
        <v>46063</v>
      </c>
      <c r="AB958">
        <v>76175.429999999993</v>
      </c>
      <c r="AC958">
        <v>109965.01</v>
      </c>
      <c r="AD958">
        <v>16834770.030000001</v>
      </c>
      <c r="AE958" s="1" t="s">
        <v>55</v>
      </c>
      <c r="AF958" s="2">
        <v>46150</v>
      </c>
      <c r="AG958" s="2">
        <v>46073</v>
      </c>
      <c r="AH958" s="2"/>
      <c r="AI958" s="1" t="s">
        <v>91</v>
      </c>
      <c r="AJ958" s="1" t="s">
        <v>92</v>
      </c>
    </row>
    <row r="959" spans="1:36">
      <c r="A959" s="1" t="s">
        <v>5735</v>
      </c>
      <c r="B959" s="1" t="s">
        <v>5736</v>
      </c>
      <c r="C959" s="1" t="s">
        <v>5737</v>
      </c>
      <c r="D959" s="1" t="s">
        <v>39</v>
      </c>
      <c r="E959" s="1" t="s">
        <v>40</v>
      </c>
      <c r="F959" s="1" t="s">
        <v>41</v>
      </c>
      <c r="G959" s="1" t="s">
        <v>147</v>
      </c>
      <c r="H959" s="1" t="s">
        <v>43</v>
      </c>
      <c r="I959" s="1" t="s">
        <v>44</v>
      </c>
      <c r="J959" t="s">
        <v>65</v>
      </c>
      <c r="K959" t="s">
        <v>66</v>
      </c>
      <c r="L959" s="1" t="s">
        <v>5738</v>
      </c>
      <c r="M959" s="1" t="s">
        <v>168</v>
      </c>
      <c r="N959" s="1" t="s">
        <v>101</v>
      </c>
      <c r="O959" s="1" t="s">
        <v>5739</v>
      </c>
      <c r="P959" s="1" t="s">
        <v>5740</v>
      </c>
      <c r="Q959">
        <v>628</v>
      </c>
      <c r="R959">
        <v>150</v>
      </c>
      <c r="S959">
        <v>478</v>
      </c>
      <c r="T959">
        <v>60</v>
      </c>
      <c r="U959">
        <v>18</v>
      </c>
      <c r="V959">
        <v>480</v>
      </c>
      <c r="W959" s="1" t="s">
        <v>161</v>
      </c>
      <c r="X959" s="1" t="s">
        <v>162</v>
      </c>
      <c r="Y959" s="1" t="s">
        <v>54</v>
      </c>
      <c r="Z959">
        <v>6</v>
      </c>
      <c r="AA959" s="2">
        <v>45945</v>
      </c>
      <c r="AB959">
        <v>65806.149999999994</v>
      </c>
      <c r="AC959">
        <v>87853.68</v>
      </c>
      <c r="AD959">
        <v>41326262.200000003</v>
      </c>
      <c r="AE959" s="1" t="s">
        <v>55</v>
      </c>
      <c r="AF959" s="2">
        <v>46187</v>
      </c>
      <c r="AG959" s="2">
        <v>45952</v>
      </c>
      <c r="AH959" s="2"/>
      <c r="AI959" s="1" t="s">
        <v>410</v>
      </c>
      <c r="AJ959" s="1" t="s">
        <v>92</v>
      </c>
    </row>
    <row r="960" spans="1:36">
      <c r="A960" s="1" t="s">
        <v>5741</v>
      </c>
      <c r="B960" s="1" t="s">
        <v>5742</v>
      </c>
      <c r="C960" s="1" t="s">
        <v>5743</v>
      </c>
      <c r="D960" s="1" t="s">
        <v>242</v>
      </c>
      <c r="E960" s="1" t="s">
        <v>243</v>
      </c>
      <c r="F960" s="1" t="s">
        <v>244</v>
      </c>
      <c r="G960" s="1" t="s">
        <v>778</v>
      </c>
      <c r="H960" s="1" t="s">
        <v>43</v>
      </c>
      <c r="I960" s="1" t="s">
        <v>44</v>
      </c>
      <c r="J960" t="s">
        <v>45</v>
      </c>
      <c r="K960" t="s">
        <v>46</v>
      </c>
      <c r="L960" s="1" t="s">
        <v>5744</v>
      </c>
      <c r="M960" s="1" t="s">
        <v>68</v>
      </c>
      <c r="N960" s="1" t="s">
        <v>115</v>
      </c>
      <c r="O960" s="1" t="s">
        <v>5745</v>
      </c>
      <c r="P960" s="1" t="s">
        <v>5746</v>
      </c>
      <c r="Q960">
        <v>48</v>
      </c>
      <c r="R960">
        <v>6</v>
      </c>
      <c r="S960">
        <v>42</v>
      </c>
      <c r="T960">
        <v>15</v>
      </c>
      <c r="U960">
        <v>4</v>
      </c>
      <c r="V960">
        <v>60</v>
      </c>
      <c r="W960" s="1" t="s">
        <v>72</v>
      </c>
      <c r="X960" s="1" t="s">
        <v>73</v>
      </c>
      <c r="Y960" s="1" t="s">
        <v>74</v>
      </c>
      <c r="Z960">
        <v>16</v>
      </c>
      <c r="AA960" s="2">
        <v>45714</v>
      </c>
      <c r="AB960">
        <v>282311.23</v>
      </c>
      <c r="AC960">
        <v>375314.62</v>
      </c>
      <c r="AD960">
        <v>13550939.039999999</v>
      </c>
      <c r="AE960" s="1" t="s">
        <v>55</v>
      </c>
      <c r="AF960" s="2">
        <v>46193</v>
      </c>
      <c r="AG960" s="2">
        <v>45725</v>
      </c>
      <c r="AH960" s="2"/>
      <c r="AI960" s="1" t="s">
        <v>91</v>
      </c>
      <c r="AJ960" s="1" t="s">
        <v>92</v>
      </c>
    </row>
    <row r="961" spans="1:36">
      <c r="A961" s="1" t="s">
        <v>5747</v>
      </c>
      <c r="B961" s="1" t="s">
        <v>5748</v>
      </c>
      <c r="C961" s="1" t="s">
        <v>5749</v>
      </c>
      <c r="D961" s="1" t="s">
        <v>39</v>
      </c>
      <c r="E961" s="1" t="s">
        <v>40</v>
      </c>
      <c r="F961" s="1" t="s">
        <v>41</v>
      </c>
      <c r="G961" s="1" t="s">
        <v>42</v>
      </c>
      <c r="H961" s="1" t="s">
        <v>43</v>
      </c>
      <c r="I961" s="1" t="s">
        <v>44</v>
      </c>
      <c r="J961" t="s">
        <v>45</v>
      </c>
      <c r="K961" t="s">
        <v>46</v>
      </c>
      <c r="L961" s="1" t="s">
        <v>3267</v>
      </c>
      <c r="M961" s="1" t="s">
        <v>126</v>
      </c>
      <c r="N961" s="1" t="s">
        <v>49</v>
      </c>
      <c r="O961" s="1" t="s">
        <v>5750</v>
      </c>
      <c r="P961" s="1" t="s">
        <v>5751</v>
      </c>
      <c r="Q961">
        <v>0</v>
      </c>
      <c r="R961">
        <v>0</v>
      </c>
      <c r="S961">
        <v>0</v>
      </c>
      <c r="T961">
        <v>15</v>
      </c>
      <c r="U961">
        <v>7</v>
      </c>
      <c r="V961">
        <v>60</v>
      </c>
      <c r="W961" s="1" t="s">
        <v>181</v>
      </c>
      <c r="X961" s="1" t="s">
        <v>182</v>
      </c>
      <c r="Y961" s="1" t="s">
        <v>54</v>
      </c>
      <c r="Z961">
        <v>11</v>
      </c>
      <c r="AA961" s="2">
        <v>45814</v>
      </c>
      <c r="AB961">
        <v>16231.54</v>
      </c>
      <c r="AC961">
        <v>23840.79</v>
      </c>
      <c r="AD961">
        <v>0</v>
      </c>
      <c r="AE961" s="1" t="s">
        <v>55</v>
      </c>
      <c r="AF961" s="2">
        <v>46146</v>
      </c>
      <c r="AG961" s="2">
        <v>45825</v>
      </c>
      <c r="AH961" s="2"/>
      <c r="AI961" s="1" t="s">
        <v>56</v>
      </c>
      <c r="AJ961" s="1" t="s">
        <v>57</v>
      </c>
    </row>
    <row r="962" spans="1:36">
      <c r="A962" s="1" t="s">
        <v>5752</v>
      </c>
      <c r="B962" s="1" t="s">
        <v>5753</v>
      </c>
      <c r="C962" s="1" t="s">
        <v>5754</v>
      </c>
      <c r="D962" s="1" t="s">
        <v>508</v>
      </c>
      <c r="E962" s="1" t="s">
        <v>146</v>
      </c>
      <c r="F962" s="1" t="s">
        <v>244</v>
      </c>
      <c r="G962" s="1" t="s">
        <v>509</v>
      </c>
      <c r="H962" s="1" t="s">
        <v>43</v>
      </c>
      <c r="I962" s="1" t="s">
        <v>44</v>
      </c>
      <c r="J962" t="s">
        <v>82</v>
      </c>
      <c r="K962" t="s">
        <v>83</v>
      </c>
      <c r="L962" s="1" t="s">
        <v>5755</v>
      </c>
      <c r="M962" s="1" t="s">
        <v>85</v>
      </c>
      <c r="N962" s="1" t="s">
        <v>69</v>
      </c>
      <c r="O962" s="1" t="s">
        <v>5756</v>
      </c>
      <c r="P962" s="1" t="s">
        <v>5757</v>
      </c>
      <c r="Q962">
        <v>0</v>
      </c>
      <c r="R962">
        <v>0</v>
      </c>
      <c r="S962">
        <v>0</v>
      </c>
      <c r="T962">
        <v>10</v>
      </c>
      <c r="U962">
        <v>5</v>
      </c>
      <c r="V962">
        <v>50</v>
      </c>
      <c r="W962" s="1" t="s">
        <v>88</v>
      </c>
      <c r="X962" s="1" t="s">
        <v>89</v>
      </c>
      <c r="Y962" s="1" t="s">
        <v>90</v>
      </c>
      <c r="Z962">
        <v>30</v>
      </c>
      <c r="AA962" s="2">
        <v>45927</v>
      </c>
      <c r="AB962">
        <v>304698.08</v>
      </c>
      <c r="AC962">
        <v>370974.03</v>
      </c>
      <c r="AD962">
        <v>0</v>
      </c>
      <c r="AE962" s="1" t="s">
        <v>55</v>
      </c>
      <c r="AF962" s="2">
        <v>46198</v>
      </c>
      <c r="AG962" s="2">
        <v>45942</v>
      </c>
      <c r="AH962" s="2"/>
      <c r="AI962" s="1" t="s">
        <v>56</v>
      </c>
      <c r="AJ962" s="1" t="s">
        <v>57</v>
      </c>
    </row>
    <row r="963" spans="1:36">
      <c r="A963" s="1" t="s">
        <v>5758</v>
      </c>
      <c r="B963" s="1" t="s">
        <v>5759</v>
      </c>
      <c r="C963" s="1" t="s">
        <v>5760</v>
      </c>
      <c r="D963" s="1" t="s">
        <v>39</v>
      </c>
      <c r="E963" s="1" t="s">
        <v>40</v>
      </c>
      <c r="F963" s="1" t="s">
        <v>41</v>
      </c>
      <c r="G963" s="1" t="s">
        <v>786</v>
      </c>
      <c r="H963" s="1" t="s">
        <v>43</v>
      </c>
      <c r="I963" s="1" t="s">
        <v>201</v>
      </c>
      <c r="J963" t="s">
        <v>45</v>
      </c>
      <c r="K963" t="s">
        <v>46</v>
      </c>
      <c r="L963" s="1" t="s">
        <v>1117</v>
      </c>
      <c r="M963" s="1" t="s">
        <v>139</v>
      </c>
      <c r="N963" s="1" t="s">
        <v>49</v>
      </c>
      <c r="O963" s="1" t="s">
        <v>5761</v>
      </c>
      <c r="P963" s="1" t="s">
        <v>5762</v>
      </c>
      <c r="Q963">
        <v>38</v>
      </c>
      <c r="R963">
        <v>4</v>
      </c>
      <c r="S963">
        <v>34</v>
      </c>
      <c r="T963">
        <v>25</v>
      </c>
      <c r="U963">
        <v>10</v>
      </c>
      <c r="V963">
        <v>100</v>
      </c>
      <c r="W963" s="1" t="s">
        <v>72</v>
      </c>
      <c r="X963" s="1" t="s">
        <v>73</v>
      </c>
      <c r="Y963" s="1" t="s">
        <v>74</v>
      </c>
      <c r="Z963">
        <v>14</v>
      </c>
      <c r="AA963" s="2">
        <v>45681</v>
      </c>
      <c r="AB963">
        <v>41436.129999999997</v>
      </c>
      <c r="AC963">
        <v>56871.98</v>
      </c>
      <c r="AD963">
        <v>1574572.94</v>
      </c>
      <c r="AE963" s="1" t="s">
        <v>55</v>
      </c>
      <c r="AF963" s="2">
        <v>46195</v>
      </c>
      <c r="AG963" s="2">
        <v>45693</v>
      </c>
      <c r="AH963" s="2"/>
      <c r="AI963" s="1" t="s">
        <v>91</v>
      </c>
      <c r="AJ963" s="1" t="s">
        <v>92</v>
      </c>
    </row>
    <row r="964" spans="1:36">
      <c r="A964" s="1" t="s">
        <v>5763</v>
      </c>
      <c r="B964" s="1" t="s">
        <v>5764</v>
      </c>
      <c r="C964" s="1" t="s">
        <v>5765</v>
      </c>
      <c r="D964" s="1" t="s">
        <v>455</v>
      </c>
      <c r="E964" s="1" t="s">
        <v>62</v>
      </c>
      <c r="F964" s="1" t="s">
        <v>135</v>
      </c>
      <c r="G964" s="1" t="s">
        <v>166</v>
      </c>
      <c r="H964" s="1" t="s">
        <v>137</v>
      </c>
      <c r="I964" s="1" t="s">
        <v>44</v>
      </c>
      <c r="J964" t="s">
        <v>82</v>
      </c>
      <c r="K964" t="s">
        <v>83</v>
      </c>
      <c r="L964" s="1" t="s">
        <v>480</v>
      </c>
      <c r="M964" s="1" t="s">
        <v>114</v>
      </c>
      <c r="N964" s="1" t="s">
        <v>49</v>
      </c>
      <c r="O964" s="1" t="s">
        <v>5766</v>
      </c>
      <c r="P964" s="1" t="s">
        <v>5767</v>
      </c>
      <c r="Q964">
        <v>124</v>
      </c>
      <c r="R964">
        <v>46</v>
      </c>
      <c r="S964">
        <v>78</v>
      </c>
      <c r="T964">
        <v>60</v>
      </c>
      <c r="U964">
        <v>30</v>
      </c>
      <c r="V964">
        <v>240</v>
      </c>
      <c r="W964" s="1" t="s">
        <v>308</v>
      </c>
      <c r="X964" s="1" t="s">
        <v>309</v>
      </c>
      <c r="Y964" s="1" t="s">
        <v>74</v>
      </c>
      <c r="Z964">
        <v>19</v>
      </c>
      <c r="AA964" s="2">
        <v>45865</v>
      </c>
      <c r="AB964">
        <v>17345.099999999999</v>
      </c>
      <c r="AC964">
        <v>25101.29</v>
      </c>
      <c r="AD964">
        <v>2150792.4</v>
      </c>
      <c r="AE964" s="1" t="s">
        <v>55</v>
      </c>
      <c r="AF964" s="2">
        <v>46186</v>
      </c>
      <c r="AG964" s="2">
        <v>45875</v>
      </c>
      <c r="AH964" s="2">
        <v>46892</v>
      </c>
      <c r="AI964" s="1" t="s">
        <v>91</v>
      </c>
      <c r="AJ964" s="1" t="s">
        <v>92</v>
      </c>
    </row>
    <row r="965" spans="1:36">
      <c r="A965" s="1" t="s">
        <v>5768</v>
      </c>
      <c r="B965" s="1" t="s">
        <v>5769</v>
      </c>
      <c r="C965" s="1" t="s">
        <v>5770</v>
      </c>
      <c r="D965" s="1" t="s">
        <v>1033</v>
      </c>
      <c r="E965" s="1" t="s">
        <v>62</v>
      </c>
      <c r="F965" s="1" t="s">
        <v>217</v>
      </c>
      <c r="G965" s="1" t="s">
        <v>255</v>
      </c>
      <c r="H965" s="1" t="s">
        <v>43</v>
      </c>
      <c r="I965" s="1" t="s">
        <v>44</v>
      </c>
      <c r="J965" t="s">
        <v>45</v>
      </c>
      <c r="K965" t="s">
        <v>46</v>
      </c>
      <c r="L965" s="1" t="s">
        <v>5771</v>
      </c>
      <c r="M965" s="1" t="s">
        <v>68</v>
      </c>
      <c r="N965" s="1" t="s">
        <v>236</v>
      </c>
      <c r="O965" s="1" t="s">
        <v>5772</v>
      </c>
      <c r="P965" s="1" t="s">
        <v>5773</v>
      </c>
      <c r="Q965">
        <v>121</v>
      </c>
      <c r="R965">
        <v>16</v>
      </c>
      <c r="S965">
        <v>105</v>
      </c>
      <c r="T965">
        <v>60</v>
      </c>
      <c r="U965">
        <v>30</v>
      </c>
      <c r="V965">
        <v>300</v>
      </c>
      <c r="W965" s="1" t="s">
        <v>181</v>
      </c>
      <c r="X965" s="1" t="s">
        <v>182</v>
      </c>
      <c r="Y965" s="1" t="s">
        <v>54</v>
      </c>
      <c r="Z965">
        <v>9</v>
      </c>
      <c r="AA965" s="2">
        <v>45728</v>
      </c>
      <c r="AB965">
        <v>367310.06</v>
      </c>
      <c r="AC965">
        <v>508584.67</v>
      </c>
      <c r="AD965">
        <v>44444517.259999998</v>
      </c>
      <c r="AE965" s="1" t="s">
        <v>55</v>
      </c>
      <c r="AF965" s="2">
        <v>46160</v>
      </c>
      <c r="AG965" s="2">
        <v>45743</v>
      </c>
      <c r="AH965" s="2"/>
      <c r="AI965" s="1" t="s">
        <v>91</v>
      </c>
      <c r="AJ965" s="1" t="s">
        <v>92</v>
      </c>
    </row>
    <row r="966" spans="1:36">
      <c r="A966" s="1" t="s">
        <v>5774</v>
      </c>
      <c r="B966" s="1" t="s">
        <v>5775</v>
      </c>
      <c r="C966" s="1" t="s">
        <v>5776</v>
      </c>
      <c r="D966" s="1" t="s">
        <v>274</v>
      </c>
      <c r="E966" s="1" t="s">
        <v>275</v>
      </c>
      <c r="F966" s="1" t="s">
        <v>266</v>
      </c>
      <c r="G966" s="1" t="s">
        <v>313</v>
      </c>
      <c r="H966" s="1" t="s">
        <v>43</v>
      </c>
      <c r="I966" s="1" t="s">
        <v>44</v>
      </c>
      <c r="J966" t="s">
        <v>65</v>
      </c>
      <c r="K966" t="s">
        <v>66</v>
      </c>
      <c r="L966" s="1" t="s">
        <v>5777</v>
      </c>
      <c r="M966" s="1" t="s">
        <v>100</v>
      </c>
      <c r="N966" s="1" t="s">
        <v>278</v>
      </c>
      <c r="O966" s="1" t="s">
        <v>5778</v>
      </c>
      <c r="P966" s="1" t="s">
        <v>5779</v>
      </c>
      <c r="Q966">
        <v>16</v>
      </c>
      <c r="R966">
        <v>1</v>
      </c>
      <c r="S966">
        <v>15</v>
      </c>
      <c r="T966">
        <v>25</v>
      </c>
      <c r="U966">
        <v>10</v>
      </c>
      <c r="V966">
        <v>100</v>
      </c>
      <c r="W966" s="1" t="s">
        <v>161</v>
      </c>
      <c r="X966" s="1" t="s">
        <v>162</v>
      </c>
      <c r="Y966" s="1" t="s">
        <v>54</v>
      </c>
      <c r="Z966">
        <v>4</v>
      </c>
      <c r="AA966" s="2">
        <v>45763</v>
      </c>
      <c r="AB966">
        <v>128891.56</v>
      </c>
      <c r="AC966">
        <v>198088.93</v>
      </c>
      <c r="AD966">
        <v>2062264.96</v>
      </c>
      <c r="AE966" s="1" t="s">
        <v>55</v>
      </c>
      <c r="AF966" s="2">
        <v>46161</v>
      </c>
      <c r="AG966" s="2">
        <v>45773</v>
      </c>
      <c r="AH966" s="2"/>
      <c r="AI966" s="1" t="s">
        <v>129</v>
      </c>
      <c r="AJ966" s="1" t="s">
        <v>57</v>
      </c>
    </row>
    <row r="967" spans="1:36">
      <c r="A967" s="1" t="s">
        <v>5780</v>
      </c>
      <c r="B967" s="1" t="s">
        <v>5781</v>
      </c>
      <c r="C967" s="1" t="s">
        <v>5782</v>
      </c>
      <c r="D967" s="1" t="s">
        <v>494</v>
      </c>
      <c r="E967" s="1" t="s">
        <v>79</v>
      </c>
      <c r="F967" s="1" t="s">
        <v>363</v>
      </c>
      <c r="G967" s="1" t="s">
        <v>400</v>
      </c>
      <c r="H967" s="1" t="s">
        <v>43</v>
      </c>
      <c r="I967" s="1" t="s">
        <v>44</v>
      </c>
      <c r="J967" t="s">
        <v>65</v>
      </c>
      <c r="K967" t="s">
        <v>66</v>
      </c>
      <c r="L967" s="1" t="s">
        <v>5783</v>
      </c>
      <c r="M967" s="1" t="s">
        <v>48</v>
      </c>
      <c r="N967" s="1" t="s">
        <v>278</v>
      </c>
      <c r="O967" s="1" t="s">
        <v>5784</v>
      </c>
      <c r="P967" s="1" t="s">
        <v>5785</v>
      </c>
      <c r="Q967">
        <v>170</v>
      </c>
      <c r="R967">
        <v>65</v>
      </c>
      <c r="S967">
        <v>105</v>
      </c>
      <c r="T967">
        <v>20</v>
      </c>
      <c r="U967">
        <v>8</v>
      </c>
      <c r="V967">
        <v>120</v>
      </c>
      <c r="W967" s="1" t="s">
        <v>161</v>
      </c>
      <c r="X967" s="1" t="s">
        <v>162</v>
      </c>
      <c r="Y967" s="1" t="s">
        <v>54</v>
      </c>
      <c r="Z967">
        <v>8</v>
      </c>
      <c r="AA967" s="2">
        <v>46130</v>
      </c>
      <c r="AB967">
        <v>5992.58</v>
      </c>
      <c r="AC967">
        <v>7677.16</v>
      </c>
      <c r="AD967">
        <v>1018738.6</v>
      </c>
      <c r="AE967" s="1" t="s">
        <v>55</v>
      </c>
      <c r="AF967" s="2">
        <v>46202</v>
      </c>
      <c r="AG967" s="2">
        <v>46135</v>
      </c>
      <c r="AH967" s="2"/>
      <c r="AI967" s="1" t="s">
        <v>410</v>
      </c>
      <c r="AJ967" s="1" t="s">
        <v>92</v>
      </c>
    </row>
    <row r="968" spans="1:36">
      <c r="A968" s="1" t="s">
        <v>5786</v>
      </c>
      <c r="B968" s="1" t="s">
        <v>5787</v>
      </c>
      <c r="C968" s="1" t="s">
        <v>5788</v>
      </c>
      <c r="D968" s="1" t="s">
        <v>740</v>
      </c>
      <c r="E968" s="1" t="s">
        <v>275</v>
      </c>
      <c r="F968" s="1" t="s">
        <v>622</v>
      </c>
      <c r="G968" s="1" t="s">
        <v>747</v>
      </c>
      <c r="H968" s="1" t="s">
        <v>43</v>
      </c>
      <c r="I968" s="1" t="s">
        <v>44</v>
      </c>
      <c r="J968" t="s">
        <v>65</v>
      </c>
      <c r="K968" t="s">
        <v>66</v>
      </c>
      <c r="L968" s="1" t="s">
        <v>5789</v>
      </c>
      <c r="M968" s="1" t="s">
        <v>114</v>
      </c>
      <c r="N968" s="1" t="s">
        <v>203</v>
      </c>
      <c r="O968" s="1" t="s">
        <v>5790</v>
      </c>
      <c r="P968" s="1" t="s">
        <v>5791</v>
      </c>
      <c r="Q968">
        <v>46</v>
      </c>
      <c r="R968">
        <v>1</v>
      </c>
      <c r="S968">
        <v>45</v>
      </c>
      <c r="T968">
        <v>20</v>
      </c>
      <c r="U968">
        <v>10</v>
      </c>
      <c r="V968">
        <v>160</v>
      </c>
      <c r="W968" s="1" t="s">
        <v>229</v>
      </c>
      <c r="X968" s="1" t="s">
        <v>230</v>
      </c>
      <c r="Y968" s="1" t="s">
        <v>153</v>
      </c>
      <c r="Z968">
        <v>33</v>
      </c>
      <c r="AA968" s="2">
        <v>46010</v>
      </c>
      <c r="AB968">
        <v>367451.4</v>
      </c>
      <c r="AC968">
        <v>484805.29</v>
      </c>
      <c r="AD968">
        <v>16902764.399999999</v>
      </c>
      <c r="AE968" s="1" t="s">
        <v>55</v>
      </c>
      <c r="AF968" s="2">
        <v>46165</v>
      </c>
      <c r="AG968" s="2">
        <v>46015</v>
      </c>
      <c r="AH968" s="2"/>
      <c r="AI968" s="1" t="s">
        <v>91</v>
      </c>
      <c r="AJ968" s="1" t="s">
        <v>92</v>
      </c>
    </row>
    <row r="969" spans="1:36">
      <c r="A969" s="1" t="s">
        <v>5792</v>
      </c>
      <c r="B969" s="1" t="s">
        <v>5793</v>
      </c>
      <c r="C969" s="1" t="s">
        <v>5794</v>
      </c>
      <c r="D969" s="1" t="s">
        <v>371</v>
      </c>
      <c r="E969" s="1" t="s">
        <v>62</v>
      </c>
      <c r="F969" s="1" t="s">
        <v>111</v>
      </c>
      <c r="G969" s="1" t="s">
        <v>234</v>
      </c>
      <c r="H969" s="1" t="s">
        <v>43</v>
      </c>
      <c r="I969" s="1" t="s">
        <v>44</v>
      </c>
      <c r="J969" t="s">
        <v>82</v>
      </c>
      <c r="K969" t="s">
        <v>83</v>
      </c>
      <c r="L969" s="1" t="s">
        <v>171</v>
      </c>
      <c r="M969" s="1" t="s">
        <v>85</v>
      </c>
      <c r="N969" s="1" t="s">
        <v>178</v>
      </c>
      <c r="O969" s="1" t="s">
        <v>5795</v>
      </c>
      <c r="P969" s="1" t="s">
        <v>5796</v>
      </c>
      <c r="Q969">
        <v>213</v>
      </c>
      <c r="R969">
        <v>45</v>
      </c>
      <c r="S969">
        <v>168</v>
      </c>
      <c r="T969">
        <v>60</v>
      </c>
      <c r="U969">
        <v>18</v>
      </c>
      <c r="V969">
        <v>300</v>
      </c>
      <c r="W969" s="1" t="s">
        <v>151</v>
      </c>
      <c r="X969" s="1" t="s">
        <v>152</v>
      </c>
      <c r="Y969" s="1" t="s">
        <v>153</v>
      </c>
      <c r="Z969">
        <v>39</v>
      </c>
      <c r="AA969" s="2">
        <v>46049</v>
      </c>
      <c r="AB969">
        <v>247246.91</v>
      </c>
      <c r="AC969">
        <v>352816.28</v>
      </c>
      <c r="AD969">
        <v>52663591.829999998</v>
      </c>
      <c r="AE969" s="1" t="s">
        <v>55</v>
      </c>
      <c r="AF969" s="2">
        <v>46197</v>
      </c>
      <c r="AG969" s="2">
        <v>46060</v>
      </c>
      <c r="AH969" s="2"/>
      <c r="AI969" s="1" t="s">
        <v>91</v>
      </c>
      <c r="AJ969" s="1" t="s">
        <v>92</v>
      </c>
    </row>
    <row r="970" spans="1:36">
      <c r="A970" s="1" t="s">
        <v>5797</v>
      </c>
      <c r="B970" s="1" t="s">
        <v>5798</v>
      </c>
      <c r="C970" s="1" t="s">
        <v>5799</v>
      </c>
      <c r="D970" s="1" t="s">
        <v>185</v>
      </c>
      <c r="E970" s="1" t="s">
        <v>186</v>
      </c>
      <c r="F970" s="1" t="s">
        <v>111</v>
      </c>
      <c r="G970" s="1" t="s">
        <v>112</v>
      </c>
      <c r="H970" s="1" t="s">
        <v>43</v>
      </c>
      <c r="I970" s="1" t="s">
        <v>201</v>
      </c>
      <c r="J970" t="s">
        <v>82</v>
      </c>
      <c r="K970" t="s">
        <v>83</v>
      </c>
      <c r="L970" s="1" t="s">
        <v>5800</v>
      </c>
      <c r="M970" s="1" t="s">
        <v>48</v>
      </c>
      <c r="N970" s="1" t="s">
        <v>69</v>
      </c>
      <c r="O970" s="1" t="s">
        <v>5801</v>
      </c>
      <c r="P970" s="1" t="s">
        <v>5802</v>
      </c>
      <c r="Q970">
        <v>359</v>
      </c>
      <c r="R970">
        <v>132</v>
      </c>
      <c r="S970">
        <v>227</v>
      </c>
      <c r="T970">
        <v>100</v>
      </c>
      <c r="U970">
        <v>50</v>
      </c>
      <c r="V970">
        <v>1000</v>
      </c>
      <c r="W970" s="1" t="s">
        <v>259</v>
      </c>
      <c r="X970" s="1" t="s">
        <v>260</v>
      </c>
      <c r="Y970" s="1" t="s">
        <v>54</v>
      </c>
      <c r="Z970">
        <v>8</v>
      </c>
      <c r="AA970" s="2">
        <v>45767</v>
      </c>
      <c r="AB970">
        <v>47847.51</v>
      </c>
      <c r="AC970">
        <v>67457.929999999993</v>
      </c>
      <c r="AD970">
        <v>17177256.09</v>
      </c>
      <c r="AE970" s="1" t="s">
        <v>55</v>
      </c>
      <c r="AF970" s="2">
        <v>46196</v>
      </c>
      <c r="AG970" s="2">
        <v>45780</v>
      </c>
      <c r="AH970" s="2"/>
      <c r="AI970" s="1" t="s">
        <v>91</v>
      </c>
      <c r="AJ970" s="1" t="s">
        <v>92</v>
      </c>
    </row>
    <row r="971" spans="1:36">
      <c r="A971" s="1" t="s">
        <v>5803</v>
      </c>
      <c r="B971" s="1" t="s">
        <v>5804</v>
      </c>
      <c r="C971" s="1" t="s">
        <v>5805</v>
      </c>
      <c r="D971" s="1" t="s">
        <v>133</v>
      </c>
      <c r="E971" s="1" t="s">
        <v>134</v>
      </c>
      <c r="F971" s="1" t="s">
        <v>135</v>
      </c>
      <c r="G971" s="1" t="s">
        <v>706</v>
      </c>
      <c r="H971" s="1" t="s">
        <v>137</v>
      </c>
      <c r="I971" s="1" t="s">
        <v>44</v>
      </c>
      <c r="J971" t="s">
        <v>65</v>
      </c>
      <c r="K971" t="s">
        <v>66</v>
      </c>
      <c r="L971" s="1" t="s">
        <v>5806</v>
      </c>
      <c r="M971" s="1" t="s">
        <v>48</v>
      </c>
      <c r="N971" s="1" t="s">
        <v>236</v>
      </c>
      <c r="O971" s="1" t="s">
        <v>5807</v>
      </c>
      <c r="P971" s="1" t="s">
        <v>5808</v>
      </c>
      <c r="Q971">
        <v>78</v>
      </c>
      <c r="R971">
        <v>24</v>
      </c>
      <c r="S971">
        <v>54</v>
      </c>
      <c r="T971">
        <v>10</v>
      </c>
      <c r="U971">
        <v>5</v>
      </c>
      <c r="V971">
        <v>60</v>
      </c>
      <c r="W971" s="1" t="s">
        <v>72</v>
      </c>
      <c r="X971" s="1" t="s">
        <v>73</v>
      </c>
      <c r="Y971" s="1" t="s">
        <v>74</v>
      </c>
      <c r="Z971">
        <v>16</v>
      </c>
      <c r="AA971" s="2">
        <v>46010</v>
      </c>
      <c r="AB971">
        <v>5353.84</v>
      </c>
      <c r="AC971">
        <v>7086.92</v>
      </c>
      <c r="AD971">
        <v>417599.52</v>
      </c>
      <c r="AE971" s="1" t="s">
        <v>55</v>
      </c>
      <c r="AF971" s="2">
        <v>46160</v>
      </c>
      <c r="AG971" s="2">
        <v>46019</v>
      </c>
      <c r="AH971" s="2">
        <v>46177</v>
      </c>
      <c r="AI971" s="1" t="s">
        <v>410</v>
      </c>
      <c r="AJ971" s="1" t="s">
        <v>92</v>
      </c>
    </row>
    <row r="972" spans="1:36">
      <c r="A972" s="1" t="s">
        <v>5809</v>
      </c>
      <c r="B972" s="1" t="s">
        <v>5810</v>
      </c>
      <c r="C972" s="1" t="s">
        <v>5811</v>
      </c>
      <c r="D972" s="1" t="s">
        <v>1179</v>
      </c>
      <c r="E972" s="1" t="s">
        <v>110</v>
      </c>
      <c r="F972" s="1" t="s">
        <v>41</v>
      </c>
      <c r="G972" s="1" t="s">
        <v>42</v>
      </c>
      <c r="H972" s="1" t="s">
        <v>43</v>
      </c>
      <c r="I972" s="1" t="s">
        <v>44</v>
      </c>
      <c r="J972" t="s">
        <v>65</v>
      </c>
      <c r="K972" t="s">
        <v>66</v>
      </c>
      <c r="L972" s="1" t="s">
        <v>5812</v>
      </c>
      <c r="M972" s="1" t="s">
        <v>139</v>
      </c>
      <c r="N972" s="1" t="s">
        <v>194</v>
      </c>
      <c r="O972" s="1" t="s">
        <v>5813</v>
      </c>
      <c r="P972" s="1" t="s">
        <v>5814</v>
      </c>
      <c r="Q972">
        <v>102</v>
      </c>
      <c r="R972">
        <v>23</v>
      </c>
      <c r="S972">
        <v>79</v>
      </c>
      <c r="T972">
        <v>60</v>
      </c>
      <c r="U972">
        <v>30</v>
      </c>
      <c r="V972">
        <v>240</v>
      </c>
      <c r="W972" s="1" t="s">
        <v>52</v>
      </c>
      <c r="X972" s="1" t="s">
        <v>53</v>
      </c>
      <c r="Y972" s="1" t="s">
        <v>54</v>
      </c>
      <c r="Z972">
        <v>6</v>
      </c>
      <c r="AA972" s="2">
        <v>45667</v>
      </c>
      <c r="AB972">
        <v>124893.41</v>
      </c>
      <c r="AC972">
        <v>162482.97</v>
      </c>
      <c r="AD972">
        <v>12739127.82</v>
      </c>
      <c r="AE972" s="1" t="s">
        <v>55</v>
      </c>
      <c r="AF972" s="2">
        <v>46201</v>
      </c>
      <c r="AG972" s="2">
        <v>45682</v>
      </c>
      <c r="AH972" s="2"/>
      <c r="AI972" s="1" t="s">
        <v>91</v>
      </c>
      <c r="AJ972" s="1" t="s">
        <v>92</v>
      </c>
    </row>
    <row r="973" spans="1:36">
      <c r="A973" s="1" t="s">
        <v>5815</v>
      </c>
      <c r="B973" s="1" t="s">
        <v>5816</v>
      </c>
      <c r="C973" s="1" t="s">
        <v>5817</v>
      </c>
      <c r="D973" s="1" t="s">
        <v>521</v>
      </c>
      <c r="E973" s="1" t="s">
        <v>243</v>
      </c>
      <c r="F973" s="1" t="s">
        <v>244</v>
      </c>
      <c r="G973" s="1" t="s">
        <v>509</v>
      </c>
      <c r="H973" s="1" t="s">
        <v>43</v>
      </c>
      <c r="I973" s="1" t="s">
        <v>44</v>
      </c>
      <c r="J973" t="s">
        <v>65</v>
      </c>
      <c r="K973" t="s">
        <v>66</v>
      </c>
      <c r="L973" s="1" t="s">
        <v>5818</v>
      </c>
      <c r="M973" s="1" t="s">
        <v>68</v>
      </c>
      <c r="N973" s="1" t="s">
        <v>101</v>
      </c>
      <c r="O973" s="1" t="s">
        <v>5819</v>
      </c>
      <c r="P973" s="1" t="s">
        <v>5820</v>
      </c>
      <c r="Q973">
        <v>0</v>
      </c>
      <c r="R973">
        <v>0</v>
      </c>
      <c r="S973">
        <v>0</v>
      </c>
      <c r="T973">
        <v>50</v>
      </c>
      <c r="U973">
        <v>25</v>
      </c>
      <c r="V973">
        <v>500</v>
      </c>
      <c r="W973" s="1" t="s">
        <v>181</v>
      </c>
      <c r="X973" s="1" t="s">
        <v>171</v>
      </c>
      <c r="Y973" s="1" t="s">
        <v>54</v>
      </c>
      <c r="Z973">
        <v>10</v>
      </c>
      <c r="AA973" s="2">
        <v>46131</v>
      </c>
      <c r="AB973">
        <v>271293.76</v>
      </c>
      <c r="AC973">
        <v>358211.08</v>
      </c>
      <c r="AD973">
        <v>0</v>
      </c>
      <c r="AE973" s="1" t="s">
        <v>55</v>
      </c>
      <c r="AF973" s="2">
        <v>46175</v>
      </c>
      <c r="AG973" s="2">
        <v>46142</v>
      </c>
      <c r="AH973" s="2"/>
      <c r="AI973" s="1" t="s">
        <v>56</v>
      </c>
      <c r="AJ973" s="1" t="s">
        <v>57</v>
      </c>
    </row>
    <row r="974" spans="1:36">
      <c r="A974" s="1" t="s">
        <v>5821</v>
      </c>
      <c r="B974" s="1" t="s">
        <v>5822</v>
      </c>
      <c r="C974" s="1" t="s">
        <v>5823</v>
      </c>
      <c r="D974" s="1" t="s">
        <v>588</v>
      </c>
      <c r="E974" s="1" t="s">
        <v>392</v>
      </c>
      <c r="F974" s="1" t="s">
        <v>217</v>
      </c>
      <c r="G974" s="1" t="s">
        <v>218</v>
      </c>
      <c r="H974" s="1" t="s">
        <v>43</v>
      </c>
      <c r="I974" s="1" t="s">
        <v>44</v>
      </c>
      <c r="J974" t="s">
        <v>82</v>
      </c>
      <c r="K974" t="s">
        <v>83</v>
      </c>
      <c r="L974" s="1" t="s">
        <v>5824</v>
      </c>
      <c r="M974" s="1" t="s">
        <v>68</v>
      </c>
      <c r="N974" s="1" t="s">
        <v>194</v>
      </c>
      <c r="O974" s="1" t="s">
        <v>5825</v>
      </c>
      <c r="P974" s="1" t="s">
        <v>5826</v>
      </c>
      <c r="Q974">
        <v>191</v>
      </c>
      <c r="R974">
        <v>44</v>
      </c>
      <c r="S974">
        <v>147</v>
      </c>
      <c r="T974">
        <v>30</v>
      </c>
      <c r="U974">
        <v>9</v>
      </c>
      <c r="V974">
        <v>180</v>
      </c>
      <c r="W974" s="1" t="s">
        <v>151</v>
      </c>
      <c r="X974" s="1" t="s">
        <v>152</v>
      </c>
      <c r="Y974" s="1" t="s">
        <v>153</v>
      </c>
      <c r="Z974">
        <v>38</v>
      </c>
      <c r="AA974" s="2">
        <v>45976</v>
      </c>
      <c r="AB974">
        <v>189117.57</v>
      </c>
      <c r="AC974">
        <v>253726.13</v>
      </c>
      <c r="AD974">
        <v>36121455.869999997</v>
      </c>
      <c r="AE974" s="1" t="s">
        <v>55</v>
      </c>
      <c r="AF974" s="2">
        <v>46168</v>
      </c>
      <c r="AG974" s="2">
        <v>45990</v>
      </c>
      <c r="AH974" s="2"/>
      <c r="AI974" s="1" t="s">
        <v>410</v>
      </c>
      <c r="AJ974" s="1" t="s">
        <v>92</v>
      </c>
    </row>
    <row r="975" spans="1:36">
      <c r="A975" s="1" t="s">
        <v>5827</v>
      </c>
      <c r="B975" s="1" t="s">
        <v>5828</v>
      </c>
      <c r="C975" s="1" t="s">
        <v>5829</v>
      </c>
      <c r="D975" s="1" t="s">
        <v>355</v>
      </c>
      <c r="E975" s="1" t="s">
        <v>62</v>
      </c>
      <c r="F975" s="1" t="s">
        <v>123</v>
      </c>
      <c r="G975" s="1" t="s">
        <v>200</v>
      </c>
      <c r="H975" s="1" t="s">
        <v>43</v>
      </c>
      <c r="I975" s="1" t="s">
        <v>44</v>
      </c>
      <c r="J975" t="s">
        <v>65</v>
      </c>
      <c r="K975" t="s">
        <v>66</v>
      </c>
      <c r="L975" s="1" t="s">
        <v>5830</v>
      </c>
      <c r="M975" s="1" t="s">
        <v>68</v>
      </c>
      <c r="N975" s="1" t="s">
        <v>203</v>
      </c>
      <c r="O975" s="1" t="s">
        <v>5831</v>
      </c>
      <c r="P975" s="1" t="s">
        <v>5832</v>
      </c>
      <c r="Q975">
        <v>563</v>
      </c>
      <c r="R975">
        <v>209</v>
      </c>
      <c r="S975">
        <v>354</v>
      </c>
      <c r="T975">
        <v>50</v>
      </c>
      <c r="U975">
        <v>20</v>
      </c>
      <c r="V975">
        <v>500</v>
      </c>
      <c r="W975" s="1" t="s">
        <v>229</v>
      </c>
      <c r="X975" s="1" t="s">
        <v>230</v>
      </c>
      <c r="Y975" s="1" t="s">
        <v>153</v>
      </c>
      <c r="Z975">
        <v>31</v>
      </c>
      <c r="AA975" s="2">
        <v>45811</v>
      </c>
      <c r="AB975">
        <v>172931.21</v>
      </c>
      <c r="AC975">
        <v>236607.59</v>
      </c>
      <c r="AD975">
        <v>97360271.230000004</v>
      </c>
      <c r="AE975" s="1" t="s">
        <v>55</v>
      </c>
      <c r="AF975" s="2">
        <v>46167</v>
      </c>
      <c r="AG975" s="2">
        <v>45824</v>
      </c>
      <c r="AH975" s="2"/>
      <c r="AI975" s="1" t="s">
        <v>410</v>
      </c>
      <c r="AJ975" s="1" t="s">
        <v>92</v>
      </c>
    </row>
    <row r="976" spans="1:36">
      <c r="A976" s="1" t="s">
        <v>5833</v>
      </c>
      <c r="B976" s="1" t="s">
        <v>5834</v>
      </c>
      <c r="C976" s="1" t="s">
        <v>5835</v>
      </c>
      <c r="D976" s="1" t="s">
        <v>284</v>
      </c>
      <c r="E976" s="1" t="s">
        <v>186</v>
      </c>
      <c r="F976" s="1" t="s">
        <v>80</v>
      </c>
      <c r="G976" s="1" t="s">
        <v>285</v>
      </c>
      <c r="H976" s="1" t="s">
        <v>43</v>
      </c>
      <c r="I976" s="1" t="s">
        <v>44</v>
      </c>
      <c r="J976" t="s">
        <v>45</v>
      </c>
      <c r="K976" t="s">
        <v>46</v>
      </c>
      <c r="L976" s="1" t="s">
        <v>2369</v>
      </c>
      <c r="M976" s="1" t="s">
        <v>48</v>
      </c>
      <c r="N976" s="1" t="s">
        <v>203</v>
      </c>
      <c r="O976" s="1" t="s">
        <v>5836</v>
      </c>
      <c r="P976" s="1" t="s">
        <v>5837</v>
      </c>
      <c r="Q976">
        <v>49</v>
      </c>
      <c r="R976">
        <v>17</v>
      </c>
      <c r="S976">
        <v>32</v>
      </c>
      <c r="T976">
        <v>25</v>
      </c>
      <c r="U976">
        <v>7</v>
      </c>
      <c r="V976">
        <v>100</v>
      </c>
      <c r="W976" s="1" t="s">
        <v>181</v>
      </c>
      <c r="X976" s="1" t="s">
        <v>182</v>
      </c>
      <c r="Y976" s="1" t="s">
        <v>54</v>
      </c>
      <c r="Z976">
        <v>11</v>
      </c>
      <c r="AA976" s="2">
        <v>45929</v>
      </c>
      <c r="AB976">
        <v>1024952.52</v>
      </c>
      <c r="AC976">
        <v>1430164.59</v>
      </c>
      <c r="AD976">
        <v>50222673.479999997</v>
      </c>
      <c r="AE976" s="1" t="s">
        <v>55</v>
      </c>
      <c r="AF976" s="2">
        <v>46156</v>
      </c>
      <c r="AG976" s="2">
        <v>45931</v>
      </c>
      <c r="AH976" s="2"/>
      <c r="AI976" s="1" t="s">
        <v>91</v>
      </c>
      <c r="AJ976" s="1" t="s">
        <v>92</v>
      </c>
    </row>
    <row r="977" spans="1:36">
      <c r="A977" s="1" t="s">
        <v>5838</v>
      </c>
      <c r="B977" s="1" t="s">
        <v>5839</v>
      </c>
      <c r="C977" s="1" t="s">
        <v>5840</v>
      </c>
      <c r="D977" s="1" t="s">
        <v>621</v>
      </c>
      <c r="E977" s="1" t="s">
        <v>265</v>
      </c>
      <c r="F977" s="1" t="s">
        <v>622</v>
      </c>
      <c r="G977" s="1" t="s">
        <v>623</v>
      </c>
      <c r="H977" s="1" t="s">
        <v>43</v>
      </c>
      <c r="I977" s="1" t="s">
        <v>44</v>
      </c>
      <c r="J977" t="s">
        <v>82</v>
      </c>
      <c r="K977" t="s">
        <v>83</v>
      </c>
      <c r="L977" s="1" t="s">
        <v>393</v>
      </c>
      <c r="M977" s="1" t="s">
        <v>85</v>
      </c>
      <c r="N977" s="1" t="s">
        <v>69</v>
      </c>
      <c r="O977" s="1" t="s">
        <v>5841</v>
      </c>
      <c r="P977" s="1" t="s">
        <v>5842</v>
      </c>
      <c r="Q977">
        <v>119</v>
      </c>
      <c r="R977">
        <v>38</v>
      </c>
      <c r="S977">
        <v>81</v>
      </c>
      <c r="T977">
        <v>20</v>
      </c>
      <c r="U977">
        <v>6</v>
      </c>
      <c r="V977">
        <v>160</v>
      </c>
      <c r="W977" s="1" t="s">
        <v>88</v>
      </c>
      <c r="X977" s="1" t="s">
        <v>89</v>
      </c>
      <c r="Y977" s="1" t="s">
        <v>90</v>
      </c>
      <c r="Z977">
        <v>32</v>
      </c>
      <c r="AA977" s="2">
        <v>45716</v>
      </c>
      <c r="AB977">
        <v>415799.08</v>
      </c>
      <c r="AC977">
        <v>536781.91</v>
      </c>
      <c r="AD977">
        <v>49480090.520000003</v>
      </c>
      <c r="AE977" s="1" t="s">
        <v>55</v>
      </c>
      <c r="AF977" s="2">
        <v>46177</v>
      </c>
      <c r="AG977" s="2">
        <v>45721</v>
      </c>
      <c r="AH977" s="2"/>
      <c r="AI977" s="1" t="s">
        <v>91</v>
      </c>
      <c r="AJ977" s="1" t="s">
        <v>92</v>
      </c>
    </row>
    <row r="978" spans="1:36">
      <c r="A978" s="1" t="s">
        <v>5843</v>
      </c>
      <c r="B978" s="1" t="s">
        <v>5844</v>
      </c>
      <c r="C978" s="1" t="s">
        <v>5845</v>
      </c>
      <c r="D978" s="1" t="s">
        <v>355</v>
      </c>
      <c r="E978" s="1" t="s">
        <v>62</v>
      </c>
      <c r="F978" s="1" t="s">
        <v>123</v>
      </c>
      <c r="G978" s="1" t="s">
        <v>200</v>
      </c>
      <c r="H978" s="1" t="s">
        <v>43</v>
      </c>
      <c r="I978" s="1" t="s">
        <v>44</v>
      </c>
      <c r="J978" t="s">
        <v>82</v>
      </c>
      <c r="K978" t="s">
        <v>83</v>
      </c>
      <c r="L978" s="1" t="s">
        <v>5846</v>
      </c>
      <c r="M978" s="1" t="s">
        <v>139</v>
      </c>
      <c r="N978" s="1" t="s">
        <v>236</v>
      </c>
      <c r="O978" s="1" t="s">
        <v>5847</v>
      </c>
      <c r="P978" s="1" t="s">
        <v>5848</v>
      </c>
      <c r="Q978">
        <v>134</v>
      </c>
      <c r="R978">
        <v>43</v>
      </c>
      <c r="S978">
        <v>91</v>
      </c>
      <c r="T978">
        <v>75</v>
      </c>
      <c r="U978">
        <v>37</v>
      </c>
      <c r="V978">
        <v>450</v>
      </c>
      <c r="W978" s="1" t="s">
        <v>308</v>
      </c>
      <c r="X978" s="1" t="s">
        <v>309</v>
      </c>
      <c r="Y978" s="1" t="s">
        <v>74</v>
      </c>
      <c r="Z978">
        <v>21</v>
      </c>
      <c r="AA978" s="2">
        <v>46153</v>
      </c>
      <c r="AB978">
        <v>329906.14</v>
      </c>
      <c r="AC978">
        <v>454468.34</v>
      </c>
      <c r="AD978">
        <v>44207422.759999998</v>
      </c>
      <c r="AE978" s="1" t="s">
        <v>55</v>
      </c>
      <c r="AF978" s="2">
        <v>46191</v>
      </c>
      <c r="AG978" s="2">
        <v>46167</v>
      </c>
      <c r="AH978" s="2"/>
      <c r="AI978" s="1" t="s">
        <v>91</v>
      </c>
      <c r="AJ978" s="1" t="s">
        <v>92</v>
      </c>
    </row>
    <row r="979" spans="1:36">
      <c r="A979" s="1" t="s">
        <v>5849</v>
      </c>
      <c r="B979" s="1" t="s">
        <v>5850</v>
      </c>
      <c r="C979" s="1" t="s">
        <v>5851</v>
      </c>
      <c r="D979" s="1" t="s">
        <v>1198</v>
      </c>
      <c r="E979" s="1" t="s">
        <v>110</v>
      </c>
      <c r="F979" s="1" t="s">
        <v>363</v>
      </c>
      <c r="G979" s="1" t="s">
        <v>364</v>
      </c>
      <c r="H979" s="1" t="s">
        <v>43</v>
      </c>
      <c r="I979" s="1" t="s">
        <v>44</v>
      </c>
      <c r="J979" t="s">
        <v>65</v>
      </c>
      <c r="K979" t="s">
        <v>66</v>
      </c>
      <c r="L979" s="1" t="s">
        <v>5852</v>
      </c>
      <c r="M979" s="1" t="s">
        <v>48</v>
      </c>
      <c r="N979" s="1" t="s">
        <v>69</v>
      </c>
      <c r="O979" s="1" t="s">
        <v>5853</v>
      </c>
      <c r="P979" s="1" t="s">
        <v>5854</v>
      </c>
      <c r="Q979">
        <v>11</v>
      </c>
      <c r="R979">
        <v>3</v>
      </c>
      <c r="S979">
        <v>8</v>
      </c>
      <c r="T979">
        <v>20</v>
      </c>
      <c r="U979">
        <v>10</v>
      </c>
      <c r="V979">
        <v>160</v>
      </c>
      <c r="W979" s="1" t="s">
        <v>444</v>
      </c>
      <c r="X979" s="1" t="s">
        <v>445</v>
      </c>
      <c r="Y979" s="1" t="s">
        <v>74</v>
      </c>
      <c r="Z979">
        <v>18</v>
      </c>
      <c r="AA979" s="2">
        <v>45741</v>
      </c>
      <c r="AB979">
        <v>57961.96</v>
      </c>
      <c r="AC979">
        <v>69309.14</v>
      </c>
      <c r="AD979">
        <v>637581.56000000006</v>
      </c>
      <c r="AE979" s="1" t="s">
        <v>55</v>
      </c>
      <c r="AF979" s="2">
        <v>46173</v>
      </c>
      <c r="AG979" s="2">
        <v>45745</v>
      </c>
      <c r="AH979" s="2"/>
      <c r="AI979" s="1" t="s">
        <v>129</v>
      </c>
      <c r="AJ979" s="1" t="s">
        <v>57</v>
      </c>
    </row>
    <row r="980" spans="1:36">
      <c r="A980" s="1" t="s">
        <v>5855</v>
      </c>
      <c r="B980" s="1" t="s">
        <v>5856</v>
      </c>
      <c r="C980" s="1" t="s">
        <v>5857</v>
      </c>
      <c r="D980" s="1" t="s">
        <v>391</v>
      </c>
      <c r="E980" s="1" t="s">
        <v>392</v>
      </c>
      <c r="F980" s="1" t="s">
        <v>217</v>
      </c>
      <c r="G980" s="1" t="s">
        <v>487</v>
      </c>
      <c r="H980" s="1" t="s">
        <v>43</v>
      </c>
      <c r="I980" s="1" t="s">
        <v>44</v>
      </c>
      <c r="J980" t="s">
        <v>82</v>
      </c>
      <c r="K980" t="s">
        <v>83</v>
      </c>
      <c r="L980" s="1" t="s">
        <v>171</v>
      </c>
      <c r="M980" s="1" t="s">
        <v>126</v>
      </c>
      <c r="N980" s="1" t="s">
        <v>101</v>
      </c>
      <c r="O980" s="1" t="s">
        <v>5858</v>
      </c>
      <c r="P980" s="1" t="s">
        <v>5859</v>
      </c>
      <c r="Q980">
        <v>129</v>
      </c>
      <c r="R980">
        <v>47</v>
      </c>
      <c r="S980">
        <v>82</v>
      </c>
      <c r="T980">
        <v>100</v>
      </c>
      <c r="U980">
        <v>40</v>
      </c>
      <c r="V980">
        <v>800</v>
      </c>
      <c r="W980" s="1" t="s">
        <v>151</v>
      </c>
      <c r="X980" s="1" t="s">
        <v>152</v>
      </c>
      <c r="Y980" s="1" t="s">
        <v>153</v>
      </c>
      <c r="Z980">
        <v>39</v>
      </c>
      <c r="AA980" s="2">
        <v>45672</v>
      </c>
      <c r="AB980">
        <v>94361.73</v>
      </c>
      <c r="AC980">
        <v>110175.87</v>
      </c>
      <c r="AD980">
        <v>12172663.17</v>
      </c>
      <c r="AE980" s="1" t="s">
        <v>55</v>
      </c>
      <c r="AF980" s="2">
        <v>46142</v>
      </c>
      <c r="AG980" s="2">
        <v>45677</v>
      </c>
      <c r="AH980" s="2"/>
      <c r="AI980" s="1" t="s">
        <v>91</v>
      </c>
      <c r="AJ980" s="1" t="s">
        <v>92</v>
      </c>
    </row>
    <row r="981" spans="1:36">
      <c r="A981" s="1" t="s">
        <v>5860</v>
      </c>
      <c r="B981" s="1" t="s">
        <v>5861</v>
      </c>
      <c r="C981" s="1" t="s">
        <v>5862</v>
      </c>
      <c r="D981" s="1" t="s">
        <v>378</v>
      </c>
      <c r="E981" s="1" t="s">
        <v>110</v>
      </c>
      <c r="F981" s="1" t="s">
        <v>63</v>
      </c>
      <c r="G981" s="1" t="s">
        <v>304</v>
      </c>
      <c r="H981" s="1" t="s">
        <v>43</v>
      </c>
      <c r="I981" s="1" t="s">
        <v>44</v>
      </c>
      <c r="J981" t="s">
        <v>82</v>
      </c>
      <c r="K981" t="s">
        <v>83</v>
      </c>
      <c r="L981" s="1" t="s">
        <v>5607</v>
      </c>
      <c r="M981" s="1" t="s">
        <v>100</v>
      </c>
      <c r="N981" s="1" t="s">
        <v>115</v>
      </c>
      <c r="O981" s="1" t="s">
        <v>5863</v>
      </c>
      <c r="P981" s="1" t="s">
        <v>5864</v>
      </c>
      <c r="Q981">
        <v>116</v>
      </c>
      <c r="R981">
        <v>12</v>
      </c>
      <c r="S981">
        <v>104</v>
      </c>
      <c r="T981">
        <v>60</v>
      </c>
      <c r="U981">
        <v>18</v>
      </c>
      <c r="V981">
        <v>240</v>
      </c>
      <c r="W981" s="1" t="s">
        <v>151</v>
      </c>
      <c r="X981" s="1" t="s">
        <v>152</v>
      </c>
      <c r="Y981" s="1" t="s">
        <v>153</v>
      </c>
      <c r="Z981">
        <v>39</v>
      </c>
      <c r="AA981" s="2">
        <v>45992</v>
      </c>
      <c r="AB981">
        <v>130791.82</v>
      </c>
      <c r="AC981">
        <v>161777.44</v>
      </c>
      <c r="AD981">
        <v>15171851.119999999</v>
      </c>
      <c r="AE981" s="1" t="s">
        <v>55</v>
      </c>
      <c r="AF981" s="2">
        <v>46143</v>
      </c>
      <c r="AG981" s="2">
        <v>46006</v>
      </c>
      <c r="AH981" s="2">
        <v>46141</v>
      </c>
      <c r="AI981" s="1" t="s">
        <v>91</v>
      </c>
      <c r="AJ981" s="1" t="s">
        <v>92</v>
      </c>
    </row>
    <row r="982" spans="1:36">
      <c r="A982" s="1" t="s">
        <v>5865</v>
      </c>
      <c r="B982" s="1" t="s">
        <v>5866</v>
      </c>
      <c r="C982" s="1" t="s">
        <v>5867</v>
      </c>
      <c r="D982" s="1" t="s">
        <v>253</v>
      </c>
      <c r="E982" s="1" t="s">
        <v>254</v>
      </c>
      <c r="F982" s="1" t="s">
        <v>217</v>
      </c>
      <c r="G982" s="1" t="s">
        <v>487</v>
      </c>
      <c r="H982" s="1" t="s">
        <v>43</v>
      </c>
      <c r="I982" s="1" t="s">
        <v>44</v>
      </c>
      <c r="J982" t="s">
        <v>65</v>
      </c>
      <c r="K982" t="s">
        <v>66</v>
      </c>
      <c r="L982" s="1" t="s">
        <v>5681</v>
      </c>
      <c r="M982" s="1" t="s">
        <v>100</v>
      </c>
      <c r="N982" s="1" t="s">
        <v>278</v>
      </c>
      <c r="O982" s="1" t="s">
        <v>5868</v>
      </c>
      <c r="P982" s="1" t="s">
        <v>5869</v>
      </c>
      <c r="Q982">
        <v>1</v>
      </c>
      <c r="R982">
        <v>0</v>
      </c>
      <c r="S982">
        <v>1</v>
      </c>
      <c r="T982">
        <v>75</v>
      </c>
      <c r="U982">
        <v>30</v>
      </c>
      <c r="V982">
        <v>300</v>
      </c>
      <c r="W982" s="1" t="s">
        <v>444</v>
      </c>
      <c r="X982" s="1" t="s">
        <v>445</v>
      </c>
      <c r="Y982" s="1" t="s">
        <v>74</v>
      </c>
      <c r="Z982">
        <v>20</v>
      </c>
      <c r="AA982" s="2">
        <v>45689</v>
      </c>
      <c r="AB982">
        <v>294656.45</v>
      </c>
      <c r="AC982">
        <v>430043.17</v>
      </c>
      <c r="AD982">
        <v>294656.45</v>
      </c>
      <c r="AE982" s="1" t="s">
        <v>55</v>
      </c>
      <c r="AF982" s="2">
        <v>46156</v>
      </c>
      <c r="AG982" s="2">
        <v>45703</v>
      </c>
      <c r="AH982" s="2"/>
      <c r="AI982" s="1" t="s">
        <v>129</v>
      </c>
      <c r="AJ982" s="1" t="s">
        <v>57</v>
      </c>
    </row>
    <row r="983" spans="1:36">
      <c r="A983" s="1" t="s">
        <v>5870</v>
      </c>
      <c r="B983" s="1" t="s">
        <v>5871</v>
      </c>
      <c r="C983" s="1" t="s">
        <v>5872</v>
      </c>
      <c r="D983" s="1" t="s">
        <v>643</v>
      </c>
      <c r="E983" s="1" t="s">
        <v>62</v>
      </c>
      <c r="F983" s="1" t="s">
        <v>135</v>
      </c>
      <c r="G983" s="1" t="s">
        <v>166</v>
      </c>
      <c r="H983" s="1" t="s">
        <v>137</v>
      </c>
      <c r="I983" s="1" t="s">
        <v>44</v>
      </c>
      <c r="J983" t="s">
        <v>45</v>
      </c>
      <c r="K983" t="s">
        <v>46</v>
      </c>
      <c r="L983" s="1" t="s">
        <v>5873</v>
      </c>
      <c r="M983" s="1" t="s">
        <v>100</v>
      </c>
      <c r="N983" s="1" t="s">
        <v>49</v>
      </c>
      <c r="O983" s="1" t="s">
        <v>5874</v>
      </c>
      <c r="P983" s="1" t="s">
        <v>5875</v>
      </c>
      <c r="Q983">
        <v>164</v>
      </c>
      <c r="R983">
        <v>50</v>
      </c>
      <c r="S983">
        <v>114</v>
      </c>
      <c r="T983">
        <v>20</v>
      </c>
      <c r="U983">
        <v>6</v>
      </c>
      <c r="V983">
        <v>200</v>
      </c>
      <c r="W983" s="1" t="s">
        <v>52</v>
      </c>
      <c r="X983" s="1" t="s">
        <v>53</v>
      </c>
      <c r="Y983" s="1" t="s">
        <v>54</v>
      </c>
      <c r="Z983">
        <v>8</v>
      </c>
      <c r="AA983" s="2">
        <v>45695</v>
      </c>
      <c r="AB983">
        <v>40102.06</v>
      </c>
      <c r="AC983">
        <v>56549.77</v>
      </c>
      <c r="AD983">
        <v>6576737.8399999999</v>
      </c>
      <c r="AE983" s="1" t="s">
        <v>55</v>
      </c>
      <c r="AF983" s="2">
        <v>46165</v>
      </c>
      <c r="AG983" s="2">
        <v>45706</v>
      </c>
      <c r="AH983" s="2">
        <v>46317</v>
      </c>
      <c r="AI983" s="1" t="s">
        <v>91</v>
      </c>
      <c r="AJ983" s="1" t="s">
        <v>92</v>
      </c>
    </row>
    <row r="984" spans="1:36">
      <c r="A984" s="1" t="s">
        <v>5876</v>
      </c>
      <c r="B984" s="1" t="s">
        <v>5877</v>
      </c>
      <c r="C984" s="1" t="s">
        <v>5878</v>
      </c>
      <c r="D984" s="1" t="s">
        <v>378</v>
      </c>
      <c r="E984" s="1" t="s">
        <v>110</v>
      </c>
      <c r="F984" s="1" t="s">
        <v>63</v>
      </c>
      <c r="G984" s="1" t="s">
        <v>64</v>
      </c>
      <c r="H984" s="1" t="s">
        <v>43</v>
      </c>
      <c r="I984" s="1" t="s">
        <v>44</v>
      </c>
      <c r="J984" t="s">
        <v>45</v>
      </c>
      <c r="K984" t="s">
        <v>46</v>
      </c>
      <c r="L984" s="1" t="s">
        <v>1789</v>
      </c>
      <c r="M984" s="1" t="s">
        <v>100</v>
      </c>
      <c r="N984" s="1" t="s">
        <v>278</v>
      </c>
      <c r="O984" s="1" t="s">
        <v>5879</v>
      </c>
      <c r="P984" s="1" t="s">
        <v>5880</v>
      </c>
      <c r="Q984">
        <v>162</v>
      </c>
      <c r="R984">
        <v>23</v>
      </c>
      <c r="S984">
        <v>139</v>
      </c>
      <c r="T984">
        <v>30</v>
      </c>
      <c r="U984">
        <v>12</v>
      </c>
      <c r="V984">
        <v>300</v>
      </c>
      <c r="W984" s="1" t="s">
        <v>52</v>
      </c>
      <c r="X984" s="1" t="s">
        <v>53</v>
      </c>
      <c r="Y984" s="1" t="s">
        <v>54</v>
      </c>
      <c r="Z984">
        <v>5</v>
      </c>
      <c r="AA984" s="2">
        <v>46071</v>
      </c>
      <c r="AB984">
        <v>151492.92000000001</v>
      </c>
      <c r="AC984">
        <v>189463.63</v>
      </c>
      <c r="AD984">
        <v>24541853.039999999</v>
      </c>
      <c r="AE984" s="1" t="s">
        <v>55</v>
      </c>
      <c r="AF984" s="2">
        <v>46193</v>
      </c>
      <c r="AG984" s="2">
        <v>46079</v>
      </c>
      <c r="AH984" s="2">
        <v>46482</v>
      </c>
      <c r="AI984" s="1" t="s">
        <v>91</v>
      </c>
      <c r="AJ984" s="1" t="s">
        <v>92</v>
      </c>
    </row>
    <row r="985" spans="1:36">
      <c r="A985" s="1" t="s">
        <v>5881</v>
      </c>
      <c r="B985" s="1" t="s">
        <v>5882</v>
      </c>
      <c r="C985" s="1" t="s">
        <v>5883</v>
      </c>
      <c r="D985" s="1" t="s">
        <v>557</v>
      </c>
      <c r="E985" s="1" t="s">
        <v>254</v>
      </c>
      <c r="F985" s="1" t="s">
        <v>135</v>
      </c>
      <c r="G985" s="1" t="s">
        <v>706</v>
      </c>
      <c r="H985" s="1" t="s">
        <v>137</v>
      </c>
      <c r="I985" s="1" t="s">
        <v>44</v>
      </c>
      <c r="J985" t="s">
        <v>65</v>
      </c>
      <c r="K985" t="s">
        <v>66</v>
      </c>
      <c r="L985" s="1" t="s">
        <v>2150</v>
      </c>
      <c r="M985" s="1" t="s">
        <v>100</v>
      </c>
      <c r="N985" s="1" t="s">
        <v>115</v>
      </c>
      <c r="O985" s="1" t="s">
        <v>5884</v>
      </c>
      <c r="P985" s="1" t="s">
        <v>5885</v>
      </c>
      <c r="Q985">
        <v>354</v>
      </c>
      <c r="R985">
        <v>9</v>
      </c>
      <c r="S985">
        <v>345</v>
      </c>
      <c r="T985">
        <v>40</v>
      </c>
      <c r="U985">
        <v>16</v>
      </c>
      <c r="V985">
        <v>400</v>
      </c>
      <c r="W985" s="1" t="s">
        <v>72</v>
      </c>
      <c r="X985" s="1" t="s">
        <v>73</v>
      </c>
      <c r="Y985" s="1" t="s">
        <v>74</v>
      </c>
      <c r="Z985">
        <v>17</v>
      </c>
      <c r="AA985" s="2">
        <v>45674</v>
      </c>
      <c r="AB985">
        <v>16230.68</v>
      </c>
      <c r="AC985">
        <v>24724.6</v>
      </c>
      <c r="AD985">
        <v>5745660.7199999997</v>
      </c>
      <c r="AE985" s="1" t="s">
        <v>55</v>
      </c>
      <c r="AF985" s="2">
        <v>46152</v>
      </c>
      <c r="AG985" s="2">
        <v>45688</v>
      </c>
      <c r="AH985" s="2">
        <v>46878</v>
      </c>
      <c r="AI985" s="1" t="s">
        <v>91</v>
      </c>
      <c r="AJ985" s="1" t="s">
        <v>92</v>
      </c>
    </row>
    <row r="986" spans="1:36">
      <c r="A986" s="1" t="s">
        <v>5886</v>
      </c>
      <c r="B986" s="1" t="s">
        <v>5887</v>
      </c>
      <c r="C986" s="1" t="s">
        <v>5888</v>
      </c>
      <c r="D986" s="1" t="s">
        <v>39</v>
      </c>
      <c r="E986" s="1" t="s">
        <v>40</v>
      </c>
      <c r="F986" s="1" t="s">
        <v>41</v>
      </c>
      <c r="G986" s="1" t="s">
        <v>786</v>
      </c>
      <c r="H986" s="1" t="s">
        <v>43</v>
      </c>
      <c r="I986" s="1" t="s">
        <v>44</v>
      </c>
      <c r="J986" t="s">
        <v>82</v>
      </c>
      <c r="K986" t="s">
        <v>83</v>
      </c>
      <c r="L986" s="1" t="s">
        <v>5591</v>
      </c>
      <c r="M986" s="1" t="s">
        <v>168</v>
      </c>
      <c r="N986" s="1" t="s">
        <v>178</v>
      </c>
      <c r="O986" s="1" t="s">
        <v>5889</v>
      </c>
      <c r="P986" s="1" t="s">
        <v>5890</v>
      </c>
      <c r="Q986">
        <v>139</v>
      </c>
      <c r="R986">
        <v>50</v>
      </c>
      <c r="S986">
        <v>89</v>
      </c>
      <c r="T986">
        <v>25</v>
      </c>
      <c r="U986">
        <v>12</v>
      </c>
      <c r="V986">
        <v>150</v>
      </c>
      <c r="W986" s="1" t="s">
        <v>308</v>
      </c>
      <c r="X986" s="1" t="s">
        <v>309</v>
      </c>
      <c r="Y986" s="1" t="s">
        <v>74</v>
      </c>
      <c r="Z986">
        <v>19</v>
      </c>
      <c r="AA986" s="2">
        <v>46151</v>
      </c>
      <c r="AB986">
        <v>174895.03</v>
      </c>
      <c r="AC986">
        <v>220749.71</v>
      </c>
      <c r="AD986">
        <v>24310409.170000002</v>
      </c>
      <c r="AE986" s="1" t="s">
        <v>55</v>
      </c>
      <c r="AF986" s="2">
        <v>46178</v>
      </c>
      <c r="AG986" s="2">
        <v>46157</v>
      </c>
      <c r="AH986" s="2"/>
      <c r="AI986" s="1" t="s">
        <v>91</v>
      </c>
      <c r="AJ986" s="1" t="s">
        <v>92</v>
      </c>
    </row>
    <row r="987" spans="1:36">
      <c r="A987" s="1" t="s">
        <v>5891</v>
      </c>
      <c r="B987" s="1" t="s">
        <v>5892</v>
      </c>
      <c r="C987" s="1" t="s">
        <v>5893</v>
      </c>
      <c r="D987" s="1" t="s">
        <v>740</v>
      </c>
      <c r="E987" s="1" t="s">
        <v>275</v>
      </c>
      <c r="F987" s="1" t="s">
        <v>622</v>
      </c>
      <c r="G987" s="1" t="s">
        <v>747</v>
      </c>
      <c r="H987" s="1" t="s">
        <v>43</v>
      </c>
      <c r="I987" s="1" t="s">
        <v>44</v>
      </c>
      <c r="J987" t="s">
        <v>82</v>
      </c>
      <c r="K987" t="s">
        <v>83</v>
      </c>
      <c r="L987" s="1" t="s">
        <v>5894</v>
      </c>
      <c r="M987" s="1" t="s">
        <v>114</v>
      </c>
      <c r="N987" s="1" t="s">
        <v>101</v>
      </c>
      <c r="O987" s="1" t="s">
        <v>5895</v>
      </c>
      <c r="P987" s="1" t="s">
        <v>5896</v>
      </c>
      <c r="Q987">
        <v>58</v>
      </c>
      <c r="R987">
        <v>18</v>
      </c>
      <c r="S987">
        <v>40</v>
      </c>
      <c r="U987">
        <v>10</v>
      </c>
      <c r="V987">
        <v>125</v>
      </c>
      <c r="W987" s="1" t="s">
        <v>308</v>
      </c>
      <c r="X987" s="1" t="s">
        <v>309</v>
      </c>
      <c r="Y987" s="1" t="s">
        <v>74</v>
      </c>
      <c r="Z987">
        <v>24</v>
      </c>
      <c r="AA987" s="2">
        <v>46038</v>
      </c>
      <c r="AB987">
        <v>190686.06</v>
      </c>
      <c r="AC987">
        <v>274851.15000000002</v>
      </c>
      <c r="AD987">
        <v>11059791.48</v>
      </c>
      <c r="AE987" s="1" t="s">
        <v>55</v>
      </c>
      <c r="AF987" s="2">
        <v>46196</v>
      </c>
      <c r="AG987" s="2">
        <v>46051</v>
      </c>
      <c r="AH987" s="2"/>
      <c r="AI987" s="1" t="s">
        <v>91</v>
      </c>
      <c r="AJ987" s="1" t="s">
        <v>92</v>
      </c>
    </row>
    <row r="988" spans="1:36">
      <c r="A988" s="1" t="s">
        <v>5897</v>
      </c>
      <c r="B988" s="1" t="s">
        <v>5898</v>
      </c>
      <c r="C988" s="1" t="s">
        <v>5899</v>
      </c>
      <c r="D988" s="1" t="s">
        <v>1912</v>
      </c>
      <c r="E988" s="1" t="s">
        <v>714</v>
      </c>
      <c r="F988" s="1" t="s">
        <v>97</v>
      </c>
      <c r="G988" s="1" t="s">
        <v>614</v>
      </c>
      <c r="H988" s="1" t="s">
        <v>43</v>
      </c>
      <c r="I988" s="1" t="s">
        <v>44</v>
      </c>
      <c r="J988" t="s">
        <v>82</v>
      </c>
      <c r="K988" t="s">
        <v>83</v>
      </c>
      <c r="L988" s="1" t="s">
        <v>5900</v>
      </c>
      <c r="M988" s="1" t="s">
        <v>126</v>
      </c>
      <c r="N988" s="1" t="s">
        <v>49</v>
      </c>
      <c r="O988" s="1" t="s">
        <v>5901</v>
      </c>
      <c r="P988" s="1" t="s">
        <v>5902</v>
      </c>
      <c r="Q988">
        <v>5</v>
      </c>
      <c r="R988">
        <v>1</v>
      </c>
      <c r="S988">
        <v>4</v>
      </c>
      <c r="T988">
        <v>50</v>
      </c>
      <c r="U988">
        <v>20</v>
      </c>
      <c r="V988">
        <v>400</v>
      </c>
      <c r="W988" s="1" t="s">
        <v>88</v>
      </c>
      <c r="X988" s="1" t="s">
        <v>89</v>
      </c>
      <c r="Y988" s="1" t="s">
        <v>90</v>
      </c>
      <c r="Z988">
        <v>28</v>
      </c>
      <c r="AA988" s="2">
        <v>45679</v>
      </c>
      <c r="AB988">
        <v>54218.05</v>
      </c>
      <c r="AC988">
        <v>84010.29</v>
      </c>
      <c r="AD988">
        <v>271090.25</v>
      </c>
      <c r="AE988" s="1" t="s">
        <v>55</v>
      </c>
      <c r="AF988" s="2">
        <v>46196</v>
      </c>
      <c r="AG988" s="2">
        <v>45690</v>
      </c>
      <c r="AH988" s="2"/>
      <c r="AI988" s="1" t="s">
        <v>129</v>
      </c>
      <c r="AJ988" s="1" t="s">
        <v>57</v>
      </c>
    </row>
    <row r="989" spans="1:36">
      <c r="A989" s="1" t="s">
        <v>5903</v>
      </c>
      <c r="B989" s="1" t="s">
        <v>5904</v>
      </c>
      <c r="C989" s="1" t="s">
        <v>5905</v>
      </c>
      <c r="D989" s="1" t="s">
        <v>355</v>
      </c>
      <c r="E989" s="1" t="s">
        <v>62</v>
      </c>
      <c r="F989" s="1" t="s">
        <v>123</v>
      </c>
      <c r="G989" s="1" t="s">
        <v>124</v>
      </c>
      <c r="H989" s="1" t="s">
        <v>43</v>
      </c>
      <c r="I989" s="1" t="s">
        <v>44</v>
      </c>
      <c r="J989" t="s">
        <v>82</v>
      </c>
      <c r="K989" t="s">
        <v>83</v>
      </c>
      <c r="L989" s="1" t="s">
        <v>5906</v>
      </c>
      <c r="M989" s="1" t="s">
        <v>114</v>
      </c>
      <c r="N989" s="1" t="s">
        <v>69</v>
      </c>
      <c r="O989" s="1" t="s">
        <v>5907</v>
      </c>
      <c r="P989" s="1" t="s">
        <v>5908</v>
      </c>
      <c r="Q989">
        <v>375</v>
      </c>
      <c r="R989">
        <v>31</v>
      </c>
      <c r="S989">
        <v>344</v>
      </c>
      <c r="T989">
        <v>100</v>
      </c>
      <c r="U989">
        <v>40</v>
      </c>
      <c r="V989">
        <v>400</v>
      </c>
      <c r="W989" s="1" t="s">
        <v>151</v>
      </c>
      <c r="X989" s="1" t="s">
        <v>171</v>
      </c>
      <c r="Y989" s="1" t="s">
        <v>153</v>
      </c>
      <c r="Z989">
        <v>33</v>
      </c>
      <c r="AA989" s="2">
        <v>45812</v>
      </c>
      <c r="AB989">
        <v>412581.53</v>
      </c>
      <c r="AC989">
        <v>611347.57999999996</v>
      </c>
      <c r="AD989">
        <v>154718073.80000001</v>
      </c>
      <c r="AE989" s="1" t="s">
        <v>55</v>
      </c>
      <c r="AF989" s="2">
        <v>46190</v>
      </c>
      <c r="AG989" s="2">
        <v>45822</v>
      </c>
      <c r="AH989" s="2"/>
      <c r="AI989" s="1" t="s">
        <v>91</v>
      </c>
      <c r="AJ989" s="1" t="s">
        <v>92</v>
      </c>
    </row>
    <row r="990" spans="1:36">
      <c r="A990" s="1" t="s">
        <v>5909</v>
      </c>
      <c r="B990" s="1" t="s">
        <v>5910</v>
      </c>
      <c r="C990" s="1" t="s">
        <v>5911</v>
      </c>
      <c r="D990" s="1" t="s">
        <v>521</v>
      </c>
      <c r="E990" s="1" t="s">
        <v>243</v>
      </c>
      <c r="F990" s="1" t="s">
        <v>244</v>
      </c>
      <c r="G990" s="1" t="s">
        <v>509</v>
      </c>
      <c r="H990" s="1" t="s">
        <v>43</v>
      </c>
      <c r="I990" s="1" t="s">
        <v>44</v>
      </c>
      <c r="J990" t="s">
        <v>45</v>
      </c>
      <c r="K990" t="s">
        <v>46</v>
      </c>
      <c r="L990" s="1" t="s">
        <v>5912</v>
      </c>
      <c r="M990" s="1" t="s">
        <v>100</v>
      </c>
      <c r="N990" s="1" t="s">
        <v>115</v>
      </c>
      <c r="O990" s="1" t="s">
        <v>5913</v>
      </c>
      <c r="P990" s="1" t="s">
        <v>5914</v>
      </c>
      <c r="Q990">
        <v>102</v>
      </c>
      <c r="R990">
        <v>37</v>
      </c>
      <c r="S990">
        <v>65</v>
      </c>
      <c r="T990">
        <v>15</v>
      </c>
      <c r="U990">
        <v>4</v>
      </c>
      <c r="V990">
        <v>150</v>
      </c>
      <c r="W990" s="1" t="s">
        <v>52</v>
      </c>
      <c r="X990" s="1" t="s">
        <v>53</v>
      </c>
      <c r="Y990" s="1" t="s">
        <v>54</v>
      </c>
      <c r="Z990">
        <v>2</v>
      </c>
      <c r="AA990" s="2">
        <v>45904</v>
      </c>
      <c r="AB990">
        <v>205738.41</v>
      </c>
      <c r="AC990">
        <v>293225.81</v>
      </c>
      <c r="AD990">
        <v>20985317.82</v>
      </c>
      <c r="AE990" s="1" t="s">
        <v>55</v>
      </c>
      <c r="AF990" s="2">
        <v>46170</v>
      </c>
      <c r="AG990" s="2">
        <v>45908</v>
      </c>
      <c r="AH990" s="2"/>
      <c r="AI990" s="1" t="s">
        <v>91</v>
      </c>
      <c r="AJ990" s="1" t="s">
        <v>92</v>
      </c>
    </row>
    <row r="991" spans="1:36">
      <c r="A991" s="1" t="s">
        <v>5915</v>
      </c>
      <c r="B991" s="1" t="s">
        <v>5916</v>
      </c>
      <c r="C991" s="1" t="s">
        <v>5917</v>
      </c>
      <c r="D991" s="1" t="s">
        <v>96</v>
      </c>
      <c r="E991" s="1" t="s">
        <v>40</v>
      </c>
      <c r="F991" s="1" t="s">
        <v>97</v>
      </c>
      <c r="G991" s="1" t="s">
        <v>715</v>
      </c>
      <c r="H991" s="1" t="s">
        <v>43</v>
      </c>
      <c r="I991" s="1" t="s">
        <v>44</v>
      </c>
      <c r="J991" t="s">
        <v>45</v>
      </c>
      <c r="K991" t="s">
        <v>46</v>
      </c>
      <c r="L991" s="1" t="s">
        <v>5918</v>
      </c>
      <c r="M991" s="1" t="s">
        <v>114</v>
      </c>
      <c r="N991" s="1" t="s">
        <v>69</v>
      </c>
      <c r="O991" s="1" t="s">
        <v>5919</v>
      </c>
      <c r="P991" s="1" t="s">
        <v>5920</v>
      </c>
      <c r="Q991">
        <v>4</v>
      </c>
      <c r="R991">
        <v>1</v>
      </c>
      <c r="S991">
        <v>3</v>
      </c>
      <c r="T991">
        <v>25</v>
      </c>
      <c r="U991">
        <v>7</v>
      </c>
      <c r="V991">
        <v>150</v>
      </c>
      <c r="W991" s="1" t="s">
        <v>181</v>
      </c>
      <c r="X991" s="1" t="s">
        <v>182</v>
      </c>
      <c r="Y991" s="1" t="s">
        <v>54</v>
      </c>
      <c r="Z991">
        <v>12</v>
      </c>
      <c r="AA991" s="2">
        <v>45725</v>
      </c>
      <c r="AB991">
        <v>36155.31</v>
      </c>
      <c r="AC991">
        <v>42327.86</v>
      </c>
      <c r="AD991">
        <v>144621.24</v>
      </c>
      <c r="AE991" s="1" t="s">
        <v>55</v>
      </c>
      <c r="AF991" s="2">
        <v>46175</v>
      </c>
      <c r="AG991" s="2">
        <v>45739</v>
      </c>
      <c r="AH991" s="2"/>
      <c r="AI991" s="1" t="s">
        <v>129</v>
      </c>
      <c r="AJ991" s="1" t="s">
        <v>57</v>
      </c>
    </row>
    <row r="992" spans="1:36">
      <c r="A992" s="1" t="s">
        <v>5921</v>
      </c>
      <c r="B992" s="1" t="s">
        <v>5922</v>
      </c>
      <c r="C992" s="1" t="s">
        <v>5923</v>
      </c>
      <c r="D992" s="1" t="s">
        <v>225</v>
      </c>
      <c r="E992" s="1" t="s">
        <v>40</v>
      </c>
      <c r="F992" s="1" t="s">
        <v>123</v>
      </c>
      <c r="G992" s="1" t="s">
        <v>200</v>
      </c>
      <c r="H992" s="1" t="s">
        <v>43</v>
      </c>
      <c r="I992" s="1" t="s">
        <v>44</v>
      </c>
      <c r="J992" t="s">
        <v>82</v>
      </c>
      <c r="K992" t="s">
        <v>83</v>
      </c>
      <c r="L992" s="1" t="s">
        <v>5924</v>
      </c>
      <c r="M992" s="1" t="s">
        <v>68</v>
      </c>
      <c r="N992" s="1" t="s">
        <v>101</v>
      </c>
      <c r="O992" s="1" t="s">
        <v>5925</v>
      </c>
      <c r="P992" s="1" t="s">
        <v>5926</v>
      </c>
      <c r="Q992">
        <v>494</v>
      </c>
      <c r="R992">
        <v>13</v>
      </c>
      <c r="S992">
        <v>481</v>
      </c>
      <c r="T992">
        <v>60</v>
      </c>
      <c r="U992">
        <v>18</v>
      </c>
      <c r="V992">
        <v>600</v>
      </c>
      <c r="W992" s="1" t="s">
        <v>259</v>
      </c>
      <c r="X992" s="1" t="s">
        <v>260</v>
      </c>
      <c r="Y992" s="1" t="s">
        <v>54</v>
      </c>
      <c r="Z992">
        <v>7</v>
      </c>
      <c r="AA992" s="2">
        <v>46087</v>
      </c>
      <c r="AB992">
        <v>446526.32</v>
      </c>
      <c r="AC992">
        <v>543908.56999999995</v>
      </c>
      <c r="AD992">
        <v>220584002.09999999</v>
      </c>
      <c r="AE992" s="1" t="s">
        <v>55</v>
      </c>
      <c r="AF992" s="2">
        <v>46184</v>
      </c>
      <c r="AG992" s="2">
        <v>46092</v>
      </c>
      <c r="AH992" s="2"/>
      <c r="AI992" s="1" t="s">
        <v>91</v>
      </c>
      <c r="AJ992" s="1" t="s">
        <v>92</v>
      </c>
    </row>
    <row r="993" spans="1:36">
      <c r="A993" s="1" t="s">
        <v>5927</v>
      </c>
      <c r="B993" s="1" t="s">
        <v>5928</v>
      </c>
      <c r="C993" s="1" t="s">
        <v>5929</v>
      </c>
      <c r="D993" s="1" t="s">
        <v>185</v>
      </c>
      <c r="E993" s="1" t="s">
        <v>186</v>
      </c>
      <c r="F993" s="1" t="s">
        <v>111</v>
      </c>
      <c r="G993" s="1" t="s">
        <v>187</v>
      </c>
      <c r="H993" s="1" t="s">
        <v>43</v>
      </c>
      <c r="I993" s="1" t="s">
        <v>44</v>
      </c>
      <c r="J993" t="s">
        <v>65</v>
      </c>
      <c r="K993" t="s">
        <v>66</v>
      </c>
      <c r="L993" s="1" t="s">
        <v>5930</v>
      </c>
      <c r="M993" s="1" t="s">
        <v>114</v>
      </c>
      <c r="N993" s="1" t="s">
        <v>278</v>
      </c>
      <c r="O993" s="1" t="s">
        <v>5931</v>
      </c>
      <c r="P993" s="1" t="s">
        <v>5932</v>
      </c>
      <c r="Q993">
        <v>355</v>
      </c>
      <c r="R993">
        <v>23</v>
      </c>
      <c r="S993">
        <v>332</v>
      </c>
      <c r="T993">
        <v>100</v>
      </c>
      <c r="U993">
        <v>50</v>
      </c>
      <c r="V993">
        <v>600</v>
      </c>
      <c r="W993" s="1" t="s">
        <v>181</v>
      </c>
      <c r="X993" s="1" t="s">
        <v>182</v>
      </c>
      <c r="Y993" s="1" t="s">
        <v>54</v>
      </c>
      <c r="Z993">
        <v>12</v>
      </c>
      <c r="AA993" s="2">
        <v>46115</v>
      </c>
      <c r="AB993">
        <v>267026.92</v>
      </c>
      <c r="AC993">
        <v>375584.15</v>
      </c>
      <c r="AD993">
        <v>94794556.599999994</v>
      </c>
      <c r="AE993" s="1" t="s">
        <v>55</v>
      </c>
      <c r="AF993" s="2">
        <v>46190</v>
      </c>
      <c r="AG993" s="2">
        <v>46127</v>
      </c>
      <c r="AH993" s="2"/>
      <c r="AI993" s="1" t="s">
        <v>91</v>
      </c>
      <c r="AJ993" s="1" t="s">
        <v>92</v>
      </c>
    </row>
    <row r="994" spans="1:36">
      <c r="A994" s="1" t="s">
        <v>5933</v>
      </c>
      <c r="B994" s="1" t="s">
        <v>5934</v>
      </c>
      <c r="C994" s="1" t="s">
        <v>5935</v>
      </c>
      <c r="D994" s="1" t="s">
        <v>39</v>
      </c>
      <c r="E994" s="1" t="s">
        <v>40</v>
      </c>
      <c r="F994" s="1" t="s">
        <v>41</v>
      </c>
      <c r="G994" s="1" t="s">
        <v>42</v>
      </c>
      <c r="H994" s="1" t="s">
        <v>43</v>
      </c>
      <c r="I994" s="1" t="s">
        <v>44</v>
      </c>
      <c r="J994" t="s">
        <v>45</v>
      </c>
      <c r="K994" t="s">
        <v>46</v>
      </c>
      <c r="L994" s="1" t="s">
        <v>5936</v>
      </c>
      <c r="M994" s="1" t="s">
        <v>68</v>
      </c>
      <c r="N994" s="1" t="s">
        <v>115</v>
      </c>
      <c r="O994" s="1" t="s">
        <v>5937</v>
      </c>
      <c r="P994" s="1" t="s">
        <v>5938</v>
      </c>
      <c r="Q994">
        <v>-9</v>
      </c>
      <c r="R994">
        <v>0</v>
      </c>
      <c r="S994">
        <v>0</v>
      </c>
      <c r="T994">
        <v>50</v>
      </c>
      <c r="U994">
        <v>15</v>
      </c>
      <c r="V994">
        <v>300</v>
      </c>
      <c r="W994" s="1" t="s">
        <v>52</v>
      </c>
      <c r="X994" s="1" t="s">
        <v>53</v>
      </c>
      <c r="Y994" s="1" t="s">
        <v>54</v>
      </c>
      <c r="Z994">
        <v>6</v>
      </c>
      <c r="AA994" s="2">
        <v>46129</v>
      </c>
      <c r="AB994">
        <v>48119.7</v>
      </c>
      <c r="AC994">
        <v>71279.070000000007</v>
      </c>
      <c r="AD994">
        <v>0</v>
      </c>
      <c r="AE994" s="1" t="s">
        <v>55</v>
      </c>
      <c r="AF994" s="2">
        <v>46159</v>
      </c>
      <c r="AG994" s="2">
        <v>46130</v>
      </c>
      <c r="AH994" s="2"/>
      <c r="AI994" s="1" t="s">
        <v>56</v>
      </c>
      <c r="AJ994" s="1" t="s">
        <v>57</v>
      </c>
    </row>
    <row r="995" spans="1:36">
      <c r="A995" s="1" t="s">
        <v>5939</v>
      </c>
      <c r="B995" s="1" t="s">
        <v>5940</v>
      </c>
      <c r="C995" s="1" t="s">
        <v>5941</v>
      </c>
      <c r="D995" s="1" t="s">
        <v>1015</v>
      </c>
      <c r="E995" s="1" t="s">
        <v>62</v>
      </c>
      <c r="F995" s="1" t="s">
        <v>80</v>
      </c>
      <c r="G995" s="1" t="s">
        <v>285</v>
      </c>
      <c r="H995" s="1" t="s">
        <v>43</v>
      </c>
      <c r="I995" s="1" t="s">
        <v>44</v>
      </c>
      <c r="J995" t="s">
        <v>65</v>
      </c>
      <c r="K995" t="s">
        <v>66</v>
      </c>
      <c r="L995" s="1" t="s">
        <v>2404</v>
      </c>
      <c r="M995" s="1" t="s">
        <v>48</v>
      </c>
      <c r="N995" s="1" t="s">
        <v>203</v>
      </c>
      <c r="O995" s="1" t="s">
        <v>5942</v>
      </c>
      <c r="P995" s="1" t="s">
        <v>5943</v>
      </c>
      <c r="Q995">
        <v>0</v>
      </c>
      <c r="R995">
        <v>0</v>
      </c>
      <c r="S995">
        <v>0</v>
      </c>
      <c r="T995">
        <v>75</v>
      </c>
      <c r="U995">
        <v>22</v>
      </c>
      <c r="V995">
        <v>450</v>
      </c>
      <c r="W995" s="1" t="s">
        <v>444</v>
      </c>
      <c r="X995" s="1" t="s">
        <v>171</v>
      </c>
      <c r="Y995" s="1" t="s">
        <v>74</v>
      </c>
      <c r="Z995">
        <v>18</v>
      </c>
      <c r="AA995" s="2">
        <v>45988</v>
      </c>
      <c r="AB995">
        <v>1318167.1399999999</v>
      </c>
      <c r="AC995">
        <v>1706564.93</v>
      </c>
      <c r="AD995">
        <v>0</v>
      </c>
      <c r="AE995" s="1" t="s">
        <v>55</v>
      </c>
      <c r="AF995" s="2">
        <v>46167</v>
      </c>
      <c r="AG995" s="2">
        <v>45990</v>
      </c>
      <c r="AH995" s="2"/>
      <c r="AI995" s="1" t="s">
        <v>56</v>
      </c>
      <c r="AJ995" s="1" t="s">
        <v>57</v>
      </c>
    </row>
    <row r="996" spans="1:36">
      <c r="A996" s="1" t="s">
        <v>5944</v>
      </c>
      <c r="B996" s="1" t="s">
        <v>5945</v>
      </c>
      <c r="C996" s="1" t="s">
        <v>5946</v>
      </c>
      <c r="D996" s="1" t="s">
        <v>557</v>
      </c>
      <c r="E996" s="1" t="s">
        <v>254</v>
      </c>
      <c r="F996" s="1" t="s">
        <v>135</v>
      </c>
      <c r="G996" s="1" t="s">
        <v>136</v>
      </c>
      <c r="H996" s="1" t="s">
        <v>137</v>
      </c>
      <c r="I996" s="1" t="s">
        <v>44</v>
      </c>
      <c r="J996" t="s">
        <v>82</v>
      </c>
      <c r="K996" t="s">
        <v>83</v>
      </c>
      <c r="L996" s="1" t="s">
        <v>5947</v>
      </c>
      <c r="M996" s="1" t="s">
        <v>114</v>
      </c>
      <c r="N996" s="1" t="s">
        <v>101</v>
      </c>
      <c r="O996" s="1" t="s">
        <v>5948</v>
      </c>
      <c r="P996" s="1" t="s">
        <v>5949</v>
      </c>
      <c r="Q996">
        <v>212</v>
      </c>
      <c r="R996">
        <v>68</v>
      </c>
      <c r="S996">
        <v>144</v>
      </c>
      <c r="T996">
        <v>75</v>
      </c>
      <c r="U996">
        <v>37</v>
      </c>
      <c r="V996">
        <v>300</v>
      </c>
      <c r="W996" s="1" t="s">
        <v>308</v>
      </c>
      <c r="X996" s="1" t="s">
        <v>309</v>
      </c>
      <c r="Y996" s="1" t="s">
        <v>74</v>
      </c>
      <c r="Z996">
        <v>22</v>
      </c>
      <c r="AA996" s="2">
        <v>46115</v>
      </c>
      <c r="AB996">
        <v>28890.43</v>
      </c>
      <c r="AC996">
        <v>42467.82</v>
      </c>
      <c r="AD996">
        <v>6124771.1600000001</v>
      </c>
      <c r="AE996" s="1" t="s">
        <v>55</v>
      </c>
      <c r="AF996" s="2">
        <v>46145</v>
      </c>
      <c r="AG996" s="2">
        <v>46119</v>
      </c>
      <c r="AH996" s="2">
        <v>46580</v>
      </c>
      <c r="AI996" s="1" t="s">
        <v>91</v>
      </c>
      <c r="AJ996" s="1" t="s">
        <v>92</v>
      </c>
    </row>
    <row r="997" spans="1:36">
      <c r="A997" s="1" t="s">
        <v>5950</v>
      </c>
      <c r="B997" s="1" t="s">
        <v>5951</v>
      </c>
      <c r="C997" s="1" t="s">
        <v>5952</v>
      </c>
      <c r="D997" s="1" t="s">
        <v>1240</v>
      </c>
      <c r="E997" s="1" t="s">
        <v>243</v>
      </c>
      <c r="F997" s="1" t="s">
        <v>244</v>
      </c>
      <c r="G997" s="1" t="s">
        <v>778</v>
      </c>
      <c r="H997" s="1" t="s">
        <v>43</v>
      </c>
      <c r="I997" s="1" t="s">
        <v>44</v>
      </c>
      <c r="J997" t="s">
        <v>45</v>
      </c>
      <c r="K997" t="s">
        <v>46</v>
      </c>
      <c r="L997" s="1" t="s">
        <v>5953</v>
      </c>
      <c r="M997" s="1" t="s">
        <v>139</v>
      </c>
      <c r="N997" s="1" t="s">
        <v>69</v>
      </c>
      <c r="O997" s="1" t="s">
        <v>5954</v>
      </c>
      <c r="P997" s="1" t="s">
        <v>5955</v>
      </c>
      <c r="Q997">
        <v>296</v>
      </c>
      <c r="R997">
        <v>104</v>
      </c>
      <c r="S997">
        <v>192</v>
      </c>
      <c r="T997">
        <v>50</v>
      </c>
      <c r="U997">
        <v>25</v>
      </c>
      <c r="V997">
        <v>300</v>
      </c>
      <c r="W997" s="1" t="s">
        <v>259</v>
      </c>
      <c r="X997" s="1" t="s">
        <v>260</v>
      </c>
      <c r="Y997" s="1" t="s">
        <v>54</v>
      </c>
      <c r="Z997">
        <v>5</v>
      </c>
      <c r="AA997" s="2">
        <v>46102</v>
      </c>
      <c r="AB997">
        <v>247728.31</v>
      </c>
      <c r="AC997">
        <v>312201.34999999998</v>
      </c>
      <c r="AD997">
        <v>73327579.760000005</v>
      </c>
      <c r="AE997" s="1" t="s">
        <v>55</v>
      </c>
      <c r="AF997" s="2">
        <v>46187</v>
      </c>
      <c r="AG997" s="2">
        <v>46106</v>
      </c>
      <c r="AH997" s="2"/>
      <c r="AI997" s="1" t="s">
        <v>91</v>
      </c>
      <c r="AJ997" s="1" t="s">
        <v>92</v>
      </c>
    </row>
    <row r="998" spans="1:36">
      <c r="A998" s="1" t="s">
        <v>5956</v>
      </c>
      <c r="B998" s="1" t="s">
        <v>5957</v>
      </c>
      <c r="C998" s="1" t="s">
        <v>5958</v>
      </c>
      <c r="D998" s="1" t="s">
        <v>378</v>
      </c>
      <c r="E998" s="1" t="s">
        <v>110</v>
      </c>
      <c r="F998" s="1" t="s">
        <v>63</v>
      </c>
      <c r="G998" s="1" t="s">
        <v>384</v>
      </c>
      <c r="H998" s="1" t="s">
        <v>43</v>
      </c>
      <c r="I998" s="1" t="s">
        <v>44</v>
      </c>
      <c r="J998" t="s">
        <v>82</v>
      </c>
      <c r="K998" t="s">
        <v>83</v>
      </c>
      <c r="L998" s="1" t="s">
        <v>4200</v>
      </c>
      <c r="M998" s="1" t="s">
        <v>48</v>
      </c>
      <c r="N998" s="1" t="s">
        <v>236</v>
      </c>
      <c r="O998" s="1" t="s">
        <v>5959</v>
      </c>
      <c r="P998" s="1" t="s">
        <v>5960</v>
      </c>
      <c r="Q998">
        <v>166</v>
      </c>
      <c r="R998">
        <v>40</v>
      </c>
      <c r="S998">
        <v>126</v>
      </c>
      <c r="T998">
        <v>75</v>
      </c>
      <c r="U998">
        <v>37</v>
      </c>
      <c r="V998">
        <v>375</v>
      </c>
      <c r="W998" s="1" t="s">
        <v>161</v>
      </c>
      <c r="X998" s="1" t="s">
        <v>162</v>
      </c>
      <c r="Y998" s="1" t="s">
        <v>54</v>
      </c>
      <c r="Z998">
        <v>6</v>
      </c>
      <c r="AA998" s="2">
        <v>45877</v>
      </c>
      <c r="AB998">
        <v>166277.9</v>
      </c>
      <c r="AC998">
        <v>244281.76</v>
      </c>
      <c r="AD998">
        <v>27602131.399999999</v>
      </c>
      <c r="AE998" s="1" t="s">
        <v>55</v>
      </c>
      <c r="AF998" s="2">
        <v>46144</v>
      </c>
      <c r="AG998" s="2">
        <v>45884</v>
      </c>
      <c r="AH998" s="2">
        <v>46253</v>
      </c>
      <c r="AI998" s="1" t="s">
        <v>91</v>
      </c>
      <c r="AJ998" s="1" t="s">
        <v>92</v>
      </c>
    </row>
    <row r="999" spans="1:36">
      <c r="A999" s="1" t="s">
        <v>5961</v>
      </c>
      <c r="B999" s="1" t="s">
        <v>5962</v>
      </c>
      <c r="C999" s="1" t="s">
        <v>5963</v>
      </c>
      <c r="D999" s="1" t="s">
        <v>508</v>
      </c>
      <c r="E999" s="1" t="s">
        <v>146</v>
      </c>
      <c r="F999" s="1" t="s">
        <v>244</v>
      </c>
      <c r="G999" s="1" t="s">
        <v>509</v>
      </c>
      <c r="H999" s="1" t="s">
        <v>43</v>
      </c>
      <c r="I999" s="1" t="s">
        <v>44</v>
      </c>
      <c r="J999" t="s">
        <v>45</v>
      </c>
      <c r="K999" t="s">
        <v>46</v>
      </c>
      <c r="L999" s="1" t="s">
        <v>5964</v>
      </c>
      <c r="M999" s="1" t="s">
        <v>126</v>
      </c>
      <c r="N999" s="1" t="s">
        <v>101</v>
      </c>
      <c r="O999" s="1" t="s">
        <v>5965</v>
      </c>
      <c r="P999" s="1" t="s">
        <v>5966</v>
      </c>
      <c r="Q999">
        <v>115</v>
      </c>
      <c r="R999">
        <v>26</v>
      </c>
      <c r="S999">
        <v>89</v>
      </c>
      <c r="T999">
        <v>15</v>
      </c>
      <c r="U999">
        <v>4</v>
      </c>
      <c r="V999">
        <v>120</v>
      </c>
      <c r="W999" s="1" t="s">
        <v>151</v>
      </c>
      <c r="X999" s="1" t="s">
        <v>152</v>
      </c>
      <c r="Y999" s="1" t="s">
        <v>153</v>
      </c>
      <c r="Z999">
        <v>33</v>
      </c>
      <c r="AA999" s="2">
        <v>46019</v>
      </c>
      <c r="AB999">
        <v>300299.15999999997</v>
      </c>
      <c r="AC999">
        <v>376177.72</v>
      </c>
      <c r="AD999">
        <v>34534403.399999999</v>
      </c>
      <c r="AE999" s="1" t="s">
        <v>55</v>
      </c>
      <c r="AF999" s="2">
        <v>46156</v>
      </c>
      <c r="AG999" s="2">
        <v>46024</v>
      </c>
      <c r="AH999" s="2"/>
      <c r="AI999" s="1" t="s">
        <v>91</v>
      </c>
      <c r="AJ999" s="1" t="s">
        <v>92</v>
      </c>
    </row>
    <row r="1000" spans="1:36">
      <c r="A1000" s="1" t="s">
        <v>5967</v>
      </c>
      <c r="B1000" s="1" t="s">
        <v>5968</v>
      </c>
      <c r="C1000" s="1" t="s">
        <v>5969</v>
      </c>
      <c r="D1000" s="1" t="s">
        <v>391</v>
      </c>
      <c r="E1000" s="1" t="s">
        <v>392</v>
      </c>
      <c r="F1000" s="1" t="s">
        <v>217</v>
      </c>
      <c r="G1000" s="1" t="s">
        <v>487</v>
      </c>
      <c r="H1000" s="1" t="s">
        <v>43</v>
      </c>
      <c r="I1000" s="1" t="s">
        <v>44</v>
      </c>
      <c r="J1000" t="s">
        <v>65</v>
      </c>
      <c r="K1000" t="s">
        <v>66</v>
      </c>
      <c r="L1000" s="1" t="s">
        <v>2997</v>
      </c>
      <c r="M1000" s="1" t="s">
        <v>139</v>
      </c>
      <c r="N1000" s="1" t="s">
        <v>101</v>
      </c>
      <c r="O1000" s="1" t="s">
        <v>5970</v>
      </c>
      <c r="P1000" s="1" t="s">
        <v>5971</v>
      </c>
      <c r="Q1000">
        <v>227</v>
      </c>
      <c r="R1000">
        <v>59</v>
      </c>
      <c r="S1000">
        <v>168</v>
      </c>
      <c r="T1000">
        <v>60</v>
      </c>
      <c r="U1000">
        <v>18</v>
      </c>
      <c r="V1000">
        <v>300</v>
      </c>
      <c r="W1000" s="1" t="s">
        <v>229</v>
      </c>
      <c r="X1000" s="1" t="s">
        <v>230</v>
      </c>
      <c r="Y1000" s="1" t="s">
        <v>153</v>
      </c>
      <c r="Z1000">
        <v>33</v>
      </c>
      <c r="AA1000" s="2"/>
      <c r="AB1000">
        <v>403053.41</v>
      </c>
      <c r="AC1000">
        <v>573653.09</v>
      </c>
      <c r="AD1000">
        <v>91493124.069999993</v>
      </c>
      <c r="AE1000" s="1" t="s">
        <v>55</v>
      </c>
      <c r="AF1000" s="2">
        <v>46195</v>
      </c>
      <c r="AG1000" s="2">
        <v>45867</v>
      </c>
      <c r="AH1000" s="2"/>
      <c r="AI1000" s="1" t="s">
        <v>91</v>
      </c>
      <c r="AJ1000" s="1" t="s">
        <v>92</v>
      </c>
    </row>
    <row r="1001" spans="1:36">
      <c r="A1001" s="1" t="s">
        <v>5972</v>
      </c>
      <c r="B1001" s="1" t="s">
        <v>5973</v>
      </c>
      <c r="C1001" s="1" t="s">
        <v>5974</v>
      </c>
      <c r="D1001" s="1" t="s">
        <v>1678</v>
      </c>
      <c r="E1001" s="1" t="s">
        <v>335</v>
      </c>
      <c r="F1001" s="1" t="s">
        <v>97</v>
      </c>
      <c r="G1001" s="1" t="s">
        <v>614</v>
      </c>
      <c r="H1001" s="1" t="s">
        <v>43</v>
      </c>
      <c r="I1001" s="1" t="s">
        <v>44</v>
      </c>
      <c r="J1001" t="s">
        <v>65</v>
      </c>
      <c r="K1001" t="s">
        <v>66</v>
      </c>
      <c r="L1001" s="1" t="s">
        <v>2694</v>
      </c>
      <c r="M1001" s="1" t="s">
        <v>114</v>
      </c>
      <c r="N1001" s="1" t="s">
        <v>236</v>
      </c>
      <c r="O1001" s="1" t="s">
        <v>5975</v>
      </c>
      <c r="P1001" s="1" t="s">
        <v>5976</v>
      </c>
      <c r="Q1001">
        <v>5</v>
      </c>
      <c r="R1001">
        <v>2</v>
      </c>
      <c r="S1001">
        <v>3</v>
      </c>
      <c r="T1001">
        <v>75</v>
      </c>
      <c r="U1001">
        <v>37</v>
      </c>
      <c r="V1001">
        <v>375</v>
      </c>
      <c r="W1001" s="1" t="s">
        <v>52</v>
      </c>
      <c r="X1001" s="1" t="s">
        <v>53</v>
      </c>
      <c r="Y1001" s="1" t="s">
        <v>54</v>
      </c>
      <c r="Z1001">
        <v>4</v>
      </c>
      <c r="AA1001" s="2">
        <v>45902</v>
      </c>
      <c r="AB1001">
        <v>53741.07</v>
      </c>
      <c r="AC1001">
        <v>64274.71</v>
      </c>
      <c r="AD1001">
        <v>268705.34999999998</v>
      </c>
      <c r="AE1001" s="1" t="s">
        <v>55</v>
      </c>
      <c r="AF1001" s="2">
        <v>46193</v>
      </c>
      <c r="AG1001" s="2">
        <v>45915</v>
      </c>
      <c r="AH1001" s="2"/>
      <c r="AI1001" s="1" t="s">
        <v>129</v>
      </c>
      <c r="AJ1001" s="1" t="s">
        <v>57</v>
      </c>
    </row>
    <row r="1002" spans="1:36">
      <c r="A1002" s="1" t="s">
        <v>5977</v>
      </c>
      <c r="B1002" s="1" t="s">
        <v>5978</v>
      </c>
      <c r="C1002" s="1" t="s">
        <v>5979</v>
      </c>
      <c r="D1002" s="1" t="s">
        <v>785</v>
      </c>
      <c r="E1002" s="1" t="s">
        <v>146</v>
      </c>
      <c r="F1002" s="1" t="s">
        <v>41</v>
      </c>
      <c r="G1002" s="1" t="s">
        <v>786</v>
      </c>
      <c r="H1002" s="1" t="s">
        <v>43</v>
      </c>
      <c r="I1002" s="1" t="s">
        <v>44</v>
      </c>
      <c r="J1002" t="s">
        <v>65</v>
      </c>
      <c r="K1002" t="s">
        <v>66</v>
      </c>
      <c r="L1002" s="1" t="s">
        <v>5157</v>
      </c>
      <c r="M1002" s="1" t="s">
        <v>168</v>
      </c>
      <c r="N1002" s="1" t="s">
        <v>278</v>
      </c>
      <c r="O1002" s="1" t="s">
        <v>5980</v>
      </c>
      <c r="P1002" s="1" t="s">
        <v>5981</v>
      </c>
      <c r="Q1002">
        <v>9</v>
      </c>
      <c r="R1002">
        <v>3</v>
      </c>
      <c r="S1002">
        <v>6</v>
      </c>
      <c r="T1002">
        <v>10</v>
      </c>
      <c r="U1002">
        <v>5</v>
      </c>
      <c r="V1002">
        <v>40</v>
      </c>
      <c r="W1002" s="1" t="s">
        <v>181</v>
      </c>
      <c r="X1002" s="1" t="s">
        <v>182</v>
      </c>
      <c r="Y1002" s="1" t="s">
        <v>54</v>
      </c>
      <c r="Z1002">
        <v>11</v>
      </c>
      <c r="AA1002" s="2">
        <v>45889</v>
      </c>
      <c r="AB1002">
        <v>138792.03</v>
      </c>
      <c r="AC1002">
        <v>182930.36</v>
      </c>
      <c r="AD1002">
        <v>1249128.27</v>
      </c>
      <c r="AE1002" s="1" t="s">
        <v>55</v>
      </c>
      <c r="AF1002" s="2">
        <v>46145</v>
      </c>
      <c r="AG1002" s="2">
        <v>45896</v>
      </c>
      <c r="AH1002" s="2"/>
      <c r="AI1002" s="1" t="s">
        <v>129</v>
      </c>
      <c r="AJ1002" s="1" t="s">
        <v>57</v>
      </c>
    </row>
    <row r="1003" spans="1:36">
      <c r="A1003" s="1" t="s">
        <v>5982</v>
      </c>
      <c r="B1003" s="1" t="s">
        <v>5983</v>
      </c>
      <c r="C1003" s="1" t="s">
        <v>5984</v>
      </c>
      <c r="D1003" s="1" t="s">
        <v>880</v>
      </c>
      <c r="E1003" s="1" t="s">
        <v>62</v>
      </c>
      <c r="F1003" s="1" t="s">
        <v>217</v>
      </c>
      <c r="G1003" s="1" t="s">
        <v>218</v>
      </c>
      <c r="H1003" s="1" t="s">
        <v>43</v>
      </c>
      <c r="I1003" s="1" t="s">
        <v>44</v>
      </c>
      <c r="J1003" t="s">
        <v>65</v>
      </c>
      <c r="K1003" t="s">
        <v>66</v>
      </c>
      <c r="L1003" s="1" t="s">
        <v>5985</v>
      </c>
      <c r="M1003" s="1" t="s">
        <v>48</v>
      </c>
      <c r="N1003" s="1" t="s">
        <v>203</v>
      </c>
      <c r="O1003" s="1" t="s">
        <v>5986</v>
      </c>
      <c r="P1003" s="1" t="s">
        <v>5987</v>
      </c>
      <c r="Q1003">
        <v>122</v>
      </c>
      <c r="R1003">
        <v>48</v>
      </c>
      <c r="S1003">
        <v>74</v>
      </c>
      <c r="T1003">
        <v>30</v>
      </c>
      <c r="U1003">
        <v>9</v>
      </c>
      <c r="V1003">
        <v>150</v>
      </c>
      <c r="W1003" s="1" t="s">
        <v>72</v>
      </c>
      <c r="X1003" s="1" t="s">
        <v>73</v>
      </c>
      <c r="Y1003" s="1" t="s">
        <v>74</v>
      </c>
      <c r="Z1003">
        <v>20</v>
      </c>
      <c r="AA1003" s="2">
        <v>45726</v>
      </c>
      <c r="AB1003">
        <v>401427.7</v>
      </c>
      <c r="AC1003">
        <v>552201.14</v>
      </c>
      <c r="AD1003">
        <v>48974179.399999999</v>
      </c>
      <c r="AE1003" s="1" t="s">
        <v>55</v>
      </c>
      <c r="AF1003" s="2">
        <v>46198</v>
      </c>
      <c r="AG1003" s="2">
        <v>45727</v>
      </c>
      <c r="AH1003" s="2"/>
      <c r="AI1003" s="1" t="s">
        <v>91</v>
      </c>
      <c r="AJ1003" s="1" t="s">
        <v>92</v>
      </c>
    </row>
    <row r="1004" spans="1:36">
      <c r="A1004" s="1" t="s">
        <v>5988</v>
      </c>
      <c r="B1004" s="1" t="s">
        <v>5989</v>
      </c>
      <c r="C1004" s="1" t="s">
        <v>5990</v>
      </c>
      <c r="D1004" s="1" t="s">
        <v>662</v>
      </c>
      <c r="E1004" s="1" t="s">
        <v>186</v>
      </c>
      <c r="F1004" s="1" t="s">
        <v>80</v>
      </c>
      <c r="G1004" s="1" t="s">
        <v>81</v>
      </c>
      <c r="H1004" s="1" t="s">
        <v>43</v>
      </c>
      <c r="I1004" s="1" t="s">
        <v>44</v>
      </c>
      <c r="J1004" t="s">
        <v>45</v>
      </c>
      <c r="K1004" t="s">
        <v>46</v>
      </c>
      <c r="L1004" s="1" t="s">
        <v>1282</v>
      </c>
      <c r="M1004" s="1" t="s">
        <v>114</v>
      </c>
      <c r="N1004" s="1" t="s">
        <v>115</v>
      </c>
      <c r="O1004" s="1" t="s">
        <v>5991</v>
      </c>
      <c r="P1004" s="1" t="s">
        <v>5992</v>
      </c>
      <c r="Q1004">
        <v>90</v>
      </c>
      <c r="R1004">
        <v>14</v>
      </c>
      <c r="S1004">
        <v>76</v>
      </c>
      <c r="T1004">
        <v>75</v>
      </c>
      <c r="U1004">
        <v>37</v>
      </c>
      <c r="V1004">
        <v>450</v>
      </c>
      <c r="W1004" s="1" t="s">
        <v>259</v>
      </c>
      <c r="X1004" s="1" t="s">
        <v>260</v>
      </c>
      <c r="Y1004" s="1" t="s">
        <v>54</v>
      </c>
      <c r="Z1004">
        <v>10</v>
      </c>
      <c r="AA1004" s="2">
        <v>45840</v>
      </c>
      <c r="AB1004">
        <v>1328723.53</v>
      </c>
      <c r="AC1004">
        <v>1544136.51</v>
      </c>
      <c r="AD1004">
        <v>119585117.7</v>
      </c>
      <c r="AE1004" s="1" t="s">
        <v>55</v>
      </c>
      <c r="AF1004" s="2">
        <v>46155</v>
      </c>
      <c r="AG1004" s="2">
        <v>45855</v>
      </c>
      <c r="AH1004" s="2"/>
      <c r="AI1004" s="1" t="s">
        <v>91</v>
      </c>
      <c r="AJ1004" s="1" t="s">
        <v>92</v>
      </c>
    </row>
    <row r="1005" spans="1:36">
      <c r="A1005" s="1" t="s">
        <v>5993</v>
      </c>
      <c r="B1005" s="1" t="s">
        <v>5994</v>
      </c>
      <c r="C1005" s="1" t="s">
        <v>5995</v>
      </c>
      <c r="D1005" s="1" t="s">
        <v>284</v>
      </c>
      <c r="E1005" s="1" t="s">
        <v>186</v>
      </c>
      <c r="F1005" s="1" t="s">
        <v>80</v>
      </c>
      <c r="G1005" s="1" t="s">
        <v>81</v>
      </c>
      <c r="H1005" s="1" t="s">
        <v>43</v>
      </c>
      <c r="I1005" s="1" t="s">
        <v>44</v>
      </c>
      <c r="J1005" t="s">
        <v>65</v>
      </c>
      <c r="K1005" t="s">
        <v>66</v>
      </c>
      <c r="L1005" s="1" t="s">
        <v>707</v>
      </c>
      <c r="M1005" s="1" t="s">
        <v>139</v>
      </c>
      <c r="N1005" s="1" t="s">
        <v>178</v>
      </c>
      <c r="O1005" s="1" t="s">
        <v>5996</v>
      </c>
      <c r="P1005" s="1" t="s">
        <v>5997</v>
      </c>
      <c r="Q1005">
        <v>67</v>
      </c>
      <c r="R1005">
        <v>17</v>
      </c>
      <c r="S1005">
        <v>50</v>
      </c>
      <c r="T1005">
        <v>50</v>
      </c>
      <c r="U1005">
        <v>25</v>
      </c>
      <c r="V1005">
        <v>300</v>
      </c>
      <c r="W1005" s="1" t="s">
        <v>229</v>
      </c>
      <c r="X1005" s="1" t="s">
        <v>230</v>
      </c>
      <c r="Y1005" s="1" t="s">
        <v>153</v>
      </c>
      <c r="Z1005">
        <v>36</v>
      </c>
      <c r="AA1005" s="2">
        <v>45758</v>
      </c>
      <c r="AB1005">
        <v>1173291.54</v>
      </c>
      <c r="AC1005">
        <v>1718902.25</v>
      </c>
      <c r="AD1005">
        <v>78610533.180000007</v>
      </c>
      <c r="AE1005" s="1" t="s">
        <v>55</v>
      </c>
      <c r="AF1005" s="2">
        <v>46158</v>
      </c>
      <c r="AG1005" s="2">
        <v>45760</v>
      </c>
      <c r="AH1005" s="2"/>
      <c r="AI1005" s="1" t="s">
        <v>91</v>
      </c>
      <c r="AJ1005" s="1" t="s">
        <v>92</v>
      </c>
    </row>
    <row r="1006" spans="1:36">
      <c r="A1006" s="1" t="s">
        <v>5998</v>
      </c>
      <c r="B1006" s="1" t="s">
        <v>5999</v>
      </c>
      <c r="C1006" s="1" t="s">
        <v>6000</v>
      </c>
      <c r="D1006" s="1" t="s">
        <v>133</v>
      </c>
      <c r="E1006" s="1" t="s">
        <v>134</v>
      </c>
      <c r="F1006" s="1" t="s">
        <v>135</v>
      </c>
      <c r="G1006" s="1" t="s">
        <v>706</v>
      </c>
      <c r="H1006" s="1" t="s">
        <v>137</v>
      </c>
      <c r="I1006" s="1" t="s">
        <v>44</v>
      </c>
      <c r="J1006" t="s">
        <v>45</v>
      </c>
      <c r="K1006" t="s">
        <v>46</v>
      </c>
      <c r="L1006" s="1" t="s">
        <v>6001</v>
      </c>
      <c r="M1006" s="1" t="s">
        <v>100</v>
      </c>
      <c r="N1006" s="1" t="s">
        <v>236</v>
      </c>
      <c r="O1006" s="1" t="s">
        <v>1283</v>
      </c>
      <c r="P1006" s="1" t="s">
        <v>6002</v>
      </c>
      <c r="Q1006">
        <v>43</v>
      </c>
      <c r="R1006">
        <v>4</v>
      </c>
      <c r="S1006">
        <v>39</v>
      </c>
      <c r="T1006">
        <v>30</v>
      </c>
      <c r="U1006">
        <v>12</v>
      </c>
      <c r="V1006">
        <v>150</v>
      </c>
      <c r="W1006" s="1" t="s">
        <v>249</v>
      </c>
      <c r="X1006" s="1" t="s">
        <v>375</v>
      </c>
      <c r="Y1006" s="1" t="s">
        <v>54</v>
      </c>
      <c r="Z1006">
        <v>3</v>
      </c>
      <c r="AA1006" s="2">
        <v>45766</v>
      </c>
      <c r="AB1006">
        <v>38943.480000000003</v>
      </c>
      <c r="AC1006">
        <v>45101.54</v>
      </c>
      <c r="AD1006">
        <v>1674569.64</v>
      </c>
      <c r="AE1006" s="1" t="s">
        <v>55</v>
      </c>
      <c r="AF1006" s="2">
        <v>46152</v>
      </c>
      <c r="AG1006" s="2">
        <v>45777</v>
      </c>
      <c r="AH1006" s="2">
        <v>46482</v>
      </c>
      <c r="AI1006" s="1" t="s">
        <v>91</v>
      </c>
      <c r="AJ1006" s="1" t="s">
        <v>92</v>
      </c>
    </row>
    <row r="1007" spans="1:36">
      <c r="A1007" s="1" t="s">
        <v>6003</v>
      </c>
      <c r="B1007" s="1" t="s">
        <v>6004</v>
      </c>
      <c r="C1007" s="1" t="s">
        <v>6005</v>
      </c>
      <c r="D1007" s="1" t="s">
        <v>175</v>
      </c>
      <c r="E1007" s="1" t="s">
        <v>79</v>
      </c>
      <c r="F1007" s="1" t="s">
        <v>80</v>
      </c>
      <c r="G1007" s="1" t="s">
        <v>81</v>
      </c>
      <c r="H1007" s="1" t="s">
        <v>43</v>
      </c>
      <c r="I1007" s="1" t="s">
        <v>44</v>
      </c>
      <c r="J1007" t="s">
        <v>82</v>
      </c>
      <c r="K1007" t="s">
        <v>83</v>
      </c>
      <c r="L1007" s="1" t="s">
        <v>171</v>
      </c>
      <c r="M1007" s="1" t="s">
        <v>139</v>
      </c>
      <c r="N1007" s="1" t="s">
        <v>194</v>
      </c>
      <c r="O1007" s="1" t="s">
        <v>6006</v>
      </c>
      <c r="P1007" s="1" t="s">
        <v>6007</v>
      </c>
      <c r="Q1007">
        <v>284</v>
      </c>
      <c r="R1007">
        <v>106</v>
      </c>
      <c r="S1007">
        <v>178</v>
      </c>
      <c r="T1007">
        <v>60</v>
      </c>
      <c r="U1007">
        <v>24</v>
      </c>
      <c r="V1007">
        <v>300</v>
      </c>
      <c r="W1007" s="1" t="s">
        <v>308</v>
      </c>
      <c r="X1007" s="1" t="s">
        <v>309</v>
      </c>
      <c r="Y1007" s="1" t="s">
        <v>74</v>
      </c>
      <c r="Z1007">
        <v>23</v>
      </c>
      <c r="AA1007" s="2">
        <v>45761</v>
      </c>
      <c r="AB1007">
        <v>1392352.18</v>
      </c>
      <c r="AC1007">
        <v>1640939.87</v>
      </c>
      <c r="AD1007">
        <v>395428019.10000002</v>
      </c>
      <c r="AE1007" s="1" t="s">
        <v>55</v>
      </c>
      <c r="AF1007" s="2">
        <v>46154</v>
      </c>
      <c r="AG1007" s="2">
        <v>45774</v>
      </c>
      <c r="AH1007" s="2"/>
      <c r="AI1007" s="1" t="s">
        <v>91</v>
      </c>
      <c r="AJ1007" s="1" t="s">
        <v>92</v>
      </c>
    </row>
    <row r="1008" spans="1:36">
      <c r="A1008" s="1" t="s">
        <v>6008</v>
      </c>
      <c r="B1008" s="1" t="s">
        <v>6009</v>
      </c>
      <c r="C1008" s="1" t="s">
        <v>6010</v>
      </c>
      <c r="D1008" s="1" t="s">
        <v>371</v>
      </c>
      <c r="E1008" s="1" t="s">
        <v>62</v>
      </c>
      <c r="F1008" s="1" t="s">
        <v>111</v>
      </c>
      <c r="G1008" s="1" t="s">
        <v>234</v>
      </c>
      <c r="H1008" s="1" t="s">
        <v>43</v>
      </c>
      <c r="I1008" s="1" t="s">
        <v>44</v>
      </c>
      <c r="J1008" t="s">
        <v>65</v>
      </c>
      <c r="K1008" t="s">
        <v>66</v>
      </c>
      <c r="L1008" s="1" t="s">
        <v>6011</v>
      </c>
      <c r="M1008" s="1" t="s">
        <v>139</v>
      </c>
      <c r="N1008" s="1" t="s">
        <v>236</v>
      </c>
      <c r="O1008" s="1" t="s">
        <v>6012</v>
      </c>
      <c r="P1008" s="1" t="s">
        <v>6013</v>
      </c>
      <c r="Q1008">
        <v>0</v>
      </c>
      <c r="R1008">
        <v>0</v>
      </c>
      <c r="S1008">
        <v>0</v>
      </c>
      <c r="T1008">
        <v>100</v>
      </c>
      <c r="U1008">
        <v>40</v>
      </c>
      <c r="V1008">
        <v>400</v>
      </c>
      <c r="W1008" s="1" t="s">
        <v>181</v>
      </c>
      <c r="X1008" s="1" t="s">
        <v>182</v>
      </c>
      <c r="Y1008" s="1" t="s">
        <v>54</v>
      </c>
      <c r="Z1008">
        <v>10</v>
      </c>
      <c r="AA1008" s="2">
        <v>46175</v>
      </c>
      <c r="AB1008">
        <v>233687.56</v>
      </c>
      <c r="AC1008">
        <v>300069.25</v>
      </c>
      <c r="AD1008">
        <v>0</v>
      </c>
      <c r="AE1008" s="1" t="s">
        <v>55</v>
      </c>
      <c r="AF1008" s="2">
        <v>46186</v>
      </c>
      <c r="AG1008" s="2">
        <v>46184</v>
      </c>
      <c r="AH1008" s="2"/>
      <c r="AI1008" s="1" t="s">
        <v>56</v>
      </c>
      <c r="AJ1008" s="1" t="s">
        <v>57</v>
      </c>
    </row>
    <row r="1009" spans="1:36">
      <c r="A1009" s="1" t="s">
        <v>6014</v>
      </c>
      <c r="B1009" s="1" t="s">
        <v>6015</v>
      </c>
      <c r="C1009" s="1" t="s">
        <v>6016</v>
      </c>
      <c r="D1009" s="1" t="s">
        <v>109</v>
      </c>
      <c r="E1009" s="1" t="s">
        <v>110</v>
      </c>
      <c r="F1009" s="1" t="s">
        <v>111</v>
      </c>
      <c r="G1009" s="1" t="s">
        <v>234</v>
      </c>
      <c r="H1009" s="1" t="s">
        <v>43</v>
      </c>
      <c r="I1009" s="1" t="s">
        <v>44</v>
      </c>
      <c r="J1009" t="s">
        <v>82</v>
      </c>
      <c r="K1009" t="s">
        <v>83</v>
      </c>
      <c r="L1009" s="1" t="s">
        <v>4366</v>
      </c>
      <c r="M1009" s="1" t="s">
        <v>100</v>
      </c>
      <c r="N1009" s="1" t="s">
        <v>115</v>
      </c>
      <c r="O1009" s="1" t="s">
        <v>6017</v>
      </c>
      <c r="P1009" s="1" t="s">
        <v>6018</v>
      </c>
      <c r="Q1009">
        <v>0</v>
      </c>
      <c r="R1009">
        <v>0</v>
      </c>
      <c r="S1009">
        <v>0</v>
      </c>
      <c r="T1009">
        <v>60</v>
      </c>
      <c r="U1009">
        <v>24</v>
      </c>
      <c r="V1009">
        <v>480</v>
      </c>
      <c r="W1009" s="1" t="s">
        <v>88</v>
      </c>
      <c r="X1009" s="1" t="s">
        <v>89</v>
      </c>
      <c r="Y1009" s="1" t="s">
        <v>90</v>
      </c>
      <c r="Z1009">
        <v>28</v>
      </c>
      <c r="AA1009" s="2">
        <v>45748</v>
      </c>
      <c r="AB1009">
        <v>208761.18</v>
      </c>
      <c r="AC1009">
        <v>268102.37</v>
      </c>
      <c r="AD1009">
        <v>0</v>
      </c>
      <c r="AE1009" s="1" t="s">
        <v>55</v>
      </c>
      <c r="AF1009" s="2">
        <v>46157</v>
      </c>
      <c r="AG1009" s="2">
        <v>45755</v>
      </c>
      <c r="AH1009" s="2"/>
      <c r="AI1009" s="1" t="s">
        <v>56</v>
      </c>
      <c r="AJ1009" s="1" t="s">
        <v>57</v>
      </c>
    </row>
    <row r="1010" spans="1:36">
      <c r="A1010" s="1" t="s">
        <v>6019</v>
      </c>
      <c r="B1010" s="1" t="s">
        <v>6020</v>
      </c>
      <c r="C1010" s="1" t="s">
        <v>6021</v>
      </c>
      <c r="D1010" s="1" t="s">
        <v>1325</v>
      </c>
      <c r="E1010" s="1" t="s">
        <v>62</v>
      </c>
      <c r="F1010" s="1" t="s">
        <v>363</v>
      </c>
      <c r="G1010" s="1" t="s">
        <v>434</v>
      </c>
      <c r="H1010" s="1" t="s">
        <v>43</v>
      </c>
      <c r="I1010" s="1" t="s">
        <v>44</v>
      </c>
      <c r="J1010" t="s">
        <v>65</v>
      </c>
      <c r="K1010" t="s">
        <v>66</v>
      </c>
      <c r="L1010" s="1" t="s">
        <v>6022</v>
      </c>
      <c r="M1010" s="1" t="s">
        <v>48</v>
      </c>
      <c r="N1010" s="1" t="s">
        <v>278</v>
      </c>
      <c r="O1010" s="1" t="s">
        <v>6023</v>
      </c>
      <c r="P1010" s="1" t="s">
        <v>6024</v>
      </c>
      <c r="Q1010">
        <v>27</v>
      </c>
      <c r="R1010">
        <v>10</v>
      </c>
      <c r="S1010">
        <v>17</v>
      </c>
      <c r="T1010">
        <v>50</v>
      </c>
      <c r="U1010">
        <v>20</v>
      </c>
      <c r="V1010">
        <v>400</v>
      </c>
      <c r="W1010" s="1" t="s">
        <v>229</v>
      </c>
      <c r="X1010" s="1" t="s">
        <v>230</v>
      </c>
      <c r="Y1010" s="1" t="s">
        <v>153</v>
      </c>
      <c r="Z1010">
        <v>33</v>
      </c>
      <c r="AA1010" s="2">
        <v>45936</v>
      </c>
      <c r="AB1010">
        <v>14491.03</v>
      </c>
      <c r="AC1010">
        <v>22302.71</v>
      </c>
      <c r="AD1010">
        <v>391257.81</v>
      </c>
      <c r="AE1010" s="1" t="s">
        <v>55</v>
      </c>
      <c r="AF1010" s="2">
        <v>46153</v>
      </c>
      <c r="AG1010" s="2">
        <v>45943</v>
      </c>
      <c r="AH1010" s="2"/>
      <c r="AI1010" s="1" t="s">
        <v>129</v>
      </c>
      <c r="AJ1010" s="1" t="s">
        <v>57</v>
      </c>
    </row>
    <row r="1011" spans="1:36">
      <c r="A1011" s="1" t="s">
        <v>6025</v>
      </c>
      <c r="B1011" s="1" t="s">
        <v>6026</v>
      </c>
      <c r="C1011" s="1" t="s">
        <v>6027</v>
      </c>
      <c r="D1011" s="1" t="s">
        <v>121</v>
      </c>
      <c r="E1011" s="1" t="s">
        <v>122</v>
      </c>
      <c r="F1011" s="1" t="s">
        <v>123</v>
      </c>
      <c r="G1011" s="1" t="s">
        <v>200</v>
      </c>
      <c r="H1011" s="1" t="s">
        <v>43</v>
      </c>
      <c r="I1011" s="1" t="s">
        <v>44</v>
      </c>
      <c r="J1011" t="s">
        <v>82</v>
      </c>
      <c r="K1011" t="s">
        <v>83</v>
      </c>
      <c r="L1011" s="1" t="s">
        <v>420</v>
      </c>
      <c r="M1011" s="1" t="s">
        <v>114</v>
      </c>
      <c r="N1011" s="1" t="s">
        <v>101</v>
      </c>
      <c r="O1011" s="1" t="s">
        <v>6028</v>
      </c>
      <c r="P1011" s="1" t="s">
        <v>6029</v>
      </c>
      <c r="Q1011">
        <v>105</v>
      </c>
      <c r="R1011">
        <v>27</v>
      </c>
      <c r="S1011">
        <v>78</v>
      </c>
      <c r="T1011">
        <v>100</v>
      </c>
      <c r="U1011">
        <v>50</v>
      </c>
      <c r="V1011">
        <v>400</v>
      </c>
      <c r="W1011" s="1" t="s">
        <v>259</v>
      </c>
      <c r="X1011" s="1" t="s">
        <v>260</v>
      </c>
      <c r="Y1011" s="1" t="s">
        <v>54</v>
      </c>
      <c r="Z1011">
        <v>11</v>
      </c>
      <c r="AA1011" s="2">
        <v>45824</v>
      </c>
      <c r="AB1011">
        <v>529553.93000000005</v>
      </c>
      <c r="AC1011">
        <v>701716.29</v>
      </c>
      <c r="AD1011">
        <v>55603162.649999999</v>
      </c>
      <c r="AE1011" s="1" t="s">
        <v>55</v>
      </c>
      <c r="AF1011" s="2">
        <v>46202</v>
      </c>
      <c r="AG1011" s="2">
        <v>45834</v>
      </c>
      <c r="AH1011" s="2"/>
      <c r="AI1011" s="1" t="s">
        <v>91</v>
      </c>
      <c r="AJ1011" s="1" t="s">
        <v>92</v>
      </c>
    </row>
    <row r="1012" spans="1:36">
      <c r="A1012" s="1" t="s">
        <v>6030</v>
      </c>
      <c r="B1012" s="1" t="s">
        <v>6031</v>
      </c>
      <c r="C1012" s="1" t="s">
        <v>5811</v>
      </c>
      <c r="D1012" s="1" t="s">
        <v>1135</v>
      </c>
      <c r="E1012" s="1" t="s">
        <v>122</v>
      </c>
      <c r="F1012" s="1" t="s">
        <v>123</v>
      </c>
      <c r="G1012" s="1" t="s">
        <v>200</v>
      </c>
      <c r="H1012" s="1" t="s">
        <v>43</v>
      </c>
      <c r="I1012" s="1" t="s">
        <v>44</v>
      </c>
      <c r="J1012" t="s">
        <v>65</v>
      </c>
      <c r="K1012" t="s">
        <v>66</v>
      </c>
      <c r="L1012" s="1" t="s">
        <v>468</v>
      </c>
      <c r="M1012" s="1" t="s">
        <v>68</v>
      </c>
      <c r="N1012" s="1" t="s">
        <v>194</v>
      </c>
      <c r="O1012" s="1" t="s">
        <v>6032</v>
      </c>
      <c r="P1012" s="1" t="s">
        <v>6033</v>
      </c>
      <c r="Q1012">
        <v>83</v>
      </c>
      <c r="R1012">
        <v>28</v>
      </c>
      <c r="S1012">
        <v>55</v>
      </c>
      <c r="T1012">
        <v>100</v>
      </c>
      <c r="U1012">
        <v>40</v>
      </c>
      <c r="V1012">
        <v>400</v>
      </c>
      <c r="W1012" s="1" t="s">
        <v>444</v>
      </c>
      <c r="X1012" s="1" t="s">
        <v>445</v>
      </c>
      <c r="Y1012" s="1" t="s">
        <v>74</v>
      </c>
      <c r="Z1012">
        <v>21</v>
      </c>
      <c r="AA1012" s="2">
        <v>45896</v>
      </c>
      <c r="AB1012">
        <v>446925.44</v>
      </c>
      <c r="AC1012">
        <v>572188.32999999996</v>
      </c>
      <c r="AD1012">
        <v>37094811.520000003</v>
      </c>
      <c r="AE1012" s="1" t="s">
        <v>55</v>
      </c>
      <c r="AF1012" s="2">
        <v>46191</v>
      </c>
      <c r="AG1012" s="2">
        <v>45899</v>
      </c>
      <c r="AH1012" s="2"/>
      <c r="AI1012" s="1" t="s">
        <v>129</v>
      </c>
      <c r="AJ1012" s="1" t="s">
        <v>57</v>
      </c>
    </row>
    <row r="1013" spans="1:36">
      <c r="A1013" s="1" t="s">
        <v>6034</v>
      </c>
      <c r="B1013" s="1" t="s">
        <v>6035</v>
      </c>
      <c r="C1013" s="1" t="s">
        <v>6036</v>
      </c>
      <c r="D1013" s="1" t="s">
        <v>78</v>
      </c>
      <c r="E1013" s="1" t="s">
        <v>79</v>
      </c>
      <c r="F1013" s="1" t="s">
        <v>80</v>
      </c>
      <c r="G1013" s="1" t="s">
        <v>81</v>
      </c>
      <c r="H1013" s="1" t="s">
        <v>43</v>
      </c>
      <c r="I1013" s="1" t="s">
        <v>44</v>
      </c>
      <c r="J1013" t="s">
        <v>82</v>
      </c>
      <c r="K1013" t="s">
        <v>83</v>
      </c>
      <c r="L1013" s="1" t="s">
        <v>4660</v>
      </c>
      <c r="M1013" s="1" t="s">
        <v>126</v>
      </c>
      <c r="N1013" s="1" t="s">
        <v>115</v>
      </c>
      <c r="O1013" s="1" t="s">
        <v>6037</v>
      </c>
      <c r="P1013" s="1" t="s">
        <v>6038</v>
      </c>
      <c r="Q1013">
        <v>0</v>
      </c>
      <c r="R1013">
        <v>0</v>
      </c>
      <c r="S1013">
        <v>0</v>
      </c>
      <c r="T1013">
        <v>60</v>
      </c>
      <c r="U1013">
        <v>30</v>
      </c>
      <c r="V1013">
        <v>300</v>
      </c>
      <c r="W1013" s="1" t="s">
        <v>161</v>
      </c>
      <c r="X1013" s="1" t="s">
        <v>162</v>
      </c>
      <c r="Y1013" s="1" t="s">
        <v>54</v>
      </c>
      <c r="Z1013">
        <v>9</v>
      </c>
      <c r="AA1013" s="2">
        <v>45940</v>
      </c>
      <c r="AB1013">
        <v>386905.31</v>
      </c>
      <c r="AC1013">
        <v>536955.98</v>
      </c>
      <c r="AD1013">
        <v>0</v>
      </c>
      <c r="AE1013" s="1" t="s">
        <v>55</v>
      </c>
      <c r="AF1013" s="2">
        <v>46145</v>
      </c>
      <c r="AG1013" s="2">
        <v>45947</v>
      </c>
      <c r="AH1013" s="2"/>
      <c r="AI1013" s="1" t="s">
        <v>56</v>
      </c>
      <c r="AJ1013" s="1" t="s">
        <v>57</v>
      </c>
    </row>
    <row r="1014" spans="1:36">
      <c r="A1014" s="1" t="s">
        <v>6039</v>
      </c>
      <c r="B1014" s="1" t="s">
        <v>6040</v>
      </c>
      <c r="C1014" s="1" t="s">
        <v>6041</v>
      </c>
      <c r="D1014" s="1" t="s">
        <v>643</v>
      </c>
      <c r="E1014" s="1" t="s">
        <v>62</v>
      </c>
      <c r="F1014" s="1" t="s">
        <v>135</v>
      </c>
      <c r="G1014" s="1" t="s">
        <v>166</v>
      </c>
      <c r="H1014" s="1" t="s">
        <v>137</v>
      </c>
      <c r="I1014" s="1" t="s">
        <v>44</v>
      </c>
      <c r="J1014" t="s">
        <v>45</v>
      </c>
      <c r="K1014" t="s">
        <v>46</v>
      </c>
      <c r="L1014" s="1" t="s">
        <v>1789</v>
      </c>
      <c r="M1014" s="1" t="s">
        <v>100</v>
      </c>
      <c r="N1014" s="1" t="s">
        <v>278</v>
      </c>
      <c r="O1014" s="1" t="s">
        <v>6042</v>
      </c>
      <c r="P1014" s="1" t="s">
        <v>6043</v>
      </c>
      <c r="Q1014">
        <v>198</v>
      </c>
      <c r="R1014">
        <v>43</v>
      </c>
      <c r="S1014">
        <v>155</v>
      </c>
      <c r="U1014">
        <v>18</v>
      </c>
      <c r="V1014">
        <v>240</v>
      </c>
      <c r="W1014" s="1" t="s">
        <v>72</v>
      </c>
      <c r="X1014" s="1" t="s">
        <v>73</v>
      </c>
      <c r="Y1014" s="1" t="s">
        <v>74</v>
      </c>
      <c r="Z1014">
        <v>15</v>
      </c>
      <c r="AA1014" s="2">
        <v>45937</v>
      </c>
      <c r="AB1014">
        <v>39071.21</v>
      </c>
      <c r="AC1014">
        <v>52111.81</v>
      </c>
      <c r="AD1014">
        <v>7736099.5800000001</v>
      </c>
      <c r="AE1014" s="1" t="s">
        <v>55</v>
      </c>
      <c r="AF1014" s="2">
        <v>46180</v>
      </c>
      <c r="AG1014" s="2">
        <v>45941</v>
      </c>
      <c r="AH1014" s="2">
        <v>46721</v>
      </c>
      <c r="AI1014" s="1" t="s">
        <v>91</v>
      </c>
      <c r="AJ1014" s="1" t="s">
        <v>92</v>
      </c>
    </row>
    <row r="1015" spans="1:36">
      <c r="A1015" s="1" t="s">
        <v>6044</v>
      </c>
      <c r="B1015" s="1" t="s">
        <v>6045</v>
      </c>
      <c r="C1015" s="1" t="s">
        <v>6046</v>
      </c>
      <c r="D1015" s="1" t="s">
        <v>303</v>
      </c>
      <c r="E1015" s="1" t="s">
        <v>146</v>
      </c>
      <c r="F1015" s="1" t="s">
        <v>63</v>
      </c>
      <c r="G1015" s="1" t="s">
        <v>64</v>
      </c>
      <c r="H1015" s="1" t="s">
        <v>43</v>
      </c>
      <c r="I1015" s="1" t="s">
        <v>44</v>
      </c>
      <c r="J1015" t="s">
        <v>45</v>
      </c>
      <c r="K1015" t="s">
        <v>46</v>
      </c>
      <c r="L1015" s="1" t="s">
        <v>5298</v>
      </c>
      <c r="M1015" s="1" t="s">
        <v>168</v>
      </c>
      <c r="N1015" s="1" t="s">
        <v>101</v>
      </c>
      <c r="O1015" s="1" t="s">
        <v>6047</v>
      </c>
      <c r="P1015" s="1" t="s">
        <v>6048</v>
      </c>
      <c r="Q1015">
        <v>83</v>
      </c>
      <c r="R1015">
        <v>1</v>
      </c>
      <c r="S1015">
        <v>82</v>
      </c>
      <c r="T1015">
        <v>20</v>
      </c>
      <c r="U1015">
        <v>10</v>
      </c>
      <c r="V1015">
        <v>100</v>
      </c>
      <c r="W1015" s="1" t="s">
        <v>52</v>
      </c>
      <c r="X1015" s="1" t="s">
        <v>53</v>
      </c>
      <c r="Y1015" s="1" t="s">
        <v>54</v>
      </c>
      <c r="Z1015">
        <v>4</v>
      </c>
      <c r="AA1015" s="2">
        <v>45828</v>
      </c>
      <c r="AB1015">
        <v>108743.55</v>
      </c>
      <c r="AC1015">
        <v>166515.20000000001</v>
      </c>
      <c r="AD1015">
        <v>9025714.6500000004</v>
      </c>
      <c r="AE1015" s="1" t="s">
        <v>55</v>
      </c>
      <c r="AF1015" s="2">
        <v>46179</v>
      </c>
      <c r="AG1015" s="2">
        <v>45840</v>
      </c>
      <c r="AH1015" s="2">
        <v>46329</v>
      </c>
      <c r="AI1015" s="1" t="s">
        <v>91</v>
      </c>
      <c r="AJ1015" s="1" t="s">
        <v>92</v>
      </c>
    </row>
    <row r="1016" spans="1:36">
      <c r="A1016" s="1" t="s">
        <v>6049</v>
      </c>
      <c r="B1016" s="1" t="s">
        <v>6050</v>
      </c>
      <c r="C1016" s="1" t="s">
        <v>6051</v>
      </c>
      <c r="D1016" s="1" t="s">
        <v>455</v>
      </c>
      <c r="E1016" s="1" t="s">
        <v>62</v>
      </c>
      <c r="F1016" s="1" t="s">
        <v>135</v>
      </c>
      <c r="G1016" s="1" t="s">
        <v>706</v>
      </c>
      <c r="H1016" s="1" t="s">
        <v>137</v>
      </c>
      <c r="I1016" s="1" t="s">
        <v>44</v>
      </c>
      <c r="J1016" t="s">
        <v>65</v>
      </c>
      <c r="K1016" t="s">
        <v>66</v>
      </c>
      <c r="L1016" s="1" t="s">
        <v>6052</v>
      </c>
      <c r="M1016" s="1" t="s">
        <v>168</v>
      </c>
      <c r="N1016" s="1" t="s">
        <v>278</v>
      </c>
      <c r="O1016" s="1" t="s">
        <v>6053</v>
      </c>
      <c r="P1016" s="1" t="s">
        <v>6054</v>
      </c>
      <c r="Q1016">
        <v>0</v>
      </c>
      <c r="R1016">
        <v>0</v>
      </c>
      <c r="S1016">
        <v>0</v>
      </c>
      <c r="T1016">
        <v>25</v>
      </c>
      <c r="U1016">
        <v>10</v>
      </c>
      <c r="V1016">
        <v>200</v>
      </c>
      <c r="W1016" s="1" t="s">
        <v>229</v>
      </c>
      <c r="X1016" s="1" t="s">
        <v>230</v>
      </c>
      <c r="Y1016" s="1" t="s">
        <v>153</v>
      </c>
      <c r="Z1016">
        <v>32</v>
      </c>
      <c r="AA1016" s="2">
        <v>45665</v>
      </c>
      <c r="AB1016">
        <v>44648.38</v>
      </c>
      <c r="AC1016">
        <v>58771.88</v>
      </c>
      <c r="AD1016">
        <v>0</v>
      </c>
      <c r="AE1016" s="1" t="s">
        <v>55</v>
      </c>
      <c r="AF1016" s="2">
        <v>46182</v>
      </c>
      <c r="AG1016" s="2">
        <v>45673</v>
      </c>
      <c r="AH1016" s="2">
        <v>46568</v>
      </c>
      <c r="AI1016" s="1" t="s">
        <v>56</v>
      </c>
      <c r="AJ1016" s="1" t="s">
        <v>57</v>
      </c>
    </row>
    <row r="1017" spans="1:36">
      <c r="A1017" s="1" t="s">
        <v>6055</v>
      </c>
      <c r="B1017" s="1" t="s">
        <v>6056</v>
      </c>
      <c r="C1017" s="1" t="s">
        <v>6057</v>
      </c>
      <c r="D1017" s="1" t="s">
        <v>274</v>
      </c>
      <c r="E1017" s="1" t="s">
        <v>275</v>
      </c>
      <c r="F1017" s="1" t="s">
        <v>266</v>
      </c>
      <c r="G1017" s="1" t="s">
        <v>313</v>
      </c>
      <c r="H1017" s="1" t="s">
        <v>43</v>
      </c>
      <c r="I1017" s="1" t="s">
        <v>44</v>
      </c>
      <c r="J1017" t="s">
        <v>45</v>
      </c>
      <c r="K1017" t="s">
        <v>46</v>
      </c>
      <c r="L1017" s="1" t="s">
        <v>6058</v>
      </c>
      <c r="M1017" s="1" t="s">
        <v>100</v>
      </c>
      <c r="N1017" s="1" t="s">
        <v>278</v>
      </c>
      <c r="O1017" s="1" t="s">
        <v>6059</v>
      </c>
      <c r="P1017" s="1" t="s">
        <v>6060</v>
      </c>
      <c r="Q1017">
        <v>36</v>
      </c>
      <c r="R1017">
        <v>9</v>
      </c>
      <c r="S1017">
        <v>27</v>
      </c>
      <c r="T1017">
        <v>25</v>
      </c>
      <c r="U1017">
        <v>7</v>
      </c>
      <c r="V1017">
        <v>100</v>
      </c>
      <c r="W1017" s="1" t="s">
        <v>181</v>
      </c>
      <c r="X1017" s="1" t="s">
        <v>182</v>
      </c>
      <c r="Y1017" s="1" t="s">
        <v>54</v>
      </c>
      <c r="Z1017">
        <v>8</v>
      </c>
      <c r="AA1017" s="2">
        <v>45805</v>
      </c>
      <c r="AB1017">
        <v>730030.74</v>
      </c>
      <c r="AC1017">
        <v>1096011.8899999999</v>
      </c>
      <c r="AD1017">
        <v>26281106.640000001</v>
      </c>
      <c r="AE1017" s="1" t="s">
        <v>55</v>
      </c>
      <c r="AF1017" s="2">
        <v>46199</v>
      </c>
      <c r="AG1017" s="2">
        <v>45809</v>
      </c>
      <c r="AH1017" s="2"/>
      <c r="AI1017" s="1" t="s">
        <v>91</v>
      </c>
      <c r="AJ1017" s="1" t="s">
        <v>92</v>
      </c>
    </row>
    <row r="1018" spans="1:36">
      <c r="A1018" s="1" t="s">
        <v>6061</v>
      </c>
      <c r="B1018" s="1" t="s">
        <v>6062</v>
      </c>
      <c r="C1018" s="1" t="s">
        <v>6063</v>
      </c>
      <c r="D1018" s="1" t="s">
        <v>785</v>
      </c>
      <c r="E1018" s="1" t="s">
        <v>146</v>
      </c>
      <c r="F1018" s="1" t="s">
        <v>41</v>
      </c>
      <c r="G1018" s="1" t="s">
        <v>42</v>
      </c>
      <c r="H1018" s="1" t="s">
        <v>43</v>
      </c>
      <c r="I1018" s="1" t="s">
        <v>44</v>
      </c>
      <c r="J1018" t="s">
        <v>65</v>
      </c>
      <c r="K1018" t="s">
        <v>66</v>
      </c>
      <c r="L1018" s="1" t="s">
        <v>6064</v>
      </c>
      <c r="M1018" s="1" t="s">
        <v>68</v>
      </c>
      <c r="N1018" s="1" t="s">
        <v>278</v>
      </c>
      <c r="O1018" s="1" t="s">
        <v>6065</v>
      </c>
      <c r="P1018" s="1" t="s">
        <v>6066</v>
      </c>
      <c r="Q1018">
        <v>10</v>
      </c>
      <c r="R1018">
        <v>2</v>
      </c>
      <c r="S1018">
        <v>8</v>
      </c>
      <c r="T1018">
        <v>40</v>
      </c>
      <c r="U1018">
        <v>12</v>
      </c>
      <c r="V1018">
        <v>320</v>
      </c>
      <c r="W1018" s="1" t="s">
        <v>181</v>
      </c>
      <c r="X1018" s="1" t="s">
        <v>182</v>
      </c>
      <c r="Y1018" s="1" t="s">
        <v>54</v>
      </c>
      <c r="Z1018">
        <v>11</v>
      </c>
      <c r="AA1018" s="2">
        <v>45900</v>
      </c>
      <c r="AB1018">
        <v>17611.72</v>
      </c>
      <c r="AC1018">
        <v>25530.98</v>
      </c>
      <c r="AD1018">
        <v>176117.2</v>
      </c>
      <c r="AE1018" s="1" t="s">
        <v>55</v>
      </c>
      <c r="AF1018" s="2">
        <v>46198</v>
      </c>
      <c r="AG1018" s="2">
        <v>45910</v>
      </c>
      <c r="AH1018" s="2"/>
      <c r="AI1018" s="1" t="s">
        <v>129</v>
      </c>
      <c r="AJ1018" s="1" t="s">
        <v>57</v>
      </c>
    </row>
    <row r="1019" spans="1:36">
      <c r="A1019" s="1" t="s">
        <v>6067</v>
      </c>
      <c r="B1019" s="1" t="s">
        <v>6068</v>
      </c>
      <c r="C1019" s="1" t="s">
        <v>6069</v>
      </c>
      <c r="D1019" s="1" t="s">
        <v>1343</v>
      </c>
      <c r="E1019" s="1" t="s">
        <v>122</v>
      </c>
      <c r="F1019" s="1" t="s">
        <v>80</v>
      </c>
      <c r="G1019" s="1" t="s">
        <v>176</v>
      </c>
      <c r="H1019" s="1" t="s">
        <v>43</v>
      </c>
      <c r="I1019" s="1" t="s">
        <v>44</v>
      </c>
      <c r="J1019" t="s">
        <v>45</v>
      </c>
      <c r="K1019" t="s">
        <v>46</v>
      </c>
      <c r="L1019" s="1" t="s">
        <v>2848</v>
      </c>
      <c r="M1019" s="1" t="s">
        <v>68</v>
      </c>
      <c r="N1019" s="1" t="s">
        <v>49</v>
      </c>
      <c r="O1019" s="1" t="s">
        <v>6070</v>
      </c>
      <c r="P1019" s="1" t="s">
        <v>6071</v>
      </c>
      <c r="Q1019">
        <v>26</v>
      </c>
      <c r="R1019">
        <v>6</v>
      </c>
      <c r="S1019">
        <v>20</v>
      </c>
      <c r="T1019">
        <v>10</v>
      </c>
      <c r="U1019">
        <v>3</v>
      </c>
      <c r="V1019">
        <v>80</v>
      </c>
      <c r="W1019" s="1" t="s">
        <v>259</v>
      </c>
      <c r="X1019" s="1" t="s">
        <v>260</v>
      </c>
      <c r="Y1019" s="1" t="s">
        <v>54</v>
      </c>
      <c r="Z1019">
        <v>7</v>
      </c>
      <c r="AA1019" s="2">
        <v>45898</v>
      </c>
      <c r="AB1019">
        <v>732629.88</v>
      </c>
      <c r="AC1019">
        <v>1061199</v>
      </c>
      <c r="AD1019">
        <v>19048376.879999999</v>
      </c>
      <c r="AE1019" s="1" t="s">
        <v>55</v>
      </c>
      <c r="AF1019" s="2">
        <v>46172</v>
      </c>
      <c r="AG1019" s="2">
        <v>45912</v>
      </c>
      <c r="AH1019" s="2"/>
      <c r="AI1019" s="1" t="s">
        <v>91</v>
      </c>
      <c r="AJ1019" s="1" t="s">
        <v>92</v>
      </c>
    </row>
    <row r="1020" spans="1:36">
      <c r="A1020" s="1" t="s">
        <v>6072</v>
      </c>
      <c r="B1020" s="1" t="s">
        <v>6073</v>
      </c>
      <c r="C1020" s="1" t="s">
        <v>6074</v>
      </c>
      <c r="D1020" s="1" t="s">
        <v>508</v>
      </c>
      <c r="E1020" s="1" t="s">
        <v>146</v>
      </c>
      <c r="F1020" s="1" t="s">
        <v>244</v>
      </c>
      <c r="G1020" s="1" t="s">
        <v>245</v>
      </c>
      <c r="H1020" s="1" t="s">
        <v>43</v>
      </c>
      <c r="I1020" s="1" t="s">
        <v>44</v>
      </c>
      <c r="J1020" t="s">
        <v>65</v>
      </c>
      <c r="K1020" t="s">
        <v>66</v>
      </c>
      <c r="L1020" s="1" t="s">
        <v>6075</v>
      </c>
      <c r="M1020" s="1" t="s">
        <v>139</v>
      </c>
      <c r="N1020" s="1" t="s">
        <v>69</v>
      </c>
      <c r="O1020" s="1" t="s">
        <v>6076</v>
      </c>
      <c r="P1020" s="1" t="s">
        <v>6077</v>
      </c>
      <c r="Q1020">
        <v>38</v>
      </c>
      <c r="R1020">
        <v>0</v>
      </c>
      <c r="S1020">
        <v>38</v>
      </c>
      <c r="T1020">
        <v>10</v>
      </c>
      <c r="U1020">
        <v>4</v>
      </c>
      <c r="V1020">
        <v>40</v>
      </c>
      <c r="W1020" s="1" t="s">
        <v>72</v>
      </c>
      <c r="X1020" s="1" t="s">
        <v>73</v>
      </c>
      <c r="Y1020" s="1" t="s">
        <v>74</v>
      </c>
      <c r="Z1020">
        <v>18</v>
      </c>
      <c r="AA1020" s="2">
        <v>45749</v>
      </c>
      <c r="AB1020">
        <v>181880.79</v>
      </c>
      <c r="AC1020">
        <v>275238.88</v>
      </c>
      <c r="AD1020">
        <v>6911470.0199999996</v>
      </c>
      <c r="AE1020" s="1" t="s">
        <v>55</v>
      </c>
      <c r="AF1020" s="2">
        <v>46156</v>
      </c>
      <c r="AG1020" s="2">
        <v>45758</v>
      </c>
      <c r="AH1020" s="2"/>
      <c r="AI1020" s="1" t="s">
        <v>91</v>
      </c>
      <c r="AJ1020" s="1" t="s">
        <v>92</v>
      </c>
    </row>
    <row r="1021" spans="1:36">
      <c r="A1021" s="1" t="s">
        <v>6078</v>
      </c>
      <c r="B1021" s="1" t="s">
        <v>6079</v>
      </c>
      <c r="C1021" s="1" t="s">
        <v>6080</v>
      </c>
      <c r="D1021" s="1" t="s">
        <v>837</v>
      </c>
      <c r="E1021" s="1" t="s">
        <v>265</v>
      </c>
      <c r="F1021" s="1" t="s">
        <v>622</v>
      </c>
      <c r="G1021" s="1" t="s">
        <v>623</v>
      </c>
      <c r="H1021" s="1" t="s">
        <v>43</v>
      </c>
      <c r="I1021" s="1" t="s">
        <v>44</v>
      </c>
      <c r="J1021" t="s">
        <v>65</v>
      </c>
      <c r="K1021" t="s">
        <v>66</v>
      </c>
      <c r="L1021" s="1" t="s">
        <v>845</v>
      </c>
      <c r="M1021" s="1" t="s">
        <v>68</v>
      </c>
      <c r="N1021" s="1" t="s">
        <v>194</v>
      </c>
      <c r="O1021" s="1" t="s">
        <v>6081</v>
      </c>
      <c r="P1021" s="1" t="s">
        <v>6082</v>
      </c>
      <c r="Q1021">
        <v>568</v>
      </c>
      <c r="R1021">
        <v>116</v>
      </c>
      <c r="S1021">
        <v>452</v>
      </c>
      <c r="T1021">
        <v>75</v>
      </c>
      <c r="U1021">
        <v>22</v>
      </c>
      <c r="V1021">
        <v>750</v>
      </c>
      <c r="W1021" s="1" t="s">
        <v>181</v>
      </c>
      <c r="X1021" s="1" t="s">
        <v>182</v>
      </c>
      <c r="Y1021" s="1" t="s">
        <v>54</v>
      </c>
      <c r="Z1021">
        <v>11</v>
      </c>
      <c r="AA1021" s="2">
        <v>46073</v>
      </c>
      <c r="AB1021">
        <v>777182.89</v>
      </c>
      <c r="AC1021">
        <v>1086260.18</v>
      </c>
      <c r="AD1021">
        <v>441439881.5</v>
      </c>
      <c r="AE1021" s="1" t="s">
        <v>55</v>
      </c>
      <c r="AF1021" s="2">
        <v>46184</v>
      </c>
      <c r="AG1021" s="2">
        <v>46086</v>
      </c>
      <c r="AH1021" s="2"/>
      <c r="AI1021" s="1" t="s">
        <v>91</v>
      </c>
      <c r="AJ1021" s="1" t="s">
        <v>92</v>
      </c>
    </row>
    <row r="1022" spans="1:36">
      <c r="A1022" s="1" t="s">
        <v>6083</v>
      </c>
      <c r="B1022" s="1" t="s">
        <v>6084</v>
      </c>
      <c r="C1022" s="1" t="s">
        <v>6085</v>
      </c>
      <c r="D1022" s="1" t="s">
        <v>362</v>
      </c>
      <c r="E1022" s="1" t="s">
        <v>186</v>
      </c>
      <c r="F1022" s="1" t="s">
        <v>363</v>
      </c>
      <c r="G1022" s="1" t="s">
        <v>495</v>
      </c>
      <c r="H1022" s="1" t="s">
        <v>43</v>
      </c>
      <c r="I1022" s="1" t="s">
        <v>44</v>
      </c>
      <c r="J1022" t="s">
        <v>45</v>
      </c>
      <c r="K1022" t="s">
        <v>46</v>
      </c>
      <c r="L1022" s="1" t="s">
        <v>202</v>
      </c>
      <c r="M1022" s="1" t="s">
        <v>126</v>
      </c>
      <c r="N1022" s="1" t="s">
        <v>203</v>
      </c>
      <c r="O1022" s="1" t="s">
        <v>6086</v>
      </c>
      <c r="P1022" s="1" t="s">
        <v>6087</v>
      </c>
      <c r="Q1022">
        <v>76</v>
      </c>
      <c r="R1022">
        <v>3</v>
      </c>
      <c r="S1022">
        <v>73</v>
      </c>
      <c r="T1022">
        <v>60</v>
      </c>
      <c r="U1022">
        <v>30</v>
      </c>
      <c r="V1022">
        <v>360</v>
      </c>
      <c r="W1022" s="1" t="s">
        <v>181</v>
      </c>
      <c r="X1022" s="1" t="s">
        <v>182</v>
      </c>
      <c r="Y1022" s="1" t="s">
        <v>54</v>
      </c>
      <c r="Z1022">
        <v>12</v>
      </c>
      <c r="AA1022" s="2">
        <v>45782</v>
      </c>
      <c r="AB1022">
        <v>42912.65</v>
      </c>
      <c r="AC1022">
        <v>55128.88</v>
      </c>
      <c r="AD1022">
        <v>3261361.4</v>
      </c>
      <c r="AE1022" s="1" t="s">
        <v>55</v>
      </c>
      <c r="AF1022" s="2">
        <v>46185</v>
      </c>
      <c r="AG1022" s="2">
        <v>45787</v>
      </c>
      <c r="AH1022" s="2"/>
      <c r="AI1022" s="1" t="s">
        <v>91</v>
      </c>
      <c r="AJ1022" s="1" t="s">
        <v>92</v>
      </c>
    </row>
    <row r="1023" spans="1:36">
      <c r="A1023" s="1" t="s">
        <v>6088</v>
      </c>
      <c r="B1023" s="1" t="s">
        <v>6089</v>
      </c>
      <c r="C1023" s="1" t="s">
        <v>6090</v>
      </c>
      <c r="D1023" s="1" t="s">
        <v>636</v>
      </c>
      <c r="E1023" s="1" t="s">
        <v>134</v>
      </c>
      <c r="F1023" s="1" t="s">
        <v>217</v>
      </c>
      <c r="G1023" s="1" t="s">
        <v>487</v>
      </c>
      <c r="H1023" s="1" t="s">
        <v>43</v>
      </c>
      <c r="I1023" s="1" t="s">
        <v>44</v>
      </c>
      <c r="J1023" t="s">
        <v>82</v>
      </c>
      <c r="K1023" t="s">
        <v>83</v>
      </c>
      <c r="L1023" s="1" t="s">
        <v>6091</v>
      </c>
      <c r="M1023" s="1" t="s">
        <v>126</v>
      </c>
      <c r="N1023" s="1" t="s">
        <v>115</v>
      </c>
      <c r="O1023" s="1" t="s">
        <v>6092</v>
      </c>
      <c r="P1023" s="1" t="s">
        <v>6093</v>
      </c>
      <c r="Q1023">
        <v>50</v>
      </c>
      <c r="R1023">
        <v>19</v>
      </c>
      <c r="S1023">
        <v>31</v>
      </c>
      <c r="T1023">
        <v>10</v>
      </c>
      <c r="U1023">
        <v>4</v>
      </c>
      <c r="V1023">
        <v>40</v>
      </c>
      <c r="W1023" s="1" t="s">
        <v>88</v>
      </c>
      <c r="X1023" s="1" t="s">
        <v>89</v>
      </c>
      <c r="Y1023" s="1" t="s">
        <v>90</v>
      </c>
      <c r="Z1023">
        <v>31</v>
      </c>
      <c r="AA1023" s="2">
        <v>45795</v>
      </c>
      <c r="AB1023">
        <v>246919.15</v>
      </c>
      <c r="AC1023">
        <v>337967.75</v>
      </c>
      <c r="AD1023">
        <v>12345957.5</v>
      </c>
      <c r="AE1023" s="1" t="s">
        <v>55</v>
      </c>
      <c r="AF1023" s="2">
        <v>46170</v>
      </c>
      <c r="AG1023" s="2">
        <v>45809</v>
      </c>
      <c r="AH1023" s="2"/>
      <c r="AI1023" s="1" t="s">
        <v>410</v>
      </c>
      <c r="AJ1023" s="1" t="s">
        <v>92</v>
      </c>
    </row>
    <row r="1024" spans="1:36">
      <c r="A1024" s="1" t="s">
        <v>6094</v>
      </c>
      <c r="B1024" s="1" t="s">
        <v>6095</v>
      </c>
      <c r="C1024" s="1" t="s">
        <v>6096</v>
      </c>
      <c r="D1024" s="1" t="s">
        <v>371</v>
      </c>
      <c r="E1024" s="1" t="s">
        <v>62</v>
      </c>
      <c r="F1024" s="1" t="s">
        <v>111</v>
      </c>
      <c r="G1024" s="1" t="s">
        <v>112</v>
      </c>
      <c r="H1024" s="1" t="s">
        <v>43</v>
      </c>
      <c r="I1024" s="1" t="s">
        <v>44</v>
      </c>
      <c r="J1024" t="s">
        <v>45</v>
      </c>
      <c r="K1024" t="s">
        <v>46</v>
      </c>
      <c r="L1024" s="1" t="s">
        <v>6097</v>
      </c>
      <c r="M1024" s="1" t="s">
        <v>68</v>
      </c>
      <c r="N1024" s="1" t="s">
        <v>49</v>
      </c>
      <c r="O1024" s="1" t="s">
        <v>6098</v>
      </c>
      <c r="P1024" s="1" t="s">
        <v>6099</v>
      </c>
      <c r="Q1024">
        <v>814</v>
      </c>
      <c r="R1024">
        <v>277</v>
      </c>
      <c r="S1024">
        <v>537</v>
      </c>
      <c r="T1024">
        <v>75</v>
      </c>
      <c r="U1024">
        <v>30</v>
      </c>
      <c r="V1024">
        <v>750</v>
      </c>
      <c r="W1024" s="1" t="s">
        <v>249</v>
      </c>
      <c r="X1024" s="1" t="s">
        <v>375</v>
      </c>
      <c r="Y1024" s="1" t="s">
        <v>54</v>
      </c>
      <c r="Z1024">
        <v>5</v>
      </c>
      <c r="AA1024" s="2">
        <v>45696</v>
      </c>
      <c r="AB1024">
        <v>61790.14</v>
      </c>
      <c r="AC1024">
        <v>95279.11</v>
      </c>
      <c r="AD1024">
        <v>50297173.960000001</v>
      </c>
      <c r="AE1024" s="1" t="s">
        <v>55</v>
      </c>
      <c r="AF1024" s="2">
        <v>46174</v>
      </c>
      <c r="AG1024" s="2">
        <v>45697</v>
      </c>
      <c r="AH1024" s="2"/>
      <c r="AI1024" s="1" t="s">
        <v>410</v>
      </c>
      <c r="AJ1024" s="1" t="s">
        <v>92</v>
      </c>
    </row>
    <row r="1025" spans="1:36">
      <c r="A1025" s="1" t="s">
        <v>6100</v>
      </c>
      <c r="B1025" s="1" t="s">
        <v>6101</v>
      </c>
      <c r="C1025" s="1" t="s">
        <v>6102</v>
      </c>
      <c r="D1025" s="1" t="s">
        <v>508</v>
      </c>
      <c r="E1025" s="1" t="s">
        <v>146</v>
      </c>
      <c r="F1025" s="1" t="s">
        <v>244</v>
      </c>
      <c r="G1025" s="1" t="s">
        <v>509</v>
      </c>
      <c r="H1025" s="1" t="s">
        <v>43</v>
      </c>
      <c r="I1025" s="1" t="s">
        <v>44</v>
      </c>
      <c r="J1025" t="s">
        <v>65</v>
      </c>
      <c r="K1025" t="s">
        <v>66</v>
      </c>
      <c r="L1025" s="1" t="s">
        <v>6103</v>
      </c>
      <c r="M1025" s="1" t="s">
        <v>48</v>
      </c>
      <c r="N1025" s="1" t="s">
        <v>278</v>
      </c>
      <c r="O1025" s="1" t="s">
        <v>6104</v>
      </c>
      <c r="P1025" s="1" t="s">
        <v>6105</v>
      </c>
      <c r="Q1025">
        <v>26</v>
      </c>
      <c r="R1025">
        <v>1</v>
      </c>
      <c r="S1025">
        <v>25</v>
      </c>
      <c r="T1025">
        <v>25</v>
      </c>
      <c r="U1025">
        <v>7</v>
      </c>
      <c r="V1025">
        <v>100</v>
      </c>
      <c r="W1025" s="1" t="s">
        <v>72</v>
      </c>
      <c r="X1025" s="1" t="s">
        <v>73</v>
      </c>
      <c r="Y1025" s="1" t="s">
        <v>74</v>
      </c>
      <c r="Z1025">
        <v>15</v>
      </c>
      <c r="AA1025" s="2">
        <v>45960</v>
      </c>
      <c r="AB1025">
        <v>76327.72</v>
      </c>
      <c r="AC1025">
        <v>105574.64</v>
      </c>
      <c r="AD1025">
        <v>1984520.72</v>
      </c>
      <c r="AE1025" s="1" t="s">
        <v>55</v>
      </c>
      <c r="AF1025" s="2">
        <v>46166</v>
      </c>
      <c r="AG1025" s="2">
        <v>45961</v>
      </c>
      <c r="AH1025" s="2"/>
      <c r="AI1025" s="1" t="s">
        <v>91</v>
      </c>
      <c r="AJ1025" s="1" t="s">
        <v>92</v>
      </c>
    </row>
    <row r="1026" spans="1:36">
      <c r="A1026" s="1" t="s">
        <v>6106</v>
      </c>
      <c r="B1026" s="1" t="s">
        <v>6107</v>
      </c>
      <c r="C1026" s="1" t="s">
        <v>6108</v>
      </c>
      <c r="D1026" s="1" t="s">
        <v>455</v>
      </c>
      <c r="E1026" s="1" t="s">
        <v>62</v>
      </c>
      <c r="F1026" s="1" t="s">
        <v>135</v>
      </c>
      <c r="G1026" s="1" t="s">
        <v>166</v>
      </c>
      <c r="H1026" s="1" t="s">
        <v>137</v>
      </c>
      <c r="I1026" s="1" t="s">
        <v>44</v>
      </c>
      <c r="J1026" t="s">
        <v>65</v>
      </c>
      <c r="K1026" t="s">
        <v>66</v>
      </c>
      <c r="L1026" s="1" t="s">
        <v>6109</v>
      </c>
      <c r="M1026" s="1" t="s">
        <v>139</v>
      </c>
      <c r="N1026" s="1" t="s">
        <v>69</v>
      </c>
      <c r="O1026" s="1" t="s">
        <v>6110</v>
      </c>
      <c r="P1026" s="1" t="s">
        <v>6111</v>
      </c>
      <c r="Q1026">
        <v>48</v>
      </c>
      <c r="R1026">
        <v>1</v>
      </c>
      <c r="S1026">
        <v>47</v>
      </c>
      <c r="T1026">
        <v>25</v>
      </c>
      <c r="U1026">
        <v>10</v>
      </c>
      <c r="V1026">
        <v>125</v>
      </c>
      <c r="W1026" s="1" t="s">
        <v>444</v>
      </c>
      <c r="X1026" s="1" t="s">
        <v>445</v>
      </c>
      <c r="Y1026" s="1" t="s">
        <v>74</v>
      </c>
      <c r="Z1026">
        <v>19</v>
      </c>
      <c r="AA1026" s="2">
        <v>45862</v>
      </c>
      <c r="AB1026">
        <v>34279.79</v>
      </c>
      <c r="AC1026">
        <v>42538.42</v>
      </c>
      <c r="AD1026">
        <v>1645429.92</v>
      </c>
      <c r="AE1026" s="1" t="s">
        <v>55</v>
      </c>
      <c r="AF1026" s="2">
        <v>46198</v>
      </c>
      <c r="AG1026" s="2">
        <v>45865</v>
      </c>
      <c r="AH1026" s="2">
        <v>46783</v>
      </c>
      <c r="AI1026" s="1" t="s">
        <v>91</v>
      </c>
      <c r="AJ1026" s="1" t="s">
        <v>92</v>
      </c>
    </row>
    <row r="1027" spans="1:36">
      <c r="A1027" s="1" t="s">
        <v>6112</v>
      </c>
      <c r="B1027" s="1" t="s">
        <v>6113</v>
      </c>
      <c r="C1027" s="1" t="s">
        <v>6114</v>
      </c>
      <c r="D1027" s="1" t="s">
        <v>1807</v>
      </c>
      <c r="E1027" s="1" t="s">
        <v>392</v>
      </c>
      <c r="F1027" s="1" t="s">
        <v>217</v>
      </c>
      <c r="G1027" s="1" t="s">
        <v>487</v>
      </c>
      <c r="H1027" s="1" t="s">
        <v>43</v>
      </c>
      <c r="I1027" s="1" t="s">
        <v>44</v>
      </c>
      <c r="J1027" t="s">
        <v>65</v>
      </c>
      <c r="K1027" t="s">
        <v>66</v>
      </c>
      <c r="L1027" s="1" t="s">
        <v>171</v>
      </c>
      <c r="M1027" s="1" t="s">
        <v>168</v>
      </c>
      <c r="N1027" s="1" t="s">
        <v>203</v>
      </c>
      <c r="O1027" s="1" t="s">
        <v>6115</v>
      </c>
      <c r="P1027" s="1" t="s">
        <v>6116</v>
      </c>
      <c r="Q1027">
        <v>206</v>
      </c>
      <c r="R1027">
        <v>19</v>
      </c>
      <c r="S1027">
        <v>187</v>
      </c>
      <c r="T1027">
        <v>100</v>
      </c>
      <c r="U1027">
        <v>50</v>
      </c>
      <c r="V1027">
        <v>500</v>
      </c>
      <c r="W1027" s="1" t="s">
        <v>161</v>
      </c>
      <c r="X1027" s="1" t="s">
        <v>162</v>
      </c>
      <c r="Y1027" s="1" t="s">
        <v>54</v>
      </c>
      <c r="Z1027">
        <v>7</v>
      </c>
      <c r="AA1027" s="2">
        <v>45766</v>
      </c>
      <c r="AB1027">
        <v>200591.98</v>
      </c>
      <c r="AC1027">
        <v>290381.76</v>
      </c>
      <c r="AD1027">
        <v>41321947.880000003</v>
      </c>
      <c r="AE1027" s="1" t="s">
        <v>55</v>
      </c>
      <c r="AF1027" s="2">
        <v>46149</v>
      </c>
      <c r="AG1027" s="2">
        <v>45775</v>
      </c>
      <c r="AH1027" s="2"/>
      <c r="AI1027" s="1" t="s">
        <v>91</v>
      </c>
      <c r="AJ1027" s="1" t="s">
        <v>92</v>
      </c>
    </row>
    <row r="1028" spans="1:36">
      <c r="A1028" s="1" t="s">
        <v>6117</v>
      </c>
      <c r="B1028" s="1" t="s">
        <v>6118</v>
      </c>
      <c r="C1028" s="1" t="s">
        <v>6119</v>
      </c>
      <c r="D1028" s="1" t="s">
        <v>643</v>
      </c>
      <c r="E1028" s="1" t="s">
        <v>62</v>
      </c>
      <c r="F1028" s="1" t="s">
        <v>135</v>
      </c>
      <c r="G1028" s="1" t="s">
        <v>136</v>
      </c>
      <c r="H1028" s="1" t="s">
        <v>137</v>
      </c>
      <c r="I1028" s="1" t="s">
        <v>44</v>
      </c>
      <c r="J1028" t="s">
        <v>65</v>
      </c>
      <c r="K1028" t="s">
        <v>66</v>
      </c>
      <c r="L1028" s="1" t="s">
        <v>6120</v>
      </c>
      <c r="M1028" s="1" t="s">
        <v>100</v>
      </c>
      <c r="N1028" s="1" t="s">
        <v>236</v>
      </c>
      <c r="O1028" s="1" t="s">
        <v>6121</v>
      </c>
      <c r="P1028" s="1" t="s">
        <v>6122</v>
      </c>
      <c r="Q1028">
        <v>43</v>
      </c>
      <c r="R1028">
        <v>2</v>
      </c>
      <c r="S1028">
        <v>41</v>
      </c>
      <c r="T1028">
        <v>25</v>
      </c>
      <c r="U1028">
        <v>7</v>
      </c>
      <c r="V1028">
        <v>200</v>
      </c>
      <c r="W1028" s="1" t="s">
        <v>72</v>
      </c>
      <c r="X1028" s="1" t="s">
        <v>73</v>
      </c>
      <c r="Y1028" s="1" t="s">
        <v>74</v>
      </c>
      <c r="Z1028">
        <v>15</v>
      </c>
      <c r="AA1028" s="2">
        <v>46132</v>
      </c>
      <c r="AB1028">
        <v>20953.900000000001</v>
      </c>
      <c r="AC1028">
        <v>27616.31</v>
      </c>
      <c r="AD1028">
        <v>901017.7</v>
      </c>
      <c r="AE1028" s="1" t="s">
        <v>55</v>
      </c>
      <c r="AF1028" s="2">
        <v>46154</v>
      </c>
      <c r="AG1028" s="2">
        <v>46143</v>
      </c>
      <c r="AH1028" s="2">
        <v>46272</v>
      </c>
      <c r="AI1028" s="1" t="s">
        <v>91</v>
      </c>
      <c r="AJ1028" s="1" t="s">
        <v>92</v>
      </c>
    </row>
    <row r="1029" spans="1:36">
      <c r="A1029" s="1" t="s">
        <v>6123</v>
      </c>
      <c r="B1029" s="1" t="s">
        <v>6124</v>
      </c>
      <c r="C1029" s="1" t="s">
        <v>6125</v>
      </c>
      <c r="D1029" s="1" t="s">
        <v>426</v>
      </c>
      <c r="E1029" s="1" t="s">
        <v>146</v>
      </c>
      <c r="F1029" s="1" t="s">
        <v>266</v>
      </c>
      <c r="G1029" s="1" t="s">
        <v>267</v>
      </c>
      <c r="H1029" s="1" t="s">
        <v>43</v>
      </c>
      <c r="I1029" s="1" t="s">
        <v>44</v>
      </c>
      <c r="J1029" t="s">
        <v>82</v>
      </c>
      <c r="K1029" t="s">
        <v>83</v>
      </c>
      <c r="L1029" s="1" t="s">
        <v>6126</v>
      </c>
      <c r="M1029" s="1" t="s">
        <v>68</v>
      </c>
      <c r="N1029" s="1" t="s">
        <v>194</v>
      </c>
      <c r="O1029" s="1" t="s">
        <v>6127</v>
      </c>
      <c r="P1029" s="1" t="s">
        <v>6128</v>
      </c>
      <c r="Q1029">
        <v>270</v>
      </c>
      <c r="R1029">
        <v>19</v>
      </c>
      <c r="S1029">
        <v>251</v>
      </c>
      <c r="T1029">
        <v>50</v>
      </c>
      <c r="U1029">
        <v>15</v>
      </c>
      <c r="V1029">
        <v>250</v>
      </c>
      <c r="W1029" s="1" t="s">
        <v>104</v>
      </c>
      <c r="X1029" s="1" t="s">
        <v>105</v>
      </c>
      <c r="Y1029" s="1" t="s">
        <v>54</v>
      </c>
      <c r="Z1029">
        <v>9</v>
      </c>
      <c r="AA1029" s="2">
        <v>46167</v>
      </c>
      <c r="AB1029">
        <v>746334.97</v>
      </c>
      <c r="AC1029">
        <v>887364.23</v>
      </c>
      <c r="AD1029">
        <v>201510441.90000001</v>
      </c>
      <c r="AE1029" s="1" t="s">
        <v>55</v>
      </c>
      <c r="AF1029" s="2">
        <v>46153</v>
      </c>
      <c r="AG1029" s="2">
        <v>46170</v>
      </c>
      <c r="AH1029" s="2"/>
      <c r="AI1029" s="1" t="s">
        <v>410</v>
      </c>
      <c r="AJ1029" s="1" t="s">
        <v>92</v>
      </c>
    </row>
    <row r="1030" spans="1:36">
      <c r="A1030" s="1" t="s">
        <v>6129</v>
      </c>
      <c r="B1030" s="1" t="s">
        <v>6130</v>
      </c>
      <c r="C1030" s="1" t="s">
        <v>6131</v>
      </c>
      <c r="D1030" s="1" t="s">
        <v>133</v>
      </c>
      <c r="E1030" s="1" t="s">
        <v>134</v>
      </c>
      <c r="F1030" s="1" t="s">
        <v>135</v>
      </c>
      <c r="G1030" s="1" t="s">
        <v>706</v>
      </c>
      <c r="H1030" s="1" t="s">
        <v>137</v>
      </c>
      <c r="I1030" s="1" t="s">
        <v>44</v>
      </c>
      <c r="J1030" t="s">
        <v>65</v>
      </c>
      <c r="K1030" t="s">
        <v>66</v>
      </c>
      <c r="L1030" s="1" t="s">
        <v>6132</v>
      </c>
      <c r="M1030" s="1" t="s">
        <v>114</v>
      </c>
      <c r="N1030" s="1" t="s">
        <v>101</v>
      </c>
      <c r="O1030" s="1" t="s">
        <v>6133</v>
      </c>
      <c r="P1030" s="1" t="s">
        <v>6134</v>
      </c>
      <c r="Q1030">
        <v>193</v>
      </c>
      <c r="R1030">
        <v>44</v>
      </c>
      <c r="S1030">
        <v>149</v>
      </c>
      <c r="T1030">
        <v>75</v>
      </c>
      <c r="U1030">
        <v>37</v>
      </c>
      <c r="V1030">
        <v>450</v>
      </c>
      <c r="W1030" s="1" t="s">
        <v>161</v>
      </c>
      <c r="X1030" s="1" t="s">
        <v>162</v>
      </c>
      <c r="Y1030" s="1" t="s">
        <v>54</v>
      </c>
      <c r="Z1030">
        <v>8</v>
      </c>
      <c r="AA1030" s="2">
        <v>46019</v>
      </c>
      <c r="AB1030">
        <v>26352.05</v>
      </c>
      <c r="AC1030">
        <v>37405.300000000003</v>
      </c>
      <c r="AD1030">
        <v>5085945.6500000004</v>
      </c>
      <c r="AE1030" s="1" t="s">
        <v>55</v>
      </c>
      <c r="AF1030" s="2">
        <v>46175</v>
      </c>
      <c r="AG1030" s="2">
        <v>46032</v>
      </c>
      <c r="AH1030" s="2">
        <v>46430</v>
      </c>
      <c r="AI1030" s="1" t="s">
        <v>91</v>
      </c>
      <c r="AJ1030" s="1" t="s">
        <v>92</v>
      </c>
    </row>
    <row r="1031" spans="1:36">
      <c r="A1031" s="1" t="s">
        <v>6135</v>
      </c>
      <c r="B1031" s="1" t="s">
        <v>6136</v>
      </c>
      <c r="C1031" s="1" t="s">
        <v>6137</v>
      </c>
      <c r="D1031" s="1" t="s">
        <v>799</v>
      </c>
      <c r="E1031" s="1" t="s">
        <v>254</v>
      </c>
      <c r="F1031" s="1" t="s">
        <v>135</v>
      </c>
      <c r="G1031" s="1" t="s">
        <v>136</v>
      </c>
      <c r="H1031" s="1" t="s">
        <v>137</v>
      </c>
      <c r="I1031" s="1" t="s">
        <v>44</v>
      </c>
      <c r="J1031" t="s">
        <v>65</v>
      </c>
      <c r="K1031" t="s">
        <v>66</v>
      </c>
      <c r="L1031" s="1" t="s">
        <v>1599</v>
      </c>
      <c r="M1031" s="1" t="s">
        <v>48</v>
      </c>
      <c r="N1031" s="1" t="s">
        <v>178</v>
      </c>
      <c r="O1031" s="1" t="s">
        <v>6138</v>
      </c>
      <c r="P1031" s="1" t="s">
        <v>6139</v>
      </c>
      <c r="Q1031">
        <v>186</v>
      </c>
      <c r="R1031">
        <v>21</v>
      </c>
      <c r="S1031">
        <v>165</v>
      </c>
      <c r="T1031">
        <v>50</v>
      </c>
      <c r="U1031">
        <v>15</v>
      </c>
      <c r="V1031">
        <v>250</v>
      </c>
      <c r="W1031" s="1" t="s">
        <v>52</v>
      </c>
      <c r="X1031" s="1" t="s">
        <v>53</v>
      </c>
      <c r="Y1031" s="1" t="s">
        <v>54</v>
      </c>
      <c r="Z1031">
        <v>4</v>
      </c>
      <c r="AA1031" s="2">
        <v>45734</v>
      </c>
      <c r="AB1031">
        <v>41299.040000000001</v>
      </c>
      <c r="AC1031">
        <v>57149.599999999999</v>
      </c>
      <c r="AD1031">
        <v>7681621.4400000004</v>
      </c>
      <c r="AE1031" s="1" t="s">
        <v>55</v>
      </c>
      <c r="AF1031" s="2">
        <v>46183</v>
      </c>
      <c r="AG1031" s="2">
        <v>45736</v>
      </c>
      <c r="AH1031" s="2">
        <v>46599</v>
      </c>
      <c r="AI1031" s="1" t="s">
        <v>91</v>
      </c>
      <c r="AJ1031" s="1" t="s">
        <v>92</v>
      </c>
    </row>
    <row r="1032" spans="1:36">
      <c r="A1032" s="1" t="s">
        <v>6140</v>
      </c>
      <c r="B1032" s="1" t="s">
        <v>6141</v>
      </c>
      <c r="C1032" s="1" t="s">
        <v>6142</v>
      </c>
      <c r="D1032" s="1" t="s">
        <v>636</v>
      </c>
      <c r="E1032" s="1" t="s">
        <v>134</v>
      </c>
      <c r="F1032" s="1" t="s">
        <v>217</v>
      </c>
      <c r="G1032" s="1" t="s">
        <v>487</v>
      </c>
      <c r="H1032" s="1" t="s">
        <v>43</v>
      </c>
      <c r="I1032" s="1" t="s">
        <v>44</v>
      </c>
      <c r="J1032" t="s">
        <v>65</v>
      </c>
      <c r="K1032" t="s">
        <v>66</v>
      </c>
      <c r="L1032" s="1" t="s">
        <v>6143</v>
      </c>
      <c r="M1032" s="1" t="s">
        <v>100</v>
      </c>
      <c r="N1032" s="1" t="s">
        <v>278</v>
      </c>
      <c r="O1032" s="1" t="s">
        <v>6144</v>
      </c>
      <c r="P1032" s="1" t="s">
        <v>6145</v>
      </c>
      <c r="Q1032">
        <v>164</v>
      </c>
      <c r="R1032">
        <v>60</v>
      </c>
      <c r="S1032">
        <v>104</v>
      </c>
      <c r="T1032">
        <v>50</v>
      </c>
      <c r="U1032">
        <v>25</v>
      </c>
      <c r="V1032">
        <v>250</v>
      </c>
      <c r="W1032" s="1" t="s">
        <v>161</v>
      </c>
      <c r="X1032" s="1" t="s">
        <v>162</v>
      </c>
      <c r="Y1032" s="1" t="s">
        <v>54</v>
      </c>
      <c r="Z1032">
        <v>6</v>
      </c>
      <c r="AA1032" s="2">
        <v>45993</v>
      </c>
      <c r="AB1032">
        <v>483143.5</v>
      </c>
      <c r="AC1032">
        <v>644067.77</v>
      </c>
      <c r="AD1032">
        <v>79235534</v>
      </c>
      <c r="AE1032" s="1" t="s">
        <v>55</v>
      </c>
      <c r="AF1032" s="2">
        <v>46176</v>
      </c>
      <c r="AG1032" s="2">
        <v>46003</v>
      </c>
      <c r="AH1032" s="2"/>
      <c r="AI1032" s="1" t="s">
        <v>91</v>
      </c>
      <c r="AJ1032" s="1" t="s">
        <v>92</v>
      </c>
    </row>
    <row r="1033" spans="1:36">
      <c r="A1033" s="1" t="s">
        <v>6146</v>
      </c>
      <c r="B1033" s="1" t="s">
        <v>6147</v>
      </c>
      <c r="C1033" s="1" t="s">
        <v>6148</v>
      </c>
      <c r="D1033" s="1" t="s">
        <v>643</v>
      </c>
      <c r="E1033" s="1" t="s">
        <v>62</v>
      </c>
      <c r="F1033" s="1" t="s">
        <v>135</v>
      </c>
      <c r="G1033" s="1" t="s">
        <v>706</v>
      </c>
      <c r="H1033" s="1" t="s">
        <v>137</v>
      </c>
      <c r="I1033" s="1" t="s">
        <v>44</v>
      </c>
      <c r="J1033" t="s">
        <v>65</v>
      </c>
      <c r="K1033" t="s">
        <v>66</v>
      </c>
      <c r="L1033" s="1" t="s">
        <v>6149</v>
      </c>
      <c r="M1033" s="1" t="s">
        <v>68</v>
      </c>
      <c r="N1033" s="1" t="s">
        <v>278</v>
      </c>
      <c r="O1033" s="1" t="s">
        <v>6150</v>
      </c>
      <c r="P1033" s="1" t="s">
        <v>6151</v>
      </c>
      <c r="Q1033">
        <v>654</v>
      </c>
      <c r="R1033">
        <v>203</v>
      </c>
      <c r="S1033">
        <v>451</v>
      </c>
      <c r="T1033">
        <v>75</v>
      </c>
      <c r="U1033">
        <v>37</v>
      </c>
      <c r="V1033">
        <v>750</v>
      </c>
      <c r="W1033" s="1" t="s">
        <v>52</v>
      </c>
      <c r="X1033" s="1" t="s">
        <v>53</v>
      </c>
      <c r="Y1033" s="1" t="s">
        <v>54</v>
      </c>
      <c r="Z1033">
        <v>6</v>
      </c>
      <c r="AA1033" s="2">
        <v>46175</v>
      </c>
      <c r="AB1033">
        <v>26992.16</v>
      </c>
      <c r="AC1033">
        <v>41181.129999999997</v>
      </c>
      <c r="AD1033">
        <v>17652872.640000001</v>
      </c>
      <c r="AE1033" s="1" t="s">
        <v>55</v>
      </c>
      <c r="AF1033" s="2">
        <v>46161</v>
      </c>
      <c r="AG1033" s="2">
        <v>46188</v>
      </c>
      <c r="AH1033" s="2">
        <v>46303</v>
      </c>
      <c r="AI1033" s="1" t="s">
        <v>91</v>
      </c>
      <c r="AJ1033" s="1" t="s">
        <v>92</v>
      </c>
    </row>
    <row r="1034" spans="1:36">
      <c r="A1034" s="1" t="s">
        <v>6152</v>
      </c>
      <c r="B1034" s="1" t="s">
        <v>6153</v>
      </c>
      <c r="C1034" s="1" t="s">
        <v>6154</v>
      </c>
      <c r="D1034" s="1" t="s">
        <v>1198</v>
      </c>
      <c r="E1034" s="1" t="s">
        <v>110</v>
      </c>
      <c r="F1034" s="1" t="s">
        <v>363</v>
      </c>
      <c r="G1034" s="1" t="s">
        <v>400</v>
      </c>
      <c r="H1034" s="1" t="s">
        <v>43</v>
      </c>
      <c r="I1034" s="1" t="s">
        <v>44</v>
      </c>
      <c r="J1034" t="s">
        <v>82</v>
      </c>
      <c r="K1034" t="s">
        <v>83</v>
      </c>
      <c r="L1034" s="1" t="s">
        <v>6155</v>
      </c>
      <c r="M1034" s="1" t="s">
        <v>168</v>
      </c>
      <c r="N1034" s="1" t="s">
        <v>203</v>
      </c>
      <c r="O1034" s="1" t="s">
        <v>6156</v>
      </c>
      <c r="P1034" s="1" t="s">
        <v>6157</v>
      </c>
      <c r="Q1034">
        <v>46</v>
      </c>
      <c r="R1034">
        <v>5</v>
      </c>
      <c r="S1034">
        <v>41</v>
      </c>
      <c r="T1034">
        <v>20</v>
      </c>
      <c r="U1034">
        <v>8</v>
      </c>
      <c r="V1034">
        <v>80</v>
      </c>
      <c r="W1034" s="1" t="s">
        <v>259</v>
      </c>
      <c r="X1034" s="1" t="s">
        <v>260</v>
      </c>
      <c r="Y1034" s="1" t="s">
        <v>54</v>
      </c>
      <c r="Z1034">
        <v>10</v>
      </c>
      <c r="AA1034" s="2">
        <v>46025</v>
      </c>
      <c r="AB1034">
        <v>50578.93</v>
      </c>
      <c r="AC1034">
        <v>71870.3</v>
      </c>
      <c r="AD1034">
        <v>2326630.7799999998</v>
      </c>
      <c r="AE1034" s="1" t="s">
        <v>55</v>
      </c>
      <c r="AF1034" s="2">
        <v>46180</v>
      </c>
      <c r="AG1034" s="2">
        <v>46033</v>
      </c>
      <c r="AH1034" s="2"/>
      <c r="AI1034" s="1" t="s">
        <v>91</v>
      </c>
      <c r="AJ1034" s="1" t="s">
        <v>92</v>
      </c>
    </row>
    <row r="1035" spans="1:36">
      <c r="A1035" s="1" t="s">
        <v>6158</v>
      </c>
      <c r="B1035" s="1" t="s">
        <v>6159</v>
      </c>
      <c r="C1035" s="1" t="s">
        <v>6160</v>
      </c>
      <c r="D1035" s="1" t="s">
        <v>426</v>
      </c>
      <c r="E1035" s="1" t="s">
        <v>146</v>
      </c>
      <c r="F1035" s="1" t="s">
        <v>266</v>
      </c>
      <c r="G1035" s="1" t="s">
        <v>276</v>
      </c>
      <c r="H1035" s="1" t="s">
        <v>43</v>
      </c>
      <c r="I1035" s="1" t="s">
        <v>201</v>
      </c>
      <c r="J1035" t="s">
        <v>82</v>
      </c>
      <c r="K1035" t="s">
        <v>83</v>
      </c>
      <c r="L1035" s="1" t="s">
        <v>6161</v>
      </c>
      <c r="M1035" s="1" t="s">
        <v>126</v>
      </c>
      <c r="N1035" s="1" t="s">
        <v>69</v>
      </c>
      <c r="O1035" s="1" t="s">
        <v>6162</v>
      </c>
      <c r="P1035" s="1" t="s">
        <v>6163</v>
      </c>
      <c r="Q1035">
        <v>75</v>
      </c>
      <c r="R1035">
        <v>14</v>
      </c>
      <c r="S1035">
        <v>61</v>
      </c>
      <c r="T1035">
        <v>15</v>
      </c>
      <c r="U1035">
        <v>7</v>
      </c>
      <c r="V1035">
        <v>120</v>
      </c>
      <c r="W1035" s="1" t="s">
        <v>88</v>
      </c>
      <c r="X1035" s="1" t="s">
        <v>89</v>
      </c>
      <c r="Y1035" s="1" t="s">
        <v>90</v>
      </c>
      <c r="Z1035">
        <v>27</v>
      </c>
      <c r="AA1035" s="2">
        <v>45835</v>
      </c>
      <c r="AB1035">
        <v>521040.62</v>
      </c>
      <c r="AC1035">
        <v>614416.47</v>
      </c>
      <c r="AD1035">
        <v>39078046.5</v>
      </c>
      <c r="AE1035" s="1" t="s">
        <v>55</v>
      </c>
      <c r="AF1035" s="2">
        <v>46169</v>
      </c>
      <c r="AG1035" s="2">
        <v>45843</v>
      </c>
      <c r="AH1035" s="2"/>
      <c r="AI1035" s="1" t="s">
        <v>91</v>
      </c>
      <c r="AJ1035" s="1" t="s">
        <v>92</v>
      </c>
    </row>
    <row r="1036" spans="1:36">
      <c r="A1036" s="1" t="s">
        <v>6164</v>
      </c>
      <c r="B1036" s="1" t="s">
        <v>6165</v>
      </c>
      <c r="C1036" s="1"/>
      <c r="D1036" s="1" t="s">
        <v>943</v>
      </c>
      <c r="E1036" s="1" t="s">
        <v>335</v>
      </c>
      <c r="F1036" s="1" t="s">
        <v>97</v>
      </c>
      <c r="G1036" s="1" t="s">
        <v>715</v>
      </c>
      <c r="H1036" s="1" t="s">
        <v>43</v>
      </c>
      <c r="I1036" s="1" t="s">
        <v>44</v>
      </c>
      <c r="J1036" t="s">
        <v>45</v>
      </c>
      <c r="K1036" t="s">
        <v>46</v>
      </c>
      <c r="L1036" s="1" t="s">
        <v>2301</v>
      </c>
      <c r="M1036" s="1" t="s">
        <v>68</v>
      </c>
      <c r="N1036" s="1" t="s">
        <v>278</v>
      </c>
      <c r="O1036" s="1" t="s">
        <v>6166</v>
      </c>
      <c r="P1036" s="1" t="s">
        <v>6167</v>
      </c>
      <c r="Q1036">
        <v>2</v>
      </c>
      <c r="R1036">
        <v>0</v>
      </c>
      <c r="S1036">
        <v>2</v>
      </c>
      <c r="T1036">
        <v>25</v>
      </c>
      <c r="U1036">
        <v>10</v>
      </c>
      <c r="V1036">
        <v>100</v>
      </c>
      <c r="W1036" s="1" t="s">
        <v>249</v>
      </c>
      <c r="X1036" s="1" t="s">
        <v>375</v>
      </c>
      <c r="Y1036" s="1" t="s">
        <v>54</v>
      </c>
      <c r="Z1036">
        <v>5</v>
      </c>
      <c r="AA1036" s="2">
        <v>45662</v>
      </c>
      <c r="AB1036">
        <v>161719.53</v>
      </c>
      <c r="AC1036">
        <v>193992.01</v>
      </c>
      <c r="AD1036">
        <v>323439.06</v>
      </c>
      <c r="AE1036" s="1" t="s">
        <v>55</v>
      </c>
      <c r="AF1036" s="2">
        <v>46155</v>
      </c>
      <c r="AG1036" s="2">
        <v>45665</v>
      </c>
      <c r="AH1036" s="2"/>
      <c r="AI1036" s="1" t="s">
        <v>129</v>
      </c>
      <c r="AJ1036" s="1" t="s">
        <v>57</v>
      </c>
    </row>
    <row r="1037" spans="1:36">
      <c r="A1037" s="1" t="s">
        <v>6168</v>
      </c>
      <c r="B1037" s="1" t="s">
        <v>6169</v>
      </c>
      <c r="C1037" s="1" t="s">
        <v>6170</v>
      </c>
      <c r="D1037" s="1" t="s">
        <v>303</v>
      </c>
      <c r="E1037" s="1" t="s">
        <v>146</v>
      </c>
      <c r="F1037" s="1" t="s">
        <v>63</v>
      </c>
      <c r="G1037" s="1" t="s">
        <v>384</v>
      </c>
      <c r="H1037" s="1" t="s">
        <v>43</v>
      </c>
      <c r="I1037" s="1" t="s">
        <v>44</v>
      </c>
      <c r="J1037" t="s">
        <v>45</v>
      </c>
      <c r="K1037" t="s">
        <v>46</v>
      </c>
      <c r="L1037" s="1" t="s">
        <v>6171</v>
      </c>
      <c r="M1037" s="1" t="s">
        <v>168</v>
      </c>
      <c r="N1037" s="1" t="s">
        <v>236</v>
      </c>
      <c r="O1037" s="1" t="s">
        <v>6172</v>
      </c>
      <c r="P1037" s="1" t="s">
        <v>6173</v>
      </c>
      <c r="Q1037">
        <v>142</v>
      </c>
      <c r="R1037">
        <v>24</v>
      </c>
      <c r="S1037">
        <v>118</v>
      </c>
      <c r="T1037">
        <v>30</v>
      </c>
      <c r="U1037">
        <v>9</v>
      </c>
      <c r="V1037">
        <v>150</v>
      </c>
      <c r="W1037" s="1" t="s">
        <v>151</v>
      </c>
      <c r="X1037" s="1" t="s">
        <v>152</v>
      </c>
      <c r="Y1037" s="1" t="s">
        <v>153</v>
      </c>
      <c r="Z1037">
        <v>33</v>
      </c>
      <c r="AA1037" s="2">
        <v>45881</v>
      </c>
      <c r="AB1037">
        <v>129547.37</v>
      </c>
      <c r="AC1037">
        <v>163757.04</v>
      </c>
      <c r="AD1037">
        <v>18395726.539999999</v>
      </c>
      <c r="AE1037" s="1" t="s">
        <v>55</v>
      </c>
      <c r="AF1037" s="2">
        <v>46158</v>
      </c>
      <c r="AG1037" s="2">
        <v>45888</v>
      </c>
      <c r="AH1037" s="2">
        <v>46794</v>
      </c>
      <c r="AI1037" s="1" t="s">
        <v>91</v>
      </c>
      <c r="AJ1037" s="1" t="s">
        <v>92</v>
      </c>
    </row>
    <row r="1038" spans="1:36">
      <c r="A1038" s="1" t="s">
        <v>6174</v>
      </c>
      <c r="B1038" s="1" t="s">
        <v>6175</v>
      </c>
      <c r="C1038" s="1" t="s">
        <v>6176</v>
      </c>
      <c r="D1038" s="1" t="s">
        <v>242</v>
      </c>
      <c r="E1038" s="1" t="s">
        <v>243</v>
      </c>
      <c r="F1038" s="1" t="s">
        <v>363</v>
      </c>
      <c r="G1038" s="1" t="s">
        <v>778</v>
      </c>
      <c r="H1038" s="1" t="s">
        <v>43</v>
      </c>
      <c r="I1038" s="1" t="s">
        <v>44</v>
      </c>
      <c r="J1038" t="s">
        <v>82</v>
      </c>
      <c r="K1038" t="s">
        <v>83</v>
      </c>
      <c r="L1038" s="1" t="s">
        <v>6177</v>
      </c>
      <c r="M1038" s="1" t="s">
        <v>100</v>
      </c>
      <c r="N1038" s="1" t="s">
        <v>278</v>
      </c>
      <c r="O1038" s="1" t="s">
        <v>1491</v>
      </c>
      <c r="P1038" s="1" t="s">
        <v>6178</v>
      </c>
      <c r="Q1038">
        <v>77</v>
      </c>
      <c r="R1038">
        <v>22</v>
      </c>
      <c r="S1038">
        <v>55</v>
      </c>
      <c r="T1038">
        <v>60</v>
      </c>
      <c r="U1038">
        <v>30</v>
      </c>
      <c r="V1038">
        <v>300</v>
      </c>
      <c r="W1038" s="1" t="s">
        <v>151</v>
      </c>
      <c r="X1038" s="1" t="s">
        <v>152</v>
      </c>
      <c r="Y1038" s="1" t="s">
        <v>153</v>
      </c>
      <c r="Z1038">
        <v>33</v>
      </c>
      <c r="AA1038" s="2">
        <v>45978</v>
      </c>
      <c r="AB1038">
        <v>99554.08</v>
      </c>
      <c r="AC1038">
        <v>116231.63</v>
      </c>
      <c r="AD1038">
        <v>7665664.1600000001</v>
      </c>
      <c r="AE1038" s="1" t="s">
        <v>55</v>
      </c>
      <c r="AF1038" s="2">
        <v>46200</v>
      </c>
      <c r="AG1038" s="2">
        <v>45993</v>
      </c>
      <c r="AH1038" s="2"/>
      <c r="AI1038" s="1" t="s">
        <v>91</v>
      </c>
      <c r="AJ1038" s="1" t="s">
        <v>92</v>
      </c>
    </row>
    <row r="1039" spans="1:36">
      <c r="A1039" s="1" t="s">
        <v>6179</v>
      </c>
      <c r="B1039" s="1" t="s">
        <v>6180</v>
      </c>
      <c r="C1039" s="1" t="s">
        <v>6181</v>
      </c>
      <c r="D1039" s="1" t="s">
        <v>799</v>
      </c>
      <c r="E1039" s="1" t="s">
        <v>254</v>
      </c>
      <c r="F1039" s="1" t="s">
        <v>135</v>
      </c>
      <c r="G1039" s="1" t="s">
        <v>136</v>
      </c>
      <c r="H1039" s="1" t="s">
        <v>137</v>
      </c>
      <c r="I1039" s="1" t="s">
        <v>44</v>
      </c>
      <c r="J1039" t="s">
        <v>45</v>
      </c>
      <c r="K1039" t="s">
        <v>46</v>
      </c>
      <c r="L1039" s="1" t="s">
        <v>6182</v>
      </c>
      <c r="M1039" s="1" t="s">
        <v>48</v>
      </c>
      <c r="N1039" s="1" t="s">
        <v>101</v>
      </c>
      <c r="O1039" s="1" t="s">
        <v>6183</v>
      </c>
      <c r="P1039" s="1" t="s">
        <v>6184</v>
      </c>
      <c r="Q1039">
        <v>46</v>
      </c>
      <c r="R1039">
        <v>16</v>
      </c>
      <c r="S1039">
        <v>30</v>
      </c>
      <c r="T1039">
        <v>25</v>
      </c>
      <c r="U1039">
        <v>10</v>
      </c>
      <c r="V1039">
        <v>125</v>
      </c>
      <c r="W1039" s="1" t="s">
        <v>72</v>
      </c>
      <c r="X1039" s="1" t="s">
        <v>73</v>
      </c>
      <c r="Y1039" s="1" t="s">
        <v>74</v>
      </c>
      <c r="Z1039">
        <v>19</v>
      </c>
      <c r="AA1039" s="2">
        <v>45821</v>
      </c>
      <c r="AB1039">
        <v>24210.17</v>
      </c>
      <c r="AC1039">
        <v>28011.33</v>
      </c>
      <c r="AD1039">
        <v>1113667.82</v>
      </c>
      <c r="AE1039" s="1" t="s">
        <v>55</v>
      </c>
      <c r="AF1039" s="2">
        <v>46148</v>
      </c>
      <c r="AG1039" s="2">
        <v>45822</v>
      </c>
      <c r="AH1039" s="2">
        <v>46147</v>
      </c>
      <c r="AI1039" s="1" t="s">
        <v>91</v>
      </c>
      <c r="AJ1039" s="1" t="s">
        <v>92</v>
      </c>
    </row>
    <row r="1040" spans="1:36">
      <c r="A1040" s="1" t="s">
        <v>6185</v>
      </c>
      <c r="B1040" s="1" t="s">
        <v>6186</v>
      </c>
      <c r="C1040" s="1" t="s">
        <v>6187</v>
      </c>
      <c r="D1040" s="1" t="s">
        <v>971</v>
      </c>
      <c r="E1040" s="1" t="s">
        <v>110</v>
      </c>
      <c r="F1040" s="1" t="s">
        <v>41</v>
      </c>
      <c r="G1040" s="1" t="s">
        <v>147</v>
      </c>
      <c r="H1040" s="1" t="s">
        <v>43</v>
      </c>
      <c r="I1040" s="1" t="s">
        <v>44</v>
      </c>
      <c r="J1040" t="s">
        <v>82</v>
      </c>
      <c r="K1040" t="s">
        <v>83</v>
      </c>
      <c r="L1040" s="1" t="s">
        <v>4626</v>
      </c>
      <c r="M1040" s="1" t="s">
        <v>168</v>
      </c>
      <c r="N1040" s="1" t="s">
        <v>115</v>
      </c>
      <c r="O1040" s="1" t="s">
        <v>6188</v>
      </c>
      <c r="P1040" s="1" t="s">
        <v>6189</v>
      </c>
      <c r="Q1040">
        <v>362</v>
      </c>
      <c r="R1040">
        <v>79</v>
      </c>
      <c r="S1040">
        <v>283</v>
      </c>
      <c r="T1040">
        <v>100</v>
      </c>
      <c r="U1040">
        <v>40</v>
      </c>
      <c r="V1040">
        <v>400</v>
      </c>
      <c r="W1040" s="1" t="s">
        <v>161</v>
      </c>
      <c r="X1040" s="1" t="s">
        <v>162</v>
      </c>
      <c r="Y1040" s="1" t="s">
        <v>54</v>
      </c>
      <c r="Z1040">
        <v>3</v>
      </c>
      <c r="AA1040" s="2">
        <v>45836</v>
      </c>
      <c r="AB1040">
        <v>86583</v>
      </c>
      <c r="AC1040">
        <v>104867.57</v>
      </c>
      <c r="AD1040">
        <v>31343046</v>
      </c>
      <c r="AE1040" s="1" t="s">
        <v>55</v>
      </c>
      <c r="AF1040" s="2">
        <v>46178</v>
      </c>
      <c r="AG1040" s="2">
        <v>45838</v>
      </c>
      <c r="AH1040" s="2"/>
      <c r="AI1040" s="1" t="s">
        <v>91</v>
      </c>
      <c r="AJ1040" s="1" t="s">
        <v>92</v>
      </c>
    </row>
    <row r="1041" spans="1:36">
      <c r="A1041" s="1" t="s">
        <v>6190</v>
      </c>
      <c r="B1041" s="1" t="s">
        <v>6191</v>
      </c>
      <c r="C1041" s="1" t="s">
        <v>6192</v>
      </c>
      <c r="D1041" s="1" t="s">
        <v>494</v>
      </c>
      <c r="E1041" s="1" t="s">
        <v>79</v>
      </c>
      <c r="F1041" s="1" t="s">
        <v>363</v>
      </c>
      <c r="G1041" s="1" t="s">
        <v>495</v>
      </c>
      <c r="H1041" s="1" t="s">
        <v>43</v>
      </c>
      <c r="I1041" s="1" t="s">
        <v>44</v>
      </c>
      <c r="J1041" t="s">
        <v>65</v>
      </c>
      <c r="K1041" t="s">
        <v>66</v>
      </c>
      <c r="L1041" s="1" t="s">
        <v>868</v>
      </c>
      <c r="M1041" s="1" t="s">
        <v>139</v>
      </c>
      <c r="N1041" s="1" t="s">
        <v>101</v>
      </c>
      <c r="O1041" s="1" t="s">
        <v>6193</v>
      </c>
      <c r="P1041" s="1" t="s">
        <v>6194</v>
      </c>
      <c r="Q1041">
        <v>29</v>
      </c>
      <c r="R1041">
        <v>9</v>
      </c>
      <c r="S1041">
        <v>20</v>
      </c>
      <c r="T1041">
        <v>30</v>
      </c>
      <c r="U1041">
        <v>12</v>
      </c>
      <c r="V1041">
        <v>300</v>
      </c>
      <c r="W1041" s="1" t="s">
        <v>444</v>
      </c>
      <c r="X1041" s="1" t="s">
        <v>445</v>
      </c>
      <c r="Y1041" s="1" t="s">
        <v>74</v>
      </c>
      <c r="Z1041">
        <v>17</v>
      </c>
      <c r="AA1041" s="2">
        <v>45689</v>
      </c>
      <c r="AB1041">
        <v>46209.79</v>
      </c>
      <c r="AC1041">
        <v>53994.91</v>
      </c>
      <c r="AD1041">
        <v>1340083.9099999999</v>
      </c>
      <c r="AE1041" s="1" t="s">
        <v>55</v>
      </c>
      <c r="AF1041" s="2">
        <v>46149</v>
      </c>
      <c r="AG1041" s="2">
        <v>45699</v>
      </c>
      <c r="AH1041" s="2"/>
      <c r="AI1041" s="1" t="s">
        <v>129</v>
      </c>
      <c r="AJ1041" s="1" t="s">
        <v>57</v>
      </c>
    </row>
    <row r="1042" spans="1:36">
      <c r="A1042" s="1" t="s">
        <v>6195</v>
      </c>
      <c r="B1042" s="1" t="s">
        <v>6196</v>
      </c>
      <c r="C1042" s="1" t="s">
        <v>6197</v>
      </c>
      <c r="D1042" s="1" t="s">
        <v>557</v>
      </c>
      <c r="E1042" s="1" t="s">
        <v>254</v>
      </c>
      <c r="F1042" s="1" t="s">
        <v>135</v>
      </c>
      <c r="G1042" s="1" t="s">
        <v>706</v>
      </c>
      <c r="H1042" s="1" t="s">
        <v>137</v>
      </c>
      <c r="I1042" s="1" t="s">
        <v>44</v>
      </c>
      <c r="J1042" t="s">
        <v>45</v>
      </c>
      <c r="K1042" t="s">
        <v>46</v>
      </c>
      <c r="L1042" s="1" t="s">
        <v>5709</v>
      </c>
      <c r="M1042" s="1" t="s">
        <v>100</v>
      </c>
      <c r="N1042" s="1" t="s">
        <v>236</v>
      </c>
      <c r="O1042" s="1" t="s">
        <v>6198</v>
      </c>
      <c r="P1042" s="1" t="s">
        <v>6199</v>
      </c>
      <c r="Q1042">
        <v>65</v>
      </c>
      <c r="R1042">
        <v>7</v>
      </c>
      <c r="S1042">
        <v>58</v>
      </c>
      <c r="T1042">
        <v>25</v>
      </c>
      <c r="U1042">
        <v>12</v>
      </c>
      <c r="V1042">
        <v>250</v>
      </c>
      <c r="W1042" s="1" t="s">
        <v>249</v>
      </c>
      <c r="X1042" s="1" t="s">
        <v>375</v>
      </c>
      <c r="Y1042" s="1" t="s">
        <v>54</v>
      </c>
      <c r="Z1042">
        <v>8</v>
      </c>
      <c r="AA1042" s="2">
        <v>45726</v>
      </c>
      <c r="AB1042">
        <v>14039.06</v>
      </c>
      <c r="AC1042">
        <v>19319.68</v>
      </c>
      <c r="AD1042">
        <v>912538.9</v>
      </c>
      <c r="AE1042" s="1" t="s">
        <v>55</v>
      </c>
      <c r="AF1042" s="2">
        <v>46153</v>
      </c>
      <c r="AG1042" s="2">
        <v>45727</v>
      </c>
      <c r="AH1042" s="2">
        <v>46626</v>
      </c>
      <c r="AI1042" s="1" t="s">
        <v>91</v>
      </c>
      <c r="AJ1042" s="1" t="s">
        <v>92</v>
      </c>
    </row>
    <row r="1043" spans="1:36">
      <c r="A1043" s="1" t="s">
        <v>6200</v>
      </c>
      <c r="B1043" s="1" t="s">
        <v>6201</v>
      </c>
      <c r="C1043" s="1" t="s">
        <v>6202</v>
      </c>
      <c r="D1043" s="1" t="s">
        <v>121</v>
      </c>
      <c r="E1043" s="1" t="s">
        <v>122</v>
      </c>
      <c r="F1043" s="1" t="s">
        <v>123</v>
      </c>
      <c r="G1043" s="1" t="s">
        <v>200</v>
      </c>
      <c r="H1043" s="1" t="s">
        <v>43</v>
      </c>
      <c r="I1043" s="1" t="s">
        <v>44</v>
      </c>
      <c r="J1043" t="s">
        <v>65</v>
      </c>
      <c r="K1043" t="s">
        <v>66</v>
      </c>
      <c r="L1043" s="1" t="s">
        <v>6203</v>
      </c>
      <c r="M1043" s="1" t="s">
        <v>139</v>
      </c>
      <c r="N1043" s="1" t="s">
        <v>194</v>
      </c>
      <c r="O1043" s="1" t="s">
        <v>6204</v>
      </c>
      <c r="P1043" s="1" t="s">
        <v>6205</v>
      </c>
      <c r="Q1043">
        <v>32</v>
      </c>
      <c r="R1043">
        <v>2</v>
      </c>
      <c r="S1043">
        <v>30</v>
      </c>
      <c r="T1043">
        <v>100</v>
      </c>
      <c r="U1043">
        <v>40</v>
      </c>
      <c r="V1043">
        <v>600</v>
      </c>
      <c r="W1043" s="1" t="s">
        <v>444</v>
      </c>
      <c r="X1043" s="1" t="s">
        <v>445</v>
      </c>
      <c r="Y1043" s="1" t="s">
        <v>74</v>
      </c>
      <c r="Z1043">
        <v>19</v>
      </c>
      <c r="AA1043" s="2">
        <v>46056</v>
      </c>
      <c r="AB1043">
        <v>420488.41</v>
      </c>
      <c r="AC1043">
        <v>542555.17000000004</v>
      </c>
      <c r="AD1043">
        <v>13455629.119999999</v>
      </c>
      <c r="AE1043" s="1" t="s">
        <v>55</v>
      </c>
      <c r="AF1043" s="2">
        <v>46163</v>
      </c>
      <c r="AG1043" s="2">
        <v>46063</v>
      </c>
      <c r="AH1043" s="2"/>
      <c r="AI1043" s="1" t="s">
        <v>129</v>
      </c>
      <c r="AJ1043" s="1" t="s">
        <v>57</v>
      </c>
    </row>
    <row r="1044" spans="1:36">
      <c r="A1044" s="1" t="s">
        <v>6206</v>
      </c>
      <c r="B1044" s="1" t="s">
        <v>6207</v>
      </c>
      <c r="C1044" s="1" t="s">
        <v>6208</v>
      </c>
      <c r="D1044" s="1" t="s">
        <v>185</v>
      </c>
      <c r="E1044" s="1" t="s">
        <v>186</v>
      </c>
      <c r="F1044" s="1" t="s">
        <v>111</v>
      </c>
      <c r="G1044" s="1" t="s">
        <v>234</v>
      </c>
      <c r="H1044" s="1" t="s">
        <v>43</v>
      </c>
      <c r="I1044" s="1" t="s">
        <v>44</v>
      </c>
      <c r="J1044" t="s">
        <v>65</v>
      </c>
      <c r="K1044" t="s">
        <v>66</v>
      </c>
      <c r="L1044" s="1" t="s">
        <v>6209</v>
      </c>
      <c r="M1044" s="1" t="s">
        <v>168</v>
      </c>
      <c r="N1044" s="1" t="s">
        <v>49</v>
      </c>
      <c r="O1044" s="1" t="s">
        <v>6210</v>
      </c>
      <c r="P1044" s="1" t="s">
        <v>6211</v>
      </c>
      <c r="Q1044">
        <v>193</v>
      </c>
      <c r="R1044">
        <v>8</v>
      </c>
      <c r="S1044">
        <v>185</v>
      </c>
      <c r="T1044">
        <v>75</v>
      </c>
      <c r="U1044">
        <v>30</v>
      </c>
      <c r="V1044">
        <v>375</v>
      </c>
      <c r="W1044" s="1" t="s">
        <v>229</v>
      </c>
      <c r="X1044" s="1" t="s">
        <v>230</v>
      </c>
      <c r="Y1044" s="1" t="s">
        <v>153</v>
      </c>
      <c r="Z1044">
        <v>32</v>
      </c>
      <c r="AA1044" s="2">
        <v>45704</v>
      </c>
      <c r="AB1044">
        <v>195237.1</v>
      </c>
      <c r="AC1044">
        <v>240460.51</v>
      </c>
      <c r="AD1044">
        <v>37680760.299999997</v>
      </c>
      <c r="AE1044" s="1" t="s">
        <v>55</v>
      </c>
      <c r="AF1044" s="2">
        <v>46162</v>
      </c>
      <c r="AG1044" s="2">
        <v>45708</v>
      </c>
      <c r="AH1044" s="2"/>
      <c r="AI1044" s="1" t="s">
        <v>91</v>
      </c>
      <c r="AJ1044" s="1" t="s">
        <v>92</v>
      </c>
    </row>
    <row r="1045" spans="1:36">
      <c r="A1045" s="1" t="s">
        <v>6212</v>
      </c>
      <c r="B1045" s="1" t="s">
        <v>6213</v>
      </c>
      <c r="C1045" s="1" t="s">
        <v>6214</v>
      </c>
      <c r="D1045" s="1" t="s">
        <v>274</v>
      </c>
      <c r="E1045" s="1" t="s">
        <v>275</v>
      </c>
      <c r="F1045" s="1" t="s">
        <v>266</v>
      </c>
      <c r="G1045" s="1" t="s">
        <v>267</v>
      </c>
      <c r="H1045" s="1" t="s">
        <v>43</v>
      </c>
      <c r="I1045" s="1" t="s">
        <v>44</v>
      </c>
      <c r="J1045" t="s">
        <v>45</v>
      </c>
      <c r="K1045" t="s">
        <v>46</v>
      </c>
      <c r="L1045" s="1" t="s">
        <v>6215</v>
      </c>
      <c r="M1045" s="1" t="s">
        <v>48</v>
      </c>
      <c r="N1045" s="1" t="s">
        <v>203</v>
      </c>
      <c r="O1045" s="1" t="s">
        <v>6216</v>
      </c>
      <c r="P1045" s="1" t="s">
        <v>6217</v>
      </c>
      <c r="Q1045">
        <v>47</v>
      </c>
      <c r="R1045">
        <v>9</v>
      </c>
      <c r="S1045">
        <v>38</v>
      </c>
      <c r="T1045">
        <v>25</v>
      </c>
      <c r="U1045">
        <v>7</v>
      </c>
      <c r="V1045">
        <v>125</v>
      </c>
      <c r="W1045" s="1" t="s">
        <v>72</v>
      </c>
      <c r="X1045" s="1" t="s">
        <v>73</v>
      </c>
      <c r="Y1045" s="1" t="s">
        <v>74</v>
      </c>
      <c r="Z1045">
        <v>16</v>
      </c>
      <c r="AA1045" s="2">
        <v>46013</v>
      </c>
      <c r="AB1045">
        <v>274416.09000000003</v>
      </c>
      <c r="AC1045">
        <v>417498.76</v>
      </c>
      <c r="AD1045">
        <v>12897556.23</v>
      </c>
      <c r="AE1045" s="1" t="s">
        <v>55</v>
      </c>
      <c r="AF1045" s="2">
        <v>46166</v>
      </c>
      <c r="AG1045" s="2">
        <v>46023</v>
      </c>
      <c r="AH1045" s="2"/>
      <c r="AI1045" s="1" t="s">
        <v>91</v>
      </c>
      <c r="AJ1045" s="1" t="s">
        <v>92</v>
      </c>
    </row>
    <row r="1046" spans="1:36">
      <c r="A1046" s="1" t="s">
        <v>6218</v>
      </c>
      <c r="B1046" s="1" t="s">
        <v>6219</v>
      </c>
      <c r="C1046" s="1" t="s">
        <v>6220</v>
      </c>
      <c r="D1046" s="1" t="s">
        <v>96</v>
      </c>
      <c r="E1046" s="1" t="s">
        <v>40</v>
      </c>
      <c r="F1046" s="1" t="s">
        <v>97</v>
      </c>
      <c r="G1046" s="1" t="s">
        <v>1110</v>
      </c>
      <c r="H1046" s="1" t="s">
        <v>43</v>
      </c>
      <c r="I1046" s="1" t="s">
        <v>44</v>
      </c>
      <c r="J1046" t="s">
        <v>65</v>
      </c>
      <c r="K1046" t="s">
        <v>66</v>
      </c>
      <c r="L1046" s="1" t="s">
        <v>4083</v>
      </c>
      <c r="M1046" s="1" t="s">
        <v>48</v>
      </c>
      <c r="N1046" s="1" t="s">
        <v>49</v>
      </c>
      <c r="O1046" s="1" t="s">
        <v>6221</v>
      </c>
      <c r="P1046" s="1" t="s">
        <v>6222</v>
      </c>
      <c r="Q1046">
        <v>45</v>
      </c>
      <c r="R1046">
        <v>17</v>
      </c>
      <c r="S1046">
        <v>28</v>
      </c>
      <c r="T1046">
        <v>30</v>
      </c>
      <c r="U1046">
        <v>15</v>
      </c>
      <c r="V1046">
        <v>180</v>
      </c>
      <c r="W1046" s="1" t="s">
        <v>444</v>
      </c>
      <c r="X1046" s="1" t="s">
        <v>445</v>
      </c>
      <c r="Y1046" s="1" t="s">
        <v>74</v>
      </c>
      <c r="Z1046">
        <v>17</v>
      </c>
      <c r="AA1046" s="2"/>
      <c r="AB1046">
        <v>34421.49</v>
      </c>
      <c r="AC1046">
        <v>48098</v>
      </c>
      <c r="AD1046">
        <v>1548967.05</v>
      </c>
      <c r="AE1046" s="1" t="s">
        <v>55</v>
      </c>
      <c r="AF1046" s="2">
        <v>46156</v>
      </c>
      <c r="AG1046" s="2">
        <v>45860</v>
      </c>
      <c r="AH1046" s="2"/>
      <c r="AI1046" s="1" t="s">
        <v>91</v>
      </c>
      <c r="AJ1046" s="1" t="s">
        <v>92</v>
      </c>
    </row>
    <row r="1047" spans="1:36">
      <c r="A1047" s="1" t="s">
        <v>6223</v>
      </c>
      <c r="B1047" s="1" t="s">
        <v>6224</v>
      </c>
      <c r="C1047" s="1" t="s">
        <v>6225</v>
      </c>
      <c r="D1047" s="1" t="s">
        <v>486</v>
      </c>
      <c r="E1047" s="1" t="s">
        <v>254</v>
      </c>
      <c r="F1047" s="1" t="s">
        <v>217</v>
      </c>
      <c r="G1047" s="1" t="s">
        <v>255</v>
      </c>
      <c r="H1047" s="1" t="s">
        <v>43</v>
      </c>
      <c r="I1047" s="1" t="s">
        <v>44</v>
      </c>
      <c r="J1047" t="s">
        <v>65</v>
      </c>
      <c r="K1047" t="s">
        <v>66</v>
      </c>
      <c r="L1047" s="1" t="s">
        <v>2919</v>
      </c>
      <c r="M1047" s="1" t="s">
        <v>100</v>
      </c>
      <c r="N1047" s="1" t="s">
        <v>49</v>
      </c>
      <c r="O1047" s="1" t="s">
        <v>6226</v>
      </c>
      <c r="P1047" s="1" t="s">
        <v>6227</v>
      </c>
      <c r="Q1047">
        <v>399</v>
      </c>
      <c r="R1047">
        <v>132</v>
      </c>
      <c r="S1047">
        <v>267</v>
      </c>
      <c r="T1047">
        <v>100</v>
      </c>
      <c r="U1047">
        <v>30</v>
      </c>
      <c r="V1047">
        <v>400</v>
      </c>
      <c r="W1047" s="1" t="s">
        <v>72</v>
      </c>
      <c r="X1047" s="1" t="s">
        <v>73</v>
      </c>
      <c r="Y1047" s="1" t="s">
        <v>74</v>
      </c>
      <c r="Z1047">
        <v>17</v>
      </c>
      <c r="AA1047" s="2">
        <v>45686</v>
      </c>
      <c r="AB1047">
        <v>81545.8</v>
      </c>
      <c r="AC1047">
        <v>116415.32</v>
      </c>
      <c r="AD1047">
        <v>32536774.199999999</v>
      </c>
      <c r="AE1047" s="1" t="s">
        <v>55</v>
      </c>
      <c r="AF1047" s="2">
        <v>46179</v>
      </c>
      <c r="AG1047" s="2">
        <v>45695</v>
      </c>
      <c r="AH1047" s="2"/>
      <c r="AI1047" s="1" t="s">
        <v>91</v>
      </c>
      <c r="AJ1047" s="1" t="s">
        <v>92</v>
      </c>
    </row>
    <row r="1048" spans="1:36">
      <c r="A1048" s="1" t="s">
        <v>6228</v>
      </c>
      <c r="B1048" s="1" t="s">
        <v>6229</v>
      </c>
      <c r="C1048" s="1" t="s">
        <v>6230</v>
      </c>
      <c r="D1048" s="1" t="s">
        <v>378</v>
      </c>
      <c r="E1048" s="1" t="s">
        <v>110</v>
      </c>
      <c r="F1048" s="1" t="s">
        <v>63</v>
      </c>
      <c r="G1048" s="1" t="s">
        <v>64</v>
      </c>
      <c r="H1048" s="1" t="s">
        <v>43</v>
      </c>
      <c r="I1048" s="1" t="s">
        <v>201</v>
      </c>
      <c r="J1048" t="s">
        <v>45</v>
      </c>
      <c r="K1048" t="s">
        <v>46</v>
      </c>
      <c r="L1048" s="1" t="s">
        <v>6231</v>
      </c>
      <c r="M1048" s="1" t="s">
        <v>68</v>
      </c>
      <c r="N1048" s="1" t="s">
        <v>115</v>
      </c>
      <c r="O1048" s="1" t="s">
        <v>6232</v>
      </c>
      <c r="P1048" s="1" t="s">
        <v>6233</v>
      </c>
      <c r="Q1048">
        <v>43</v>
      </c>
      <c r="R1048">
        <v>4</v>
      </c>
      <c r="S1048">
        <v>39</v>
      </c>
      <c r="U1048">
        <v>9</v>
      </c>
      <c r="V1048">
        <v>120</v>
      </c>
      <c r="W1048" s="1" t="s">
        <v>52</v>
      </c>
      <c r="X1048" s="1" t="s">
        <v>53</v>
      </c>
      <c r="Y1048" s="1" t="s">
        <v>54</v>
      </c>
      <c r="Z1048">
        <v>5</v>
      </c>
      <c r="AA1048" s="2">
        <v>46133</v>
      </c>
      <c r="AB1048">
        <v>45310.34</v>
      </c>
      <c r="AC1048">
        <v>56319.99</v>
      </c>
      <c r="AD1048">
        <v>1948344.62</v>
      </c>
      <c r="AE1048" s="1" t="s">
        <v>55</v>
      </c>
      <c r="AF1048" s="2">
        <v>46154</v>
      </c>
      <c r="AG1048" s="2">
        <v>46134</v>
      </c>
      <c r="AH1048" s="2">
        <v>46190</v>
      </c>
      <c r="AI1048" s="1" t="s">
        <v>91</v>
      </c>
      <c r="AJ1048" s="1" t="s">
        <v>92</v>
      </c>
    </row>
    <row r="1049" spans="1:36">
      <c r="A1049" s="1" t="s">
        <v>6234</v>
      </c>
      <c r="B1049" s="1" t="s">
        <v>6235</v>
      </c>
      <c r="C1049" s="1" t="s">
        <v>6236</v>
      </c>
      <c r="D1049" s="1" t="s">
        <v>830</v>
      </c>
      <c r="E1049" s="1" t="s">
        <v>265</v>
      </c>
      <c r="F1049" s="1" t="s">
        <v>622</v>
      </c>
      <c r="G1049" s="1" t="s">
        <v>693</v>
      </c>
      <c r="H1049" s="1" t="s">
        <v>43</v>
      </c>
      <c r="I1049" s="1" t="s">
        <v>44</v>
      </c>
      <c r="J1049" t="s">
        <v>45</v>
      </c>
      <c r="K1049" t="s">
        <v>46</v>
      </c>
      <c r="L1049" s="1" t="s">
        <v>6237</v>
      </c>
      <c r="M1049" s="1" t="s">
        <v>168</v>
      </c>
      <c r="N1049" s="1" t="s">
        <v>49</v>
      </c>
      <c r="O1049" s="1" t="s">
        <v>6238</v>
      </c>
      <c r="P1049" s="1" t="s">
        <v>6239</v>
      </c>
      <c r="Q1049">
        <v>281</v>
      </c>
      <c r="R1049">
        <v>60</v>
      </c>
      <c r="S1049">
        <v>221</v>
      </c>
      <c r="T1049">
        <v>60</v>
      </c>
      <c r="U1049">
        <v>30</v>
      </c>
      <c r="V1049">
        <v>600</v>
      </c>
      <c r="W1049" s="1" t="s">
        <v>249</v>
      </c>
      <c r="X1049" s="1" t="s">
        <v>375</v>
      </c>
      <c r="Y1049" s="1" t="s">
        <v>54</v>
      </c>
      <c r="Z1049">
        <v>5</v>
      </c>
      <c r="AA1049" s="2">
        <v>45871</v>
      </c>
      <c r="AB1049">
        <v>242114.58</v>
      </c>
      <c r="AC1049">
        <v>358360.63</v>
      </c>
      <c r="AD1049">
        <v>68034196.980000004</v>
      </c>
      <c r="AE1049" s="1" t="s">
        <v>55</v>
      </c>
      <c r="AF1049" s="2">
        <v>46197</v>
      </c>
      <c r="AG1049" s="2">
        <v>45884</v>
      </c>
      <c r="AH1049" s="2"/>
      <c r="AI1049" s="1" t="s">
        <v>91</v>
      </c>
      <c r="AJ1049" s="1" t="s">
        <v>92</v>
      </c>
    </row>
    <row r="1050" spans="1:36">
      <c r="A1050" s="1" t="s">
        <v>6240</v>
      </c>
      <c r="B1050" s="1" t="s">
        <v>6241</v>
      </c>
      <c r="C1050" s="1" t="s">
        <v>6242</v>
      </c>
      <c r="D1050" s="1" t="s">
        <v>2380</v>
      </c>
      <c r="E1050" s="1" t="s">
        <v>62</v>
      </c>
      <c r="F1050" s="1" t="s">
        <v>80</v>
      </c>
      <c r="G1050" s="1" t="s">
        <v>285</v>
      </c>
      <c r="H1050" s="1" t="s">
        <v>43</v>
      </c>
      <c r="I1050" s="1" t="s">
        <v>44</v>
      </c>
      <c r="J1050" t="s">
        <v>45</v>
      </c>
      <c r="K1050" t="s">
        <v>46</v>
      </c>
      <c r="L1050" s="1" t="s">
        <v>6243</v>
      </c>
      <c r="M1050" s="1" t="s">
        <v>100</v>
      </c>
      <c r="N1050" s="1" t="s">
        <v>49</v>
      </c>
      <c r="O1050" s="1" t="s">
        <v>6244</v>
      </c>
      <c r="P1050" s="1" t="s">
        <v>6245</v>
      </c>
      <c r="Q1050">
        <v>308</v>
      </c>
      <c r="R1050">
        <v>38</v>
      </c>
      <c r="S1050">
        <v>270</v>
      </c>
      <c r="T1050">
        <v>75</v>
      </c>
      <c r="U1050">
        <v>30</v>
      </c>
      <c r="V1050">
        <v>450</v>
      </c>
      <c r="W1050" s="1" t="s">
        <v>259</v>
      </c>
      <c r="X1050" s="1" t="s">
        <v>260</v>
      </c>
      <c r="Y1050" s="1" t="s">
        <v>54</v>
      </c>
      <c r="Z1050">
        <v>6</v>
      </c>
      <c r="AA1050" s="2">
        <v>46017</v>
      </c>
      <c r="AB1050">
        <v>1111352.57</v>
      </c>
      <c r="AC1050">
        <v>1285974.6399999999</v>
      </c>
      <c r="AD1050">
        <v>342296591.60000002</v>
      </c>
      <c r="AE1050" s="1" t="s">
        <v>55</v>
      </c>
      <c r="AF1050" s="2">
        <v>46175</v>
      </c>
      <c r="AG1050" s="2">
        <v>46032</v>
      </c>
      <c r="AH1050" s="2"/>
      <c r="AI1050" s="1" t="s">
        <v>91</v>
      </c>
      <c r="AJ1050" s="1" t="s">
        <v>92</v>
      </c>
    </row>
    <row r="1051" spans="1:36">
      <c r="A1051" s="1" t="s">
        <v>6246</v>
      </c>
      <c r="B1051" s="1" t="s">
        <v>6247</v>
      </c>
      <c r="C1051" s="1" t="s">
        <v>6248</v>
      </c>
      <c r="D1051" s="1" t="s">
        <v>61</v>
      </c>
      <c r="E1051" s="1" t="s">
        <v>62</v>
      </c>
      <c r="F1051" s="1" t="s">
        <v>63</v>
      </c>
      <c r="G1051" s="1" t="s">
        <v>304</v>
      </c>
      <c r="H1051" s="1" t="s">
        <v>43</v>
      </c>
      <c r="I1051" s="1" t="s">
        <v>44</v>
      </c>
      <c r="J1051" t="s">
        <v>82</v>
      </c>
      <c r="K1051" t="s">
        <v>83</v>
      </c>
      <c r="L1051" s="1" t="s">
        <v>6249</v>
      </c>
      <c r="M1051" s="1" t="s">
        <v>100</v>
      </c>
      <c r="N1051" s="1" t="s">
        <v>203</v>
      </c>
      <c r="O1051" s="1" t="s">
        <v>6250</v>
      </c>
      <c r="P1051" s="1" t="s">
        <v>6251</v>
      </c>
      <c r="Q1051">
        <v>368</v>
      </c>
      <c r="R1051">
        <v>15</v>
      </c>
      <c r="S1051">
        <v>353</v>
      </c>
      <c r="T1051">
        <v>75</v>
      </c>
      <c r="U1051">
        <v>22</v>
      </c>
      <c r="V1051">
        <v>375</v>
      </c>
      <c r="W1051" s="1" t="s">
        <v>104</v>
      </c>
      <c r="X1051" s="1" t="s">
        <v>105</v>
      </c>
      <c r="Y1051" s="1" t="s">
        <v>54</v>
      </c>
      <c r="Z1051">
        <v>7</v>
      </c>
      <c r="AA1051" s="2">
        <v>46163</v>
      </c>
      <c r="AB1051">
        <v>121856.89</v>
      </c>
      <c r="AC1051">
        <v>160214.26</v>
      </c>
      <c r="AD1051">
        <v>44843335.520000003</v>
      </c>
      <c r="AE1051" s="1" t="s">
        <v>55</v>
      </c>
      <c r="AF1051" s="2">
        <v>46168</v>
      </c>
      <c r="AG1051" s="2">
        <v>46166</v>
      </c>
      <c r="AH1051" s="2">
        <v>46552</v>
      </c>
      <c r="AI1051" s="1" t="s">
        <v>91</v>
      </c>
      <c r="AJ1051" s="1" t="s">
        <v>92</v>
      </c>
    </row>
    <row r="1052" spans="1:36">
      <c r="A1052" s="1" t="s">
        <v>6252</v>
      </c>
      <c r="B1052" s="1" t="s">
        <v>6253</v>
      </c>
      <c r="C1052" s="1" t="s">
        <v>6254</v>
      </c>
      <c r="D1052" s="1" t="s">
        <v>274</v>
      </c>
      <c r="E1052" s="1" t="s">
        <v>275</v>
      </c>
      <c r="F1052" s="1" t="s">
        <v>266</v>
      </c>
      <c r="G1052" s="1" t="s">
        <v>313</v>
      </c>
      <c r="H1052" s="1" t="s">
        <v>43</v>
      </c>
      <c r="I1052" s="1" t="s">
        <v>44</v>
      </c>
      <c r="J1052" t="s">
        <v>65</v>
      </c>
      <c r="K1052" t="s">
        <v>66</v>
      </c>
      <c r="L1052" s="1" t="s">
        <v>1199</v>
      </c>
      <c r="M1052" s="1" t="s">
        <v>68</v>
      </c>
      <c r="N1052" s="1" t="s">
        <v>203</v>
      </c>
      <c r="O1052" s="1" t="s">
        <v>6255</v>
      </c>
      <c r="P1052" s="1" t="s">
        <v>6256</v>
      </c>
      <c r="Q1052">
        <v>0</v>
      </c>
      <c r="R1052">
        <v>0</v>
      </c>
      <c r="S1052">
        <v>0</v>
      </c>
      <c r="T1052">
        <v>50</v>
      </c>
      <c r="U1052">
        <v>15</v>
      </c>
      <c r="V1052">
        <v>500</v>
      </c>
      <c r="W1052" s="1" t="s">
        <v>181</v>
      </c>
      <c r="X1052" s="1" t="s">
        <v>171</v>
      </c>
      <c r="Y1052" s="1" t="s">
        <v>54</v>
      </c>
      <c r="Z1052">
        <v>12</v>
      </c>
      <c r="AA1052" s="2">
        <v>46119</v>
      </c>
      <c r="AB1052">
        <v>587010.82999999996</v>
      </c>
      <c r="AC1052">
        <v>815897.83</v>
      </c>
      <c r="AD1052">
        <v>0</v>
      </c>
      <c r="AE1052" s="1" t="s">
        <v>55</v>
      </c>
      <c r="AF1052" s="2">
        <v>46201</v>
      </c>
      <c r="AG1052" s="2">
        <v>46124</v>
      </c>
      <c r="AH1052" s="2"/>
      <c r="AI1052" s="1" t="s">
        <v>56</v>
      </c>
      <c r="AJ1052" s="1" t="s">
        <v>57</v>
      </c>
    </row>
    <row r="1053" spans="1:36">
      <c r="A1053" s="1" t="s">
        <v>6257</v>
      </c>
      <c r="B1053" s="1" t="s">
        <v>6258</v>
      </c>
      <c r="C1053" s="1" t="s">
        <v>6259</v>
      </c>
      <c r="D1053" s="1" t="s">
        <v>145</v>
      </c>
      <c r="E1053" s="1" t="s">
        <v>146</v>
      </c>
      <c r="F1053" s="1" t="s">
        <v>41</v>
      </c>
      <c r="G1053" s="1" t="s">
        <v>147</v>
      </c>
      <c r="H1053" s="1" t="s">
        <v>43</v>
      </c>
      <c r="I1053" s="1" t="s">
        <v>44</v>
      </c>
      <c r="J1053" t="s">
        <v>82</v>
      </c>
      <c r="K1053" t="s">
        <v>83</v>
      </c>
      <c r="L1053" s="1" t="s">
        <v>6260</v>
      </c>
      <c r="M1053" s="1" t="s">
        <v>85</v>
      </c>
      <c r="N1053" s="1" t="s">
        <v>203</v>
      </c>
      <c r="O1053" s="1" t="s">
        <v>6261</v>
      </c>
      <c r="P1053" s="1" t="s">
        <v>5456</v>
      </c>
      <c r="Q1053">
        <v>21</v>
      </c>
      <c r="R1053">
        <v>8</v>
      </c>
      <c r="S1053">
        <v>13</v>
      </c>
      <c r="T1053">
        <v>15</v>
      </c>
      <c r="U1053">
        <v>4</v>
      </c>
      <c r="V1053">
        <v>75</v>
      </c>
      <c r="W1053" s="1" t="s">
        <v>104</v>
      </c>
      <c r="X1053" s="1" t="s">
        <v>105</v>
      </c>
      <c r="Y1053" s="1" t="s">
        <v>54</v>
      </c>
      <c r="Z1053">
        <v>5</v>
      </c>
      <c r="AA1053" s="2">
        <v>46018</v>
      </c>
      <c r="AB1053">
        <v>115273.65</v>
      </c>
      <c r="AC1053">
        <v>162223.37</v>
      </c>
      <c r="AD1053">
        <v>2420746.65</v>
      </c>
      <c r="AE1053" s="1" t="s">
        <v>55</v>
      </c>
      <c r="AF1053" s="2">
        <v>46185</v>
      </c>
      <c r="AG1053" s="2">
        <v>46019</v>
      </c>
      <c r="AH1053" s="2"/>
      <c r="AI1053" s="1" t="s">
        <v>91</v>
      </c>
      <c r="AJ1053" s="1" t="s">
        <v>92</v>
      </c>
    </row>
    <row r="1054" spans="1:36">
      <c r="A1054" s="1" t="s">
        <v>6262</v>
      </c>
      <c r="B1054" s="1" t="s">
        <v>6263</v>
      </c>
      <c r="C1054" s="1" t="s">
        <v>6264</v>
      </c>
      <c r="D1054" s="1" t="s">
        <v>621</v>
      </c>
      <c r="E1054" s="1" t="s">
        <v>265</v>
      </c>
      <c r="F1054" s="1" t="s">
        <v>622</v>
      </c>
      <c r="G1054" s="1" t="s">
        <v>693</v>
      </c>
      <c r="H1054" s="1" t="s">
        <v>43</v>
      </c>
      <c r="I1054" s="1" t="s">
        <v>44</v>
      </c>
      <c r="J1054" t="s">
        <v>65</v>
      </c>
      <c r="K1054" t="s">
        <v>66</v>
      </c>
      <c r="L1054" s="1" t="s">
        <v>2768</v>
      </c>
      <c r="M1054" s="1" t="s">
        <v>168</v>
      </c>
      <c r="N1054" s="1" t="s">
        <v>69</v>
      </c>
      <c r="O1054" s="1" t="s">
        <v>6265</v>
      </c>
      <c r="P1054" s="1" t="s">
        <v>6266</v>
      </c>
      <c r="Q1054">
        <v>303</v>
      </c>
      <c r="R1054">
        <v>54</v>
      </c>
      <c r="S1054">
        <v>249</v>
      </c>
      <c r="T1054">
        <v>50</v>
      </c>
      <c r="U1054">
        <v>20</v>
      </c>
      <c r="V1054">
        <v>400</v>
      </c>
      <c r="W1054" s="1" t="s">
        <v>161</v>
      </c>
      <c r="X1054" s="1" t="s">
        <v>171</v>
      </c>
      <c r="Y1054" s="1" t="s">
        <v>54</v>
      </c>
      <c r="Z1054">
        <v>9</v>
      </c>
      <c r="AA1054" s="2">
        <v>46155</v>
      </c>
      <c r="AB1054">
        <v>704345.36</v>
      </c>
      <c r="AC1054">
        <v>909794.69</v>
      </c>
      <c r="AD1054">
        <v>213416644.09999999</v>
      </c>
      <c r="AE1054" s="1" t="s">
        <v>55</v>
      </c>
      <c r="AF1054" s="2">
        <v>46200</v>
      </c>
      <c r="AG1054" s="2">
        <v>46166</v>
      </c>
      <c r="AH1054" s="2"/>
      <c r="AI1054" s="1" t="s">
        <v>91</v>
      </c>
      <c r="AJ1054" s="1" t="s">
        <v>92</v>
      </c>
    </row>
    <row r="1055" spans="1:36">
      <c r="A1055" s="1" t="s">
        <v>6267</v>
      </c>
      <c r="B1055" s="1" t="s">
        <v>6268</v>
      </c>
      <c r="C1055" s="1" t="s">
        <v>6269</v>
      </c>
      <c r="D1055" s="1" t="s">
        <v>943</v>
      </c>
      <c r="E1055" s="1" t="s">
        <v>335</v>
      </c>
      <c r="F1055" s="1" t="s">
        <v>97</v>
      </c>
      <c r="G1055" s="1" t="s">
        <v>98</v>
      </c>
      <c r="H1055" s="1" t="s">
        <v>43</v>
      </c>
      <c r="I1055" s="1" t="s">
        <v>44</v>
      </c>
      <c r="J1055" t="s">
        <v>65</v>
      </c>
      <c r="K1055" t="s">
        <v>66</v>
      </c>
      <c r="L1055" s="1" t="s">
        <v>1241</v>
      </c>
      <c r="M1055" s="1" t="s">
        <v>168</v>
      </c>
      <c r="N1055" s="1" t="s">
        <v>101</v>
      </c>
      <c r="O1055" s="1" t="s">
        <v>6270</v>
      </c>
      <c r="P1055" s="1" t="s">
        <v>6271</v>
      </c>
      <c r="Q1055">
        <v>16</v>
      </c>
      <c r="R1055">
        <v>2</v>
      </c>
      <c r="S1055">
        <v>14</v>
      </c>
      <c r="U1055">
        <v>4</v>
      </c>
      <c r="V1055">
        <v>50</v>
      </c>
      <c r="W1055" s="1" t="s">
        <v>444</v>
      </c>
      <c r="X1055" s="1" t="s">
        <v>445</v>
      </c>
      <c r="Y1055" s="1" t="s">
        <v>74</v>
      </c>
      <c r="Z1055">
        <v>19</v>
      </c>
      <c r="AA1055" s="2">
        <v>46145</v>
      </c>
      <c r="AB1055">
        <v>35687.82</v>
      </c>
      <c r="AC1055">
        <v>46999.33</v>
      </c>
      <c r="AD1055">
        <v>571005.12</v>
      </c>
      <c r="AE1055" s="1" t="s">
        <v>55</v>
      </c>
      <c r="AF1055" s="2">
        <v>46186</v>
      </c>
      <c r="AG1055" s="2">
        <v>46159</v>
      </c>
      <c r="AH1055" s="2"/>
      <c r="AI1055" s="1" t="s">
        <v>91</v>
      </c>
      <c r="AJ1055" s="1" t="s">
        <v>92</v>
      </c>
    </row>
    <row r="1056" spans="1:36">
      <c r="A1056" s="1" t="s">
        <v>6272</v>
      </c>
      <c r="B1056" s="1" t="s">
        <v>6273</v>
      </c>
      <c r="C1056" s="1" t="s">
        <v>6274</v>
      </c>
      <c r="D1056" s="1" t="s">
        <v>78</v>
      </c>
      <c r="E1056" s="1" t="s">
        <v>79</v>
      </c>
      <c r="F1056" s="1" t="s">
        <v>80</v>
      </c>
      <c r="G1056" s="1" t="s">
        <v>81</v>
      </c>
      <c r="H1056" s="1" t="s">
        <v>43</v>
      </c>
      <c r="I1056" s="1" t="s">
        <v>44</v>
      </c>
      <c r="J1056" t="s">
        <v>65</v>
      </c>
      <c r="K1056" t="s">
        <v>66</v>
      </c>
      <c r="L1056" s="1" t="s">
        <v>6275</v>
      </c>
      <c r="M1056" s="1" t="s">
        <v>139</v>
      </c>
      <c r="N1056" s="1" t="s">
        <v>203</v>
      </c>
      <c r="O1056" s="1" t="s">
        <v>6276</v>
      </c>
      <c r="P1056" s="1" t="s">
        <v>6277</v>
      </c>
      <c r="Q1056">
        <v>94</v>
      </c>
      <c r="R1056">
        <v>11</v>
      </c>
      <c r="S1056">
        <v>83</v>
      </c>
      <c r="T1056">
        <v>75</v>
      </c>
      <c r="U1056">
        <v>30</v>
      </c>
      <c r="V1056">
        <v>300</v>
      </c>
      <c r="W1056" s="1" t="s">
        <v>161</v>
      </c>
      <c r="X1056" s="1" t="s">
        <v>162</v>
      </c>
      <c r="Y1056" s="1" t="s">
        <v>54</v>
      </c>
      <c r="Z1056">
        <v>9</v>
      </c>
      <c r="AA1056" s="2">
        <v>46158</v>
      </c>
      <c r="AB1056">
        <v>1296030.18</v>
      </c>
      <c r="AC1056">
        <v>1528800.97</v>
      </c>
      <c r="AD1056">
        <v>121826836.90000001</v>
      </c>
      <c r="AE1056" s="1" t="s">
        <v>55</v>
      </c>
      <c r="AF1056" s="2">
        <v>46171</v>
      </c>
      <c r="AG1056" s="2">
        <v>46165</v>
      </c>
      <c r="AH1056" s="2"/>
      <c r="AI1056" s="1" t="s">
        <v>91</v>
      </c>
      <c r="AJ1056" s="1" t="s">
        <v>92</v>
      </c>
    </row>
    <row r="1057" spans="1:36">
      <c r="A1057" s="1" t="s">
        <v>6278</v>
      </c>
      <c r="B1057" s="1" t="s">
        <v>6279</v>
      </c>
      <c r="C1057" s="1" t="s">
        <v>6280</v>
      </c>
      <c r="D1057" s="1" t="s">
        <v>264</v>
      </c>
      <c r="E1057" s="1" t="s">
        <v>265</v>
      </c>
      <c r="F1057" s="1" t="s">
        <v>266</v>
      </c>
      <c r="G1057" s="1" t="s">
        <v>313</v>
      </c>
      <c r="H1057" s="1" t="s">
        <v>43</v>
      </c>
      <c r="I1057" s="1" t="s">
        <v>44</v>
      </c>
      <c r="J1057" t="s">
        <v>45</v>
      </c>
      <c r="K1057" t="s">
        <v>46</v>
      </c>
      <c r="L1057" s="1" t="s">
        <v>365</v>
      </c>
      <c r="M1057" s="1" t="s">
        <v>48</v>
      </c>
      <c r="N1057" s="1" t="s">
        <v>101</v>
      </c>
      <c r="O1057" s="1" t="s">
        <v>6281</v>
      </c>
      <c r="P1057" s="1" t="s">
        <v>6282</v>
      </c>
      <c r="Q1057">
        <v>4</v>
      </c>
      <c r="R1057">
        <v>0</v>
      </c>
      <c r="S1057">
        <v>4</v>
      </c>
      <c r="T1057">
        <v>40</v>
      </c>
      <c r="U1057">
        <v>20</v>
      </c>
      <c r="V1057">
        <v>240</v>
      </c>
      <c r="W1057" s="1" t="s">
        <v>72</v>
      </c>
      <c r="X1057" s="1" t="s">
        <v>73</v>
      </c>
      <c r="Y1057" s="1" t="s">
        <v>74</v>
      </c>
      <c r="Z1057">
        <v>16</v>
      </c>
      <c r="AA1057" s="2">
        <v>46166</v>
      </c>
      <c r="AB1057">
        <v>364915.02</v>
      </c>
      <c r="AC1057">
        <v>461328.49</v>
      </c>
      <c r="AD1057">
        <v>1459660.08</v>
      </c>
      <c r="AE1057" s="1" t="s">
        <v>55</v>
      </c>
      <c r="AF1057" s="2">
        <v>46185</v>
      </c>
      <c r="AG1057" s="2">
        <v>46181</v>
      </c>
      <c r="AH1057" s="2"/>
      <c r="AI1057" s="1" t="s">
        <v>129</v>
      </c>
      <c r="AJ1057" s="1" t="s">
        <v>57</v>
      </c>
    </row>
    <row r="1058" spans="1:36">
      <c r="A1058" s="1" t="s">
        <v>6283</v>
      </c>
      <c r="B1058" s="1" t="s">
        <v>6284</v>
      </c>
      <c r="C1058" s="1" t="s">
        <v>6285</v>
      </c>
      <c r="D1058" s="1" t="s">
        <v>121</v>
      </c>
      <c r="E1058" s="1" t="s">
        <v>122</v>
      </c>
      <c r="F1058" s="1" t="s">
        <v>123</v>
      </c>
      <c r="G1058" s="1" t="s">
        <v>124</v>
      </c>
      <c r="H1058" s="1" t="s">
        <v>43</v>
      </c>
      <c r="I1058" s="1" t="s">
        <v>44</v>
      </c>
      <c r="J1058" t="s">
        <v>82</v>
      </c>
      <c r="K1058" t="s">
        <v>83</v>
      </c>
      <c r="L1058" s="1" t="s">
        <v>3188</v>
      </c>
      <c r="M1058" s="1" t="s">
        <v>48</v>
      </c>
      <c r="N1058" s="1" t="s">
        <v>194</v>
      </c>
      <c r="O1058" s="1" t="s">
        <v>6286</v>
      </c>
      <c r="P1058" s="1" t="s">
        <v>6287</v>
      </c>
      <c r="Q1058">
        <v>9</v>
      </c>
      <c r="R1058">
        <v>2</v>
      </c>
      <c r="S1058">
        <v>7</v>
      </c>
      <c r="T1058">
        <v>10</v>
      </c>
      <c r="U1058">
        <v>3</v>
      </c>
      <c r="V1058">
        <v>60</v>
      </c>
      <c r="W1058" s="1" t="s">
        <v>308</v>
      </c>
      <c r="X1058" s="1" t="s">
        <v>309</v>
      </c>
      <c r="Y1058" s="1" t="s">
        <v>74</v>
      </c>
      <c r="Z1058">
        <v>22</v>
      </c>
      <c r="AA1058" s="2">
        <v>45704</v>
      </c>
      <c r="AB1058">
        <v>176442.53</v>
      </c>
      <c r="AC1058">
        <v>219745.28</v>
      </c>
      <c r="AD1058">
        <v>1587982.77</v>
      </c>
      <c r="AE1058" s="1" t="s">
        <v>55</v>
      </c>
      <c r="AF1058" s="2">
        <v>46190</v>
      </c>
      <c r="AG1058" s="2">
        <v>45718</v>
      </c>
      <c r="AH1058" s="2"/>
      <c r="AI1058" s="1" t="s">
        <v>129</v>
      </c>
      <c r="AJ1058" s="1" t="s">
        <v>57</v>
      </c>
    </row>
    <row r="1059" spans="1:36">
      <c r="A1059" s="1" t="s">
        <v>6288</v>
      </c>
      <c r="B1059" s="1" t="s">
        <v>6289</v>
      </c>
      <c r="C1059" s="1" t="s">
        <v>6290</v>
      </c>
      <c r="D1059" s="1" t="s">
        <v>96</v>
      </c>
      <c r="E1059" s="1" t="s">
        <v>40</v>
      </c>
      <c r="F1059" s="1" t="s">
        <v>97</v>
      </c>
      <c r="G1059" s="1" t="s">
        <v>715</v>
      </c>
      <c r="H1059" s="1" t="s">
        <v>43</v>
      </c>
      <c r="I1059" s="1" t="s">
        <v>44</v>
      </c>
      <c r="J1059" t="s">
        <v>65</v>
      </c>
      <c r="K1059" t="s">
        <v>66</v>
      </c>
      <c r="L1059" s="1" t="s">
        <v>6291</v>
      </c>
      <c r="M1059" s="1" t="s">
        <v>114</v>
      </c>
      <c r="N1059" s="1" t="s">
        <v>194</v>
      </c>
      <c r="O1059" s="1" t="s">
        <v>6292</v>
      </c>
      <c r="P1059" s="1" t="s">
        <v>6293</v>
      </c>
      <c r="Q1059">
        <v>62</v>
      </c>
      <c r="R1059">
        <v>18</v>
      </c>
      <c r="S1059">
        <v>44</v>
      </c>
      <c r="T1059">
        <v>100</v>
      </c>
      <c r="U1059">
        <v>40</v>
      </c>
      <c r="V1059">
        <v>500</v>
      </c>
      <c r="W1059" s="1" t="s">
        <v>52</v>
      </c>
      <c r="X1059" s="1" t="s">
        <v>53</v>
      </c>
      <c r="Y1059" s="1" t="s">
        <v>54</v>
      </c>
      <c r="Z1059">
        <v>3</v>
      </c>
      <c r="AA1059" s="2">
        <v>45742</v>
      </c>
      <c r="AB1059">
        <v>178229.18</v>
      </c>
      <c r="AC1059">
        <v>271361.53000000003</v>
      </c>
      <c r="AD1059">
        <v>11050209.16</v>
      </c>
      <c r="AE1059" s="1" t="s">
        <v>55</v>
      </c>
      <c r="AF1059" s="2">
        <v>46145</v>
      </c>
      <c r="AG1059" s="2">
        <v>45757</v>
      </c>
      <c r="AH1059" s="2"/>
      <c r="AI1059" s="1" t="s">
        <v>129</v>
      </c>
      <c r="AJ1059" s="1" t="s">
        <v>57</v>
      </c>
    </row>
    <row r="1060" spans="1:36">
      <c r="A1060" s="1" t="s">
        <v>6294</v>
      </c>
      <c r="B1060" s="1" t="s">
        <v>6295</v>
      </c>
      <c r="C1060" s="1" t="s">
        <v>6296</v>
      </c>
      <c r="D1060" s="1" t="s">
        <v>413</v>
      </c>
      <c r="E1060" s="1" t="s">
        <v>146</v>
      </c>
      <c r="F1060" s="1" t="s">
        <v>244</v>
      </c>
      <c r="G1060" s="1" t="s">
        <v>778</v>
      </c>
      <c r="H1060" s="1" t="s">
        <v>43</v>
      </c>
      <c r="I1060" s="1" t="s">
        <v>44</v>
      </c>
      <c r="J1060" t="s">
        <v>45</v>
      </c>
      <c r="K1060" t="s">
        <v>46</v>
      </c>
      <c r="L1060" s="1" t="s">
        <v>6297</v>
      </c>
      <c r="M1060" s="1" t="s">
        <v>126</v>
      </c>
      <c r="N1060" s="1" t="s">
        <v>278</v>
      </c>
      <c r="O1060" s="1" t="s">
        <v>6298</v>
      </c>
      <c r="P1060" s="1" t="s">
        <v>6299</v>
      </c>
      <c r="Q1060">
        <v>30</v>
      </c>
      <c r="R1060">
        <v>9</v>
      </c>
      <c r="S1060">
        <v>21</v>
      </c>
      <c r="T1060">
        <v>10</v>
      </c>
      <c r="U1060">
        <v>4</v>
      </c>
      <c r="V1060">
        <v>40</v>
      </c>
      <c r="W1060" s="1" t="s">
        <v>52</v>
      </c>
      <c r="X1060" s="1" t="s">
        <v>53</v>
      </c>
      <c r="Y1060" s="1" t="s">
        <v>54</v>
      </c>
      <c r="Z1060">
        <v>4</v>
      </c>
      <c r="AA1060" s="2">
        <v>46001</v>
      </c>
      <c r="AB1060">
        <v>263000.59000000003</v>
      </c>
      <c r="AC1060">
        <v>315557.56</v>
      </c>
      <c r="AD1060">
        <v>7890017.7000000002</v>
      </c>
      <c r="AE1060" s="1" t="s">
        <v>55</v>
      </c>
      <c r="AF1060" s="2">
        <v>46158</v>
      </c>
      <c r="AG1060" s="2">
        <v>46003</v>
      </c>
      <c r="AH1060" s="2"/>
      <c r="AI1060" s="1" t="s">
        <v>91</v>
      </c>
      <c r="AJ1060" s="1" t="s">
        <v>92</v>
      </c>
    </row>
    <row r="1061" spans="1:36">
      <c r="A1061" s="1" t="s">
        <v>6300</v>
      </c>
      <c r="B1061" s="1" t="s">
        <v>6301</v>
      </c>
      <c r="C1061" s="1" t="s">
        <v>6302</v>
      </c>
      <c r="D1061" s="1" t="s">
        <v>1372</v>
      </c>
      <c r="E1061" s="1" t="s">
        <v>978</v>
      </c>
      <c r="F1061" s="1" t="s">
        <v>97</v>
      </c>
      <c r="G1061" s="1" t="s">
        <v>715</v>
      </c>
      <c r="H1061" s="1" t="s">
        <v>43</v>
      </c>
      <c r="I1061" s="1" t="s">
        <v>44</v>
      </c>
      <c r="J1061" t="s">
        <v>82</v>
      </c>
      <c r="K1061" t="s">
        <v>83</v>
      </c>
      <c r="L1061" s="1" t="s">
        <v>6303</v>
      </c>
      <c r="M1061" s="1" t="s">
        <v>100</v>
      </c>
      <c r="N1061" s="1" t="s">
        <v>101</v>
      </c>
      <c r="O1061" s="1" t="s">
        <v>6304</v>
      </c>
      <c r="P1061" s="1" t="s">
        <v>6305</v>
      </c>
      <c r="Q1061">
        <v>112</v>
      </c>
      <c r="R1061">
        <v>3</v>
      </c>
      <c r="S1061">
        <v>109</v>
      </c>
      <c r="T1061">
        <v>40</v>
      </c>
      <c r="U1061">
        <v>12</v>
      </c>
      <c r="V1061">
        <v>320</v>
      </c>
      <c r="W1061" s="1" t="s">
        <v>88</v>
      </c>
      <c r="X1061" s="1" t="s">
        <v>89</v>
      </c>
      <c r="Y1061" s="1" t="s">
        <v>90</v>
      </c>
      <c r="Z1061">
        <v>27</v>
      </c>
      <c r="AA1061" s="2">
        <v>46124</v>
      </c>
      <c r="AB1061">
        <v>99846.87</v>
      </c>
      <c r="AC1061">
        <v>150435.17000000001</v>
      </c>
      <c r="AD1061">
        <v>11182849.439999999</v>
      </c>
      <c r="AE1061" s="1" t="s">
        <v>55</v>
      </c>
      <c r="AF1061" s="2">
        <v>46173</v>
      </c>
      <c r="AG1061" s="2">
        <v>46127</v>
      </c>
      <c r="AH1061" s="2"/>
      <c r="AI1061" s="1" t="s">
        <v>91</v>
      </c>
      <c r="AJ1061" s="1" t="s">
        <v>92</v>
      </c>
    </row>
    <row r="1062" spans="1:36">
      <c r="A1062" s="1" t="s">
        <v>6306</v>
      </c>
      <c r="B1062" s="1" t="s">
        <v>6307</v>
      </c>
      <c r="C1062" s="1" t="s">
        <v>6308</v>
      </c>
      <c r="D1062" s="1" t="s">
        <v>521</v>
      </c>
      <c r="E1062" s="1" t="s">
        <v>243</v>
      </c>
      <c r="F1062" s="1" t="s">
        <v>244</v>
      </c>
      <c r="G1062" s="1" t="s">
        <v>778</v>
      </c>
      <c r="H1062" s="1" t="s">
        <v>43</v>
      </c>
      <c r="I1062" s="1" t="s">
        <v>44</v>
      </c>
      <c r="J1062" t="s">
        <v>65</v>
      </c>
      <c r="K1062" t="s">
        <v>66</v>
      </c>
      <c r="L1062" s="1" t="s">
        <v>6309</v>
      </c>
      <c r="M1062" s="1" t="s">
        <v>48</v>
      </c>
      <c r="N1062" s="1" t="s">
        <v>178</v>
      </c>
      <c r="O1062" s="1" t="s">
        <v>6310</v>
      </c>
      <c r="P1062" s="1" t="s">
        <v>6311</v>
      </c>
      <c r="Q1062">
        <v>109</v>
      </c>
      <c r="R1062">
        <v>22</v>
      </c>
      <c r="S1062">
        <v>87</v>
      </c>
      <c r="T1062">
        <v>20</v>
      </c>
      <c r="U1062">
        <v>8</v>
      </c>
      <c r="V1062">
        <v>100</v>
      </c>
      <c r="W1062" s="1" t="s">
        <v>181</v>
      </c>
      <c r="X1062" s="1" t="s">
        <v>182</v>
      </c>
      <c r="Y1062" s="1" t="s">
        <v>54</v>
      </c>
      <c r="Z1062">
        <v>12</v>
      </c>
      <c r="AA1062" s="2">
        <v>46165</v>
      </c>
      <c r="AB1062">
        <v>182907.97</v>
      </c>
      <c r="AC1062">
        <v>267525.76000000001</v>
      </c>
      <c r="AD1062">
        <v>19936968.73</v>
      </c>
      <c r="AE1062" s="1" t="s">
        <v>55</v>
      </c>
      <c r="AF1062" s="2">
        <v>46154</v>
      </c>
      <c r="AG1062" s="2">
        <v>46170</v>
      </c>
      <c r="AH1062" s="2"/>
      <c r="AI1062" s="1" t="s">
        <v>410</v>
      </c>
      <c r="AJ1062" s="1" t="s">
        <v>92</v>
      </c>
    </row>
    <row r="1063" spans="1:36">
      <c r="A1063" s="1" t="s">
        <v>6312</v>
      </c>
      <c r="B1063" s="1" t="s">
        <v>6313</v>
      </c>
      <c r="C1063" s="1" t="s">
        <v>6314</v>
      </c>
      <c r="D1063" s="1" t="s">
        <v>636</v>
      </c>
      <c r="E1063" s="1" t="s">
        <v>134</v>
      </c>
      <c r="F1063" s="1" t="s">
        <v>217</v>
      </c>
      <c r="G1063" s="1" t="s">
        <v>487</v>
      </c>
      <c r="H1063" s="1" t="s">
        <v>43</v>
      </c>
      <c r="I1063" s="1" t="s">
        <v>44</v>
      </c>
      <c r="J1063" t="s">
        <v>45</v>
      </c>
      <c r="K1063" t="s">
        <v>46</v>
      </c>
      <c r="L1063" s="1" t="s">
        <v>6315</v>
      </c>
      <c r="M1063" s="1" t="s">
        <v>48</v>
      </c>
      <c r="N1063" s="1" t="s">
        <v>203</v>
      </c>
      <c r="O1063" s="1" t="s">
        <v>6316</v>
      </c>
      <c r="P1063" s="1" t="s">
        <v>6317</v>
      </c>
      <c r="Q1063">
        <v>261</v>
      </c>
      <c r="R1063">
        <v>23</v>
      </c>
      <c r="S1063">
        <v>238</v>
      </c>
      <c r="T1063">
        <v>60</v>
      </c>
      <c r="U1063">
        <v>24</v>
      </c>
      <c r="V1063">
        <v>240</v>
      </c>
      <c r="W1063" s="1" t="s">
        <v>151</v>
      </c>
      <c r="X1063" s="1" t="s">
        <v>152</v>
      </c>
      <c r="Y1063" s="1" t="s">
        <v>153</v>
      </c>
      <c r="Z1063">
        <v>36</v>
      </c>
      <c r="AA1063" s="2">
        <v>45721</v>
      </c>
      <c r="AB1063">
        <v>144078.09</v>
      </c>
      <c r="AC1063">
        <v>180922.58</v>
      </c>
      <c r="AD1063">
        <v>37604381.490000002</v>
      </c>
      <c r="AE1063" s="1" t="s">
        <v>55</v>
      </c>
      <c r="AF1063" s="2">
        <v>46169</v>
      </c>
      <c r="AG1063" s="2">
        <v>45734</v>
      </c>
      <c r="AH1063" s="2"/>
      <c r="AI1063" s="1" t="s">
        <v>410</v>
      </c>
      <c r="AJ1063" s="1" t="s">
        <v>92</v>
      </c>
    </row>
    <row r="1064" spans="1:36">
      <c r="A1064" s="1" t="s">
        <v>6318</v>
      </c>
      <c r="B1064" s="1" t="s">
        <v>6319</v>
      </c>
      <c r="C1064" s="1" t="s">
        <v>6320</v>
      </c>
      <c r="D1064" s="1" t="s">
        <v>284</v>
      </c>
      <c r="E1064" s="1" t="s">
        <v>186</v>
      </c>
      <c r="F1064" s="1" t="s">
        <v>80</v>
      </c>
      <c r="G1064" s="1" t="s">
        <v>285</v>
      </c>
      <c r="H1064" s="1" t="s">
        <v>43</v>
      </c>
      <c r="I1064" s="1" t="s">
        <v>44</v>
      </c>
      <c r="J1064" t="s">
        <v>45</v>
      </c>
      <c r="K1064" t="s">
        <v>46</v>
      </c>
      <c r="L1064" s="1" t="s">
        <v>1104</v>
      </c>
      <c r="M1064" s="1" t="s">
        <v>48</v>
      </c>
      <c r="N1064" s="1" t="s">
        <v>203</v>
      </c>
      <c r="O1064" s="1" t="s">
        <v>6321</v>
      </c>
      <c r="P1064" s="1" t="s">
        <v>6322</v>
      </c>
      <c r="Q1064">
        <v>150</v>
      </c>
      <c r="R1064">
        <v>51</v>
      </c>
      <c r="S1064">
        <v>99</v>
      </c>
      <c r="T1064">
        <v>25</v>
      </c>
      <c r="U1064">
        <v>12</v>
      </c>
      <c r="V1064">
        <v>100</v>
      </c>
      <c r="W1064" s="1" t="s">
        <v>151</v>
      </c>
      <c r="X1064" s="1" t="s">
        <v>152</v>
      </c>
      <c r="Y1064" s="1" t="s">
        <v>153</v>
      </c>
      <c r="Z1064">
        <v>37</v>
      </c>
      <c r="AA1064" s="2">
        <v>45857</v>
      </c>
      <c r="AB1064">
        <v>586232.15</v>
      </c>
      <c r="AC1064">
        <v>780300.99</v>
      </c>
      <c r="AD1064">
        <v>87934822.5</v>
      </c>
      <c r="AE1064" s="1" t="s">
        <v>55</v>
      </c>
      <c r="AF1064" s="2">
        <v>46197</v>
      </c>
      <c r="AG1064" s="2">
        <v>45858</v>
      </c>
      <c r="AH1064" s="2"/>
      <c r="AI1064" s="1" t="s">
        <v>410</v>
      </c>
      <c r="AJ1064" s="1" t="s">
        <v>92</v>
      </c>
    </row>
    <row r="1065" spans="1:36">
      <c r="A1065" s="1" t="s">
        <v>6323</v>
      </c>
      <c r="B1065" s="1" t="s">
        <v>6324</v>
      </c>
      <c r="C1065" s="1" t="s">
        <v>6325</v>
      </c>
      <c r="D1065" s="1" t="s">
        <v>185</v>
      </c>
      <c r="E1065" s="1" t="s">
        <v>186</v>
      </c>
      <c r="F1065" s="1" t="s">
        <v>111</v>
      </c>
      <c r="G1065" s="1" t="s">
        <v>234</v>
      </c>
      <c r="H1065" s="1" t="s">
        <v>43</v>
      </c>
      <c r="I1065" s="1" t="s">
        <v>44</v>
      </c>
      <c r="J1065" t="s">
        <v>65</v>
      </c>
      <c r="K1065" t="s">
        <v>66</v>
      </c>
      <c r="L1065" s="1" t="s">
        <v>2584</v>
      </c>
      <c r="M1065" s="1" t="s">
        <v>114</v>
      </c>
      <c r="N1065" s="1" t="s">
        <v>236</v>
      </c>
      <c r="O1065" s="1" t="s">
        <v>6326</v>
      </c>
      <c r="P1065" s="1" t="s">
        <v>6327</v>
      </c>
      <c r="Q1065">
        <v>52</v>
      </c>
      <c r="R1065">
        <v>17</v>
      </c>
      <c r="S1065">
        <v>35</v>
      </c>
      <c r="T1065">
        <v>10</v>
      </c>
      <c r="U1065">
        <v>3</v>
      </c>
      <c r="V1065">
        <v>60</v>
      </c>
      <c r="W1065" s="1" t="s">
        <v>52</v>
      </c>
      <c r="X1065" s="1" t="s">
        <v>53</v>
      </c>
      <c r="Y1065" s="1" t="s">
        <v>54</v>
      </c>
      <c r="Z1065">
        <v>4</v>
      </c>
      <c r="AA1065" s="2">
        <v>46063</v>
      </c>
      <c r="AB1065">
        <v>118008.58</v>
      </c>
      <c r="AC1065">
        <v>139084.01</v>
      </c>
      <c r="AD1065">
        <v>6136446.1600000001</v>
      </c>
      <c r="AE1065" s="1" t="s">
        <v>55</v>
      </c>
      <c r="AF1065" s="2">
        <v>46157</v>
      </c>
      <c r="AG1065" s="2">
        <v>46078</v>
      </c>
      <c r="AH1065" s="2"/>
      <c r="AI1065" s="1" t="s">
        <v>91</v>
      </c>
      <c r="AJ1065" s="1" t="s">
        <v>92</v>
      </c>
    </row>
    <row r="1066" spans="1:36">
      <c r="A1066" s="1" t="s">
        <v>6328</v>
      </c>
      <c r="B1066" s="1" t="s">
        <v>6329</v>
      </c>
      <c r="C1066" s="1" t="s">
        <v>6330</v>
      </c>
      <c r="D1066" s="1" t="s">
        <v>61</v>
      </c>
      <c r="E1066" s="1" t="s">
        <v>62</v>
      </c>
      <c r="F1066" s="1" t="s">
        <v>63</v>
      </c>
      <c r="G1066" s="1" t="s">
        <v>304</v>
      </c>
      <c r="H1066" s="1" t="s">
        <v>43</v>
      </c>
      <c r="I1066" s="1" t="s">
        <v>44</v>
      </c>
      <c r="J1066" t="s">
        <v>82</v>
      </c>
      <c r="K1066" t="s">
        <v>83</v>
      </c>
      <c r="L1066" s="1" t="s">
        <v>3886</v>
      </c>
      <c r="M1066" s="1" t="s">
        <v>139</v>
      </c>
      <c r="N1066" s="1" t="s">
        <v>115</v>
      </c>
      <c r="O1066" s="1" t="s">
        <v>6331</v>
      </c>
      <c r="P1066" s="1" t="s">
        <v>6332</v>
      </c>
      <c r="Q1066">
        <v>69</v>
      </c>
      <c r="R1066">
        <v>7</v>
      </c>
      <c r="S1066">
        <v>62</v>
      </c>
      <c r="T1066">
        <v>25</v>
      </c>
      <c r="U1066">
        <v>12</v>
      </c>
      <c r="V1066">
        <v>150</v>
      </c>
      <c r="W1066" s="1" t="s">
        <v>104</v>
      </c>
      <c r="X1066" s="1" t="s">
        <v>105</v>
      </c>
      <c r="Y1066" s="1" t="s">
        <v>54</v>
      </c>
      <c r="Z1066">
        <v>10</v>
      </c>
      <c r="AA1066" s="2">
        <v>45808</v>
      </c>
      <c r="AB1066">
        <v>64034.6</v>
      </c>
      <c r="AC1066">
        <v>90473.85</v>
      </c>
      <c r="AD1066">
        <v>4418387.4000000004</v>
      </c>
      <c r="AE1066" s="1" t="s">
        <v>55</v>
      </c>
      <c r="AF1066" s="2">
        <v>46181</v>
      </c>
      <c r="AG1066" s="2">
        <v>45812</v>
      </c>
      <c r="AH1066" s="2">
        <v>46296</v>
      </c>
      <c r="AI1066" s="1" t="s">
        <v>91</v>
      </c>
      <c r="AJ1066" s="1" t="s">
        <v>92</v>
      </c>
    </row>
    <row r="1067" spans="1:36">
      <c r="A1067" s="1" t="s">
        <v>6333</v>
      </c>
      <c r="B1067" s="1" t="s">
        <v>6334</v>
      </c>
      <c r="C1067" s="1" t="s">
        <v>6335</v>
      </c>
      <c r="D1067" s="1" t="s">
        <v>830</v>
      </c>
      <c r="E1067" s="1" t="s">
        <v>265</v>
      </c>
      <c r="F1067" s="1" t="s">
        <v>622</v>
      </c>
      <c r="G1067" s="1" t="s">
        <v>693</v>
      </c>
      <c r="H1067" s="1" t="s">
        <v>43</v>
      </c>
      <c r="I1067" s="1" t="s">
        <v>44</v>
      </c>
      <c r="J1067" t="s">
        <v>45</v>
      </c>
      <c r="K1067" t="s">
        <v>46</v>
      </c>
      <c r="L1067" s="1" t="s">
        <v>6097</v>
      </c>
      <c r="M1067" s="1" t="s">
        <v>68</v>
      </c>
      <c r="N1067" s="1" t="s">
        <v>49</v>
      </c>
      <c r="O1067" s="1" t="s">
        <v>6336</v>
      </c>
      <c r="P1067" s="1" t="s">
        <v>6337</v>
      </c>
      <c r="Q1067">
        <v>8</v>
      </c>
      <c r="R1067">
        <v>1</v>
      </c>
      <c r="S1067">
        <v>7</v>
      </c>
      <c r="T1067">
        <v>20</v>
      </c>
      <c r="U1067">
        <v>8</v>
      </c>
      <c r="V1067">
        <v>80</v>
      </c>
      <c r="W1067" s="1" t="s">
        <v>52</v>
      </c>
      <c r="X1067" s="1" t="s">
        <v>53</v>
      </c>
      <c r="Y1067" s="1" t="s">
        <v>54</v>
      </c>
      <c r="Z1067">
        <v>5</v>
      </c>
      <c r="AA1067" s="2">
        <v>45721</v>
      </c>
      <c r="AB1067">
        <v>854026.23999999999</v>
      </c>
      <c r="AC1067">
        <v>1190124.73</v>
      </c>
      <c r="AD1067">
        <v>6832209.9199999999</v>
      </c>
      <c r="AE1067" s="1" t="s">
        <v>55</v>
      </c>
      <c r="AF1067" s="2">
        <v>46162</v>
      </c>
      <c r="AG1067" s="2">
        <v>45724</v>
      </c>
      <c r="AH1067" s="2"/>
      <c r="AI1067" s="1" t="s">
        <v>129</v>
      </c>
      <c r="AJ1067" s="1" t="s">
        <v>57</v>
      </c>
    </row>
    <row r="1068" spans="1:36">
      <c r="A1068" s="1" t="s">
        <v>6338</v>
      </c>
      <c r="B1068" s="1" t="s">
        <v>6339</v>
      </c>
      <c r="C1068" s="1" t="s">
        <v>6340</v>
      </c>
      <c r="D1068" s="1" t="s">
        <v>371</v>
      </c>
      <c r="E1068" s="1" t="s">
        <v>62</v>
      </c>
      <c r="F1068" s="1" t="s">
        <v>111</v>
      </c>
      <c r="G1068" s="1" t="s">
        <v>187</v>
      </c>
      <c r="H1068" s="1" t="s">
        <v>43</v>
      </c>
      <c r="I1068" s="1" t="s">
        <v>44</v>
      </c>
      <c r="J1068" t="s">
        <v>65</v>
      </c>
      <c r="K1068" t="s">
        <v>66</v>
      </c>
      <c r="L1068" s="1" t="s">
        <v>6341</v>
      </c>
      <c r="M1068" s="1" t="s">
        <v>48</v>
      </c>
      <c r="N1068" s="1" t="s">
        <v>178</v>
      </c>
      <c r="O1068" s="1" t="s">
        <v>6342</v>
      </c>
      <c r="P1068" s="1" t="s">
        <v>6343</v>
      </c>
      <c r="Q1068">
        <v>132</v>
      </c>
      <c r="R1068">
        <v>5</v>
      </c>
      <c r="S1068">
        <v>127</v>
      </c>
      <c r="T1068">
        <v>50</v>
      </c>
      <c r="U1068">
        <v>25</v>
      </c>
      <c r="V1068">
        <v>200</v>
      </c>
      <c r="W1068" s="1" t="s">
        <v>444</v>
      </c>
      <c r="X1068" s="1" t="s">
        <v>445</v>
      </c>
      <c r="Y1068" s="1" t="s">
        <v>74</v>
      </c>
      <c r="Z1068">
        <v>19</v>
      </c>
      <c r="AA1068" s="2">
        <v>45923</v>
      </c>
      <c r="AB1068">
        <v>120990.31</v>
      </c>
      <c r="AC1068">
        <v>155602.97</v>
      </c>
      <c r="AD1068">
        <v>15970720.92</v>
      </c>
      <c r="AE1068" s="1" t="s">
        <v>55</v>
      </c>
      <c r="AF1068" s="2">
        <v>46165</v>
      </c>
      <c r="AG1068" s="2">
        <v>45937</v>
      </c>
      <c r="AH1068" s="2"/>
      <c r="AI1068" s="1" t="s">
        <v>91</v>
      </c>
      <c r="AJ1068" s="1" t="s">
        <v>92</v>
      </c>
    </row>
    <row r="1069" spans="1:36">
      <c r="A1069" s="1" t="s">
        <v>6344</v>
      </c>
      <c r="B1069" s="1" t="s">
        <v>6345</v>
      </c>
      <c r="C1069" s="1" t="s">
        <v>6346</v>
      </c>
      <c r="D1069" s="1" t="s">
        <v>426</v>
      </c>
      <c r="E1069" s="1" t="s">
        <v>146</v>
      </c>
      <c r="F1069" s="1" t="s">
        <v>266</v>
      </c>
      <c r="G1069" s="1" t="s">
        <v>267</v>
      </c>
      <c r="H1069" s="1" t="s">
        <v>43</v>
      </c>
      <c r="I1069" s="1" t="s">
        <v>44</v>
      </c>
      <c r="J1069" t="s">
        <v>82</v>
      </c>
      <c r="K1069" t="s">
        <v>83</v>
      </c>
      <c r="L1069" s="1" t="s">
        <v>6347</v>
      </c>
      <c r="M1069" s="1" t="s">
        <v>168</v>
      </c>
      <c r="N1069" s="1" t="s">
        <v>101</v>
      </c>
      <c r="O1069" s="1" t="s">
        <v>6348</v>
      </c>
      <c r="P1069" s="1" t="s">
        <v>6349</v>
      </c>
      <c r="Q1069">
        <v>7</v>
      </c>
      <c r="R1069">
        <v>2</v>
      </c>
      <c r="S1069">
        <v>5</v>
      </c>
      <c r="T1069">
        <v>15</v>
      </c>
      <c r="U1069">
        <v>7</v>
      </c>
      <c r="V1069">
        <v>90</v>
      </c>
      <c r="W1069" s="1" t="s">
        <v>161</v>
      </c>
      <c r="X1069" s="1" t="s">
        <v>162</v>
      </c>
      <c r="Y1069" s="1" t="s">
        <v>54</v>
      </c>
      <c r="Z1069">
        <v>3</v>
      </c>
      <c r="AA1069" s="2">
        <v>45711</v>
      </c>
      <c r="AB1069">
        <v>235394.17</v>
      </c>
      <c r="AC1069">
        <v>275503.53000000003</v>
      </c>
      <c r="AD1069">
        <v>1647759.19</v>
      </c>
      <c r="AE1069" s="1" t="s">
        <v>55</v>
      </c>
      <c r="AF1069" s="2">
        <v>46145</v>
      </c>
      <c r="AG1069" s="2">
        <v>45725</v>
      </c>
      <c r="AH1069" s="2"/>
      <c r="AI1069" s="1" t="s">
        <v>129</v>
      </c>
      <c r="AJ1069" s="1" t="s">
        <v>57</v>
      </c>
    </row>
    <row r="1070" spans="1:36">
      <c r="A1070" s="1" t="s">
        <v>6350</v>
      </c>
      <c r="B1070" s="1" t="s">
        <v>6351</v>
      </c>
      <c r="C1070" s="1" t="s">
        <v>6352</v>
      </c>
      <c r="D1070" s="1" t="s">
        <v>348</v>
      </c>
      <c r="E1070" s="1" t="s">
        <v>134</v>
      </c>
      <c r="F1070" s="1" t="s">
        <v>135</v>
      </c>
      <c r="G1070" s="1" t="s">
        <v>136</v>
      </c>
      <c r="H1070" s="1" t="s">
        <v>137</v>
      </c>
      <c r="I1070" s="1" t="s">
        <v>44</v>
      </c>
      <c r="J1070" t="s">
        <v>82</v>
      </c>
      <c r="K1070" t="s">
        <v>83</v>
      </c>
      <c r="L1070" s="1" t="s">
        <v>6353</v>
      </c>
      <c r="M1070" s="1" t="s">
        <v>139</v>
      </c>
      <c r="N1070" s="1" t="s">
        <v>236</v>
      </c>
      <c r="O1070" s="1" t="s">
        <v>6354</v>
      </c>
      <c r="P1070" s="1" t="s">
        <v>6355</v>
      </c>
      <c r="Q1070">
        <v>125</v>
      </c>
      <c r="R1070">
        <v>7</v>
      </c>
      <c r="S1070">
        <v>118</v>
      </c>
      <c r="T1070">
        <v>60</v>
      </c>
      <c r="U1070">
        <v>18</v>
      </c>
      <c r="V1070">
        <v>360</v>
      </c>
      <c r="W1070" s="1" t="s">
        <v>88</v>
      </c>
      <c r="X1070" s="1" t="s">
        <v>89</v>
      </c>
      <c r="Y1070" s="1" t="s">
        <v>90</v>
      </c>
      <c r="Z1070">
        <v>26</v>
      </c>
      <c r="AA1070" s="2">
        <v>45780</v>
      </c>
      <c r="AB1070">
        <v>19014.7</v>
      </c>
      <c r="AC1070">
        <v>24445.31</v>
      </c>
      <c r="AD1070">
        <v>2376837.5</v>
      </c>
      <c r="AE1070" s="1" t="s">
        <v>55</v>
      </c>
      <c r="AF1070" s="2">
        <v>46151</v>
      </c>
      <c r="AG1070" s="2">
        <v>45792</v>
      </c>
      <c r="AH1070" s="2">
        <v>46713</v>
      </c>
      <c r="AI1070" s="1" t="s">
        <v>91</v>
      </c>
      <c r="AJ1070" s="1" t="s">
        <v>92</v>
      </c>
    </row>
    <row r="1071" spans="1:36">
      <c r="A1071" s="1" t="s">
        <v>6356</v>
      </c>
      <c r="B1071" s="1" t="s">
        <v>6357</v>
      </c>
      <c r="C1071" s="1" t="s">
        <v>6358</v>
      </c>
      <c r="D1071" s="1" t="s">
        <v>39</v>
      </c>
      <c r="E1071" s="1" t="s">
        <v>40</v>
      </c>
      <c r="F1071" s="1" t="s">
        <v>41</v>
      </c>
      <c r="G1071" s="1" t="s">
        <v>42</v>
      </c>
      <c r="H1071" s="1" t="s">
        <v>43</v>
      </c>
      <c r="I1071" s="1" t="s">
        <v>44</v>
      </c>
      <c r="J1071" t="s">
        <v>82</v>
      </c>
      <c r="K1071" t="s">
        <v>83</v>
      </c>
      <c r="L1071" s="1" t="s">
        <v>6359</v>
      </c>
      <c r="M1071" s="1" t="s">
        <v>114</v>
      </c>
      <c r="N1071" s="1" t="s">
        <v>101</v>
      </c>
      <c r="O1071" s="1" t="s">
        <v>6360</v>
      </c>
      <c r="P1071" s="1" t="s">
        <v>6361</v>
      </c>
      <c r="Q1071">
        <v>175</v>
      </c>
      <c r="R1071">
        <v>58</v>
      </c>
      <c r="S1071">
        <v>117</v>
      </c>
      <c r="T1071">
        <v>60</v>
      </c>
      <c r="U1071">
        <v>24</v>
      </c>
      <c r="V1071">
        <v>360</v>
      </c>
      <c r="W1071" s="1" t="s">
        <v>308</v>
      </c>
      <c r="X1071" s="1" t="s">
        <v>309</v>
      </c>
      <c r="Y1071" s="1" t="s">
        <v>74</v>
      </c>
      <c r="Z1071">
        <v>23</v>
      </c>
      <c r="AA1071" s="2">
        <v>45810</v>
      </c>
      <c r="AB1071">
        <v>140925.96</v>
      </c>
      <c r="AC1071">
        <v>195884.33</v>
      </c>
      <c r="AD1071">
        <v>24662043</v>
      </c>
      <c r="AE1071" s="1" t="s">
        <v>55</v>
      </c>
      <c r="AF1071" s="2">
        <v>46174</v>
      </c>
      <c r="AG1071" s="2">
        <v>45822</v>
      </c>
      <c r="AH1071" s="2"/>
      <c r="AI1071" s="1" t="s">
        <v>91</v>
      </c>
      <c r="AJ1071" s="1" t="s">
        <v>92</v>
      </c>
    </row>
    <row r="1072" spans="1:36">
      <c r="A1072" s="1" t="s">
        <v>6362</v>
      </c>
      <c r="B1072" s="1" t="s">
        <v>6363</v>
      </c>
      <c r="C1072" s="1" t="s">
        <v>6364</v>
      </c>
      <c r="D1072" s="1" t="s">
        <v>837</v>
      </c>
      <c r="E1072" s="1" t="s">
        <v>265</v>
      </c>
      <c r="F1072" s="1" t="s">
        <v>622</v>
      </c>
      <c r="G1072" s="1" t="s">
        <v>623</v>
      </c>
      <c r="H1072" s="1" t="s">
        <v>43</v>
      </c>
      <c r="I1072" s="1" t="s">
        <v>44</v>
      </c>
      <c r="J1072" t="s">
        <v>45</v>
      </c>
      <c r="K1072" t="s">
        <v>46</v>
      </c>
      <c r="L1072" s="1" t="s">
        <v>171</v>
      </c>
      <c r="M1072" s="1" t="s">
        <v>126</v>
      </c>
      <c r="N1072" s="1" t="s">
        <v>278</v>
      </c>
      <c r="O1072" s="1" t="s">
        <v>6365</v>
      </c>
      <c r="P1072" s="1" t="s">
        <v>6366</v>
      </c>
      <c r="Q1072">
        <v>58</v>
      </c>
      <c r="R1072">
        <v>22</v>
      </c>
      <c r="S1072">
        <v>36</v>
      </c>
      <c r="T1072">
        <v>10</v>
      </c>
      <c r="U1072">
        <v>3</v>
      </c>
      <c r="V1072">
        <v>100</v>
      </c>
      <c r="W1072" s="1" t="s">
        <v>52</v>
      </c>
      <c r="X1072" s="1" t="s">
        <v>53</v>
      </c>
      <c r="Y1072" s="1" t="s">
        <v>54</v>
      </c>
      <c r="Z1072">
        <v>6</v>
      </c>
      <c r="AA1072" s="2">
        <v>46162</v>
      </c>
      <c r="AB1072">
        <v>744437.1</v>
      </c>
      <c r="AC1072">
        <v>1111390.22</v>
      </c>
      <c r="AD1072">
        <v>43177351.799999997</v>
      </c>
      <c r="AE1072" s="1" t="s">
        <v>55</v>
      </c>
      <c r="AF1072" s="2">
        <v>46194</v>
      </c>
      <c r="AG1072" s="2">
        <v>46163</v>
      </c>
      <c r="AH1072" s="2"/>
      <c r="AI1072" s="1" t="s">
        <v>91</v>
      </c>
      <c r="AJ1072" s="1" t="s">
        <v>92</v>
      </c>
    </row>
    <row r="1073" spans="1:36">
      <c r="A1073" s="1" t="s">
        <v>6367</v>
      </c>
      <c r="B1073" s="1" t="s">
        <v>6368</v>
      </c>
      <c r="C1073" s="1" t="s">
        <v>6369</v>
      </c>
      <c r="D1073" s="1" t="s">
        <v>1318</v>
      </c>
      <c r="E1073" s="1" t="s">
        <v>62</v>
      </c>
      <c r="F1073" s="1" t="s">
        <v>363</v>
      </c>
      <c r="G1073" s="1" t="s">
        <v>434</v>
      </c>
      <c r="H1073" s="1" t="s">
        <v>43</v>
      </c>
      <c r="I1073" s="1" t="s">
        <v>44</v>
      </c>
      <c r="J1073" t="s">
        <v>65</v>
      </c>
      <c r="K1073" t="s">
        <v>66</v>
      </c>
      <c r="L1073" s="1" t="s">
        <v>6370</v>
      </c>
      <c r="M1073" s="1" t="s">
        <v>114</v>
      </c>
      <c r="N1073" s="1" t="s">
        <v>115</v>
      </c>
      <c r="O1073" s="1" t="s">
        <v>6371</v>
      </c>
      <c r="P1073" s="1" t="s">
        <v>6372</v>
      </c>
      <c r="Q1073">
        <v>377</v>
      </c>
      <c r="R1073">
        <v>84</v>
      </c>
      <c r="S1073">
        <v>293</v>
      </c>
      <c r="T1073">
        <v>100</v>
      </c>
      <c r="U1073">
        <v>50</v>
      </c>
      <c r="V1073">
        <v>500</v>
      </c>
      <c r="W1073" s="1" t="s">
        <v>72</v>
      </c>
      <c r="X1073" s="1" t="s">
        <v>73</v>
      </c>
      <c r="Y1073" s="1" t="s">
        <v>74</v>
      </c>
      <c r="Z1073">
        <v>18</v>
      </c>
      <c r="AA1073" s="2">
        <v>46123</v>
      </c>
      <c r="AB1073">
        <v>17620.84</v>
      </c>
      <c r="AC1073">
        <v>25598.38</v>
      </c>
      <c r="AD1073">
        <v>6643056.6799999997</v>
      </c>
      <c r="AE1073" s="1" t="s">
        <v>55</v>
      </c>
      <c r="AF1073" s="2">
        <v>46167</v>
      </c>
      <c r="AG1073" s="2">
        <v>46136</v>
      </c>
      <c r="AH1073" s="2"/>
      <c r="AI1073" s="1" t="s">
        <v>91</v>
      </c>
      <c r="AJ1073" s="1" t="s">
        <v>92</v>
      </c>
    </row>
    <row r="1074" spans="1:36">
      <c r="A1074" s="1" t="s">
        <v>6373</v>
      </c>
      <c r="B1074" s="1" t="s">
        <v>6374</v>
      </c>
      <c r="C1074" s="1" t="s">
        <v>6375</v>
      </c>
      <c r="D1074" s="1" t="s">
        <v>378</v>
      </c>
      <c r="E1074" s="1" t="s">
        <v>110</v>
      </c>
      <c r="F1074" s="1" t="s">
        <v>63</v>
      </c>
      <c r="G1074" s="1" t="s">
        <v>64</v>
      </c>
      <c r="H1074" s="1" t="s">
        <v>43</v>
      </c>
      <c r="I1074" s="1" t="s">
        <v>44</v>
      </c>
      <c r="J1074" t="s">
        <v>65</v>
      </c>
      <c r="K1074" t="s">
        <v>66</v>
      </c>
      <c r="L1074" s="1" t="s">
        <v>1270</v>
      </c>
      <c r="M1074" s="1" t="s">
        <v>168</v>
      </c>
      <c r="N1074" s="1" t="s">
        <v>49</v>
      </c>
      <c r="O1074" s="1" t="s">
        <v>6376</v>
      </c>
      <c r="P1074" s="1" t="s">
        <v>6377</v>
      </c>
      <c r="Q1074">
        <v>0</v>
      </c>
      <c r="R1074">
        <v>0</v>
      </c>
      <c r="S1074">
        <v>0</v>
      </c>
      <c r="T1074">
        <v>100</v>
      </c>
      <c r="U1074">
        <v>40</v>
      </c>
      <c r="V1074">
        <v>1000</v>
      </c>
      <c r="W1074" s="1" t="s">
        <v>161</v>
      </c>
      <c r="X1074" s="1" t="s">
        <v>162</v>
      </c>
      <c r="Y1074" s="1" t="s">
        <v>54</v>
      </c>
      <c r="Z1074">
        <v>5</v>
      </c>
      <c r="AA1074" s="2">
        <v>45786</v>
      </c>
      <c r="AB1074">
        <v>43048.46</v>
      </c>
      <c r="AC1074">
        <v>62577.78</v>
      </c>
      <c r="AD1074">
        <v>0</v>
      </c>
      <c r="AE1074" s="1" t="s">
        <v>55</v>
      </c>
      <c r="AF1074" s="2">
        <v>46163</v>
      </c>
      <c r="AG1074" s="2">
        <v>45800</v>
      </c>
      <c r="AH1074" s="2">
        <v>46574</v>
      </c>
      <c r="AI1074" s="1" t="s">
        <v>56</v>
      </c>
      <c r="AJ1074" s="1" t="s">
        <v>57</v>
      </c>
    </row>
    <row r="1075" spans="1:36">
      <c r="A1075" s="1" t="s">
        <v>6378</v>
      </c>
      <c r="B1075" s="1" t="s">
        <v>6379</v>
      </c>
      <c r="C1075" s="1" t="s">
        <v>6380</v>
      </c>
      <c r="D1075" s="1" t="s">
        <v>1502</v>
      </c>
      <c r="E1075" s="1" t="s">
        <v>79</v>
      </c>
      <c r="F1075" s="1" t="s">
        <v>80</v>
      </c>
      <c r="G1075" s="1" t="s">
        <v>285</v>
      </c>
      <c r="H1075" s="1" t="s">
        <v>43</v>
      </c>
      <c r="I1075" s="1" t="s">
        <v>44</v>
      </c>
      <c r="J1075" t="s">
        <v>65</v>
      </c>
      <c r="K1075" t="s">
        <v>66</v>
      </c>
      <c r="L1075" s="1" t="s">
        <v>6381</v>
      </c>
      <c r="M1075" s="1" t="s">
        <v>48</v>
      </c>
      <c r="N1075" s="1" t="s">
        <v>236</v>
      </c>
      <c r="O1075" s="1" t="s">
        <v>6382</v>
      </c>
      <c r="P1075" s="1" t="s">
        <v>6383</v>
      </c>
      <c r="Q1075">
        <v>0</v>
      </c>
      <c r="R1075">
        <v>0</v>
      </c>
      <c r="S1075">
        <v>0</v>
      </c>
      <c r="T1075">
        <v>40</v>
      </c>
      <c r="U1075">
        <v>16</v>
      </c>
      <c r="V1075">
        <v>240</v>
      </c>
      <c r="W1075" s="1" t="s">
        <v>72</v>
      </c>
      <c r="X1075" s="1" t="s">
        <v>73</v>
      </c>
      <c r="Y1075" s="1" t="s">
        <v>74</v>
      </c>
      <c r="Z1075">
        <v>18</v>
      </c>
      <c r="AA1075" s="2">
        <v>45739</v>
      </c>
      <c r="AB1075">
        <v>594359.34</v>
      </c>
      <c r="AC1075">
        <v>831516.79</v>
      </c>
      <c r="AD1075">
        <v>0</v>
      </c>
      <c r="AE1075" s="1" t="s">
        <v>55</v>
      </c>
      <c r="AF1075" s="2">
        <v>46164</v>
      </c>
      <c r="AG1075" s="2">
        <v>45748</v>
      </c>
      <c r="AH1075" s="2"/>
      <c r="AI1075" s="1" t="s">
        <v>56</v>
      </c>
      <c r="AJ1075" s="1" t="s">
        <v>57</v>
      </c>
    </row>
    <row r="1076" spans="1:36">
      <c r="A1076" s="1" t="s">
        <v>6384</v>
      </c>
      <c r="B1076" s="1" t="s">
        <v>6385</v>
      </c>
      <c r="C1076" s="1" t="s">
        <v>6386</v>
      </c>
      <c r="D1076" s="1" t="s">
        <v>894</v>
      </c>
      <c r="E1076" s="1" t="s">
        <v>275</v>
      </c>
      <c r="F1076" s="1" t="s">
        <v>622</v>
      </c>
      <c r="G1076" s="1" t="s">
        <v>623</v>
      </c>
      <c r="H1076" s="1" t="s">
        <v>43</v>
      </c>
      <c r="I1076" s="1" t="s">
        <v>44</v>
      </c>
      <c r="J1076" t="s">
        <v>82</v>
      </c>
      <c r="K1076" t="s">
        <v>83</v>
      </c>
      <c r="L1076" s="1" t="s">
        <v>6387</v>
      </c>
      <c r="M1076" s="1" t="s">
        <v>114</v>
      </c>
      <c r="N1076" s="1" t="s">
        <v>236</v>
      </c>
      <c r="O1076" s="1" t="s">
        <v>6388</v>
      </c>
      <c r="P1076" s="1" t="s">
        <v>6389</v>
      </c>
      <c r="Q1076">
        <v>327</v>
      </c>
      <c r="R1076">
        <v>33</v>
      </c>
      <c r="S1076">
        <v>294</v>
      </c>
      <c r="T1076">
        <v>75</v>
      </c>
      <c r="U1076">
        <v>30</v>
      </c>
      <c r="V1076">
        <v>375</v>
      </c>
      <c r="W1076" s="1" t="s">
        <v>161</v>
      </c>
      <c r="X1076" s="1" t="s">
        <v>162</v>
      </c>
      <c r="Y1076" s="1" t="s">
        <v>54</v>
      </c>
      <c r="Z1076">
        <v>4</v>
      </c>
      <c r="AA1076" s="2">
        <v>45681</v>
      </c>
      <c r="AB1076">
        <v>610751.86</v>
      </c>
      <c r="AC1076">
        <v>705537.14</v>
      </c>
      <c r="AD1076">
        <v>199715858.19999999</v>
      </c>
      <c r="AE1076" s="1" t="s">
        <v>55</v>
      </c>
      <c r="AF1076" s="2">
        <v>46177</v>
      </c>
      <c r="AG1076" s="2">
        <v>45695</v>
      </c>
      <c r="AH1076" s="2"/>
      <c r="AI1076" s="1" t="s">
        <v>91</v>
      </c>
      <c r="AJ1076" s="1" t="s">
        <v>92</v>
      </c>
    </row>
    <row r="1077" spans="1:36">
      <c r="A1077" s="1" t="s">
        <v>6390</v>
      </c>
      <c r="B1077" s="1" t="s">
        <v>6391</v>
      </c>
      <c r="C1077" s="1" t="s">
        <v>6392</v>
      </c>
      <c r="D1077" s="1" t="s">
        <v>303</v>
      </c>
      <c r="E1077" s="1" t="s">
        <v>146</v>
      </c>
      <c r="F1077" s="1" t="s">
        <v>63</v>
      </c>
      <c r="G1077" s="1" t="s">
        <v>384</v>
      </c>
      <c r="H1077" s="1" t="s">
        <v>43</v>
      </c>
      <c r="I1077" s="1" t="s">
        <v>44</v>
      </c>
      <c r="J1077" t="s">
        <v>65</v>
      </c>
      <c r="K1077" t="s">
        <v>66</v>
      </c>
      <c r="L1077" s="1" t="s">
        <v>6393</v>
      </c>
      <c r="M1077" s="1" t="s">
        <v>68</v>
      </c>
      <c r="N1077" s="1" t="s">
        <v>115</v>
      </c>
      <c r="O1077" s="1" t="s">
        <v>6394</v>
      </c>
      <c r="P1077" s="1" t="s">
        <v>6395</v>
      </c>
      <c r="Q1077">
        <v>121</v>
      </c>
      <c r="R1077">
        <v>30</v>
      </c>
      <c r="S1077">
        <v>91</v>
      </c>
      <c r="T1077">
        <v>40</v>
      </c>
      <c r="U1077">
        <v>20</v>
      </c>
      <c r="V1077">
        <v>240</v>
      </c>
      <c r="W1077" s="1" t="s">
        <v>161</v>
      </c>
      <c r="X1077" s="1" t="s">
        <v>162</v>
      </c>
      <c r="Y1077" s="1" t="s">
        <v>54</v>
      </c>
      <c r="Z1077">
        <v>6</v>
      </c>
      <c r="AA1077" s="2">
        <v>45692</v>
      </c>
      <c r="AB1077">
        <v>132627.06</v>
      </c>
      <c r="AC1077">
        <v>194403.8</v>
      </c>
      <c r="AD1077">
        <v>16047874.26</v>
      </c>
      <c r="AE1077" s="1" t="s">
        <v>55</v>
      </c>
      <c r="AF1077" s="2">
        <v>46161</v>
      </c>
      <c r="AG1077" s="2">
        <v>45706</v>
      </c>
      <c r="AH1077" s="2">
        <v>46872</v>
      </c>
      <c r="AI1077" s="1" t="s">
        <v>91</v>
      </c>
      <c r="AJ1077" s="1" t="s">
        <v>92</v>
      </c>
    </row>
    <row r="1078" spans="1:36">
      <c r="A1078" s="1" t="s">
        <v>6396</v>
      </c>
      <c r="B1078" s="1" t="s">
        <v>6397</v>
      </c>
      <c r="C1078" s="1" t="s">
        <v>6398</v>
      </c>
      <c r="D1078" s="1" t="s">
        <v>508</v>
      </c>
      <c r="E1078" s="1" t="s">
        <v>146</v>
      </c>
      <c r="F1078" s="1" t="s">
        <v>244</v>
      </c>
      <c r="G1078" s="1" t="s">
        <v>245</v>
      </c>
      <c r="H1078" s="1" t="s">
        <v>43</v>
      </c>
      <c r="I1078" s="1" t="s">
        <v>44</v>
      </c>
      <c r="J1078" t="s">
        <v>65</v>
      </c>
      <c r="K1078" t="s">
        <v>66</v>
      </c>
      <c r="L1078" s="1" t="s">
        <v>6399</v>
      </c>
      <c r="M1078" s="1" t="s">
        <v>68</v>
      </c>
      <c r="N1078" s="1" t="s">
        <v>69</v>
      </c>
      <c r="O1078" s="1" t="s">
        <v>6400</v>
      </c>
      <c r="P1078" s="1" t="s">
        <v>6401</v>
      </c>
      <c r="Q1078">
        <v>53</v>
      </c>
      <c r="R1078">
        <v>13</v>
      </c>
      <c r="S1078">
        <v>40</v>
      </c>
      <c r="T1078">
        <v>75</v>
      </c>
      <c r="U1078">
        <v>37</v>
      </c>
      <c r="V1078">
        <v>600</v>
      </c>
      <c r="W1078" s="1" t="s">
        <v>161</v>
      </c>
      <c r="X1078" s="1" t="s">
        <v>162</v>
      </c>
      <c r="Y1078" s="1" t="s">
        <v>54</v>
      </c>
      <c r="Z1078">
        <v>3</v>
      </c>
      <c r="AA1078" s="2">
        <v>45673</v>
      </c>
      <c r="AB1078">
        <v>78716.490000000005</v>
      </c>
      <c r="AC1078">
        <v>103164.07</v>
      </c>
      <c r="AD1078">
        <v>4171973.97</v>
      </c>
      <c r="AE1078" s="1" t="s">
        <v>55</v>
      </c>
      <c r="AF1078" s="2">
        <v>46161</v>
      </c>
      <c r="AG1078" s="2">
        <v>45678</v>
      </c>
      <c r="AH1078" s="2"/>
      <c r="AI1078" s="1" t="s">
        <v>129</v>
      </c>
      <c r="AJ1078" s="1" t="s">
        <v>57</v>
      </c>
    </row>
    <row r="1079" spans="1:36">
      <c r="A1079" s="1" t="s">
        <v>6402</v>
      </c>
      <c r="B1079" s="1" t="s">
        <v>6403</v>
      </c>
      <c r="C1079" s="1" t="s">
        <v>6404</v>
      </c>
      <c r="D1079" s="1" t="s">
        <v>1240</v>
      </c>
      <c r="E1079" s="1" t="s">
        <v>243</v>
      </c>
      <c r="F1079" s="1" t="s">
        <v>244</v>
      </c>
      <c r="G1079" s="1" t="s">
        <v>509</v>
      </c>
      <c r="H1079" s="1" t="s">
        <v>43</v>
      </c>
      <c r="I1079" s="1" t="s">
        <v>44</v>
      </c>
      <c r="J1079" t="s">
        <v>45</v>
      </c>
      <c r="K1079" t="s">
        <v>46</v>
      </c>
      <c r="L1079" s="1" t="s">
        <v>6405</v>
      </c>
      <c r="M1079" s="1" t="s">
        <v>114</v>
      </c>
      <c r="N1079" s="1" t="s">
        <v>49</v>
      </c>
      <c r="O1079" s="1" t="s">
        <v>6406</v>
      </c>
      <c r="P1079" s="1" t="s">
        <v>6407</v>
      </c>
      <c r="Q1079">
        <v>56</v>
      </c>
      <c r="R1079">
        <v>14</v>
      </c>
      <c r="S1079">
        <v>42</v>
      </c>
      <c r="T1079">
        <v>75</v>
      </c>
      <c r="U1079">
        <v>22</v>
      </c>
      <c r="V1079">
        <v>375</v>
      </c>
      <c r="W1079" s="1" t="s">
        <v>249</v>
      </c>
      <c r="X1079" s="1" t="s">
        <v>375</v>
      </c>
      <c r="Y1079" s="1" t="s">
        <v>54</v>
      </c>
      <c r="Z1079">
        <v>4</v>
      </c>
      <c r="AA1079" s="2">
        <v>46055</v>
      </c>
      <c r="AB1079">
        <v>73239.759999999995</v>
      </c>
      <c r="AC1079">
        <v>92627.3</v>
      </c>
      <c r="AD1079">
        <v>4101426.56</v>
      </c>
      <c r="AE1079" s="1" t="s">
        <v>55</v>
      </c>
      <c r="AF1079" s="2">
        <v>46168</v>
      </c>
      <c r="AG1079" s="2">
        <v>46062</v>
      </c>
      <c r="AH1079" s="2"/>
      <c r="AI1079" s="1" t="s">
        <v>129</v>
      </c>
      <c r="AJ1079" s="1" t="s">
        <v>57</v>
      </c>
    </row>
    <row r="1080" spans="1:36">
      <c r="A1080" s="1" t="s">
        <v>6408</v>
      </c>
      <c r="B1080" s="1" t="s">
        <v>6409</v>
      </c>
      <c r="C1080" s="1" t="s">
        <v>6410</v>
      </c>
      <c r="D1080" s="1" t="s">
        <v>830</v>
      </c>
      <c r="E1080" s="1" t="s">
        <v>265</v>
      </c>
      <c r="F1080" s="1" t="s">
        <v>622</v>
      </c>
      <c r="G1080" s="1" t="s">
        <v>693</v>
      </c>
      <c r="H1080" s="1" t="s">
        <v>43</v>
      </c>
      <c r="I1080" s="1" t="s">
        <v>44</v>
      </c>
      <c r="J1080" t="s">
        <v>65</v>
      </c>
      <c r="K1080" t="s">
        <v>66</v>
      </c>
      <c r="L1080" s="1" t="s">
        <v>6411</v>
      </c>
      <c r="M1080" s="1" t="s">
        <v>168</v>
      </c>
      <c r="N1080" s="1" t="s">
        <v>69</v>
      </c>
      <c r="O1080" s="1" t="s">
        <v>6412</v>
      </c>
      <c r="P1080" s="1" t="s">
        <v>6413</v>
      </c>
      <c r="Q1080">
        <v>250</v>
      </c>
      <c r="R1080">
        <v>50</v>
      </c>
      <c r="S1080">
        <v>200</v>
      </c>
      <c r="T1080">
        <v>40</v>
      </c>
      <c r="U1080">
        <v>16</v>
      </c>
      <c r="V1080">
        <v>320</v>
      </c>
      <c r="W1080" s="1" t="s">
        <v>161</v>
      </c>
      <c r="X1080" s="1" t="s">
        <v>162</v>
      </c>
      <c r="Y1080" s="1" t="s">
        <v>54</v>
      </c>
      <c r="Z1080">
        <v>8</v>
      </c>
      <c r="AA1080" s="2">
        <v>45735</v>
      </c>
      <c r="AB1080">
        <v>847420.18</v>
      </c>
      <c r="AC1080">
        <v>1285894.69</v>
      </c>
      <c r="AD1080">
        <v>211855045</v>
      </c>
      <c r="AE1080" s="1" t="s">
        <v>55</v>
      </c>
      <c r="AF1080" s="2">
        <v>46162</v>
      </c>
      <c r="AG1080" s="2">
        <v>45741</v>
      </c>
      <c r="AH1080" s="2"/>
      <c r="AI1080" s="1" t="s">
        <v>91</v>
      </c>
      <c r="AJ1080" s="1" t="s">
        <v>92</v>
      </c>
    </row>
    <row r="1081" spans="1:36">
      <c r="A1081" s="1" t="s">
        <v>6414</v>
      </c>
      <c r="B1081" s="1" t="s">
        <v>6415</v>
      </c>
      <c r="C1081" s="1" t="s">
        <v>6416</v>
      </c>
      <c r="D1081" s="1" t="s">
        <v>109</v>
      </c>
      <c r="E1081" s="1" t="s">
        <v>110</v>
      </c>
      <c r="F1081" s="1" t="s">
        <v>111</v>
      </c>
      <c r="G1081" s="1" t="s">
        <v>187</v>
      </c>
      <c r="H1081" s="1" t="s">
        <v>43</v>
      </c>
      <c r="I1081" s="1" t="s">
        <v>44</v>
      </c>
      <c r="J1081" t="s">
        <v>65</v>
      </c>
      <c r="K1081" t="s">
        <v>66</v>
      </c>
      <c r="L1081" s="1" t="s">
        <v>3752</v>
      </c>
      <c r="M1081" s="1" t="s">
        <v>68</v>
      </c>
      <c r="N1081" s="1" t="s">
        <v>115</v>
      </c>
      <c r="O1081" s="1" t="s">
        <v>6417</v>
      </c>
      <c r="P1081" s="1" t="s">
        <v>6418</v>
      </c>
      <c r="Q1081">
        <v>25</v>
      </c>
      <c r="R1081">
        <v>3</v>
      </c>
      <c r="S1081">
        <v>22</v>
      </c>
      <c r="T1081">
        <v>40</v>
      </c>
      <c r="U1081">
        <v>16</v>
      </c>
      <c r="V1081">
        <v>320</v>
      </c>
      <c r="W1081" s="1" t="s">
        <v>229</v>
      </c>
      <c r="X1081" s="1" t="s">
        <v>230</v>
      </c>
      <c r="Y1081" s="1" t="s">
        <v>153</v>
      </c>
      <c r="Z1081">
        <v>31</v>
      </c>
      <c r="AA1081" s="2">
        <v>46066</v>
      </c>
      <c r="AB1081">
        <v>274207.51</v>
      </c>
      <c r="AC1081">
        <v>375871.29</v>
      </c>
      <c r="AD1081">
        <v>6855187.75</v>
      </c>
      <c r="AE1081" s="1" t="s">
        <v>55</v>
      </c>
      <c r="AF1081" s="2">
        <v>46144</v>
      </c>
      <c r="AG1081" s="2">
        <v>46070</v>
      </c>
      <c r="AH1081" s="2"/>
      <c r="AI1081" s="1" t="s">
        <v>129</v>
      </c>
      <c r="AJ1081" s="1" t="s">
        <v>57</v>
      </c>
    </row>
    <row r="1082" spans="1:36">
      <c r="A1082" s="1" t="s">
        <v>6419</v>
      </c>
      <c r="B1082" s="1" t="s">
        <v>6420</v>
      </c>
      <c r="C1082" s="1" t="s">
        <v>6421</v>
      </c>
      <c r="D1082" s="1" t="s">
        <v>185</v>
      </c>
      <c r="E1082" s="1" t="s">
        <v>186</v>
      </c>
      <c r="F1082" s="1" t="s">
        <v>111</v>
      </c>
      <c r="G1082" s="1" t="s">
        <v>234</v>
      </c>
      <c r="H1082" s="1" t="s">
        <v>43</v>
      </c>
      <c r="I1082" s="1" t="s">
        <v>44</v>
      </c>
      <c r="J1082" t="s">
        <v>45</v>
      </c>
      <c r="K1082" t="s">
        <v>46</v>
      </c>
      <c r="L1082" s="1" t="s">
        <v>6422</v>
      </c>
      <c r="M1082" s="1" t="s">
        <v>68</v>
      </c>
      <c r="N1082" s="1" t="s">
        <v>194</v>
      </c>
      <c r="O1082" s="1" t="s">
        <v>6423</v>
      </c>
      <c r="P1082" s="1" t="s">
        <v>6424</v>
      </c>
      <c r="Q1082">
        <v>311</v>
      </c>
      <c r="R1082">
        <v>106</v>
      </c>
      <c r="S1082">
        <v>205</v>
      </c>
      <c r="T1082">
        <v>60</v>
      </c>
      <c r="U1082">
        <v>24</v>
      </c>
      <c r="V1082">
        <v>480</v>
      </c>
      <c r="W1082" s="1" t="s">
        <v>181</v>
      </c>
      <c r="X1082" s="1" t="s">
        <v>171</v>
      </c>
      <c r="Y1082" s="1" t="s">
        <v>54</v>
      </c>
      <c r="Z1082">
        <v>9</v>
      </c>
      <c r="AA1082" s="2">
        <v>46033</v>
      </c>
      <c r="AB1082">
        <v>119937.57</v>
      </c>
      <c r="AC1082">
        <v>176666.85</v>
      </c>
      <c r="AD1082">
        <v>37300584.270000003</v>
      </c>
      <c r="AE1082" s="1" t="s">
        <v>55</v>
      </c>
      <c r="AF1082" s="2">
        <v>46146</v>
      </c>
      <c r="AG1082" s="2">
        <v>46034</v>
      </c>
      <c r="AH1082" s="2"/>
      <c r="AI1082" s="1" t="s">
        <v>91</v>
      </c>
      <c r="AJ1082" s="1" t="s">
        <v>92</v>
      </c>
    </row>
    <row r="1083" spans="1:36">
      <c r="A1083" s="1" t="s">
        <v>6425</v>
      </c>
      <c r="B1083" s="1" t="s">
        <v>6426</v>
      </c>
      <c r="C1083" s="1" t="s">
        <v>6427</v>
      </c>
      <c r="D1083" s="1" t="s">
        <v>740</v>
      </c>
      <c r="E1083" s="1" t="s">
        <v>275</v>
      </c>
      <c r="F1083" s="1" t="s">
        <v>622</v>
      </c>
      <c r="G1083" s="1" t="s">
        <v>747</v>
      </c>
      <c r="H1083" s="1" t="s">
        <v>43</v>
      </c>
      <c r="I1083" s="1" t="s">
        <v>44</v>
      </c>
      <c r="J1083" t="s">
        <v>45</v>
      </c>
      <c r="K1083" t="s">
        <v>46</v>
      </c>
      <c r="L1083" s="1" t="s">
        <v>6428</v>
      </c>
      <c r="M1083" s="1" t="s">
        <v>48</v>
      </c>
      <c r="N1083" s="1" t="s">
        <v>69</v>
      </c>
      <c r="O1083" s="1" t="s">
        <v>6429</v>
      </c>
      <c r="P1083" s="1" t="s">
        <v>6430</v>
      </c>
      <c r="Q1083">
        <v>0</v>
      </c>
      <c r="R1083">
        <v>0</v>
      </c>
      <c r="S1083">
        <v>0</v>
      </c>
      <c r="T1083">
        <v>15</v>
      </c>
      <c r="U1083">
        <v>4</v>
      </c>
      <c r="V1083">
        <v>90</v>
      </c>
      <c r="W1083" s="1" t="s">
        <v>72</v>
      </c>
      <c r="X1083" s="1" t="s">
        <v>73</v>
      </c>
      <c r="Y1083" s="1" t="s">
        <v>74</v>
      </c>
      <c r="Z1083">
        <v>15</v>
      </c>
      <c r="AA1083" s="2">
        <v>45732</v>
      </c>
      <c r="AB1083">
        <v>275374.57</v>
      </c>
      <c r="AC1083">
        <v>406113.15</v>
      </c>
      <c r="AD1083">
        <v>0</v>
      </c>
      <c r="AE1083" s="1" t="s">
        <v>55</v>
      </c>
      <c r="AF1083" s="2">
        <v>46151</v>
      </c>
      <c r="AG1083" s="2">
        <v>45742</v>
      </c>
      <c r="AH1083" s="2"/>
      <c r="AI1083" s="1" t="s">
        <v>56</v>
      </c>
      <c r="AJ1083" s="1" t="s">
        <v>57</v>
      </c>
    </row>
    <row r="1084" spans="1:36">
      <c r="A1084" s="1" t="s">
        <v>6431</v>
      </c>
      <c r="B1084" s="1" t="s">
        <v>6432</v>
      </c>
      <c r="C1084" s="1" t="s">
        <v>6433</v>
      </c>
      <c r="D1084" s="1" t="s">
        <v>175</v>
      </c>
      <c r="E1084" s="1" t="s">
        <v>79</v>
      </c>
      <c r="F1084" s="1" t="s">
        <v>80</v>
      </c>
      <c r="G1084" s="1" t="s">
        <v>285</v>
      </c>
      <c r="H1084" s="1" t="s">
        <v>43</v>
      </c>
      <c r="I1084" s="1" t="s">
        <v>201</v>
      </c>
      <c r="J1084" t="s">
        <v>65</v>
      </c>
      <c r="K1084" t="s">
        <v>66</v>
      </c>
      <c r="L1084" s="1" t="s">
        <v>6434</v>
      </c>
      <c r="M1084" s="1" t="s">
        <v>48</v>
      </c>
      <c r="N1084" s="1" t="s">
        <v>236</v>
      </c>
      <c r="O1084" s="1" t="s">
        <v>6435</v>
      </c>
      <c r="P1084" s="1" t="s">
        <v>6436</v>
      </c>
      <c r="Q1084">
        <v>92</v>
      </c>
      <c r="R1084">
        <v>22</v>
      </c>
      <c r="S1084">
        <v>70</v>
      </c>
      <c r="T1084">
        <v>10</v>
      </c>
      <c r="U1084">
        <v>5</v>
      </c>
      <c r="V1084">
        <v>100</v>
      </c>
      <c r="W1084" s="1" t="s">
        <v>161</v>
      </c>
      <c r="X1084" s="1" t="s">
        <v>162</v>
      </c>
      <c r="Y1084" s="1" t="s">
        <v>54</v>
      </c>
      <c r="Z1084">
        <v>8</v>
      </c>
      <c r="AA1084" s="2">
        <v>45987</v>
      </c>
      <c r="AB1084">
        <v>1079346.18</v>
      </c>
      <c r="AC1084">
        <v>1623945.48</v>
      </c>
      <c r="AD1084">
        <v>99299848.560000002</v>
      </c>
      <c r="AE1084" s="1" t="s">
        <v>55</v>
      </c>
      <c r="AF1084" s="2">
        <v>46154</v>
      </c>
      <c r="AG1084" s="2">
        <v>45999</v>
      </c>
      <c r="AH1084" s="2"/>
      <c r="AI1084" s="1" t="s">
        <v>91</v>
      </c>
      <c r="AJ1084" s="1" t="s">
        <v>92</v>
      </c>
    </row>
    <row r="1085" spans="1:36">
      <c r="A1085" s="1" t="s">
        <v>6437</v>
      </c>
      <c r="B1085" s="1" t="s">
        <v>6438</v>
      </c>
      <c r="C1085" s="1" t="s">
        <v>6439</v>
      </c>
      <c r="D1085" s="1" t="s">
        <v>216</v>
      </c>
      <c r="E1085" s="1" t="s">
        <v>134</v>
      </c>
      <c r="F1085" s="1" t="s">
        <v>217</v>
      </c>
      <c r="G1085" s="1" t="s">
        <v>218</v>
      </c>
      <c r="H1085" s="1" t="s">
        <v>43</v>
      </c>
      <c r="I1085" s="1" t="s">
        <v>44</v>
      </c>
      <c r="J1085" t="s">
        <v>45</v>
      </c>
      <c r="K1085" t="s">
        <v>46</v>
      </c>
      <c r="L1085" s="1" t="s">
        <v>171</v>
      </c>
      <c r="M1085" s="1" t="s">
        <v>139</v>
      </c>
      <c r="N1085" s="1" t="s">
        <v>203</v>
      </c>
      <c r="O1085" s="1" t="s">
        <v>6440</v>
      </c>
      <c r="P1085" s="1" t="s">
        <v>6441</v>
      </c>
      <c r="Q1085">
        <v>2</v>
      </c>
      <c r="R1085">
        <v>0</v>
      </c>
      <c r="S1085">
        <v>2</v>
      </c>
      <c r="T1085">
        <v>75</v>
      </c>
      <c r="U1085">
        <v>37</v>
      </c>
      <c r="V1085">
        <v>600</v>
      </c>
      <c r="W1085" s="1" t="s">
        <v>72</v>
      </c>
      <c r="X1085" s="1" t="s">
        <v>73</v>
      </c>
      <c r="Y1085" s="1" t="s">
        <v>74</v>
      </c>
      <c r="Z1085">
        <v>15</v>
      </c>
      <c r="AA1085" s="2">
        <v>46142</v>
      </c>
      <c r="AB1085">
        <v>343319.57</v>
      </c>
      <c r="AC1085">
        <v>412816.78</v>
      </c>
      <c r="AD1085">
        <v>686639.14</v>
      </c>
      <c r="AE1085" s="1" t="s">
        <v>55</v>
      </c>
      <c r="AF1085" s="2">
        <v>46157</v>
      </c>
      <c r="AG1085" s="2">
        <v>46149</v>
      </c>
      <c r="AH1085" s="2"/>
      <c r="AI1085" s="1" t="s">
        <v>129</v>
      </c>
      <c r="AJ1085" s="1" t="s">
        <v>57</v>
      </c>
    </row>
    <row r="1086" spans="1:36">
      <c r="A1086" s="1" t="s">
        <v>6442</v>
      </c>
      <c r="B1086" s="1" t="s">
        <v>6443</v>
      </c>
      <c r="C1086" s="1" t="s">
        <v>6444</v>
      </c>
      <c r="D1086" s="1" t="s">
        <v>830</v>
      </c>
      <c r="E1086" s="1" t="s">
        <v>265</v>
      </c>
      <c r="F1086" s="1" t="s">
        <v>622</v>
      </c>
      <c r="G1086" s="1" t="s">
        <v>747</v>
      </c>
      <c r="H1086" s="1" t="s">
        <v>43</v>
      </c>
      <c r="I1086" s="1" t="s">
        <v>44</v>
      </c>
      <c r="J1086" t="s">
        <v>45</v>
      </c>
      <c r="K1086" t="s">
        <v>46</v>
      </c>
      <c r="L1086" s="1" t="s">
        <v>6445</v>
      </c>
      <c r="M1086" s="1" t="s">
        <v>139</v>
      </c>
      <c r="N1086" s="1" t="s">
        <v>49</v>
      </c>
      <c r="O1086" s="1" t="s">
        <v>6446</v>
      </c>
      <c r="P1086" s="1" t="s">
        <v>6447</v>
      </c>
      <c r="Q1086">
        <v>230</v>
      </c>
      <c r="R1086">
        <v>32</v>
      </c>
      <c r="S1086">
        <v>198</v>
      </c>
      <c r="T1086">
        <v>25</v>
      </c>
      <c r="U1086">
        <v>12</v>
      </c>
      <c r="V1086">
        <v>200</v>
      </c>
      <c r="W1086" s="1" t="s">
        <v>151</v>
      </c>
      <c r="X1086" s="1" t="s">
        <v>152</v>
      </c>
      <c r="Y1086" s="1" t="s">
        <v>153</v>
      </c>
      <c r="Z1086">
        <v>34</v>
      </c>
      <c r="AA1086" s="2">
        <v>45965</v>
      </c>
      <c r="AB1086">
        <v>573542.19999999995</v>
      </c>
      <c r="AC1086">
        <v>737940.87</v>
      </c>
      <c r="AD1086">
        <v>131914706</v>
      </c>
      <c r="AE1086" s="1" t="s">
        <v>55</v>
      </c>
      <c r="AF1086" s="2">
        <v>46149</v>
      </c>
      <c r="AG1086" s="2">
        <v>45976</v>
      </c>
      <c r="AH1086" s="2"/>
      <c r="AI1086" s="1" t="s">
        <v>410</v>
      </c>
      <c r="AJ1086" s="1" t="s">
        <v>92</v>
      </c>
    </row>
    <row r="1087" spans="1:36">
      <c r="A1087" s="1" t="s">
        <v>6448</v>
      </c>
      <c r="B1087" s="1" t="s">
        <v>6449</v>
      </c>
      <c r="C1087" s="1" t="s">
        <v>6450</v>
      </c>
      <c r="D1087" s="1" t="s">
        <v>303</v>
      </c>
      <c r="E1087" s="1" t="s">
        <v>146</v>
      </c>
      <c r="F1087" s="1" t="s">
        <v>63</v>
      </c>
      <c r="G1087" s="1" t="s">
        <v>304</v>
      </c>
      <c r="H1087" s="1" t="s">
        <v>43</v>
      </c>
      <c r="I1087" s="1" t="s">
        <v>201</v>
      </c>
      <c r="J1087" t="s">
        <v>45</v>
      </c>
      <c r="K1087" t="s">
        <v>46</v>
      </c>
      <c r="L1087" s="1" t="s">
        <v>2192</v>
      </c>
      <c r="M1087" s="1" t="s">
        <v>139</v>
      </c>
      <c r="N1087" s="1" t="s">
        <v>278</v>
      </c>
      <c r="O1087" s="1" t="s">
        <v>6451</v>
      </c>
      <c r="P1087" s="1" t="s">
        <v>6452</v>
      </c>
      <c r="Q1087">
        <v>164</v>
      </c>
      <c r="R1087">
        <v>25</v>
      </c>
      <c r="S1087">
        <v>139</v>
      </c>
      <c r="T1087">
        <v>50</v>
      </c>
      <c r="U1087">
        <v>20</v>
      </c>
      <c r="V1087">
        <v>250</v>
      </c>
      <c r="W1087" s="1" t="s">
        <v>259</v>
      </c>
      <c r="X1087" s="1" t="s">
        <v>260</v>
      </c>
      <c r="Y1087" s="1" t="s">
        <v>54</v>
      </c>
      <c r="Z1087">
        <v>9</v>
      </c>
      <c r="AA1087" s="2">
        <v>45924</v>
      </c>
      <c r="AB1087">
        <v>88717.81</v>
      </c>
      <c r="AC1087">
        <v>106823.96</v>
      </c>
      <c r="AD1087">
        <v>14549720.84</v>
      </c>
      <c r="AE1087" s="1" t="s">
        <v>55</v>
      </c>
      <c r="AF1087" s="2">
        <v>46202</v>
      </c>
      <c r="AG1087" s="2">
        <v>45939</v>
      </c>
      <c r="AH1087" s="2">
        <v>46351</v>
      </c>
      <c r="AI1087" s="1" t="s">
        <v>91</v>
      </c>
      <c r="AJ1087" s="1" t="s">
        <v>92</v>
      </c>
    </row>
    <row r="1088" spans="1:36">
      <c r="A1088" s="1" t="s">
        <v>6453</v>
      </c>
      <c r="B1088" s="1" t="s">
        <v>6454</v>
      </c>
      <c r="C1088" s="1" t="s">
        <v>6455</v>
      </c>
      <c r="D1088" s="1" t="s">
        <v>433</v>
      </c>
      <c r="E1088" s="1" t="s">
        <v>110</v>
      </c>
      <c r="F1088" s="1" t="s">
        <v>363</v>
      </c>
      <c r="G1088" s="1" t="s">
        <v>434</v>
      </c>
      <c r="H1088" s="1" t="s">
        <v>43</v>
      </c>
      <c r="I1088" s="1" t="s">
        <v>44</v>
      </c>
      <c r="J1088" t="s">
        <v>82</v>
      </c>
      <c r="K1088" t="s">
        <v>83</v>
      </c>
      <c r="L1088" s="1" t="s">
        <v>589</v>
      </c>
      <c r="M1088" s="1" t="s">
        <v>168</v>
      </c>
      <c r="N1088" s="1" t="s">
        <v>101</v>
      </c>
      <c r="O1088" s="1" t="s">
        <v>6456</v>
      </c>
      <c r="P1088" s="1" t="s">
        <v>6457</v>
      </c>
      <c r="Q1088">
        <v>-15</v>
      </c>
      <c r="R1088">
        <v>3</v>
      </c>
      <c r="S1088">
        <v>8</v>
      </c>
      <c r="T1088">
        <v>10</v>
      </c>
      <c r="U1088">
        <v>3</v>
      </c>
      <c r="V1088">
        <v>40</v>
      </c>
      <c r="W1088" s="1" t="s">
        <v>104</v>
      </c>
      <c r="X1088" s="1" t="s">
        <v>105</v>
      </c>
      <c r="Y1088" s="1" t="s">
        <v>54</v>
      </c>
      <c r="Z1088">
        <v>5</v>
      </c>
      <c r="AA1088" s="2">
        <v>45865</v>
      </c>
      <c r="AB1088">
        <v>15602.91</v>
      </c>
      <c r="AC1088">
        <v>23707.919999999998</v>
      </c>
      <c r="AD1088">
        <v>171632.01</v>
      </c>
      <c r="AE1088" s="1" t="s">
        <v>55</v>
      </c>
      <c r="AF1088" s="2">
        <v>46182</v>
      </c>
      <c r="AG1088" s="2">
        <v>45878</v>
      </c>
      <c r="AH1088" s="2"/>
      <c r="AI1088" s="1" t="s">
        <v>91</v>
      </c>
      <c r="AJ1088" s="1" t="s">
        <v>92</v>
      </c>
    </row>
    <row r="1089" spans="1:36">
      <c r="A1089" s="1" t="s">
        <v>6458</v>
      </c>
      <c r="B1089" s="1" t="s">
        <v>6459</v>
      </c>
      <c r="C1089" s="1" t="s">
        <v>6460</v>
      </c>
      <c r="D1089" s="1" t="s">
        <v>486</v>
      </c>
      <c r="E1089" s="1" t="s">
        <v>254</v>
      </c>
      <c r="F1089" s="1" t="s">
        <v>217</v>
      </c>
      <c r="G1089" s="1" t="s">
        <v>255</v>
      </c>
      <c r="H1089" s="1" t="s">
        <v>43</v>
      </c>
      <c r="I1089" s="1" t="s">
        <v>44</v>
      </c>
      <c r="J1089" t="s">
        <v>82</v>
      </c>
      <c r="K1089" t="s">
        <v>83</v>
      </c>
      <c r="L1089" s="1" t="s">
        <v>5090</v>
      </c>
      <c r="M1089" s="1" t="s">
        <v>168</v>
      </c>
      <c r="N1089" s="1" t="s">
        <v>101</v>
      </c>
      <c r="O1089" s="1" t="s">
        <v>6461</v>
      </c>
      <c r="P1089" s="1" t="s">
        <v>6462</v>
      </c>
      <c r="Q1089">
        <v>221</v>
      </c>
      <c r="R1089">
        <v>14</v>
      </c>
      <c r="S1089">
        <v>207</v>
      </c>
      <c r="T1089">
        <v>30</v>
      </c>
      <c r="U1089">
        <v>9</v>
      </c>
      <c r="V1089">
        <v>300</v>
      </c>
      <c r="W1089" s="1" t="s">
        <v>308</v>
      </c>
      <c r="X1089" s="1" t="s">
        <v>309</v>
      </c>
      <c r="Y1089" s="1" t="s">
        <v>74</v>
      </c>
      <c r="Z1089">
        <v>21</v>
      </c>
      <c r="AA1089" s="2">
        <v>45944</v>
      </c>
      <c r="AB1089">
        <v>447531.62</v>
      </c>
      <c r="AC1089">
        <v>587009.02</v>
      </c>
      <c r="AD1089">
        <v>98904488.019999996</v>
      </c>
      <c r="AE1089" s="1" t="s">
        <v>55</v>
      </c>
      <c r="AF1089" s="2">
        <v>46179</v>
      </c>
      <c r="AG1089" s="2">
        <v>45945</v>
      </c>
      <c r="AH1089" s="2"/>
      <c r="AI1089" s="1" t="s">
        <v>91</v>
      </c>
      <c r="AJ1089" s="1" t="s">
        <v>92</v>
      </c>
    </row>
    <row r="1090" spans="1:36">
      <c r="A1090" s="1" t="s">
        <v>6463</v>
      </c>
      <c r="B1090" s="1" t="s">
        <v>6464</v>
      </c>
      <c r="C1090" s="1" t="s">
        <v>6465</v>
      </c>
      <c r="D1090" s="1" t="s">
        <v>1515</v>
      </c>
      <c r="E1090" s="1" t="s">
        <v>62</v>
      </c>
      <c r="F1090" s="1" t="s">
        <v>217</v>
      </c>
      <c r="G1090" s="1" t="s">
        <v>218</v>
      </c>
      <c r="H1090" s="1" t="s">
        <v>43</v>
      </c>
      <c r="I1090" s="1" t="s">
        <v>201</v>
      </c>
      <c r="J1090" t="s">
        <v>65</v>
      </c>
      <c r="K1090" t="s">
        <v>66</v>
      </c>
      <c r="L1090" s="1" t="s">
        <v>6466</v>
      </c>
      <c r="M1090" s="1" t="s">
        <v>114</v>
      </c>
      <c r="N1090" s="1" t="s">
        <v>178</v>
      </c>
      <c r="O1090" s="1" t="s">
        <v>6467</v>
      </c>
      <c r="P1090" s="1" t="s">
        <v>6468</v>
      </c>
      <c r="Q1090">
        <v>379</v>
      </c>
      <c r="R1090">
        <v>87</v>
      </c>
      <c r="S1090">
        <v>292</v>
      </c>
      <c r="T1090">
        <v>100</v>
      </c>
      <c r="U1090">
        <v>40</v>
      </c>
      <c r="V1090">
        <v>600</v>
      </c>
      <c r="W1090" s="1" t="s">
        <v>181</v>
      </c>
      <c r="X1090" s="1" t="s">
        <v>182</v>
      </c>
      <c r="Y1090" s="1" t="s">
        <v>54</v>
      </c>
      <c r="Z1090">
        <v>11</v>
      </c>
      <c r="AA1090" s="2">
        <v>45725</v>
      </c>
      <c r="AB1090">
        <v>467648.51</v>
      </c>
      <c r="AC1090">
        <v>723052.53</v>
      </c>
      <c r="AD1090">
        <v>177238785.30000001</v>
      </c>
      <c r="AE1090" s="1" t="s">
        <v>55</v>
      </c>
      <c r="AF1090" s="2">
        <v>46150</v>
      </c>
      <c r="AG1090" s="2">
        <v>45731</v>
      </c>
      <c r="AH1090" s="2"/>
      <c r="AI1090" s="1" t="s">
        <v>91</v>
      </c>
      <c r="AJ1090" s="1" t="s">
        <v>92</v>
      </c>
    </row>
    <row r="1091" spans="1:36">
      <c r="A1091" s="1" t="s">
        <v>6469</v>
      </c>
      <c r="B1091" s="1" t="s">
        <v>6470</v>
      </c>
      <c r="C1091" s="1" t="s">
        <v>6471</v>
      </c>
      <c r="D1091" s="1" t="s">
        <v>494</v>
      </c>
      <c r="E1091" s="1" t="s">
        <v>79</v>
      </c>
      <c r="F1091" s="1" t="s">
        <v>363</v>
      </c>
      <c r="G1091" s="1" t="s">
        <v>495</v>
      </c>
      <c r="H1091" s="1" t="s">
        <v>43</v>
      </c>
      <c r="I1091" s="1" t="s">
        <v>44</v>
      </c>
      <c r="J1091" t="s">
        <v>45</v>
      </c>
      <c r="K1091" t="s">
        <v>46</v>
      </c>
      <c r="L1091" s="1" t="s">
        <v>6472</v>
      </c>
      <c r="M1091" s="1" t="s">
        <v>126</v>
      </c>
      <c r="N1091" s="1" t="s">
        <v>115</v>
      </c>
      <c r="O1091" s="1" t="s">
        <v>6473</v>
      </c>
      <c r="P1091" s="1" t="s">
        <v>6474</v>
      </c>
      <c r="Q1091">
        <v>175</v>
      </c>
      <c r="R1091">
        <v>29</v>
      </c>
      <c r="S1091">
        <v>146</v>
      </c>
      <c r="T1091">
        <v>30</v>
      </c>
      <c r="U1091">
        <v>12</v>
      </c>
      <c r="V1091">
        <v>300</v>
      </c>
      <c r="W1091" s="1" t="s">
        <v>259</v>
      </c>
      <c r="X1091" s="1" t="s">
        <v>260</v>
      </c>
      <c r="Y1091" s="1" t="s">
        <v>54</v>
      </c>
      <c r="Z1091">
        <v>6</v>
      </c>
      <c r="AA1091" s="2">
        <v>45889</v>
      </c>
      <c r="AB1091">
        <v>15754.33</v>
      </c>
      <c r="AC1091">
        <v>24331.42</v>
      </c>
      <c r="AD1091">
        <v>2757007.75</v>
      </c>
      <c r="AE1091" s="1" t="s">
        <v>55</v>
      </c>
      <c r="AF1091" s="2">
        <v>46164</v>
      </c>
      <c r="AG1091" s="2">
        <v>45895</v>
      </c>
      <c r="AH1091" s="2"/>
      <c r="AI1091" s="1" t="s">
        <v>91</v>
      </c>
      <c r="AJ1091" s="1" t="s">
        <v>92</v>
      </c>
    </row>
    <row r="1092" spans="1:36">
      <c r="A1092" s="1" t="s">
        <v>6475</v>
      </c>
      <c r="B1092" s="1" t="s">
        <v>6476</v>
      </c>
      <c r="C1092" s="1" t="s">
        <v>6477</v>
      </c>
      <c r="D1092" s="1" t="s">
        <v>157</v>
      </c>
      <c r="E1092" s="1" t="s">
        <v>122</v>
      </c>
      <c r="F1092" s="1" t="s">
        <v>80</v>
      </c>
      <c r="G1092" s="1" t="s">
        <v>176</v>
      </c>
      <c r="H1092" s="1" t="s">
        <v>43</v>
      </c>
      <c r="I1092" s="1" t="s">
        <v>201</v>
      </c>
      <c r="J1092" t="s">
        <v>45</v>
      </c>
      <c r="K1092" t="s">
        <v>46</v>
      </c>
      <c r="L1092" s="1" t="s">
        <v>6478</v>
      </c>
      <c r="M1092" s="1" t="s">
        <v>126</v>
      </c>
      <c r="N1092" s="1" t="s">
        <v>203</v>
      </c>
      <c r="O1092" s="1" t="s">
        <v>6479</v>
      </c>
      <c r="P1092" s="1" t="s">
        <v>6480</v>
      </c>
      <c r="Q1092">
        <v>79</v>
      </c>
      <c r="R1092">
        <v>0</v>
      </c>
      <c r="S1092">
        <v>79</v>
      </c>
      <c r="T1092">
        <v>25</v>
      </c>
      <c r="U1092">
        <v>10</v>
      </c>
      <c r="V1092">
        <v>100</v>
      </c>
      <c r="W1092" s="1" t="s">
        <v>249</v>
      </c>
      <c r="X1092" s="1" t="s">
        <v>375</v>
      </c>
      <c r="Y1092" s="1" t="s">
        <v>54</v>
      </c>
      <c r="Z1092">
        <v>8</v>
      </c>
      <c r="AA1092" s="2">
        <v>45671</v>
      </c>
      <c r="AB1092">
        <v>997767.05</v>
      </c>
      <c r="AC1092">
        <v>1192995.6499999999</v>
      </c>
      <c r="AD1092">
        <v>78823596.950000003</v>
      </c>
      <c r="AE1092" s="1" t="s">
        <v>55</v>
      </c>
      <c r="AF1092" s="2">
        <v>46172</v>
      </c>
      <c r="AG1092" s="2">
        <v>45679</v>
      </c>
      <c r="AH1092" s="2"/>
      <c r="AI1092" s="1" t="s">
        <v>91</v>
      </c>
      <c r="AJ1092" s="1" t="s">
        <v>92</v>
      </c>
    </row>
    <row r="1093" spans="1:36">
      <c r="A1093" s="1" t="s">
        <v>6481</v>
      </c>
      <c r="B1093" s="1" t="s">
        <v>6482</v>
      </c>
      <c r="C1093" s="1" t="s">
        <v>6483</v>
      </c>
      <c r="D1093" s="1" t="s">
        <v>880</v>
      </c>
      <c r="E1093" s="1" t="s">
        <v>62</v>
      </c>
      <c r="F1093" s="1" t="s">
        <v>217</v>
      </c>
      <c r="G1093" s="1" t="s">
        <v>255</v>
      </c>
      <c r="H1093" s="1" t="s">
        <v>43</v>
      </c>
      <c r="I1093" s="1" t="s">
        <v>44</v>
      </c>
      <c r="J1093" t="s">
        <v>65</v>
      </c>
      <c r="K1093" t="s">
        <v>66</v>
      </c>
      <c r="L1093" s="1" t="s">
        <v>171</v>
      </c>
      <c r="M1093" s="1" t="s">
        <v>168</v>
      </c>
      <c r="N1093" s="1" t="s">
        <v>278</v>
      </c>
      <c r="O1093" s="1" t="s">
        <v>6484</v>
      </c>
      <c r="P1093" s="1" t="s">
        <v>4481</v>
      </c>
      <c r="Q1093">
        <v>226</v>
      </c>
      <c r="R1093">
        <v>17</v>
      </c>
      <c r="S1093">
        <v>209</v>
      </c>
      <c r="T1093">
        <v>100</v>
      </c>
      <c r="U1093">
        <v>50</v>
      </c>
      <c r="V1093">
        <v>500</v>
      </c>
      <c r="W1093" s="1" t="s">
        <v>72</v>
      </c>
      <c r="X1093" s="1" t="s">
        <v>73</v>
      </c>
      <c r="Y1093" s="1" t="s">
        <v>74</v>
      </c>
      <c r="Z1093">
        <v>15</v>
      </c>
      <c r="AA1093" s="2">
        <v>45937</v>
      </c>
      <c r="AB1093">
        <v>266905.94</v>
      </c>
      <c r="AC1093">
        <v>380948.47999999998</v>
      </c>
      <c r="AD1093">
        <v>60320742.439999998</v>
      </c>
      <c r="AE1093" s="1" t="s">
        <v>55</v>
      </c>
      <c r="AF1093" s="2">
        <v>46158</v>
      </c>
      <c r="AG1093" s="2">
        <v>45944</v>
      </c>
      <c r="AH1093" s="2"/>
      <c r="AI1093" s="1" t="s">
        <v>91</v>
      </c>
      <c r="AJ1093" s="1" t="s">
        <v>92</v>
      </c>
    </row>
    <row r="1094" spans="1:36">
      <c r="A1094" s="1" t="s">
        <v>6485</v>
      </c>
      <c r="B1094" s="1" t="s">
        <v>6486</v>
      </c>
      <c r="C1094" s="1" t="s">
        <v>6487</v>
      </c>
      <c r="D1094" s="1" t="s">
        <v>564</v>
      </c>
      <c r="E1094" s="1" t="s">
        <v>265</v>
      </c>
      <c r="F1094" s="1" t="s">
        <v>266</v>
      </c>
      <c r="G1094" s="1" t="s">
        <v>267</v>
      </c>
      <c r="H1094" s="1" t="s">
        <v>43</v>
      </c>
      <c r="I1094" s="1" t="s">
        <v>44</v>
      </c>
      <c r="J1094" t="s">
        <v>45</v>
      </c>
      <c r="K1094" t="s">
        <v>46</v>
      </c>
      <c r="L1094" s="1" t="s">
        <v>5846</v>
      </c>
      <c r="M1094" s="1" t="s">
        <v>139</v>
      </c>
      <c r="N1094" s="1" t="s">
        <v>236</v>
      </c>
      <c r="O1094" s="1" t="s">
        <v>6488</v>
      </c>
      <c r="P1094" s="1" t="s">
        <v>6489</v>
      </c>
      <c r="Q1094">
        <v>95</v>
      </c>
      <c r="R1094">
        <v>9</v>
      </c>
      <c r="S1094">
        <v>86</v>
      </c>
      <c r="T1094">
        <v>20</v>
      </c>
      <c r="U1094">
        <v>10</v>
      </c>
      <c r="V1094">
        <v>100</v>
      </c>
      <c r="W1094" s="1" t="s">
        <v>181</v>
      </c>
      <c r="X1094" s="1" t="s">
        <v>182</v>
      </c>
      <c r="Y1094" s="1" t="s">
        <v>54</v>
      </c>
      <c r="Z1094">
        <v>6</v>
      </c>
      <c r="AA1094" s="2">
        <v>45689</v>
      </c>
      <c r="AB1094">
        <v>97769.32</v>
      </c>
      <c r="AC1094">
        <v>143788.96</v>
      </c>
      <c r="AD1094">
        <v>9288085.4000000004</v>
      </c>
      <c r="AE1094" s="1" t="s">
        <v>55</v>
      </c>
      <c r="AF1094" s="2">
        <v>46151</v>
      </c>
      <c r="AG1094" s="2">
        <v>45696</v>
      </c>
      <c r="AH1094" s="2"/>
      <c r="AI1094" s="1" t="s">
        <v>91</v>
      </c>
      <c r="AJ1094" s="1" t="s">
        <v>92</v>
      </c>
    </row>
    <row r="1095" spans="1:36">
      <c r="A1095" s="1" t="s">
        <v>6490</v>
      </c>
      <c r="B1095" s="1" t="s">
        <v>6491</v>
      </c>
      <c r="C1095" s="1" t="s">
        <v>6492</v>
      </c>
      <c r="D1095" s="1" t="s">
        <v>713</v>
      </c>
      <c r="E1095" s="1" t="s">
        <v>714</v>
      </c>
      <c r="F1095" s="1" t="s">
        <v>97</v>
      </c>
      <c r="G1095" s="1" t="s">
        <v>715</v>
      </c>
      <c r="H1095" s="1" t="s">
        <v>43</v>
      </c>
      <c r="I1095" s="1" t="s">
        <v>44</v>
      </c>
      <c r="J1095" t="s">
        <v>82</v>
      </c>
      <c r="K1095" t="s">
        <v>83</v>
      </c>
      <c r="L1095" s="1" t="s">
        <v>570</v>
      </c>
      <c r="M1095" s="1" t="s">
        <v>114</v>
      </c>
      <c r="N1095" s="1" t="s">
        <v>115</v>
      </c>
      <c r="O1095" s="1" t="s">
        <v>6493</v>
      </c>
      <c r="P1095" s="1" t="s">
        <v>6494</v>
      </c>
      <c r="Q1095">
        <v>37</v>
      </c>
      <c r="R1095">
        <v>12</v>
      </c>
      <c r="S1095">
        <v>25</v>
      </c>
      <c r="T1095">
        <v>10</v>
      </c>
      <c r="U1095">
        <v>4</v>
      </c>
      <c r="V1095">
        <v>80</v>
      </c>
      <c r="W1095" s="1" t="s">
        <v>151</v>
      </c>
      <c r="X1095" s="1" t="s">
        <v>152</v>
      </c>
      <c r="Y1095" s="1" t="s">
        <v>153</v>
      </c>
      <c r="Z1095">
        <v>37</v>
      </c>
      <c r="AA1095" s="2">
        <v>46003</v>
      </c>
      <c r="AB1095">
        <v>182528.88</v>
      </c>
      <c r="AC1095">
        <v>216687.47</v>
      </c>
      <c r="AD1095">
        <v>6753568.5599999996</v>
      </c>
      <c r="AE1095" s="1" t="s">
        <v>55</v>
      </c>
      <c r="AF1095" s="2">
        <v>46144</v>
      </c>
      <c r="AG1095" s="2">
        <v>46012</v>
      </c>
      <c r="AH1095" s="2"/>
      <c r="AI1095" s="1" t="s">
        <v>91</v>
      </c>
      <c r="AJ1095" s="1" t="s">
        <v>92</v>
      </c>
    </row>
    <row r="1096" spans="1:36">
      <c r="A1096" s="1" t="s">
        <v>6495</v>
      </c>
      <c r="B1096" s="1" t="s">
        <v>6496</v>
      </c>
      <c r="C1096" s="1" t="s">
        <v>6497</v>
      </c>
      <c r="D1096" s="1" t="s">
        <v>133</v>
      </c>
      <c r="E1096" s="1" t="s">
        <v>134</v>
      </c>
      <c r="F1096" s="1" t="s">
        <v>135</v>
      </c>
      <c r="G1096" s="1" t="s">
        <v>166</v>
      </c>
      <c r="H1096" s="1" t="s">
        <v>137</v>
      </c>
      <c r="I1096" s="1" t="s">
        <v>44</v>
      </c>
      <c r="J1096" t="s">
        <v>82</v>
      </c>
      <c r="K1096" t="s">
        <v>83</v>
      </c>
      <c r="L1096" s="1" t="s">
        <v>6498</v>
      </c>
      <c r="M1096" s="1" t="s">
        <v>48</v>
      </c>
      <c r="N1096" s="1" t="s">
        <v>69</v>
      </c>
      <c r="O1096" s="1" t="s">
        <v>6499</v>
      </c>
      <c r="P1096" s="1" t="s">
        <v>6500</v>
      </c>
      <c r="Q1096">
        <v>178</v>
      </c>
      <c r="R1096">
        <v>32</v>
      </c>
      <c r="S1096">
        <v>146</v>
      </c>
      <c r="T1096">
        <v>25</v>
      </c>
      <c r="U1096">
        <v>12</v>
      </c>
      <c r="V1096">
        <v>200</v>
      </c>
      <c r="W1096" s="1" t="s">
        <v>259</v>
      </c>
      <c r="X1096" s="1" t="s">
        <v>260</v>
      </c>
      <c r="Y1096" s="1" t="s">
        <v>54</v>
      </c>
      <c r="Z1096">
        <v>5</v>
      </c>
      <c r="AA1096" s="2">
        <v>45942</v>
      </c>
      <c r="AB1096">
        <v>26172.5</v>
      </c>
      <c r="AC1096">
        <v>30643.94</v>
      </c>
      <c r="AD1096">
        <v>4658705</v>
      </c>
      <c r="AE1096" s="1" t="s">
        <v>55</v>
      </c>
      <c r="AF1096" s="2">
        <v>46144</v>
      </c>
      <c r="AG1096" s="2">
        <v>45950</v>
      </c>
      <c r="AH1096" s="2">
        <v>46474</v>
      </c>
      <c r="AI1096" s="1" t="s">
        <v>91</v>
      </c>
      <c r="AJ1096" s="1" t="s">
        <v>92</v>
      </c>
    </row>
    <row r="1097" spans="1:36">
      <c r="A1097" s="1" t="s">
        <v>6501</v>
      </c>
      <c r="B1097" s="1" t="s">
        <v>6502</v>
      </c>
      <c r="C1097" s="1" t="s">
        <v>6503</v>
      </c>
      <c r="D1097" s="1" t="s">
        <v>391</v>
      </c>
      <c r="E1097" s="1" t="s">
        <v>392</v>
      </c>
      <c r="F1097" s="1" t="s">
        <v>217</v>
      </c>
      <c r="G1097" s="1" t="s">
        <v>255</v>
      </c>
      <c r="H1097" s="1" t="s">
        <v>43</v>
      </c>
      <c r="I1097" s="1" t="s">
        <v>44</v>
      </c>
      <c r="J1097" t="s">
        <v>65</v>
      </c>
      <c r="K1097" t="s">
        <v>66</v>
      </c>
      <c r="L1097" s="1" t="s">
        <v>806</v>
      </c>
      <c r="M1097" s="1" t="s">
        <v>68</v>
      </c>
      <c r="N1097" s="1" t="s">
        <v>236</v>
      </c>
      <c r="O1097" s="1" t="s">
        <v>6504</v>
      </c>
      <c r="P1097" s="1" t="s">
        <v>6505</v>
      </c>
      <c r="Q1097">
        <v>31</v>
      </c>
      <c r="R1097">
        <v>5</v>
      </c>
      <c r="S1097">
        <v>26</v>
      </c>
      <c r="T1097">
        <v>75</v>
      </c>
      <c r="U1097">
        <v>37</v>
      </c>
      <c r="V1097">
        <v>600</v>
      </c>
      <c r="W1097" s="1" t="s">
        <v>181</v>
      </c>
      <c r="X1097" s="1" t="s">
        <v>182</v>
      </c>
      <c r="Y1097" s="1" t="s">
        <v>54</v>
      </c>
      <c r="Z1097">
        <v>12</v>
      </c>
      <c r="AA1097" s="2">
        <v>45990</v>
      </c>
      <c r="AB1097">
        <v>516070.24</v>
      </c>
      <c r="AC1097">
        <v>750002.13</v>
      </c>
      <c r="AD1097">
        <v>15998177.439999999</v>
      </c>
      <c r="AE1097" s="1" t="s">
        <v>55</v>
      </c>
      <c r="AF1097" s="2">
        <v>46162</v>
      </c>
      <c r="AG1097" s="2">
        <v>45999</v>
      </c>
      <c r="AH1097" s="2"/>
      <c r="AI1097" s="1" t="s">
        <v>129</v>
      </c>
      <c r="AJ1097" s="1" t="s">
        <v>57</v>
      </c>
    </row>
    <row r="1098" spans="1:36">
      <c r="A1098" s="1" t="s">
        <v>6506</v>
      </c>
      <c r="B1098" s="1" t="s">
        <v>6507</v>
      </c>
      <c r="C1098" s="1" t="s">
        <v>6508</v>
      </c>
      <c r="D1098" s="1" t="s">
        <v>521</v>
      </c>
      <c r="E1098" s="1" t="s">
        <v>243</v>
      </c>
      <c r="F1098" s="1" t="s">
        <v>244</v>
      </c>
      <c r="G1098" s="1" t="s">
        <v>778</v>
      </c>
      <c r="H1098" s="1" t="s">
        <v>43</v>
      </c>
      <c r="I1098" s="1" t="s">
        <v>44</v>
      </c>
      <c r="J1098" t="s">
        <v>45</v>
      </c>
      <c r="K1098" t="s">
        <v>46</v>
      </c>
      <c r="L1098" s="1" t="s">
        <v>6509</v>
      </c>
      <c r="M1098" s="1" t="s">
        <v>68</v>
      </c>
      <c r="N1098" s="1" t="s">
        <v>278</v>
      </c>
      <c r="O1098" s="1" t="s">
        <v>6510</v>
      </c>
      <c r="P1098" s="1" t="s">
        <v>6511</v>
      </c>
      <c r="Q1098">
        <v>365</v>
      </c>
      <c r="R1098">
        <v>84</v>
      </c>
      <c r="S1098">
        <v>281</v>
      </c>
      <c r="T1098">
        <v>60</v>
      </c>
      <c r="U1098">
        <v>24</v>
      </c>
      <c r="V1098">
        <v>360</v>
      </c>
      <c r="W1098" s="1" t="s">
        <v>151</v>
      </c>
      <c r="X1098" s="1" t="s">
        <v>152</v>
      </c>
      <c r="Y1098" s="1" t="s">
        <v>153</v>
      </c>
      <c r="Z1098">
        <v>35</v>
      </c>
      <c r="AA1098" s="2">
        <v>45984</v>
      </c>
      <c r="AB1098">
        <v>286749.93</v>
      </c>
      <c r="AC1098">
        <v>443555.98</v>
      </c>
      <c r="AD1098">
        <v>104663724.5</v>
      </c>
      <c r="AE1098" s="1" t="s">
        <v>55</v>
      </c>
      <c r="AF1098" s="2">
        <v>46186</v>
      </c>
      <c r="AG1098" s="2">
        <v>45997</v>
      </c>
      <c r="AH1098" s="2"/>
      <c r="AI1098" s="1" t="s">
        <v>410</v>
      </c>
      <c r="AJ1098" s="1" t="s">
        <v>92</v>
      </c>
    </row>
    <row r="1099" spans="1:36">
      <c r="A1099" s="1" t="s">
        <v>6512</v>
      </c>
      <c r="B1099" s="1" t="s">
        <v>6513</v>
      </c>
      <c r="C1099" s="1" t="s">
        <v>6514</v>
      </c>
      <c r="D1099" s="1" t="s">
        <v>145</v>
      </c>
      <c r="E1099" s="1" t="s">
        <v>146</v>
      </c>
      <c r="F1099" s="1" t="s">
        <v>41</v>
      </c>
      <c r="G1099" s="1" t="s">
        <v>147</v>
      </c>
      <c r="H1099" s="1" t="s">
        <v>43</v>
      </c>
      <c r="I1099" s="1" t="s">
        <v>44</v>
      </c>
      <c r="J1099" t="s">
        <v>45</v>
      </c>
      <c r="K1099" t="s">
        <v>46</v>
      </c>
      <c r="L1099" s="1" t="s">
        <v>6515</v>
      </c>
      <c r="M1099" s="1" t="s">
        <v>126</v>
      </c>
      <c r="N1099" s="1" t="s">
        <v>49</v>
      </c>
      <c r="O1099" s="1" t="s">
        <v>6516</v>
      </c>
      <c r="P1099" s="1" t="s">
        <v>6517</v>
      </c>
      <c r="Q1099">
        <v>9</v>
      </c>
      <c r="R1099">
        <v>2</v>
      </c>
      <c r="S1099">
        <v>7</v>
      </c>
      <c r="T1099">
        <v>30</v>
      </c>
      <c r="U1099">
        <v>9</v>
      </c>
      <c r="V1099">
        <v>150</v>
      </c>
      <c r="W1099" s="1" t="s">
        <v>72</v>
      </c>
      <c r="X1099" s="1" t="s">
        <v>73</v>
      </c>
      <c r="Y1099" s="1" t="s">
        <v>74</v>
      </c>
      <c r="Z1099">
        <v>15</v>
      </c>
      <c r="AA1099" s="2">
        <v>46123</v>
      </c>
      <c r="AB1099">
        <v>108907.4</v>
      </c>
      <c r="AC1099">
        <v>131432.07999999999</v>
      </c>
      <c r="AD1099">
        <v>980166.6</v>
      </c>
      <c r="AE1099" s="1" t="s">
        <v>55</v>
      </c>
      <c r="AF1099" s="2">
        <v>46162</v>
      </c>
      <c r="AG1099" s="2">
        <v>46136</v>
      </c>
      <c r="AH1099" s="2"/>
      <c r="AI1099" s="1" t="s">
        <v>129</v>
      </c>
      <c r="AJ1099" s="1" t="s">
        <v>57</v>
      </c>
    </row>
    <row r="1100" spans="1:36">
      <c r="A1100" s="1" t="s">
        <v>6518</v>
      </c>
      <c r="B1100" s="1" t="s">
        <v>6519</v>
      </c>
      <c r="C1100" s="1" t="s">
        <v>6520</v>
      </c>
      <c r="D1100" s="1" t="s">
        <v>39</v>
      </c>
      <c r="E1100" s="1" t="s">
        <v>40</v>
      </c>
      <c r="F1100" s="1" t="s">
        <v>41</v>
      </c>
      <c r="G1100" s="1" t="s">
        <v>42</v>
      </c>
      <c r="H1100" s="1" t="s">
        <v>43</v>
      </c>
      <c r="I1100" s="1" t="s">
        <v>44</v>
      </c>
      <c r="J1100" t="s">
        <v>45</v>
      </c>
      <c r="K1100" t="s">
        <v>46</v>
      </c>
      <c r="L1100" s="1" t="s">
        <v>6521</v>
      </c>
      <c r="M1100" s="1" t="s">
        <v>114</v>
      </c>
      <c r="N1100" s="1" t="s">
        <v>115</v>
      </c>
      <c r="O1100" s="1" t="s">
        <v>6522</v>
      </c>
      <c r="P1100" s="1" t="s">
        <v>6523</v>
      </c>
      <c r="Q1100">
        <v>46</v>
      </c>
      <c r="R1100">
        <v>5</v>
      </c>
      <c r="S1100">
        <v>41</v>
      </c>
      <c r="T1100">
        <v>25</v>
      </c>
      <c r="U1100">
        <v>7</v>
      </c>
      <c r="V1100">
        <v>150</v>
      </c>
      <c r="W1100" s="1" t="s">
        <v>151</v>
      </c>
      <c r="X1100" s="1" t="s">
        <v>152</v>
      </c>
      <c r="Y1100" s="1" t="s">
        <v>153</v>
      </c>
      <c r="Z1100">
        <v>38</v>
      </c>
      <c r="AA1100" s="2">
        <v>45717</v>
      </c>
      <c r="AB1100">
        <v>79563.899999999994</v>
      </c>
      <c r="AC1100">
        <v>100130.76</v>
      </c>
      <c r="AD1100">
        <v>3659939.4</v>
      </c>
      <c r="AE1100" s="1" t="s">
        <v>55</v>
      </c>
      <c r="AF1100" s="2">
        <v>46153</v>
      </c>
      <c r="AG1100" s="2">
        <v>45730</v>
      </c>
      <c r="AH1100" s="2"/>
      <c r="AI1100" s="1" t="s">
        <v>91</v>
      </c>
      <c r="AJ1100" s="1" t="s">
        <v>92</v>
      </c>
    </row>
    <row r="1101" spans="1:36">
      <c r="A1101" s="1" t="s">
        <v>6524</v>
      </c>
      <c r="B1101" s="1" t="s">
        <v>6525</v>
      </c>
      <c r="C1101" s="1" t="s">
        <v>6526</v>
      </c>
      <c r="D1101" s="1" t="s">
        <v>355</v>
      </c>
      <c r="E1101" s="1" t="s">
        <v>62</v>
      </c>
      <c r="F1101" s="1" t="s">
        <v>123</v>
      </c>
      <c r="G1101" s="1" t="s">
        <v>124</v>
      </c>
      <c r="H1101" s="1" t="s">
        <v>43</v>
      </c>
      <c r="I1101" s="1" t="s">
        <v>44</v>
      </c>
      <c r="J1101" t="s">
        <v>45</v>
      </c>
      <c r="K1101" t="s">
        <v>46</v>
      </c>
      <c r="L1101" s="1" t="s">
        <v>6527</v>
      </c>
      <c r="M1101" s="1" t="s">
        <v>48</v>
      </c>
      <c r="N1101" s="1" t="s">
        <v>203</v>
      </c>
      <c r="O1101" s="1" t="s">
        <v>6528</v>
      </c>
      <c r="P1101" s="1" t="s">
        <v>6529</v>
      </c>
      <c r="Q1101">
        <v>345</v>
      </c>
      <c r="R1101">
        <v>81</v>
      </c>
      <c r="S1101">
        <v>264</v>
      </c>
      <c r="T1101">
        <v>40</v>
      </c>
      <c r="U1101">
        <v>12</v>
      </c>
      <c r="V1101">
        <v>400</v>
      </c>
      <c r="W1101" s="1" t="s">
        <v>181</v>
      </c>
      <c r="X1101" s="1" t="s">
        <v>182</v>
      </c>
      <c r="Y1101" s="1" t="s">
        <v>54</v>
      </c>
      <c r="Z1101">
        <v>10</v>
      </c>
      <c r="AA1101" s="2">
        <v>46017</v>
      </c>
      <c r="AB1101">
        <v>565438.86</v>
      </c>
      <c r="AC1101">
        <v>755407.09</v>
      </c>
      <c r="AD1101">
        <v>195076406.69999999</v>
      </c>
      <c r="AE1101" s="1" t="s">
        <v>55</v>
      </c>
      <c r="AF1101" s="2">
        <v>46172</v>
      </c>
      <c r="AG1101" s="2">
        <v>46018</v>
      </c>
      <c r="AH1101" s="2"/>
      <c r="AI1101" s="1" t="s">
        <v>91</v>
      </c>
      <c r="AJ1101" s="1" t="s">
        <v>92</v>
      </c>
    </row>
    <row r="1102" spans="1:36">
      <c r="A1102" s="1" t="s">
        <v>6530</v>
      </c>
      <c r="B1102" s="1" t="s">
        <v>6531</v>
      </c>
      <c r="C1102" s="1" t="s">
        <v>6532</v>
      </c>
      <c r="D1102" s="1" t="s">
        <v>740</v>
      </c>
      <c r="E1102" s="1" t="s">
        <v>275</v>
      </c>
      <c r="F1102" s="1" t="s">
        <v>622</v>
      </c>
      <c r="G1102" s="1" t="s">
        <v>693</v>
      </c>
      <c r="H1102" s="1" t="s">
        <v>43</v>
      </c>
      <c r="I1102" s="1" t="s">
        <v>44</v>
      </c>
      <c r="J1102" t="s">
        <v>45</v>
      </c>
      <c r="K1102" t="s">
        <v>46</v>
      </c>
      <c r="L1102" s="1" t="s">
        <v>171</v>
      </c>
      <c r="M1102" s="1" t="s">
        <v>126</v>
      </c>
      <c r="N1102" s="1" t="s">
        <v>203</v>
      </c>
      <c r="O1102" s="1" t="s">
        <v>6533</v>
      </c>
      <c r="P1102" s="1" t="s">
        <v>6534</v>
      </c>
      <c r="Q1102">
        <v>80</v>
      </c>
      <c r="R1102">
        <v>1</v>
      </c>
      <c r="S1102">
        <v>79</v>
      </c>
      <c r="T1102">
        <v>25</v>
      </c>
      <c r="U1102">
        <v>10</v>
      </c>
      <c r="V1102">
        <v>250</v>
      </c>
      <c r="W1102" s="1" t="s">
        <v>52</v>
      </c>
      <c r="X1102" s="1" t="s">
        <v>53</v>
      </c>
      <c r="Y1102" s="1" t="s">
        <v>54</v>
      </c>
      <c r="Z1102">
        <v>7</v>
      </c>
      <c r="AA1102" s="2">
        <v>45820</v>
      </c>
      <c r="AB1102">
        <v>928497.6</v>
      </c>
      <c r="AC1102">
        <v>1094075.23</v>
      </c>
      <c r="AD1102">
        <v>74279808</v>
      </c>
      <c r="AE1102" s="1" t="s">
        <v>55</v>
      </c>
      <c r="AF1102" s="2">
        <v>46189</v>
      </c>
      <c r="AG1102" s="2">
        <v>45822</v>
      </c>
      <c r="AH1102" s="2"/>
      <c r="AI1102" s="1" t="s">
        <v>91</v>
      </c>
      <c r="AJ1102" s="1" t="s">
        <v>92</v>
      </c>
    </row>
    <row r="1103" spans="1:36">
      <c r="A1103" s="1" t="s">
        <v>6535</v>
      </c>
      <c r="B1103" s="1" t="s">
        <v>6536</v>
      </c>
      <c r="C1103" s="1" t="s">
        <v>6537</v>
      </c>
      <c r="D1103" s="1" t="s">
        <v>413</v>
      </c>
      <c r="E1103" s="1" t="s">
        <v>146</v>
      </c>
      <c r="F1103" s="1" t="s">
        <v>244</v>
      </c>
      <c r="G1103" s="1" t="s">
        <v>778</v>
      </c>
      <c r="H1103" s="1" t="s">
        <v>43</v>
      </c>
      <c r="I1103" s="1" t="s">
        <v>44</v>
      </c>
      <c r="J1103" t="s">
        <v>45</v>
      </c>
      <c r="K1103" t="s">
        <v>46</v>
      </c>
      <c r="L1103" s="1" t="s">
        <v>6538</v>
      </c>
      <c r="M1103" s="1" t="s">
        <v>168</v>
      </c>
      <c r="N1103" s="1" t="s">
        <v>278</v>
      </c>
      <c r="O1103" s="1" t="s">
        <v>6539</v>
      </c>
      <c r="P1103" s="1" t="s">
        <v>6540</v>
      </c>
      <c r="Q1103">
        <v>6</v>
      </c>
      <c r="R1103">
        <v>1</v>
      </c>
      <c r="S1103">
        <v>5</v>
      </c>
      <c r="T1103">
        <v>60</v>
      </c>
      <c r="U1103">
        <v>18</v>
      </c>
      <c r="V1103">
        <v>480</v>
      </c>
      <c r="W1103" s="1" t="s">
        <v>181</v>
      </c>
      <c r="X1103" s="1" t="s">
        <v>182</v>
      </c>
      <c r="Y1103" s="1" t="s">
        <v>54</v>
      </c>
      <c r="Z1103">
        <v>9</v>
      </c>
      <c r="AA1103" s="2">
        <v>45999</v>
      </c>
      <c r="AB1103">
        <v>68311.83</v>
      </c>
      <c r="AC1103">
        <v>104047.67999999999</v>
      </c>
      <c r="AD1103">
        <v>409870.98</v>
      </c>
      <c r="AE1103" s="1" t="s">
        <v>55</v>
      </c>
      <c r="AF1103" s="2">
        <v>46164</v>
      </c>
      <c r="AG1103" s="2">
        <v>46007</v>
      </c>
      <c r="AH1103" s="2"/>
      <c r="AI1103" s="1" t="s">
        <v>129</v>
      </c>
      <c r="AJ1103" s="1" t="s">
        <v>57</v>
      </c>
    </row>
    <row r="1104" spans="1:36">
      <c r="A1104" s="1" t="s">
        <v>6541</v>
      </c>
      <c r="B1104" s="1" t="s">
        <v>6542</v>
      </c>
      <c r="C1104" s="1" t="s">
        <v>6543</v>
      </c>
      <c r="D1104" s="1" t="s">
        <v>977</v>
      </c>
      <c r="E1104" s="1" t="s">
        <v>978</v>
      </c>
      <c r="F1104" s="1" t="s">
        <v>97</v>
      </c>
      <c r="G1104" s="1" t="s">
        <v>614</v>
      </c>
      <c r="H1104" s="1" t="s">
        <v>43</v>
      </c>
      <c r="I1104" s="1" t="s">
        <v>44</v>
      </c>
      <c r="J1104" t="s">
        <v>45</v>
      </c>
      <c r="K1104" t="s">
        <v>46</v>
      </c>
      <c r="L1104" s="1" t="s">
        <v>6544</v>
      </c>
      <c r="M1104" s="1" t="s">
        <v>100</v>
      </c>
      <c r="N1104" s="1" t="s">
        <v>236</v>
      </c>
      <c r="O1104" s="1" t="s">
        <v>6545</v>
      </c>
      <c r="P1104" s="1" t="s">
        <v>6546</v>
      </c>
      <c r="Q1104">
        <v>138</v>
      </c>
      <c r="R1104">
        <v>12</v>
      </c>
      <c r="S1104">
        <v>126</v>
      </c>
      <c r="T1104">
        <v>20</v>
      </c>
      <c r="U1104">
        <v>10</v>
      </c>
      <c r="V1104">
        <v>200</v>
      </c>
      <c r="W1104" s="1" t="s">
        <v>52</v>
      </c>
      <c r="X1104" s="1" t="s">
        <v>53</v>
      </c>
      <c r="Y1104" s="1" t="s">
        <v>54</v>
      </c>
      <c r="Z1104">
        <v>6</v>
      </c>
      <c r="AA1104" s="2">
        <v>45871</v>
      </c>
      <c r="AB1104">
        <v>31229.29</v>
      </c>
      <c r="AC1104">
        <v>39185.919999999998</v>
      </c>
      <c r="AD1104">
        <v>4309642.0199999996</v>
      </c>
      <c r="AE1104" s="1" t="s">
        <v>55</v>
      </c>
      <c r="AF1104" s="2">
        <v>46168</v>
      </c>
      <c r="AG1104" s="2">
        <v>45881</v>
      </c>
      <c r="AH1104" s="2"/>
      <c r="AI1104" s="1" t="s">
        <v>91</v>
      </c>
      <c r="AJ1104" s="1" t="s">
        <v>92</v>
      </c>
    </row>
    <row r="1105" spans="1:36">
      <c r="A1105" s="1" t="s">
        <v>6547</v>
      </c>
      <c r="B1105" s="1" t="s">
        <v>6548</v>
      </c>
      <c r="C1105" s="1" t="s">
        <v>6549</v>
      </c>
      <c r="D1105" s="1" t="s">
        <v>371</v>
      </c>
      <c r="E1105" s="1" t="s">
        <v>62</v>
      </c>
      <c r="F1105" s="1" t="s">
        <v>111</v>
      </c>
      <c r="G1105" s="1" t="s">
        <v>112</v>
      </c>
      <c r="H1105" s="1" t="s">
        <v>43</v>
      </c>
      <c r="I1105" s="1" t="s">
        <v>201</v>
      </c>
      <c r="J1105" t="s">
        <v>82</v>
      </c>
      <c r="K1105" t="s">
        <v>83</v>
      </c>
      <c r="L1105" s="1" t="s">
        <v>171</v>
      </c>
      <c r="M1105" s="1" t="s">
        <v>114</v>
      </c>
      <c r="N1105" s="1" t="s">
        <v>69</v>
      </c>
      <c r="O1105" s="1" t="s">
        <v>6550</v>
      </c>
      <c r="P1105" s="1" t="s">
        <v>6551</v>
      </c>
      <c r="Q1105">
        <v>0</v>
      </c>
      <c r="R1105">
        <v>0</v>
      </c>
      <c r="S1105">
        <v>0</v>
      </c>
      <c r="T1105">
        <v>15</v>
      </c>
      <c r="U1105">
        <v>4</v>
      </c>
      <c r="V1105">
        <v>150</v>
      </c>
      <c r="W1105" s="1" t="s">
        <v>308</v>
      </c>
      <c r="X1105" s="1" t="s">
        <v>309</v>
      </c>
      <c r="Y1105" s="1" t="s">
        <v>74</v>
      </c>
      <c r="Z1105">
        <v>20</v>
      </c>
      <c r="AA1105" s="2">
        <v>46149</v>
      </c>
      <c r="AB1105">
        <v>174647.47</v>
      </c>
      <c r="AC1105">
        <v>245441.8</v>
      </c>
      <c r="AD1105">
        <v>0</v>
      </c>
      <c r="AE1105" s="1" t="s">
        <v>55</v>
      </c>
      <c r="AF1105" s="2">
        <v>46185</v>
      </c>
      <c r="AG1105" s="2">
        <v>46153</v>
      </c>
      <c r="AH1105" s="2"/>
      <c r="AI1105" s="1" t="s">
        <v>56</v>
      </c>
      <c r="AJ1105" s="1" t="s">
        <v>57</v>
      </c>
    </row>
    <row r="1106" spans="1:36">
      <c r="A1106" s="1" t="s">
        <v>6552</v>
      </c>
      <c r="B1106" s="1" t="s">
        <v>6553</v>
      </c>
      <c r="C1106" s="1" t="s">
        <v>6554</v>
      </c>
      <c r="D1106" s="1" t="s">
        <v>413</v>
      </c>
      <c r="E1106" s="1" t="s">
        <v>146</v>
      </c>
      <c r="F1106" s="1" t="s">
        <v>244</v>
      </c>
      <c r="G1106" s="1" t="s">
        <v>245</v>
      </c>
      <c r="H1106" s="1" t="s">
        <v>43</v>
      </c>
      <c r="I1106" s="1" t="s">
        <v>44</v>
      </c>
      <c r="J1106" t="s">
        <v>65</v>
      </c>
      <c r="K1106" t="s">
        <v>66</v>
      </c>
      <c r="L1106" s="1" t="s">
        <v>2854</v>
      </c>
      <c r="M1106" s="1" t="s">
        <v>168</v>
      </c>
      <c r="N1106" s="1" t="s">
        <v>203</v>
      </c>
      <c r="O1106" s="1" t="s">
        <v>6555</v>
      </c>
      <c r="P1106" s="1" t="s">
        <v>6556</v>
      </c>
      <c r="Q1106">
        <v>122</v>
      </c>
      <c r="R1106">
        <v>20</v>
      </c>
      <c r="S1106">
        <v>102</v>
      </c>
      <c r="T1106">
        <v>40</v>
      </c>
      <c r="U1106">
        <v>20</v>
      </c>
      <c r="V1106">
        <v>240</v>
      </c>
      <c r="W1106" s="1" t="s">
        <v>72</v>
      </c>
      <c r="X1106" s="1" t="s">
        <v>73</v>
      </c>
      <c r="Y1106" s="1" t="s">
        <v>74</v>
      </c>
      <c r="Z1106">
        <v>19</v>
      </c>
      <c r="AA1106" s="2">
        <v>45860</v>
      </c>
      <c r="AB1106">
        <v>200932.45</v>
      </c>
      <c r="AC1106">
        <v>258445.06</v>
      </c>
      <c r="AD1106">
        <v>24513758.899999999</v>
      </c>
      <c r="AE1106" s="1" t="s">
        <v>55</v>
      </c>
      <c r="AF1106" s="2">
        <v>46196</v>
      </c>
      <c r="AG1106" s="2">
        <v>45865</v>
      </c>
      <c r="AH1106" s="2"/>
      <c r="AI1106" s="1" t="s">
        <v>91</v>
      </c>
      <c r="AJ1106" s="1" t="s">
        <v>92</v>
      </c>
    </row>
    <row r="1107" spans="1:36">
      <c r="A1107" s="1" t="s">
        <v>6557</v>
      </c>
      <c r="B1107" s="1" t="s">
        <v>6558</v>
      </c>
      <c r="C1107" s="1" t="s">
        <v>6559</v>
      </c>
      <c r="D1107" s="1" t="s">
        <v>378</v>
      </c>
      <c r="E1107" s="1" t="s">
        <v>110</v>
      </c>
      <c r="F1107" s="1" t="s">
        <v>63</v>
      </c>
      <c r="G1107" s="1" t="s">
        <v>304</v>
      </c>
      <c r="H1107" s="1" t="s">
        <v>43</v>
      </c>
      <c r="I1107" s="1" t="s">
        <v>44</v>
      </c>
      <c r="J1107" t="s">
        <v>82</v>
      </c>
      <c r="K1107" t="s">
        <v>83</v>
      </c>
      <c r="L1107" s="1" t="s">
        <v>6560</v>
      </c>
      <c r="M1107" s="1" t="s">
        <v>168</v>
      </c>
      <c r="N1107" s="1" t="s">
        <v>194</v>
      </c>
      <c r="O1107" s="1" t="s">
        <v>6561</v>
      </c>
      <c r="P1107" s="1" t="s">
        <v>6562</v>
      </c>
      <c r="Q1107">
        <v>4</v>
      </c>
      <c r="R1107">
        <v>0</v>
      </c>
      <c r="S1107">
        <v>4</v>
      </c>
      <c r="T1107">
        <v>50</v>
      </c>
      <c r="U1107">
        <v>20</v>
      </c>
      <c r="V1107">
        <v>250</v>
      </c>
      <c r="W1107" s="1" t="s">
        <v>151</v>
      </c>
      <c r="X1107" s="1" t="s">
        <v>152</v>
      </c>
      <c r="Y1107" s="1" t="s">
        <v>153</v>
      </c>
      <c r="Z1107">
        <v>39</v>
      </c>
      <c r="AA1107" s="2">
        <v>46167</v>
      </c>
      <c r="AB1107">
        <v>34337.519999999997</v>
      </c>
      <c r="AC1107">
        <v>52274.51</v>
      </c>
      <c r="AD1107">
        <v>137350.07999999999</v>
      </c>
      <c r="AE1107" s="1" t="s">
        <v>55</v>
      </c>
      <c r="AF1107" s="2">
        <v>46190</v>
      </c>
      <c r="AG1107" s="2">
        <v>46175</v>
      </c>
      <c r="AH1107" s="2">
        <v>46706</v>
      </c>
      <c r="AI1107" s="1" t="s">
        <v>129</v>
      </c>
      <c r="AJ1107" s="1" t="s">
        <v>57</v>
      </c>
    </row>
    <row r="1108" spans="1:36">
      <c r="A1108" s="1" t="s">
        <v>6563</v>
      </c>
      <c r="B1108" s="1" t="s">
        <v>6564</v>
      </c>
      <c r="C1108" s="1" t="s">
        <v>6565</v>
      </c>
      <c r="D1108" s="1" t="s">
        <v>494</v>
      </c>
      <c r="E1108" s="1" t="s">
        <v>79</v>
      </c>
      <c r="F1108" s="1" t="s">
        <v>363</v>
      </c>
      <c r="G1108" s="1" t="s">
        <v>495</v>
      </c>
      <c r="H1108" s="1" t="s">
        <v>43</v>
      </c>
      <c r="I1108" s="1" t="s">
        <v>44</v>
      </c>
      <c r="J1108" t="s">
        <v>65</v>
      </c>
      <c r="K1108" t="s">
        <v>66</v>
      </c>
      <c r="L1108" s="1" t="s">
        <v>6566</v>
      </c>
      <c r="M1108" s="1" t="s">
        <v>100</v>
      </c>
      <c r="N1108" s="1" t="s">
        <v>101</v>
      </c>
      <c r="O1108" s="1" t="s">
        <v>6567</v>
      </c>
      <c r="P1108" s="1" t="s">
        <v>6568</v>
      </c>
      <c r="Q1108">
        <v>278</v>
      </c>
      <c r="R1108">
        <v>55</v>
      </c>
      <c r="S1108">
        <v>223</v>
      </c>
      <c r="T1108">
        <v>75</v>
      </c>
      <c r="U1108">
        <v>37</v>
      </c>
      <c r="V1108">
        <v>450</v>
      </c>
      <c r="W1108" s="1" t="s">
        <v>72</v>
      </c>
      <c r="X1108" s="1" t="s">
        <v>73</v>
      </c>
      <c r="Y1108" s="1" t="s">
        <v>74</v>
      </c>
      <c r="Z1108">
        <v>20</v>
      </c>
      <c r="AA1108" s="2">
        <v>45824</v>
      </c>
      <c r="AB1108">
        <v>7936.06</v>
      </c>
      <c r="AC1108">
        <v>11562.67</v>
      </c>
      <c r="AD1108">
        <v>2206224.6800000002</v>
      </c>
      <c r="AE1108" s="1" t="s">
        <v>55</v>
      </c>
      <c r="AF1108" s="2">
        <v>46167</v>
      </c>
      <c r="AG1108" s="2">
        <v>45831</v>
      </c>
      <c r="AH1108" s="2"/>
      <c r="AI1108" s="1" t="s">
        <v>91</v>
      </c>
      <c r="AJ1108" s="1" t="s">
        <v>92</v>
      </c>
    </row>
    <row r="1109" spans="1:36">
      <c r="A1109" s="1" t="s">
        <v>6569</v>
      </c>
      <c r="B1109" s="1" t="s">
        <v>6570</v>
      </c>
      <c r="C1109" s="1" t="s">
        <v>6571</v>
      </c>
      <c r="D1109" s="1" t="s">
        <v>61</v>
      </c>
      <c r="E1109" s="1" t="s">
        <v>62</v>
      </c>
      <c r="F1109" s="1" t="s">
        <v>63</v>
      </c>
      <c r="G1109" s="1" t="s">
        <v>304</v>
      </c>
      <c r="H1109" s="1" t="s">
        <v>43</v>
      </c>
      <c r="I1109" s="1" t="s">
        <v>44</v>
      </c>
      <c r="J1109" t="s">
        <v>45</v>
      </c>
      <c r="K1109" t="s">
        <v>46</v>
      </c>
      <c r="L1109" s="1" t="s">
        <v>6572</v>
      </c>
      <c r="M1109" s="1" t="s">
        <v>126</v>
      </c>
      <c r="N1109" s="1" t="s">
        <v>203</v>
      </c>
      <c r="O1109" s="1" t="s">
        <v>6573</v>
      </c>
      <c r="P1109" s="1" t="s">
        <v>6574</v>
      </c>
      <c r="Q1109">
        <v>416</v>
      </c>
      <c r="R1109">
        <v>103</v>
      </c>
      <c r="S1109">
        <v>313</v>
      </c>
      <c r="T1109">
        <v>60</v>
      </c>
      <c r="U1109">
        <v>30</v>
      </c>
      <c r="V1109">
        <v>240</v>
      </c>
      <c r="W1109" s="1" t="s">
        <v>181</v>
      </c>
      <c r="X1109" s="1" t="s">
        <v>182</v>
      </c>
      <c r="Y1109" s="1" t="s">
        <v>54</v>
      </c>
      <c r="Z1109">
        <v>8</v>
      </c>
      <c r="AA1109" s="2">
        <v>45874</v>
      </c>
      <c r="AB1109">
        <v>105371.34</v>
      </c>
      <c r="AC1109">
        <v>124583.93</v>
      </c>
      <c r="AD1109">
        <v>43834477.439999998</v>
      </c>
      <c r="AE1109" s="1" t="s">
        <v>55</v>
      </c>
      <c r="AF1109" s="2">
        <v>46180</v>
      </c>
      <c r="AG1109" s="2">
        <v>45879</v>
      </c>
      <c r="AH1109" s="2">
        <v>46129</v>
      </c>
      <c r="AI1109" s="1" t="s">
        <v>410</v>
      </c>
      <c r="AJ1109" s="1" t="s">
        <v>92</v>
      </c>
    </row>
    <row r="1110" spans="1:36">
      <c r="A1110" s="1" t="s">
        <v>6575</v>
      </c>
      <c r="B1110" s="1" t="s">
        <v>6576</v>
      </c>
      <c r="C1110" s="1" t="s">
        <v>6577</v>
      </c>
      <c r="D1110" s="1" t="s">
        <v>355</v>
      </c>
      <c r="E1110" s="1" t="s">
        <v>62</v>
      </c>
      <c r="F1110" s="1" t="s">
        <v>123</v>
      </c>
      <c r="G1110" s="1" t="s">
        <v>124</v>
      </c>
      <c r="H1110" s="1" t="s">
        <v>43</v>
      </c>
      <c r="I1110" s="1" t="s">
        <v>201</v>
      </c>
      <c r="J1110" t="s">
        <v>65</v>
      </c>
      <c r="K1110" t="s">
        <v>66</v>
      </c>
      <c r="L1110" s="1" t="s">
        <v>2532</v>
      </c>
      <c r="M1110" s="1" t="s">
        <v>168</v>
      </c>
      <c r="N1110" s="1" t="s">
        <v>236</v>
      </c>
      <c r="O1110" s="1" t="s">
        <v>6578</v>
      </c>
      <c r="P1110" s="1" t="s">
        <v>6579</v>
      </c>
      <c r="Q1110">
        <v>239</v>
      </c>
      <c r="R1110">
        <v>51</v>
      </c>
      <c r="S1110">
        <v>188</v>
      </c>
      <c r="T1110">
        <v>30</v>
      </c>
      <c r="U1110">
        <v>12</v>
      </c>
      <c r="V1110">
        <v>300</v>
      </c>
      <c r="W1110" s="1" t="s">
        <v>72</v>
      </c>
      <c r="X1110" s="1" t="s">
        <v>73</v>
      </c>
      <c r="Y1110" s="1" t="s">
        <v>74</v>
      </c>
      <c r="Z1110">
        <v>15</v>
      </c>
      <c r="AA1110" s="2">
        <v>46141</v>
      </c>
      <c r="AB1110">
        <v>475732.56</v>
      </c>
      <c r="AC1110">
        <v>553794.17000000004</v>
      </c>
      <c r="AD1110">
        <v>113700081.8</v>
      </c>
      <c r="AE1110" s="1" t="s">
        <v>55</v>
      </c>
      <c r="AF1110" s="2">
        <v>46200</v>
      </c>
      <c r="AG1110" s="2">
        <v>46153</v>
      </c>
      <c r="AH1110" s="2"/>
      <c r="AI1110" s="1" t="s">
        <v>91</v>
      </c>
      <c r="AJ1110" s="1" t="s">
        <v>92</v>
      </c>
    </row>
    <row r="1111" spans="1:36">
      <c r="A1111" s="1" t="s">
        <v>6580</v>
      </c>
      <c r="B1111" s="1" t="s">
        <v>6581</v>
      </c>
      <c r="C1111" s="1" t="s">
        <v>6582</v>
      </c>
      <c r="D1111" s="1" t="s">
        <v>508</v>
      </c>
      <c r="E1111" s="1" t="s">
        <v>146</v>
      </c>
      <c r="F1111" s="1" t="s">
        <v>244</v>
      </c>
      <c r="G1111" s="1" t="s">
        <v>778</v>
      </c>
      <c r="H1111" s="1" t="s">
        <v>43</v>
      </c>
      <c r="I1111" s="1" t="s">
        <v>44</v>
      </c>
      <c r="J1111" t="s">
        <v>45</v>
      </c>
      <c r="K1111" t="s">
        <v>46</v>
      </c>
      <c r="L1111" s="1" t="s">
        <v>6583</v>
      </c>
      <c r="M1111" s="1" t="s">
        <v>139</v>
      </c>
      <c r="N1111" s="1" t="s">
        <v>115</v>
      </c>
      <c r="O1111" s="1" t="s">
        <v>6584</v>
      </c>
      <c r="P1111" s="1" t="s">
        <v>6585</v>
      </c>
      <c r="Q1111">
        <v>342</v>
      </c>
      <c r="R1111">
        <v>91</v>
      </c>
      <c r="S1111">
        <v>251</v>
      </c>
      <c r="T1111">
        <v>100</v>
      </c>
      <c r="U1111">
        <v>50</v>
      </c>
      <c r="V1111">
        <v>400</v>
      </c>
      <c r="W1111" s="1" t="s">
        <v>181</v>
      </c>
      <c r="X1111" s="1" t="s">
        <v>182</v>
      </c>
      <c r="Y1111" s="1" t="s">
        <v>54</v>
      </c>
      <c r="Z1111">
        <v>12</v>
      </c>
      <c r="AA1111" s="2">
        <v>45851</v>
      </c>
      <c r="AB1111">
        <v>280847.84000000003</v>
      </c>
      <c r="AC1111">
        <v>434212.83</v>
      </c>
      <c r="AD1111">
        <v>96049961.280000001</v>
      </c>
      <c r="AE1111" s="1" t="s">
        <v>55</v>
      </c>
      <c r="AF1111" s="2">
        <v>46142</v>
      </c>
      <c r="AG1111" s="2">
        <v>45866</v>
      </c>
      <c r="AH1111" s="2"/>
      <c r="AI1111" s="1" t="s">
        <v>91</v>
      </c>
      <c r="AJ1111" s="1" t="s">
        <v>92</v>
      </c>
    </row>
    <row r="1112" spans="1:36">
      <c r="A1112" s="1" t="s">
        <v>6586</v>
      </c>
      <c r="B1112" s="1" t="s">
        <v>6587</v>
      </c>
      <c r="C1112" s="1" t="s">
        <v>6588</v>
      </c>
      <c r="D1112" s="1" t="s">
        <v>61</v>
      </c>
      <c r="E1112" s="1" t="s">
        <v>62</v>
      </c>
      <c r="F1112" s="1" t="s">
        <v>63</v>
      </c>
      <c r="G1112" s="1" t="s">
        <v>304</v>
      </c>
      <c r="H1112" s="1" t="s">
        <v>43</v>
      </c>
      <c r="I1112" s="1" t="s">
        <v>44</v>
      </c>
      <c r="J1112" t="s">
        <v>82</v>
      </c>
      <c r="K1112" t="s">
        <v>83</v>
      </c>
      <c r="L1112" s="1" t="s">
        <v>6589</v>
      </c>
      <c r="M1112" s="1" t="s">
        <v>48</v>
      </c>
      <c r="N1112" s="1" t="s">
        <v>203</v>
      </c>
      <c r="O1112" s="1" t="s">
        <v>6590</v>
      </c>
      <c r="P1112" s="1" t="s">
        <v>6591</v>
      </c>
      <c r="Q1112">
        <v>318</v>
      </c>
      <c r="R1112">
        <v>48</v>
      </c>
      <c r="S1112">
        <v>270</v>
      </c>
      <c r="T1112">
        <v>75</v>
      </c>
      <c r="U1112">
        <v>22</v>
      </c>
      <c r="V1112">
        <v>450</v>
      </c>
      <c r="W1112" s="1" t="s">
        <v>161</v>
      </c>
      <c r="X1112" s="1" t="s">
        <v>162</v>
      </c>
      <c r="Y1112" s="1" t="s">
        <v>54</v>
      </c>
      <c r="Z1112">
        <v>8</v>
      </c>
      <c r="AA1112" s="2">
        <v>46048</v>
      </c>
      <c r="AB1112">
        <v>159914.39000000001</v>
      </c>
      <c r="AC1112">
        <v>220040.4</v>
      </c>
      <c r="AD1112">
        <v>50852776.020000003</v>
      </c>
      <c r="AE1112" s="1" t="s">
        <v>55</v>
      </c>
      <c r="AF1112" s="2">
        <v>46147</v>
      </c>
      <c r="AG1112" s="2">
        <v>46058</v>
      </c>
      <c r="AH1112" s="2">
        <v>46730</v>
      </c>
      <c r="AI1112" s="1" t="s">
        <v>91</v>
      </c>
      <c r="AJ1112" s="1" t="s">
        <v>92</v>
      </c>
    </row>
    <row r="1113" spans="1:36">
      <c r="A1113" s="1" t="s">
        <v>6592</v>
      </c>
      <c r="B1113" s="1" t="s">
        <v>6593</v>
      </c>
      <c r="C1113" s="1"/>
      <c r="D1113" s="1" t="s">
        <v>185</v>
      </c>
      <c r="E1113" s="1" t="s">
        <v>186</v>
      </c>
      <c r="F1113" s="1" t="s">
        <v>123</v>
      </c>
      <c r="G1113" s="1" t="s">
        <v>234</v>
      </c>
      <c r="H1113" s="1" t="s">
        <v>43</v>
      </c>
      <c r="I1113" s="1" t="s">
        <v>44</v>
      </c>
      <c r="J1113" t="s">
        <v>45</v>
      </c>
      <c r="K1113" t="s">
        <v>46</v>
      </c>
      <c r="L1113" s="1" t="s">
        <v>268</v>
      </c>
      <c r="M1113" s="1" t="s">
        <v>126</v>
      </c>
      <c r="N1113" s="1" t="s">
        <v>69</v>
      </c>
      <c r="O1113" s="1" t="s">
        <v>6594</v>
      </c>
      <c r="P1113" s="1" t="s">
        <v>6595</v>
      </c>
      <c r="Q1113">
        <v>5</v>
      </c>
      <c r="R1113">
        <v>2</v>
      </c>
      <c r="S1113">
        <v>3</v>
      </c>
      <c r="T1113">
        <v>10</v>
      </c>
      <c r="U1113">
        <v>3</v>
      </c>
      <c r="V1113">
        <v>50</v>
      </c>
      <c r="W1113" s="1" t="s">
        <v>151</v>
      </c>
      <c r="X1113" s="1" t="s">
        <v>152</v>
      </c>
      <c r="Y1113" s="1" t="s">
        <v>153</v>
      </c>
      <c r="Z1113">
        <v>39</v>
      </c>
      <c r="AA1113" s="2">
        <v>46080</v>
      </c>
      <c r="AB1113">
        <v>203694.74</v>
      </c>
      <c r="AC1113">
        <v>266080.43</v>
      </c>
      <c r="AD1113">
        <v>1018473.7</v>
      </c>
      <c r="AE1113" s="1" t="s">
        <v>55</v>
      </c>
      <c r="AF1113" s="2">
        <v>46154</v>
      </c>
      <c r="AG1113" s="2">
        <v>46090</v>
      </c>
      <c r="AH1113" s="2"/>
      <c r="AI1113" s="1" t="s">
        <v>129</v>
      </c>
      <c r="AJ1113" s="1" t="s">
        <v>57</v>
      </c>
    </row>
    <row r="1114" spans="1:36">
      <c r="A1114" s="1" t="s">
        <v>6596</v>
      </c>
      <c r="B1114" s="1" t="s">
        <v>6597</v>
      </c>
      <c r="C1114" s="1" t="s">
        <v>6598</v>
      </c>
      <c r="D1114" s="1" t="s">
        <v>145</v>
      </c>
      <c r="E1114" s="1" t="s">
        <v>146</v>
      </c>
      <c r="F1114" s="1" t="s">
        <v>41</v>
      </c>
      <c r="G1114" s="1" t="s">
        <v>42</v>
      </c>
      <c r="H1114" s="1" t="s">
        <v>43</v>
      </c>
      <c r="I1114" s="1" t="s">
        <v>44</v>
      </c>
      <c r="J1114" t="s">
        <v>65</v>
      </c>
      <c r="K1114" t="s">
        <v>66</v>
      </c>
      <c r="L1114" s="1" t="s">
        <v>6599</v>
      </c>
      <c r="M1114" s="1" t="s">
        <v>100</v>
      </c>
      <c r="N1114" s="1" t="s">
        <v>278</v>
      </c>
      <c r="O1114" s="1" t="s">
        <v>6600</v>
      </c>
      <c r="P1114" s="1" t="s">
        <v>6601</v>
      </c>
      <c r="Q1114">
        <v>139</v>
      </c>
      <c r="R1114">
        <v>7</v>
      </c>
      <c r="S1114">
        <v>132</v>
      </c>
      <c r="T1114">
        <v>25</v>
      </c>
      <c r="U1114">
        <v>12</v>
      </c>
      <c r="V1114">
        <v>100</v>
      </c>
      <c r="W1114" s="1" t="s">
        <v>181</v>
      </c>
      <c r="X1114" s="1" t="s">
        <v>182</v>
      </c>
      <c r="Y1114" s="1" t="s">
        <v>54</v>
      </c>
      <c r="Z1114">
        <v>11</v>
      </c>
      <c r="AA1114" s="2">
        <v>45890</v>
      </c>
      <c r="AB1114">
        <v>52210.75</v>
      </c>
      <c r="AC1114">
        <v>72240.58</v>
      </c>
      <c r="AD1114">
        <v>7257294.25</v>
      </c>
      <c r="AE1114" s="1" t="s">
        <v>55</v>
      </c>
      <c r="AF1114" s="2">
        <v>46199</v>
      </c>
      <c r="AG1114" s="2">
        <v>45900</v>
      </c>
      <c r="AH1114" s="2"/>
      <c r="AI1114" s="1" t="s">
        <v>410</v>
      </c>
      <c r="AJ1114" s="1" t="s">
        <v>92</v>
      </c>
    </row>
    <row r="1115" spans="1:36">
      <c r="A1115" s="1" t="s">
        <v>6602</v>
      </c>
      <c r="B1115" s="1" t="s">
        <v>6603</v>
      </c>
      <c r="C1115" s="1" t="s">
        <v>6604</v>
      </c>
      <c r="D1115" s="1" t="s">
        <v>253</v>
      </c>
      <c r="E1115" s="1" t="s">
        <v>254</v>
      </c>
      <c r="F1115" s="1" t="s">
        <v>217</v>
      </c>
      <c r="G1115" s="1" t="s">
        <v>218</v>
      </c>
      <c r="H1115" s="1" t="s">
        <v>43</v>
      </c>
      <c r="I1115" s="1" t="s">
        <v>44</v>
      </c>
      <c r="J1115" t="s">
        <v>45</v>
      </c>
      <c r="K1115" t="s">
        <v>46</v>
      </c>
      <c r="L1115" s="1" t="s">
        <v>6605</v>
      </c>
      <c r="M1115" s="1" t="s">
        <v>100</v>
      </c>
      <c r="N1115" s="1" t="s">
        <v>203</v>
      </c>
      <c r="O1115" s="1" t="s">
        <v>6606</v>
      </c>
      <c r="P1115" s="1" t="s">
        <v>6607</v>
      </c>
      <c r="Q1115">
        <v>154</v>
      </c>
      <c r="R1115">
        <v>16</v>
      </c>
      <c r="S1115">
        <v>138</v>
      </c>
      <c r="T1115">
        <v>60</v>
      </c>
      <c r="U1115">
        <v>18</v>
      </c>
      <c r="V1115">
        <v>240</v>
      </c>
      <c r="W1115" s="1" t="s">
        <v>259</v>
      </c>
      <c r="X1115" s="1" t="s">
        <v>260</v>
      </c>
      <c r="Y1115" s="1" t="s">
        <v>54</v>
      </c>
      <c r="Z1115">
        <v>9</v>
      </c>
      <c r="AA1115" s="2">
        <v>45903</v>
      </c>
      <c r="AB1115">
        <v>181088.38</v>
      </c>
      <c r="AC1115">
        <v>254265.46</v>
      </c>
      <c r="AD1115">
        <v>27887610.52</v>
      </c>
      <c r="AE1115" s="1" t="s">
        <v>55</v>
      </c>
      <c r="AF1115" s="2">
        <v>46163</v>
      </c>
      <c r="AG1115" s="2">
        <v>45906</v>
      </c>
      <c r="AH1115" s="2"/>
      <c r="AI1115" s="1" t="s">
        <v>91</v>
      </c>
      <c r="AJ1115" s="1" t="s">
        <v>92</v>
      </c>
    </row>
    <row r="1116" spans="1:36">
      <c r="A1116" s="1" t="s">
        <v>6608</v>
      </c>
      <c r="B1116" s="1" t="s">
        <v>6609</v>
      </c>
      <c r="C1116" s="1" t="s">
        <v>6610</v>
      </c>
      <c r="D1116" s="1" t="s">
        <v>1198</v>
      </c>
      <c r="E1116" s="1" t="s">
        <v>110</v>
      </c>
      <c r="F1116" s="1" t="s">
        <v>363</v>
      </c>
      <c r="G1116" s="1" t="s">
        <v>364</v>
      </c>
      <c r="H1116" s="1" t="s">
        <v>43</v>
      </c>
      <c r="I1116" s="1" t="s">
        <v>44</v>
      </c>
      <c r="J1116" t="s">
        <v>45</v>
      </c>
      <c r="K1116" t="s">
        <v>46</v>
      </c>
      <c r="L1116" s="1" t="s">
        <v>6611</v>
      </c>
      <c r="M1116" s="1" t="s">
        <v>68</v>
      </c>
      <c r="N1116" s="1" t="s">
        <v>278</v>
      </c>
      <c r="O1116" s="1" t="s">
        <v>6612</v>
      </c>
      <c r="P1116" s="1" t="s">
        <v>6613</v>
      </c>
      <c r="Q1116">
        <v>-4</v>
      </c>
      <c r="R1116">
        <v>35</v>
      </c>
      <c r="S1116">
        <v>335</v>
      </c>
      <c r="T1116">
        <v>100</v>
      </c>
      <c r="U1116">
        <v>30</v>
      </c>
      <c r="V1116">
        <v>400</v>
      </c>
      <c r="W1116" s="1" t="s">
        <v>259</v>
      </c>
      <c r="X1116" s="1" t="s">
        <v>260</v>
      </c>
      <c r="Y1116" s="1" t="s">
        <v>54</v>
      </c>
      <c r="Z1116">
        <v>10</v>
      </c>
      <c r="AA1116" s="2">
        <v>46159</v>
      </c>
      <c r="AB1116">
        <v>27292.17</v>
      </c>
      <c r="AC1116">
        <v>35196.300000000003</v>
      </c>
      <c r="AD1116">
        <v>10098102.9</v>
      </c>
      <c r="AE1116" s="1" t="s">
        <v>55</v>
      </c>
      <c r="AF1116" s="2">
        <v>46145</v>
      </c>
      <c r="AG1116" s="2">
        <v>46169</v>
      </c>
      <c r="AH1116" s="2"/>
      <c r="AI1116" s="1" t="s">
        <v>91</v>
      </c>
      <c r="AJ1116" s="1" t="s">
        <v>92</v>
      </c>
    </row>
    <row r="1117" spans="1:36">
      <c r="A1117" s="1" t="s">
        <v>6614</v>
      </c>
      <c r="B1117" s="1" t="s">
        <v>6615</v>
      </c>
      <c r="C1117" s="1" t="s">
        <v>6616</v>
      </c>
      <c r="D1117" s="1" t="s">
        <v>455</v>
      </c>
      <c r="E1117" s="1" t="s">
        <v>62</v>
      </c>
      <c r="F1117" s="1" t="s">
        <v>135</v>
      </c>
      <c r="G1117" s="1" t="s">
        <v>136</v>
      </c>
      <c r="H1117" s="1" t="s">
        <v>137</v>
      </c>
      <c r="I1117" s="1" t="s">
        <v>44</v>
      </c>
      <c r="J1117" t="s">
        <v>82</v>
      </c>
      <c r="K1117" t="s">
        <v>83</v>
      </c>
      <c r="L1117" s="1" t="s">
        <v>6617</v>
      </c>
      <c r="M1117" s="1" t="s">
        <v>85</v>
      </c>
      <c r="N1117" s="1" t="s">
        <v>194</v>
      </c>
      <c r="O1117" s="1" t="s">
        <v>6618</v>
      </c>
      <c r="P1117" s="1" t="s">
        <v>6619</v>
      </c>
      <c r="Q1117">
        <v>296</v>
      </c>
      <c r="R1117">
        <v>14</v>
      </c>
      <c r="S1117">
        <v>282</v>
      </c>
      <c r="T1117">
        <v>75</v>
      </c>
      <c r="U1117">
        <v>30</v>
      </c>
      <c r="V1117">
        <v>300</v>
      </c>
      <c r="W1117" s="1" t="s">
        <v>161</v>
      </c>
      <c r="X1117" s="1" t="s">
        <v>162</v>
      </c>
      <c r="Y1117" s="1" t="s">
        <v>54</v>
      </c>
      <c r="Z1117">
        <v>8</v>
      </c>
      <c r="AA1117" s="2">
        <v>46117</v>
      </c>
      <c r="AB1117">
        <v>9299.24</v>
      </c>
      <c r="AC1117">
        <v>13225.31</v>
      </c>
      <c r="AD1117">
        <v>2752575.04</v>
      </c>
      <c r="AE1117" s="1" t="s">
        <v>55</v>
      </c>
      <c r="AF1117" s="2">
        <v>46178</v>
      </c>
      <c r="AG1117" s="2">
        <v>46124</v>
      </c>
      <c r="AH1117" s="2">
        <v>46722</v>
      </c>
      <c r="AI1117" s="1" t="s">
        <v>91</v>
      </c>
      <c r="AJ1117" s="1" t="s">
        <v>92</v>
      </c>
    </row>
    <row r="1118" spans="1:36">
      <c r="A1118" s="1" t="s">
        <v>6620</v>
      </c>
      <c r="B1118" s="1" t="s">
        <v>6621</v>
      </c>
      <c r="C1118" s="1" t="s">
        <v>6622</v>
      </c>
      <c r="D1118" s="1" t="s">
        <v>109</v>
      </c>
      <c r="E1118" s="1" t="s">
        <v>110</v>
      </c>
      <c r="F1118" s="1" t="s">
        <v>111</v>
      </c>
      <c r="G1118" s="1" t="s">
        <v>112</v>
      </c>
      <c r="H1118" s="1" t="s">
        <v>43</v>
      </c>
      <c r="I1118" s="1" t="s">
        <v>44</v>
      </c>
      <c r="J1118" t="s">
        <v>65</v>
      </c>
      <c r="K1118" t="s">
        <v>66</v>
      </c>
      <c r="L1118" s="1" t="s">
        <v>148</v>
      </c>
      <c r="M1118" s="1" t="s">
        <v>100</v>
      </c>
      <c r="N1118" s="1" t="s">
        <v>115</v>
      </c>
      <c r="O1118" s="1" t="s">
        <v>6623</v>
      </c>
      <c r="P1118" s="1" t="s">
        <v>6624</v>
      </c>
      <c r="Q1118">
        <v>-5</v>
      </c>
      <c r="R1118">
        <v>100</v>
      </c>
      <c r="S1118">
        <v>152</v>
      </c>
      <c r="U1118">
        <v>22</v>
      </c>
      <c r="V1118">
        <v>300</v>
      </c>
      <c r="W1118" s="1" t="s">
        <v>229</v>
      </c>
      <c r="X1118" s="1" t="s">
        <v>230</v>
      </c>
      <c r="Y1118" s="1" t="s">
        <v>153</v>
      </c>
      <c r="Z1118">
        <v>32</v>
      </c>
      <c r="AA1118" s="2">
        <v>45662</v>
      </c>
      <c r="AB1118">
        <v>82057.279999999999</v>
      </c>
      <c r="AC1118">
        <v>119693.37</v>
      </c>
      <c r="AD1118">
        <v>20678434.559999999</v>
      </c>
      <c r="AE1118" s="1" t="s">
        <v>55</v>
      </c>
      <c r="AF1118" s="2">
        <v>46169</v>
      </c>
      <c r="AG1118" s="2">
        <v>45675</v>
      </c>
      <c r="AH1118" s="2"/>
      <c r="AI1118" s="1" t="s">
        <v>91</v>
      </c>
      <c r="AJ1118" s="1" t="s">
        <v>92</v>
      </c>
    </row>
    <row r="1119" spans="1:36">
      <c r="A1119" s="1" t="s">
        <v>6625</v>
      </c>
      <c r="B1119" s="1" t="s">
        <v>6626</v>
      </c>
      <c r="C1119" s="1" t="s">
        <v>6627</v>
      </c>
      <c r="D1119" s="1" t="s">
        <v>216</v>
      </c>
      <c r="E1119" s="1" t="s">
        <v>134</v>
      </c>
      <c r="F1119" s="1" t="s">
        <v>217</v>
      </c>
      <c r="G1119" s="1" t="s">
        <v>255</v>
      </c>
      <c r="H1119" s="1" t="s">
        <v>43</v>
      </c>
      <c r="I1119" s="1" t="s">
        <v>44</v>
      </c>
      <c r="J1119" t="s">
        <v>65</v>
      </c>
      <c r="K1119" t="s">
        <v>66</v>
      </c>
      <c r="L1119" s="1" t="s">
        <v>6628</v>
      </c>
      <c r="M1119" s="1" t="s">
        <v>168</v>
      </c>
      <c r="N1119" s="1" t="s">
        <v>178</v>
      </c>
      <c r="O1119" s="1" t="s">
        <v>6629</v>
      </c>
      <c r="P1119" s="1" t="s">
        <v>6630</v>
      </c>
      <c r="Q1119">
        <v>10</v>
      </c>
      <c r="R1119">
        <v>2</v>
      </c>
      <c r="S1119">
        <v>8</v>
      </c>
      <c r="T1119">
        <v>30</v>
      </c>
      <c r="U1119">
        <v>12</v>
      </c>
      <c r="V1119">
        <v>240</v>
      </c>
      <c r="W1119" s="1" t="s">
        <v>229</v>
      </c>
      <c r="X1119" s="1" t="s">
        <v>230</v>
      </c>
      <c r="Y1119" s="1" t="s">
        <v>153</v>
      </c>
      <c r="Z1119">
        <v>30</v>
      </c>
      <c r="AA1119" s="2">
        <v>45844</v>
      </c>
      <c r="AB1119">
        <v>498083.87</v>
      </c>
      <c r="AC1119">
        <v>686815.78</v>
      </c>
      <c r="AD1119">
        <v>4980838.7</v>
      </c>
      <c r="AE1119" s="1" t="s">
        <v>55</v>
      </c>
      <c r="AF1119" s="2">
        <v>46179</v>
      </c>
      <c r="AG1119" s="2">
        <v>45858</v>
      </c>
      <c r="AH1119" s="2"/>
      <c r="AI1119" s="1" t="s">
        <v>129</v>
      </c>
      <c r="AJ1119" s="1" t="s">
        <v>57</v>
      </c>
    </row>
    <row r="1120" spans="1:36">
      <c r="A1120" s="1" t="s">
        <v>6631</v>
      </c>
      <c r="B1120" s="1" t="s">
        <v>6632</v>
      </c>
      <c r="C1120" s="1" t="s">
        <v>6633</v>
      </c>
      <c r="D1120" s="1" t="s">
        <v>109</v>
      </c>
      <c r="E1120" s="1" t="s">
        <v>110</v>
      </c>
      <c r="F1120" s="1" t="s">
        <v>111</v>
      </c>
      <c r="G1120" s="1" t="s">
        <v>112</v>
      </c>
      <c r="H1120" s="1" t="s">
        <v>43</v>
      </c>
      <c r="I1120" s="1" t="s">
        <v>44</v>
      </c>
      <c r="J1120" t="s">
        <v>82</v>
      </c>
      <c r="K1120" t="s">
        <v>83</v>
      </c>
      <c r="L1120" s="1" t="s">
        <v>6634</v>
      </c>
      <c r="M1120" s="1" t="s">
        <v>139</v>
      </c>
      <c r="N1120" s="1" t="s">
        <v>69</v>
      </c>
      <c r="O1120" s="1" t="s">
        <v>6635</v>
      </c>
      <c r="P1120" s="1" t="s">
        <v>696</v>
      </c>
      <c r="Q1120">
        <v>190</v>
      </c>
      <c r="R1120">
        <v>32</v>
      </c>
      <c r="S1120">
        <v>158</v>
      </c>
      <c r="T1120">
        <v>60</v>
      </c>
      <c r="U1120">
        <v>18</v>
      </c>
      <c r="V1120">
        <v>300</v>
      </c>
      <c r="W1120" s="1" t="s">
        <v>151</v>
      </c>
      <c r="X1120" s="1" t="s">
        <v>152</v>
      </c>
      <c r="Y1120" s="1" t="s">
        <v>153</v>
      </c>
      <c r="Z1120">
        <v>36</v>
      </c>
      <c r="AA1120" s="2">
        <v>46175</v>
      </c>
      <c r="AB1120">
        <v>188343.34</v>
      </c>
      <c r="AC1120">
        <v>220324.87</v>
      </c>
      <c r="AD1120">
        <v>35785234.600000001</v>
      </c>
      <c r="AE1120" s="1" t="s">
        <v>55</v>
      </c>
      <c r="AF1120" s="2">
        <v>46161</v>
      </c>
      <c r="AG1120" s="2">
        <v>46184</v>
      </c>
      <c r="AH1120" s="2"/>
      <c r="AI1120" s="1" t="s">
        <v>91</v>
      </c>
      <c r="AJ1120" s="1" t="s">
        <v>92</v>
      </c>
    </row>
    <row r="1121" spans="1:36">
      <c r="A1121" s="1" t="s">
        <v>6636</v>
      </c>
      <c r="B1121" s="1" t="s">
        <v>6637</v>
      </c>
      <c r="C1121" s="1" t="s">
        <v>6638</v>
      </c>
      <c r="D1121" s="1" t="s">
        <v>1325</v>
      </c>
      <c r="E1121" s="1" t="s">
        <v>62</v>
      </c>
      <c r="F1121" s="1" t="s">
        <v>363</v>
      </c>
      <c r="G1121" s="1" t="s">
        <v>495</v>
      </c>
      <c r="H1121" s="1" t="s">
        <v>43</v>
      </c>
      <c r="I1121" s="1" t="s">
        <v>44</v>
      </c>
      <c r="J1121" t="s">
        <v>45</v>
      </c>
      <c r="K1121" t="s">
        <v>46</v>
      </c>
      <c r="L1121" s="1" t="s">
        <v>6639</v>
      </c>
      <c r="M1121" s="1" t="s">
        <v>68</v>
      </c>
      <c r="N1121" s="1" t="s">
        <v>178</v>
      </c>
      <c r="O1121" s="1" t="s">
        <v>6640</v>
      </c>
      <c r="P1121" s="1" t="s">
        <v>6641</v>
      </c>
      <c r="Q1121">
        <v>15</v>
      </c>
      <c r="R1121">
        <v>2</v>
      </c>
      <c r="S1121">
        <v>13</v>
      </c>
      <c r="T1121">
        <v>30</v>
      </c>
      <c r="U1121">
        <v>15</v>
      </c>
      <c r="V1121">
        <v>240</v>
      </c>
      <c r="W1121" s="1" t="s">
        <v>249</v>
      </c>
      <c r="X1121" s="1" t="s">
        <v>375</v>
      </c>
      <c r="Y1121" s="1" t="s">
        <v>54</v>
      </c>
      <c r="Z1121">
        <v>4</v>
      </c>
      <c r="AA1121" s="2">
        <v>45988</v>
      </c>
      <c r="AB1121">
        <v>43796.35</v>
      </c>
      <c r="AC1121">
        <v>66554.41</v>
      </c>
      <c r="AD1121">
        <v>656945.25</v>
      </c>
      <c r="AE1121" s="1" t="s">
        <v>55</v>
      </c>
      <c r="AF1121" s="2">
        <v>46180</v>
      </c>
      <c r="AG1121" s="2">
        <v>46000</v>
      </c>
      <c r="AH1121" s="2"/>
      <c r="AI1121" s="1" t="s">
        <v>129</v>
      </c>
      <c r="AJ1121" s="1" t="s">
        <v>57</v>
      </c>
    </row>
    <row r="1122" spans="1:36">
      <c r="A1122" s="1" t="s">
        <v>6642</v>
      </c>
      <c r="B1122" s="1" t="s">
        <v>6643</v>
      </c>
      <c r="C1122" s="1" t="s">
        <v>6644</v>
      </c>
      <c r="D1122" s="1" t="s">
        <v>320</v>
      </c>
      <c r="E1122" s="1" t="s">
        <v>40</v>
      </c>
      <c r="F1122" s="1" t="s">
        <v>123</v>
      </c>
      <c r="G1122" s="1" t="s">
        <v>124</v>
      </c>
      <c r="H1122" s="1" t="s">
        <v>43</v>
      </c>
      <c r="I1122" s="1" t="s">
        <v>201</v>
      </c>
      <c r="J1122" t="s">
        <v>82</v>
      </c>
      <c r="K1122" t="s">
        <v>83</v>
      </c>
      <c r="L1122" s="1" t="s">
        <v>2716</v>
      </c>
      <c r="M1122" s="1" t="s">
        <v>68</v>
      </c>
      <c r="N1122" s="1" t="s">
        <v>278</v>
      </c>
      <c r="O1122" s="1" t="s">
        <v>6645</v>
      </c>
      <c r="P1122" s="1" t="s">
        <v>6646</v>
      </c>
      <c r="Q1122">
        <v>98</v>
      </c>
      <c r="R1122">
        <v>25</v>
      </c>
      <c r="S1122">
        <v>73</v>
      </c>
      <c r="T1122">
        <v>15</v>
      </c>
      <c r="U1122">
        <v>6</v>
      </c>
      <c r="V1122">
        <v>120</v>
      </c>
      <c r="W1122" s="1" t="s">
        <v>259</v>
      </c>
      <c r="X1122" s="1" t="s">
        <v>260</v>
      </c>
      <c r="Y1122" s="1" t="s">
        <v>54</v>
      </c>
      <c r="Z1122">
        <v>7</v>
      </c>
      <c r="AA1122" s="2">
        <v>45908</v>
      </c>
      <c r="AB1122">
        <v>534563.91</v>
      </c>
      <c r="AC1122">
        <v>723277.97</v>
      </c>
      <c r="AD1122">
        <v>52387263.18</v>
      </c>
      <c r="AE1122" s="1" t="s">
        <v>55</v>
      </c>
      <c r="AF1122" s="2">
        <v>46160</v>
      </c>
      <c r="AG1122" s="2">
        <v>45923</v>
      </c>
      <c r="AH1122" s="2"/>
      <c r="AI1122" s="1" t="s">
        <v>91</v>
      </c>
      <c r="AJ1122" s="1" t="s">
        <v>92</v>
      </c>
    </row>
    <row r="1123" spans="1:36">
      <c r="A1123" s="1" t="s">
        <v>6647</v>
      </c>
      <c r="B1123" s="1" t="s">
        <v>6648</v>
      </c>
      <c r="C1123" s="1" t="s">
        <v>6649</v>
      </c>
      <c r="D1123" s="1" t="s">
        <v>39</v>
      </c>
      <c r="E1123" s="1" t="s">
        <v>40</v>
      </c>
      <c r="F1123" s="1" t="s">
        <v>41</v>
      </c>
      <c r="G1123" s="1" t="s">
        <v>42</v>
      </c>
      <c r="H1123" s="1" t="s">
        <v>43</v>
      </c>
      <c r="I1123" s="1" t="s">
        <v>44</v>
      </c>
      <c r="J1123" t="s">
        <v>65</v>
      </c>
      <c r="K1123" t="s">
        <v>66</v>
      </c>
      <c r="L1123" s="1" t="s">
        <v>6650</v>
      </c>
      <c r="M1123" s="1" t="s">
        <v>114</v>
      </c>
      <c r="N1123" s="1" t="s">
        <v>69</v>
      </c>
      <c r="O1123" s="1" t="s">
        <v>6651</v>
      </c>
      <c r="P1123" s="1" t="s">
        <v>6652</v>
      </c>
      <c r="Q1123">
        <v>483</v>
      </c>
      <c r="R1123">
        <v>173</v>
      </c>
      <c r="S1123">
        <v>310</v>
      </c>
      <c r="T1123">
        <v>75</v>
      </c>
      <c r="U1123">
        <v>37</v>
      </c>
      <c r="V1123">
        <v>300</v>
      </c>
      <c r="W1123" s="1" t="s">
        <v>52</v>
      </c>
      <c r="X1123" s="1" t="s">
        <v>53</v>
      </c>
      <c r="Y1123" s="1" t="s">
        <v>54</v>
      </c>
      <c r="Z1123">
        <v>6</v>
      </c>
      <c r="AA1123" s="2">
        <v>45671</v>
      </c>
      <c r="AB1123">
        <v>122301.1</v>
      </c>
      <c r="AC1123">
        <v>157598.01</v>
      </c>
      <c r="AD1123">
        <v>59071431.299999997</v>
      </c>
      <c r="AE1123" s="1" t="s">
        <v>55</v>
      </c>
      <c r="AF1123" s="2">
        <v>46163</v>
      </c>
      <c r="AG1123" s="2">
        <v>45678</v>
      </c>
      <c r="AH1123" s="2"/>
      <c r="AI1123" s="1" t="s">
        <v>410</v>
      </c>
      <c r="AJ1123" s="1" t="s">
        <v>92</v>
      </c>
    </row>
    <row r="1124" spans="1:36">
      <c r="A1124" s="1" t="s">
        <v>6653</v>
      </c>
      <c r="B1124" s="1" t="s">
        <v>6654</v>
      </c>
      <c r="C1124" s="1" t="s">
        <v>6655</v>
      </c>
      <c r="D1124" s="1" t="s">
        <v>39</v>
      </c>
      <c r="E1124" s="1" t="s">
        <v>40</v>
      </c>
      <c r="F1124" s="1" t="s">
        <v>41</v>
      </c>
      <c r="G1124" s="1" t="s">
        <v>147</v>
      </c>
      <c r="H1124" s="1" t="s">
        <v>43</v>
      </c>
      <c r="I1124" s="1" t="s">
        <v>44</v>
      </c>
      <c r="J1124" t="s">
        <v>82</v>
      </c>
      <c r="K1124" t="s">
        <v>83</v>
      </c>
      <c r="L1124" s="1" t="s">
        <v>6656</v>
      </c>
      <c r="M1124" s="1" t="s">
        <v>68</v>
      </c>
      <c r="N1124" s="1" t="s">
        <v>278</v>
      </c>
      <c r="O1124" s="1" t="s">
        <v>6657</v>
      </c>
      <c r="P1124" s="1" t="s">
        <v>6658</v>
      </c>
      <c r="Q1124">
        <v>259</v>
      </c>
      <c r="R1124">
        <v>42</v>
      </c>
      <c r="S1124">
        <v>217</v>
      </c>
      <c r="T1124">
        <v>40</v>
      </c>
      <c r="U1124">
        <v>12</v>
      </c>
      <c r="V1124">
        <v>160</v>
      </c>
      <c r="W1124" s="1" t="s">
        <v>308</v>
      </c>
      <c r="X1124" s="1" t="s">
        <v>309</v>
      </c>
      <c r="Y1124" s="1" t="s">
        <v>74</v>
      </c>
      <c r="Z1124">
        <v>19</v>
      </c>
      <c r="AA1124" s="2">
        <v>46102</v>
      </c>
      <c r="AB1124">
        <v>42679.98</v>
      </c>
      <c r="AC1124">
        <v>52706.54</v>
      </c>
      <c r="AD1124">
        <v>11054114.82</v>
      </c>
      <c r="AE1124" s="1" t="s">
        <v>55</v>
      </c>
      <c r="AF1124" s="2">
        <v>46199</v>
      </c>
      <c r="AG1124" s="2">
        <v>46106</v>
      </c>
      <c r="AH1124" s="2"/>
      <c r="AI1124" s="1" t="s">
        <v>410</v>
      </c>
      <c r="AJ1124" s="1" t="s">
        <v>92</v>
      </c>
    </row>
    <row r="1125" spans="1:36">
      <c r="A1125" s="1" t="s">
        <v>6659</v>
      </c>
      <c r="B1125" s="1" t="s">
        <v>6660</v>
      </c>
      <c r="C1125" s="1" t="s">
        <v>6661</v>
      </c>
      <c r="D1125" s="1" t="s">
        <v>274</v>
      </c>
      <c r="E1125" s="1" t="s">
        <v>275</v>
      </c>
      <c r="F1125" s="1" t="s">
        <v>266</v>
      </c>
      <c r="G1125" s="1" t="s">
        <v>276</v>
      </c>
      <c r="H1125" s="1" t="s">
        <v>43</v>
      </c>
      <c r="I1125" s="1" t="s">
        <v>44</v>
      </c>
      <c r="J1125" t="s">
        <v>45</v>
      </c>
      <c r="K1125" t="s">
        <v>46</v>
      </c>
      <c r="L1125" s="1" t="s">
        <v>6662</v>
      </c>
      <c r="M1125" s="1" t="s">
        <v>100</v>
      </c>
      <c r="N1125" s="1" t="s">
        <v>69</v>
      </c>
      <c r="O1125" s="1" t="s">
        <v>6663</v>
      </c>
      <c r="P1125" s="1" t="s">
        <v>6664</v>
      </c>
      <c r="Q1125">
        <v>186</v>
      </c>
      <c r="R1125">
        <v>26</v>
      </c>
      <c r="S1125">
        <v>160</v>
      </c>
      <c r="T1125">
        <v>50</v>
      </c>
      <c r="U1125">
        <v>15</v>
      </c>
      <c r="V1125">
        <v>200</v>
      </c>
      <c r="W1125" s="1" t="s">
        <v>181</v>
      </c>
      <c r="X1125" s="1" t="s">
        <v>182</v>
      </c>
      <c r="Y1125" s="1" t="s">
        <v>54</v>
      </c>
      <c r="Z1125">
        <v>9</v>
      </c>
      <c r="AA1125" s="2">
        <v>45934</v>
      </c>
      <c r="AB1125">
        <v>286390.83</v>
      </c>
      <c r="AC1125">
        <v>406359.06</v>
      </c>
      <c r="AD1125">
        <v>53268694.380000003</v>
      </c>
      <c r="AE1125" s="1" t="s">
        <v>55</v>
      </c>
      <c r="AF1125" s="2">
        <v>46151</v>
      </c>
      <c r="AG1125" s="2">
        <v>45945</v>
      </c>
      <c r="AH1125" s="2"/>
      <c r="AI1125" s="1" t="s">
        <v>91</v>
      </c>
      <c r="AJ1125" s="1" t="s">
        <v>92</v>
      </c>
    </row>
    <row r="1126" spans="1:36">
      <c r="A1126" s="1" t="s">
        <v>6665</v>
      </c>
      <c r="B1126" s="1" t="s">
        <v>6666</v>
      </c>
      <c r="C1126" s="1" t="s">
        <v>6667</v>
      </c>
      <c r="D1126" s="1" t="s">
        <v>1665</v>
      </c>
      <c r="E1126" s="1" t="s">
        <v>978</v>
      </c>
      <c r="F1126" s="1" t="s">
        <v>97</v>
      </c>
      <c r="G1126" s="1" t="s">
        <v>98</v>
      </c>
      <c r="H1126" s="1" t="s">
        <v>43</v>
      </c>
      <c r="I1126" s="1" t="s">
        <v>44</v>
      </c>
      <c r="J1126" t="s">
        <v>82</v>
      </c>
      <c r="K1126" t="s">
        <v>83</v>
      </c>
      <c r="L1126" s="1" t="s">
        <v>6668</v>
      </c>
      <c r="M1126" s="1" t="s">
        <v>126</v>
      </c>
      <c r="N1126" s="1" t="s">
        <v>69</v>
      </c>
      <c r="O1126" s="1" t="s">
        <v>6669</v>
      </c>
      <c r="P1126" s="1" t="s">
        <v>6670</v>
      </c>
      <c r="Q1126">
        <v>345</v>
      </c>
      <c r="R1126">
        <v>64</v>
      </c>
      <c r="S1126">
        <v>281</v>
      </c>
      <c r="T1126">
        <v>100</v>
      </c>
      <c r="U1126">
        <v>30</v>
      </c>
      <c r="V1126">
        <v>400</v>
      </c>
      <c r="W1126" s="1" t="s">
        <v>259</v>
      </c>
      <c r="X1126" s="1" t="s">
        <v>260</v>
      </c>
      <c r="Y1126" s="1" t="s">
        <v>54</v>
      </c>
      <c r="Z1126">
        <v>6</v>
      </c>
      <c r="AA1126" s="2">
        <v>46025</v>
      </c>
      <c r="AB1126">
        <v>179696.4</v>
      </c>
      <c r="AC1126">
        <v>253760.63</v>
      </c>
      <c r="AD1126">
        <v>61995258</v>
      </c>
      <c r="AE1126" s="1" t="s">
        <v>55</v>
      </c>
      <c r="AF1126" s="2">
        <v>46183</v>
      </c>
      <c r="AG1126" s="2">
        <v>46031</v>
      </c>
      <c r="AH1126" s="2"/>
      <c r="AI1126" s="1" t="s">
        <v>91</v>
      </c>
      <c r="AJ1126" s="1" t="s">
        <v>92</v>
      </c>
    </row>
    <row r="1127" spans="1:36">
      <c r="A1127" s="1" t="s">
        <v>6671</v>
      </c>
      <c r="B1127" s="1" t="s">
        <v>6672</v>
      </c>
      <c r="C1127" s="1" t="s">
        <v>6673</v>
      </c>
      <c r="D1127" s="1" t="s">
        <v>588</v>
      </c>
      <c r="E1127" s="1" t="s">
        <v>392</v>
      </c>
      <c r="F1127" s="1" t="s">
        <v>217</v>
      </c>
      <c r="G1127" s="1" t="s">
        <v>255</v>
      </c>
      <c r="H1127" s="1" t="s">
        <v>43</v>
      </c>
      <c r="I1127" s="1" t="s">
        <v>44</v>
      </c>
      <c r="J1127" t="s">
        <v>82</v>
      </c>
      <c r="K1127" t="s">
        <v>83</v>
      </c>
      <c r="L1127" s="1" t="s">
        <v>171</v>
      </c>
      <c r="M1127" s="1" t="s">
        <v>68</v>
      </c>
      <c r="N1127" s="1" t="s">
        <v>115</v>
      </c>
      <c r="O1127" s="1" t="s">
        <v>6674</v>
      </c>
      <c r="P1127" s="1" t="s">
        <v>6675</v>
      </c>
      <c r="Q1127">
        <v>38</v>
      </c>
      <c r="R1127">
        <v>8</v>
      </c>
      <c r="S1127">
        <v>30</v>
      </c>
      <c r="T1127">
        <v>50</v>
      </c>
      <c r="U1127">
        <v>25</v>
      </c>
      <c r="V1127">
        <v>250</v>
      </c>
      <c r="W1127" s="1" t="s">
        <v>308</v>
      </c>
      <c r="X1127" s="1" t="s">
        <v>309</v>
      </c>
      <c r="Y1127" s="1" t="s">
        <v>74</v>
      </c>
      <c r="Z1127">
        <v>21</v>
      </c>
      <c r="AA1127" s="2">
        <v>46175</v>
      </c>
      <c r="AB1127">
        <v>341774.76</v>
      </c>
      <c r="AC1127">
        <v>444851.69</v>
      </c>
      <c r="AD1127">
        <v>12987440.880000001</v>
      </c>
      <c r="AE1127" s="1" t="s">
        <v>55</v>
      </c>
      <c r="AF1127" s="2">
        <v>46201</v>
      </c>
      <c r="AG1127" s="2">
        <v>46176</v>
      </c>
      <c r="AH1127" s="2"/>
      <c r="AI1127" s="1" t="s">
        <v>129</v>
      </c>
      <c r="AJ1127" s="1" t="s">
        <v>57</v>
      </c>
    </row>
    <row r="1128" spans="1:36">
      <c r="A1128" s="1" t="s">
        <v>6676</v>
      </c>
      <c r="B1128" s="1" t="s">
        <v>6677</v>
      </c>
      <c r="C1128" s="1" t="s">
        <v>6678</v>
      </c>
      <c r="D1128" s="1" t="s">
        <v>297</v>
      </c>
      <c r="E1128" s="1" t="s">
        <v>122</v>
      </c>
      <c r="F1128" s="1" t="s">
        <v>80</v>
      </c>
      <c r="G1128" s="1" t="s">
        <v>81</v>
      </c>
      <c r="H1128" s="1" t="s">
        <v>43</v>
      </c>
      <c r="I1128" s="1" t="s">
        <v>44</v>
      </c>
      <c r="J1128" t="s">
        <v>82</v>
      </c>
      <c r="K1128" t="s">
        <v>83</v>
      </c>
      <c r="L1128" s="1" t="s">
        <v>246</v>
      </c>
      <c r="M1128" s="1" t="s">
        <v>139</v>
      </c>
      <c r="N1128" s="1" t="s">
        <v>49</v>
      </c>
      <c r="O1128" s="1" t="s">
        <v>6679</v>
      </c>
      <c r="P1128" s="1" t="s">
        <v>6680</v>
      </c>
      <c r="Q1128">
        <v>249</v>
      </c>
      <c r="R1128">
        <v>84</v>
      </c>
      <c r="S1128">
        <v>165</v>
      </c>
      <c r="T1128">
        <v>30</v>
      </c>
      <c r="U1128">
        <v>9</v>
      </c>
      <c r="V1128">
        <v>180</v>
      </c>
      <c r="W1128" s="1" t="s">
        <v>104</v>
      </c>
      <c r="X1128" s="1" t="s">
        <v>105</v>
      </c>
      <c r="Y1128" s="1" t="s">
        <v>54</v>
      </c>
      <c r="Z1128">
        <v>4</v>
      </c>
      <c r="AA1128" s="2">
        <v>45919</v>
      </c>
      <c r="AB1128">
        <v>1108732.3</v>
      </c>
      <c r="AC1128">
        <v>1580216.45</v>
      </c>
      <c r="AD1128">
        <v>276074342.69999999</v>
      </c>
      <c r="AE1128" s="1" t="s">
        <v>55</v>
      </c>
      <c r="AF1128" s="2">
        <v>46162</v>
      </c>
      <c r="AG1128" s="2">
        <v>45933</v>
      </c>
      <c r="AH1128" s="2"/>
      <c r="AI1128" s="1" t="s">
        <v>410</v>
      </c>
      <c r="AJ1128" s="1" t="s">
        <v>92</v>
      </c>
    </row>
    <row r="1129" spans="1:36">
      <c r="A1129" s="1" t="s">
        <v>6681</v>
      </c>
      <c r="B1129" s="1" t="s">
        <v>6682</v>
      </c>
      <c r="C1129" s="1" t="s">
        <v>6683</v>
      </c>
      <c r="D1129" s="1" t="s">
        <v>413</v>
      </c>
      <c r="E1129" s="1" t="s">
        <v>146</v>
      </c>
      <c r="F1129" s="1" t="s">
        <v>244</v>
      </c>
      <c r="G1129" s="1" t="s">
        <v>245</v>
      </c>
      <c r="H1129" s="1" t="s">
        <v>43</v>
      </c>
      <c r="I1129" s="1" t="s">
        <v>44</v>
      </c>
      <c r="J1129" t="s">
        <v>65</v>
      </c>
      <c r="K1129" t="s">
        <v>66</v>
      </c>
      <c r="L1129" s="1" t="s">
        <v>4865</v>
      </c>
      <c r="M1129" s="1" t="s">
        <v>114</v>
      </c>
      <c r="N1129" s="1" t="s">
        <v>69</v>
      </c>
      <c r="O1129" s="1" t="s">
        <v>6684</v>
      </c>
      <c r="P1129" s="1" t="s">
        <v>6685</v>
      </c>
      <c r="Q1129">
        <v>57</v>
      </c>
      <c r="R1129">
        <v>20</v>
      </c>
      <c r="S1129">
        <v>37</v>
      </c>
      <c r="T1129">
        <v>10</v>
      </c>
      <c r="U1129">
        <v>3</v>
      </c>
      <c r="V1129">
        <v>80</v>
      </c>
      <c r="W1129" s="1" t="s">
        <v>161</v>
      </c>
      <c r="X1129" s="1" t="s">
        <v>162</v>
      </c>
      <c r="Y1129" s="1" t="s">
        <v>54</v>
      </c>
      <c r="Z1129">
        <v>7</v>
      </c>
      <c r="AA1129" s="2">
        <v>45907</v>
      </c>
      <c r="AB1129">
        <v>74151.41</v>
      </c>
      <c r="AC1129">
        <v>114291.31</v>
      </c>
      <c r="AD1129">
        <v>4226630.37</v>
      </c>
      <c r="AE1129" s="1" t="s">
        <v>55</v>
      </c>
      <c r="AF1129" s="2">
        <v>46188</v>
      </c>
      <c r="AG1129" s="2">
        <v>45921</v>
      </c>
      <c r="AH1129" s="2"/>
      <c r="AI1129" s="1" t="s">
        <v>91</v>
      </c>
      <c r="AJ1129" s="1" t="s">
        <v>92</v>
      </c>
    </row>
    <row r="1130" spans="1:36">
      <c r="A1130" s="1" t="s">
        <v>6686</v>
      </c>
      <c r="B1130" s="1" t="s">
        <v>6687</v>
      </c>
      <c r="C1130" s="1" t="s">
        <v>6688</v>
      </c>
      <c r="D1130" s="1" t="s">
        <v>348</v>
      </c>
      <c r="E1130" s="1" t="s">
        <v>134</v>
      </c>
      <c r="F1130" s="1" t="s">
        <v>135</v>
      </c>
      <c r="G1130" s="1" t="s">
        <v>136</v>
      </c>
      <c r="H1130" s="1" t="s">
        <v>137</v>
      </c>
      <c r="I1130" s="1" t="s">
        <v>44</v>
      </c>
      <c r="J1130" t="s">
        <v>45</v>
      </c>
      <c r="K1130" t="s">
        <v>46</v>
      </c>
      <c r="L1130" s="1" t="s">
        <v>3567</v>
      </c>
      <c r="M1130" s="1" t="s">
        <v>48</v>
      </c>
      <c r="N1130" s="1" t="s">
        <v>278</v>
      </c>
      <c r="O1130" s="1" t="s">
        <v>6689</v>
      </c>
      <c r="P1130" s="1" t="s">
        <v>6690</v>
      </c>
      <c r="Q1130">
        <v>152</v>
      </c>
      <c r="R1130">
        <v>13</v>
      </c>
      <c r="S1130">
        <v>139</v>
      </c>
      <c r="T1130">
        <v>60</v>
      </c>
      <c r="U1130">
        <v>18</v>
      </c>
      <c r="V1130">
        <v>360</v>
      </c>
      <c r="W1130" s="1" t="s">
        <v>52</v>
      </c>
      <c r="X1130" s="1" t="s">
        <v>53</v>
      </c>
      <c r="Y1130" s="1" t="s">
        <v>54</v>
      </c>
      <c r="Z1130">
        <v>5</v>
      </c>
      <c r="AA1130" s="2">
        <v>45702</v>
      </c>
      <c r="AB1130">
        <v>7253.35</v>
      </c>
      <c r="AC1130">
        <v>8369.76</v>
      </c>
      <c r="AD1130">
        <v>1102509.2</v>
      </c>
      <c r="AE1130" s="1" t="s">
        <v>55</v>
      </c>
      <c r="AF1130" s="2">
        <v>46200</v>
      </c>
      <c r="AG1130" s="2">
        <v>45716</v>
      </c>
      <c r="AH1130" s="2">
        <v>46317</v>
      </c>
      <c r="AI1130" s="1" t="s">
        <v>91</v>
      </c>
      <c r="AJ1130" s="1" t="s">
        <v>92</v>
      </c>
    </row>
    <row r="1131" spans="1:36">
      <c r="A1131" s="1" t="s">
        <v>6691</v>
      </c>
      <c r="B1131" s="1" t="s">
        <v>6692</v>
      </c>
      <c r="C1131" s="1" t="s">
        <v>6693</v>
      </c>
      <c r="D1131" s="1" t="s">
        <v>362</v>
      </c>
      <c r="E1131" s="1" t="s">
        <v>186</v>
      </c>
      <c r="F1131" s="1" t="s">
        <v>363</v>
      </c>
      <c r="G1131" s="1" t="s">
        <v>495</v>
      </c>
      <c r="H1131" s="1" t="s">
        <v>43</v>
      </c>
      <c r="I1131" s="1" t="s">
        <v>44</v>
      </c>
      <c r="J1131" t="s">
        <v>45</v>
      </c>
      <c r="K1131" t="s">
        <v>46</v>
      </c>
      <c r="L1131" s="1" t="s">
        <v>171</v>
      </c>
      <c r="M1131" s="1" t="s">
        <v>100</v>
      </c>
      <c r="N1131" s="1" t="s">
        <v>194</v>
      </c>
      <c r="O1131" s="1" t="s">
        <v>6694</v>
      </c>
      <c r="P1131" s="1" t="s">
        <v>6695</v>
      </c>
      <c r="Q1131">
        <v>1</v>
      </c>
      <c r="R1131">
        <v>0</v>
      </c>
      <c r="S1131">
        <v>1</v>
      </c>
      <c r="T1131">
        <v>25</v>
      </c>
      <c r="U1131">
        <v>10</v>
      </c>
      <c r="V1131">
        <v>100</v>
      </c>
      <c r="W1131" s="1" t="s">
        <v>181</v>
      </c>
      <c r="X1131" s="1" t="s">
        <v>182</v>
      </c>
      <c r="Y1131" s="1" t="s">
        <v>54</v>
      </c>
      <c r="Z1131">
        <v>10</v>
      </c>
      <c r="AA1131" s="2">
        <v>45728</v>
      </c>
      <c r="AB1131">
        <v>10778.28</v>
      </c>
      <c r="AC1131">
        <v>15822.68</v>
      </c>
      <c r="AD1131">
        <v>10778.28</v>
      </c>
      <c r="AE1131" s="1" t="s">
        <v>55</v>
      </c>
      <c r="AF1131" s="2">
        <v>46180</v>
      </c>
      <c r="AG1131" s="2">
        <v>45740</v>
      </c>
      <c r="AH1131" s="2"/>
      <c r="AI1131" s="1" t="s">
        <v>129</v>
      </c>
      <c r="AJ1131" s="1" t="s">
        <v>57</v>
      </c>
    </row>
    <row r="1132" spans="1:36">
      <c r="A1132" s="1" t="s">
        <v>6696</v>
      </c>
      <c r="B1132" s="1" t="s">
        <v>6697</v>
      </c>
      <c r="C1132" s="1" t="s">
        <v>6698</v>
      </c>
      <c r="D1132" s="1" t="s">
        <v>1148</v>
      </c>
      <c r="E1132" s="1" t="s">
        <v>62</v>
      </c>
      <c r="F1132" s="1" t="s">
        <v>80</v>
      </c>
      <c r="G1132" s="1" t="s">
        <v>176</v>
      </c>
      <c r="H1132" s="1" t="s">
        <v>43</v>
      </c>
      <c r="I1132" s="1" t="s">
        <v>44</v>
      </c>
      <c r="J1132" t="s">
        <v>82</v>
      </c>
      <c r="K1132" t="s">
        <v>83</v>
      </c>
      <c r="L1132" s="1" t="s">
        <v>6699</v>
      </c>
      <c r="M1132" s="1" t="s">
        <v>100</v>
      </c>
      <c r="N1132" s="1" t="s">
        <v>115</v>
      </c>
      <c r="O1132" s="1" t="s">
        <v>6700</v>
      </c>
      <c r="P1132" s="1" t="s">
        <v>6701</v>
      </c>
      <c r="Q1132">
        <v>27</v>
      </c>
      <c r="R1132">
        <v>7</v>
      </c>
      <c r="S1132">
        <v>20</v>
      </c>
      <c r="T1132">
        <v>60</v>
      </c>
      <c r="U1132">
        <v>24</v>
      </c>
      <c r="V1132">
        <v>600</v>
      </c>
      <c r="W1132" s="1" t="s">
        <v>308</v>
      </c>
      <c r="X1132" s="1" t="s">
        <v>309</v>
      </c>
      <c r="Y1132" s="1" t="s">
        <v>74</v>
      </c>
      <c r="Z1132">
        <v>23</v>
      </c>
      <c r="AA1132" s="2">
        <v>45719</v>
      </c>
      <c r="AB1132">
        <v>1127387.8600000001</v>
      </c>
      <c r="AC1132">
        <v>1338789.93</v>
      </c>
      <c r="AD1132">
        <v>30439472.219999999</v>
      </c>
      <c r="AE1132" s="1" t="s">
        <v>55</v>
      </c>
      <c r="AF1132" s="2">
        <v>46198</v>
      </c>
      <c r="AG1132" s="2">
        <v>45729</v>
      </c>
      <c r="AH1132" s="2"/>
      <c r="AI1132" s="1" t="s">
        <v>129</v>
      </c>
      <c r="AJ1132" s="1" t="s">
        <v>57</v>
      </c>
    </row>
    <row r="1133" spans="1:36">
      <c r="A1133" s="1" t="s">
        <v>6702</v>
      </c>
      <c r="B1133" s="1" t="s">
        <v>6703</v>
      </c>
      <c r="C1133" s="1" t="s">
        <v>6704</v>
      </c>
      <c r="D1133" s="1" t="s">
        <v>61</v>
      </c>
      <c r="E1133" s="1" t="s">
        <v>62</v>
      </c>
      <c r="F1133" s="1" t="s">
        <v>63</v>
      </c>
      <c r="G1133" s="1" t="s">
        <v>64</v>
      </c>
      <c r="H1133" s="1" t="s">
        <v>43</v>
      </c>
      <c r="I1133" s="1" t="s">
        <v>44</v>
      </c>
      <c r="J1133" t="s">
        <v>45</v>
      </c>
      <c r="K1133" t="s">
        <v>46</v>
      </c>
      <c r="L1133" s="1" t="s">
        <v>2958</v>
      </c>
      <c r="M1133" s="1" t="s">
        <v>100</v>
      </c>
      <c r="N1133" s="1" t="s">
        <v>115</v>
      </c>
      <c r="O1133" s="1" t="s">
        <v>6705</v>
      </c>
      <c r="P1133" s="1" t="s">
        <v>6706</v>
      </c>
      <c r="Q1133">
        <v>11</v>
      </c>
      <c r="R1133">
        <v>1</v>
      </c>
      <c r="S1133">
        <v>10</v>
      </c>
      <c r="T1133">
        <v>15</v>
      </c>
      <c r="U1133">
        <v>6</v>
      </c>
      <c r="V1133">
        <v>120</v>
      </c>
      <c r="W1133" s="1" t="s">
        <v>259</v>
      </c>
      <c r="X1133" s="1" t="s">
        <v>260</v>
      </c>
      <c r="Y1133" s="1" t="s">
        <v>54</v>
      </c>
      <c r="Z1133">
        <v>9</v>
      </c>
      <c r="AA1133" s="2">
        <v>46080</v>
      </c>
      <c r="AB1133">
        <v>172211.91</v>
      </c>
      <c r="AC1133">
        <v>246398.45</v>
      </c>
      <c r="AD1133">
        <v>1894331.01</v>
      </c>
      <c r="AE1133" s="1" t="s">
        <v>55</v>
      </c>
      <c r="AF1133" s="2">
        <v>46156</v>
      </c>
      <c r="AG1133" s="2">
        <v>46094</v>
      </c>
      <c r="AH1133" s="2">
        <v>46498</v>
      </c>
      <c r="AI1133" s="1" t="s">
        <v>129</v>
      </c>
      <c r="AJ1133" s="1" t="s">
        <v>57</v>
      </c>
    </row>
    <row r="1134" spans="1:36">
      <c r="A1134" s="1" t="s">
        <v>6707</v>
      </c>
      <c r="B1134" s="1" t="s">
        <v>6708</v>
      </c>
      <c r="C1134" s="1" t="s">
        <v>6709</v>
      </c>
      <c r="D1134" s="1" t="s">
        <v>348</v>
      </c>
      <c r="E1134" s="1" t="s">
        <v>134</v>
      </c>
      <c r="F1134" s="1" t="s">
        <v>135</v>
      </c>
      <c r="G1134" s="1" t="s">
        <v>166</v>
      </c>
      <c r="H1134" s="1" t="s">
        <v>137</v>
      </c>
      <c r="I1134" s="1" t="s">
        <v>44</v>
      </c>
      <c r="J1134" t="s">
        <v>65</v>
      </c>
      <c r="K1134" t="s">
        <v>66</v>
      </c>
      <c r="L1134" s="1" t="s">
        <v>6710</v>
      </c>
      <c r="M1134" s="1" t="s">
        <v>168</v>
      </c>
      <c r="N1134" s="1" t="s">
        <v>101</v>
      </c>
      <c r="O1134" s="1" t="s">
        <v>6711</v>
      </c>
      <c r="P1134" s="1" t="s">
        <v>6712</v>
      </c>
      <c r="Q1134">
        <v>340</v>
      </c>
      <c r="R1134">
        <v>45</v>
      </c>
      <c r="S1134">
        <v>295</v>
      </c>
      <c r="T1134">
        <v>60</v>
      </c>
      <c r="U1134">
        <v>24</v>
      </c>
      <c r="V1134">
        <v>360</v>
      </c>
      <c r="W1134" s="1" t="s">
        <v>229</v>
      </c>
      <c r="X1134" s="1" t="s">
        <v>230</v>
      </c>
      <c r="Y1134" s="1" t="s">
        <v>153</v>
      </c>
      <c r="Z1134">
        <v>31</v>
      </c>
      <c r="AA1134" s="2">
        <v>45895</v>
      </c>
      <c r="AB1134">
        <v>9262.48</v>
      </c>
      <c r="AC1134">
        <v>10976.44</v>
      </c>
      <c r="AD1134">
        <v>3149243.2</v>
      </c>
      <c r="AE1134" s="1" t="s">
        <v>55</v>
      </c>
      <c r="AF1134" s="2">
        <v>46153</v>
      </c>
      <c r="AG1134" s="2">
        <v>45908</v>
      </c>
      <c r="AH1134" s="2">
        <v>46896</v>
      </c>
      <c r="AI1134" s="1" t="s">
        <v>91</v>
      </c>
      <c r="AJ1134" s="1" t="s">
        <v>92</v>
      </c>
    </row>
    <row r="1135" spans="1:36">
      <c r="A1135" s="1" t="s">
        <v>6713</v>
      </c>
      <c r="B1135" s="1" t="s">
        <v>6714</v>
      </c>
      <c r="C1135" s="1" t="s">
        <v>6715</v>
      </c>
      <c r="D1135" s="1" t="s">
        <v>320</v>
      </c>
      <c r="E1135" s="1" t="s">
        <v>40</v>
      </c>
      <c r="F1135" s="1" t="s">
        <v>123</v>
      </c>
      <c r="G1135" s="1" t="s">
        <v>200</v>
      </c>
      <c r="H1135" s="1" t="s">
        <v>43</v>
      </c>
      <c r="I1135" s="1" t="s">
        <v>44</v>
      </c>
      <c r="J1135" t="s">
        <v>65</v>
      </c>
      <c r="K1135" t="s">
        <v>66</v>
      </c>
      <c r="L1135" s="1" t="s">
        <v>5665</v>
      </c>
      <c r="M1135" s="1" t="s">
        <v>100</v>
      </c>
      <c r="N1135" s="1" t="s">
        <v>236</v>
      </c>
      <c r="O1135" s="1" t="s">
        <v>6716</v>
      </c>
      <c r="P1135" s="1" t="s">
        <v>6717</v>
      </c>
      <c r="Q1135">
        <v>0</v>
      </c>
      <c r="R1135">
        <v>0</v>
      </c>
      <c r="S1135">
        <v>0</v>
      </c>
      <c r="T1135">
        <v>30</v>
      </c>
      <c r="U1135">
        <v>12</v>
      </c>
      <c r="V1135">
        <v>150</v>
      </c>
      <c r="W1135" s="1" t="s">
        <v>52</v>
      </c>
      <c r="X1135" s="1" t="s">
        <v>53</v>
      </c>
      <c r="Y1135" s="1" t="s">
        <v>54</v>
      </c>
      <c r="Z1135">
        <v>3</v>
      </c>
      <c r="AA1135" s="2">
        <v>45827</v>
      </c>
      <c r="AB1135">
        <v>280534.28999999998</v>
      </c>
      <c r="AC1135">
        <v>387373.38</v>
      </c>
      <c r="AD1135">
        <v>0</v>
      </c>
      <c r="AE1135" s="1" t="s">
        <v>55</v>
      </c>
      <c r="AF1135" s="2">
        <v>46191</v>
      </c>
      <c r="AG1135" s="2">
        <v>45836</v>
      </c>
      <c r="AH1135" s="2"/>
      <c r="AI1135" s="1" t="s">
        <v>56</v>
      </c>
      <c r="AJ1135" s="1" t="s">
        <v>57</v>
      </c>
    </row>
    <row r="1136" spans="1:36">
      <c r="A1136" s="1" t="s">
        <v>6718</v>
      </c>
      <c r="B1136" s="1" t="s">
        <v>6719</v>
      </c>
      <c r="C1136" s="1" t="s">
        <v>6720</v>
      </c>
      <c r="D1136" s="1" t="s">
        <v>643</v>
      </c>
      <c r="E1136" s="1" t="s">
        <v>62</v>
      </c>
      <c r="F1136" s="1" t="s">
        <v>123</v>
      </c>
      <c r="G1136" s="1" t="s">
        <v>136</v>
      </c>
      <c r="H1136" s="1" t="s">
        <v>137</v>
      </c>
      <c r="I1136" s="1" t="s">
        <v>44</v>
      </c>
      <c r="J1136" t="s">
        <v>65</v>
      </c>
      <c r="K1136" t="s">
        <v>66</v>
      </c>
      <c r="L1136" s="1" t="s">
        <v>6721</v>
      </c>
      <c r="M1136" s="1" t="s">
        <v>100</v>
      </c>
      <c r="N1136" s="1" t="s">
        <v>203</v>
      </c>
      <c r="O1136" s="1" t="s">
        <v>6722</v>
      </c>
      <c r="P1136" s="1" t="s">
        <v>6723</v>
      </c>
      <c r="Q1136">
        <v>68</v>
      </c>
      <c r="R1136">
        <v>22</v>
      </c>
      <c r="S1136">
        <v>46</v>
      </c>
      <c r="T1136">
        <v>15</v>
      </c>
      <c r="U1136">
        <v>6</v>
      </c>
      <c r="V1136">
        <v>90</v>
      </c>
      <c r="W1136" s="1" t="s">
        <v>229</v>
      </c>
      <c r="X1136" s="1" t="s">
        <v>230</v>
      </c>
      <c r="Y1136" s="1" t="s">
        <v>153</v>
      </c>
      <c r="Z1136">
        <v>34</v>
      </c>
      <c r="AA1136" s="2">
        <v>45988</v>
      </c>
      <c r="AB1136">
        <v>31625.27</v>
      </c>
      <c r="AC1136">
        <v>43449.46</v>
      </c>
      <c r="AD1136">
        <v>2150518.36</v>
      </c>
      <c r="AE1136" s="1" t="s">
        <v>55</v>
      </c>
      <c r="AF1136" s="2">
        <v>46157</v>
      </c>
      <c r="AG1136" s="2">
        <v>45998</v>
      </c>
      <c r="AH1136" s="2">
        <v>46576</v>
      </c>
      <c r="AI1136" s="1" t="s">
        <v>91</v>
      </c>
      <c r="AJ1136" s="1" t="s">
        <v>92</v>
      </c>
    </row>
    <row r="1137" spans="1:36">
      <c r="A1137" s="1" t="s">
        <v>6724</v>
      </c>
      <c r="B1137" s="1" t="s">
        <v>6725</v>
      </c>
      <c r="C1137" s="1"/>
      <c r="D1137" s="1" t="s">
        <v>494</v>
      </c>
      <c r="E1137" s="1" t="s">
        <v>79</v>
      </c>
      <c r="F1137" s="1" t="s">
        <v>266</v>
      </c>
      <c r="G1137" s="1" t="s">
        <v>364</v>
      </c>
      <c r="H1137" s="1" t="s">
        <v>43</v>
      </c>
      <c r="I1137" s="1" t="s">
        <v>201</v>
      </c>
      <c r="J1137" t="s">
        <v>45</v>
      </c>
      <c r="K1137" t="s">
        <v>46</v>
      </c>
      <c r="L1137" s="1" t="s">
        <v>6726</v>
      </c>
      <c r="M1137" s="1" t="s">
        <v>100</v>
      </c>
      <c r="N1137" s="1" t="s">
        <v>49</v>
      </c>
      <c r="O1137" s="1" t="s">
        <v>6727</v>
      </c>
      <c r="P1137" s="1" t="s">
        <v>6728</v>
      </c>
      <c r="Q1137">
        <v>261</v>
      </c>
      <c r="R1137">
        <v>22</v>
      </c>
      <c r="S1137">
        <v>239</v>
      </c>
      <c r="T1137">
        <v>25</v>
      </c>
      <c r="U1137">
        <v>7</v>
      </c>
      <c r="V1137">
        <v>250</v>
      </c>
      <c r="W1137" s="1" t="s">
        <v>52</v>
      </c>
      <c r="X1137" s="1" t="s">
        <v>53</v>
      </c>
      <c r="Y1137" s="1" t="s">
        <v>54</v>
      </c>
      <c r="Z1137">
        <v>6</v>
      </c>
      <c r="AA1137" s="2">
        <v>45993</v>
      </c>
      <c r="AB1137">
        <v>57521.440000000002</v>
      </c>
      <c r="AC1137">
        <v>66771.039999999994</v>
      </c>
      <c r="AD1137">
        <v>15013095.84</v>
      </c>
      <c r="AE1137" s="1" t="s">
        <v>55</v>
      </c>
      <c r="AF1137" s="2">
        <v>46188</v>
      </c>
      <c r="AG1137" s="2">
        <v>46007</v>
      </c>
      <c r="AH1137" s="2"/>
      <c r="AI1137" s="1" t="s">
        <v>410</v>
      </c>
      <c r="AJ1137" s="1" t="s">
        <v>92</v>
      </c>
    </row>
    <row r="1138" spans="1:36">
      <c r="A1138" s="1" t="s">
        <v>6729</v>
      </c>
      <c r="B1138" s="1" t="s">
        <v>6730</v>
      </c>
      <c r="C1138" s="1" t="s">
        <v>6731</v>
      </c>
      <c r="D1138" s="1" t="s">
        <v>1135</v>
      </c>
      <c r="E1138" s="1" t="s">
        <v>122</v>
      </c>
      <c r="F1138" s="1" t="s">
        <v>123</v>
      </c>
      <c r="G1138" s="1" t="s">
        <v>124</v>
      </c>
      <c r="H1138" s="1" t="s">
        <v>43</v>
      </c>
      <c r="I1138" s="1" t="s">
        <v>44</v>
      </c>
      <c r="J1138" t="s">
        <v>45</v>
      </c>
      <c r="K1138" t="s">
        <v>46</v>
      </c>
      <c r="L1138" s="1" t="s">
        <v>3807</v>
      </c>
      <c r="M1138" s="1" t="s">
        <v>68</v>
      </c>
      <c r="N1138" s="1" t="s">
        <v>178</v>
      </c>
      <c r="O1138" s="1" t="s">
        <v>6732</v>
      </c>
      <c r="P1138" s="1" t="s">
        <v>6733</v>
      </c>
      <c r="Q1138">
        <v>34</v>
      </c>
      <c r="R1138">
        <v>0</v>
      </c>
      <c r="S1138">
        <v>34</v>
      </c>
      <c r="T1138">
        <v>15</v>
      </c>
      <c r="U1138">
        <v>7</v>
      </c>
      <c r="V1138">
        <v>120</v>
      </c>
      <c r="W1138" s="1" t="s">
        <v>259</v>
      </c>
      <c r="X1138" s="1" t="s">
        <v>260</v>
      </c>
      <c r="Y1138" s="1" t="s">
        <v>54</v>
      </c>
      <c r="Z1138">
        <v>5</v>
      </c>
      <c r="AA1138" s="2">
        <v>45726</v>
      </c>
      <c r="AB1138">
        <v>440548.02</v>
      </c>
      <c r="AC1138">
        <v>506937.39</v>
      </c>
      <c r="AD1138">
        <v>14978632.68</v>
      </c>
      <c r="AE1138" s="1" t="s">
        <v>55</v>
      </c>
      <c r="AF1138" s="2">
        <v>46159</v>
      </c>
      <c r="AG1138" s="2">
        <v>45737</v>
      </c>
      <c r="AH1138" s="2"/>
      <c r="AI1138" s="1" t="s">
        <v>91</v>
      </c>
      <c r="AJ1138" s="1" t="s">
        <v>92</v>
      </c>
    </row>
    <row r="1139" spans="1:36">
      <c r="A1139" s="1" t="s">
        <v>6734</v>
      </c>
      <c r="B1139" s="1" t="s">
        <v>6735</v>
      </c>
      <c r="C1139" s="1" t="s">
        <v>6736</v>
      </c>
      <c r="D1139" s="1" t="s">
        <v>274</v>
      </c>
      <c r="E1139" s="1" t="s">
        <v>275</v>
      </c>
      <c r="F1139" s="1" t="s">
        <v>266</v>
      </c>
      <c r="G1139" s="1" t="s">
        <v>267</v>
      </c>
      <c r="H1139" s="1" t="s">
        <v>43</v>
      </c>
      <c r="I1139" s="1" t="s">
        <v>201</v>
      </c>
      <c r="J1139" t="s">
        <v>65</v>
      </c>
      <c r="K1139" t="s">
        <v>66</v>
      </c>
      <c r="L1139" s="1" t="s">
        <v>6737</v>
      </c>
      <c r="M1139" s="1" t="s">
        <v>100</v>
      </c>
      <c r="N1139" s="1" t="s">
        <v>178</v>
      </c>
      <c r="O1139" s="1" t="s">
        <v>6738</v>
      </c>
      <c r="P1139" s="1" t="s">
        <v>6739</v>
      </c>
      <c r="Q1139">
        <v>0</v>
      </c>
      <c r="R1139">
        <v>0</v>
      </c>
      <c r="S1139">
        <v>0</v>
      </c>
      <c r="T1139">
        <v>40</v>
      </c>
      <c r="U1139">
        <v>12</v>
      </c>
      <c r="V1139">
        <v>240</v>
      </c>
      <c r="W1139" s="1" t="s">
        <v>161</v>
      </c>
      <c r="X1139" s="1" t="s">
        <v>162</v>
      </c>
      <c r="Y1139" s="1" t="s">
        <v>54</v>
      </c>
      <c r="Z1139">
        <v>7</v>
      </c>
      <c r="AA1139" s="2">
        <v>45816</v>
      </c>
      <c r="AB1139">
        <v>442484.14</v>
      </c>
      <c r="AC1139">
        <v>683569.05</v>
      </c>
      <c r="AD1139">
        <v>0</v>
      </c>
      <c r="AE1139" s="1" t="s">
        <v>55</v>
      </c>
      <c r="AF1139" s="2">
        <v>46183</v>
      </c>
      <c r="AG1139" s="2">
        <v>45822</v>
      </c>
      <c r="AH1139" s="2"/>
      <c r="AI1139" s="1" t="s">
        <v>56</v>
      </c>
      <c r="AJ1139" s="1" t="s">
        <v>57</v>
      </c>
    </row>
    <row r="1140" spans="1:36">
      <c r="A1140" s="1" t="s">
        <v>6740</v>
      </c>
      <c r="B1140" s="1" t="s">
        <v>6741</v>
      </c>
      <c r="C1140" s="1" t="s">
        <v>6742</v>
      </c>
      <c r="D1140" s="1" t="s">
        <v>225</v>
      </c>
      <c r="E1140" s="1" t="s">
        <v>40</v>
      </c>
      <c r="F1140" s="1" t="s">
        <v>123</v>
      </c>
      <c r="G1140" s="1" t="s">
        <v>124</v>
      </c>
      <c r="H1140" s="1" t="s">
        <v>43</v>
      </c>
      <c r="I1140" s="1" t="s">
        <v>44</v>
      </c>
      <c r="J1140" t="s">
        <v>45</v>
      </c>
      <c r="K1140" t="s">
        <v>46</v>
      </c>
      <c r="L1140" s="1" t="s">
        <v>6743</v>
      </c>
      <c r="M1140" s="1" t="s">
        <v>68</v>
      </c>
      <c r="N1140" s="1" t="s">
        <v>69</v>
      </c>
      <c r="O1140" s="1" t="s">
        <v>6744</v>
      </c>
      <c r="P1140" s="1" t="s">
        <v>6745</v>
      </c>
      <c r="Q1140">
        <v>287</v>
      </c>
      <c r="R1140">
        <v>6</v>
      </c>
      <c r="S1140">
        <v>281</v>
      </c>
      <c r="T1140">
        <v>40</v>
      </c>
      <c r="U1140">
        <v>16</v>
      </c>
      <c r="V1140">
        <v>320</v>
      </c>
      <c r="W1140" s="1" t="s">
        <v>259</v>
      </c>
      <c r="X1140" s="1" t="s">
        <v>260</v>
      </c>
      <c r="Y1140" s="1" t="s">
        <v>54</v>
      </c>
      <c r="Z1140">
        <v>9</v>
      </c>
      <c r="AA1140" s="2">
        <v>45699</v>
      </c>
      <c r="AB1140">
        <v>237839.99</v>
      </c>
      <c r="AC1140">
        <v>362081.35</v>
      </c>
      <c r="AD1140">
        <v>68260077.129999995</v>
      </c>
      <c r="AE1140" s="1" t="s">
        <v>55</v>
      </c>
      <c r="AF1140" s="2">
        <v>46183</v>
      </c>
      <c r="AG1140" s="2">
        <v>45708</v>
      </c>
      <c r="AH1140" s="2"/>
      <c r="AI1140" s="1" t="s">
        <v>91</v>
      </c>
      <c r="AJ1140" s="1" t="s">
        <v>92</v>
      </c>
    </row>
    <row r="1141" spans="1:36">
      <c r="A1141" s="1" t="s">
        <v>6746</v>
      </c>
      <c r="B1141" s="1" t="s">
        <v>6747</v>
      </c>
      <c r="C1141" s="1" t="s">
        <v>6748</v>
      </c>
      <c r="D1141" s="1" t="s">
        <v>371</v>
      </c>
      <c r="E1141" s="1" t="s">
        <v>62</v>
      </c>
      <c r="F1141" s="1" t="s">
        <v>111</v>
      </c>
      <c r="G1141" s="1" t="s">
        <v>112</v>
      </c>
      <c r="H1141" s="1" t="s">
        <v>43</v>
      </c>
      <c r="I1141" s="1" t="s">
        <v>44</v>
      </c>
      <c r="J1141" t="s">
        <v>82</v>
      </c>
      <c r="K1141" t="s">
        <v>83</v>
      </c>
      <c r="L1141" s="1" t="s">
        <v>6749</v>
      </c>
      <c r="M1141" s="1" t="s">
        <v>85</v>
      </c>
      <c r="N1141" s="1" t="s">
        <v>101</v>
      </c>
      <c r="O1141" s="1" t="s">
        <v>6750</v>
      </c>
      <c r="P1141" s="1" t="s">
        <v>6751</v>
      </c>
      <c r="Q1141">
        <v>59</v>
      </c>
      <c r="R1141">
        <v>12</v>
      </c>
      <c r="S1141">
        <v>47</v>
      </c>
      <c r="T1141">
        <v>30</v>
      </c>
      <c r="U1141">
        <v>9</v>
      </c>
      <c r="V1141">
        <v>120</v>
      </c>
      <c r="W1141" s="1" t="s">
        <v>259</v>
      </c>
      <c r="X1141" s="1" t="s">
        <v>260</v>
      </c>
      <c r="Y1141" s="1" t="s">
        <v>54</v>
      </c>
      <c r="Z1141">
        <v>11</v>
      </c>
      <c r="AA1141" s="2">
        <v>45869</v>
      </c>
      <c r="AB1141">
        <v>262524.43</v>
      </c>
      <c r="AC1141">
        <v>320356.61</v>
      </c>
      <c r="AD1141">
        <v>15488941.369999999</v>
      </c>
      <c r="AE1141" s="1" t="s">
        <v>55</v>
      </c>
      <c r="AF1141" s="2">
        <v>46150</v>
      </c>
      <c r="AG1141" s="2">
        <v>45879</v>
      </c>
      <c r="AH1141" s="2"/>
      <c r="AI1141" s="1" t="s">
        <v>91</v>
      </c>
      <c r="AJ1141" s="1" t="s">
        <v>92</v>
      </c>
    </row>
    <row r="1142" spans="1:36">
      <c r="A1142" s="1" t="s">
        <v>6752</v>
      </c>
      <c r="B1142" s="1" t="s">
        <v>6753</v>
      </c>
      <c r="C1142" s="1" t="s">
        <v>6754</v>
      </c>
      <c r="D1142" s="1" t="s">
        <v>78</v>
      </c>
      <c r="E1142" s="1" t="s">
        <v>79</v>
      </c>
      <c r="F1142" s="1" t="s">
        <v>80</v>
      </c>
      <c r="G1142" s="1" t="s">
        <v>81</v>
      </c>
      <c r="H1142" s="1" t="s">
        <v>43</v>
      </c>
      <c r="I1142" s="1" t="s">
        <v>44</v>
      </c>
      <c r="J1142" t="s">
        <v>45</v>
      </c>
      <c r="K1142" t="s">
        <v>46</v>
      </c>
      <c r="L1142" s="1" t="s">
        <v>2780</v>
      </c>
      <c r="M1142" s="1" t="s">
        <v>139</v>
      </c>
      <c r="N1142" s="1" t="s">
        <v>115</v>
      </c>
      <c r="O1142" s="1" t="s">
        <v>6755</v>
      </c>
      <c r="P1142" s="1" t="s">
        <v>6756</v>
      </c>
      <c r="Q1142">
        <v>97</v>
      </c>
      <c r="R1142">
        <v>24</v>
      </c>
      <c r="S1142">
        <v>73</v>
      </c>
      <c r="T1142">
        <v>10</v>
      </c>
      <c r="U1142">
        <v>4</v>
      </c>
      <c r="V1142">
        <v>100</v>
      </c>
      <c r="W1142" s="1" t="s">
        <v>72</v>
      </c>
      <c r="X1142" s="1" t="s">
        <v>73</v>
      </c>
      <c r="Y1142" s="1" t="s">
        <v>74</v>
      </c>
      <c r="Z1142">
        <v>18</v>
      </c>
      <c r="AA1142" s="2">
        <v>46172</v>
      </c>
      <c r="AB1142">
        <v>435339.88</v>
      </c>
      <c r="AC1142">
        <v>636037.81000000006</v>
      </c>
      <c r="AD1142">
        <v>42227968.359999999</v>
      </c>
      <c r="AE1142" s="1" t="s">
        <v>55</v>
      </c>
      <c r="AF1142" s="2">
        <v>46152</v>
      </c>
      <c r="AG1142" s="2">
        <v>46181</v>
      </c>
      <c r="AH1142" s="2"/>
      <c r="AI1142" s="1" t="s">
        <v>91</v>
      </c>
      <c r="AJ1142" s="1" t="s">
        <v>92</v>
      </c>
    </row>
    <row r="1143" spans="1:36">
      <c r="A1143" s="1" t="s">
        <v>6757</v>
      </c>
      <c r="B1143" s="1" t="s">
        <v>6758</v>
      </c>
      <c r="C1143" s="1" t="s">
        <v>6759</v>
      </c>
      <c r="D1143" s="1" t="s">
        <v>157</v>
      </c>
      <c r="E1143" s="1" t="s">
        <v>122</v>
      </c>
      <c r="F1143" s="1" t="s">
        <v>80</v>
      </c>
      <c r="G1143" s="1" t="s">
        <v>81</v>
      </c>
      <c r="H1143" s="1" t="s">
        <v>43</v>
      </c>
      <c r="I1143" s="1" t="s">
        <v>201</v>
      </c>
      <c r="J1143" t="s">
        <v>65</v>
      </c>
      <c r="K1143" t="s">
        <v>66</v>
      </c>
      <c r="L1143" s="1" t="s">
        <v>4961</v>
      </c>
      <c r="M1143" s="1" t="s">
        <v>114</v>
      </c>
      <c r="N1143" s="1" t="s">
        <v>49</v>
      </c>
      <c r="O1143" s="1" t="s">
        <v>6760</v>
      </c>
      <c r="P1143" s="1" t="s">
        <v>6761</v>
      </c>
      <c r="Q1143">
        <v>195</v>
      </c>
      <c r="R1143">
        <v>1</v>
      </c>
      <c r="S1143">
        <v>194</v>
      </c>
      <c r="T1143">
        <v>40</v>
      </c>
      <c r="U1143">
        <v>12</v>
      </c>
      <c r="V1143">
        <v>240</v>
      </c>
      <c r="W1143" s="1" t="s">
        <v>229</v>
      </c>
      <c r="X1143" s="1" t="s">
        <v>230</v>
      </c>
      <c r="Y1143" s="1" t="s">
        <v>153</v>
      </c>
      <c r="Z1143">
        <v>36</v>
      </c>
      <c r="AA1143" s="2">
        <v>45753</v>
      </c>
      <c r="AB1143">
        <v>413732.58</v>
      </c>
      <c r="AC1143">
        <v>630404.01</v>
      </c>
      <c r="AD1143">
        <v>80677853.099999994</v>
      </c>
      <c r="AE1143" s="1" t="s">
        <v>55</v>
      </c>
      <c r="AF1143" s="2">
        <v>46152</v>
      </c>
      <c r="AG1143" s="2">
        <v>45764</v>
      </c>
      <c r="AH1143" s="2"/>
      <c r="AI1143" s="1" t="s">
        <v>91</v>
      </c>
      <c r="AJ1143" s="1" t="s">
        <v>92</v>
      </c>
    </row>
    <row r="1144" spans="1:36">
      <c r="A1144" s="1" t="s">
        <v>6762</v>
      </c>
      <c r="B1144" s="1" t="s">
        <v>6763</v>
      </c>
      <c r="C1144" s="1" t="s">
        <v>6764</v>
      </c>
      <c r="D1144" s="1" t="s">
        <v>133</v>
      </c>
      <c r="E1144" s="1" t="s">
        <v>134</v>
      </c>
      <c r="F1144" s="1" t="s">
        <v>135</v>
      </c>
      <c r="G1144" s="1" t="s">
        <v>706</v>
      </c>
      <c r="H1144" s="1" t="s">
        <v>137</v>
      </c>
      <c r="I1144" s="1" t="s">
        <v>44</v>
      </c>
      <c r="J1144" t="s">
        <v>65</v>
      </c>
      <c r="K1144" t="s">
        <v>66</v>
      </c>
      <c r="L1144" s="1" t="s">
        <v>2854</v>
      </c>
      <c r="M1144" s="1" t="s">
        <v>168</v>
      </c>
      <c r="N1144" s="1" t="s">
        <v>203</v>
      </c>
      <c r="O1144" s="1" t="s">
        <v>6765</v>
      </c>
      <c r="P1144" s="1" t="s">
        <v>6766</v>
      </c>
      <c r="Q1144">
        <v>0</v>
      </c>
      <c r="R1144">
        <v>0</v>
      </c>
      <c r="S1144">
        <v>0</v>
      </c>
      <c r="T1144">
        <v>50</v>
      </c>
      <c r="U1144">
        <v>15</v>
      </c>
      <c r="V1144">
        <v>250</v>
      </c>
      <c r="W1144" s="1" t="s">
        <v>181</v>
      </c>
      <c r="X1144" s="1" t="s">
        <v>182</v>
      </c>
      <c r="Y1144" s="1" t="s">
        <v>54</v>
      </c>
      <c r="Z1144">
        <v>10</v>
      </c>
      <c r="AA1144" s="2">
        <v>45962</v>
      </c>
      <c r="AB1144">
        <v>4964.37</v>
      </c>
      <c r="AC1144">
        <v>7578.9</v>
      </c>
      <c r="AD1144">
        <v>0</v>
      </c>
      <c r="AE1144" s="1" t="s">
        <v>55</v>
      </c>
      <c r="AF1144" s="2">
        <v>46143</v>
      </c>
      <c r="AG1144" s="2">
        <v>45967</v>
      </c>
      <c r="AH1144" s="2">
        <v>46316</v>
      </c>
      <c r="AI1144" s="1" t="s">
        <v>56</v>
      </c>
      <c r="AJ1144" s="1" t="s">
        <v>57</v>
      </c>
    </row>
    <row r="1145" spans="1:36">
      <c r="A1145" s="1" t="s">
        <v>6767</v>
      </c>
      <c r="B1145" s="1" t="s">
        <v>6768</v>
      </c>
      <c r="C1145" s="1" t="s">
        <v>6769</v>
      </c>
      <c r="D1145" s="1" t="s">
        <v>362</v>
      </c>
      <c r="E1145" s="1" t="s">
        <v>186</v>
      </c>
      <c r="F1145" s="1" t="s">
        <v>363</v>
      </c>
      <c r="G1145" s="1" t="s">
        <v>400</v>
      </c>
      <c r="H1145" s="1" t="s">
        <v>43</v>
      </c>
      <c r="I1145" s="1" t="s">
        <v>44</v>
      </c>
      <c r="J1145" t="s">
        <v>45</v>
      </c>
      <c r="K1145" t="s">
        <v>46</v>
      </c>
      <c r="L1145" s="1" t="s">
        <v>6770</v>
      </c>
      <c r="M1145" s="1" t="s">
        <v>68</v>
      </c>
      <c r="N1145" s="1" t="s">
        <v>178</v>
      </c>
      <c r="O1145" s="1" t="s">
        <v>6771</v>
      </c>
      <c r="P1145" s="1" t="s">
        <v>6772</v>
      </c>
      <c r="Q1145">
        <v>0</v>
      </c>
      <c r="R1145">
        <v>0</v>
      </c>
      <c r="S1145">
        <v>0</v>
      </c>
      <c r="T1145">
        <v>10</v>
      </c>
      <c r="U1145">
        <v>5</v>
      </c>
      <c r="V1145">
        <v>100</v>
      </c>
      <c r="W1145" s="1" t="s">
        <v>151</v>
      </c>
      <c r="X1145" s="1" t="s">
        <v>152</v>
      </c>
      <c r="Y1145" s="1" t="s">
        <v>153</v>
      </c>
      <c r="Z1145">
        <v>38</v>
      </c>
      <c r="AA1145" s="2">
        <v>45727</v>
      </c>
      <c r="AB1145">
        <v>34697.32</v>
      </c>
      <c r="AC1145">
        <v>46606.81</v>
      </c>
      <c r="AD1145">
        <v>0</v>
      </c>
      <c r="AE1145" s="1" t="s">
        <v>55</v>
      </c>
      <c r="AF1145" s="2">
        <v>46198</v>
      </c>
      <c r="AG1145" s="2">
        <v>45729</v>
      </c>
      <c r="AH1145" s="2"/>
      <c r="AI1145" s="1" t="s">
        <v>56</v>
      </c>
      <c r="AJ1145" s="1" t="s">
        <v>57</v>
      </c>
    </row>
    <row r="1146" spans="1:36">
      <c r="A1146" s="1" t="s">
        <v>6773</v>
      </c>
      <c r="B1146" s="1" t="s">
        <v>6774</v>
      </c>
      <c r="C1146" s="1" t="s">
        <v>6775</v>
      </c>
      <c r="D1146" s="1" t="s">
        <v>109</v>
      </c>
      <c r="E1146" s="1" t="s">
        <v>110</v>
      </c>
      <c r="F1146" s="1" t="s">
        <v>111</v>
      </c>
      <c r="G1146" s="1" t="s">
        <v>187</v>
      </c>
      <c r="H1146" s="1" t="s">
        <v>43</v>
      </c>
      <c r="I1146" s="1" t="s">
        <v>44</v>
      </c>
      <c r="J1146" t="s">
        <v>82</v>
      </c>
      <c r="K1146" t="s">
        <v>83</v>
      </c>
      <c r="L1146" s="1" t="s">
        <v>1760</v>
      </c>
      <c r="M1146" s="1" t="s">
        <v>168</v>
      </c>
      <c r="N1146" s="1" t="s">
        <v>203</v>
      </c>
      <c r="O1146" s="1" t="s">
        <v>6776</v>
      </c>
      <c r="P1146" s="1" t="s">
        <v>6777</v>
      </c>
      <c r="Q1146">
        <v>147</v>
      </c>
      <c r="R1146">
        <v>36</v>
      </c>
      <c r="S1146">
        <v>111</v>
      </c>
      <c r="T1146">
        <v>50</v>
      </c>
      <c r="U1146">
        <v>25</v>
      </c>
      <c r="V1146">
        <v>200</v>
      </c>
      <c r="W1146" s="1" t="s">
        <v>308</v>
      </c>
      <c r="X1146" s="1" t="s">
        <v>309</v>
      </c>
      <c r="Y1146" s="1" t="s">
        <v>74</v>
      </c>
      <c r="Z1146">
        <v>24</v>
      </c>
      <c r="AA1146" s="2">
        <v>45774</v>
      </c>
      <c r="AB1146">
        <v>98242.96</v>
      </c>
      <c r="AC1146">
        <v>149020.04</v>
      </c>
      <c r="AD1146">
        <v>14441715.119999999</v>
      </c>
      <c r="AE1146" s="1" t="s">
        <v>55</v>
      </c>
      <c r="AF1146" s="2">
        <v>46180</v>
      </c>
      <c r="AG1146" s="2">
        <v>45784</v>
      </c>
      <c r="AH1146" s="2"/>
      <c r="AI1146" s="1" t="s">
        <v>91</v>
      </c>
      <c r="AJ1146" s="1" t="s">
        <v>92</v>
      </c>
    </row>
    <row r="1147" spans="1:36">
      <c r="A1147" s="1" t="s">
        <v>6778</v>
      </c>
      <c r="B1147" s="1" t="s">
        <v>6779</v>
      </c>
      <c r="C1147" s="1" t="s">
        <v>6780</v>
      </c>
      <c r="D1147" s="1" t="s">
        <v>145</v>
      </c>
      <c r="E1147" s="1" t="s">
        <v>146</v>
      </c>
      <c r="F1147" s="1" t="s">
        <v>41</v>
      </c>
      <c r="G1147" s="1" t="s">
        <v>786</v>
      </c>
      <c r="H1147" s="1" t="s">
        <v>43</v>
      </c>
      <c r="I1147" s="1" t="s">
        <v>44</v>
      </c>
      <c r="J1147" t="s">
        <v>82</v>
      </c>
      <c r="K1147" t="s">
        <v>83</v>
      </c>
      <c r="L1147" s="1" t="s">
        <v>6781</v>
      </c>
      <c r="M1147" s="1" t="s">
        <v>126</v>
      </c>
      <c r="N1147" s="1" t="s">
        <v>278</v>
      </c>
      <c r="O1147" s="1" t="s">
        <v>6782</v>
      </c>
      <c r="P1147" s="1" t="s">
        <v>6783</v>
      </c>
      <c r="Q1147">
        <v>442</v>
      </c>
      <c r="R1147">
        <v>83</v>
      </c>
      <c r="S1147">
        <v>359</v>
      </c>
      <c r="T1147">
        <v>40</v>
      </c>
      <c r="U1147">
        <v>16</v>
      </c>
      <c r="V1147">
        <v>400</v>
      </c>
      <c r="W1147" s="1" t="s">
        <v>308</v>
      </c>
      <c r="X1147" s="1" t="s">
        <v>309</v>
      </c>
      <c r="Y1147" s="1" t="s">
        <v>74</v>
      </c>
      <c r="Z1147">
        <v>22</v>
      </c>
      <c r="AA1147" s="2">
        <v>46006</v>
      </c>
      <c r="AB1147">
        <v>71146.929999999993</v>
      </c>
      <c r="AC1147">
        <v>110027.25</v>
      </c>
      <c r="AD1147">
        <v>31446943.059999999</v>
      </c>
      <c r="AE1147" s="1" t="s">
        <v>55</v>
      </c>
      <c r="AF1147" s="2">
        <v>46172</v>
      </c>
      <c r="AG1147" s="2">
        <v>46011</v>
      </c>
      <c r="AH1147" s="2"/>
      <c r="AI1147" s="1" t="s">
        <v>410</v>
      </c>
      <c r="AJ1147" s="1" t="s">
        <v>92</v>
      </c>
    </row>
    <row r="1148" spans="1:36">
      <c r="A1148" s="1" t="s">
        <v>6784</v>
      </c>
      <c r="B1148" s="1" t="s">
        <v>6785</v>
      </c>
      <c r="C1148" s="1" t="s">
        <v>6786</v>
      </c>
      <c r="D1148" s="1" t="s">
        <v>426</v>
      </c>
      <c r="E1148" s="1" t="s">
        <v>146</v>
      </c>
      <c r="F1148" s="1" t="s">
        <v>266</v>
      </c>
      <c r="G1148" s="1" t="s">
        <v>276</v>
      </c>
      <c r="H1148" s="1" t="s">
        <v>43</v>
      </c>
      <c r="I1148" s="1" t="s">
        <v>44</v>
      </c>
      <c r="J1148" t="s">
        <v>45</v>
      </c>
      <c r="K1148" t="s">
        <v>46</v>
      </c>
      <c r="L1148" s="1" t="s">
        <v>6787</v>
      </c>
      <c r="M1148" s="1" t="s">
        <v>139</v>
      </c>
      <c r="N1148" s="1" t="s">
        <v>194</v>
      </c>
      <c r="O1148" s="1" t="s">
        <v>6788</v>
      </c>
      <c r="P1148" s="1" t="s">
        <v>6789</v>
      </c>
      <c r="Q1148">
        <v>50</v>
      </c>
      <c r="R1148">
        <v>3</v>
      </c>
      <c r="S1148">
        <v>47</v>
      </c>
      <c r="T1148">
        <v>10</v>
      </c>
      <c r="U1148">
        <v>3</v>
      </c>
      <c r="V1148">
        <v>60</v>
      </c>
      <c r="W1148" s="1" t="s">
        <v>52</v>
      </c>
      <c r="X1148" s="1" t="s">
        <v>53</v>
      </c>
      <c r="Y1148" s="1" t="s">
        <v>54</v>
      </c>
      <c r="Z1148">
        <v>5</v>
      </c>
      <c r="AA1148" s="2">
        <v>45934</v>
      </c>
      <c r="AB1148">
        <v>622991.31000000006</v>
      </c>
      <c r="AC1148">
        <v>833603.4</v>
      </c>
      <c r="AD1148">
        <v>31149565.5</v>
      </c>
      <c r="AE1148" s="1" t="s">
        <v>55</v>
      </c>
      <c r="AF1148" s="2">
        <v>46192</v>
      </c>
      <c r="AG1148" s="2">
        <v>45947</v>
      </c>
      <c r="AH1148" s="2"/>
      <c r="AI1148" s="1" t="s">
        <v>91</v>
      </c>
      <c r="AJ1148" s="1" t="s">
        <v>92</v>
      </c>
    </row>
    <row r="1149" spans="1:36">
      <c r="A1149" s="1" t="s">
        <v>6790</v>
      </c>
      <c r="B1149" s="1" t="s">
        <v>6791</v>
      </c>
      <c r="C1149" s="1" t="s">
        <v>6792</v>
      </c>
      <c r="D1149" s="1" t="s">
        <v>1325</v>
      </c>
      <c r="E1149" s="1" t="s">
        <v>62</v>
      </c>
      <c r="F1149" s="1" t="s">
        <v>363</v>
      </c>
      <c r="G1149" s="1" t="s">
        <v>364</v>
      </c>
      <c r="H1149" s="1" t="s">
        <v>43</v>
      </c>
      <c r="I1149" s="1" t="s">
        <v>44</v>
      </c>
      <c r="J1149" t="s">
        <v>45</v>
      </c>
      <c r="K1149" t="s">
        <v>46</v>
      </c>
      <c r="L1149" s="1" t="s">
        <v>6793</v>
      </c>
      <c r="M1149" s="1" t="s">
        <v>68</v>
      </c>
      <c r="N1149" s="1" t="s">
        <v>49</v>
      </c>
      <c r="O1149" s="1" t="s">
        <v>6794</v>
      </c>
      <c r="P1149" s="1" t="s">
        <v>6795</v>
      </c>
      <c r="Q1149">
        <v>0</v>
      </c>
      <c r="R1149">
        <v>0</v>
      </c>
      <c r="S1149">
        <v>0</v>
      </c>
      <c r="T1149">
        <v>30</v>
      </c>
      <c r="U1149">
        <v>9</v>
      </c>
      <c r="V1149">
        <v>120</v>
      </c>
      <c r="W1149" s="1" t="s">
        <v>151</v>
      </c>
      <c r="X1149" s="1" t="s">
        <v>152</v>
      </c>
      <c r="Y1149" s="1" t="s">
        <v>153</v>
      </c>
      <c r="Z1149">
        <v>35</v>
      </c>
      <c r="AA1149" s="2">
        <v>45881</v>
      </c>
      <c r="AB1149">
        <v>8975.09</v>
      </c>
      <c r="AC1149">
        <v>13657.14</v>
      </c>
      <c r="AD1149">
        <v>0</v>
      </c>
      <c r="AE1149" s="1" t="s">
        <v>55</v>
      </c>
      <c r="AF1149" s="2">
        <v>46152</v>
      </c>
      <c r="AG1149" s="2">
        <v>45884</v>
      </c>
      <c r="AH1149" s="2"/>
      <c r="AI1149" s="1" t="s">
        <v>56</v>
      </c>
      <c r="AJ1149" s="1" t="s">
        <v>57</v>
      </c>
    </row>
    <row r="1150" spans="1:36">
      <c r="A1150" s="1" t="s">
        <v>6796</v>
      </c>
      <c r="B1150" s="1" t="s">
        <v>6797</v>
      </c>
      <c r="C1150" s="1" t="s">
        <v>6798</v>
      </c>
      <c r="D1150" s="1" t="s">
        <v>1343</v>
      </c>
      <c r="E1150" s="1" t="s">
        <v>122</v>
      </c>
      <c r="F1150" s="1" t="s">
        <v>80</v>
      </c>
      <c r="G1150" s="1" t="s">
        <v>285</v>
      </c>
      <c r="H1150" s="1" t="s">
        <v>43</v>
      </c>
      <c r="I1150" s="1" t="s">
        <v>44</v>
      </c>
      <c r="J1150" t="s">
        <v>65</v>
      </c>
      <c r="K1150" t="s">
        <v>66</v>
      </c>
      <c r="L1150" s="1" t="s">
        <v>1730</v>
      </c>
      <c r="M1150" s="1" t="s">
        <v>139</v>
      </c>
      <c r="N1150" s="1" t="s">
        <v>203</v>
      </c>
      <c r="O1150" s="1" t="s">
        <v>6799</v>
      </c>
      <c r="P1150" s="1" t="s">
        <v>6800</v>
      </c>
      <c r="Q1150">
        <v>-11</v>
      </c>
      <c r="R1150">
        <v>46</v>
      </c>
      <c r="S1150">
        <v>79</v>
      </c>
      <c r="T1150">
        <v>10</v>
      </c>
      <c r="U1150">
        <v>3</v>
      </c>
      <c r="V1150">
        <v>100</v>
      </c>
      <c r="W1150" s="1" t="s">
        <v>52</v>
      </c>
      <c r="X1150" s="1" t="s">
        <v>53</v>
      </c>
      <c r="Y1150" s="1" t="s">
        <v>54</v>
      </c>
      <c r="Z1150">
        <v>2</v>
      </c>
      <c r="AA1150" s="2">
        <v>46134</v>
      </c>
      <c r="AB1150">
        <v>953740.52</v>
      </c>
      <c r="AC1150">
        <v>1453152.64</v>
      </c>
      <c r="AD1150">
        <v>119217565</v>
      </c>
      <c r="AE1150" s="1" t="s">
        <v>55</v>
      </c>
      <c r="AF1150" s="2">
        <v>46167</v>
      </c>
      <c r="AG1150" s="2">
        <v>46142</v>
      </c>
      <c r="AH1150" s="2"/>
      <c r="AI1150" s="1" t="s">
        <v>410</v>
      </c>
      <c r="AJ1150" s="1" t="s">
        <v>92</v>
      </c>
    </row>
    <row r="1151" spans="1:36">
      <c r="A1151" s="1" t="s">
        <v>6801</v>
      </c>
      <c r="B1151" s="1" t="s">
        <v>6802</v>
      </c>
      <c r="C1151" s="1" t="s">
        <v>6803</v>
      </c>
      <c r="D1151" s="1" t="s">
        <v>61</v>
      </c>
      <c r="E1151" s="1" t="s">
        <v>62</v>
      </c>
      <c r="F1151" s="1" t="s">
        <v>63</v>
      </c>
      <c r="G1151" s="1" t="s">
        <v>384</v>
      </c>
      <c r="H1151" s="1" t="s">
        <v>43</v>
      </c>
      <c r="I1151" s="1" t="s">
        <v>44</v>
      </c>
      <c r="J1151" t="s">
        <v>65</v>
      </c>
      <c r="K1151" t="s">
        <v>66</v>
      </c>
      <c r="L1151" s="1" t="s">
        <v>171</v>
      </c>
      <c r="M1151" s="1" t="s">
        <v>168</v>
      </c>
      <c r="N1151" s="1" t="s">
        <v>278</v>
      </c>
      <c r="O1151" s="1" t="s">
        <v>6804</v>
      </c>
      <c r="P1151" s="1" t="s">
        <v>6805</v>
      </c>
      <c r="Q1151">
        <v>94</v>
      </c>
      <c r="R1151">
        <v>8</v>
      </c>
      <c r="S1151">
        <v>86</v>
      </c>
      <c r="T1151">
        <v>40</v>
      </c>
      <c r="U1151">
        <v>12</v>
      </c>
      <c r="V1151">
        <v>320</v>
      </c>
      <c r="W1151" s="1" t="s">
        <v>72</v>
      </c>
      <c r="X1151" s="1" t="s">
        <v>73</v>
      </c>
      <c r="Y1151" s="1" t="s">
        <v>74</v>
      </c>
      <c r="Z1151">
        <v>18</v>
      </c>
      <c r="AA1151" s="2">
        <v>45777</v>
      </c>
      <c r="AB1151">
        <v>60588.87</v>
      </c>
      <c r="AC1151">
        <v>90404.96</v>
      </c>
      <c r="AD1151">
        <v>5695353.7800000003</v>
      </c>
      <c r="AE1151" s="1" t="s">
        <v>55</v>
      </c>
      <c r="AF1151" s="2">
        <v>46181</v>
      </c>
      <c r="AG1151" s="2">
        <v>45786</v>
      </c>
      <c r="AH1151" s="2">
        <v>46690</v>
      </c>
      <c r="AI1151" s="1" t="s">
        <v>91</v>
      </c>
      <c r="AJ1151" s="1" t="s">
        <v>92</v>
      </c>
    </row>
    <row r="1152" spans="1:36">
      <c r="A1152" s="1" t="s">
        <v>6806</v>
      </c>
      <c r="B1152" s="1" t="s">
        <v>6807</v>
      </c>
      <c r="C1152" s="1" t="s">
        <v>6808</v>
      </c>
      <c r="D1152" s="1" t="s">
        <v>320</v>
      </c>
      <c r="E1152" s="1" t="s">
        <v>40</v>
      </c>
      <c r="F1152" s="1" t="s">
        <v>123</v>
      </c>
      <c r="G1152" s="1" t="s">
        <v>124</v>
      </c>
      <c r="H1152" s="1" t="s">
        <v>43</v>
      </c>
      <c r="I1152" s="1" t="s">
        <v>44</v>
      </c>
      <c r="J1152" t="s">
        <v>45</v>
      </c>
      <c r="K1152" t="s">
        <v>46</v>
      </c>
      <c r="L1152" s="1" t="s">
        <v>6572</v>
      </c>
      <c r="M1152" s="1" t="s">
        <v>126</v>
      </c>
      <c r="N1152" s="1" t="s">
        <v>203</v>
      </c>
      <c r="O1152" s="1" t="s">
        <v>6809</v>
      </c>
      <c r="P1152" s="1" t="s">
        <v>6173</v>
      </c>
      <c r="Q1152">
        <v>6</v>
      </c>
      <c r="R1152">
        <v>2</v>
      </c>
      <c r="S1152">
        <v>4</v>
      </c>
      <c r="T1152">
        <v>15</v>
      </c>
      <c r="U1152">
        <v>6</v>
      </c>
      <c r="V1152">
        <v>90</v>
      </c>
      <c r="W1152" s="1" t="s">
        <v>249</v>
      </c>
      <c r="X1152" s="1" t="s">
        <v>375</v>
      </c>
      <c r="Y1152" s="1" t="s">
        <v>54</v>
      </c>
      <c r="Z1152">
        <v>4</v>
      </c>
      <c r="AA1152" s="2">
        <v>45695</v>
      </c>
      <c r="AB1152">
        <v>357308.87</v>
      </c>
      <c r="AC1152">
        <v>529918.30000000005</v>
      </c>
      <c r="AD1152">
        <v>2143853.2200000002</v>
      </c>
      <c r="AE1152" s="1" t="s">
        <v>55</v>
      </c>
      <c r="AF1152" s="2">
        <v>46202</v>
      </c>
      <c r="AG1152" s="2">
        <v>45704</v>
      </c>
      <c r="AH1152" s="2"/>
      <c r="AI1152" s="1" t="s">
        <v>129</v>
      </c>
      <c r="AJ1152" s="1" t="s">
        <v>57</v>
      </c>
    </row>
    <row r="1153" spans="1:36">
      <c r="A1153" s="1" t="s">
        <v>6810</v>
      </c>
      <c r="B1153" s="1" t="s">
        <v>6811</v>
      </c>
      <c r="C1153" s="1" t="s">
        <v>6812</v>
      </c>
      <c r="D1153" s="1" t="s">
        <v>96</v>
      </c>
      <c r="E1153" s="1" t="s">
        <v>40</v>
      </c>
      <c r="F1153" s="1" t="s">
        <v>97</v>
      </c>
      <c r="G1153" s="1" t="s">
        <v>1110</v>
      </c>
      <c r="H1153" s="1" t="s">
        <v>43</v>
      </c>
      <c r="I1153" s="1" t="s">
        <v>44</v>
      </c>
      <c r="J1153" t="s">
        <v>45</v>
      </c>
      <c r="K1153" t="s">
        <v>46</v>
      </c>
      <c r="L1153" s="1" t="s">
        <v>6813</v>
      </c>
      <c r="M1153" s="1" t="s">
        <v>168</v>
      </c>
      <c r="N1153" s="1" t="s">
        <v>115</v>
      </c>
      <c r="O1153" s="1" t="s">
        <v>6814</v>
      </c>
      <c r="P1153" s="1" t="s">
        <v>6815</v>
      </c>
      <c r="Q1153">
        <v>2</v>
      </c>
      <c r="R1153">
        <v>0</v>
      </c>
      <c r="S1153">
        <v>2</v>
      </c>
      <c r="T1153">
        <v>10</v>
      </c>
      <c r="U1153">
        <v>4</v>
      </c>
      <c r="V1153">
        <v>40</v>
      </c>
      <c r="W1153" s="1" t="s">
        <v>259</v>
      </c>
      <c r="X1153" s="1" t="s">
        <v>260</v>
      </c>
      <c r="Y1153" s="1" t="s">
        <v>54</v>
      </c>
      <c r="Z1153">
        <v>11</v>
      </c>
      <c r="AA1153" s="2">
        <v>45756</v>
      </c>
      <c r="AB1153">
        <v>41560.97</v>
      </c>
      <c r="AC1153">
        <v>48620.45</v>
      </c>
      <c r="AD1153">
        <v>83121.94</v>
      </c>
      <c r="AE1153" s="1" t="s">
        <v>55</v>
      </c>
      <c r="AF1153" s="2">
        <v>46149</v>
      </c>
      <c r="AG1153" s="2">
        <v>45914</v>
      </c>
      <c r="AH1153" s="2"/>
      <c r="AI1153" s="1" t="s">
        <v>129</v>
      </c>
      <c r="AJ1153" s="1" t="s">
        <v>57</v>
      </c>
    </row>
    <row r="1154" spans="1:36">
      <c r="A1154" s="1" t="s">
        <v>6816</v>
      </c>
      <c r="B1154" s="1" t="s">
        <v>6817</v>
      </c>
      <c r="C1154" s="1" t="s">
        <v>6818</v>
      </c>
      <c r="D1154" s="1" t="s">
        <v>837</v>
      </c>
      <c r="E1154" s="1" t="s">
        <v>265</v>
      </c>
      <c r="F1154" s="1" t="s">
        <v>622</v>
      </c>
      <c r="G1154" s="1" t="s">
        <v>623</v>
      </c>
      <c r="H1154" s="1" t="s">
        <v>43</v>
      </c>
      <c r="I1154" s="1" t="s">
        <v>44</v>
      </c>
      <c r="J1154" t="s">
        <v>45</v>
      </c>
      <c r="K1154" t="s">
        <v>46</v>
      </c>
      <c r="L1154" s="1" t="s">
        <v>1355</v>
      </c>
      <c r="M1154" s="1" t="s">
        <v>48</v>
      </c>
      <c r="N1154" s="1" t="s">
        <v>115</v>
      </c>
      <c r="O1154" s="1" t="s">
        <v>6819</v>
      </c>
      <c r="P1154" s="1" t="s">
        <v>6820</v>
      </c>
      <c r="Q1154">
        <v>114</v>
      </c>
      <c r="R1154">
        <v>28</v>
      </c>
      <c r="S1154">
        <v>86</v>
      </c>
      <c r="T1154">
        <v>60</v>
      </c>
      <c r="U1154">
        <v>30</v>
      </c>
      <c r="V1154">
        <v>600</v>
      </c>
      <c r="W1154" s="1" t="s">
        <v>72</v>
      </c>
      <c r="X1154" s="1" t="s">
        <v>73</v>
      </c>
      <c r="Y1154" s="1" t="s">
        <v>74</v>
      </c>
      <c r="Z1154">
        <v>16</v>
      </c>
      <c r="AA1154" s="2">
        <v>45965</v>
      </c>
      <c r="AB1154">
        <v>871200.2</v>
      </c>
      <c r="AC1154">
        <v>1087646.3899999999</v>
      </c>
      <c r="AD1154">
        <v>99316822.799999997</v>
      </c>
      <c r="AE1154" s="1" t="s">
        <v>55</v>
      </c>
      <c r="AF1154" s="2">
        <v>46197</v>
      </c>
      <c r="AG1154" s="2">
        <v>45970</v>
      </c>
      <c r="AH1154" s="2"/>
      <c r="AI1154" s="1" t="s">
        <v>91</v>
      </c>
      <c r="AJ1154" s="1" t="s">
        <v>92</v>
      </c>
    </row>
    <row r="1155" spans="1:36">
      <c r="A1155" s="1" t="s">
        <v>6821</v>
      </c>
      <c r="B1155" s="1" t="s">
        <v>6822</v>
      </c>
      <c r="C1155" s="1" t="s">
        <v>6823</v>
      </c>
      <c r="D1155" s="1" t="s">
        <v>209</v>
      </c>
      <c r="E1155" s="1" t="s">
        <v>40</v>
      </c>
      <c r="F1155" s="1" t="s">
        <v>123</v>
      </c>
      <c r="G1155" s="1" t="s">
        <v>200</v>
      </c>
      <c r="H1155" s="1" t="s">
        <v>43</v>
      </c>
      <c r="I1155" s="1" t="s">
        <v>44</v>
      </c>
      <c r="J1155" t="s">
        <v>45</v>
      </c>
      <c r="K1155" t="s">
        <v>46</v>
      </c>
      <c r="L1155" s="1" t="s">
        <v>3920</v>
      </c>
      <c r="M1155" s="1" t="s">
        <v>126</v>
      </c>
      <c r="N1155" s="1" t="s">
        <v>49</v>
      </c>
      <c r="O1155" s="1" t="s">
        <v>6824</v>
      </c>
      <c r="P1155" s="1" t="s">
        <v>6825</v>
      </c>
      <c r="Q1155">
        <v>358</v>
      </c>
      <c r="R1155">
        <v>70</v>
      </c>
      <c r="S1155">
        <v>288</v>
      </c>
      <c r="T1155">
        <v>100</v>
      </c>
      <c r="U1155">
        <v>30</v>
      </c>
      <c r="V1155">
        <v>500</v>
      </c>
      <c r="W1155" s="1" t="s">
        <v>259</v>
      </c>
      <c r="X1155" s="1" t="s">
        <v>260</v>
      </c>
      <c r="Y1155" s="1" t="s">
        <v>54</v>
      </c>
      <c r="Z1155">
        <v>11</v>
      </c>
      <c r="AA1155" s="2">
        <v>45938</v>
      </c>
      <c r="AB1155">
        <v>558810.57999999996</v>
      </c>
      <c r="AC1155">
        <v>711938.71</v>
      </c>
      <c r="AD1155">
        <v>200054187.59999999</v>
      </c>
      <c r="AE1155" s="1" t="s">
        <v>55</v>
      </c>
      <c r="AF1155" s="2">
        <v>46144</v>
      </c>
      <c r="AG1155" s="2">
        <v>45947</v>
      </c>
      <c r="AH1155" s="2"/>
      <c r="AI1155" s="1" t="s">
        <v>91</v>
      </c>
      <c r="AJ1155" s="1" t="s">
        <v>92</v>
      </c>
    </row>
    <row r="1156" spans="1:36">
      <c r="A1156" s="1" t="s">
        <v>6826</v>
      </c>
      <c r="B1156" s="1" t="s">
        <v>6827</v>
      </c>
      <c r="C1156" s="1" t="s">
        <v>6828</v>
      </c>
      <c r="D1156" s="1" t="s">
        <v>371</v>
      </c>
      <c r="E1156" s="1" t="s">
        <v>62</v>
      </c>
      <c r="F1156" s="1" t="s">
        <v>111</v>
      </c>
      <c r="G1156" s="1" t="s">
        <v>112</v>
      </c>
      <c r="H1156" s="1" t="s">
        <v>43</v>
      </c>
      <c r="I1156" s="1" t="s">
        <v>44</v>
      </c>
      <c r="J1156" t="s">
        <v>82</v>
      </c>
      <c r="K1156" t="s">
        <v>83</v>
      </c>
      <c r="L1156" s="1" t="s">
        <v>6829</v>
      </c>
      <c r="M1156" s="1" t="s">
        <v>48</v>
      </c>
      <c r="N1156" s="1" t="s">
        <v>69</v>
      </c>
      <c r="O1156" s="1" t="s">
        <v>6830</v>
      </c>
      <c r="P1156" s="1" t="s">
        <v>6831</v>
      </c>
      <c r="Q1156">
        <v>30</v>
      </c>
      <c r="R1156">
        <v>6</v>
      </c>
      <c r="S1156">
        <v>24</v>
      </c>
      <c r="T1156">
        <v>60</v>
      </c>
      <c r="U1156">
        <v>24</v>
      </c>
      <c r="V1156">
        <v>600</v>
      </c>
      <c r="W1156" s="1" t="s">
        <v>161</v>
      </c>
      <c r="X1156" s="1" t="s">
        <v>162</v>
      </c>
      <c r="Y1156" s="1" t="s">
        <v>54</v>
      </c>
      <c r="Z1156">
        <v>5</v>
      </c>
      <c r="AA1156" s="2">
        <v>45742</v>
      </c>
      <c r="AB1156">
        <v>178756.04</v>
      </c>
      <c r="AC1156">
        <v>205742.51</v>
      </c>
      <c r="AD1156">
        <v>5362681.2</v>
      </c>
      <c r="AE1156" s="1" t="s">
        <v>55</v>
      </c>
      <c r="AF1156" s="2">
        <v>46192</v>
      </c>
      <c r="AG1156" s="2">
        <v>45756</v>
      </c>
      <c r="AH1156" s="2"/>
      <c r="AI1156" s="1" t="s">
        <v>129</v>
      </c>
      <c r="AJ1156" s="1" t="s">
        <v>57</v>
      </c>
    </row>
    <row r="1157" spans="1:36">
      <c r="A1157" s="1" t="s">
        <v>6832</v>
      </c>
      <c r="B1157" s="1" t="s">
        <v>6833</v>
      </c>
      <c r="C1157" s="1" t="s">
        <v>6834</v>
      </c>
      <c r="D1157" s="1" t="s">
        <v>837</v>
      </c>
      <c r="E1157" s="1" t="s">
        <v>265</v>
      </c>
      <c r="F1157" s="1" t="s">
        <v>622</v>
      </c>
      <c r="G1157" s="1" t="s">
        <v>623</v>
      </c>
      <c r="H1157" s="1" t="s">
        <v>43</v>
      </c>
      <c r="I1157" s="1" t="s">
        <v>44</v>
      </c>
      <c r="J1157" t="s">
        <v>82</v>
      </c>
      <c r="K1157" t="s">
        <v>83</v>
      </c>
      <c r="L1157" s="1" t="s">
        <v>2404</v>
      </c>
      <c r="M1157" s="1" t="s">
        <v>48</v>
      </c>
      <c r="N1157" s="1" t="s">
        <v>203</v>
      </c>
      <c r="O1157" s="1" t="s">
        <v>6835</v>
      </c>
      <c r="P1157" s="1" t="s">
        <v>6836</v>
      </c>
      <c r="Q1157">
        <v>87</v>
      </c>
      <c r="R1157">
        <v>5</v>
      </c>
      <c r="S1157">
        <v>82</v>
      </c>
      <c r="T1157">
        <v>75</v>
      </c>
      <c r="U1157">
        <v>37</v>
      </c>
      <c r="V1157">
        <v>375</v>
      </c>
      <c r="W1157" s="1" t="s">
        <v>151</v>
      </c>
      <c r="X1157" s="1" t="s">
        <v>152</v>
      </c>
      <c r="Y1157" s="1" t="s">
        <v>153</v>
      </c>
      <c r="Z1157">
        <v>36</v>
      </c>
      <c r="AA1157" s="2">
        <v>45885</v>
      </c>
      <c r="AB1157">
        <v>351185.99</v>
      </c>
      <c r="AC1157">
        <v>515132.78</v>
      </c>
      <c r="AD1157">
        <v>30553181.129999999</v>
      </c>
      <c r="AE1157" s="1" t="s">
        <v>55</v>
      </c>
      <c r="AF1157" s="2">
        <v>46166</v>
      </c>
      <c r="AG1157" s="2">
        <v>45894</v>
      </c>
      <c r="AH1157" s="2"/>
      <c r="AI1157" s="1" t="s">
        <v>91</v>
      </c>
      <c r="AJ1157" s="1" t="s">
        <v>92</v>
      </c>
    </row>
    <row r="1158" spans="1:36">
      <c r="A1158" s="1" t="s">
        <v>6837</v>
      </c>
      <c r="B1158" s="1" t="s">
        <v>6838</v>
      </c>
      <c r="C1158" s="1" t="s">
        <v>6839</v>
      </c>
      <c r="D1158" s="1" t="s">
        <v>109</v>
      </c>
      <c r="E1158" s="1" t="s">
        <v>110</v>
      </c>
      <c r="F1158" s="1" t="s">
        <v>111</v>
      </c>
      <c r="G1158" s="1" t="s">
        <v>112</v>
      </c>
      <c r="H1158" s="1" t="s">
        <v>43</v>
      </c>
      <c r="I1158" s="1" t="s">
        <v>44</v>
      </c>
      <c r="J1158" t="s">
        <v>45</v>
      </c>
      <c r="K1158" t="s">
        <v>46</v>
      </c>
      <c r="L1158" s="1" t="s">
        <v>6840</v>
      </c>
      <c r="M1158" s="1" t="s">
        <v>139</v>
      </c>
      <c r="N1158" s="1" t="s">
        <v>203</v>
      </c>
      <c r="O1158" s="1" t="s">
        <v>6841</v>
      </c>
      <c r="P1158" s="1" t="s">
        <v>6842</v>
      </c>
      <c r="Q1158">
        <v>288</v>
      </c>
      <c r="R1158">
        <v>96</v>
      </c>
      <c r="S1158">
        <v>192</v>
      </c>
      <c r="T1158">
        <v>75</v>
      </c>
      <c r="U1158">
        <v>30</v>
      </c>
      <c r="V1158">
        <v>300</v>
      </c>
      <c r="W1158" s="1" t="s">
        <v>259</v>
      </c>
      <c r="X1158" s="1" t="s">
        <v>260</v>
      </c>
      <c r="Y1158" s="1" t="s">
        <v>54</v>
      </c>
      <c r="Z1158">
        <v>6</v>
      </c>
      <c r="AA1158" s="2">
        <v>45829</v>
      </c>
      <c r="AB1158">
        <v>163187.87</v>
      </c>
      <c r="AC1158">
        <v>200705.04</v>
      </c>
      <c r="AD1158">
        <v>46998106.560000002</v>
      </c>
      <c r="AE1158" s="1" t="s">
        <v>55</v>
      </c>
      <c r="AF1158" s="2">
        <v>46186</v>
      </c>
      <c r="AG1158" s="2">
        <v>45831</v>
      </c>
      <c r="AH1158" s="2"/>
      <c r="AI1158" s="1" t="s">
        <v>91</v>
      </c>
      <c r="AJ1158" s="1" t="s">
        <v>92</v>
      </c>
    </row>
    <row r="1159" spans="1:36">
      <c r="A1159" s="1" t="s">
        <v>6843</v>
      </c>
      <c r="B1159" s="1" t="s">
        <v>6844</v>
      </c>
      <c r="C1159" s="1" t="s">
        <v>6845</v>
      </c>
      <c r="D1159" s="1" t="s">
        <v>264</v>
      </c>
      <c r="E1159" s="1" t="s">
        <v>265</v>
      </c>
      <c r="F1159" s="1" t="s">
        <v>266</v>
      </c>
      <c r="G1159" s="1" t="s">
        <v>267</v>
      </c>
      <c r="H1159" s="1" t="s">
        <v>43</v>
      </c>
      <c r="I1159" s="1" t="s">
        <v>44</v>
      </c>
      <c r="J1159" t="s">
        <v>45</v>
      </c>
      <c r="K1159" t="s">
        <v>46</v>
      </c>
      <c r="L1159" s="1" t="s">
        <v>6846</v>
      </c>
      <c r="M1159" s="1" t="s">
        <v>100</v>
      </c>
      <c r="N1159" s="1" t="s">
        <v>203</v>
      </c>
      <c r="O1159" s="1" t="s">
        <v>6847</v>
      </c>
      <c r="P1159" s="1" t="s">
        <v>6848</v>
      </c>
      <c r="Q1159">
        <v>73</v>
      </c>
      <c r="R1159">
        <v>16</v>
      </c>
      <c r="S1159">
        <v>57</v>
      </c>
      <c r="T1159">
        <v>40</v>
      </c>
      <c r="U1159">
        <v>20</v>
      </c>
      <c r="V1159">
        <v>200</v>
      </c>
      <c r="W1159" s="1" t="s">
        <v>259</v>
      </c>
      <c r="X1159" s="1" t="s">
        <v>260</v>
      </c>
      <c r="Y1159" s="1" t="s">
        <v>54</v>
      </c>
      <c r="Z1159">
        <v>6</v>
      </c>
      <c r="AA1159" s="2">
        <v>46181</v>
      </c>
      <c r="AB1159">
        <v>478545.19</v>
      </c>
      <c r="AC1159">
        <v>702273.46</v>
      </c>
      <c r="AD1159">
        <v>34933798.869999997</v>
      </c>
      <c r="AE1159" s="1" t="s">
        <v>55</v>
      </c>
      <c r="AF1159" s="2">
        <v>46181</v>
      </c>
      <c r="AG1159" s="2">
        <v>46184</v>
      </c>
      <c r="AH1159" s="2"/>
      <c r="AI1159" s="1" t="s">
        <v>91</v>
      </c>
      <c r="AJ1159" s="1" t="s">
        <v>92</v>
      </c>
    </row>
    <row r="1160" spans="1:36">
      <c r="A1160" s="1" t="s">
        <v>6849</v>
      </c>
      <c r="B1160" s="1" t="s">
        <v>6850</v>
      </c>
      <c r="C1160" s="1" t="s">
        <v>6851</v>
      </c>
      <c r="D1160" s="1" t="s">
        <v>1912</v>
      </c>
      <c r="E1160" s="1" t="s">
        <v>714</v>
      </c>
      <c r="F1160" s="1" t="s">
        <v>97</v>
      </c>
      <c r="G1160" s="1" t="s">
        <v>98</v>
      </c>
      <c r="H1160" s="1" t="s">
        <v>43</v>
      </c>
      <c r="I1160" s="1" t="s">
        <v>44</v>
      </c>
      <c r="J1160" t="s">
        <v>65</v>
      </c>
      <c r="K1160" t="s">
        <v>66</v>
      </c>
      <c r="L1160" s="1" t="s">
        <v>6737</v>
      </c>
      <c r="M1160" s="1" t="s">
        <v>100</v>
      </c>
      <c r="N1160" s="1" t="s">
        <v>178</v>
      </c>
      <c r="O1160" s="1" t="s">
        <v>6852</v>
      </c>
      <c r="P1160" s="1" t="s">
        <v>6853</v>
      </c>
      <c r="Q1160">
        <v>0</v>
      </c>
      <c r="R1160">
        <v>0</v>
      </c>
      <c r="S1160">
        <v>0</v>
      </c>
      <c r="T1160">
        <v>30</v>
      </c>
      <c r="U1160">
        <v>15</v>
      </c>
      <c r="V1160">
        <v>240</v>
      </c>
      <c r="W1160" s="1" t="s">
        <v>72</v>
      </c>
      <c r="X1160" s="1" t="s">
        <v>73</v>
      </c>
      <c r="Y1160" s="1" t="s">
        <v>74</v>
      </c>
      <c r="Z1160">
        <v>14</v>
      </c>
      <c r="AA1160" s="2">
        <v>46019</v>
      </c>
      <c r="AB1160">
        <v>86813.41</v>
      </c>
      <c r="AC1160">
        <v>127607.74</v>
      </c>
      <c r="AD1160">
        <v>0</v>
      </c>
      <c r="AE1160" s="1" t="s">
        <v>55</v>
      </c>
      <c r="AF1160" s="2">
        <v>46199</v>
      </c>
      <c r="AG1160" s="2">
        <v>46023</v>
      </c>
      <c r="AH1160" s="2"/>
      <c r="AI1160" s="1" t="s">
        <v>56</v>
      </c>
      <c r="AJ1160" s="1" t="s">
        <v>57</v>
      </c>
    </row>
    <row r="1161" spans="1:36">
      <c r="A1161" s="1" t="s">
        <v>6854</v>
      </c>
      <c r="B1161" s="1" t="s">
        <v>6855</v>
      </c>
      <c r="C1161" s="1" t="s">
        <v>6856</v>
      </c>
      <c r="D1161" s="1" t="s">
        <v>799</v>
      </c>
      <c r="E1161" s="1" t="s">
        <v>254</v>
      </c>
      <c r="F1161" s="1" t="s">
        <v>97</v>
      </c>
      <c r="G1161" s="1" t="s">
        <v>706</v>
      </c>
      <c r="H1161" s="1" t="s">
        <v>137</v>
      </c>
      <c r="I1161" s="1" t="s">
        <v>44</v>
      </c>
      <c r="J1161" t="s">
        <v>45</v>
      </c>
      <c r="K1161" t="s">
        <v>46</v>
      </c>
      <c r="L1161" s="1" t="s">
        <v>6857</v>
      </c>
      <c r="M1161" s="1" t="s">
        <v>48</v>
      </c>
      <c r="N1161" s="1" t="s">
        <v>115</v>
      </c>
      <c r="O1161" s="1" t="s">
        <v>6858</v>
      </c>
      <c r="P1161" s="1" t="s">
        <v>6859</v>
      </c>
      <c r="Q1161">
        <v>108</v>
      </c>
      <c r="R1161">
        <v>36</v>
      </c>
      <c r="S1161">
        <v>72</v>
      </c>
      <c r="U1161">
        <v>6</v>
      </c>
      <c r="V1161">
        <v>150</v>
      </c>
      <c r="W1161" s="1" t="s">
        <v>72</v>
      </c>
      <c r="X1161" s="1" t="s">
        <v>73</v>
      </c>
      <c r="Y1161" s="1" t="s">
        <v>74</v>
      </c>
      <c r="Z1161">
        <v>20</v>
      </c>
      <c r="AA1161" s="2">
        <v>45937</v>
      </c>
      <c r="AB1161">
        <v>29655.67</v>
      </c>
      <c r="AC1161">
        <v>41291.64</v>
      </c>
      <c r="AD1161">
        <v>3202812.36</v>
      </c>
      <c r="AE1161" s="1" t="s">
        <v>55</v>
      </c>
      <c r="AF1161" s="2">
        <v>46190</v>
      </c>
      <c r="AG1161" s="2">
        <v>45942</v>
      </c>
      <c r="AH1161" s="2">
        <v>46603</v>
      </c>
      <c r="AI1161" s="1" t="s">
        <v>91</v>
      </c>
      <c r="AJ1161" s="1" t="s">
        <v>92</v>
      </c>
    </row>
    <row r="1162" spans="1:36">
      <c r="A1162" s="1" t="s">
        <v>6860</v>
      </c>
      <c r="B1162" s="1" t="s">
        <v>6861</v>
      </c>
      <c r="C1162" s="1" t="s">
        <v>6862</v>
      </c>
      <c r="D1162" s="1" t="s">
        <v>96</v>
      </c>
      <c r="E1162" s="1" t="s">
        <v>40</v>
      </c>
      <c r="F1162" s="1" t="s">
        <v>97</v>
      </c>
      <c r="G1162" s="1" t="s">
        <v>98</v>
      </c>
      <c r="H1162" s="1" t="s">
        <v>43</v>
      </c>
      <c r="I1162" s="1" t="s">
        <v>44</v>
      </c>
      <c r="J1162" t="s">
        <v>45</v>
      </c>
      <c r="K1162" t="s">
        <v>46</v>
      </c>
      <c r="L1162" s="1" t="s">
        <v>6863</v>
      </c>
      <c r="M1162" s="1" t="s">
        <v>48</v>
      </c>
      <c r="N1162" s="1" t="s">
        <v>194</v>
      </c>
      <c r="O1162" s="1" t="s">
        <v>6864</v>
      </c>
      <c r="P1162" s="1" t="s">
        <v>5350</v>
      </c>
      <c r="Q1162">
        <v>57</v>
      </c>
      <c r="R1162">
        <v>12</v>
      </c>
      <c r="S1162">
        <v>45</v>
      </c>
      <c r="T1162">
        <v>20</v>
      </c>
      <c r="U1162">
        <v>10</v>
      </c>
      <c r="V1162">
        <v>120</v>
      </c>
      <c r="W1162" s="1" t="s">
        <v>151</v>
      </c>
      <c r="X1162" s="1" t="s">
        <v>152</v>
      </c>
      <c r="Y1162" s="1" t="s">
        <v>153</v>
      </c>
      <c r="Z1162">
        <v>33</v>
      </c>
      <c r="AA1162" s="2">
        <v>45924</v>
      </c>
      <c r="AB1162">
        <v>203448.8</v>
      </c>
      <c r="AC1162">
        <v>314251.14</v>
      </c>
      <c r="AD1162">
        <v>11596581.6</v>
      </c>
      <c r="AE1162" s="1" t="s">
        <v>55</v>
      </c>
      <c r="AF1162" s="2">
        <v>46168</v>
      </c>
      <c r="AG1162" s="2">
        <v>45939</v>
      </c>
      <c r="AH1162" s="2"/>
      <c r="AI1162" s="1" t="s">
        <v>91</v>
      </c>
      <c r="AJ1162" s="1" t="s">
        <v>92</v>
      </c>
    </row>
    <row r="1163" spans="1:36">
      <c r="A1163" s="1" t="s">
        <v>6865</v>
      </c>
      <c r="B1163" s="1" t="s">
        <v>6866</v>
      </c>
      <c r="C1163" s="1" t="s">
        <v>6867</v>
      </c>
      <c r="D1163" s="1" t="s">
        <v>413</v>
      </c>
      <c r="E1163" s="1" t="s">
        <v>146</v>
      </c>
      <c r="F1163" s="1" t="s">
        <v>244</v>
      </c>
      <c r="G1163" s="1" t="s">
        <v>245</v>
      </c>
      <c r="H1163" s="1" t="s">
        <v>43</v>
      </c>
      <c r="I1163" s="1" t="s">
        <v>44</v>
      </c>
      <c r="J1163" t="s">
        <v>65</v>
      </c>
      <c r="K1163" t="s">
        <v>66</v>
      </c>
      <c r="L1163" s="1" t="s">
        <v>6868</v>
      </c>
      <c r="M1163" s="1" t="s">
        <v>168</v>
      </c>
      <c r="N1163" s="1" t="s">
        <v>203</v>
      </c>
      <c r="O1163" s="1" t="s">
        <v>6869</v>
      </c>
      <c r="P1163" s="1" t="s">
        <v>6271</v>
      </c>
      <c r="Q1163">
        <v>59</v>
      </c>
      <c r="R1163">
        <v>7</v>
      </c>
      <c r="S1163">
        <v>52</v>
      </c>
      <c r="T1163">
        <v>40</v>
      </c>
      <c r="U1163">
        <v>20</v>
      </c>
      <c r="V1163">
        <v>320</v>
      </c>
      <c r="W1163" s="1" t="s">
        <v>52</v>
      </c>
      <c r="X1163" s="1" t="s">
        <v>53</v>
      </c>
      <c r="Y1163" s="1" t="s">
        <v>54</v>
      </c>
      <c r="Z1163">
        <v>5</v>
      </c>
      <c r="AA1163" s="2">
        <v>45887</v>
      </c>
      <c r="AB1163">
        <v>264306.3</v>
      </c>
      <c r="AC1163">
        <v>321980.62</v>
      </c>
      <c r="AD1163">
        <v>15594071.699999999</v>
      </c>
      <c r="AE1163" s="1" t="s">
        <v>55</v>
      </c>
      <c r="AF1163" s="2">
        <v>46153</v>
      </c>
      <c r="AG1163" s="2">
        <v>45901</v>
      </c>
      <c r="AH1163" s="2"/>
      <c r="AI1163" s="1" t="s">
        <v>91</v>
      </c>
      <c r="AJ1163" s="1" t="s">
        <v>92</v>
      </c>
    </row>
    <row r="1164" spans="1:36">
      <c r="A1164" s="1" t="s">
        <v>6870</v>
      </c>
      <c r="B1164" s="1" t="s">
        <v>6871</v>
      </c>
      <c r="C1164" s="1" t="s">
        <v>6872</v>
      </c>
      <c r="D1164" s="1" t="s">
        <v>334</v>
      </c>
      <c r="E1164" s="1" t="s">
        <v>335</v>
      </c>
      <c r="F1164" s="1" t="s">
        <v>97</v>
      </c>
      <c r="G1164" s="1" t="s">
        <v>98</v>
      </c>
      <c r="H1164" s="1" t="s">
        <v>43</v>
      </c>
      <c r="I1164" s="1" t="s">
        <v>201</v>
      </c>
      <c r="J1164" t="s">
        <v>45</v>
      </c>
      <c r="K1164" t="s">
        <v>46</v>
      </c>
      <c r="L1164" s="1" t="s">
        <v>6873</v>
      </c>
      <c r="M1164" s="1" t="s">
        <v>114</v>
      </c>
      <c r="N1164" s="1" t="s">
        <v>278</v>
      </c>
      <c r="O1164" s="1" t="s">
        <v>6874</v>
      </c>
      <c r="P1164" s="1" t="s">
        <v>6875</v>
      </c>
      <c r="Q1164">
        <v>109</v>
      </c>
      <c r="R1164">
        <v>33</v>
      </c>
      <c r="S1164">
        <v>76</v>
      </c>
      <c r="T1164">
        <v>15</v>
      </c>
      <c r="U1164">
        <v>4</v>
      </c>
      <c r="V1164">
        <v>120</v>
      </c>
      <c r="W1164" s="1" t="s">
        <v>52</v>
      </c>
      <c r="X1164" s="1" t="s">
        <v>53</v>
      </c>
      <c r="Y1164" s="1" t="s">
        <v>54</v>
      </c>
      <c r="Z1164">
        <v>4</v>
      </c>
      <c r="AA1164" s="2">
        <v>45734</v>
      </c>
      <c r="AB1164">
        <v>111955.21</v>
      </c>
      <c r="AC1164">
        <v>139703.87</v>
      </c>
      <c r="AD1164">
        <v>12203117.890000001</v>
      </c>
      <c r="AE1164" s="1" t="s">
        <v>55</v>
      </c>
      <c r="AF1164" s="2">
        <v>46167</v>
      </c>
      <c r="AG1164" s="2">
        <v>45749</v>
      </c>
      <c r="AH1164" s="2"/>
      <c r="AI1164" s="1" t="s">
        <v>91</v>
      </c>
      <c r="AJ1164" s="1" t="s">
        <v>92</v>
      </c>
    </row>
    <row r="1165" spans="1:36">
      <c r="A1165" s="1" t="s">
        <v>6876</v>
      </c>
      <c r="B1165" s="1" t="s">
        <v>6877</v>
      </c>
      <c r="C1165" s="1"/>
      <c r="D1165" s="1" t="s">
        <v>2078</v>
      </c>
      <c r="E1165" s="1" t="s">
        <v>243</v>
      </c>
      <c r="F1165" s="1" t="s">
        <v>244</v>
      </c>
      <c r="G1165" s="1" t="s">
        <v>778</v>
      </c>
      <c r="H1165" s="1" t="s">
        <v>43</v>
      </c>
      <c r="I1165" s="1" t="s">
        <v>44</v>
      </c>
      <c r="J1165" t="s">
        <v>45</v>
      </c>
      <c r="K1165" t="s">
        <v>46</v>
      </c>
      <c r="L1165" s="1" t="s">
        <v>3718</v>
      </c>
      <c r="M1165" s="1" t="s">
        <v>48</v>
      </c>
      <c r="N1165" s="1" t="s">
        <v>115</v>
      </c>
      <c r="O1165" s="1" t="s">
        <v>6878</v>
      </c>
      <c r="P1165" s="1" t="s">
        <v>6879</v>
      </c>
      <c r="Q1165">
        <v>44</v>
      </c>
      <c r="R1165">
        <v>8</v>
      </c>
      <c r="S1165">
        <v>36</v>
      </c>
      <c r="T1165">
        <v>20</v>
      </c>
      <c r="U1165">
        <v>10</v>
      </c>
      <c r="V1165">
        <v>120</v>
      </c>
      <c r="W1165" s="1" t="s">
        <v>52</v>
      </c>
      <c r="X1165" s="1" t="s">
        <v>53</v>
      </c>
      <c r="Y1165" s="1" t="s">
        <v>54</v>
      </c>
      <c r="Z1165">
        <v>8</v>
      </c>
      <c r="AA1165" s="2">
        <v>45994</v>
      </c>
      <c r="AB1165">
        <v>176244.4</v>
      </c>
      <c r="AC1165">
        <v>265422.37</v>
      </c>
      <c r="AD1165">
        <v>7754753.5999999996</v>
      </c>
      <c r="AE1165" s="1" t="s">
        <v>55</v>
      </c>
      <c r="AF1165" s="2">
        <v>46183</v>
      </c>
      <c r="AG1165" s="2">
        <v>46008</v>
      </c>
      <c r="AH1165" s="2"/>
      <c r="AI1165" s="1" t="s">
        <v>91</v>
      </c>
      <c r="AJ1165" s="1" t="s">
        <v>92</v>
      </c>
    </row>
    <row r="1166" spans="1:36">
      <c r="A1166" s="1" t="s">
        <v>6880</v>
      </c>
      <c r="B1166" s="1" t="s">
        <v>6881</v>
      </c>
      <c r="C1166" s="1" t="s">
        <v>6882</v>
      </c>
      <c r="D1166" s="1" t="s">
        <v>274</v>
      </c>
      <c r="E1166" s="1" t="s">
        <v>275</v>
      </c>
      <c r="F1166" s="1" t="s">
        <v>266</v>
      </c>
      <c r="G1166" s="1" t="s">
        <v>276</v>
      </c>
      <c r="H1166" s="1" t="s">
        <v>43</v>
      </c>
      <c r="I1166" s="1" t="s">
        <v>44</v>
      </c>
      <c r="J1166" t="s">
        <v>82</v>
      </c>
      <c r="K1166" t="s">
        <v>83</v>
      </c>
      <c r="L1166" s="1" t="s">
        <v>6883</v>
      </c>
      <c r="M1166" s="1" t="s">
        <v>85</v>
      </c>
      <c r="N1166" s="1" t="s">
        <v>49</v>
      </c>
      <c r="O1166" s="1" t="s">
        <v>6884</v>
      </c>
      <c r="P1166" s="1" t="s">
        <v>6885</v>
      </c>
      <c r="Q1166">
        <v>80</v>
      </c>
      <c r="R1166">
        <v>10</v>
      </c>
      <c r="S1166">
        <v>70</v>
      </c>
      <c r="T1166">
        <v>25</v>
      </c>
      <c r="U1166">
        <v>7</v>
      </c>
      <c r="V1166">
        <v>100</v>
      </c>
      <c r="W1166" s="1" t="s">
        <v>161</v>
      </c>
      <c r="X1166" s="1" t="s">
        <v>162</v>
      </c>
      <c r="Y1166" s="1" t="s">
        <v>54</v>
      </c>
      <c r="Z1166">
        <v>3</v>
      </c>
      <c r="AA1166" s="2">
        <v>45720</v>
      </c>
      <c r="AB1166">
        <v>209564.68</v>
      </c>
      <c r="AC1166">
        <v>265653.59999999998</v>
      </c>
      <c r="AD1166">
        <v>16765174.4</v>
      </c>
      <c r="AE1166" s="1" t="s">
        <v>55</v>
      </c>
      <c r="AF1166" s="2">
        <v>46146</v>
      </c>
      <c r="AG1166" s="2">
        <v>45727</v>
      </c>
      <c r="AH1166" s="2"/>
      <c r="AI1166" s="1" t="s">
        <v>91</v>
      </c>
      <c r="AJ1166" s="1" t="s">
        <v>92</v>
      </c>
    </row>
    <row r="1167" spans="1:36">
      <c r="A1167" s="1" t="s">
        <v>6886</v>
      </c>
      <c r="B1167" s="1" t="s">
        <v>6887</v>
      </c>
      <c r="C1167" s="1" t="s">
        <v>6888</v>
      </c>
      <c r="D1167" s="1" t="s">
        <v>185</v>
      </c>
      <c r="E1167" s="1" t="s">
        <v>186</v>
      </c>
      <c r="F1167" s="1" t="s">
        <v>363</v>
      </c>
      <c r="G1167" s="1" t="s">
        <v>187</v>
      </c>
      <c r="H1167" s="1" t="s">
        <v>43</v>
      </c>
      <c r="I1167" s="1" t="s">
        <v>44</v>
      </c>
      <c r="J1167" t="s">
        <v>82</v>
      </c>
      <c r="K1167" t="s">
        <v>83</v>
      </c>
      <c r="L1167" s="1" t="s">
        <v>502</v>
      </c>
      <c r="M1167" s="1" t="s">
        <v>126</v>
      </c>
      <c r="N1167" s="1" t="s">
        <v>115</v>
      </c>
      <c r="O1167" s="1" t="s">
        <v>6889</v>
      </c>
      <c r="P1167" s="1" t="s">
        <v>6890</v>
      </c>
      <c r="Q1167">
        <v>241</v>
      </c>
      <c r="R1167">
        <v>54</v>
      </c>
      <c r="S1167">
        <v>187</v>
      </c>
      <c r="T1167">
        <v>30</v>
      </c>
      <c r="U1167">
        <v>12</v>
      </c>
      <c r="V1167">
        <v>300</v>
      </c>
      <c r="W1167" s="1" t="s">
        <v>259</v>
      </c>
      <c r="X1167" s="1" t="s">
        <v>260</v>
      </c>
      <c r="Y1167" s="1" t="s">
        <v>54</v>
      </c>
      <c r="Z1167">
        <v>5</v>
      </c>
      <c r="AA1167" s="2">
        <v>46094</v>
      </c>
      <c r="AB1167">
        <v>99253.83</v>
      </c>
      <c r="AC1167">
        <v>114417.64</v>
      </c>
      <c r="AD1167">
        <v>23920173.030000001</v>
      </c>
      <c r="AE1167" s="1" t="s">
        <v>55</v>
      </c>
      <c r="AF1167" s="2">
        <v>46164</v>
      </c>
      <c r="AG1167" s="2">
        <v>46096</v>
      </c>
      <c r="AH1167" s="2"/>
      <c r="AI1167" s="1" t="s">
        <v>91</v>
      </c>
      <c r="AJ1167" s="1" t="s">
        <v>92</v>
      </c>
    </row>
    <row r="1168" spans="1:36">
      <c r="A1168" s="1" t="s">
        <v>6891</v>
      </c>
      <c r="B1168" s="1" t="s">
        <v>6892</v>
      </c>
      <c r="C1168" s="1" t="s">
        <v>6893</v>
      </c>
      <c r="D1168" s="1" t="s">
        <v>121</v>
      </c>
      <c r="E1168" s="1" t="s">
        <v>122</v>
      </c>
      <c r="F1168" s="1" t="s">
        <v>123</v>
      </c>
      <c r="G1168" s="1" t="s">
        <v>200</v>
      </c>
      <c r="H1168" s="1" t="s">
        <v>43</v>
      </c>
      <c r="I1168" s="1" t="s">
        <v>44</v>
      </c>
      <c r="J1168" t="s">
        <v>45</v>
      </c>
      <c r="K1168" t="s">
        <v>46</v>
      </c>
      <c r="L1168" s="1" t="s">
        <v>2590</v>
      </c>
      <c r="M1168" s="1" t="s">
        <v>168</v>
      </c>
      <c r="N1168" s="1" t="s">
        <v>278</v>
      </c>
      <c r="O1168" s="1" t="s">
        <v>6894</v>
      </c>
      <c r="P1168" s="1" t="s">
        <v>6895</v>
      </c>
      <c r="Q1168">
        <v>19</v>
      </c>
      <c r="R1168">
        <v>6</v>
      </c>
      <c r="S1168">
        <v>13</v>
      </c>
      <c r="T1168">
        <v>25</v>
      </c>
      <c r="U1168">
        <v>10</v>
      </c>
      <c r="V1168">
        <v>100</v>
      </c>
      <c r="W1168" s="1" t="s">
        <v>52</v>
      </c>
      <c r="X1168" s="1" t="s">
        <v>53</v>
      </c>
      <c r="Y1168" s="1" t="s">
        <v>54</v>
      </c>
      <c r="Z1168">
        <v>6</v>
      </c>
      <c r="AA1168" s="2">
        <v>45744</v>
      </c>
      <c r="AB1168">
        <v>343928.93</v>
      </c>
      <c r="AC1168">
        <v>487693.11</v>
      </c>
      <c r="AD1168">
        <v>6534649.6699999999</v>
      </c>
      <c r="AE1168" s="1" t="s">
        <v>55</v>
      </c>
      <c r="AF1168" s="2">
        <v>46143</v>
      </c>
      <c r="AG1168" s="2">
        <v>45745</v>
      </c>
      <c r="AH1168" s="2"/>
      <c r="AI1168" s="1" t="s">
        <v>129</v>
      </c>
      <c r="AJ1168" s="1" t="s">
        <v>57</v>
      </c>
    </row>
    <row r="1169" spans="1:36">
      <c r="A1169" s="1" t="s">
        <v>6896</v>
      </c>
      <c r="B1169" s="1" t="s">
        <v>6897</v>
      </c>
      <c r="C1169" s="1" t="s">
        <v>6898</v>
      </c>
      <c r="D1169" s="1" t="s">
        <v>39</v>
      </c>
      <c r="E1169" s="1" t="s">
        <v>40</v>
      </c>
      <c r="F1169" s="1" t="s">
        <v>41</v>
      </c>
      <c r="G1169" s="1" t="s">
        <v>786</v>
      </c>
      <c r="H1169" s="1" t="s">
        <v>43</v>
      </c>
      <c r="I1169" s="1" t="s">
        <v>44</v>
      </c>
      <c r="J1169" t="s">
        <v>45</v>
      </c>
      <c r="K1169" t="s">
        <v>46</v>
      </c>
      <c r="L1169" s="1" t="s">
        <v>171</v>
      </c>
      <c r="M1169" s="1" t="s">
        <v>139</v>
      </c>
      <c r="N1169" s="1" t="s">
        <v>49</v>
      </c>
      <c r="O1169" s="1" t="s">
        <v>6899</v>
      </c>
      <c r="P1169" s="1" t="s">
        <v>6900</v>
      </c>
      <c r="Q1169">
        <v>483</v>
      </c>
      <c r="R1169">
        <v>138</v>
      </c>
      <c r="S1169">
        <v>345</v>
      </c>
      <c r="T1169">
        <v>75</v>
      </c>
      <c r="U1169">
        <v>37</v>
      </c>
      <c r="V1169">
        <v>600</v>
      </c>
      <c r="W1169" s="1" t="s">
        <v>259</v>
      </c>
      <c r="X1169" s="1" t="s">
        <v>260</v>
      </c>
      <c r="Y1169" s="1" t="s">
        <v>54</v>
      </c>
      <c r="Z1169">
        <v>8</v>
      </c>
      <c r="AA1169" s="2">
        <v>45900</v>
      </c>
      <c r="AB1169">
        <v>126340.05</v>
      </c>
      <c r="AC1169">
        <v>166748.22</v>
      </c>
      <c r="AD1169">
        <v>61022244.149999999</v>
      </c>
      <c r="AE1169" s="1" t="s">
        <v>55</v>
      </c>
      <c r="AF1169" s="2">
        <v>46201</v>
      </c>
      <c r="AG1169" s="2">
        <v>45904</v>
      </c>
      <c r="AH1169" s="2"/>
      <c r="AI1169" s="1" t="s">
        <v>91</v>
      </c>
      <c r="AJ1169" s="1" t="s">
        <v>92</v>
      </c>
    </row>
    <row r="1170" spans="1:36">
      <c r="A1170" s="1" t="s">
        <v>6901</v>
      </c>
      <c r="B1170" s="1" t="s">
        <v>6902</v>
      </c>
      <c r="C1170" s="1" t="s">
        <v>6903</v>
      </c>
      <c r="D1170" s="1" t="s">
        <v>837</v>
      </c>
      <c r="E1170" s="1" t="s">
        <v>265</v>
      </c>
      <c r="F1170" s="1" t="s">
        <v>622</v>
      </c>
      <c r="G1170" s="1" t="s">
        <v>693</v>
      </c>
      <c r="H1170" s="1" t="s">
        <v>43</v>
      </c>
      <c r="I1170" s="1" t="s">
        <v>44</v>
      </c>
      <c r="J1170" t="s">
        <v>45</v>
      </c>
      <c r="K1170" t="s">
        <v>46</v>
      </c>
      <c r="L1170" s="1" t="s">
        <v>6904</v>
      </c>
      <c r="M1170" s="1" t="s">
        <v>114</v>
      </c>
      <c r="N1170" s="1" t="s">
        <v>69</v>
      </c>
      <c r="O1170" s="1" t="s">
        <v>6905</v>
      </c>
      <c r="P1170" s="1" t="s">
        <v>6906</v>
      </c>
      <c r="Q1170">
        <v>83</v>
      </c>
      <c r="R1170">
        <v>9</v>
      </c>
      <c r="S1170">
        <v>74</v>
      </c>
      <c r="T1170">
        <v>100</v>
      </c>
      <c r="U1170">
        <v>30</v>
      </c>
      <c r="V1170">
        <v>800</v>
      </c>
      <c r="W1170" s="1" t="s">
        <v>181</v>
      </c>
      <c r="X1170" s="1" t="s">
        <v>182</v>
      </c>
      <c r="Y1170" s="1" t="s">
        <v>54</v>
      </c>
      <c r="Z1170">
        <v>8</v>
      </c>
      <c r="AA1170" s="2">
        <v>45733</v>
      </c>
      <c r="AB1170">
        <v>947441.81</v>
      </c>
      <c r="AC1170">
        <v>1189590.99</v>
      </c>
      <c r="AD1170">
        <v>78637670.230000004</v>
      </c>
      <c r="AE1170" s="1" t="s">
        <v>55</v>
      </c>
      <c r="AF1170" s="2">
        <v>46167</v>
      </c>
      <c r="AG1170" s="2">
        <v>45743</v>
      </c>
      <c r="AH1170" s="2"/>
      <c r="AI1170" s="1" t="s">
        <v>129</v>
      </c>
      <c r="AJ1170" s="1" t="s">
        <v>57</v>
      </c>
    </row>
    <row r="1171" spans="1:36">
      <c r="A1171" s="1" t="s">
        <v>6907</v>
      </c>
      <c r="B1171" s="1" t="s">
        <v>6908</v>
      </c>
      <c r="C1171" s="1" t="s">
        <v>6909</v>
      </c>
      <c r="D1171" s="1" t="s">
        <v>844</v>
      </c>
      <c r="E1171" s="1" t="s">
        <v>275</v>
      </c>
      <c r="F1171" s="1" t="s">
        <v>622</v>
      </c>
      <c r="G1171" s="1" t="s">
        <v>747</v>
      </c>
      <c r="H1171" s="1" t="s">
        <v>43</v>
      </c>
      <c r="I1171" s="1" t="s">
        <v>44</v>
      </c>
      <c r="J1171" t="s">
        <v>65</v>
      </c>
      <c r="K1171" t="s">
        <v>66</v>
      </c>
      <c r="L1171" s="1" t="s">
        <v>6910</v>
      </c>
      <c r="M1171" s="1" t="s">
        <v>168</v>
      </c>
      <c r="N1171" s="1" t="s">
        <v>178</v>
      </c>
      <c r="O1171" s="1" t="s">
        <v>6911</v>
      </c>
      <c r="P1171" s="1" t="s">
        <v>6912</v>
      </c>
      <c r="Q1171">
        <v>109</v>
      </c>
      <c r="R1171">
        <v>1</v>
      </c>
      <c r="S1171">
        <v>108</v>
      </c>
      <c r="T1171">
        <v>30</v>
      </c>
      <c r="U1171">
        <v>9</v>
      </c>
      <c r="V1171">
        <v>120</v>
      </c>
      <c r="W1171" s="1" t="s">
        <v>52</v>
      </c>
      <c r="X1171" s="1" t="s">
        <v>53</v>
      </c>
      <c r="Y1171" s="1" t="s">
        <v>54</v>
      </c>
      <c r="Z1171">
        <v>7</v>
      </c>
      <c r="AA1171" s="2">
        <v>46062</v>
      </c>
      <c r="AB1171">
        <v>918149.75</v>
      </c>
      <c r="AC1171">
        <v>1402465.7</v>
      </c>
      <c r="AD1171">
        <v>100078322.8</v>
      </c>
      <c r="AE1171" s="1" t="s">
        <v>55</v>
      </c>
      <c r="AF1171" s="2">
        <v>46198</v>
      </c>
      <c r="AG1171" s="2">
        <v>46066</v>
      </c>
      <c r="AH1171" s="2"/>
      <c r="AI1171" s="1" t="s">
        <v>91</v>
      </c>
      <c r="AJ1171" s="1" t="s">
        <v>92</v>
      </c>
    </row>
    <row r="1172" spans="1:36">
      <c r="A1172" s="1" t="s">
        <v>6913</v>
      </c>
      <c r="B1172" s="1" t="s">
        <v>6914</v>
      </c>
      <c r="C1172" s="1" t="s">
        <v>6915</v>
      </c>
      <c r="D1172" s="1" t="s">
        <v>1665</v>
      </c>
      <c r="E1172" s="1" t="s">
        <v>978</v>
      </c>
      <c r="F1172" s="1" t="s">
        <v>97</v>
      </c>
      <c r="G1172" s="1" t="s">
        <v>98</v>
      </c>
      <c r="H1172" s="1" t="s">
        <v>43</v>
      </c>
      <c r="I1172" s="1" t="s">
        <v>44</v>
      </c>
      <c r="J1172" t="s">
        <v>65</v>
      </c>
      <c r="K1172" t="s">
        <v>66</v>
      </c>
      <c r="L1172" s="1" t="s">
        <v>6916</v>
      </c>
      <c r="M1172" s="1" t="s">
        <v>114</v>
      </c>
      <c r="N1172" s="1" t="s">
        <v>178</v>
      </c>
      <c r="O1172" s="1" t="s">
        <v>6917</v>
      </c>
      <c r="P1172" s="1" t="s">
        <v>6918</v>
      </c>
      <c r="Q1172">
        <v>101</v>
      </c>
      <c r="R1172">
        <v>3</v>
      </c>
      <c r="S1172">
        <v>98</v>
      </c>
      <c r="T1172">
        <v>30</v>
      </c>
      <c r="U1172">
        <v>12</v>
      </c>
      <c r="V1172">
        <v>180</v>
      </c>
      <c r="W1172" s="1" t="s">
        <v>52</v>
      </c>
      <c r="X1172" s="1" t="s">
        <v>53</v>
      </c>
      <c r="Y1172" s="1" t="s">
        <v>54</v>
      </c>
      <c r="Z1172">
        <v>7</v>
      </c>
      <c r="AA1172" s="2">
        <v>46080</v>
      </c>
      <c r="AB1172">
        <v>24073.8</v>
      </c>
      <c r="AC1172">
        <v>27953.67</v>
      </c>
      <c r="AD1172">
        <v>2431453.7999999998</v>
      </c>
      <c r="AE1172" s="1" t="s">
        <v>55</v>
      </c>
      <c r="AF1172" s="2">
        <v>46183</v>
      </c>
      <c r="AG1172" s="2">
        <v>46094</v>
      </c>
      <c r="AH1172" s="2"/>
      <c r="AI1172" s="1" t="s">
        <v>91</v>
      </c>
      <c r="AJ1172" s="1" t="s">
        <v>92</v>
      </c>
    </row>
    <row r="1173" spans="1:36">
      <c r="A1173" s="1" t="s">
        <v>6919</v>
      </c>
      <c r="B1173" s="1" t="s">
        <v>6920</v>
      </c>
      <c r="C1173" s="1" t="s">
        <v>6921</v>
      </c>
      <c r="D1173" s="1" t="s">
        <v>185</v>
      </c>
      <c r="E1173" s="1" t="s">
        <v>186</v>
      </c>
      <c r="F1173" s="1" t="s">
        <v>111</v>
      </c>
      <c r="G1173" s="1" t="s">
        <v>234</v>
      </c>
      <c r="H1173" s="1" t="s">
        <v>43</v>
      </c>
      <c r="I1173" s="1" t="s">
        <v>44</v>
      </c>
      <c r="J1173" t="s">
        <v>65</v>
      </c>
      <c r="K1173" t="s">
        <v>66</v>
      </c>
      <c r="L1173" s="1" t="s">
        <v>6922</v>
      </c>
      <c r="M1173" s="1" t="s">
        <v>139</v>
      </c>
      <c r="N1173" s="1" t="s">
        <v>278</v>
      </c>
      <c r="O1173" s="1" t="s">
        <v>6923</v>
      </c>
      <c r="P1173" s="1" t="s">
        <v>6924</v>
      </c>
      <c r="Q1173">
        <v>34</v>
      </c>
      <c r="R1173">
        <v>11</v>
      </c>
      <c r="S1173">
        <v>23</v>
      </c>
      <c r="T1173">
        <v>60</v>
      </c>
      <c r="U1173">
        <v>18</v>
      </c>
      <c r="V1173">
        <v>480</v>
      </c>
      <c r="W1173" s="1" t="s">
        <v>72</v>
      </c>
      <c r="X1173" s="1" t="s">
        <v>73</v>
      </c>
      <c r="Y1173" s="1" t="s">
        <v>74</v>
      </c>
      <c r="Z1173">
        <v>17</v>
      </c>
      <c r="AA1173" s="2">
        <v>45796</v>
      </c>
      <c r="AB1173">
        <v>226631.15</v>
      </c>
      <c r="AC1173">
        <v>325465.59000000003</v>
      </c>
      <c r="AD1173">
        <v>7705459.0999999996</v>
      </c>
      <c r="AE1173" s="1" t="s">
        <v>55</v>
      </c>
      <c r="AF1173" s="2">
        <v>46143</v>
      </c>
      <c r="AG1173" s="2">
        <v>45806</v>
      </c>
      <c r="AH1173" s="2"/>
      <c r="AI1173" s="1" t="s">
        <v>129</v>
      </c>
      <c r="AJ1173" s="1" t="s">
        <v>57</v>
      </c>
    </row>
    <row r="1174" spans="1:36">
      <c r="A1174" s="1" t="s">
        <v>6925</v>
      </c>
      <c r="B1174" s="1" t="s">
        <v>6926</v>
      </c>
      <c r="C1174" s="1" t="s">
        <v>6927</v>
      </c>
      <c r="D1174" s="1" t="s">
        <v>242</v>
      </c>
      <c r="E1174" s="1" t="s">
        <v>243</v>
      </c>
      <c r="F1174" s="1" t="s">
        <v>244</v>
      </c>
      <c r="G1174" s="1" t="s">
        <v>778</v>
      </c>
      <c r="H1174" s="1" t="s">
        <v>43</v>
      </c>
      <c r="I1174" s="1" t="s">
        <v>44</v>
      </c>
      <c r="J1174" t="s">
        <v>45</v>
      </c>
      <c r="K1174" t="s">
        <v>46</v>
      </c>
      <c r="L1174" s="1" t="s">
        <v>5906</v>
      </c>
      <c r="M1174" s="1" t="s">
        <v>114</v>
      </c>
      <c r="N1174" s="1" t="s">
        <v>69</v>
      </c>
      <c r="O1174" s="1" t="s">
        <v>6928</v>
      </c>
      <c r="P1174" s="1" t="s">
        <v>6929</v>
      </c>
      <c r="Q1174">
        <v>493</v>
      </c>
      <c r="R1174">
        <v>81</v>
      </c>
      <c r="S1174">
        <v>412</v>
      </c>
      <c r="T1174">
        <v>75</v>
      </c>
      <c r="U1174">
        <v>30</v>
      </c>
      <c r="V1174">
        <v>300</v>
      </c>
      <c r="W1174" s="1" t="s">
        <v>259</v>
      </c>
      <c r="X1174" s="1" t="s">
        <v>260</v>
      </c>
      <c r="Y1174" s="1" t="s">
        <v>54</v>
      </c>
      <c r="Z1174">
        <v>7</v>
      </c>
      <c r="AA1174" s="2">
        <v>45808</v>
      </c>
      <c r="AB1174">
        <v>128141.14</v>
      </c>
      <c r="AC1174">
        <v>176635.57</v>
      </c>
      <c r="AD1174">
        <v>63173582.020000003</v>
      </c>
      <c r="AE1174" s="1" t="s">
        <v>55</v>
      </c>
      <c r="AF1174" s="2">
        <v>46150</v>
      </c>
      <c r="AG1174" s="2">
        <v>45810</v>
      </c>
      <c r="AH1174" s="2"/>
      <c r="AI1174" s="1" t="s">
        <v>410</v>
      </c>
      <c r="AJ1174" s="1" t="s">
        <v>92</v>
      </c>
    </row>
    <row r="1175" spans="1:36">
      <c r="A1175" s="1" t="s">
        <v>6930</v>
      </c>
      <c r="B1175" s="1" t="s">
        <v>6931</v>
      </c>
      <c r="C1175" s="1" t="s">
        <v>6932</v>
      </c>
      <c r="D1175" s="1" t="s">
        <v>413</v>
      </c>
      <c r="E1175" s="1" t="s">
        <v>146</v>
      </c>
      <c r="F1175" s="1" t="s">
        <v>244</v>
      </c>
      <c r="G1175" s="1" t="s">
        <v>509</v>
      </c>
      <c r="H1175" s="1" t="s">
        <v>43</v>
      </c>
      <c r="I1175" s="1" t="s">
        <v>44</v>
      </c>
      <c r="J1175" t="s">
        <v>65</v>
      </c>
      <c r="K1175" t="s">
        <v>66</v>
      </c>
      <c r="L1175" s="1" t="s">
        <v>6933</v>
      </c>
      <c r="M1175" s="1" t="s">
        <v>48</v>
      </c>
      <c r="N1175" s="1" t="s">
        <v>194</v>
      </c>
      <c r="O1175" s="1" t="s">
        <v>6934</v>
      </c>
      <c r="P1175" s="1" t="s">
        <v>6935</v>
      </c>
      <c r="Q1175">
        <v>27</v>
      </c>
      <c r="R1175">
        <v>8</v>
      </c>
      <c r="S1175">
        <v>19</v>
      </c>
      <c r="T1175">
        <v>60</v>
      </c>
      <c r="U1175">
        <v>24</v>
      </c>
      <c r="V1175">
        <v>300</v>
      </c>
      <c r="W1175" s="1" t="s">
        <v>52</v>
      </c>
      <c r="X1175" s="1" t="s">
        <v>53</v>
      </c>
      <c r="Y1175" s="1" t="s">
        <v>54</v>
      </c>
      <c r="Z1175">
        <v>2</v>
      </c>
      <c r="AA1175" s="2">
        <v>45946</v>
      </c>
      <c r="AB1175">
        <v>259534.55</v>
      </c>
      <c r="AC1175">
        <v>347258.36</v>
      </c>
      <c r="AD1175">
        <v>7007432.8499999996</v>
      </c>
      <c r="AE1175" s="1" t="s">
        <v>55</v>
      </c>
      <c r="AF1175" s="2">
        <v>46186</v>
      </c>
      <c r="AG1175" s="2">
        <v>45961</v>
      </c>
      <c r="AH1175" s="2"/>
      <c r="AI1175" s="1" t="s">
        <v>129</v>
      </c>
      <c r="AJ1175" s="1" t="s">
        <v>57</v>
      </c>
    </row>
    <row r="1176" spans="1:36">
      <c r="A1176" s="1" t="s">
        <v>6936</v>
      </c>
      <c r="B1176" s="1" t="s">
        <v>6937</v>
      </c>
      <c r="C1176" s="1" t="s">
        <v>6938</v>
      </c>
      <c r="D1176" s="1" t="s">
        <v>557</v>
      </c>
      <c r="E1176" s="1" t="s">
        <v>254</v>
      </c>
      <c r="F1176" s="1" t="s">
        <v>135</v>
      </c>
      <c r="G1176" s="1" t="s">
        <v>136</v>
      </c>
      <c r="H1176" s="1" t="s">
        <v>137</v>
      </c>
      <c r="I1176" s="1" t="s">
        <v>201</v>
      </c>
      <c r="J1176" t="s">
        <v>65</v>
      </c>
      <c r="K1176" t="s">
        <v>66</v>
      </c>
      <c r="L1176" s="1" t="s">
        <v>6939</v>
      </c>
      <c r="M1176" s="1" t="s">
        <v>139</v>
      </c>
      <c r="N1176" s="1" t="s">
        <v>203</v>
      </c>
      <c r="O1176" s="1" t="s">
        <v>6940</v>
      </c>
      <c r="P1176" s="1" t="s">
        <v>6941</v>
      </c>
      <c r="Q1176">
        <v>94</v>
      </c>
      <c r="R1176">
        <v>31</v>
      </c>
      <c r="S1176">
        <v>63</v>
      </c>
      <c r="T1176">
        <v>30</v>
      </c>
      <c r="U1176">
        <v>9</v>
      </c>
      <c r="V1176">
        <v>300</v>
      </c>
      <c r="W1176" s="1" t="s">
        <v>52</v>
      </c>
      <c r="X1176" s="1" t="s">
        <v>53</v>
      </c>
      <c r="Y1176" s="1" t="s">
        <v>54</v>
      </c>
      <c r="Z1176">
        <v>8</v>
      </c>
      <c r="AA1176" s="2">
        <v>45714</v>
      </c>
      <c r="AB1176">
        <v>14275.83</v>
      </c>
      <c r="AC1176">
        <v>22122.63</v>
      </c>
      <c r="AD1176">
        <v>1341928.02</v>
      </c>
      <c r="AE1176" s="1" t="s">
        <v>55</v>
      </c>
      <c r="AF1176" s="2">
        <v>46152</v>
      </c>
      <c r="AG1176" s="2">
        <v>45729</v>
      </c>
      <c r="AH1176" s="2">
        <v>46252</v>
      </c>
      <c r="AI1176" s="1" t="s">
        <v>91</v>
      </c>
      <c r="AJ1176" s="1" t="s">
        <v>92</v>
      </c>
    </row>
    <row r="1177" spans="1:36">
      <c r="A1177" s="1" t="s">
        <v>6942</v>
      </c>
      <c r="B1177" s="1" t="s">
        <v>6943</v>
      </c>
      <c r="C1177" s="1" t="s">
        <v>6944</v>
      </c>
      <c r="D1177" s="1" t="s">
        <v>185</v>
      </c>
      <c r="E1177" s="1" t="s">
        <v>186</v>
      </c>
      <c r="F1177" s="1" t="s">
        <v>111</v>
      </c>
      <c r="G1177" s="1" t="s">
        <v>187</v>
      </c>
      <c r="H1177" s="1" t="s">
        <v>43</v>
      </c>
      <c r="I1177" s="1" t="s">
        <v>44</v>
      </c>
      <c r="J1177" t="s">
        <v>82</v>
      </c>
      <c r="K1177" t="s">
        <v>83</v>
      </c>
      <c r="L1177" s="1" t="s">
        <v>722</v>
      </c>
      <c r="M1177" s="1" t="s">
        <v>48</v>
      </c>
      <c r="N1177" s="1" t="s">
        <v>203</v>
      </c>
      <c r="O1177" s="1" t="s">
        <v>6945</v>
      </c>
      <c r="P1177" s="1" t="s">
        <v>6946</v>
      </c>
      <c r="Q1177">
        <v>0</v>
      </c>
      <c r="R1177">
        <v>0</v>
      </c>
      <c r="S1177">
        <v>0</v>
      </c>
      <c r="T1177">
        <v>15</v>
      </c>
      <c r="U1177">
        <v>4</v>
      </c>
      <c r="V1177">
        <v>75</v>
      </c>
      <c r="W1177" s="1" t="s">
        <v>88</v>
      </c>
      <c r="X1177" s="1" t="s">
        <v>89</v>
      </c>
      <c r="Y1177" s="1" t="s">
        <v>90</v>
      </c>
      <c r="Z1177">
        <v>28</v>
      </c>
      <c r="AA1177" s="2">
        <v>46118</v>
      </c>
      <c r="AB1177">
        <v>130174.15</v>
      </c>
      <c r="AC1177">
        <v>193906.11</v>
      </c>
      <c r="AD1177">
        <v>0</v>
      </c>
      <c r="AE1177" s="1" t="s">
        <v>55</v>
      </c>
      <c r="AF1177" s="2">
        <v>46188</v>
      </c>
      <c r="AG1177" s="2">
        <v>46124</v>
      </c>
      <c r="AH1177" s="2"/>
      <c r="AI1177" s="1" t="s">
        <v>56</v>
      </c>
      <c r="AJ1177" s="1" t="s">
        <v>57</v>
      </c>
    </row>
    <row r="1178" spans="1:36">
      <c r="A1178" s="1" t="s">
        <v>6947</v>
      </c>
      <c r="B1178" s="1" t="s">
        <v>6948</v>
      </c>
      <c r="C1178" s="1" t="s">
        <v>6949</v>
      </c>
      <c r="D1178" s="1" t="s">
        <v>242</v>
      </c>
      <c r="E1178" s="1" t="s">
        <v>243</v>
      </c>
      <c r="F1178" s="1" t="s">
        <v>244</v>
      </c>
      <c r="G1178" s="1" t="s">
        <v>778</v>
      </c>
      <c r="H1178" s="1" t="s">
        <v>43</v>
      </c>
      <c r="I1178" s="1" t="s">
        <v>201</v>
      </c>
      <c r="J1178" t="s">
        <v>65</v>
      </c>
      <c r="K1178" t="s">
        <v>66</v>
      </c>
      <c r="L1178" s="1" t="s">
        <v>6950</v>
      </c>
      <c r="M1178" s="1" t="s">
        <v>100</v>
      </c>
      <c r="N1178" s="1" t="s">
        <v>101</v>
      </c>
      <c r="O1178" s="1" t="s">
        <v>6951</v>
      </c>
      <c r="P1178" s="1" t="s">
        <v>6952</v>
      </c>
      <c r="Q1178">
        <v>27</v>
      </c>
      <c r="R1178">
        <v>2</v>
      </c>
      <c r="S1178">
        <v>25</v>
      </c>
      <c r="T1178">
        <v>50</v>
      </c>
      <c r="U1178">
        <v>15</v>
      </c>
      <c r="V1178">
        <v>300</v>
      </c>
      <c r="W1178" s="1" t="s">
        <v>444</v>
      </c>
      <c r="X1178" s="1" t="s">
        <v>445</v>
      </c>
      <c r="Y1178" s="1" t="s">
        <v>74</v>
      </c>
      <c r="Z1178">
        <v>18</v>
      </c>
      <c r="AA1178" s="2">
        <v>46179</v>
      </c>
      <c r="AB1178">
        <v>78701.78</v>
      </c>
      <c r="AC1178">
        <v>106073.49</v>
      </c>
      <c r="AD1178">
        <v>2124948.06</v>
      </c>
      <c r="AE1178" s="1" t="s">
        <v>55</v>
      </c>
      <c r="AF1178" s="2">
        <v>46186</v>
      </c>
      <c r="AG1178" s="2">
        <v>46193</v>
      </c>
      <c r="AH1178" s="2"/>
      <c r="AI1178" s="1" t="s">
        <v>129</v>
      </c>
      <c r="AJ1178" s="1" t="s">
        <v>57</v>
      </c>
    </row>
    <row r="1179" spans="1:36">
      <c r="A1179" s="1" t="s">
        <v>6953</v>
      </c>
      <c r="B1179" s="1" t="s">
        <v>6954</v>
      </c>
      <c r="C1179" s="1" t="s">
        <v>6955</v>
      </c>
      <c r="D1179" s="1" t="s">
        <v>96</v>
      </c>
      <c r="E1179" s="1" t="s">
        <v>40</v>
      </c>
      <c r="F1179" s="1" t="s">
        <v>97</v>
      </c>
      <c r="G1179" s="1" t="s">
        <v>614</v>
      </c>
      <c r="H1179" s="1" t="s">
        <v>43</v>
      </c>
      <c r="I1179" s="1" t="s">
        <v>44</v>
      </c>
      <c r="J1179" t="s">
        <v>45</v>
      </c>
      <c r="K1179" t="s">
        <v>46</v>
      </c>
      <c r="L1179" s="1" t="s">
        <v>6956</v>
      </c>
      <c r="M1179" s="1" t="s">
        <v>139</v>
      </c>
      <c r="N1179" s="1" t="s">
        <v>278</v>
      </c>
      <c r="O1179" s="1" t="s">
        <v>6957</v>
      </c>
      <c r="P1179" s="1" t="s">
        <v>6958</v>
      </c>
      <c r="Q1179">
        <v>75</v>
      </c>
      <c r="R1179">
        <v>0</v>
      </c>
      <c r="S1179">
        <v>75</v>
      </c>
      <c r="T1179">
        <v>10</v>
      </c>
      <c r="U1179">
        <v>3</v>
      </c>
      <c r="V1179">
        <v>60</v>
      </c>
      <c r="W1179" s="1" t="s">
        <v>259</v>
      </c>
      <c r="X1179" s="1" t="s">
        <v>260</v>
      </c>
      <c r="Y1179" s="1" t="s">
        <v>54</v>
      </c>
      <c r="Z1179">
        <v>9</v>
      </c>
      <c r="AA1179" s="2">
        <v>45688</v>
      </c>
      <c r="AB1179">
        <v>44505.67</v>
      </c>
      <c r="AC1179">
        <v>68783.289999999994</v>
      </c>
      <c r="AD1179">
        <v>3337925.25</v>
      </c>
      <c r="AE1179" s="1" t="s">
        <v>55</v>
      </c>
      <c r="AF1179" s="2">
        <v>46159</v>
      </c>
      <c r="AG1179" s="2">
        <v>45693</v>
      </c>
      <c r="AH1179" s="2"/>
      <c r="AI1179" s="1" t="s">
        <v>410</v>
      </c>
      <c r="AJ1179" s="1" t="s">
        <v>92</v>
      </c>
    </row>
    <row r="1180" spans="1:36">
      <c r="A1180" s="1" t="s">
        <v>6959</v>
      </c>
      <c r="B1180" s="1" t="s">
        <v>6960</v>
      </c>
      <c r="C1180" s="1" t="s">
        <v>6961</v>
      </c>
      <c r="D1180" s="1" t="s">
        <v>1009</v>
      </c>
      <c r="E1180" s="1" t="s">
        <v>186</v>
      </c>
      <c r="F1180" s="1" t="s">
        <v>363</v>
      </c>
      <c r="G1180" s="1" t="s">
        <v>364</v>
      </c>
      <c r="H1180" s="1" t="s">
        <v>43</v>
      </c>
      <c r="I1180" s="1" t="s">
        <v>44</v>
      </c>
      <c r="J1180" t="s">
        <v>65</v>
      </c>
      <c r="K1180" t="s">
        <v>66</v>
      </c>
      <c r="L1180" s="1" t="s">
        <v>6962</v>
      </c>
      <c r="M1180" s="1" t="s">
        <v>100</v>
      </c>
      <c r="N1180" s="1" t="s">
        <v>203</v>
      </c>
      <c r="O1180" s="1" t="s">
        <v>6963</v>
      </c>
      <c r="P1180" s="1" t="s">
        <v>6964</v>
      </c>
      <c r="Q1180">
        <v>0</v>
      </c>
      <c r="R1180">
        <v>0</v>
      </c>
      <c r="S1180">
        <v>0</v>
      </c>
      <c r="T1180">
        <v>100</v>
      </c>
      <c r="U1180">
        <v>40</v>
      </c>
      <c r="V1180">
        <v>1000</v>
      </c>
      <c r="W1180" s="1" t="s">
        <v>444</v>
      </c>
      <c r="X1180" s="1" t="s">
        <v>445</v>
      </c>
      <c r="Y1180" s="1" t="s">
        <v>74</v>
      </c>
      <c r="Z1180">
        <v>17</v>
      </c>
      <c r="AA1180" s="2">
        <v>45775</v>
      </c>
      <c r="AB1180">
        <v>33419.480000000003</v>
      </c>
      <c r="AC1180">
        <v>46685.48</v>
      </c>
      <c r="AD1180">
        <v>0</v>
      </c>
      <c r="AE1180" s="1" t="s">
        <v>55</v>
      </c>
      <c r="AF1180" s="2">
        <v>46158</v>
      </c>
      <c r="AG1180" s="2">
        <v>45776</v>
      </c>
      <c r="AH1180" s="2"/>
      <c r="AI1180" s="1" t="s">
        <v>56</v>
      </c>
      <c r="AJ1180" s="1" t="s">
        <v>57</v>
      </c>
    </row>
    <row r="1181" spans="1:36">
      <c r="A1181" s="1" t="s">
        <v>6965</v>
      </c>
      <c r="B1181" s="1" t="s">
        <v>6966</v>
      </c>
      <c r="C1181" s="1" t="s">
        <v>6967</v>
      </c>
      <c r="D1181" s="1" t="s">
        <v>785</v>
      </c>
      <c r="E1181" s="1" t="s">
        <v>146</v>
      </c>
      <c r="F1181" s="1" t="s">
        <v>41</v>
      </c>
      <c r="G1181" s="1" t="s">
        <v>147</v>
      </c>
      <c r="H1181" s="1" t="s">
        <v>43</v>
      </c>
      <c r="I1181" s="1" t="s">
        <v>44</v>
      </c>
      <c r="J1181" t="s">
        <v>82</v>
      </c>
      <c r="K1181" t="s">
        <v>83</v>
      </c>
      <c r="L1181" s="1" t="s">
        <v>6968</v>
      </c>
      <c r="M1181" s="1" t="s">
        <v>100</v>
      </c>
      <c r="N1181" s="1" t="s">
        <v>101</v>
      </c>
      <c r="O1181" s="1" t="s">
        <v>6969</v>
      </c>
      <c r="P1181" s="1" t="s">
        <v>6970</v>
      </c>
      <c r="Q1181">
        <v>0</v>
      </c>
      <c r="R1181">
        <v>0</v>
      </c>
      <c r="S1181">
        <v>0</v>
      </c>
      <c r="T1181">
        <v>75</v>
      </c>
      <c r="U1181">
        <v>22</v>
      </c>
      <c r="V1181">
        <v>450</v>
      </c>
      <c r="W1181" s="1" t="s">
        <v>161</v>
      </c>
      <c r="X1181" s="1" t="s">
        <v>162</v>
      </c>
      <c r="Y1181" s="1" t="s">
        <v>54</v>
      </c>
      <c r="Z1181">
        <v>8</v>
      </c>
      <c r="AA1181" s="2">
        <v>45995</v>
      </c>
      <c r="AB1181">
        <v>55453.51</v>
      </c>
      <c r="AC1181">
        <v>81701.740000000005</v>
      </c>
      <c r="AD1181">
        <v>0</v>
      </c>
      <c r="AE1181" s="1" t="s">
        <v>55</v>
      </c>
      <c r="AF1181" s="2">
        <v>46145</v>
      </c>
      <c r="AG1181" s="2">
        <v>46006</v>
      </c>
      <c r="AH1181" s="2"/>
      <c r="AI1181" s="1" t="s">
        <v>56</v>
      </c>
      <c r="AJ1181" s="1" t="s">
        <v>57</v>
      </c>
    </row>
    <row r="1182" spans="1:36">
      <c r="A1182" s="1" t="s">
        <v>6971</v>
      </c>
      <c r="B1182" s="1" t="s">
        <v>6972</v>
      </c>
      <c r="C1182" s="1" t="s">
        <v>6973</v>
      </c>
      <c r="D1182" s="1" t="s">
        <v>96</v>
      </c>
      <c r="E1182" s="1" t="s">
        <v>40</v>
      </c>
      <c r="F1182" s="1" t="s">
        <v>97</v>
      </c>
      <c r="G1182" s="1" t="s">
        <v>614</v>
      </c>
      <c r="H1182" s="1" t="s">
        <v>43</v>
      </c>
      <c r="I1182" s="1" t="s">
        <v>44</v>
      </c>
      <c r="J1182" t="s">
        <v>65</v>
      </c>
      <c r="K1182" t="s">
        <v>66</v>
      </c>
      <c r="L1182" s="1" t="s">
        <v>6974</v>
      </c>
      <c r="M1182" s="1" t="s">
        <v>68</v>
      </c>
      <c r="N1182" s="1" t="s">
        <v>69</v>
      </c>
      <c r="O1182" s="1" t="s">
        <v>6975</v>
      </c>
      <c r="P1182" s="1" t="s">
        <v>6976</v>
      </c>
      <c r="Q1182">
        <v>288</v>
      </c>
      <c r="R1182">
        <v>80</v>
      </c>
      <c r="S1182">
        <v>208</v>
      </c>
      <c r="T1182">
        <v>60</v>
      </c>
      <c r="U1182">
        <v>18</v>
      </c>
      <c r="V1182">
        <v>300</v>
      </c>
      <c r="W1182" s="1" t="s">
        <v>52</v>
      </c>
      <c r="X1182" s="1" t="s">
        <v>53</v>
      </c>
      <c r="Y1182" s="1" t="s">
        <v>54</v>
      </c>
      <c r="Z1182">
        <v>5</v>
      </c>
      <c r="AA1182" s="2">
        <v>45696</v>
      </c>
      <c r="AB1182">
        <v>132263.91</v>
      </c>
      <c r="AC1182">
        <v>173524.15</v>
      </c>
      <c r="AD1182">
        <v>38092006.079999998</v>
      </c>
      <c r="AE1182" s="1" t="s">
        <v>55</v>
      </c>
      <c r="AF1182" s="2">
        <v>46193</v>
      </c>
      <c r="AG1182" s="2">
        <v>45710</v>
      </c>
      <c r="AH1182" s="2"/>
      <c r="AI1182" s="1" t="s">
        <v>91</v>
      </c>
      <c r="AJ1182" s="1" t="s">
        <v>92</v>
      </c>
    </row>
    <row r="1183" spans="1:36">
      <c r="A1183" s="1" t="s">
        <v>6977</v>
      </c>
      <c r="B1183" s="1" t="s">
        <v>6978</v>
      </c>
      <c r="C1183" s="1" t="s">
        <v>6979</v>
      </c>
      <c r="D1183" s="1" t="s">
        <v>971</v>
      </c>
      <c r="E1183" s="1" t="s">
        <v>110</v>
      </c>
      <c r="F1183" s="1" t="s">
        <v>41</v>
      </c>
      <c r="G1183" s="1" t="s">
        <v>147</v>
      </c>
      <c r="H1183" s="1" t="s">
        <v>43</v>
      </c>
      <c r="I1183" s="1" t="s">
        <v>44</v>
      </c>
      <c r="J1183" t="s">
        <v>45</v>
      </c>
      <c r="K1183" t="s">
        <v>46</v>
      </c>
      <c r="L1183" s="1" t="s">
        <v>6980</v>
      </c>
      <c r="M1183" s="1" t="s">
        <v>114</v>
      </c>
      <c r="N1183" s="1" t="s">
        <v>203</v>
      </c>
      <c r="O1183" s="1" t="s">
        <v>6981</v>
      </c>
      <c r="P1183" s="1" t="s">
        <v>6982</v>
      </c>
      <c r="Q1183">
        <v>0</v>
      </c>
      <c r="R1183">
        <v>0</v>
      </c>
      <c r="S1183">
        <v>0</v>
      </c>
      <c r="T1183">
        <v>100</v>
      </c>
      <c r="U1183">
        <v>50</v>
      </c>
      <c r="V1183">
        <v>400</v>
      </c>
      <c r="W1183" s="1" t="s">
        <v>151</v>
      </c>
      <c r="X1183" s="1" t="s">
        <v>152</v>
      </c>
      <c r="Y1183" s="1" t="s">
        <v>153</v>
      </c>
      <c r="Z1183">
        <v>33</v>
      </c>
      <c r="AA1183" s="2">
        <v>45735</v>
      </c>
      <c r="AB1183">
        <v>128407.12</v>
      </c>
      <c r="AC1183">
        <v>153265.20000000001</v>
      </c>
      <c r="AD1183">
        <v>0</v>
      </c>
      <c r="AE1183" s="1" t="s">
        <v>55</v>
      </c>
      <c r="AF1183" s="2">
        <v>46150</v>
      </c>
      <c r="AG1183" s="2">
        <v>45745</v>
      </c>
      <c r="AH1183" s="2"/>
      <c r="AI1183" s="1" t="s">
        <v>56</v>
      </c>
      <c r="AJ1183" s="1" t="s">
        <v>57</v>
      </c>
    </row>
    <row r="1184" spans="1:36">
      <c r="A1184" s="1" t="s">
        <v>6983</v>
      </c>
      <c r="B1184" s="1" t="s">
        <v>6984</v>
      </c>
      <c r="C1184" s="1" t="s">
        <v>6985</v>
      </c>
      <c r="D1184" s="1" t="s">
        <v>274</v>
      </c>
      <c r="E1184" s="1" t="s">
        <v>275</v>
      </c>
      <c r="F1184" s="1" t="s">
        <v>266</v>
      </c>
      <c r="G1184" s="1" t="s">
        <v>276</v>
      </c>
      <c r="H1184" s="1" t="s">
        <v>43</v>
      </c>
      <c r="I1184" s="1" t="s">
        <v>44</v>
      </c>
      <c r="J1184" t="s">
        <v>65</v>
      </c>
      <c r="K1184" t="s">
        <v>66</v>
      </c>
      <c r="L1184" s="1" t="s">
        <v>6986</v>
      </c>
      <c r="M1184" s="1" t="s">
        <v>139</v>
      </c>
      <c r="N1184" s="1" t="s">
        <v>69</v>
      </c>
      <c r="O1184" s="1" t="s">
        <v>6987</v>
      </c>
      <c r="P1184" s="1" t="s">
        <v>6988</v>
      </c>
      <c r="Q1184">
        <v>0</v>
      </c>
      <c r="R1184">
        <v>0</v>
      </c>
      <c r="S1184">
        <v>0</v>
      </c>
      <c r="T1184">
        <v>100</v>
      </c>
      <c r="U1184">
        <v>50</v>
      </c>
      <c r="V1184">
        <v>500</v>
      </c>
      <c r="W1184" s="1" t="s">
        <v>444</v>
      </c>
      <c r="X1184" s="1" t="s">
        <v>445</v>
      </c>
      <c r="Y1184" s="1" t="s">
        <v>74</v>
      </c>
      <c r="Z1184">
        <v>22</v>
      </c>
      <c r="AA1184" s="2">
        <v>45807</v>
      </c>
      <c r="AB1184">
        <v>147739.07999999999</v>
      </c>
      <c r="AC1184">
        <v>227523.17</v>
      </c>
      <c r="AD1184">
        <v>0</v>
      </c>
      <c r="AE1184" s="1" t="s">
        <v>55</v>
      </c>
      <c r="AF1184" s="2">
        <v>46161</v>
      </c>
      <c r="AG1184" s="2">
        <v>45819</v>
      </c>
      <c r="AH1184" s="2"/>
      <c r="AI1184" s="1" t="s">
        <v>56</v>
      </c>
      <c r="AJ1184" s="1" t="s">
        <v>57</v>
      </c>
    </row>
    <row r="1185" spans="1:36">
      <c r="A1185" s="1" t="s">
        <v>6989</v>
      </c>
      <c r="B1185" s="1" t="s">
        <v>6990</v>
      </c>
      <c r="C1185" s="1" t="s">
        <v>6991</v>
      </c>
      <c r="D1185" s="1" t="s">
        <v>175</v>
      </c>
      <c r="E1185" s="1" t="s">
        <v>79</v>
      </c>
      <c r="F1185" s="1" t="s">
        <v>80</v>
      </c>
      <c r="G1185" s="1" t="s">
        <v>81</v>
      </c>
      <c r="H1185" s="1" t="s">
        <v>43</v>
      </c>
      <c r="I1185" s="1" t="s">
        <v>44</v>
      </c>
      <c r="J1185" t="s">
        <v>45</v>
      </c>
      <c r="K1185" t="s">
        <v>46</v>
      </c>
      <c r="L1185" s="1" t="s">
        <v>6992</v>
      </c>
      <c r="M1185" s="1" t="s">
        <v>139</v>
      </c>
      <c r="N1185" s="1" t="s">
        <v>203</v>
      </c>
      <c r="O1185" s="1" t="s">
        <v>6993</v>
      </c>
      <c r="P1185" s="1" t="s">
        <v>6994</v>
      </c>
      <c r="Q1185">
        <v>119</v>
      </c>
      <c r="R1185">
        <v>32</v>
      </c>
      <c r="S1185">
        <v>87</v>
      </c>
      <c r="T1185">
        <v>50</v>
      </c>
      <c r="U1185">
        <v>20</v>
      </c>
      <c r="V1185">
        <v>300</v>
      </c>
      <c r="W1185" s="1" t="s">
        <v>151</v>
      </c>
      <c r="X1185" s="1" t="s">
        <v>152</v>
      </c>
      <c r="Y1185" s="1" t="s">
        <v>153</v>
      </c>
      <c r="Z1185">
        <v>38</v>
      </c>
      <c r="AA1185" s="2">
        <v>45979</v>
      </c>
      <c r="AB1185">
        <v>1104433.7</v>
      </c>
      <c r="AC1185">
        <v>1532913.4</v>
      </c>
      <c r="AD1185">
        <v>131427610.3</v>
      </c>
      <c r="AE1185" s="1" t="s">
        <v>55</v>
      </c>
      <c r="AF1185" s="2">
        <v>46153</v>
      </c>
      <c r="AG1185" s="2">
        <v>45990</v>
      </c>
      <c r="AH1185" s="2"/>
      <c r="AI1185" s="1" t="s">
        <v>91</v>
      </c>
      <c r="AJ1185" s="1" t="s">
        <v>92</v>
      </c>
    </row>
    <row r="1186" spans="1:36">
      <c r="A1186" s="1" t="s">
        <v>6995</v>
      </c>
      <c r="B1186" s="1" t="s">
        <v>6996</v>
      </c>
      <c r="C1186" s="1" t="s">
        <v>6997</v>
      </c>
      <c r="D1186" s="1" t="s">
        <v>216</v>
      </c>
      <c r="E1186" s="1" t="s">
        <v>134</v>
      </c>
      <c r="F1186" s="1" t="s">
        <v>217</v>
      </c>
      <c r="G1186" s="1" t="s">
        <v>255</v>
      </c>
      <c r="H1186" s="1" t="s">
        <v>43</v>
      </c>
      <c r="I1186" s="1" t="s">
        <v>201</v>
      </c>
      <c r="J1186" t="s">
        <v>45</v>
      </c>
      <c r="K1186" t="s">
        <v>46</v>
      </c>
      <c r="L1186" s="1" t="s">
        <v>6498</v>
      </c>
      <c r="M1186" s="1" t="s">
        <v>48</v>
      </c>
      <c r="N1186" s="1" t="s">
        <v>69</v>
      </c>
      <c r="O1186" s="1" t="s">
        <v>6998</v>
      </c>
      <c r="P1186" s="1" t="s">
        <v>6999</v>
      </c>
      <c r="Q1186">
        <v>36</v>
      </c>
      <c r="R1186">
        <v>11</v>
      </c>
      <c r="S1186">
        <v>25</v>
      </c>
      <c r="T1186">
        <v>75</v>
      </c>
      <c r="U1186">
        <v>30</v>
      </c>
      <c r="V1186">
        <v>600</v>
      </c>
      <c r="W1186" s="1" t="s">
        <v>72</v>
      </c>
      <c r="X1186" s="1" t="s">
        <v>73</v>
      </c>
      <c r="Y1186" s="1" t="s">
        <v>74</v>
      </c>
      <c r="Z1186">
        <v>14</v>
      </c>
      <c r="AA1186" s="2"/>
      <c r="AB1186">
        <v>461822.79</v>
      </c>
      <c r="AC1186">
        <v>657582.91</v>
      </c>
      <c r="AD1186">
        <v>16625620.439999999</v>
      </c>
      <c r="AE1186" s="1" t="s">
        <v>55</v>
      </c>
      <c r="AF1186" s="2">
        <v>46192</v>
      </c>
      <c r="AG1186" s="2">
        <v>46097</v>
      </c>
      <c r="AH1186" s="2"/>
      <c r="AI1186" s="1" t="s">
        <v>129</v>
      </c>
      <c r="AJ1186" s="1" t="s">
        <v>57</v>
      </c>
    </row>
    <row r="1187" spans="1:36">
      <c r="A1187" s="1" t="s">
        <v>7000</v>
      </c>
      <c r="B1187" s="1" t="s">
        <v>7001</v>
      </c>
      <c r="C1187" s="1" t="s">
        <v>7002</v>
      </c>
      <c r="D1187" s="1" t="s">
        <v>426</v>
      </c>
      <c r="E1187" s="1" t="s">
        <v>146</v>
      </c>
      <c r="F1187" s="1" t="s">
        <v>266</v>
      </c>
      <c r="G1187" s="1" t="s">
        <v>267</v>
      </c>
      <c r="H1187" s="1" t="s">
        <v>43</v>
      </c>
      <c r="I1187" s="1" t="s">
        <v>44</v>
      </c>
      <c r="J1187" t="s">
        <v>45</v>
      </c>
      <c r="K1187" t="s">
        <v>46</v>
      </c>
      <c r="L1187" s="1" t="s">
        <v>1397</v>
      </c>
      <c r="M1187" s="1" t="s">
        <v>139</v>
      </c>
      <c r="N1187" s="1" t="s">
        <v>49</v>
      </c>
      <c r="O1187" s="1" t="s">
        <v>7003</v>
      </c>
      <c r="P1187" s="1" t="s">
        <v>7004</v>
      </c>
      <c r="Q1187">
        <v>0</v>
      </c>
      <c r="R1187">
        <v>0</v>
      </c>
      <c r="S1187">
        <v>0</v>
      </c>
      <c r="T1187">
        <v>20</v>
      </c>
      <c r="U1187">
        <v>10</v>
      </c>
      <c r="V1187">
        <v>200</v>
      </c>
      <c r="W1187" s="1" t="s">
        <v>259</v>
      </c>
      <c r="X1187" s="1" t="s">
        <v>260</v>
      </c>
      <c r="Y1187" s="1" t="s">
        <v>54</v>
      </c>
      <c r="Z1187">
        <v>11</v>
      </c>
      <c r="AA1187" s="2">
        <v>46114</v>
      </c>
      <c r="AB1187">
        <v>357902.1</v>
      </c>
      <c r="AC1187">
        <v>525246.96</v>
      </c>
      <c r="AD1187">
        <v>0</v>
      </c>
      <c r="AE1187" s="1" t="s">
        <v>55</v>
      </c>
      <c r="AF1187" s="2">
        <v>46164</v>
      </c>
      <c r="AG1187" s="2">
        <v>46121</v>
      </c>
      <c r="AH1187" s="2"/>
      <c r="AI1187" s="1" t="s">
        <v>56</v>
      </c>
      <c r="AJ1187" s="1" t="s">
        <v>57</v>
      </c>
    </row>
    <row r="1188" spans="1:36">
      <c r="A1188" s="1" t="s">
        <v>7005</v>
      </c>
      <c r="B1188" s="1" t="s">
        <v>7006</v>
      </c>
      <c r="C1188" s="1" t="s">
        <v>7007</v>
      </c>
      <c r="D1188" s="1" t="s">
        <v>621</v>
      </c>
      <c r="E1188" s="1" t="s">
        <v>265</v>
      </c>
      <c r="F1188" s="1" t="s">
        <v>622</v>
      </c>
      <c r="G1188" s="1" t="s">
        <v>747</v>
      </c>
      <c r="H1188" s="1" t="s">
        <v>43</v>
      </c>
      <c r="I1188" s="1" t="s">
        <v>44</v>
      </c>
      <c r="J1188" t="s">
        <v>45</v>
      </c>
      <c r="K1188" t="s">
        <v>46</v>
      </c>
      <c r="L1188" s="1" t="s">
        <v>7008</v>
      </c>
      <c r="M1188" s="1" t="s">
        <v>68</v>
      </c>
      <c r="N1188" s="1" t="s">
        <v>49</v>
      </c>
      <c r="O1188" s="1" t="s">
        <v>7009</v>
      </c>
      <c r="P1188" s="1" t="s">
        <v>7010</v>
      </c>
      <c r="Q1188">
        <v>382</v>
      </c>
      <c r="R1188">
        <v>87</v>
      </c>
      <c r="S1188">
        <v>295</v>
      </c>
      <c r="T1188">
        <v>75</v>
      </c>
      <c r="U1188">
        <v>37</v>
      </c>
      <c r="V1188">
        <v>300</v>
      </c>
      <c r="W1188" s="1" t="s">
        <v>72</v>
      </c>
      <c r="X1188" s="1" t="s">
        <v>73</v>
      </c>
      <c r="Y1188" s="1" t="s">
        <v>74</v>
      </c>
      <c r="Z1188">
        <v>20</v>
      </c>
      <c r="AA1188" s="2">
        <v>46016</v>
      </c>
      <c r="AB1188">
        <v>710000.3</v>
      </c>
      <c r="AC1188">
        <v>919827.39</v>
      </c>
      <c r="AD1188">
        <v>271220114.60000002</v>
      </c>
      <c r="AE1188" s="1" t="s">
        <v>55</v>
      </c>
      <c r="AF1188" s="2">
        <v>46193</v>
      </c>
      <c r="AG1188" s="2">
        <v>46024</v>
      </c>
      <c r="AH1188" s="2"/>
      <c r="AI1188" s="1" t="s">
        <v>410</v>
      </c>
      <c r="AJ1188" s="1" t="s">
        <v>92</v>
      </c>
    </row>
    <row r="1189" spans="1:36">
      <c r="A1189" s="1" t="s">
        <v>7011</v>
      </c>
      <c r="B1189" s="1" t="s">
        <v>1184</v>
      </c>
      <c r="C1189" s="1" t="s">
        <v>7012</v>
      </c>
      <c r="D1189" s="1" t="s">
        <v>1912</v>
      </c>
      <c r="E1189" s="1" t="s">
        <v>714</v>
      </c>
      <c r="F1189" s="1" t="s">
        <v>97</v>
      </c>
      <c r="G1189" s="1" t="s">
        <v>614</v>
      </c>
      <c r="H1189" s="1" t="s">
        <v>43</v>
      </c>
      <c r="I1189" s="1" t="s">
        <v>44</v>
      </c>
      <c r="J1189" t="s">
        <v>45</v>
      </c>
      <c r="K1189" t="s">
        <v>46</v>
      </c>
      <c r="L1189" s="1" t="s">
        <v>7013</v>
      </c>
      <c r="M1189" s="1" t="s">
        <v>126</v>
      </c>
      <c r="N1189" s="1" t="s">
        <v>236</v>
      </c>
      <c r="O1189" s="1" t="s">
        <v>7014</v>
      </c>
      <c r="P1189" s="1" t="s">
        <v>7015</v>
      </c>
      <c r="Q1189">
        <v>0</v>
      </c>
      <c r="R1189">
        <v>0</v>
      </c>
      <c r="S1189">
        <v>0</v>
      </c>
      <c r="T1189">
        <v>75</v>
      </c>
      <c r="U1189">
        <v>37</v>
      </c>
      <c r="V1189">
        <v>450</v>
      </c>
      <c r="W1189" s="1" t="s">
        <v>249</v>
      </c>
      <c r="X1189" s="1" t="s">
        <v>375</v>
      </c>
      <c r="Y1189" s="1" t="s">
        <v>54</v>
      </c>
      <c r="Z1189">
        <v>3</v>
      </c>
      <c r="AA1189" s="2">
        <v>45843</v>
      </c>
      <c r="AB1189">
        <v>196900.36</v>
      </c>
      <c r="AC1189">
        <v>296513.02</v>
      </c>
      <c r="AD1189">
        <v>0</v>
      </c>
      <c r="AE1189" s="1" t="s">
        <v>55</v>
      </c>
      <c r="AF1189" s="2">
        <v>46202</v>
      </c>
      <c r="AG1189" s="2">
        <v>45845</v>
      </c>
      <c r="AH1189" s="2"/>
      <c r="AI1189" s="1" t="s">
        <v>56</v>
      </c>
      <c r="AJ1189" s="1" t="s">
        <v>57</v>
      </c>
    </row>
    <row r="1190" spans="1:36">
      <c r="A1190" s="1" t="s">
        <v>7016</v>
      </c>
      <c r="B1190" s="1" t="s">
        <v>7017</v>
      </c>
      <c r="C1190" s="1" t="s">
        <v>7018</v>
      </c>
      <c r="D1190" s="1" t="s">
        <v>61</v>
      </c>
      <c r="E1190" s="1" t="s">
        <v>62</v>
      </c>
      <c r="F1190" s="1" t="s">
        <v>63</v>
      </c>
      <c r="G1190" s="1" t="s">
        <v>64</v>
      </c>
      <c r="H1190" s="1" t="s">
        <v>43</v>
      </c>
      <c r="I1190" s="1" t="s">
        <v>44</v>
      </c>
      <c r="J1190" t="s">
        <v>45</v>
      </c>
      <c r="K1190" t="s">
        <v>46</v>
      </c>
      <c r="L1190" s="1" t="s">
        <v>6589</v>
      </c>
      <c r="M1190" s="1" t="s">
        <v>48</v>
      </c>
      <c r="N1190" s="1" t="s">
        <v>203</v>
      </c>
      <c r="O1190" s="1" t="s">
        <v>7019</v>
      </c>
      <c r="P1190" s="1" t="s">
        <v>7020</v>
      </c>
      <c r="Q1190">
        <v>275</v>
      </c>
      <c r="R1190">
        <v>37</v>
      </c>
      <c r="S1190">
        <v>238</v>
      </c>
      <c r="T1190">
        <v>60</v>
      </c>
      <c r="U1190">
        <v>30</v>
      </c>
      <c r="V1190">
        <v>300</v>
      </c>
      <c r="W1190" s="1" t="s">
        <v>181</v>
      </c>
      <c r="X1190" s="1" t="s">
        <v>182</v>
      </c>
      <c r="Y1190" s="1" t="s">
        <v>54</v>
      </c>
      <c r="Z1190">
        <v>10</v>
      </c>
      <c r="AA1190" s="2">
        <v>46067</v>
      </c>
      <c r="AB1190">
        <v>71714</v>
      </c>
      <c r="AC1190">
        <v>82534.2</v>
      </c>
      <c r="AD1190">
        <v>19721350</v>
      </c>
      <c r="AE1190" s="1" t="s">
        <v>55</v>
      </c>
      <c r="AF1190" s="2">
        <v>46192</v>
      </c>
      <c r="AG1190" s="2">
        <v>46068</v>
      </c>
      <c r="AH1190" s="2">
        <v>46333</v>
      </c>
      <c r="AI1190" s="1" t="s">
        <v>91</v>
      </c>
      <c r="AJ1190" s="1" t="s">
        <v>92</v>
      </c>
    </row>
    <row r="1191" spans="1:36">
      <c r="A1191" s="1" t="s">
        <v>7021</v>
      </c>
      <c r="B1191" s="1" t="s">
        <v>7022</v>
      </c>
      <c r="C1191" s="1" t="s">
        <v>7023</v>
      </c>
      <c r="D1191" s="1" t="s">
        <v>242</v>
      </c>
      <c r="E1191" s="1" t="s">
        <v>243</v>
      </c>
      <c r="F1191" s="1" t="s">
        <v>244</v>
      </c>
      <c r="G1191" s="1" t="s">
        <v>245</v>
      </c>
      <c r="H1191" s="1" t="s">
        <v>43</v>
      </c>
      <c r="I1191" s="1" t="s">
        <v>44</v>
      </c>
      <c r="J1191" t="s">
        <v>82</v>
      </c>
      <c r="K1191" t="s">
        <v>83</v>
      </c>
      <c r="L1191" s="1" t="s">
        <v>7024</v>
      </c>
      <c r="M1191" s="1" t="s">
        <v>139</v>
      </c>
      <c r="N1191" s="1" t="s">
        <v>203</v>
      </c>
      <c r="O1191" s="1" t="s">
        <v>7025</v>
      </c>
      <c r="P1191" s="1" t="s">
        <v>7026</v>
      </c>
      <c r="Q1191">
        <v>8</v>
      </c>
      <c r="R1191">
        <v>0</v>
      </c>
      <c r="S1191">
        <v>8</v>
      </c>
      <c r="T1191">
        <v>50</v>
      </c>
      <c r="U1191">
        <v>20</v>
      </c>
      <c r="V1191">
        <v>300</v>
      </c>
      <c r="W1191" s="1" t="s">
        <v>88</v>
      </c>
      <c r="X1191" s="1" t="s">
        <v>89</v>
      </c>
      <c r="Y1191" s="1" t="s">
        <v>90</v>
      </c>
      <c r="Z1191">
        <v>30</v>
      </c>
      <c r="AA1191" s="2">
        <v>46025</v>
      </c>
      <c r="AB1191">
        <v>279084.2</v>
      </c>
      <c r="AC1191">
        <v>324976.84000000003</v>
      </c>
      <c r="AD1191">
        <v>2232673.6</v>
      </c>
      <c r="AE1191" s="1" t="s">
        <v>55</v>
      </c>
      <c r="AF1191" s="2">
        <v>46160</v>
      </c>
      <c r="AG1191" s="2">
        <v>46027</v>
      </c>
      <c r="AH1191" s="2"/>
      <c r="AI1191" s="1" t="s">
        <v>129</v>
      </c>
      <c r="AJ1191" s="1" t="s">
        <v>57</v>
      </c>
    </row>
    <row r="1192" spans="1:36">
      <c r="A1192" s="1" t="s">
        <v>7027</v>
      </c>
      <c r="B1192" s="1" t="s">
        <v>7028</v>
      </c>
      <c r="C1192" s="1" t="s">
        <v>7029</v>
      </c>
      <c r="D1192" s="1" t="s">
        <v>943</v>
      </c>
      <c r="E1192" s="1" t="s">
        <v>335</v>
      </c>
      <c r="F1192" s="1" t="s">
        <v>97</v>
      </c>
      <c r="G1192" s="1" t="s">
        <v>614</v>
      </c>
      <c r="H1192" s="1" t="s">
        <v>43</v>
      </c>
      <c r="I1192" s="1" t="s">
        <v>44</v>
      </c>
      <c r="J1192" t="s">
        <v>65</v>
      </c>
      <c r="K1192" t="s">
        <v>66</v>
      </c>
      <c r="L1192" s="1" t="s">
        <v>7030</v>
      </c>
      <c r="M1192" s="1" t="s">
        <v>168</v>
      </c>
      <c r="N1192" s="1" t="s">
        <v>69</v>
      </c>
      <c r="O1192" s="1" t="s">
        <v>7031</v>
      </c>
      <c r="P1192" s="1" t="s">
        <v>7032</v>
      </c>
      <c r="Q1192">
        <v>0</v>
      </c>
      <c r="R1192">
        <v>0</v>
      </c>
      <c r="S1192">
        <v>0</v>
      </c>
      <c r="T1192">
        <v>50</v>
      </c>
      <c r="U1192">
        <v>15</v>
      </c>
      <c r="V1192">
        <v>200</v>
      </c>
      <c r="W1192" s="1" t="s">
        <v>161</v>
      </c>
      <c r="X1192" s="1" t="s">
        <v>162</v>
      </c>
      <c r="Y1192" s="1" t="s">
        <v>54</v>
      </c>
      <c r="Z1192">
        <v>9</v>
      </c>
      <c r="AA1192" s="2">
        <v>46111</v>
      </c>
      <c r="AB1192">
        <v>21760.16</v>
      </c>
      <c r="AC1192">
        <v>32890.61</v>
      </c>
      <c r="AD1192">
        <v>0</v>
      </c>
      <c r="AE1192" s="1" t="s">
        <v>55</v>
      </c>
      <c r="AF1192" s="2">
        <v>46166</v>
      </c>
      <c r="AG1192" s="2">
        <v>46124</v>
      </c>
      <c r="AH1192" s="2"/>
      <c r="AI1192" s="1" t="s">
        <v>56</v>
      </c>
      <c r="AJ1192" s="1" t="s">
        <v>57</v>
      </c>
    </row>
    <row r="1193" spans="1:36">
      <c r="A1193" s="1" t="s">
        <v>7033</v>
      </c>
      <c r="B1193" s="1" t="s">
        <v>7034</v>
      </c>
      <c r="C1193" s="1" t="s">
        <v>7035</v>
      </c>
      <c r="D1193" s="1" t="s">
        <v>355</v>
      </c>
      <c r="E1193" s="1" t="s">
        <v>62</v>
      </c>
      <c r="F1193" s="1" t="s">
        <v>123</v>
      </c>
      <c r="G1193" s="1" t="s">
        <v>200</v>
      </c>
      <c r="H1193" s="1" t="s">
        <v>43</v>
      </c>
      <c r="I1193" s="1" t="s">
        <v>44</v>
      </c>
      <c r="J1193" t="s">
        <v>65</v>
      </c>
      <c r="K1193" t="s">
        <v>66</v>
      </c>
      <c r="L1193" s="1" t="s">
        <v>7036</v>
      </c>
      <c r="M1193" s="1" t="s">
        <v>168</v>
      </c>
      <c r="N1193" s="1" t="s">
        <v>115</v>
      </c>
      <c r="O1193" s="1" t="s">
        <v>7037</v>
      </c>
      <c r="P1193" s="1" t="s">
        <v>7038</v>
      </c>
      <c r="Q1193">
        <v>106</v>
      </c>
      <c r="R1193">
        <v>15</v>
      </c>
      <c r="S1193">
        <v>91</v>
      </c>
      <c r="T1193">
        <v>60</v>
      </c>
      <c r="U1193">
        <v>24</v>
      </c>
      <c r="V1193">
        <v>480</v>
      </c>
      <c r="W1193" s="1" t="s">
        <v>229</v>
      </c>
      <c r="X1193" s="1" t="s">
        <v>230</v>
      </c>
      <c r="Y1193" s="1" t="s">
        <v>153</v>
      </c>
      <c r="Z1193">
        <v>35</v>
      </c>
      <c r="AA1193" s="2">
        <v>45731</v>
      </c>
      <c r="AB1193">
        <v>164996.07</v>
      </c>
      <c r="AC1193">
        <v>246313.95</v>
      </c>
      <c r="AD1193">
        <v>17489583.420000002</v>
      </c>
      <c r="AE1193" s="1" t="s">
        <v>55</v>
      </c>
      <c r="AF1193" s="2">
        <v>46149</v>
      </c>
      <c r="AG1193" s="2">
        <v>45738</v>
      </c>
      <c r="AH1193" s="2"/>
      <c r="AI1193" s="1" t="s">
        <v>91</v>
      </c>
      <c r="AJ1193" s="1" t="s">
        <v>92</v>
      </c>
    </row>
    <row r="1194" spans="1:36">
      <c r="A1194" s="1" t="s">
        <v>7039</v>
      </c>
      <c r="B1194" s="1" t="s">
        <v>7040</v>
      </c>
      <c r="C1194" s="1" t="s">
        <v>7041</v>
      </c>
      <c r="D1194" s="1" t="s">
        <v>1009</v>
      </c>
      <c r="E1194" s="1" t="s">
        <v>186</v>
      </c>
      <c r="F1194" s="1" t="s">
        <v>363</v>
      </c>
      <c r="G1194" s="1" t="s">
        <v>495</v>
      </c>
      <c r="H1194" s="1" t="s">
        <v>43</v>
      </c>
      <c r="I1194" s="1" t="s">
        <v>44</v>
      </c>
      <c r="J1194" t="s">
        <v>45</v>
      </c>
      <c r="K1194" t="s">
        <v>46</v>
      </c>
      <c r="L1194" s="1" t="s">
        <v>6639</v>
      </c>
      <c r="M1194" s="1" t="s">
        <v>68</v>
      </c>
      <c r="N1194" s="1" t="s">
        <v>178</v>
      </c>
      <c r="O1194" s="1" t="s">
        <v>7042</v>
      </c>
      <c r="P1194" s="1" t="s">
        <v>7043</v>
      </c>
      <c r="Q1194">
        <v>106</v>
      </c>
      <c r="R1194">
        <v>10</v>
      </c>
      <c r="S1194">
        <v>96</v>
      </c>
      <c r="T1194">
        <v>30</v>
      </c>
      <c r="U1194">
        <v>15</v>
      </c>
      <c r="V1194">
        <v>120</v>
      </c>
      <c r="W1194" s="1" t="s">
        <v>52</v>
      </c>
      <c r="X1194" s="1" t="s">
        <v>53</v>
      </c>
      <c r="Y1194" s="1" t="s">
        <v>54</v>
      </c>
      <c r="Z1194">
        <v>6</v>
      </c>
      <c r="AA1194" s="2">
        <v>46073</v>
      </c>
      <c r="AB1194">
        <v>7671.91</v>
      </c>
      <c r="AC1194">
        <v>9969.3700000000008</v>
      </c>
      <c r="AD1194">
        <v>813222.46</v>
      </c>
      <c r="AE1194" s="1" t="s">
        <v>55</v>
      </c>
      <c r="AF1194" s="2">
        <v>46180</v>
      </c>
      <c r="AG1194" s="2">
        <v>46078</v>
      </c>
      <c r="AH1194" s="2"/>
      <c r="AI1194" s="1" t="s">
        <v>91</v>
      </c>
      <c r="AJ1194" s="1" t="s">
        <v>92</v>
      </c>
    </row>
    <row r="1195" spans="1:36">
      <c r="A1195" s="1" t="s">
        <v>7044</v>
      </c>
      <c r="B1195" s="1" t="s">
        <v>7045</v>
      </c>
      <c r="C1195" s="1" t="s">
        <v>7046</v>
      </c>
      <c r="D1195" s="1" t="s">
        <v>508</v>
      </c>
      <c r="E1195" s="1" t="s">
        <v>146</v>
      </c>
      <c r="F1195" s="1" t="s">
        <v>244</v>
      </c>
      <c r="G1195" s="1" t="s">
        <v>245</v>
      </c>
      <c r="H1195" s="1" t="s">
        <v>43</v>
      </c>
      <c r="I1195" s="1" t="s">
        <v>44</v>
      </c>
      <c r="J1195" t="s">
        <v>82</v>
      </c>
      <c r="K1195" t="s">
        <v>83</v>
      </c>
      <c r="L1195" s="1" t="s">
        <v>7047</v>
      </c>
      <c r="M1195" s="1" t="s">
        <v>100</v>
      </c>
      <c r="N1195" s="1" t="s">
        <v>236</v>
      </c>
      <c r="O1195" s="1" t="s">
        <v>7048</v>
      </c>
      <c r="P1195" s="1" t="s">
        <v>7049</v>
      </c>
      <c r="Q1195">
        <v>354</v>
      </c>
      <c r="R1195">
        <v>87</v>
      </c>
      <c r="S1195">
        <v>267</v>
      </c>
      <c r="T1195">
        <v>100</v>
      </c>
      <c r="U1195">
        <v>50</v>
      </c>
      <c r="V1195">
        <v>600</v>
      </c>
      <c r="W1195" s="1" t="s">
        <v>104</v>
      </c>
      <c r="X1195" s="1" t="s">
        <v>105</v>
      </c>
      <c r="Y1195" s="1" t="s">
        <v>54</v>
      </c>
      <c r="Z1195">
        <v>6</v>
      </c>
      <c r="AA1195" s="2">
        <v>45806</v>
      </c>
      <c r="AB1195">
        <v>198820.89</v>
      </c>
      <c r="AC1195">
        <v>258137.4</v>
      </c>
      <c r="AD1195">
        <v>70382595.060000002</v>
      </c>
      <c r="AE1195" s="1" t="s">
        <v>55</v>
      </c>
      <c r="AF1195" s="2">
        <v>46145</v>
      </c>
      <c r="AG1195" s="2">
        <v>45807</v>
      </c>
      <c r="AH1195" s="2"/>
      <c r="AI1195" s="1" t="s">
        <v>91</v>
      </c>
      <c r="AJ1195" s="1" t="s">
        <v>92</v>
      </c>
    </row>
    <row r="1196" spans="1:36">
      <c r="A1196" s="1" t="s">
        <v>7050</v>
      </c>
      <c r="B1196" s="1" t="s">
        <v>7051</v>
      </c>
      <c r="C1196" s="1" t="s">
        <v>7052</v>
      </c>
      <c r="D1196" s="1" t="s">
        <v>264</v>
      </c>
      <c r="E1196" s="1" t="s">
        <v>265</v>
      </c>
      <c r="F1196" s="1" t="s">
        <v>266</v>
      </c>
      <c r="G1196" s="1" t="s">
        <v>313</v>
      </c>
      <c r="H1196" s="1" t="s">
        <v>43</v>
      </c>
      <c r="I1196" s="1" t="s">
        <v>44</v>
      </c>
      <c r="J1196" t="s">
        <v>82</v>
      </c>
      <c r="K1196" t="s">
        <v>83</v>
      </c>
      <c r="L1196" s="1" t="s">
        <v>7053</v>
      </c>
      <c r="M1196" s="1" t="s">
        <v>100</v>
      </c>
      <c r="N1196" s="1" t="s">
        <v>178</v>
      </c>
      <c r="O1196" s="1" t="s">
        <v>7054</v>
      </c>
      <c r="P1196" s="1" t="s">
        <v>7055</v>
      </c>
      <c r="Q1196">
        <v>169</v>
      </c>
      <c r="R1196">
        <v>64</v>
      </c>
      <c r="S1196">
        <v>105</v>
      </c>
      <c r="T1196">
        <v>30</v>
      </c>
      <c r="U1196">
        <v>9</v>
      </c>
      <c r="V1196">
        <v>300</v>
      </c>
      <c r="W1196" s="1" t="s">
        <v>259</v>
      </c>
      <c r="X1196" s="1" t="s">
        <v>260</v>
      </c>
      <c r="Y1196" s="1" t="s">
        <v>54</v>
      </c>
      <c r="Z1196">
        <v>7</v>
      </c>
      <c r="AA1196" s="2">
        <v>46096</v>
      </c>
      <c r="AB1196">
        <v>167153.84</v>
      </c>
      <c r="AC1196">
        <v>192684.24</v>
      </c>
      <c r="AD1196">
        <v>28248998.960000001</v>
      </c>
      <c r="AE1196" s="1" t="s">
        <v>55</v>
      </c>
      <c r="AF1196" s="2">
        <v>46150</v>
      </c>
      <c r="AG1196" s="2">
        <v>46100</v>
      </c>
      <c r="AH1196" s="2"/>
      <c r="AI1196" s="1" t="s">
        <v>91</v>
      </c>
      <c r="AJ1196" s="1" t="s">
        <v>92</v>
      </c>
    </row>
    <row r="1197" spans="1:36">
      <c r="A1197" s="1" t="s">
        <v>7056</v>
      </c>
      <c r="B1197" s="1" t="s">
        <v>7057</v>
      </c>
      <c r="C1197" s="1" t="s">
        <v>7058</v>
      </c>
      <c r="D1197" s="1" t="s">
        <v>216</v>
      </c>
      <c r="E1197" s="1" t="s">
        <v>134</v>
      </c>
      <c r="F1197" s="1" t="s">
        <v>217</v>
      </c>
      <c r="G1197" s="1" t="s">
        <v>487</v>
      </c>
      <c r="H1197" s="1" t="s">
        <v>43</v>
      </c>
      <c r="I1197" s="1" t="s">
        <v>44</v>
      </c>
      <c r="J1197" t="s">
        <v>82</v>
      </c>
      <c r="K1197" t="s">
        <v>83</v>
      </c>
      <c r="L1197" s="1" t="s">
        <v>7059</v>
      </c>
      <c r="M1197" s="1" t="s">
        <v>85</v>
      </c>
      <c r="N1197" s="1" t="s">
        <v>178</v>
      </c>
      <c r="O1197" s="1" t="s">
        <v>7060</v>
      </c>
      <c r="P1197" s="1" t="s">
        <v>7061</v>
      </c>
      <c r="Q1197">
        <v>131</v>
      </c>
      <c r="R1197">
        <v>16</v>
      </c>
      <c r="S1197">
        <v>115</v>
      </c>
      <c r="T1197">
        <v>50</v>
      </c>
      <c r="U1197">
        <v>25</v>
      </c>
      <c r="V1197">
        <v>200</v>
      </c>
      <c r="W1197" s="1" t="s">
        <v>308</v>
      </c>
      <c r="X1197" s="1" t="s">
        <v>309</v>
      </c>
      <c r="Y1197" s="1" t="s">
        <v>74</v>
      </c>
      <c r="Z1197">
        <v>19</v>
      </c>
      <c r="AA1197" s="2">
        <v>46181</v>
      </c>
      <c r="AB1197">
        <v>506732.2</v>
      </c>
      <c r="AC1197">
        <v>664665.43999999994</v>
      </c>
      <c r="AD1197">
        <v>66381918.200000003</v>
      </c>
      <c r="AE1197" s="1" t="s">
        <v>55</v>
      </c>
      <c r="AF1197" s="2">
        <v>46147</v>
      </c>
      <c r="AG1197" s="2">
        <v>46192</v>
      </c>
      <c r="AH1197" s="2"/>
      <c r="AI1197" s="1" t="s">
        <v>91</v>
      </c>
      <c r="AJ1197" s="1" t="s">
        <v>92</v>
      </c>
    </row>
    <row r="1198" spans="1:36">
      <c r="A1198" s="1" t="s">
        <v>7062</v>
      </c>
      <c r="B1198" s="1" t="s">
        <v>7063</v>
      </c>
      <c r="C1198" s="1" t="s">
        <v>7064</v>
      </c>
      <c r="D1198" s="1" t="s">
        <v>799</v>
      </c>
      <c r="E1198" s="1" t="s">
        <v>254</v>
      </c>
      <c r="F1198" s="1" t="s">
        <v>135</v>
      </c>
      <c r="G1198" s="1" t="s">
        <v>706</v>
      </c>
      <c r="H1198" s="1" t="s">
        <v>137</v>
      </c>
      <c r="I1198" s="1" t="s">
        <v>44</v>
      </c>
      <c r="J1198" t="s">
        <v>82</v>
      </c>
      <c r="K1198" t="s">
        <v>83</v>
      </c>
      <c r="L1198" s="1" t="s">
        <v>997</v>
      </c>
      <c r="M1198" s="1" t="s">
        <v>48</v>
      </c>
      <c r="N1198" s="1" t="s">
        <v>101</v>
      </c>
      <c r="O1198" s="1" t="s">
        <v>7065</v>
      </c>
      <c r="P1198" s="1" t="s">
        <v>7066</v>
      </c>
      <c r="Q1198">
        <v>48</v>
      </c>
      <c r="R1198">
        <v>8</v>
      </c>
      <c r="S1198">
        <v>40</v>
      </c>
      <c r="T1198">
        <v>20</v>
      </c>
      <c r="U1198">
        <v>10</v>
      </c>
      <c r="V1198">
        <v>80</v>
      </c>
      <c r="W1198" s="1" t="s">
        <v>259</v>
      </c>
      <c r="X1198" s="1" t="s">
        <v>260</v>
      </c>
      <c r="Y1198" s="1" t="s">
        <v>54</v>
      </c>
      <c r="Z1198">
        <v>5</v>
      </c>
      <c r="AA1198" s="2">
        <v>45832</v>
      </c>
      <c r="AB1198">
        <v>26564.62</v>
      </c>
      <c r="AC1198">
        <v>40307.160000000003</v>
      </c>
      <c r="AD1198">
        <v>1275101.76</v>
      </c>
      <c r="AE1198" s="1" t="s">
        <v>55</v>
      </c>
      <c r="AF1198" s="2">
        <v>46175</v>
      </c>
      <c r="AG1198" s="2">
        <v>45838</v>
      </c>
      <c r="AH1198" s="2">
        <v>46390</v>
      </c>
      <c r="AI1198" s="1" t="s">
        <v>91</v>
      </c>
      <c r="AJ1198" s="1" t="s">
        <v>92</v>
      </c>
    </row>
    <row r="1199" spans="1:36">
      <c r="A1199" s="1" t="s">
        <v>7067</v>
      </c>
      <c r="B1199" s="1" t="s">
        <v>7068</v>
      </c>
      <c r="C1199" s="1" t="s">
        <v>7069</v>
      </c>
      <c r="D1199" s="1" t="s">
        <v>303</v>
      </c>
      <c r="E1199" s="1" t="s">
        <v>146</v>
      </c>
      <c r="F1199" s="1" t="s">
        <v>63</v>
      </c>
      <c r="G1199" s="1" t="s">
        <v>384</v>
      </c>
      <c r="H1199" s="1" t="s">
        <v>43</v>
      </c>
      <c r="I1199" s="1" t="s">
        <v>44</v>
      </c>
      <c r="J1199" t="s">
        <v>45</v>
      </c>
      <c r="K1199" t="s">
        <v>46</v>
      </c>
      <c r="L1199" s="1" t="s">
        <v>1431</v>
      </c>
      <c r="M1199" s="1" t="s">
        <v>114</v>
      </c>
      <c r="N1199" s="1" t="s">
        <v>203</v>
      </c>
      <c r="O1199" s="1" t="s">
        <v>7070</v>
      </c>
      <c r="P1199" s="1" t="s">
        <v>7071</v>
      </c>
      <c r="Q1199">
        <v>138</v>
      </c>
      <c r="R1199">
        <v>39</v>
      </c>
      <c r="S1199">
        <v>99</v>
      </c>
      <c r="T1199">
        <v>20</v>
      </c>
      <c r="U1199">
        <v>8</v>
      </c>
      <c r="V1199">
        <v>80</v>
      </c>
      <c r="W1199" s="1" t="s">
        <v>52</v>
      </c>
      <c r="X1199" s="1" t="s">
        <v>53</v>
      </c>
      <c r="Y1199" s="1" t="s">
        <v>54</v>
      </c>
      <c r="Z1199">
        <v>4</v>
      </c>
      <c r="AA1199" s="2">
        <v>46169</v>
      </c>
      <c r="AB1199">
        <v>11447.53</v>
      </c>
      <c r="AC1199">
        <v>16394.419999999998</v>
      </c>
      <c r="AD1199">
        <v>1579759.14</v>
      </c>
      <c r="AE1199" s="1" t="s">
        <v>55</v>
      </c>
      <c r="AF1199" s="2">
        <v>46185</v>
      </c>
      <c r="AG1199" s="2">
        <v>46175</v>
      </c>
      <c r="AH1199" s="2">
        <v>46291</v>
      </c>
      <c r="AI1199" s="1" t="s">
        <v>410</v>
      </c>
      <c r="AJ1199" s="1" t="s">
        <v>92</v>
      </c>
    </row>
    <row r="1200" spans="1:36">
      <c r="A1200" s="1" t="s">
        <v>7072</v>
      </c>
      <c r="B1200" s="1" t="s">
        <v>7073</v>
      </c>
      <c r="C1200" s="1" t="s">
        <v>7074</v>
      </c>
      <c r="D1200" s="1" t="s">
        <v>209</v>
      </c>
      <c r="E1200" s="1" t="s">
        <v>40</v>
      </c>
      <c r="F1200" s="1" t="s">
        <v>123</v>
      </c>
      <c r="G1200" s="1" t="s">
        <v>200</v>
      </c>
      <c r="H1200" s="1" t="s">
        <v>43</v>
      </c>
      <c r="I1200" s="1" t="s">
        <v>44</v>
      </c>
      <c r="J1200" t="s">
        <v>45</v>
      </c>
      <c r="K1200" t="s">
        <v>46</v>
      </c>
      <c r="L1200" s="1" t="s">
        <v>7075</v>
      </c>
      <c r="M1200" s="1" t="s">
        <v>168</v>
      </c>
      <c r="N1200" s="1" t="s">
        <v>236</v>
      </c>
      <c r="O1200" s="1" t="s">
        <v>7076</v>
      </c>
      <c r="P1200" s="1" t="s">
        <v>7077</v>
      </c>
      <c r="Q1200">
        <v>411</v>
      </c>
      <c r="R1200">
        <v>50</v>
      </c>
      <c r="S1200">
        <v>361</v>
      </c>
      <c r="T1200">
        <v>75</v>
      </c>
      <c r="U1200">
        <v>30</v>
      </c>
      <c r="V1200">
        <v>300</v>
      </c>
      <c r="W1200" s="1" t="s">
        <v>259</v>
      </c>
      <c r="X1200" s="1" t="s">
        <v>260</v>
      </c>
      <c r="Y1200" s="1" t="s">
        <v>54</v>
      </c>
      <c r="Z1200">
        <v>9</v>
      </c>
      <c r="AA1200" s="2">
        <v>45890</v>
      </c>
      <c r="AB1200">
        <v>259827.67</v>
      </c>
      <c r="AC1200">
        <v>356471.14</v>
      </c>
      <c r="AD1200">
        <v>106789172.40000001</v>
      </c>
      <c r="AE1200" s="1" t="s">
        <v>55</v>
      </c>
      <c r="AF1200" s="2">
        <v>46190</v>
      </c>
      <c r="AG1200" s="2">
        <v>45892</v>
      </c>
      <c r="AH1200" s="2"/>
      <c r="AI1200" s="1" t="s">
        <v>410</v>
      </c>
      <c r="AJ1200" s="1" t="s">
        <v>92</v>
      </c>
    </row>
    <row r="1201" spans="1:36">
      <c r="A1201" s="1" t="s">
        <v>7078</v>
      </c>
      <c r="B1201" s="1" t="s">
        <v>7079</v>
      </c>
      <c r="C1201" s="1" t="s">
        <v>7080</v>
      </c>
      <c r="D1201" s="1" t="s">
        <v>109</v>
      </c>
      <c r="E1201" s="1" t="s">
        <v>110</v>
      </c>
      <c r="F1201" s="1" t="s">
        <v>111</v>
      </c>
      <c r="G1201" s="1" t="s">
        <v>112</v>
      </c>
      <c r="H1201" s="1" t="s">
        <v>43</v>
      </c>
      <c r="I1201" s="1" t="s">
        <v>44</v>
      </c>
      <c r="J1201" t="s">
        <v>82</v>
      </c>
      <c r="K1201" t="s">
        <v>83</v>
      </c>
      <c r="L1201" s="1" t="s">
        <v>7081</v>
      </c>
      <c r="M1201" s="1" t="s">
        <v>139</v>
      </c>
      <c r="N1201" s="1" t="s">
        <v>203</v>
      </c>
      <c r="O1201" s="1" t="s">
        <v>7082</v>
      </c>
      <c r="P1201" s="1" t="s">
        <v>7083</v>
      </c>
      <c r="Q1201">
        <v>63</v>
      </c>
      <c r="R1201">
        <v>25</v>
      </c>
      <c r="S1201">
        <v>38</v>
      </c>
      <c r="T1201">
        <v>30</v>
      </c>
      <c r="U1201">
        <v>15</v>
      </c>
      <c r="V1201">
        <v>150</v>
      </c>
      <c r="W1201" s="1" t="s">
        <v>259</v>
      </c>
      <c r="X1201" s="1" t="s">
        <v>260</v>
      </c>
      <c r="Y1201" s="1" t="s">
        <v>54</v>
      </c>
      <c r="Z1201">
        <v>11</v>
      </c>
      <c r="AA1201" s="2">
        <v>45777</v>
      </c>
      <c r="AB1201">
        <v>255721.65</v>
      </c>
      <c r="AC1201">
        <v>356679.2</v>
      </c>
      <c r="AD1201">
        <v>16110463.949999999</v>
      </c>
      <c r="AE1201" s="1" t="s">
        <v>55</v>
      </c>
      <c r="AF1201" s="2">
        <v>46143</v>
      </c>
      <c r="AG1201" s="2">
        <v>45787</v>
      </c>
      <c r="AH1201" s="2"/>
      <c r="AI1201" s="1" t="s">
        <v>91</v>
      </c>
      <c r="AJ1201" s="1" t="s">
        <v>92</v>
      </c>
    </row>
    <row r="1202" spans="1:36">
      <c r="A1202" s="1" t="s">
        <v>7084</v>
      </c>
      <c r="B1202" s="1" t="s">
        <v>7085</v>
      </c>
      <c r="C1202" s="1" t="s">
        <v>7086</v>
      </c>
      <c r="D1202" s="1" t="s">
        <v>1678</v>
      </c>
      <c r="E1202" s="1" t="s">
        <v>335</v>
      </c>
      <c r="F1202" s="1" t="s">
        <v>97</v>
      </c>
      <c r="G1202" s="1" t="s">
        <v>715</v>
      </c>
      <c r="H1202" s="1" t="s">
        <v>43</v>
      </c>
      <c r="I1202" s="1" t="s">
        <v>201</v>
      </c>
      <c r="J1202" t="s">
        <v>82</v>
      </c>
      <c r="K1202" t="s">
        <v>83</v>
      </c>
      <c r="L1202" s="1" t="s">
        <v>4755</v>
      </c>
      <c r="M1202" s="1" t="s">
        <v>114</v>
      </c>
      <c r="N1202" s="1" t="s">
        <v>194</v>
      </c>
      <c r="O1202" s="1" t="s">
        <v>7087</v>
      </c>
      <c r="P1202" s="1" t="s">
        <v>7088</v>
      </c>
      <c r="Q1202">
        <v>61</v>
      </c>
      <c r="R1202">
        <v>9</v>
      </c>
      <c r="S1202">
        <v>52</v>
      </c>
      <c r="T1202">
        <v>50</v>
      </c>
      <c r="U1202">
        <v>15</v>
      </c>
      <c r="V1202">
        <v>200</v>
      </c>
      <c r="W1202" s="1" t="s">
        <v>104</v>
      </c>
      <c r="X1202" s="1" t="s">
        <v>105</v>
      </c>
      <c r="Y1202" s="1" t="s">
        <v>54</v>
      </c>
      <c r="Z1202">
        <v>8</v>
      </c>
      <c r="AA1202" s="2">
        <v>46132</v>
      </c>
      <c r="AB1202">
        <v>188802.2</v>
      </c>
      <c r="AC1202">
        <v>246934.54</v>
      </c>
      <c r="AD1202">
        <v>11516934.199999999</v>
      </c>
      <c r="AE1202" s="1" t="s">
        <v>55</v>
      </c>
      <c r="AF1202" s="2">
        <v>46183</v>
      </c>
      <c r="AG1202" s="2">
        <v>46143</v>
      </c>
      <c r="AH1202" s="2"/>
      <c r="AI1202" s="1" t="s">
        <v>91</v>
      </c>
      <c r="AJ1202" s="1" t="s">
        <v>92</v>
      </c>
    </row>
    <row r="1203" spans="1:36">
      <c r="A1203" s="1" t="s">
        <v>7089</v>
      </c>
      <c r="B1203" s="1" t="s">
        <v>7090</v>
      </c>
      <c r="C1203" s="1" t="s">
        <v>7091</v>
      </c>
      <c r="D1203" s="1" t="s">
        <v>109</v>
      </c>
      <c r="E1203" s="1" t="s">
        <v>110</v>
      </c>
      <c r="F1203" s="1" t="s">
        <v>111</v>
      </c>
      <c r="G1203" s="1" t="s">
        <v>187</v>
      </c>
      <c r="H1203" s="1" t="s">
        <v>43</v>
      </c>
      <c r="I1203" s="1" t="s">
        <v>44</v>
      </c>
      <c r="J1203" t="s">
        <v>82</v>
      </c>
      <c r="K1203" t="s">
        <v>83</v>
      </c>
      <c r="L1203" s="1" t="s">
        <v>7092</v>
      </c>
      <c r="M1203" s="1" t="s">
        <v>100</v>
      </c>
      <c r="N1203" s="1" t="s">
        <v>236</v>
      </c>
      <c r="O1203" s="1" t="s">
        <v>7093</v>
      </c>
      <c r="P1203" s="1" t="s">
        <v>7094</v>
      </c>
      <c r="Q1203">
        <v>0</v>
      </c>
      <c r="R1203">
        <v>0</v>
      </c>
      <c r="S1203">
        <v>0</v>
      </c>
      <c r="T1203">
        <v>15</v>
      </c>
      <c r="U1203">
        <v>7</v>
      </c>
      <c r="V1203">
        <v>120</v>
      </c>
      <c r="W1203" s="1" t="s">
        <v>308</v>
      </c>
      <c r="X1203" s="1" t="s">
        <v>309</v>
      </c>
      <c r="Y1203" s="1" t="s">
        <v>74</v>
      </c>
      <c r="Z1203">
        <v>22</v>
      </c>
      <c r="AA1203" s="2">
        <v>46050</v>
      </c>
      <c r="AB1203">
        <v>141122.81</v>
      </c>
      <c r="AC1203">
        <v>197271.82</v>
      </c>
      <c r="AD1203">
        <v>0</v>
      </c>
      <c r="AE1203" s="1" t="s">
        <v>55</v>
      </c>
      <c r="AF1203" s="2">
        <v>46179</v>
      </c>
      <c r="AG1203" s="2">
        <v>46058</v>
      </c>
      <c r="AH1203" s="2"/>
      <c r="AI1203" s="1" t="s">
        <v>56</v>
      </c>
      <c r="AJ1203" s="1" t="s">
        <v>57</v>
      </c>
    </row>
    <row r="1204" spans="1:36">
      <c r="A1204" s="1" t="s">
        <v>7095</v>
      </c>
      <c r="B1204" s="1" t="s">
        <v>7096</v>
      </c>
      <c r="C1204" s="1" t="s">
        <v>7097</v>
      </c>
      <c r="D1204" s="1" t="s">
        <v>508</v>
      </c>
      <c r="E1204" s="1" t="s">
        <v>146</v>
      </c>
      <c r="F1204" s="1" t="s">
        <v>244</v>
      </c>
      <c r="G1204" s="1" t="s">
        <v>245</v>
      </c>
      <c r="H1204" s="1" t="s">
        <v>43</v>
      </c>
      <c r="I1204" s="1" t="s">
        <v>44</v>
      </c>
      <c r="J1204" t="s">
        <v>65</v>
      </c>
      <c r="K1204" t="s">
        <v>66</v>
      </c>
      <c r="L1204" s="1" t="s">
        <v>6315</v>
      </c>
      <c r="M1204" s="1" t="s">
        <v>48</v>
      </c>
      <c r="N1204" s="1" t="s">
        <v>203</v>
      </c>
      <c r="O1204" s="1" t="s">
        <v>7098</v>
      </c>
      <c r="P1204" s="1" t="s">
        <v>7099</v>
      </c>
      <c r="Q1204">
        <v>577</v>
      </c>
      <c r="R1204">
        <v>220</v>
      </c>
      <c r="S1204">
        <v>357</v>
      </c>
      <c r="T1204">
        <v>100</v>
      </c>
      <c r="U1204">
        <v>30</v>
      </c>
      <c r="V1204">
        <v>400</v>
      </c>
      <c r="W1204" s="1" t="s">
        <v>52</v>
      </c>
      <c r="X1204" s="1" t="s">
        <v>53</v>
      </c>
      <c r="Y1204" s="1" t="s">
        <v>54</v>
      </c>
      <c r="Z1204">
        <v>6</v>
      </c>
      <c r="AA1204" s="2">
        <v>45870</v>
      </c>
      <c r="AB1204">
        <v>154090.25</v>
      </c>
      <c r="AC1204">
        <v>188904.41</v>
      </c>
      <c r="AD1204">
        <v>88910074.25</v>
      </c>
      <c r="AE1204" s="1" t="s">
        <v>55</v>
      </c>
      <c r="AF1204" s="2">
        <v>46179</v>
      </c>
      <c r="AG1204" s="2">
        <v>45884</v>
      </c>
      <c r="AH1204" s="2"/>
      <c r="AI1204" s="1" t="s">
        <v>410</v>
      </c>
      <c r="AJ1204" s="1" t="s">
        <v>92</v>
      </c>
    </row>
    <row r="1205" spans="1:36">
      <c r="A1205" s="1" t="s">
        <v>7100</v>
      </c>
      <c r="B1205" s="1" t="s">
        <v>7101</v>
      </c>
      <c r="C1205" s="1" t="s">
        <v>7102</v>
      </c>
      <c r="D1205" s="1" t="s">
        <v>1033</v>
      </c>
      <c r="E1205" s="1" t="s">
        <v>62</v>
      </c>
      <c r="F1205" s="1" t="s">
        <v>217</v>
      </c>
      <c r="G1205" s="1" t="s">
        <v>218</v>
      </c>
      <c r="H1205" s="1" t="s">
        <v>43</v>
      </c>
      <c r="I1205" s="1" t="s">
        <v>201</v>
      </c>
      <c r="J1205" t="s">
        <v>65</v>
      </c>
      <c r="K1205" t="s">
        <v>66</v>
      </c>
      <c r="L1205" s="1" t="s">
        <v>908</v>
      </c>
      <c r="M1205" s="1" t="s">
        <v>48</v>
      </c>
      <c r="N1205" s="1" t="s">
        <v>69</v>
      </c>
      <c r="O1205" s="1" t="s">
        <v>7103</v>
      </c>
      <c r="P1205" s="1" t="s">
        <v>7104</v>
      </c>
      <c r="Q1205">
        <v>111</v>
      </c>
      <c r="R1205">
        <v>6</v>
      </c>
      <c r="S1205">
        <v>105</v>
      </c>
      <c r="T1205">
        <v>75</v>
      </c>
      <c r="U1205">
        <v>22</v>
      </c>
      <c r="V1205">
        <v>450</v>
      </c>
      <c r="W1205" s="1" t="s">
        <v>72</v>
      </c>
      <c r="X1205" s="1" t="s">
        <v>73</v>
      </c>
      <c r="Y1205" s="1" t="s">
        <v>74</v>
      </c>
      <c r="Z1205">
        <v>15</v>
      </c>
      <c r="AA1205" s="2">
        <v>46049</v>
      </c>
      <c r="AB1205">
        <v>469757.77</v>
      </c>
      <c r="AC1205">
        <v>552528.44999999995</v>
      </c>
      <c r="AD1205">
        <v>52143112.469999999</v>
      </c>
      <c r="AE1205" s="1" t="s">
        <v>55</v>
      </c>
      <c r="AF1205" s="2">
        <v>46195</v>
      </c>
      <c r="AG1205" s="2">
        <v>46056</v>
      </c>
      <c r="AH1205" s="2"/>
      <c r="AI1205" s="1" t="s">
        <v>91</v>
      </c>
      <c r="AJ1205" s="1" t="s">
        <v>92</v>
      </c>
    </row>
    <row r="1206" spans="1:36">
      <c r="A1206" s="1" t="s">
        <v>7105</v>
      </c>
      <c r="B1206" s="1" t="s">
        <v>7106</v>
      </c>
      <c r="C1206" s="1" t="s">
        <v>7107</v>
      </c>
      <c r="D1206" s="1" t="s">
        <v>1179</v>
      </c>
      <c r="E1206" s="1" t="s">
        <v>110</v>
      </c>
      <c r="F1206" s="1" t="s">
        <v>41</v>
      </c>
      <c r="G1206" s="1" t="s">
        <v>786</v>
      </c>
      <c r="H1206" s="1" t="s">
        <v>43</v>
      </c>
      <c r="I1206" s="1" t="s">
        <v>44</v>
      </c>
      <c r="J1206" t="s">
        <v>45</v>
      </c>
      <c r="K1206" t="s">
        <v>46</v>
      </c>
      <c r="L1206" s="1" t="s">
        <v>6974</v>
      </c>
      <c r="M1206" s="1" t="s">
        <v>68</v>
      </c>
      <c r="N1206" s="1" t="s">
        <v>69</v>
      </c>
      <c r="O1206" s="1" t="s">
        <v>7108</v>
      </c>
      <c r="P1206" s="1" t="s">
        <v>7109</v>
      </c>
      <c r="Q1206">
        <v>195</v>
      </c>
      <c r="R1206">
        <v>74</v>
      </c>
      <c r="S1206">
        <v>121</v>
      </c>
      <c r="T1206">
        <v>60</v>
      </c>
      <c r="U1206">
        <v>30</v>
      </c>
      <c r="V1206">
        <v>240</v>
      </c>
      <c r="W1206" s="1" t="s">
        <v>151</v>
      </c>
      <c r="X1206" s="1" t="s">
        <v>152</v>
      </c>
      <c r="Y1206" s="1" t="s">
        <v>153</v>
      </c>
      <c r="Z1206">
        <v>38</v>
      </c>
      <c r="AA1206" s="2">
        <v>45739</v>
      </c>
      <c r="AB1206">
        <v>41474.28</v>
      </c>
      <c r="AC1206">
        <v>60229.68</v>
      </c>
      <c r="AD1206">
        <v>8087484.5999999996</v>
      </c>
      <c r="AE1206" s="1" t="s">
        <v>55</v>
      </c>
      <c r="AF1206" s="2">
        <v>46142</v>
      </c>
      <c r="AG1206" s="2">
        <v>45754</v>
      </c>
      <c r="AH1206" s="2"/>
      <c r="AI1206" s="1" t="s">
        <v>91</v>
      </c>
      <c r="AJ1206" s="1" t="s">
        <v>92</v>
      </c>
    </row>
    <row r="1207" spans="1:36">
      <c r="A1207" s="1" t="s">
        <v>7110</v>
      </c>
      <c r="B1207" s="1" t="s">
        <v>7111</v>
      </c>
      <c r="C1207" s="1" t="s">
        <v>7112</v>
      </c>
      <c r="D1207" s="1" t="s">
        <v>7113</v>
      </c>
      <c r="E1207" s="1" t="s">
        <v>122</v>
      </c>
      <c r="F1207" s="1" t="s">
        <v>80</v>
      </c>
      <c r="G1207" s="1" t="s">
        <v>176</v>
      </c>
      <c r="H1207" s="1" t="s">
        <v>43</v>
      </c>
      <c r="I1207" s="1" t="s">
        <v>44</v>
      </c>
      <c r="J1207" t="s">
        <v>82</v>
      </c>
      <c r="K1207" t="s">
        <v>83</v>
      </c>
      <c r="L1207" s="1" t="s">
        <v>3984</v>
      </c>
      <c r="M1207" s="1" t="s">
        <v>100</v>
      </c>
      <c r="N1207" s="1" t="s">
        <v>49</v>
      </c>
      <c r="O1207" s="1" t="s">
        <v>7114</v>
      </c>
      <c r="P1207" s="1" t="s">
        <v>7115</v>
      </c>
      <c r="Q1207">
        <v>37</v>
      </c>
      <c r="R1207">
        <v>14</v>
      </c>
      <c r="S1207">
        <v>23</v>
      </c>
      <c r="T1207">
        <v>15</v>
      </c>
      <c r="U1207">
        <v>4</v>
      </c>
      <c r="V1207">
        <v>120</v>
      </c>
      <c r="W1207" s="1" t="s">
        <v>88</v>
      </c>
      <c r="X1207" s="1" t="s">
        <v>89</v>
      </c>
      <c r="Y1207" s="1" t="s">
        <v>90</v>
      </c>
      <c r="Z1207">
        <v>29</v>
      </c>
      <c r="AA1207" s="2">
        <v>45832</v>
      </c>
      <c r="AB1207">
        <v>469948.87</v>
      </c>
      <c r="AC1207">
        <v>666277.93000000005</v>
      </c>
      <c r="AD1207">
        <v>17388108.190000001</v>
      </c>
      <c r="AE1207" s="1" t="s">
        <v>55</v>
      </c>
      <c r="AF1207" s="2">
        <v>46156</v>
      </c>
      <c r="AG1207" s="2">
        <v>45842</v>
      </c>
      <c r="AH1207" s="2"/>
      <c r="AI1207" s="1" t="s">
        <v>91</v>
      </c>
      <c r="AJ1207" s="1" t="s">
        <v>92</v>
      </c>
    </row>
    <row r="1208" spans="1:36">
      <c r="A1208" s="1" t="s">
        <v>7116</v>
      </c>
      <c r="B1208" s="1" t="s">
        <v>7117</v>
      </c>
      <c r="C1208" s="1" t="s">
        <v>7118</v>
      </c>
      <c r="D1208" s="1" t="s">
        <v>242</v>
      </c>
      <c r="E1208" s="1" t="s">
        <v>243</v>
      </c>
      <c r="F1208" s="1" t="s">
        <v>244</v>
      </c>
      <c r="G1208" s="1" t="s">
        <v>509</v>
      </c>
      <c r="H1208" s="1" t="s">
        <v>43</v>
      </c>
      <c r="I1208" s="1" t="s">
        <v>44</v>
      </c>
      <c r="J1208" t="s">
        <v>82</v>
      </c>
      <c r="K1208" t="s">
        <v>83</v>
      </c>
      <c r="L1208" s="1" t="s">
        <v>3211</v>
      </c>
      <c r="M1208" s="1" t="s">
        <v>139</v>
      </c>
      <c r="N1208" s="1" t="s">
        <v>115</v>
      </c>
      <c r="O1208" s="1" t="s">
        <v>7119</v>
      </c>
      <c r="P1208" s="1" t="s">
        <v>7120</v>
      </c>
      <c r="Q1208">
        <v>161</v>
      </c>
      <c r="R1208">
        <v>15</v>
      </c>
      <c r="S1208">
        <v>146</v>
      </c>
      <c r="T1208">
        <v>60</v>
      </c>
      <c r="U1208">
        <v>18</v>
      </c>
      <c r="V1208">
        <v>240</v>
      </c>
      <c r="W1208" s="1" t="s">
        <v>259</v>
      </c>
      <c r="X1208" s="1" t="s">
        <v>260</v>
      </c>
      <c r="Y1208" s="1" t="s">
        <v>54</v>
      </c>
      <c r="Z1208">
        <v>11</v>
      </c>
      <c r="AA1208" s="2">
        <v>45997</v>
      </c>
      <c r="AB1208">
        <v>64542.34</v>
      </c>
      <c r="AC1208">
        <v>79223.7</v>
      </c>
      <c r="AD1208">
        <v>10391316.74</v>
      </c>
      <c r="AE1208" s="1" t="s">
        <v>55</v>
      </c>
      <c r="AF1208" s="2">
        <v>46183</v>
      </c>
      <c r="AG1208" s="2">
        <v>46004</v>
      </c>
      <c r="AH1208" s="2"/>
      <c r="AI1208" s="1" t="s">
        <v>91</v>
      </c>
      <c r="AJ1208" s="1" t="s">
        <v>92</v>
      </c>
    </row>
    <row r="1209" spans="1:36">
      <c r="A1209" s="1" t="s">
        <v>7121</v>
      </c>
      <c r="B1209" s="1" t="s">
        <v>7122</v>
      </c>
      <c r="C1209" s="1" t="s">
        <v>7123</v>
      </c>
      <c r="D1209" s="1" t="s">
        <v>264</v>
      </c>
      <c r="E1209" s="1" t="s">
        <v>265</v>
      </c>
      <c r="F1209" s="1" t="s">
        <v>266</v>
      </c>
      <c r="G1209" s="1" t="s">
        <v>276</v>
      </c>
      <c r="H1209" s="1" t="s">
        <v>43</v>
      </c>
      <c r="I1209" s="1" t="s">
        <v>44</v>
      </c>
      <c r="J1209" t="s">
        <v>65</v>
      </c>
      <c r="K1209" t="s">
        <v>66</v>
      </c>
      <c r="L1209" s="1" t="s">
        <v>7124</v>
      </c>
      <c r="M1209" s="1" t="s">
        <v>114</v>
      </c>
      <c r="N1209" s="1" t="s">
        <v>194</v>
      </c>
      <c r="O1209" s="1" t="s">
        <v>7125</v>
      </c>
      <c r="P1209" s="1" t="s">
        <v>7126</v>
      </c>
      <c r="Q1209">
        <v>1</v>
      </c>
      <c r="R1209">
        <v>0</v>
      </c>
      <c r="S1209">
        <v>1</v>
      </c>
      <c r="T1209">
        <v>10</v>
      </c>
      <c r="U1209">
        <v>5</v>
      </c>
      <c r="V1209">
        <v>80</v>
      </c>
      <c r="W1209" s="1" t="s">
        <v>181</v>
      </c>
      <c r="X1209" s="1" t="s">
        <v>182</v>
      </c>
      <c r="Y1209" s="1" t="s">
        <v>54</v>
      </c>
      <c r="Z1209">
        <v>9</v>
      </c>
      <c r="AA1209" s="2">
        <v>45740</v>
      </c>
      <c r="AB1209">
        <v>615734.68999999994</v>
      </c>
      <c r="AC1209">
        <v>779676.59</v>
      </c>
      <c r="AD1209">
        <v>615734.68999999994</v>
      </c>
      <c r="AE1209" s="1" t="s">
        <v>55</v>
      </c>
      <c r="AF1209" s="2">
        <v>46185</v>
      </c>
      <c r="AG1209" s="2">
        <v>45754</v>
      </c>
      <c r="AH1209" s="2"/>
      <c r="AI1209" s="1" t="s">
        <v>129</v>
      </c>
      <c r="AJ1209" s="1" t="s">
        <v>57</v>
      </c>
    </row>
    <row r="1210" spans="1:36">
      <c r="A1210" s="1" t="s">
        <v>7127</v>
      </c>
      <c r="B1210" s="1" t="s">
        <v>7128</v>
      </c>
      <c r="C1210" s="1" t="s">
        <v>7129</v>
      </c>
      <c r="D1210" s="1" t="s">
        <v>844</v>
      </c>
      <c r="E1210" s="1" t="s">
        <v>275</v>
      </c>
      <c r="F1210" s="1" t="s">
        <v>622</v>
      </c>
      <c r="G1210" s="1" t="s">
        <v>693</v>
      </c>
      <c r="H1210" s="1" t="s">
        <v>43</v>
      </c>
      <c r="I1210" s="1" t="s">
        <v>44</v>
      </c>
      <c r="J1210" t="s">
        <v>82</v>
      </c>
      <c r="K1210" t="s">
        <v>83</v>
      </c>
      <c r="L1210" s="1" t="s">
        <v>5732</v>
      </c>
      <c r="M1210" s="1" t="s">
        <v>139</v>
      </c>
      <c r="N1210" s="1" t="s">
        <v>278</v>
      </c>
      <c r="O1210" s="1" t="s">
        <v>7130</v>
      </c>
      <c r="P1210" s="1" t="s">
        <v>7131</v>
      </c>
      <c r="Q1210">
        <v>91</v>
      </c>
      <c r="R1210">
        <v>3</v>
      </c>
      <c r="S1210">
        <v>88</v>
      </c>
      <c r="T1210">
        <v>100</v>
      </c>
      <c r="U1210">
        <v>40</v>
      </c>
      <c r="V1210">
        <v>1000</v>
      </c>
      <c r="W1210" s="1" t="s">
        <v>88</v>
      </c>
      <c r="X1210" s="1" t="s">
        <v>89</v>
      </c>
      <c r="Y1210" s="1" t="s">
        <v>90</v>
      </c>
      <c r="Z1210">
        <v>29</v>
      </c>
      <c r="AA1210" s="2">
        <v>45908</v>
      </c>
      <c r="AB1210">
        <v>468086.56</v>
      </c>
      <c r="AC1210">
        <v>606393.92000000004</v>
      </c>
      <c r="AD1210">
        <v>42595876.960000001</v>
      </c>
      <c r="AE1210" s="1" t="s">
        <v>55</v>
      </c>
      <c r="AF1210" s="2">
        <v>46188</v>
      </c>
      <c r="AG1210" s="2">
        <v>45918</v>
      </c>
      <c r="AH1210" s="2"/>
      <c r="AI1210" s="1" t="s">
        <v>129</v>
      </c>
      <c r="AJ1210" s="1" t="s">
        <v>57</v>
      </c>
    </row>
    <row r="1211" spans="1:36">
      <c r="A1211" s="1" t="s">
        <v>7132</v>
      </c>
      <c r="B1211" s="1" t="s">
        <v>7133</v>
      </c>
      <c r="C1211" s="1" t="s">
        <v>7134</v>
      </c>
      <c r="D1211" s="1" t="s">
        <v>636</v>
      </c>
      <c r="E1211" s="1" t="s">
        <v>134</v>
      </c>
      <c r="F1211" s="1" t="s">
        <v>217</v>
      </c>
      <c r="G1211" s="1" t="s">
        <v>487</v>
      </c>
      <c r="H1211" s="1" t="s">
        <v>43</v>
      </c>
      <c r="I1211" s="1" t="s">
        <v>44</v>
      </c>
      <c r="J1211" t="s">
        <v>45</v>
      </c>
      <c r="K1211" t="s">
        <v>46</v>
      </c>
      <c r="L1211" s="1" t="s">
        <v>3397</v>
      </c>
      <c r="M1211" s="1" t="s">
        <v>114</v>
      </c>
      <c r="N1211" s="1" t="s">
        <v>278</v>
      </c>
      <c r="O1211" s="1" t="s">
        <v>7135</v>
      </c>
      <c r="P1211" s="1" t="s">
        <v>7136</v>
      </c>
      <c r="Q1211">
        <v>96</v>
      </c>
      <c r="R1211">
        <v>1</v>
      </c>
      <c r="S1211">
        <v>95</v>
      </c>
      <c r="T1211">
        <v>40</v>
      </c>
      <c r="U1211">
        <v>12</v>
      </c>
      <c r="V1211">
        <v>320</v>
      </c>
      <c r="W1211" s="1" t="s">
        <v>151</v>
      </c>
      <c r="X1211" s="1" t="s">
        <v>152</v>
      </c>
      <c r="Y1211" s="1" t="s">
        <v>153</v>
      </c>
      <c r="Z1211">
        <v>33</v>
      </c>
      <c r="AA1211" s="2">
        <v>46087</v>
      </c>
      <c r="AB1211">
        <v>361174.44</v>
      </c>
      <c r="AC1211">
        <v>506738.81</v>
      </c>
      <c r="AD1211">
        <v>34672746.240000002</v>
      </c>
      <c r="AE1211" s="1" t="s">
        <v>55</v>
      </c>
      <c r="AF1211" s="2">
        <v>46144</v>
      </c>
      <c r="AG1211" s="2">
        <v>46099</v>
      </c>
      <c r="AH1211" s="2"/>
      <c r="AI1211" s="1" t="s">
        <v>91</v>
      </c>
      <c r="AJ1211" s="1" t="s">
        <v>92</v>
      </c>
    </row>
    <row r="1212" spans="1:36">
      <c r="A1212" s="1" t="s">
        <v>7137</v>
      </c>
      <c r="B1212" s="1" t="s">
        <v>7138</v>
      </c>
      <c r="C1212" s="1" t="s">
        <v>7139</v>
      </c>
      <c r="D1212" s="1" t="s">
        <v>413</v>
      </c>
      <c r="E1212" s="1" t="s">
        <v>146</v>
      </c>
      <c r="F1212" s="1" t="s">
        <v>244</v>
      </c>
      <c r="G1212" s="1" t="s">
        <v>778</v>
      </c>
      <c r="H1212" s="1" t="s">
        <v>43</v>
      </c>
      <c r="I1212" s="1" t="s">
        <v>44</v>
      </c>
      <c r="J1212" t="s">
        <v>65</v>
      </c>
      <c r="K1212" t="s">
        <v>66</v>
      </c>
      <c r="L1212" s="1" t="s">
        <v>7140</v>
      </c>
      <c r="M1212" s="1" t="s">
        <v>168</v>
      </c>
      <c r="N1212" s="1" t="s">
        <v>203</v>
      </c>
      <c r="O1212" s="1" t="s">
        <v>7141</v>
      </c>
      <c r="P1212" s="1" t="s">
        <v>999</v>
      </c>
      <c r="Q1212">
        <v>27</v>
      </c>
      <c r="R1212">
        <v>2</v>
      </c>
      <c r="S1212">
        <v>25</v>
      </c>
      <c r="T1212">
        <v>75</v>
      </c>
      <c r="U1212">
        <v>37</v>
      </c>
      <c r="V1212">
        <v>375</v>
      </c>
      <c r="W1212" s="1" t="s">
        <v>181</v>
      </c>
      <c r="X1212" s="1" t="s">
        <v>182</v>
      </c>
      <c r="Y1212" s="1" t="s">
        <v>54</v>
      </c>
      <c r="Z1212">
        <v>10</v>
      </c>
      <c r="AA1212" s="2">
        <v>45961</v>
      </c>
      <c r="AB1212">
        <v>317415.14</v>
      </c>
      <c r="AC1212">
        <v>426757.29</v>
      </c>
      <c r="AD1212">
        <v>8570208.7799999993</v>
      </c>
      <c r="AE1212" s="1" t="s">
        <v>55</v>
      </c>
      <c r="AF1212" s="2">
        <v>46150</v>
      </c>
      <c r="AG1212" s="2">
        <v>45976</v>
      </c>
      <c r="AH1212" s="2"/>
      <c r="AI1212" s="1" t="s">
        <v>129</v>
      </c>
      <c r="AJ1212" s="1" t="s">
        <v>57</v>
      </c>
    </row>
    <row r="1213" spans="1:36">
      <c r="A1213" s="1" t="s">
        <v>7142</v>
      </c>
      <c r="B1213" s="1" t="s">
        <v>7143</v>
      </c>
      <c r="C1213" s="1" t="s">
        <v>7144</v>
      </c>
      <c r="D1213" s="1" t="s">
        <v>486</v>
      </c>
      <c r="E1213" s="1" t="s">
        <v>254</v>
      </c>
      <c r="F1213" s="1" t="s">
        <v>217</v>
      </c>
      <c r="G1213" s="1" t="s">
        <v>487</v>
      </c>
      <c r="H1213" s="1" t="s">
        <v>43</v>
      </c>
      <c r="I1213" s="1" t="s">
        <v>44</v>
      </c>
      <c r="J1213" t="s">
        <v>65</v>
      </c>
      <c r="K1213" t="s">
        <v>66</v>
      </c>
      <c r="L1213" s="1" t="s">
        <v>7145</v>
      </c>
      <c r="M1213" s="1" t="s">
        <v>139</v>
      </c>
      <c r="N1213" s="1" t="s">
        <v>101</v>
      </c>
      <c r="O1213" s="1" t="s">
        <v>7146</v>
      </c>
      <c r="P1213" s="1" t="s">
        <v>7147</v>
      </c>
      <c r="Q1213">
        <v>99</v>
      </c>
      <c r="R1213">
        <v>35</v>
      </c>
      <c r="S1213">
        <v>64</v>
      </c>
      <c r="T1213">
        <v>30</v>
      </c>
      <c r="U1213">
        <v>15</v>
      </c>
      <c r="V1213">
        <v>150</v>
      </c>
      <c r="W1213" s="1" t="s">
        <v>161</v>
      </c>
      <c r="X1213" s="1" t="s">
        <v>162</v>
      </c>
      <c r="Y1213" s="1" t="s">
        <v>54</v>
      </c>
      <c r="Z1213">
        <v>8</v>
      </c>
      <c r="AA1213" s="2">
        <v>45977</v>
      </c>
      <c r="AB1213">
        <v>94982.57</v>
      </c>
      <c r="AC1213">
        <v>144613.79999999999</v>
      </c>
      <c r="AD1213">
        <v>9403274.4299999997</v>
      </c>
      <c r="AE1213" s="1" t="s">
        <v>55</v>
      </c>
      <c r="AF1213" s="2">
        <v>46173</v>
      </c>
      <c r="AG1213" s="2">
        <v>45980</v>
      </c>
      <c r="AH1213" s="2"/>
      <c r="AI1213" s="1" t="s">
        <v>91</v>
      </c>
      <c r="AJ1213" s="1" t="s">
        <v>92</v>
      </c>
    </row>
    <row r="1214" spans="1:36">
      <c r="A1214" s="1" t="s">
        <v>7148</v>
      </c>
      <c r="B1214" s="1" t="s">
        <v>7149</v>
      </c>
      <c r="C1214" s="1"/>
      <c r="D1214" s="1" t="s">
        <v>145</v>
      </c>
      <c r="E1214" s="1" t="s">
        <v>146</v>
      </c>
      <c r="F1214" s="1" t="s">
        <v>41</v>
      </c>
      <c r="G1214" s="1" t="s">
        <v>786</v>
      </c>
      <c r="H1214" s="1" t="s">
        <v>43</v>
      </c>
      <c r="I1214" s="1" t="s">
        <v>44</v>
      </c>
      <c r="J1214" t="s">
        <v>65</v>
      </c>
      <c r="K1214" t="s">
        <v>66</v>
      </c>
      <c r="L1214" s="1" t="s">
        <v>7150</v>
      </c>
      <c r="M1214" s="1" t="s">
        <v>68</v>
      </c>
      <c r="N1214" s="1" t="s">
        <v>236</v>
      </c>
      <c r="O1214" s="1" t="s">
        <v>7151</v>
      </c>
      <c r="P1214" s="1" t="s">
        <v>7152</v>
      </c>
      <c r="Q1214">
        <v>6</v>
      </c>
      <c r="R1214">
        <v>0</v>
      </c>
      <c r="S1214">
        <v>6</v>
      </c>
      <c r="T1214">
        <v>10</v>
      </c>
      <c r="U1214">
        <v>4</v>
      </c>
      <c r="V1214">
        <v>40</v>
      </c>
      <c r="W1214" s="1" t="s">
        <v>229</v>
      </c>
      <c r="X1214" s="1" t="s">
        <v>230</v>
      </c>
      <c r="Y1214" s="1" t="s">
        <v>153</v>
      </c>
      <c r="Z1214">
        <v>35</v>
      </c>
      <c r="AA1214" s="2">
        <v>46137</v>
      </c>
      <c r="AB1214">
        <v>178069.13</v>
      </c>
      <c r="AC1214">
        <v>235242.37</v>
      </c>
      <c r="AD1214">
        <v>1068414.78</v>
      </c>
      <c r="AE1214" s="1" t="s">
        <v>55</v>
      </c>
      <c r="AF1214" s="2">
        <v>46178</v>
      </c>
      <c r="AG1214" s="2">
        <v>46152</v>
      </c>
      <c r="AH1214" s="2"/>
      <c r="AI1214" s="1" t="s">
        <v>129</v>
      </c>
      <c r="AJ1214" s="1" t="s">
        <v>57</v>
      </c>
    </row>
    <row r="1215" spans="1:36">
      <c r="A1215" s="1" t="s">
        <v>7153</v>
      </c>
      <c r="B1215" s="1" t="s">
        <v>7154</v>
      </c>
      <c r="C1215" s="1" t="s">
        <v>7155</v>
      </c>
      <c r="D1215" s="1" t="s">
        <v>216</v>
      </c>
      <c r="E1215" s="1" t="s">
        <v>134</v>
      </c>
      <c r="F1215" s="1" t="s">
        <v>217</v>
      </c>
      <c r="G1215" s="1" t="s">
        <v>218</v>
      </c>
      <c r="H1215" s="1" t="s">
        <v>43</v>
      </c>
      <c r="I1215" s="1" t="s">
        <v>44</v>
      </c>
      <c r="J1215" t="s">
        <v>82</v>
      </c>
      <c r="K1215" t="s">
        <v>83</v>
      </c>
      <c r="L1215" s="1" t="s">
        <v>7156</v>
      </c>
      <c r="M1215" s="1" t="s">
        <v>100</v>
      </c>
      <c r="N1215" s="1" t="s">
        <v>278</v>
      </c>
      <c r="O1215" s="1" t="s">
        <v>7157</v>
      </c>
      <c r="P1215" s="1" t="s">
        <v>7158</v>
      </c>
      <c r="Q1215">
        <v>637</v>
      </c>
      <c r="R1215">
        <v>239</v>
      </c>
      <c r="S1215">
        <v>398</v>
      </c>
      <c r="T1215">
        <v>100</v>
      </c>
      <c r="U1215">
        <v>50</v>
      </c>
      <c r="V1215">
        <v>800</v>
      </c>
      <c r="W1215" s="1" t="s">
        <v>151</v>
      </c>
      <c r="X1215" s="1" t="s">
        <v>152</v>
      </c>
      <c r="Y1215" s="1" t="s">
        <v>153</v>
      </c>
      <c r="Z1215">
        <v>34</v>
      </c>
      <c r="AA1215" s="2">
        <v>46145</v>
      </c>
      <c r="AB1215">
        <v>298902.88</v>
      </c>
      <c r="AC1215">
        <v>403486.21</v>
      </c>
      <c r="AD1215">
        <v>190401134.59999999</v>
      </c>
      <c r="AE1215" s="1" t="s">
        <v>55</v>
      </c>
      <c r="AF1215" s="2">
        <v>46198</v>
      </c>
      <c r="AG1215" s="2">
        <v>46149</v>
      </c>
      <c r="AH1215" s="2"/>
      <c r="AI1215" s="1" t="s">
        <v>91</v>
      </c>
      <c r="AJ1215" s="1" t="s">
        <v>92</v>
      </c>
    </row>
    <row r="1216" spans="1:36">
      <c r="A1216" s="1" t="s">
        <v>7159</v>
      </c>
      <c r="B1216" s="1" t="s">
        <v>7160</v>
      </c>
      <c r="C1216" s="1" t="s">
        <v>7161</v>
      </c>
      <c r="D1216" s="1" t="s">
        <v>264</v>
      </c>
      <c r="E1216" s="1" t="s">
        <v>265</v>
      </c>
      <c r="F1216" s="1" t="s">
        <v>266</v>
      </c>
      <c r="G1216" s="1" t="s">
        <v>267</v>
      </c>
      <c r="H1216" s="1" t="s">
        <v>43</v>
      </c>
      <c r="I1216" s="1" t="s">
        <v>44</v>
      </c>
      <c r="J1216" t="s">
        <v>82</v>
      </c>
      <c r="K1216" t="s">
        <v>83</v>
      </c>
      <c r="L1216" s="1" t="s">
        <v>7162</v>
      </c>
      <c r="M1216" s="1" t="s">
        <v>48</v>
      </c>
      <c r="N1216" s="1" t="s">
        <v>236</v>
      </c>
      <c r="O1216" s="1" t="s">
        <v>7163</v>
      </c>
      <c r="P1216" s="1" t="s">
        <v>7164</v>
      </c>
      <c r="Q1216">
        <v>188</v>
      </c>
      <c r="R1216">
        <v>12</v>
      </c>
      <c r="S1216">
        <v>176</v>
      </c>
      <c r="T1216">
        <v>40</v>
      </c>
      <c r="U1216">
        <v>16</v>
      </c>
      <c r="V1216">
        <v>200</v>
      </c>
      <c r="W1216" s="1" t="s">
        <v>104</v>
      </c>
      <c r="X1216" s="1" t="s">
        <v>105</v>
      </c>
      <c r="Y1216" s="1" t="s">
        <v>54</v>
      </c>
      <c r="Z1216">
        <v>9</v>
      </c>
      <c r="AA1216" s="2">
        <v>45792</v>
      </c>
      <c r="AB1216">
        <v>291757.58</v>
      </c>
      <c r="AC1216">
        <v>420806.55</v>
      </c>
      <c r="AD1216">
        <v>54850425.039999999</v>
      </c>
      <c r="AE1216" s="1" t="s">
        <v>55</v>
      </c>
      <c r="AF1216" s="2">
        <v>46153</v>
      </c>
      <c r="AG1216" s="2">
        <v>45794</v>
      </c>
      <c r="AH1216" s="2"/>
      <c r="AI1216" s="1" t="s">
        <v>91</v>
      </c>
      <c r="AJ1216" s="1" t="s">
        <v>92</v>
      </c>
    </row>
    <row r="1217" spans="1:36">
      <c r="A1217" s="1" t="s">
        <v>7165</v>
      </c>
      <c r="B1217" s="1" t="s">
        <v>7166</v>
      </c>
      <c r="C1217" s="1" t="s">
        <v>7167</v>
      </c>
      <c r="D1217" s="1" t="s">
        <v>185</v>
      </c>
      <c r="E1217" s="1" t="s">
        <v>186</v>
      </c>
      <c r="F1217" s="1" t="s">
        <v>111</v>
      </c>
      <c r="G1217" s="1" t="s">
        <v>187</v>
      </c>
      <c r="H1217" s="1" t="s">
        <v>43</v>
      </c>
      <c r="I1217" s="1" t="s">
        <v>44</v>
      </c>
      <c r="J1217" t="s">
        <v>82</v>
      </c>
      <c r="K1217" t="s">
        <v>83</v>
      </c>
      <c r="L1217" s="1" t="s">
        <v>7168</v>
      </c>
      <c r="M1217" s="1" t="s">
        <v>114</v>
      </c>
      <c r="N1217" s="1" t="s">
        <v>278</v>
      </c>
      <c r="O1217" s="1" t="s">
        <v>7169</v>
      </c>
      <c r="P1217" s="1" t="s">
        <v>7170</v>
      </c>
      <c r="Q1217">
        <v>97</v>
      </c>
      <c r="R1217">
        <v>5</v>
      </c>
      <c r="S1217">
        <v>92</v>
      </c>
      <c r="T1217">
        <v>60</v>
      </c>
      <c r="U1217">
        <v>30</v>
      </c>
      <c r="V1217">
        <v>600</v>
      </c>
      <c r="W1217" s="1" t="s">
        <v>308</v>
      </c>
      <c r="X1217" s="1" t="s">
        <v>309</v>
      </c>
      <c r="Y1217" s="1" t="s">
        <v>74</v>
      </c>
      <c r="Z1217">
        <v>21</v>
      </c>
      <c r="AA1217" s="2">
        <v>46113</v>
      </c>
      <c r="AB1217">
        <v>131613.81</v>
      </c>
      <c r="AC1217">
        <v>171305.34</v>
      </c>
      <c r="AD1217">
        <v>12766539.57</v>
      </c>
      <c r="AE1217" s="1" t="s">
        <v>55</v>
      </c>
      <c r="AF1217" s="2">
        <v>46175</v>
      </c>
      <c r="AG1217" s="2">
        <v>46126</v>
      </c>
      <c r="AH1217" s="2"/>
      <c r="AI1217" s="1" t="s">
        <v>91</v>
      </c>
      <c r="AJ1217" s="1" t="s">
        <v>92</v>
      </c>
    </row>
    <row r="1218" spans="1:36">
      <c r="A1218" s="1" t="s">
        <v>7171</v>
      </c>
      <c r="B1218" s="1" t="s">
        <v>7172</v>
      </c>
      <c r="C1218" s="1" t="s">
        <v>7173</v>
      </c>
      <c r="D1218" s="1" t="s">
        <v>303</v>
      </c>
      <c r="E1218" s="1" t="s">
        <v>146</v>
      </c>
      <c r="F1218" s="1" t="s">
        <v>63</v>
      </c>
      <c r="G1218" s="1" t="s">
        <v>384</v>
      </c>
      <c r="H1218" s="1" t="s">
        <v>43</v>
      </c>
      <c r="I1218" s="1" t="s">
        <v>44</v>
      </c>
      <c r="J1218" t="s">
        <v>82</v>
      </c>
      <c r="K1218" t="s">
        <v>83</v>
      </c>
      <c r="L1218" s="1" t="s">
        <v>7174</v>
      </c>
      <c r="M1218" s="1" t="s">
        <v>100</v>
      </c>
      <c r="N1218" s="1" t="s">
        <v>203</v>
      </c>
      <c r="O1218" s="1" t="s">
        <v>7175</v>
      </c>
      <c r="P1218" s="1" t="s">
        <v>7176</v>
      </c>
      <c r="Q1218">
        <v>17</v>
      </c>
      <c r="R1218">
        <v>5</v>
      </c>
      <c r="S1218">
        <v>12</v>
      </c>
      <c r="T1218">
        <v>40</v>
      </c>
      <c r="U1218">
        <v>16</v>
      </c>
      <c r="V1218">
        <v>240</v>
      </c>
      <c r="W1218" s="1" t="s">
        <v>151</v>
      </c>
      <c r="X1218" s="1" t="s">
        <v>152</v>
      </c>
      <c r="Y1218" s="1" t="s">
        <v>153</v>
      </c>
      <c r="Z1218">
        <v>38</v>
      </c>
      <c r="AA1218" s="2">
        <v>45679</v>
      </c>
      <c r="AB1218">
        <v>27419.07</v>
      </c>
      <c r="AC1218">
        <v>33020.86</v>
      </c>
      <c r="AD1218">
        <v>466124.19</v>
      </c>
      <c r="AE1218" s="1" t="s">
        <v>55</v>
      </c>
      <c r="AF1218" s="2">
        <v>46152</v>
      </c>
      <c r="AG1218" s="2">
        <v>45681</v>
      </c>
      <c r="AH1218" s="2">
        <v>46820</v>
      </c>
      <c r="AI1218" s="1" t="s">
        <v>129</v>
      </c>
      <c r="AJ1218" s="1" t="s">
        <v>57</v>
      </c>
    </row>
    <row r="1219" spans="1:36">
      <c r="A1219" s="1" t="s">
        <v>7177</v>
      </c>
      <c r="B1219" s="1" t="s">
        <v>7178</v>
      </c>
      <c r="C1219" s="1" t="s">
        <v>7179</v>
      </c>
      <c r="D1219" s="1" t="s">
        <v>887</v>
      </c>
      <c r="E1219" s="1" t="s">
        <v>714</v>
      </c>
      <c r="F1219" s="1" t="s">
        <v>97</v>
      </c>
      <c r="G1219" s="1" t="s">
        <v>1110</v>
      </c>
      <c r="H1219" s="1" t="s">
        <v>43</v>
      </c>
      <c r="I1219" s="1" t="s">
        <v>44</v>
      </c>
      <c r="J1219" t="s">
        <v>45</v>
      </c>
      <c r="K1219" t="s">
        <v>46</v>
      </c>
      <c r="L1219" s="1" t="s">
        <v>7180</v>
      </c>
      <c r="M1219" s="1" t="s">
        <v>168</v>
      </c>
      <c r="N1219" s="1" t="s">
        <v>115</v>
      </c>
      <c r="O1219" s="1" t="s">
        <v>7181</v>
      </c>
      <c r="P1219" s="1" t="s">
        <v>7182</v>
      </c>
      <c r="Q1219">
        <v>70</v>
      </c>
      <c r="R1219">
        <v>21</v>
      </c>
      <c r="S1219">
        <v>49</v>
      </c>
      <c r="T1219">
        <v>25</v>
      </c>
      <c r="U1219">
        <v>7</v>
      </c>
      <c r="V1219">
        <v>100</v>
      </c>
      <c r="W1219" s="1" t="s">
        <v>72</v>
      </c>
      <c r="X1219" s="1" t="s">
        <v>73</v>
      </c>
      <c r="Y1219" s="1" t="s">
        <v>74</v>
      </c>
      <c r="Z1219">
        <v>20</v>
      </c>
      <c r="AA1219" s="2">
        <v>46111</v>
      </c>
      <c r="AB1219">
        <v>179234.08</v>
      </c>
      <c r="AC1219">
        <v>261398.28</v>
      </c>
      <c r="AD1219">
        <v>12546385.6</v>
      </c>
      <c r="AE1219" s="1" t="s">
        <v>55</v>
      </c>
      <c r="AF1219" s="2">
        <v>46180</v>
      </c>
      <c r="AG1219" s="2">
        <v>46115</v>
      </c>
      <c r="AH1219" s="2"/>
      <c r="AI1219" s="1" t="s">
        <v>91</v>
      </c>
      <c r="AJ1219" s="1" t="s">
        <v>92</v>
      </c>
    </row>
    <row r="1220" spans="1:36">
      <c r="A1220" s="1" t="s">
        <v>7183</v>
      </c>
      <c r="B1220" s="1" t="s">
        <v>7184</v>
      </c>
      <c r="C1220" s="1" t="s">
        <v>7185</v>
      </c>
      <c r="D1220" s="1" t="s">
        <v>426</v>
      </c>
      <c r="E1220" s="1" t="s">
        <v>146</v>
      </c>
      <c r="F1220" s="1" t="s">
        <v>266</v>
      </c>
      <c r="G1220" s="1" t="s">
        <v>267</v>
      </c>
      <c r="H1220" s="1" t="s">
        <v>43</v>
      </c>
      <c r="I1220" s="1" t="s">
        <v>44</v>
      </c>
      <c r="J1220" t="s">
        <v>82</v>
      </c>
      <c r="K1220" t="s">
        <v>83</v>
      </c>
      <c r="L1220" s="1" t="s">
        <v>7186</v>
      </c>
      <c r="M1220" s="1" t="s">
        <v>168</v>
      </c>
      <c r="N1220" s="1" t="s">
        <v>101</v>
      </c>
      <c r="O1220" s="1" t="s">
        <v>7187</v>
      </c>
      <c r="P1220" s="1" t="s">
        <v>7188</v>
      </c>
      <c r="Q1220">
        <v>36</v>
      </c>
      <c r="R1220">
        <v>13</v>
      </c>
      <c r="S1220">
        <v>23</v>
      </c>
      <c r="T1220">
        <v>20</v>
      </c>
      <c r="U1220">
        <v>10</v>
      </c>
      <c r="V1220">
        <v>100</v>
      </c>
      <c r="W1220" s="1" t="s">
        <v>88</v>
      </c>
      <c r="X1220" s="1" t="s">
        <v>89</v>
      </c>
      <c r="Y1220" s="1" t="s">
        <v>90</v>
      </c>
      <c r="Z1220">
        <v>30</v>
      </c>
      <c r="AA1220" s="2">
        <v>45813</v>
      </c>
      <c r="AB1220">
        <v>689592.59</v>
      </c>
      <c r="AC1220">
        <v>829010.58</v>
      </c>
      <c r="AD1220">
        <v>24825333.239999998</v>
      </c>
      <c r="AE1220" s="1" t="s">
        <v>55</v>
      </c>
      <c r="AF1220" s="2">
        <v>46197</v>
      </c>
      <c r="AG1220" s="2">
        <v>45815</v>
      </c>
      <c r="AH1220" s="2"/>
      <c r="AI1220" s="1" t="s">
        <v>91</v>
      </c>
      <c r="AJ1220" s="1" t="s">
        <v>92</v>
      </c>
    </row>
    <row r="1221" spans="1:36">
      <c r="A1221" s="1" t="s">
        <v>7189</v>
      </c>
      <c r="B1221" s="1" t="s">
        <v>7190</v>
      </c>
      <c r="C1221" s="1" t="s">
        <v>7191</v>
      </c>
      <c r="D1221" s="1" t="s">
        <v>96</v>
      </c>
      <c r="E1221" s="1" t="s">
        <v>40</v>
      </c>
      <c r="F1221" s="1" t="s">
        <v>97</v>
      </c>
      <c r="G1221" s="1" t="s">
        <v>1110</v>
      </c>
      <c r="H1221" s="1" t="s">
        <v>43</v>
      </c>
      <c r="I1221" s="1" t="s">
        <v>201</v>
      </c>
      <c r="J1221" t="s">
        <v>45</v>
      </c>
      <c r="K1221" t="s">
        <v>46</v>
      </c>
      <c r="L1221" s="1" t="s">
        <v>7192</v>
      </c>
      <c r="M1221" s="1" t="s">
        <v>114</v>
      </c>
      <c r="N1221" s="1" t="s">
        <v>101</v>
      </c>
      <c r="O1221" s="1" t="s">
        <v>7193</v>
      </c>
      <c r="P1221" s="1" t="s">
        <v>7194</v>
      </c>
      <c r="Q1221">
        <v>189</v>
      </c>
      <c r="R1221">
        <v>51</v>
      </c>
      <c r="S1221">
        <v>138</v>
      </c>
      <c r="T1221">
        <v>30</v>
      </c>
      <c r="U1221">
        <v>9</v>
      </c>
      <c r="V1221">
        <v>120</v>
      </c>
      <c r="W1221" s="1" t="s">
        <v>181</v>
      </c>
      <c r="X1221" s="1" t="s">
        <v>182</v>
      </c>
      <c r="Y1221" s="1" t="s">
        <v>54</v>
      </c>
      <c r="Z1221">
        <v>8</v>
      </c>
      <c r="AA1221" s="2">
        <v>46152</v>
      </c>
      <c r="AB1221">
        <v>165701.89000000001</v>
      </c>
      <c r="AC1221">
        <v>218077.34</v>
      </c>
      <c r="AD1221">
        <v>31317657.210000001</v>
      </c>
      <c r="AE1221" s="1" t="s">
        <v>55</v>
      </c>
      <c r="AF1221" s="2">
        <v>46173</v>
      </c>
      <c r="AG1221" s="2">
        <v>46167</v>
      </c>
      <c r="AH1221" s="2"/>
      <c r="AI1221" s="1" t="s">
        <v>410</v>
      </c>
      <c r="AJ1221" s="1" t="s">
        <v>92</v>
      </c>
    </row>
    <row r="1222" spans="1:36">
      <c r="A1222" s="1" t="s">
        <v>7195</v>
      </c>
      <c r="B1222" s="1" t="s">
        <v>7196</v>
      </c>
      <c r="C1222" s="1" t="s">
        <v>7197</v>
      </c>
      <c r="D1222" s="1" t="s">
        <v>662</v>
      </c>
      <c r="E1222" s="1" t="s">
        <v>186</v>
      </c>
      <c r="F1222" s="1" t="s">
        <v>80</v>
      </c>
      <c r="G1222" s="1" t="s">
        <v>285</v>
      </c>
      <c r="H1222" s="1" t="s">
        <v>43</v>
      </c>
      <c r="I1222" s="1" t="s">
        <v>44</v>
      </c>
      <c r="J1222" t="s">
        <v>65</v>
      </c>
      <c r="K1222" t="s">
        <v>66</v>
      </c>
      <c r="L1222" s="1" t="s">
        <v>5726</v>
      </c>
      <c r="M1222" s="1" t="s">
        <v>139</v>
      </c>
      <c r="N1222" s="1" t="s">
        <v>278</v>
      </c>
      <c r="O1222" s="1" t="s">
        <v>7198</v>
      </c>
      <c r="P1222" s="1" t="s">
        <v>7199</v>
      </c>
      <c r="Q1222">
        <v>0</v>
      </c>
      <c r="R1222">
        <v>0</v>
      </c>
      <c r="S1222">
        <v>0</v>
      </c>
      <c r="T1222">
        <v>10</v>
      </c>
      <c r="U1222">
        <v>5</v>
      </c>
      <c r="V1222">
        <v>60</v>
      </c>
      <c r="W1222" s="1" t="s">
        <v>52</v>
      </c>
      <c r="X1222" s="1" t="s">
        <v>53</v>
      </c>
      <c r="Y1222" s="1" t="s">
        <v>54</v>
      </c>
      <c r="Z1222">
        <v>4</v>
      </c>
      <c r="AA1222" s="2">
        <v>46068</v>
      </c>
      <c r="AB1222">
        <v>636005.35</v>
      </c>
      <c r="AC1222">
        <v>976227.74</v>
      </c>
      <c r="AD1222">
        <v>0</v>
      </c>
      <c r="AE1222" s="1" t="s">
        <v>55</v>
      </c>
      <c r="AF1222" s="2">
        <v>46144</v>
      </c>
      <c r="AG1222" s="2">
        <v>46072</v>
      </c>
      <c r="AH1222" s="2"/>
      <c r="AI1222" s="1" t="s">
        <v>56</v>
      </c>
      <c r="AJ1222" s="1" t="s">
        <v>57</v>
      </c>
    </row>
    <row r="1223" spans="1:36">
      <c r="A1223" s="1" t="s">
        <v>7200</v>
      </c>
      <c r="B1223" s="1" t="s">
        <v>7201</v>
      </c>
      <c r="C1223" s="1" t="s">
        <v>7202</v>
      </c>
      <c r="D1223" s="1" t="s">
        <v>133</v>
      </c>
      <c r="E1223" s="1" t="s">
        <v>134</v>
      </c>
      <c r="F1223" s="1" t="s">
        <v>135</v>
      </c>
      <c r="G1223" s="1" t="s">
        <v>136</v>
      </c>
      <c r="H1223" s="1" t="s">
        <v>137</v>
      </c>
      <c r="I1223" s="1" t="s">
        <v>44</v>
      </c>
      <c r="J1223" t="s">
        <v>45</v>
      </c>
      <c r="K1223" t="s">
        <v>46</v>
      </c>
      <c r="L1223" s="1" t="s">
        <v>7203</v>
      </c>
      <c r="M1223" s="1" t="s">
        <v>168</v>
      </c>
      <c r="N1223" s="1" t="s">
        <v>178</v>
      </c>
      <c r="O1223" s="1" t="s">
        <v>7204</v>
      </c>
      <c r="P1223" s="1" t="s">
        <v>7205</v>
      </c>
      <c r="Q1223">
        <v>146</v>
      </c>
      <c r="R1223">
        <v>36</v>
      </c>
      <c r="S1223">
        <v>110</v>
      </c>
      <c r="T1223">
        <v>60</v>
      </c>
      <c r="U1223">
        <v>30</v>
      </c>
      <c r="V1223">
        <v>480</v>
      </c>
      <c r="W1223" s="1" t="s">
        <v>72</v>
      </c>
      <c r="X1223" s="1" t="s">
        <v>73</v>
      </c>
      <c r="Y1223" s="1" t="s">
        <v>74</v>
      </c>
      <c r="Z1223">
        <v>19</v>
      </c>
      <c r="AA1223" s="2">
        <v>46063</v>
      </c>
      <c r="AB1223">
        <v>4158.6899999999996</v>
      </c>
      <c r="AC1223">
        <v>5533.09</v>
      </c>
      <c r="AD1223">
        <v>607168.74</v>
      </c>
      <c r="AE1223" s="1" t="s">
        <v>55</v>
      </c>
      <c r="AF1223" s="2">
        <v>46153</v>
      </c>
      <c r="AG1223" s="2">
        <v>46073</v>
      </c>
      <c r="AH1223" s="2">
        <v>46767</v>
      </c>
      <c r="AI1223" s="1" t="s">
        <v>91</v>
      </c>
      <c r="AJ1223" s="1" t="s">
        <v>92</v>
      </c>
    </row>
    <row r="1224" spans="1:36">
      <c r="A1224" s="1" t="s">
        <v>7206</v>
      </c>
      <c r="B1224" s="1" t="s">
        <v>7207</v>
      </c>
      <c r="C1224" s="1" t="s">
        <v>7208</v>
      </c>
      <c r="D1224" s="1" t="s">
        <v>209</v>
      </c>
      <c r="E1224" s="1" t="s">
        <v>40</v>
      </c>
      <c r="F1224" s="1" t="s">
        <v>123</v>
      </c>
      <c r="G1224" s="1" t="s">
        <v>124</v>
      </c>
      <c r="H1224" s="1" t="s">
        <v>43</v>
      </c>
      <c r="I1224" s="1" t="s">
        <v>201</v>
      </c>
      <c r="J1224" t="s">
        <v>82</v>
      </c>
      <c r="K1224" t="s">
        <v>83</v>
      </c>
      <c r="L1224" s="1" t="s">
        <v>427</v>
      </c>
      <c r="M1224" s="1" t="s">
        <v>85</v>
      </c>
      <c r="N1224" s="1" t="s">
        <v>203</v>
      </c>
      <c r="O1224" s="1" t="s">
        <v>1491</v>
      </c>
      <c r="P1224" s="1" t="s">
        <v>7209</v>
      </c>
      <c r="Q1224">
        <v>198</v>
      </c>
      <c r="R1224">
        <v>24</v>
      </c>
      <c r="S1224">
        <v>174</v>
      </c>
      <c r="T1224">
        <v>100</v>
      </c>
      <c r="U1224">
        <v>30</v>
      </c>
      <c r="V1224">
        <v>400</v>
      </c>
      <c r="W1224" s="1" t="s">
        <v>88</v>
      </c>
      <c r="X1224" s="1" t="s">
        <v>89</v>
      </c>
      <c r="Y1224" s="1" t="s">
        <v>90</v>
      </c>
      <c r="Z1224">
        <v>29</v>
      </c>
      <c r="AA1224" s="2">
        <v>45831</v>
      </c>
      <c r="AB1224">
        <v>610515.34</v>
      </c>
      <c r="AC1224">
        <v>720378.7</v>
      </c>
      <c r="AD1224">
        <v>120882037.3</v>
      </c>
      <c r="AE1224" s="1" t="s">
        <v>55</v>
      </c>
      <c r="AF1224" s="2">
        <v>46156</v>
      </c>
      <c r="AG1224" s="2">
        <v>45836</v>
      </c>
      <c r="AH1224" s="2"/>
      <c r="AI1224" s="1" t="s">
        <v>91</v>
      </c>
      <c r="AJ1224" s="1" t="s">
        <v>92</v>
      </c>
    </row>
    <row r="1225" spans="1:36">
      <c r="A1225" s="1" t="s">
        <v>7210</v>
      </c>
      <c r="B1225" s="1" t="s">
        <v>7211</v>
      </c>
      <c r="C1225" s="1" t="s">
        <v>7212</v>
      </c>
      <c r="D1225" s="1" t="s">
        <v>303</v>
      </c>
      <c r="E1225" s="1" t="s">
        <v>146</v>
      </c>
      <c r="F1225" s="1" t="s">
        <v>63</v>
      </c>
      <c r="G1225" s="1" t="s">
        <v>64</v>
      </c>
      <c r="H1225" s="1" t="s">
        <v>43</v>
      </c>
      <c r="I1225" s="1" t="s">
        <v>44</v>
      </c>
      <c r="J1225" t="s">
        <v>45</v>
      </c>
      <c r="K1225" t="s">
        <v>46</v>
      </c>
      <c r="L1225" s="1" t="s">
        <v>3504</v>
      </c>
      <c r="M1225" s="1" t="s">
        <v>48</v>
      </c>
      <c r="N1225" s="1" t="s">
        <v>69</v>
      </c>
      <c r="O1225" s="1" t="s">
        <v>7213</v>
      </c>
      <c r="P1225" s="1" t="s">
        <v>7214</v>
      </c>
      <c r="Q1225">
        <v>215</v>
      </c>
      <c r="R1225">
        <v>85</v>
      </c>
      <c r="S1225">
        <v>130</v>
      </c>
      <c r="U1225">
        <v>12</v>
      </c>
      <c r="V1225">
        <v>200</v>
      </c>
      <c r="W1225" s="1" t="s">
        <v>72</v>
      </c>
      <c r="X1225" s="1" t="s">
        <v>73</v>
      </c>
      <c r="Y1225" s="1" t="s">
        <v>74</v>
      </c>
      <c r="Z1225">
        <v>14</v>
      </c>
      <c r="AA1225" s="2">
        <v>46058</v>
      </c>
      <c r="AB1225">
        <v>173811.35</v>
      </c>
      <c r="AC1225">
        <v>253324.53</v>
      </c>
      <c r="AD1225">
        <v>37369440.25</v>
      </c>
      <c r="AE1225" s="1" t="s">
        <v>55</v>
      </c>
      <c r="AF1225" s="2">
        <v>46145</v>
      </c>
      <c r="AG1225" s="2">
        <v>46063</v>
      </c>
      <c r="AH1225" s="2">
        <v>46344</v>
      </c>
      <c r="AI1225" s="1" t="s">
        <v>410</v>
      </c>
      <c r="AJ1225" s="1" t="s">
        <v>92</v>
      </c>
    </row>
    <row r="1226" spans="1:36">
      <c r="A1226" s="1" t="s">
        <v>7215</v>
      </c>
      <c r="B1226" s="1" t="s">
        <v>7216</v>
      </c>
      <c r="C1226" s="1" t="s">
        <v>7217</v>
      </c>
      <c r="D1226" s="1" t="s">
        <v>643</v>
      </c>
      <c r="E1226" s="1" t="s">
        <v>62</v>
      </c>
      <c r="F1226" s="1" t="s">
        <v>135</v>
      </c>
      <c r="G1226" s="1" t="s">
        <v>166</v>
      </c>
      <c r="H1226" s="1" t="s">
        <v>137</v>
      </c>
      <c r="I1226" s="1" t="s">
        <v>44</v>
      </c>
      <c r="J1226" t="s">
        <v>65</v>
      </c>
      <c r="K1226" t="s">
        <v>66</v>
      </c>
      <c r="L1226" s="1" t="s">
        <v>6583</v>
      </c>
      <c r="M1226" s="1" t="s">
        <v>139</v>
      </c>
      <c r="N1226" s="1" t="s">
        <v>115</v>
      </c>
      <c r="O1226" s="1" t="s">
        <v>7218</v>
      </c>
      <c r="P1226" s="1" t="s">
        <v>7219</v>
      </c>
      <c r="Q1226">
        <v>95</v>
      </c>
      <c r="R1226">
        <v>6</v>
      </c>
      <c r="S1226">
        <v>89</v>
      </c>
      <c r="T1226">
        <v>10</v>
      </c>
      <c r="U1226">
        <v>4</v>
      </c>
      <c r="V1226">
        <v>100</v>
      </c>
      <c r="W1226" s="1" t="s">
        <v>444</v>
      </c>
      <c r="X1226" s="1" t="s">
        <v>445</v>
      </c>
      <c r="Y1226" s="1" t="s">
        <v>74</v>
      </c>
      <c r="Z1226">
        <v>20</v>
      </c>
      <c r="AA1226" s="2">
        <v>46054</v>
      </c>
      <c r="AB1226">
        <v>3678.6</v>
      </c>
      <c r="AC1226">
        <v>4693.82</v>
      </c>
      <c r="AD1226">
        <v>349467</v>
      </c>
      <c r="AE1226" s="1" t="s">
        <v>55</v>
      </c>
      <c r="AF1226" s="2">
        <v>46189</v>
      </c>
      <c r="AG1226" s="2">
        <v>46069</v>
      </c>
      <c r="AH1226" s="2">
        <v>46589</v>
      </c>
      <c r="AI1226" s="1" t="s">
        <v>91</v>
      </c>
      <c r="AJ1226" s="1" t="s">
        <v>92</v>
      </c>
    </row>
    <row r="1227" spans="1:36">
      <c r="A1227" s="1" t="s">
        <v>7220</v>
      </c>
      <c r="B1227" s="1" t="s">
        <v>7221</v>
      </c>
      <c r="C1227" s="1" t="s">
        <v>7222</v>
      </c>
      <c r="D1227" s="1" t="s">
        <v>378</v>
      </c>
      <c r="E1227" s="1" t="s">
        <v>110</v>
      </c>
      <c r="F1227" s="1" t="s">
        <v>63</v>
      </c>
      <c r="G1227" s="1" t="s">
        <v>304</v>
      </c>
      <c r="H1227" s="1" t="s">
        <v>43</v>
      </c>
      <c r="I1227" s="1" t="s">
        <v>44</v>
      </c>
      <c r="J1227" t="s">
        <v>65</v>
      </c>
      <c r="K1227" t="s">
        <v>66</v>
      </c>
      <c r="L1227" s="1" t="s">
        <v>7223</v>
      </c>
      <c r="M1227" s="1" t="s">
        <v>168</v>
      </c>
      <c r="N1227" s="1" t="s">
        <v>278</v>
      </c>
      <c r="O1227" s="1" t="s">
        <v>7224</v>
      </c>
      <c r="P1227" s="1" t="s">
        <v>7225</v>
      </c>
      <c r="Q1227">
        <v>-6</v>
      </c>
      <c r="R1227">
        <v>0</v>
      </c>
      <c r="S1227">
        <v>52</v>
      </c>
      <c r="T1227">
        <v>10</v>
      </c>
      <c r="U1227">
        <v>5</v>
      </c>
      <c r="V1227">
        <v>60</v>
      </c>
      <c r="W1227" s="1" t="s">
        <v>444</v>
      </c>
      <c r="X1227" s="1" t="s">
        <v>445</v>
      </c>
      <c r="Y1227" s="1" t="s">
        <v>74</v>
      </c>
      <c r="Z1227">
        <v>20</v>
      </c>
      <c r="AA1227" s="2">
        <v>45752</v>
      </c>
      <c r="AB1227">
        <v>7833.51</v>
      </c>
      <c r="AC1227">
        <v>9013.26</v>
      </c>
      <c r="AD1227">
        <v>407342.52</v>
      </c>
      <c r="AE1227" s="1" t="s">
        <v>55</v>
      </c>
      <c r="AF1227" s="2">
        <v>46164</v>
      </c>
      <c r="AG1227" s="2">
        <v>45760</v>
      </c>
      <c r="AH1227" s="2">
        <v>46615</v>
      </c>
      <c r="AI1227" s="1" t="s">
        <v>91</v>
      </c>
      <c r="AJ1227" s="1" t="s">
        <v>92</v>
      </c>
    </row>
    <row r="1228" spans="1:36">
      <c r="A1228" s="1" t="s">
        <v>7226</v>
      </c>
      <c r="B1228" s="1" t="s">
        <v>7227</v>
      </c>
      <c r="C1228" s="1" t="s">
        <v>7228</v>
      </c>
      <c r="D1228" s="1" t="s">
        <v>426</v>
      </c>
      <c r="E1228" s="1" t="s">
        <v>146</v>
      </c>
      <c r="F1228" s="1" t="s">
        <v>266</v>
      </c>
      <c r="G1228" s="1" t="s">
        <v>267</v>
      </c>
      <c r="H1228" s="1" t="s">
        <v>43</v>
      </c>
      <c r="I1228" s="1" t="s">
        <v>201</v>
      </c>
      <c r="J1228" t="s">
        <v>82</v>
      </c>
      <c r="K1228" t="s">
        <v>83</v>
      </c>
      <c r="L1228" s="1" t="s">
        <v>7229</v>
      </c>
      <c r="M1228" s="1" t="s">
        <v>114</v>
      </c>
      <c r="N1228" s="1" t="s">
        <v>49</v>
      </c>
      <c r="O1228" s="1" t="s">
        <v>7230</v>
      </c>
      <c r="P1228" s="1" t="s">
        <v>7231</v>
      </c>
      <c r="Q1228">
        <v>0</v>
      </c>
      <c r="R1228">
        <v>0</v>
      </c>
      <c r="S1228">
        <v>0</v>
      </c>
      <c r="T1228">
        <v>30</v>
      </c>
      <c r="U1228">
        <v>12</v>
      </c>
      <c r="V1228">
        <v>150</v>
      </c>
      <c r="W1228" s="1" t="s">
        <v>308</v>
      </c>
      <c r="X1228" s="1" t="s">
        <v>309</v>
      </c>
      <c r="Y1228" s="1" t="s">
        <v>74</v>
      </c>
      <c r="Z1228">
        <v>24</v>
      </c>
      <c r="AA1228" s="2">
        <v>46106</v>
      </c>
      <c r="AB1228">
        <v>503183.09</v>
      </c>
      <c r="AC1228">
        <v>755328.15</v>
      </c>
      <c r="AD1228">
        <v>0</v>
      </c>
      <c r="AE1228" s="1" t="s">
        <v>55</v>
      </c>
      <c r="AF1228" s="2">
        <v>46149</v>
      </c>
      <c r="AG1228" s="2">
        <v>46121</v>
      </c>
      <c r="AH1228" s="2"/>
      <c r="AI1228" s="1" t="s">
        <v>56</v>
      </c>
      <c r="AJ1228" s="1" t="s">
        <v>57</v>
      </c>
    </row>
    <row r="1229" spans="1:36">
      <c r="A1229" s="1" t="s">
        <v>7232</v>
      </c>
      <c r="B1229" s="1" t="s">
        <v>7233</v>
      </c>
      <c r="C1229" s="1" t="s">
        <v>7234</v>
      </c>
      <c r="D1229" s="1" t="s">
        <v>264</v>
      </c>
      <c r="E1229" s="1" t="s">
        <v>265</v>
      </c>
      <c r="F1229" s="1" t="s">
        <v>266</v>
      </c>
      <c r="G1229" s="1" t="s">
        <v>276</v>
      </c>
      <c r="H1229" s="1" t="s">
        <v>43</v>
      </c>
      <c r="I1229" s="1" t="s">
        <v>44</v>
      </c>
      <c r="J1229" t="s">
        <v>45</v>
      </c>
      <c r="K1229" t="s">
        <v>46</v>
      </c>
      <c r="L1229" s="1" t="s">
        <v>669</v>
      </c>
      <c r="M1229" s="1" t="s">
        <v>114</v>
      </c>
      <c r="N1229" s="1" t="s">
        <v>178</v>
      </c>
      <c r="O1229" s="1" t="s">
        <v>7235</v>
      </c>
      <c r="P1229" s="1" t="s">
        <v>1138</v>
      </c>
      <c r="Q1229">
        <v>47</v>
      </c>
      <c r="R1229">
        <v>15</v>
      </c>
      <c r="S1229">
        <v>32</v>
      </c>
      <c r="T1229">
        <v>60</v>
      </c>
      <c r="U1229">
        <v>18</v>
      </c>
      <c r="V1229">
        <v>300</v>
      </c>
      <c r="W1229" s="1" t="s">
        <v>151</v>
      </c>
      <c r="X1229" s="1" t="s">
        <v>152</v>
      </c>
      <c r="Y1229" s="1" t="s">
        <v>153</v>
      </c>
      <c r="Z1229">
        <v>38</v>
      </c>
      <c r="AA1229" s="2">
        <v>45947</v>
      </c>
      <c r="AB1229">
        <v>252079.93</v>
      </c>
      <c r="AC1229">
        <v>363836.14</v>
      </c>
      <c r="AD1229">
        <v>11847756.710000001</v>
      </c>
      <c r="AE1229" s="1" t="s">
        <v>55</v>
      </c>
      <c r="AF1229" s="2">
        <v>46171</v>
      </c>
      <c r="AG1229" s="2">
        <v>45953</v>
      </c>
      <c r="AH1229" s="2"/>
      <c r="AI1229" s="1" t="s">
        <v>129</v>
      </c>
      <c r="AJ1229" s="1" t="s">
        <v>57</v>
      </c>
    </row>
    <row r="1230" spans="1:36">
      <c r="A1230" s="1" t="s">
        <v>7236</v>
      </c>
      <c r="B1230" s="1" t="s">
        <v>7237</v>
      </c>
      <c r="C1230" s="1" t="s">
        <v>7238</v>
      </c>
      <c r="D1230" s="1" t="s">
        <v>39</v>
      </c>
      <c r="E1230" s="1" t="s">
        <v>40</v>
      </c>
      <c r="F1230" s="1" t="s">
        <v>41</v>
      </c>
      <c r="G1230" s="1" t="s">
        <v>42</v>
      </c>
      <c r="H1230" s="1" t="s">
        <v>43</v>
      </c>
      <c r="I1230" s="1" t="s">
        <v>44</v>
      </c>
      <c r="J1230" t="s">
        <v>65</v>
      </c>
      <c r="K1230" t="s">
        <v>66</v>
      </c>
      <c r="L1230" s="1" t="s">
        <v>3701</v>
      </c>
      <c r="M1230" s="1" t="s">
        <v>168</v>
      </c>
      <c r="N1230" s="1" t="s">
        <v>49</v>
      </c>
      <c r="O1230" s="1" t="s">
        <v>7239</v>
      </c>
      <c r="P1230" s="1" t="s">
        <v>7240</v>
      </c>
      <c r="Q1230">
        <v>76</v>
      </c>
      <c r="R1230">
        <v>5</v>
      </c>
      <c r="S1230">
        <v>71</v>
      </c>
      <c r="T1230">
        <v>30</v>
      </c>
      <c r="U1230">
        <v>15</v>
      </c>
      <c r="V1230">
        <v>120</v>
      </c>
      <c r="W1230" s="1" t="s">
        <v>181</v>
      </c>
      <c r="X1230" s="1" t="s">
        <v>182</v>
      </c>
      <c r="Y1230" s="1" t="s">
        <v>54</v>
      </c>
      <c r="Z1230">
        <v>6</v>
      </c>
      <c r="AA1230" s="2">
        <v>45820</v>
      </c>
      <c r="AB1230">
        <v>67028.45</v>
      </c>
      <c r="AC1230">
        <v>98205.86</v>
      </c>
      <c r="AD1230">
        <v>5094162.2</v>
      </c>
      <c r="AE1230" s="1" t="s">
        <v>55</v>
      </c>
      <c r="AF1230" s="2">
        <v>46164</v>
      </c>
      <c r="AG1230" s="2">
        <v>45821</v>
      </c>
      <c r="AH1230" s="2"/>
      <c r="AI1230" s="1" t="s">
        <v>91</v>
      </c>
      <c r="AJ1230" s="1" t="s">
        <v>92</v>
      </c>
    </row>
    <row r="1231" spans="1:36">
      <c r="A1231" s="1" t="s">
        <v>7241</v>
      </c>
      <c r="B1231" s="1" t="s">
        <v>7242</v>
      </c>
      <c r="C1231" s="1" t="s">
        <v>7243</v>
      </c>
      <c r="D1231" s="1" t="s">
        <v>837</v>
      </c>
      <c r="E1231" s="1" t="s">
        <v>265</v>
      </c>
      <c r="F1231" s="1" t="s">
        <v>622</v>
      </c>
      <c r="G1231" s="1" t="s">
        <v>693</v>
      </c>
      <c r="H1231" s="1" t="s">
        <v>43</v>
      </c>
      <c r="I1231" s="1" t="s">
        <v>44</v>
      </c>
      <c r="J1231" t="s">
        <v>65</v>
      </c>
      <c r="K1231" t="s">
        <v>66</v>
      </c>
      <c r="L1231" s="1" t="s">
        <v>2643</v>
      </c>
      <c r="M1231" s="1" t="s">
        <v>68</v>
      </c>
      <c r="N1231" s="1" t="s">
        <v>49</v>
      </c>
      <c r="O1231" s="1" t="s">
        <v>7244</v>
      </c>
      <c r="P1231" s="1" t="s">
        <v>7245</v>
      </c>
      <c r="Q1231">
        <v>44</v>
      </c>
      <c r="R1231">
        <v>12</v>
      </c>
      <c r="S1231">
        <v>32</v>
      </c>
      <c r="T1231">
        <v>20</v>
      </c>
      <c r="U1231">
        <v>8</v>
      </c>
      <c r="V1231">
        <v>100</v>
      </c>
      <c r="W1231" s="1" t="s">
        <v>444</v>
      </c>
      <c r="X1231" s="1" t="s">
        <v>445</v>
      </c>
      <c r="Y1231" s="1" t="s">
        <v>74</v>
      </c>
      <c r="Z1231">
        <v>21</v>
      </c>
      <c r="AA1231" s="2">
        <v>45786</v>
      </c>
      <c r="AB1231">
        <v>355997.29</v>
      </c>
      <c r="AC1231">
        <v>449966.5</v>
      </c>
      <c r="AD1231">
        <v>15663880.76</v>
      </c>
      <c r="AE1231" s="1" t="s">
        <v>55</v>
      </c>
      <c r="AF1231" s="2">
        <v>46176</v>
      </c>
      <c r="AG1231" s="2">
        <v>45794</v>
      </c>
      <c r="AH1231" s="2"/>
      <c r="AI1231" s="1" t="s">
        <v>91</v>
      </c>
      <c r="AJ1231" s="1" t="s">
        <v>92</v>
      </c>
    </row>
    <row r="1232" spans="1:36">
      <c r="A1232" s="1" t="s">
        <v>7246</v>
      </c>
      <c r="B1232" s="1" t="s">
        <v>7247</v>
      </c>
      <c r="C1232" s="1" t="s">
        <v>7248</v>
      </c>
      <c r="D1232" s="1" t="s">
        <v>740</v>
      </c>
      <c r="E1232" s="1" t="s">
        <v>275</v>
      </c>
      <c r="F1232" s="1" t="s">
        <v>622</v>
      </c>
      <c r="G1232" s="1" t="s">
        <v>747</v>
      </c>
      <c r="H1232" s="1" t="s">
        <v>43</v>
      </c>
      <c r="I1232" s="1" t="s">
        <v>201</v>
      </c>
      <c r="J1232" t="s">
        <v>82</v>
      </c>
      <c r="K1232" t="s">
        <v>83</v>
      </c>
      <c r="L1232" s="1" t="s">
        <v>7249</v>
      </c>
      <c r="M1232" s="1" t="s">
        <v>48</v>
      </c>
      <c r="N1232" s="1" t="s">
        <v>69</v>
      </c>
      <c r="O1232" s="1" t="s">
        <v>7250</v>
      </c>
      <c r="P1232" s="1" t="s">
        <v>7251</v>
      </c>
      <c r="Q1232">
        <v>196</v>
      </c>
      <c r="R1232">
        <v>68</v>
      </c>
      <c r="S1232">
        <v>128</v>
      </c>
      <c r="T1232">
        <v>100</v>
      </c>
      <c r="U1232">
        <v>40</v>
      </c>
      <c r="V1232">
        <v>800</v>
      </c>
      <c r="W1232" s="1" t="s">
        <v>104</v>
      </c>
      <c r="X1232" s="1" t="s">
        <v>105</v>
      </c>
      <c r="Y1232" s="1" t="s">
        <v>54</v>
      </c>
      <c r="Z1232">
        <v>7</v>
      </c>
      <c r="AA1232" s="2">
        <v>45867</v>
      </c>
      <c r="AB1232">
        <v>154441.17000000001</v>
      </c>
      <c r="AC1232">
        <v>184659.18</v>
      </c>
      <c r="AD1232">
        <v>30270469.32</v>
      </c>
      <c r="AE1232" s="1" t="s">
        <v>55</v>
      </c>
      <c r="AF1232" s="2">
        <v>46175</v>
      </c>
      <c r="AG1232" s="2">
        <v>45876</v>
      </c>
      <c r="AH1232" s="2"/>
      <c r="AI1232" s="1" t="s">
        <v>91</v>
      </c>
      <c r="AJ1232" s="1" t="s">
        <v>92</v>
      </c>
    </row>
    <row r="1233" spans="1:36">
      <c r="A1233" s="1" t="s">
        <v>7252</v>
      </c>
      <c r="B1233" s="1" t="s">
        <v>7253</v>
      </c>
      <c r="C1233" s="1" t="s">
        <v>7254</v>
      </c>
      <c r="D1233" s="1" t="s">
        <v>1372</v>
      </c>
      <c r="E1233" s="1" t="s">
        <v>978</v>
      </c>
      <c r="F1233" s="1" t="s">
        <v>97</v>
      </c>
      <c r="G1233" s="1" t="s">
        <v>715</v>
      </c>
      <c r="H1233" s="1" t="s">
        <v>43</v>
      </c>
      <c r="I1233" s="1" t="s">
        <v>44</v>
      </c>
      <c r="J1233" t="s">
        <v>65</v>
      </c>
      <c r="K1233" t="s">
        <v>66</v>
      </c>
      <c r="L1233" s="1" t="s">
        <v>7255</v>
      </c>
      <c r="M1233" s="1" t="s">
        <v>139</v>
      </c>
      <c r="N1233" s="1" t="s">
        <v>101</v>
      </c>
      <c r="O1233" s="1" t="s">
        <v>7256</v>
      </c>
      <c r="P1233" s="1" t="s">
        <v>7257</v>
      </c>
      <c r="Q1233">
        <v>132</v>
      </c>
      <c r="R1233">
        <v>36</v>
      </c>
      <c r="S1233">
        <v>96</v>
      </c>
      <c r="T1233">
        <v>25</v>
      </c>
      <c r="U1233">
        <v>10</v>
      </c>
      <c r="V1233">
        <v>150</v>
      </c>
      <c r="W1233" s="1" t="s">
        <v>52</v>
      </c>
      <c r="X1233" s="1" t="s">
        <v>53</v>
      </c>
      <c r="Y1233" s="1" t="s">
        <v>54</v>
      </c>
      <c r="Z1233">
        <v>5</v>
      </c>
      <c r="AA1233" s="2">
        <v>46070</v>
      </c>
      <c r="AB1233">
        <v>52503.78</v>
      </c>
      <c r="AC1233">
        <v>64069.55</v>
      </c>
      <c r="AD1233">
        <v>6930498.96</v>
      </c>
      <c r="AE1233" s="1" t="s">
        <v>55</v>
      </c>
      <c r="AF1233" s="2">
        <v>46154</v>
      </c>
      <c r="AG1233" s="2">
        <v>46078</v>
      </c>
      <c r="AH1233" s="2"/>
      <c r="AI1233" s="1" t="s">
        <v>91</v>
      </c>
      <c r="AJ1233" s="1" t="s">
        <v>92</v>
      </c>
    </row>
    <row r="1234" spans="1:36">
      <c r="A1234" s="1" t="s">
        <v>7258</v>
      </c>
      <c r="B1234" s="1" t="s">
        <v>7259</v>
      </c>
      <c r="C1234" s="1" t="s">
        <v>7260</v>
      </c>
      <c r="D1234" s="1" t="s">
        <v>1372</v>
      </c>
      <c r="E1234" s="1" t="s">
        <v>978</v>
      </c>
      <c r="F1234" s="1" t="s">
        <v>97</v>
      </c>
      <c r="G1234" s="1" t="s">
        <v>715</v>
      </c>
      <c r="H1234" s="1" t="s">
        <v>43</v>
      </c>
      <c r="I1234" s="1" t="s">
        <v>44</v>
      </c>
      <c r="J1234" t="s">
        <v>65</v>
      </c>
      <c r="K1234" t="s">
        <v>66</v>
      </c>
      <c r="L1234" s="1" t="s">
        <v>7255</v>
      </c>
      <c r="M1234" s="1" t="s">
        <v>139</v>
      </c>
      <c r="N1234" s="1" t="s">
        <v>101</v>
      </c>
      <c r="O1234" s="1" t="s">
        <v>7261</v>
      </c>
      <c r="P1234" s="1" t="s">
        <v>7262</v>
      </c>
      <c r="Q1234">
        <v>41</v>
      </c>
      <c r="R1234">
        <v>5</v>
      </c>
      <c r="S1234">
        <v>36</v>
      </c>
      <c r="T1234">
        <v>60</v>
      </c>
      <c r="U1234">
        <v>24</v>
      </c>
      <c r="V1234">
        <v>360</v>
      </c>
      <c r="W1234" s="1" t="s">
        <v>161</v>
      </c>
      <c r="X1234" s="1" t="s">
        <v>162</v>
      </c>
      <c r="Y1234" s="1" t="s">
        <v>54</v>
      </c>
      <c r="Z1234">
        <v>4</v>
      </c>
      <c r="AA1234" s="2">
        <v>45716</v>
      </c>
      <c r="AB1234">
        <v>62896.54</v>
      </c>
      <c r="AC1234">
        <v>79228.63</v>
      </c>
      <c r="AD1234">
        <v>2578758.14</v>
      </c>
      <c r="AE1234" s="1" t="s">
        <v>55</v>
      </c>
      <c r="AF1234" s="2">
        <v>46179</v>
      </c>
      <c r="AG1234" s="2">
        <v>45724</v>
      </c>
      <c r="AH1234" s="2"/>
      <c r="AI1234" s="1" t="s">
        <v>129</v>
      </c>
      <c r="AJ1234" s="1" t="s">
        <v>57</v>
      </c>
    </row>
    <row r="1235" spans="1:36">
      <c r="A1235" s="1" t="s">
        <v>7263</v>
      </c>
      <c r="B1235" s="1" t="s">
        <v>7264</v>
      </c>
      <c r="C1235" s="1" t="s">
        <v>7265</v>
      </c>
      <c r="D1235" s="1" t="s">
        <v>426</v>
      </c>
      <c r="E1235" s="1" t="s">
        <v>146</v>
      </c>
      <c r="F1235" s="1" t="s">
        <v>266</v>
      </c>
      <c r="G1235" s="1" t="s">
        <v>276</v>
      </c>
      <c r="H1235" s="1" t="s">
        <v>43</v>
      </c>
      <c r="I1235" s="1" t="s">
        <v>44</v>
      </c>
      <c r="J1235" t="s">
        <v>65</v>
      </c>
      <c r="K1235" t="s">
        <v>66</v>
      </c>
      <c r="L1235" s="1" t="s">
        <v>7266</v>
      </c>
      <c r="M1235" s="1" t="s">
        <v>168</v>
      </c>
      <c r="N1235" s="1" t="s">
        <v>278</v>
      </c>
      <c r="O1235" s="1" t="s">
        <v>7267</v>
      </c>
      <c r="P1235" s="1" t="s">
        <v>7268</v>
      </c>
      <c r="Q1235">
        <v>61</v>
      </c>
      <c r="R1235">
        <v>12</v>
      </c>
      <c r="S1235">
        <v>49</v>
      </c>
      <c r="T1235">
        <v>25</v>
      </c>
      <c r="U1235">
        <v>10</v>
      </c>
      <c r="V1235">
        <v>200</v>
      </c>
      <c r="W1235" s="1" t="s">
        <v>72</v>
      </c>
      <c r="X1235" s="1" t="s">
        <v>73</v>
      </c>
      <c r="Y1235" s="1" t="s">
        <v>74</v>
      </c>
      <c r="Z1235">
        <v>15</v>
      </c>
      <c r="AA1235" s="2">
        <v>45794</v>
      </c>
      <c r="AB1235">
        <v>425893.92</v>
      </c>
      <c r="AC1235">
        <v>622987.02</v>
      </c>
      <c r="AD1235">
        <v>25979529.120000001</v>
      </c>
      <c r="AE1235" s="1" t="s">
        <v>55</v>
      </c>
      <c r="AF1235" s="2">
        <v>46149</v>
      </c>
      <c r="AG1235" s="2">
        <v>45809</v>
      </c>
      <c r="AH1235" s="2"/>
      <c r="AI1235" s="1" t="s">
        <v>91</v>
      </c>
      <c r="AJ1235" s="1" t="s">
        <v>92</v>
      </c>
    </row>
    <row r="1236" spans="1:36">
      <c r="A1236" s="1" t="s">
        <v>7269</v>
      </c>
      <c r="B1236" s="1" t="s">
        <v>7270</v>
      </c>
      <c r="C1236" s="1" t="s">
        <v>7271</v>
      </c>
      <c r="D1236" s="1" t="s">
        <v>894</v>
      </c>
      <c r="E1236" s="1" t="s">
        <v>275</v>
      </c>
      <c r="F1236" s="1" t="s">
        <v>622</v>
      </c>
      <c r="G1236" s="1" t="s">
        <v>747</v>
      </c>
      <c r="H1236" s="1" t="s">
        <v>43</v>
      </c>
      <c r="I1236" s="1" t="s">
        <v>44</v>
      </c>
      <c r="J1236" t="s">
        <v>65</v>
      </c>
      <c r="K1236" t="s">
        <v>66</v>
      </c>
      <c r="L1236" s="1" t="s">
        <v>5354</v>
      </c>
      <c r="M1236" s="1" t="s">
        <v>139</v>
      </c>
      <c r="N1236" s="1" t="s">
        <v>236</v>
      </c>
      <c r="O1236" s="1" t="s">
        <v>7272</v>
      </c>
      <c r="P1236" s="1" t="s">
        <v>7273</v>
      </c>
      <c r="Q1236">
        <v>18</v>
      </c>
      <c r="R1236">
        <v>0</v>
      </c>
      <c r="S1236">
        <v>18</v>
      </c>
      <c r="T1236">
        <v>15</v>
      </c>
      <c r="U1236">
        <v>7</v>
      </c>
      <c r="V1236">
        <v>90</v>
      </c>
      <c r="W1236" s="1" t="s">
        <v>161</v>
      </c>
      <c r="X1236" s="1" t="s">
        <v>162</v>
      </c>
      <c r="Y1236" s="1" t="s">
        <v>54</v>
      </c>
      <c r="Z1236">
        <v>9</v>
      </c>
      <c r="AA1236" s="2">
        <v>46037</v>
      </c>
      <c r="AB1236">
        <v>563016.85</v>
      </c>
      <c r="AC1236">
        <v>670434.07999999996</v>
      </c>
      <c r="AD1236">
        <v>10134303.300000001</v>
      </c>
      <c r="AE1236" s="1" t="s">
        <v>55</v>
      </c>
      <c r="AF1236" s="2">
        <v>46178</v>
      </c>
      <c r="AG1236" s="2">
        <v>46048</v>
      </c>
      <c r="AH1236" s="2"/>
      <c r="AI1236" s="1" t="s">
        <v>91</v>
      </c>
      <c r="AJ1236" s="1" t="s">
        <v>92</v>
      </c>
    </row>
    <row r="1237" spans="1:36">
      <c r="A1237" s="1" t="s">
        <v>7274</v>
      </c>
      <c r="B1237" s="1" t="s">
        <v>7275</v>
      </c>
      <c r="C1237" s="1" t="s">
        <v>7276</v>
      </c>
      <c r="D1237" s="1" t="s">
        <v>894</v>
      </c>
      <c r="E1237" s="1" t="s">
        <v>275</v>
      </c>
      <c r="F1237" s="1" t="s">
        <v>622</v>
      </c>
      <c r="G1237" s="1" t="s">
        <v>693</v>
      </c>
      <c r="H1237" s="1" t="s">
        <v>43</v>
      </c>
      <c r="I1237" s="1" t="s">
        <v>44</v>
      </c>
      <c r="J1237" t="s">
        <v>82</v>
      </c>
      <c r="K1237" t="s">
        <v>83</v>
      </c>
      <c r="L1237" s="1" t="s">
        <v>7277</v>
      </c>
      <c r="M1237" s="1" t="s">
        <v>168</v>
      </c>
      <c r="N1237" s="1" t="s">
        <v>278</v>
      </c>
      <c r="O1237" s="1" t="s">
        <v>7278</v>
      </c>
      <c r="P1237" s="1" t="s">
        <v>7279</v>
      </c>
      <c r="Q1237">
        <v>26</v>
      </c>
      <c r="R1237">
        <v>8</v>
      </c>
      <c r="S1237">
        <v>18</v>
      </c>
      <c r="T1237">
        <v>40</v>
      </c>
      <c r="U1237">
        <v>12</v>
      </c>
      <c r="V1237">
        <v>200</v>
      </c>
      <c r="W1237" s="1" t="s">
        <v>161</v>
      </c>
      <c r="X1237" s="1" t="s">
        <v>162</v>
      </c>
      <c r="Y1237" s="1" t="s">
        <v>54</v>
      </c>
      <c r="Z1237">
        <v>4</v>
      </c>
      <c r="AA1237" s="2">
        <v>46170</v>
      </c>
      <c r="AB1237">
        <v>335694.06</v>
      </c>
      <c r="AC1237">
        <v>458980.3</v>
      </c>
      <c r="AD1237">
        <v>8728045.5600000005</v>
      </c>
      <c r="AE1237" s="1" t="s">
        <v>55</v>
      </c>
      <c r="AF1237" s="2">
        <v>46194</v>
      </c>
      <c r="AG1237" s="2">
        <v>46182</v>
      </c>
      <c r="AH1237" s="2"/>
      <c r="AI1237" s="1" t="s">
        <v>129</v>
      </c>
      <c r="AJ1237" s="1" t="s">
        <v>57</v>
      </c>
    </row>
    <row r="1238" spans="1:36">
      <c r="A1238" s="1" t="s">
        <v>7280</v>
      </c>
      <c r="B1238" s="1" t="s">
        <v>7281</v>
      </c>
      <c r="C1238" s="1" t="s">
        <v>7282</v>
      </c>
      <c r="D1238" s="1" t="s">
        <v>740</v>
      </c>
      <c r="E1238" s="1" t="s">
        <v>275</v>
      </c>
      <c r="F1238" s="1" t="s">
        <v>622</v>
      </c>
      <c r="G1238" s="1" t="s">
        <v>693</v>
      </c>
      <c r="H1238" s="1" t="s">
        <v>43</v>
      </c>
      <c r="I1238" s="1" t="s">
        <v>44</v>
      </c>
      <c r="J1238" t="s">
        <v>82</v>
      </c>
      <c r="K1238" t="s">
        <v>83</v>
      </c>
      <c r="L1238" s="1" t="s">
        <v>7283</v>
      </c>
      <c r="M1238" s="1" t="s">
        <v>114</v>
      </c>
      <c r="N1238" s="1" t="s">
        <v>115</v>
      </c>
      <c r="O1238" s="1" t="s">
        <v>7284</v>
      </c>
      <c r="P1238" s="1" t="s">
        <v>7285</v>
      </c>
      <c r="Q1238">
        <v>11</v>
      </c>
      <c r="R1238">
        <v>1</v>
      </c>
      <c r="S1238">
        <v>10</v>
      </c>
      <c r="T1238">
        <v>25</v>
      </c>
      <c r="U1238">
        <v>7</v>
      </c>
      <c r="V1238">
        <v>200</v>
      </c>
      <c r="W1238" s="1" t="s">
        <v>88</v>
      </c>
      <c r="X1238" s="1" t="s">
        <v>89</v>
      </c>
      <c r="Y1238" s="1" t="s">
        <v>90</v>
      </c>
      <c r="Z1238">
        <v>32</v>
      </c>
      <c r="AA1238" s="2">
        <v>45947</v>
      </c>
      <c r="AB1238">
        <v>672520.24</v>
      </c>
      <c r="AC1238">
        <v>786976.09</v>
      </c>
      <c r="AD1238">
        <v>7397722.6399999997</v>
      </c>
      <c r="AE1238" s="1" t="s">
        <v>55</v>
      </c>
      <c r="AF1238" s="2">
        <v>46183</v>
      </c>
      <c r="AG1238" s="2">
        <v>45954</v>
      </c>
      <c r="AH1238" s="2"/>
      <c r="AI1238" s="1" t="s">
        <v>129</v>
      </c>
      <c r="AJ1238" s="1" t="s">
        <v>57</v>
      </c>
    </row>
    <row r="1239" spans="1:36">
      <c r="A1239" s="1" t="s">
        <v>7286</v>
      </c>
      <c r="B1239" s="1" t="s">
        <v>7287</v>
      </c>
      <c r="C1239" s="1" t="s">
        <v>7288</v>
      </c>
      <c r="D1239" s="1" t="s">
        <v>274</v>
      </c>
      <c r="E1239" s="1" t="s">
        <v>275</v>
      </c>
      <c r="F1239" s="1" t="s">
        <v>266</v>
      </c>
      <c r="G1239" s="1" t="s">
        <v>313</v>
      </c>
      <c r="H1239" s="1" t="s">
        <v>43</v>
      </c>
      <c r="I1239" s="1" t="s">
        <v>44</v>
      </c>
      <c r="J1239" t="s">
        <v>82</v>
      </c>
      <c r="K1239" t="s">
        <v>83</v>
      </c>
      <c r="L1239" s="1" t="s">
        <v>7289</v>
      </c>
      <c r="M1239" s="1" t="s">
        <v>48</v>
      </c>
      <c r="N1239" s="1" t="s">
        <v>178</v>
      </c>
      <c r="O1239" s="1" t="s">
        <v>7290</v>
      </c>
      <c r="P1239" s="1" t="s">
        <v>7291</v>
      </c>
      <c r="Q1239">
        <v>134</v>
      </c>
      <c r="R1239">
        <v>1</v>
      </c>
      <c r="S1239">
        <v>133</v>
      </c>
      <c r="T1239">
        <v>40</v>
      </c>
      <c r="U1239">
        <v>16</v>
      </c>
      <c r="V1239">
        <v>160</v>
      </c>
      <c r="W1239" s="1" t="s">
        <v>161</v>
      </c>
      <c r="X1239" s="1" t="s">
        <v>162</v>
      </c>
      <c r="Y1239" s="1" t="s">
        <v>54</v>
      </c>
      <c r="Z1239">
        <v>5</v>
      </c>
      <c r="AA1239" s="2">
        <v>45768</v>
      </c>
      <c r="AB1239">
        <v>102652.58</v>
      </c>
      <c r="AC1239">
        <v>135949.46</v>
      </c>
      <c r="AD1239">
        <v>13755445.720000001</v>
      </c>
      <c r="AE1239" s="1" t="s">
        <v>55</v>
      </c>
      <c r="AF1239" s="2">
        <v>46160</v>
      </c>
      <c r="AG1239" s="2">
        <v>45779</v>
      </c>
      <c r="AH1239" s="2"/>
      <c r="AI1239" s="1" t="s">
        <v>91</v>
      </c>
      <c r="AJ1239" s="1" t="s">
        <v>92</v>
      </c>
    </row>
    <row r="1240" spans="1:36">
      <c r="A1240" s="1" t="s">
        <v>7292</v>
      </c>
      <c r="B1240" s="1" t="s">
        <v>7293</v>
      </c>
      <c r="C1240" s="1" t="s">
        <v>7294</v>
      </c>
      <c r="D1240" s="1" t="s">
        <v>643</v>
      </c>
      <c r="E1240" s="1" t="s">
        <v>62</v>
      </c>
      <c r="F1240" s="1" t="s">
        <v>135</v>
      </c>
      <c r="G1240" s="1" t="s">
        <v>136</v>
      </c>
      <c r="H1240" s="1" t="s">
        <v>137</v>
      </c>
      <c r="I1240" s="1" t="s">
        <v>44</v>
      </c>
      <c r="J1240" t="s">
        <v>45</v>
      </c>
      <c r="K1240" t="s">
        <v>46</v>
      </c>
      <c r="L1240" s="1" t="s">
        <v>1900</v>
      </c>
      <c r="M1240" s="1" t="s">
        <v>48</v>
      </c>
      <c r="N1240" s="1" t="s">
        <v>203</v>
      </c>
      <c r="O1240" s="1" t="s">
        <v>7295</v>
      </c>
      <c r="P1240" s="1" t="s">
        <v>3032</v>
      </c>
      <c r="Q1240">
        <v>259</v>
      </c>
      <c r="R1240">
        <v>70</v>
      </c>
      <c r="S1240">
        <v>189</v>
      </c>
      <c r="T1240">
        <v>40</v>
      </c>
      <c r="U1240">
        <v>20</v>
      </c>
      <c r="V1240">
        <v>320</v>
      </c>
      <c r="W1240" s="1" t="s">
        <v>259</v>
      </c>
      <c r="X1240" s="1" t="s">
        <v>260</v>
      </c>
      <c r="Y1240" s="1" t="s">
        <v>54</v>
      </c>
      <c r="Z1240">
        <v>7</v>
      </c>
      <c r="AA1240" s="2">
        <v>46128</v>
      </c>
      <c r="AB1240">
        <v>35573.94</v>
      </c>
      <c r="AC1240">
        <v>47971.92</v>
      </c>
      <c r="AD1240">
        <v>9213650.4600000009</v>
      </c>
      <c r="AE1240" s="1" t="s">
        <v>55</v>
      </c>
      <c r="AF1240" s="2">
        <v>46157</v>
      </c>
      <c r="AG1240" s="2">
        <v>46141</v>
      </c>
      <c r="AH1240" s="2">
        <v>46171</v>
      </c>
      <c r="AI1240" s="1" t="s">
        <v>91</v>
      </c>
      <c r="AJ1240" s="1" t="s">
        <v>92</v>
      </c>
    </row>
    <row r="1241" spans="1:36">
      <c r="A1241" s="1" t="s">
        <v>7296</v>
      </c>
      <c r="B1241" s="1" t="s">
        <v>7297</v>
      </c>
      <c r="C1241" s="1" t="s">
        <v>7298</v>
      </c>
      <c r="D1241" s="1" t="s">
        <v>887</v>
      </c>
      <c r="E1241" s="1" t="s">
        <v>714</v>
      </c>
      <c r="F1241" s="1" t="s">
        <v>97</v>
      </c>
      <c r="G1241" s="1" t="s">
        <v>98</v>
      </c>
      <c r="H1241" s="1" t="s">
        <v>43</v>
      </c>
      <c r="I1241" s="1" t="s">
        <v>44</v>
      </c>
      <c r="J1241" t="s">
        <v>65</v>
      </c>
      <c r="K1241" t="s">
        <v>66</v>
      </c>
      <c r="L1241" s="1" t="s">
        <v>7299</v>
      </c>
      <c r="M1241" s="1" t="s">
        <v>139</v>
      </c>
      <c r="N1241" s="1" t="s">
        <v>236</v>
      </c>
      <c r="O1241" s="1" t="s">
        <v>7300</v>
      </c>
      <c r="P1241" s="1" t="s">
        <v>7301</v>
      </c>
      <c r="Q1241">
        <v>177</v>
      </c>
      <c r="R1241">
        <v>66</v>
      </c>
      <c r="S1241">
        <v>111</v>
      </c>
      <c r="T1241">
        <v>40</v>
      </c>
      <c r="U1241">
        <v>20</v>
      </c>
      <c r="V1241">
        <v>320</v>
      </c>
      <c r="W1241" s="1" t="s">
        <v>161</v>
      </c>
      <c r="X1241" s="1" t="s">
        <v>162</v>
      </c>
      <c r="Y1241" s="1" t="s">
        <v>54</v>
      </c>
      <c r="Z1241">
        <v>3</v>
      </c>
      <c r="AA1241" s="2">
        <v>45711</v>
      </c>
      <c r="AB1241">
        <v>94442.27</v>
      </c>
      <c r="AC1241">
        <v>114642.19</v>
      </c>
      <c r="AD1241">
        <v>16716281.789999999</v>
      </c>
      <c r="AE1241" s="1" t="s">
        <v>55</v>
      </c>
      <c r="AF1241" s="2">
        <v>46142</v>
      </c>
      <c r="AG1241" s="2">
        <v>45713</v>
      </c>
      <c r="AH1241" s="2"/>
      <c r="AI1241" s="1" t="s">
        <v>91</v>
      </c>
      <c r="AJ1241" s="1" t="s">
        <v>92</v>
      </c>
    </row>
    <row r="1242" spans="1:36">
      <c r="A1242" s="1" t="s">
        <v>7302</v>
      </c>
      <c r="B1242" s="1" t="s">
        <v>7303</v>
      </c>
      <c r="C1242" s="1" t="s">
        <v>7304</v>
      </c>
      <c r="D1242" s="1" t="s">
        <v>971</v>
      </c>
      <c r="E1242" s="1" t="s">
        <v>110</v>
      </c>
      <c r="F1242" s="1" t="s">
        <v>41</v>
      </c>
      <c r="G1242" s="1" t="s">
        <v>42</v>
      </c>
      <c r="H1242" s="1" t="s">
        <v>43</v>
      </c>
      <c r="I1242" s="1" t="s">
        <v>44</v>
      </c>
      <c r="J1242" t="s">
        <v>45</v>
      </c>
      <c r="K1242" t="s">
        <v>46</v>
      </c>
      <c r="L1242" s="1" t="s">
        <v>7305</v>
      </c>
      <c r="M1242" s="1" t="s">
        <v>126</v>
      </c>
      <c r="N1242" s="1" t="s">
        <v>115</v>
      </c>
      <c r="O1242" s="1" t="s">
        <v>7306</v>
      </c>
      <c r="P1242" s="1" t="s">
        <v>7307</v>
      </c>
      <c r="Q1242">
        <v>266</v>
      </c>
      <c r="R1242">
        <v>78</v>
      </c>
      <c r="S1242">
        <v>188</v>
      </c>
      <c r="T1242">
        <v>75</v>
      </c>
      <c r="U1242">
        <v>22</v>
      </c>
      <c r="V1242">
        <v>600</v>
      </c>
      <c r="W1242" s="1" t="s">
        <v>181</v>
      </c>
      <c r="X1242" s="1" t="s">
        <v>182</v>
      </c>
      <c r="Y1242" s="1" t="s">
        <v>54</v>
      </c>
      <c r="Z1242">
        <v>6</v>
      </c>
      <c r="AA1242" s="2">
        <v>45847</v>
      </c>
      <c r="AB1242">
        <v>48567.77</v>
      </c>
      <c r="AC1242">
        <v>57647.54</v>
      </c>
      <c r="AD1242">
        <v>12919026.82</v>
      </c>
      <c r="AE1242" s="1" t="s">
        <v>55</v>
      </c>
      <c r="AF1242" s="2">
        <v>46170</v>
      </c>
      <c r="AG1242" s="2">
        <v>45859</v>
      </c>
      <c r="AH1242" s="2"/>
      <c r="AI1242" s="1" t="s">
        <v>91</v>
      </c>
      <c r="AJ1242" s="1" t="s">
        <v>92</v>
      </c>
    </row>
    <row r="1243" spans="1:36">
      <c r="A1243" s="1" t="s">
        <v>7308</v>
      </c>
      <c r="B1243" s="1" t="s">
        <v>7309</v>
      </c>
      <c r="C1243" s="1" t="s">
        <v>7310</v>
      </c>
      <c r="D1243" s="1" t="s">
        <v>1665</v>
      </c>
      <c r="E1243" s="1" t="s">
        <v>978</v>
      </c>
      <c r="F1243" s="1" t="s">
        <v>97</v>
      </c>
      <c r="G1243" s="1" t="s">
        <v>1110</v>
      </c>
      <c r="H1243" s="1" t="s">
        <v>43</v>
      </c>
      <c r="I1243" s="1" t="s">
        <v>44</v>
      </c>
      <c r="J1243" t="s">
        <v>82</v>
      </c>
      <c r="K1243" t="s">
        <v>83</v>
      </c>
      <c r="L1243" s="1" t="s">
        <v>5226</v>
      </c>
      <c r="M1243" s="1" t="s">
        <v>139</v>
      </c>
      <c r="N1243" s="1" t="s">
        <v>178</v>
      </c>
      <c r="O1243" s="1" t="s">
        <v>7311</v>
      </c>
      <c r="P1243" s="1" t="s">
        <v>7312</v>
      </c>
      <c r="Q1243">
        <v>115</v>
      </c>
      <c r="R1243">
        <v>30</v>
      </c>
      <c r="S1243">
        <v>85</v>
      </c>
      <c r="T1243">
        <v>15</v>
      </c>
      <c r="U1243">
        <v>6</v>
      </c>
      <c r="V1243">
        <v>120</v>
      </c>
      <c r="W1243" s="1" t="s">
        <v>151</v>
      </c>
      <c r="X1243" s="1" t="s">
        <v>152</v>
      </c>
      <c r="Y1243" s="1" t="s">
        <v>153</v>
      </c>
      <c r="Z1243">
        <v>37</v>
      </c>
      <c r="AA1243" s="2">
        <v>45885</v>
      </c>
      <c r="AB1243">
        <v>101224.59</v>
      </c>
      <c r="AC1243">
        <v>125917.72</v>
      </c>
      <c r="AD1243">
        <v>11640827.85</v>
      </c>
      <c r="AE1243" s="1" t="s">
        <v>55</v>
      </c>
      <c r="AF1243" s="2">
        <v>46170</v>
      </c>
      <c r="AG1243" s="2">
        <v>45890</v>
      </c>
      <c r="AH1243" s="2"/>
      <c r="AI1243" s="1" t="s">
        <v>91</v>
      </c>
      <c r="AJ1243" s="1" t="s">
        <v>92</v>
      </c>
    </row>
    <row r="1244" spans="1:36">
      <c r="A1244" s="1" t="s">
        <v>7313</v>
      </c>
      <c r="B1244" s="1" t="s">
        <v>7314</v>
      </c>
      <c r="C1244" s="1" t="s">
        <v>7315</v>
      </c>
      <c r="D1244" s="1" t="s">
        <v>557</v>
      </c>
      <c r="E1244" s="1" t="s">
        <v>254</v>
      </c>
      <c r="F1244" s="1" t="s">
        <v>135</v>
      </c>
      <c r="G1244" s="1" t="s">
        <v>166</v>
      </c>
      <c r="H1244" s="1" t="s">
        <v>137</v>
      </c>
      <c r="I1244" s="1" t="s">
        <v>44</v>
      </c>
      <c r="J1244" t="s">
        <v>82</v>
      </c>
      <c r="K1244" t="s">
        <v>83</v>
      </c>
      <c r="L1244" s="1" t="s">
        <v>5585</v>
      </c>
      <c r="M1244" s="1" t="s">
        <v>68</v>
      </c>
      <c r="N1244" s="1" t="s">
        <v>236</v>
      </c>
      <c r="O1244" s="1" t="s">
        <v>7316</v>
      </c>
      <c r="P1244" s="1" t="s">
        <v>7317</v>
      </c>
      <c r="Q1244">
        <v>326</v>
      </c>
      <c r="R1244">
        <v>38</v>
      </c>
      <c r="S1244">
        <v>288</v>
      </c>
      <c r="T1244">
        <v>40</v>
      </c>
      <c r="U1244">
        <v>20</v>
      </c>
      <c r="V1244">
        <v>320</v>
      </c>
      <c r="W1244" s="1" t="s">
        <v>259</v>
      </c>
      <c r="X1244" s="1" t="s">
        <v>260</v>
      </c>
      <c r="Y1244" s="1" t="s">
        <v>54</v>
      </c>
      <c r="Z1244">
        <v>5</v>
      </c>
      <c r="AA1244" s="2">
        <v>46107</v>
      </c>
      <c r="AB1244">
        <v>19970.61</v>
      </c>
      <c r="AC1244">
        <v>26722.78</v>
      </c>
      <c r="AD1244">
        <v>6510418.8600000003</v>
      </c>
      <c r="AE1244" s="1" t="s">
        <v>55</v>
      </c>
      <c r="AF1244" s="2">
        <v>46176</v>
      </c>
      <c r="AG1244" s="2">
        <v>46111</v>
      </c>
      <c r="AH1244" s="2">
        <v>46428</v>
      </c>
      <c r="AI1244" s="1" t="s">
        <v>410</v>
      </c>
      <c r="AJ1244" s="1" t="s">
        <v>92</v>
      </c>
    </row>
    <row r="1245" spans="1:36">
      <c r="A1245" s="1" t="s">
        <v>7318</v>
      </c>
      <c r="B1245" s="1" t="s">
        <v>7319</v>
      </c>
      <c r="C1245" s="1" t="s">
        <v>7320</v>
      </c>
      <c r="D1245" s="1" t="s">
        <v>303</v>
      </c>
      <c r="E1245" s="1" t="s">
        <v>146</v>
      </c>
      <c r="F1245" s="1" t="s">
        <v>63</v>
      </c>
      <c r="G1245" s="1" t="s">
        <v>304</v>
      </c>
      <c r="H1245" s="1" t="s">
        <v>43</v>
      </c>
      <c r="I1245" s="1" t="s">
        <v>44</v>
      </c>
      <c r="J1245" t="s">
        <v>82</v>
      </c>
      <c r="K1245" t="s">
        <v>83</v>
      </c>
      <c r="L1245" s="1" t="s">
        <v>7321</v>
      </c>
      <c r="M1245" s="1" t="s">
        <v>68</v>
      </c>
      <c r="N1245" s="1" t="s">
        <v>278</v>
      </c>
      <c r="O1245" s="1" t="s">
        <v>7322</v>
      </c>
      <c r="P1245" s="1" t="s">
        <v>7323</v>
      </c>
      <c r="Q1245">
        <v>11</v>
      </c>
      <c r="R1245">
        <v>4</v>
      </c>
      <c r="S1245">
        <v>7</v>
      </c>
      <c r="T1245">
        <v>40</v>
      </c>
      <c r="U1245">
        <v>12</v>
      </c>
      <c r="V1245">
        <v>320</v>
      </c>
      <c r="W1245" s="1" t="s">
        <v>104</v>
      </c>
      <c r="X1245" s="1" t="s">
        <v>105</v>
      </c>
      <c r="Y1245" s="1" t="s">
        <v>54</v>
      </c>
      <c r="Z1245">
        <v>7</v>
      </c>
      <c r="AA1245" s="2">
        <v>45809</v>
      </c>
      <c r="AB1245">
        <v>37658.85</v>
      </c>
      <c r="AC1245">
        <v>46578.71</v>
      </c>
      <c r="AD1245">
        <v>414247.35</v>
      </c>
      <c r="AE1245" s="1" t="s">
        <v>55</v>
      </c>
      <c r="AF1245" s="2">
        <v>46200</v>
      </c>
      <c r="AG1245" s="2">
        <v>45817</v>
      </c>
      <c r="AH1245" s="2">
        <v>46402</v>
      </c>
      <c r="AI1245" s="1" t="s">
        <v>129</v>
      </c>
      <c r="AJ1245" s="1" t="s">
        <v>57</v>
      </c>
    </row>
    <row r="1246" spans="1:36">
      <c r="A1246" s="1" t="s">
        <v>7324</v>
      </c>
      <c r="B1246" s="1" t="s">
        <v>7325</v>
      </c>
      <c r="C1246" s="1" t="s">
        <v>7326</v>
      </c>
      <c r="D1246" s="1" t="s">
        <v>426</v>
      </c>
      <c r="E1246" s="1" t="s">
        <v>146</v>
      </c>
      <c r="F1246" s="1" t="s">
        <v>266</v>
      </c>
      <c r="G1246" s="1" t="s">
        <v>313</v>
      </c>
      <c r="H1246" s="1" t="s">
        <v>43</v>
      </c>
      <c r="I1246" s="1" t="s">
        <v>44</v>
      </c>
      <c r="J1246" t="s">
        <v>65</v>
      </c>
      <c r="K1246" t="s">
        <v>66</v>
      </c>
      <c r="L1246" s="1" t="s">
        <v>7327</v>
      </c>
      <c r="M1246" s="1" t="s">
        <v>168</v>
      </c>
      <c r="N1246" s="1" t="s">
        <v>49</v>
      </c>
      <c r="O1246" s="1" t="s">
        <v>7328</v>
      </c>
      <c r="P1246" s="1" t="s">
        <v>7329</v>
      </c>
      <c r="Q1246">
        <v>107</v>
      </c>
      <c r="R1246">
        <v>4</v>
      </c>
      <c r="S1246">
        <v>103</v>
      </c>
      <c r="T1246">
        <v>30</v>
      </c>
      <c r="U1246">
        <v>15</v>
      </c>
      <c r="V1246">
        <v>150</v>
      </c>
      <c r="W1246" s="1" t="s">
        <v>52</v>
      </c>
      <c r="X1246" s="1" t="s">
        <v>53</v>
      </c>
      <c r="Y1246" s="1" t="s">
        <v>54</v>
      </c>
      <c r="Z1246">
        <v>5</v>
      </c>
      <c r="AA1246" s="2">
        <v>45755</v>
      </c>
      <c r="AB1246">
        <v>314874.83</v>
      </c>
      <c r="AC1246">
        <v>390802.08</v>
      </c>
      <c r="AD1246">
        <v>33691606.810000002</v>
      </c>
      <c r="AE1246" s="1" t="s">
        <v>55</v>
      </c>
      <c r="AF1246" s="2">
        <v>46191</v>
      </c>
      <c r="AG1246" s="2">
        <v>45767</v>
      </c>
      <c r="AH1246" s="2"/>
      <c r="AI1246" s="1" t="s">
        <v>91</v>
      </c>
      <c r="AJ1246" s="1" t="s">
        <v>92</v>
      </c>
    </row>
    <row r="1247" spans="1:36">
      <c r="A1247" s="1" t="s">
        <v>7330</v>
      </c>
      <c r="B1247" s="1" t="s">
        <v>7331</v>
      </c>
      <c r="C1247" s="1" t="s">
        <v>7332</v>
      </c>
      <c r="D1247" s="1" t="s">
        <v>887</v>
      </c>
      <c r="E1247" s="1" t="s">
        <v>714</v>
      </c>
      <c r="F1247" s="1" t="s">
        <v>97</v>
      </c>
      <c r="G1247" s="1" t="s">
        <v>614</v>
      </c>
      <c r="H1247" s="1" t="s">
        <v>43</v>
      </c>
      <c r="I1247" s="1" t="s">
        <v>44</v>
      </c>
      <c r="J1247" t="s">
        <v>45</v>
      </c>
      <c r="K1247" t="s">
        <v>46</v>
      </c>
      <c r="L1247" s="1" t="s">
        <v>7333</v>
      </c>
      <c r="M1247" s="1" t="s">
        <v>68</v>
      </c>
      <c r="N1247" s="1" t="s">
        <v>115</v>
      </c>
      <c r="O1247" s="1" t="s">
        <v>7334</v>
      </c>
      <c r="P1247" s="1" t="s">
        <v>7335</v>
      </c>
      <c r="Q1247">
        <v>0</v>
      </c>
      <c r="R1247">
        <v>0</v>
      </c>
      <c r="S1247">
        <v>0</v>
      </c>
      <c r="T1247">
        <v>40</v>
      </c>
      <c r="U1247">
        <v>12</v>
      </c>
      <c r="V1247">
        <v>400</v>
      </c>
      <c r="W1247" s="1" t="s">
        <v>181</v>
      </c>
      <c r="X1247" s="1" t="s">
        <v>182</v>
      </c>
      <c r="Y1247" s="1" t="s">
        <v>54</v>
      </c>
      <c r="Z1247">
        <v>9</v>
      </c>
      <c r="AA1247" s="2">
        <v>45787</v>
      </c>
      <c r="AB1247">
        <v>89126.14</v>
      </c>
      <c r="AC1247">
        <v>103700.4</v>
      </c>
      <c r="AD1247">
        <v>0</v>
      </c>
      <c r="AE1247" s="1" t="s">
        <v>55</v>
      </c>
      <c r="AF1247" s="2">
        <v>46150</v>
      </c>
      <c r="AG1247" s="2">
        <v>45791</v>
      </c>
      <c r="AH1247" s="2"/>
      <c r="AI1247" s="1" t="s">
        <v>56</v>
      </c>
      <c r="AJ1247" s="1" t="s">
        <v>57</v>
      </c>
    </row>
    <row r="1248" spans="1:36">
      <c r="A1248" s="1" t="s">
        <v>7336</v>
      </c>
      <c r="B1248" s="1" t="s">
        <v>7337</v>
      </c>
      <c r="C1248" s="1" t="s">
        <v>7338</v>
      </c>
      <c r="D1248" s="1" t="s">
        <v>362</v>
      </c>
      <c r="E1248" s="1" t="s">
        <v>186</v>
      </c>
      <c r="F1248" s="1" t="s">
        <v>363</v>
      </c>
      <c r="G1248" s="1" t="s">
        <v>434</v>
      </c>
      <c r="H1248" s="1" t="s">
        <v>43</v>
      </c>
      <c r="I1248" s="1" t="s">
        <v>44</v>
      </c>
      <c r="J1248" t="s">
        <v>45</v>
      </c>
      <c r="K1248" t="s">
        <v>46</v>
      </c>
      <c r="L1248" s="1" t="s">
        <v>171</v>
      </c>
      <c r="M1248" s="1" t="s">
        <v>114</v>
      </c>
      <c r="N1248" s="1" t="s">
        <v>49</v>
      </c>
      <c r="O1248" s="1" t="s">
        <v>7339</v>
      </c>
      <c r="P1248" s="1" t="s">
        <v>7340</v>
      </c>
      <c r="Q1248">
        <v>17</v>
      </c>
      <c r="R1248">
        <v>1</v>
      </c>
      <c r="S1248">
        <v>16</v>
      </c>
      <c r="T1248">
        <v>10</v>
      </c>
      <c r="U1248">
        <v>4</v>
      </c>
      <c r="V1248">
        <v>50</v>
      </c>
      <c r="W1248" s="1" t="s">
        <v>259</v>
      </c>
      <c r="X1248" s="1" t="s">
        <v>260</v>
      </c>
      <c r="Y1248" s="1" t="s">
        <v>54</v>
      </c>
      <c r="Z1248">
        <v>9</v>
      </c>
      <c r="AA1248" s="2">
        <v>45853</v>
      </c>
      <c r="AB1248">
        <v>59718.15</v>
      </c>
      <c r="AC1248">
        <v>81800.679999999993</v>
      </c>
      <c r="AD1248">
        <v>1015208.55</v>
      </c>
      <c r="AE1248" s="1" t="s">
        <v>55</v>
      </c>
      <c r="AF1248" s="2">
        <v>46161</v>
      </c>
      <c r="AG1248" s="2">
        <v>45858</v>
      </c>
      <c r="AH1248" s="2"/>
      <c r="AI1248" s="1" t="s">
        <v>91</v>
      </c>
      <c r="AJ1248" s="1" t="s">
        <v>92</v>
      </c>
    </row>
    <row r="1249" spans="1:36">
      <c r="A1249" s="1" t="s">
        <v>7341</v>
      </c>
      <c r="B1249" s="1" t="s">
        <v>7342</v>
      </c>
      <c r="C1249" s="1" t="s">
        <v>7343</v>
      </c>
      <c r="D1249" s="1" t="s">
        <v>61</v>
      </c>
      <c r="E1249" s="1" t="s">
        <v>62</v>
      </c>
      <c r="F1249" s="1" t="s">
        <v>63</v>
      </c>
      <c r="G1249" s="1" t="s">
        <v>64</v>
      </c>
      <c r="H1249" s="1" t="s">
        <v>43</v>
      </c>
      <c r="I1249" s="1" t="s">
        <v>44</v>
      </c>
      <c r="J1249" t="s">
        <v>45</v>
      </c>
      <c r="K1249" t="s">
        <v>46</v>
      </c>
      <c r="L1249" s="1" t="s">
        <v>7344</v>
      </c>
      <c r="M1249" s="1" t="s">
        <v>114</v>
      </c>
      <c r="N1249" s="1" t="s">
        <v>69</v>
      </c>
      <c r="O1249" s="1" t="s">
        <v>7345</v>
      </c>
      <c r="P1249" s="1" t="s">
        <v>7346</v>
      </c>
      <c r="Q1249">
        <v>447</v>
      </c>
      <c r="R1249">
        <v>162</v>
      </c>
      <c r="S1249">
        <v>285</v>
      </c>
      <c r="T1249">
        <v>50</v>
      </c>
      <c r="U1249">
        <v>25</v>
      </c>
      <c r="V1249">
        <v>300</v>
      </c>
      <c r="W1249" s="1" t="s">
        <v>151</v>
      </c>
      <c r="X1249" s="1" t="s">
        <v>152</v>
      </c>
      <c r="Y1249" s="1" t="s">
        <v>153</v>
      </c>
      <c r="Z1249">
        <v>36</v>
      </c>
      <c r="AA1249" s="2">
        <v>46139</v>
      </c>
      <c r="AB1249">
        <v>127911.17</v>
      </c>
      <c r="AC1249">
        <v>150855.18</v>
      </c>
      <c r="AD1249">
        <v>57176292.990000002</v>
      </c>
      <c r="AE1249" s="1" t="s">
        <v>55</v>
      </c>
      <c r="AF1249" s="2">
        <v>46173</v>
      </c>
      <c r="AG1249" s="2">
        <v>46152</v>
      </c>
      <c r="AH1249" s="2">
        <v>46912</v>
      </c>
      <c r="AI1249" s="1" t="s">
        <v>410</v>
      </c>
      <c r="AJ1249" s="1" t="s">
        <v>92</v>
      </c>
    </row>
    <row r="1250" spans="1:36">
      <c r="A1250" s="1" t="s">
        <v>7347</v>
      </c>
      <c r="B1250" s="1" t="s">
        <v>7348</v>
      </c>
      <c r="C1250" s="1" t="s">
        <v>7349</v>
      </c>
      <c r="D1250" s="1" t="s">
        <v>355</v>
      </c>
      <c r="E1250" s="1" t="s">
        <v>62</v>
      </c>
      <c r="F1250" s="1" t="s">
        <v>123</v>
      </c>
      <c r="G1250" s="1" t="s">
        <v>200</v>
      </c>
      <c r="H1250" s="1" t="s">
        <v>43</v>
      </c>
      <c r="I1250" s="1" t="s">
        <v>44</v>
      </c>
      <c r="J1250" t="s">
        <v>45</v>
      </c>
      <c r="K1250" t="s">
        <v>46</v>
      </c>
      <c r="L1250" s="1" t="s">
        <v>7350</v>
      </c>
      <c r="M1250" s="1" t="s">
        <v>68</v>
      </c>
      <c r="N1250" s="1" t="s">
        <v>203</v>
      </c>
      <c r="O1250" s="1" t="s">
        <v>7351</v>
      </c>
      <c r="P1250" s="1" t="s">
        <v>7352</v>
      </c>
      <c r="Q1250">
        <v>117</v>
      </c>
      <c r="R1250">
        <v>25</v>
      </c>
      <c r="S1250">
        <v>92</v>
      </c>
      <c r="T1250">
        <v>20</v>
      </c>
      <c r="U1250">
        <v>10</v>
      </c>
      <c r="V1250">
        <v>160</v>
      </c>
      <c r="W1250" s="1" t="s">
        <v>151</v>
      </c>
      <c r="X1250" s="1" t="s">
        <v>171</v>
      </c>
      <c r="Y1250" s="1" t="s">
        <v>153</v>
      </c>
      <c r="Z1250">
        <v>33</v>
      </c>
      <c r="AA1250" s="2">
        <v>46132</v>
      </c>
      <c r="AB1250">
        <v>554666.77</v>
      </c>
      <c r="AC1250">
        <v>823286.56</v>
      </c>
      <c r="AD1250">
        <v>64896012.090000004</v>
      </c>
      <c r="AE1250" s="1" t="s">
        <v>55</v>
      </c>
      <c r="AF1250" s="2">
        <v>46194</v>
      </c>
      <c r="AG1250" s="2">
        <v>46134</v>
      </c>
      <c r="AH1250" s="2"/>
      <c r="AI1250" s="1" t="s">
        <v>91</v>
      </c>
      <c r="AJ1250" s="1" t="s">
        <v>92</v>
      </c>
    </row>
    <row r="1251" spans="1:36">
      <c r="A1251" s="1" t="s">
        <v>7353</v>
      </c>
      <c r="B1251" s="1" t="s">
        <v>7354</v>
      </c>
      <c r="C1251" s="1" t="s">
        <v>7355</v>
      </c>
      <c r="D1251" s="1" t="s">
        <v>613</v>
      </c>
      <c r="E1251" s="1" t="s">
        <v>40</v>
      </c>
      <c r="F1251" s="1" t="s">
        <v>97</v>
      </c>
      <c r="G1251" s="1" t="s">
        <v>715</v>
      </c>
      <c r="H1251" s="1" t="s">
        <v>43</v>
      </c>
      <c r="I1251" s="1" t="s">
        <v>44</v>
      </c>
      <c r="J1251" t="s">
        <v>82</v>
      </c>
      <c r="K1251" t="s">
        <v>83</v>
      </c>
      <c r="L1251" s="1" t="s">
        <v>2655</v>
      </c>
      <c r="M1251" s="1" t="s">
        <v>100</v>
      </c>
      <c r="N1251" s="1" t="s">
        <v>194</v>
      </c>
      <c r="O1251" s="1" t="s">
        <v>7356</v>
      </c>
      <c r="P1251" s="1" t="s">
        <v>7357</v>
      </c>
      <c r="Q1251">
        <v>258</v>
      </c>
      <c r="R1251">
        <v>16</v>
      </c>
      <c r="S1251">
        <v>242</v>
      </c>
      <c r="T1251">
        <v>100</v>
      </c>
      <c r="U1251">
        <v>50</v>
      </c>
      <c r="V1251">
        <v>800</v>
      </c>
      <c r="W1251" s="1" t="s">
        <v>308</v>
      </c>
      <c r="X1251" s="1" t="s">
        <v>309</v>
      </c>
      <c r="Y1251" s="1" t="s">
        <v>74</v>
      </c>
      <c r="Z1251">
        <v>23</v>
      </c>
      <c r="AA1251" s="2">
        <v>46143</v>
      </c>
      <c r="AB1251">
        <v>134514.46</v>
      </c>
      <c r="AC1251">
        <v>181266.69</v>
      </c>
      <c r="AD1251">
        <v>34704730.68</v>
      </c>
      <c r="AE1251" s="1" t="s">
        <v>55</v>
      </c>
      <c r="AF1251" s="2">
        <v>46161</v>
      </c>
      <c r="AG1251" s="2">
        <v>46156</v>
      </c>
      <c r="AH1251" s="2"/>
      <c r="AI1251" s="1" t="s">
        <v>91</v>
      </c>
      <c r="AJ1251" s="1" t="s">
        <v>92</v>
      </c>
    </row>
    <row r="1252" spans="1:36">
      <c r="A1252" s="1" t="s">
        <v>7358</v>
      </c>
      <c r="B1252" s="1" t="s">
        <v>7359</v>
      </c>
      <c r="C1252" s="1" t="s">
        <v>7360</v>
      </c>
      <c r="D1252" s="1" t="s">
        <v>1665</v>
      </c>
      <c r="E1252" s="1" t="s">
        <v>978</v>
      </c>
      <c r="F1252" s="1" t="s">
        <v>97</v>
      </c>
      <c r="G1252" s="1" t="s">
        <v>1110</v>
      </c>
      <c r="H1252" s="1" t="s">
        <v>43</v>
      </c>
      <c r="I1252" s="1" t="s">
        <v>44</v>
      </c>
      <c r="J1252" t="s">
        <v>65</v>
      </c>
      <c r="K1252" t="s">
        <v>66</v>
      </c>
      <c r="L1252" s="1" t="s">
        <v>2108</v>
      </c>
      <c r="M1252" s="1" t="s">
        <v>68</v>
      </c>
      <c r="N1252" s="1" t="s">
        <v>69</v>
      </c>
      <c r="O1252" s="1" t="s">
        <v>7361</v>
      </c>
      <c r="P1252" s="1" t="s">
        <v>7362</v>
      </c>
      <c r="Q1252">
        <v>367</v>
      </c>
      <c r="R1252">
        <v>111</v>
      </c>
      <c r="S1252">
        <v>256</v>
      </c>
      <c r="T1252">
        <v>75</v>
      </c>
      <c r="U1252">
        <v>22</v>
      </c>
      <c r="V1252">
        <v>450</v>
      </c>
      <c r="W1252" s="1" t="s">
        <v>161</v>
      </c>
      <c r="X1252" s="1" t="s">
        <v>162</v>
      </c>
      <c r="Y1252" s="1" t="s">
        <v>54</v>
      </c>
      <c r="Z1252">
        <v>7</v>
      </c>
      <c r="AA1252" s="2">
        <v>46050</v>
      </c>
      <c r="AB1252">
        <v>193705.28</v>
      </c>
      <c r="AC1252">
        <v>243998.27</v>
      </c>
      <c r="AD1252">
        <v>71089837.760000005</v>
      </c>
      <c r="AE1252" s="1" t="s">
        <v>55</v>
      </c>
      <c r="AF1252" s="2">
        <v>46153</v>
      </c>
      <c r="AG1252" s="2">
        <v>46054</v>
      </c>
      <c r="AH1252" s="2"/>
      <c r="AI1252" s="1" t="s">
        <v>91</v>
      </c>
      <c r="AJ1252" s="1" t="s">
        <v>92</v>
      </c>
    </row>
    <row r="1253" spans="1:36">
      <c r="A1253" s="1" t="s">
        <v>7363</v>
      </c>
      <c r="B1253" s="1" t="s">
        <v>7364</v>
      </c>
      <c r="C1253" s="1" t="s">
        <v>7365</v>
      </c>
      <c r="D1253" s="1" t="s">
        <v>61</v>
      </c>
      <c r="E1253" s="1" t="s">
        <v>62</v>
      </c>
      <c r="F1253" s="1" t="s">
        <v>63</v>
      </c>
      <c r="G1253" s="1" t="s">
        <v>64</v>
      </c>
      <c r="H1253" s="1" t="s">
        <v>43</v>
      </c>
      <c r="I1253" s="1" t="s">
        <v>44</v>
      </c>
      <c r="J1253" t="s">
        <v>65</v>
      </c>
      <c r="K1253" t="s">
        <v>66</v>
      </c>
      <c r="L1253" s="1" t="s">
        <v>7366</v>
      </c>
      <c r="M1253" s="1" t="s">
        <v>139</v>
      </c>
      <c r="N1253" s="1" t="s">
        <v>203</v>
      </c>
      <c r="O1253" s="1" t="s">
        <v>7367</v>
      </c>
      <c r="P1253" s="1" t="s">
        <v>7368</v>
      </c>
      <c r="Q1253">
        <v>114</v>
      </c>
      <c r="R1253">
        <v>19</v>
      </c>
      <c r="S1253">
        <v>95</v>
      </c>
      <c r="T1253">
        <v>50</v>
      </c>
      <c r="U1253">
        <v>20</v>
      </c>
      <c r="V1253">
        <v>250</v>
      </c>
      <c r="W1253" s="1" t="s">
        <v>444</v>
      </c>
      <c r="X1253" s="1" t="s">
        <v>445</v>
      </c>
      <c r="Y1253" s="1" t="s">
        <v>74</v>
      </c>
      <c r="Z1253">
        <v>21</v>
      </c>
      <c r="AA1253" s="2">
        <v>45808</v>
      </c>
      <c r="AB1253">
        <v>82912.320000000007</v>
      </c>
      <c r="AC1253">
        <v>108185.23</v>
      </c>
      <c r="AD1253">
        <v>9452004.4800000004</v>
      </c>
      <c r="AE1253" s="1" t="s">
        <v>55</v>
      </c>
      <c r="AF1253" s="2">
        <v>46148</v>
      </c>
      <c r="AG1253" s="2">
        <v>45817</v>
      </c>
      <c r="AH1253" s="2">
        <v>46858</v>
      </c>
      <c r="AI1253" s="1" t="s">
        <v>91</v>
      </c>
      <c r="AJ1253" s="1" t="s">
        <v>92</v>
      </c>
    </row>
    <row r="1254" spans="1:36">
      <c r="A1254" s="1" t="s">
        <v>7369</v>
      </c>
      <c r="B1254" s="1" t="s">
        <v>7370</v>
      </c>
      <c r="C1254" s="1" t="s">
        <v>7371</v>
      </c>
      <c r="D1254" s="1" t="s">
        <v>643</v>
      </c>
      <c r="E1254" s="1" t="s">
        <v>62</v>
      </c>
      <c r="F1254" s="1" t="s">
        <v>135</v>
      </c>
      <c r="G1254" s="1" t="s">
        <v>166</v>
      </c>
      <c r="H1254" s="1" t="s">
        <v>137</v>
      </c>
      <c r="I1254" s="1" t="s">
        <v>44</v>
      </c>
      <c r="J1254" t="s">
        <v>82</v>
      </c>
      <c r="K1254" t="s">
        <v>83</v>
      </c>
      <c r="L1254" s="1" t="s">
        <v>7372</v>
      </c>
      <c r="M1254" s="1" t="s">
        <v>68</v>
      </c>
      <c r="N1254" s="1" t="s">
        <v>69</v>
      </c>
      <c r="O1254" s="1" t="s">
        <v>7373</v>
      </c>
      <c r="P1254" s="1" t="s">
        <v>7374</v>
      </c>
      <c r="Q1254">
        <v>13</v>
      </c>
      <c r="R1254">
        <v>1</v>
      </c>
      <c r="S1254">
        <v>12</v>
      </c>
      <c r="T1254">
        <v>30</v>
      </c>
      <c r="U1254">
        <v>12</v>
      </c>
      <c r="V1254">
        <v>120</v>
      </c>
      <c r="W1254" s="1" t="s">
        <v>161</v>
      </c>
      <c r="X1254" s="1" t="s">
        <v>162</v>
      </c>
      <c r="Y1254" s="1" t="s">
        <v>54</v>
      </c>
      <c r="Z1254">
        <v>5</v>
      </c>
      <c r="AA1254" s="2">
        <v>45835</v>
      </c>
      <c r="AB1254">
        <v>44389.53</v>
      </c>
      <c r="AC1254">
        <v>62287.519999999997</v>
      </c>
      <c r="AD1254">
        <v>577063.89</v>
      </c>
      <c r="AE1254" s="1" t="s">
        <v>55</v>
      </c>
      <c r="AF1254" s="2">
        <v>46154</v>
      </c>
      <c r="AG1254" s="2">
        <v>45843</v>
      </c>
      <c r="AH1254" s="2">
        <v>46208</v>
      </c>
      <c r="AI1254" s="1" t="s">
        <v>129</v>
      </c>
      <c r="AJ1254" s="1" t="s">
        <v>57</v>
      </c>
    </row>
    <row r="1255" spans="1:36">
      <c r="A1255" s="1" t="s">
        <v>7375</v>
      </c>
      <c r="B1255" s="1" t="s">
        <v>7376</v>
      </c>
      <c r="C1255" s="1" t="s">
        <v>7377</v>
      </c>
      <c r="D1255" s="1" t="s">
        <v>39</v>
      </c>
      <c r="E1255" s="1" t="s">
        <v>40</v>
      </c>
      <c r="F1255" s="1" t="s">
        <v>41</v>
      </c>
      <c r="G1255" s="1" t="s">
        <v>147</v>
      </c>
      <c r="H1255" s="1" t="s">
        <v>43</v>
      </c>
      <c r="I1255" s="1" t="s">
        <v>44</v>
      </c>
      <c r="J1255" t="s">
        <v>65</v>
      </c>
      <c r="K1255" t="s">
        <v>66</v>
      </c>
      <c r="L1255" s="1" t="s">
        <v>7378</v>
      </c>
      <c r="M1255" s="1" t="s">
        <v>48</v>
      </c>
      <c r="N1255" s="1" t="s">
        <v>49</v>
      </c>
      <c r="O1255" s="1" t="s">
        <v>7379</v>
      </c>
      <c r="P1255" s="1" t="s">
        <v>7380</v>
      </c>
      <c r="Q1255">
        <v>33</v>
      </c>
      <c r="R1255">
        <v>10</v>
      </c>
      <c r="S1255">
        <v>23</v>
      </c>
      <c r="T1255">
        <v>20</v>
      </c>
      <c r="U1255">
        <v>10</v>
      </c>
      <c r="V1255">
        <v>80</v>
      </c>
      <c r="W1255" s="1" t="s">
        <v>72</v>
      </c>
      <c r="X1255" s="1" t="s">
        <v>73</v>
      </c>
      <c r="Y1255" s="1" t="s">
        <v>74</v>
      </c>
      <c r="Z1255">
        <v>20</v>
      </c>
      <c r="AA1255" s="2">
        <v>46015</v>
      </c>
      <c r="AB1255">
        <v>22764.59</v>
      </c>
      <c r="AC1255">
        <v>27116.95</v>
      </c>
      <c r="AD1255">
        <v>751231.47</v>
      </c>
      <c r="AE1255" s="1" t="s">
        <v>55</v>
      </c>
      <c r="AF1255" s="2">
        <v>46154</v>
      </c>
      <c r="AG1255" s="2">
        <v>46024</v>
      </c>
      <c r="AH1255" s="2"/>
      <c r="AI1255" s="1" t="s">
        <v>91</v>
      </c>
      <c r="AJ1255" s="1" t="s">
        <v>92</v>
      </c>
    </row>
    <row r="1256" spans="1:36">
      <c r="A1256" s="1" t="s">
        <v>7381</v>
      </c>
      <c r="B1256" s="1" t="s">
        <v>7382</v>
      </c>
      <c r="C1256" s="1" t="s">
        <v>7383</v>
      </c>
      <c r="D1256" s="1" t="s">
        <v>320</v>
      </c>
      <c r="E1256" s="1" t="s">
        <v>40</v>
      </c>
      <c r="F1256" s="1" t="s">
        <v>123</v>
      </c>
      <c r="G1256" s="1" t="s">
        <v>200</v>
      </c>
      <c r="H1256" s="1" t="s">
        <v>43</v>
      </c>
      <c r="I1256" s="1" t="s">
        <v>44</v>
      </c>
      <c r="J1256" t="s">
        <v>82</v>
      </c>
      <c r="K1256" t="s">
        <v>83</v>
      </c>
      <c r="L1256" s="1" t="s">
        <v>7384</v>
      </c>
      <c r="M1256" s="1" t="s">
        <v>114</v>
      </c>
      <c r="N1256" s="1" t="s">
        <v>178</v>
      </c>
      <c r="O1256" s="1" t="s">
        <v>7385</v>
      </c>
      <c r="P1256" s="1" t="s">
        <v>7386</v>
      </c>
      <c r="Q1256">
        <v>87</v>
      </c>
      <c r="R1256">
        <v>29</v>
      </c>
      <c r="S1256">
        <v>58</v>
      </c>
      <c r="T1256">
        <v>30</v>
      </c>
      <c r="U1256">
        <v>12</v>
      </c>
      <c r="V1256">
        <v>180</v>
      </c>
      <c r="W1256" s="1" t="s">
        <v>88</v>
      </c>
      <c r="X1256" s="1" t="s">
        <v>171</v>
      </c>
      <c r="Y1256" s="1" t="s">
        <v>90</v>
      </c>
      <c r="Z1256">
        <v>26</v>
      </c>
      <c r="AA1256" s="2">
        <v>45697</v>
      </c>
      <c r="AB1256">
        <v>609617.34</v>
      </c>
      <c r="AC1256">
        <v>802958.46</v>
      </c>
      <c r="AD1256">
        <v>53036708.579999998</v>
      </c>
      <c r="AE1256" s="1" t="s">
        <v>55</v>
      </c>
      <c r="AF1256" s="2">
        <v>46168</v>
      </c>
      <c r="AG1256" s="2">
        <v>45700</v>
      </c>
      <c r="AH1256" s="2"/>
      <c r="AI1256" s="1" t="s">
        <v>91</v>
      </c>
      <c r="AJ1256" s="1" t="s">
        <v>92</v>
      </c>
    </row>
    <row r="1257" spans="1:36">
      <c r="A1257" s="1" t="s">
        <v>7387</v>
      </c>
      <c r="B1257" s="1" t="s">
        <v>7388</v>
      </c>
      <c r="C1257" s="1" t="s">
        <v>7389</v>
      </c>
      <c r="D1257" s="1" t="s">
        <v>1033</v>
      </c>
      <c r="E1257" s="1" t="s">
        <v>62</v>
      </c>
      <c r="F1257" s="1" t="s">
        <v>217</v>
      </c>
      <c r="G1257" s="1" t="s">
        <v>487</v>
      </c>
      <c r="H1257" s="1" t="s">
        <v>43</v>
      </c>
      <c r="I1257" s="1" t="s">
        <v>44</v>
      </c>
      <c r="J1257" t="s">
        <v>45</v>
      </c>
      <c r="K1257" t="s">
        <v>46</v>
      </c>
      <c r="L1257" s="1" t="s">
        <v>7390</v>
      </c>
      <c r="M1257" s="1" t="s">
        <v>139</v>
      </c>
      <c r="N1257" s="1" t="s">
        <v>203</v>
      </c>
      <c r="O1257" s="1" t="s">
        <v>7391</v>
      </c>
      <c r="P1257" s="1" t="s">
        <v>4493</v>
      </c>
      <c r="Q1257">
        <v>414</v>
      </c>
      <c r="R1257">
        <v>48</v>
      </c>
      <c r="S1257">
        <v>366</v>
      </c>
      <c r="T1257">
        <v>100</v>
      </c>
      <c r="U1257">
        <v>30</v>
      </c>
      <c r="V1257">
        <v>500</v>
      </c>
      <c r="W1257" s="1" t="s">
        <v>181</v>
      </c>
      <c r="X1257" s="1" t="s">
        <v>182</v>
      </c>
      <c r="Y1257" s="1" t="s">
        <v>54</v>
      </c>
      <c r="Z1257">
        <v>6</v>
      </c>
      <c r="AA1257" s="2">
        <v>45684</v>
      </c>
      <c r="AB1257">
        <v>404950.12</v>
      </c>
      <c r="AC1257">
        <v>562387.56999999995</v>
      </c>
      <c r="AD1257">
        <v>167649349.69999999</v>
      </c>
      <c r="AE1257" s="1" t="s">
        <v>55</v>
      </c>
      <c r="AF1257" s="2">
        <v>46191</v>
      </c>
      <c r="AG1257" s="2">
        <v>45699</v>
      </c>
      <c r="AH1257" s="2"/>
      <c r="AI1257" s="1" t="s">
        <v>91</v>
      </c>
      <c r="AJ1257" s="1" t="s">
        <v>92</v>
      </c>
    </row>
    <row r="1258" spans="1:36">
      <c r="A1258" s="1" t="s">
        <v>7392</v>
      </c>
      <c r="B1258" s="1" t="s">
        <v>7393</v>
      </c>
      <c r="C1258" s="1" t="s">
        <v>7394</v>
      </c>
      <c r="D1258" s="1" t="s">
        <v>977</v>
      </c>
      <c r="E1258" s="1" t="s">
        <v>978</v>
      </c>
      <c r="F1258" s="1" t="s">
        <v>97</v>
      </c>
      <c r="G1258" s="1" t="s">
        <v>98</v>
      </c>
      <c r="H1258" s="1" t="s">
        <v>43</v>
      </c>
      <c r="I1258" s="1" t="s">
        <v>44</v>
      </c>
      <c r="J1258" t="s">
        <v>65</v>
      </c>
      <c r="K1258" t="s">
        <v>66</v>
      </c>
      <c r="L1258" s="1" t="s">
        <v>7395</v>
      </c>
      <c r="M1258" s="1" t="s">
        <v>68</v>
      </c>
      <c r="N1258" s="1" t="s">
        <v>69</v>
      </c>
      <c r="O1258" s="1" t="s">
        <v>7396</v>
      </c>
      <c r="P1258" s="1" t="s">
        <v>7397</v>
      </c>
      <c r="Q1258">
        <v>279</v>
      </c>
      <c r="R1258">
        <v>1</v>
      </c>
      <c r="S1258">
        <v>278</v>
      </c>
      <c r="T1258">
        <v>40</v>
      </c>
      <c r="U1258">
        <v>12</v>
      </c>
      <c r="V1258">
        <v>400</v>
      </c>
      <c r="W1258" s="1" t="s">
        <v>52</v>
      </c>
      <c r="X1258" s="1" t="s">
        <v>53</v>
      </c>
      <c r="Y1258" s="1" t="s">
        <v>54</v>
      </c>
      <c r="Z1258">
        <v>7</v>
      </c>
      <c r="AA1258" s="2">
        <v>45720</v>
      </c>
      <c r="AB1258">
        <v>45202.84</v>
      </c>
      <c r="AC1258">
        <v>53839.81</v>
      </c>
      <c r="AD1258">
        <v>12611592.359999999</v>
      </c>
      <c r="AE1258" s="1" t="s">
        <v>55</v>
      </c>
      <c r="AF1258" s="2">
        <v>46181</v>
      </c>
      <c r="AG1258" s="2">
        <v>45728</v>
      </c>
      <c r="AH1258" s="2"/>
      <c r="AI1258" s="1" t="s">
        <v>91</v>
      </c>
      <c r="AJ1258" s="1" t="s">
        <v>92</v>
      </c>
    </row>
    <row r="1259" spans="1:36">
      <c r="A1259" s="1" t="s">
        <v>7398</v>
      </c>
      <c r="B1259" s="1" t="s">
        <v>7399</v>
      </c>
      <c r="C1259" s="1" t="s">
        <v>7400</v>
      </c>
      <c r="D1259" s="1" t="s">
        <v>2078</v>
      </c>
      <c r="E1259" s="1" t="s">
        <v>243</v>
      </c>
      <c r="F1259" s="1" t="s">
        <v>244</v>
      </c>
      <c r="G1259" s="1" t="s">
        <v>245</v>
      </c>
      <c r="H1259" s="1" t="s">
        <v>43</v>
      </c>
      <c r="I1259" s="1" t="s">
        <v>44</v>
      </c>
      <c r="J1259" t="s">
        <v>82</v>
      </c>
      <c r="K1259" t="s">
        <v>83</v>
      </c>
      <c r="L1259" s="1" t="s">
        <v>171</v>
      </c>
      <c r="M1259" s="1" t="s">
        <v>48</v>
      </c>
      <c r="N1259" s="1" t="s">
        <v>278</v>
      </c>
      <c r="O1259" s="1" t="s">
        <v>7401</v>
      </c>
      <c r="P1259" s="1" t="s">
        <v>7402</v>
      </c>
      <c r="Q1259">
        <v>36</v>
      </c>
      <c r="R1259">
        <v>2</v>
      </c>
      <c r="S1259">
        <v>34</v>
      </c>
      <c r="T1259">
        <v>25</v>
      </c>
      <c r="U1259">
        <v>12</v>
      </c>
      <c r="V1259">
        <v>125</v>
      </c>
      <c r="W1259" s="1" t="s">
        <v>151</v>
      </c>
      <c r="X1259" s="1" t="s">
        <v>152</v>
      </c>
      <c r="Y1259" s="1" t="s">
        <v>153</v>
      </c>
      <c r="Z1259">
        <v>33</v>
      </c>
      <c r="AA1259" s="2">
        <v>45665</v>
      </c>
      <c r="AB1259">
        <v>93963.94</v>
      </c>
      <c r="AC1259">
        <v>115526.16</v>
      </c>
      <c r="AD1259">
        <v>3382701.84</v>
      </c>
      <c r="AE1259" s="1" t="s">
        <v>55</v>
      </c>
      <c r="AF1259" s="2">
        <v>46191</v>
      </c>
      <c r="AG1259" s="2">
        <v>45672</v>
      </c>
      <c r="AH1259" s="2"/>
      <c r="AI1259" s="1" t="s">
        <v>91</v>
      </c>
      <c r="AJ1259" s="1" t="s">
        <v>92</v>
      </c>
    </row>
    <row r="1260" spans="1:36">
      <c r="A1260" s="1" t="s">
        <v>7403</v>
      </c>
      <c r="B1260" s="1" t="s">
        <v>7404</v>
      </c>
      <c r="C1260" s="1" t="s">
        <v>7405</v>
      </c>
      <c r="D1260" s="1" t="s">
        <v>145</v>
      </c>
      <c r="E1260" s="1" t="s">
        <v>146</v>
      </c>
      <c r="F1260" s="1" t="s">
        <v>41</v>
      </c>
      <c r="G1260" s="1" t="s">
        <v>42</v>
      </c>
      <c r="H1260" s="1" t="s">
        <v>43</v>
      </c>
      <c r="I1260" s="1" t="s">
        <v>44</v>
      </c>
      <c r="J1260" t="s">
        <v>45</v>
      </c>
      <c r="K1260" t="s">
        <v>46</v>
      </c>
      <c r="L1260" s="1" t="s">
        <v>7406</v>
      </c>
      <c r="M1260" s="1" t="s">
        <v>139</v>
      </c>
      <c r="N1260" s="1" t="s">
        <v>278</v>
      </c>
      <c r="O1260" s="1" t="s">
        <v>7407</v>
      </c>
      <c r="P1260" s="1" t="s">
        <v>7408</v>
      </c>
      <c r="Q1260">
        <v>162</v>
      </c>
      <c r="R1260">
        <v>45</v>
      </c>
      <c r="S1260">
        <v>117</v>
      </c>
      <c r="T1260">
        <v>30</v>
      </c>
      <c r="U1260">
        <v>15</v>
      </c>
      <c r="V1260">
        <v>300</v>
      </c>
      <c r="W1260" s="1" t="s">
        <v>259</v>
      </c>
      <c r="X1260" s="1" t="s">
        <v>260</v>
      </c>
      <c r="Y1260" s="1" t="s">
        <v>54</v>
      </c>
      <c r="Z1260">
        <v>8</v>
      </c>
      <c r="AA1260" s="2">
        <v>46113</v>
      </c>
      <c r="AB1260">
        <v>174478.85</v>
      </c>
      <c r="AC1260">
        <v>247390.13</v>
      </c>
      <c r="AD1260">
        <v>28265573.699999999</v>
      </c>
      <c r="AE1260" s="1" t="s">
        <v>55</v>
      </c>
      <c r="AF1260" s="2">
        <v>46184</v>
      </c>
      <c r="AG1260" s="2">
        <v>46118</v>
      </c>
      <c r="AH1260" s="2"/>
      <c r="AI1260" s="1" t="s">
        <v>91</v>
      </c>
      <c r="AJ1260" s="1" t="s">
        <v>92</v>
      </c>
    </row>
    <row r="1261" spans="1:36">
      <c r="A1261" s="1" t="s">
        <v>7409</v>
      </c>
      <c r="B1261" s="1" t="s">
        <v>7410</v>
      </c>
      <c r="C1261" s="1" t="s">
        <v>7411</v>
      </c>
      <c r="D1261" s="1" t="s">
        <v>413</v>
      </c>
      <c r="E1261" s="1" t="s">
        <v>146</v>
      </c>
      <c r="F1261" s="1" t="s">
        <v>244</v>
      </c>
      <c r="G1261" s="1" t="s">
        <v>245</v>
      </c>
      <c r="H1261" s="1" t="s">
        <v>43</v>
      </c>
      <c r="I1261" s="1" t="s">
        <v>44</v>
      </c>
      <c r="J1261" t="s">
        <v>45</v>
      </c>
      <c r="K1261" t="s">
        <v>46</v>
      </c>
      <c r="L1261" s="1" t="s">
        <v>7412</v>
      </c>
      <c r="M1261" s="1" t="s">
        <v>100</v>
      </c>
      <c r="N1261" s="1" t="s">
        <v>236</v>
      </c>
      <c r="O1261" s="1" t="s">
        <v>7413</v>
      </c>
      <c r="P1261" s="1" t="s">
        <v>7414</v>
      </c>
      <c r="Q1261">
        <v>134</v>
      </c>
      <c r="R1261">
        <v>50</v>
      </c>
      <c r="S1261">
        <v>84</v>
      </c>
      <c r="T1261">
        <v>40</v>
      </c>
      <c r="U1261">
        <v>20</v>
      </c>
      <c r="V1261">
        <v>200</v>
      </c>
      <c r="W1261" s="1" t="s">
        <v>249</v>
      </c>
      <c r="X1261" s="1" t="s">
        <v>375</v>
      </c>
      <c r="Y1261" s="1" t="s">
        <v>54</v>
      </c>
      <c r="Z1261">
        <v>8</v>
      </c>
      <c r="AA1261" s="2">
        <v>46126</v>
      </c>
      <c r="AB1261">
        <v>261540.77</v>
      </c>
      <c r="AC1261">
        <v>329079.09999999998</v>
      </c>
      <c r="AD1261">
        <v>35046463.18</v>
      </c>
      <c r="AE1261" s="1" t="s">
        <v>55</v>
      </c>
      <c r="AF1261" s="2">
        <v>46164</v>
      </c>
      <c r="AG1261" s="2">
        <v>46131</v>
      </c>
      <c r="AH1261" s="2"/>
      <c r="AI1261" s="1" t="s">
        <v>91</v>
      </c>
      <c r="AJ1261" s="1" t="s">
        <v>92</v>
      </c>
    </row>
    <row r="1262" spans="1:36">
      <c r="A1262" s="1" t="s">
        <v>7415</v>
      </c>
      <c r="B1262" s="1" t="s">
        <v>7416</v>
      </c>
      <c r="C1262" s="1" t="s">
        <v>7417</v>
      </c>
      <c r="D1262" s="1" t="s">
        <v>1240</v>
      </c>
      <c r="E1262" s="1" t="s">
        <v>243</v>
      </c>
      <c r="F1262" s="1" t="s">
        <v>244</v>
      </c>
      <c r="G1262" s="1" t="s">
        <v>509</v>
      </c>
      <c r="H1262" s="1" t="s">
        <v>43</v>
      </c>
      <c r="I1262" s="1" t="s">
        <v>44</v>
      </c>
      <c r="J1262" t="s">
        <v>82</v>
      </c>
      <c r="K1262" t="s">
        <v>83</v>
      </c>
      <c r="L1262" s="1" t="s">
        <v>7418</v>
      </c>
      <c r="M1262" s="1" t="s">
        <v>168</v>
      </c>
      <c r="N1262" s="1" t="s">
        <v>69</v>
      </c>
      <c r="O1262" s="1" t="s">
        <v>7419</v>
      </c>
      <c r="P1262" s="1" t="s">
        <v>7420</v>
      </c>
      <c r="Q1262">
        <v>51</v>
      </c>
      <c r="R1262">
        <v>17</v>
      </c>
      <c r="S1262">
        <v>34</v>
      </c>
      <c r="T1262">
        <v>20</v>
      </c>
      <c r="U1262">
        <v>8</v>
      </c>
      <c r="V1262">
        <v>100</v>
      </c>
      <c r="W1262" s="1" t="s">
        <v>88</v>
      </c>
      <c r="X1262" s="1" t="s">
        <v>89</v>
      </c>
      <c r="Y1262" s="1" t="s">
        <v>90</v>
      </c>
      <c r="Z1262">
        <v>26</v>
      </c>
      <c r="AA1262" s="2">
        <v>46017</v>
      </c>
      <c r="AB1262">
        <v>299819.08</v>
      </c>
      <c r="AC1262">
        <v>411130</v>
      </c>
      <c r="AD1262">
        <v>15290773.08</v>
      </c>
      <c r="AE1262" s="1" t="s">
        <v>55</v>
      </c>
      <c r="AF1262" s="2">
        <v>46176</v>
      </c>
      <c r="AG1262" s="2">
        <v>46032</v>
      </c>
      <c r="AH1262" s="2"/>
      <c r="AI1262" s="1" t="s">
        <v>91</v>
      </c>
      <c r="AJ1262" s="1" t="s">
        <v>92</v>
      </c>
    </row>
    <row r="1263" spans="1:36">
      <c r="A1263" s="1" t="s">
        <v>7421</v>
      </c>
      <c r="B1263" s="1" t="s">
        <v>7422</v>
      </c>
      <c r="C1263" s="1" t="s">
        <v>7423</v>
      </c>
      <c r="D1263" s="1" t="s">
        <v>643</v>
      </c>
      <c r="E1263" s="1" t="s">
        <v>62</v>
      </c>
      <c r="F1263" s="1" t="s">
        <v>135</v>
      </c>
      <c r="G1263" s="1" t="s">
        <v>136</v>
      </c>
      <c r="H1263" s="1" t="s">
        <v>137</v>
      </c>
      <c r="I1263" s="1" t="s">
        <v>44</v>
      </c>
      <c r="J1263" t="s">
        <v>45</v>
      </c>
      <c r="K1263" t="s">
        <v>46</v>
      </c>
      <c r="L1263" s="1" t="s">
        <v>6857</v>
      </c>
      <c r="M1263" s="1" t="s">
        <v>48</v>
      </c>
      <c r="N1263" s="1" t="s">
        <v>115</v>
      </c>
      <c r="O1263" s="1" t="s">
        <v>7424</v>
      </c>
      <c r="P1263" s="1" t="s">
        <v>7425</v>
      </c>
      <c r="Q1263">
        <v>16</v>
      </c>
      <c r="R1263">
        <v>1</v>
      </c>
      <c r="S1263">
        <v>15</v>
      </c>
      <c r="T1263">
        <v>20</v>
      </c>
      <c r="U1263">
        <v>6</v>
      </c>
      <c r="V1263">
        <v>80</v>
      </c>
      <c r="W1263" s="1" t="s">
        <v>249</v>
      </c>
      <c r="X1263" s="1" t="s">
        <v>375</v>
      </c>
      <c r="Y1263" s="1" t="s">
        <v>54</v>
      </c>
      <c r="Z1263">
        <v>5</v>
      </c>
      <c r="AA1263" s="2">
        <v>45731</v>
      </c>
      <c r="AB1263">
        <v>25917.11</v>
      </c>
      <c r="AC1263">
        <v>30458.92</v>
      </c>
      <c r="AD1263">
        <v>414673.76</v>
      </c>
      <c r="AE1263" s="1" t="s">
        <v>55</v>
      </c>
      <c r="AF1263" s="2">
        <v>46158</v>
      </c>
      <c r="AG1263" s="2">
        <v>45744</v>
      </c>
      <c r="AH1263" s="2">
        <v>46718</v>
      </c>
      <c r="AI1263" s="1" t="s">
        <v>129</v>
      </c>
      <c r="AJ1263" s="1" t="s">
        <v>57</v>
      </c>
    </row>
    <row r="1264" spans="1:36">
      <c r="A1264" s="1" t="s">
        <v>7426</v>
      </c>
      <c r="B1264" s="1" t="s">
        <v>7427</v>
      </c>
      <c r="C1264" s="1" t="s">
        <v>7428</v>
      </c>
      <c r="D1264" s="1" t="s">
        <v>799</v>
      </c>
      <c r="E1264" s="1" t="s">
        <v>254</v>
      </c>
      <c r="F1264" s="1" t="s">
        <v>135</v>
      </c>
      <c r="G1264" s="1" t="s">
        <v>706</v>
      </c>
      <c r="H1264" s="1" t="s">
        <v>137</v>
      </c>
      <c r="I1264" s="1" t="s">
        <v>44</v>
      </c>
      <c r="J1264" t="s">
        <v>82</v>
      </c>
      <c r="K1264" t="s">
        <v>83</v>
      </c>
      <c r="L1264" s="1" t="s">
        <v>4883</v>
      </c>
      <c r="M1264" s="1" t="s">
        <v>126</v>
      </c>
      <c r="N1264" s="1" t="s">
        <v>178</v>
      </c>
      <c r="O1264" s="1" t="s">
        <v>7429</v>
      </c>
      <c r="P1264" s="1" t="s">
        <v>7430</v>
      </c>
      <c r="Q1264">
        <v>193</v>
      </c>
      <c r="R1264">
        <v>27</v>
      </c>
      <c r="S1264">
        <v>166</v>
      </c>
      <c r="T1264">
        <v>15</v>
      </c>
      <c r="U1264">
        <v>6</v>
      </c>
      <c r="V1264">
        <v>150</v>
      </c>
      <c r="W1264" s="1" t="s">
        <v>161</v>
      </c>
      <c r="X1264" s="1" t="s">
        <v>162</v>
      </c>
      <c r="Y1264" s="1" t="s">
        <v>54</v>
      </c>
      <c r="Z1264">
        <v>5</v>
      </c>
      <c r="AA1264" s="2">
        <v>45687</v>
      </c>
      <c r="AB1264">
        <v>36259.11</v>
      </c>
      <c r="AC1264">
        <v>55154.35</v>
      </c>
      <c r="AD1264">
        <v>6998008.2300000004</v>
      </c>
      <c r="AE1264" s="1" t="s">
        <v>55</v>
      </c>
      <c r="AF1264" s="2">
        <v>46147</v>
      </c>
      <c r="AG1264" s="2">
        <v>45699</v>
      </c>
      <c r="AH1264" s="2">
        <v>46894</v>
      </c>
      <c r="AI1264" s="1" t="s">
        <v>410</v>
      </c>
      <c r="AJ1264" s="1" t="s">
        <v>92</v>
      </c>
    </row>
    <row r="1265" spans="1:36">
      <c r="A1265" s="1" t="s">
        <v>7431</v>
      </c>
      <c r="B1265" s="1" t="s">
        <v>7432</v>
      </c>
      <c r="C1265" s="1" t="s">
        <v>7433</v>
      </c>
      <c r="D1265" s="1" t="s">
        <v>894</v>
      </c>
      <c r="E1265" s="1" t="s">
        <v>275</v>
      </c>
      <c r="F1265" s="1" t="s">
        <v>622</v>
      </c>
      <c r="G1265" s="1" t="s">
        <v>623</v>
      </c>
      <c r="H1265" s="1" t="s">
        <v>43</v>
      </c>
      <c r="I1265" s="1" t="s">
        <v>44</v>
      </c>
      <c r="J1265" t="s">
        <v>45</v>
      </c>
      <c r="K1265" t="s">
        <v>46</v>
      </c>
      <c r="L1265" s="1" t="s">
        <v>7434</v>
      </c>
      <c r="M1265" s="1" t="s">
        <v>168</v>
      </c>
      <c r="N1265" s="1" t="s">
        <v>278</v>
      </c>
      <c r="O1265" s="1" t="s">
        <v>7435</v>
      </c>
      <c r="P1265" s="1" t="s">
        <v>7436</v>
      </c>
      <c r="Q1265">
        <v>173</v>
      </c>
      <c r="R1265">
        <v>56</v>
      </c>
      <c r="S1265">
        <v>117</v>
      </c>
      <c r="T1265">
        <v>40</v>
      </c>
      <c r="U1265">
        <v>20</v>
      </c>
      <c r="V1265">
        <v>320</v>
      </c>
      <c r="W1265" s="1" t="s">
        <v>181</v>
      </c>
      <c r="X1265" s="1" t="s">
        <v>182</v>
      </c>
      <c r="Y1265" s="1" t="s">
        <v>54</v>
      </c>
      <c r="Z1265">
        <v>12</v>
      </c>
      <c r="AA1265" s="2">
        <v>45671</v>
      </c>
      <c r="AB1265">
        <v>386924.74</v>
      </c>
      <c r="AC1265">
        <v>497626.87</v>
      </c>
      <c r="AD1265">
        <v>66937980.020000003</v>
      </c>
      <c r="AE1265" s="1" t="s">
        <v>55</v>
      </c>
      <c r="AF1265" s="2">
        <v>46171</v>
      </c>
      <c r="AG1265" s="2">
        <v>45678</v>
      </c>
      <c r="AH1265" s="2"/>
      <c r="AI1265" s="1" t="s">
        <v>91</v>
      </c>
      <c r="AJ1265" s="1" t="s">
        <v>92</v>
      </c>
    </row>
    <row r="1266" spans="1:36">
      <c r="A1266" s="1" t="s">
        <v>7437</v>
      </c>
      <c r="B1266" s="1" t="s">
        <v>7438</v>
      </c>
      <c r="C1266" s="1" t="s">
        <v>7439</v>
      </c>
      <c r="D1266" s="1" t="s">
        <v>837</v>
      </c>
      <c r="E1266" s="1" t="s">
        <v>265</v>
      </c>
      <c r="F1266" s="1" t="s">
        <v>622</v>
      </c>
      <c r="G1266" s="1" t="s">
        <v>693</v>
      </c>
      <c r="H1266" s="1" t="s">
        <v>43</v>
      </c>
      <c r="I1266" s="1" t="s">
        <v>44</v>
      </c>
      <c r="J1266" t="s">
        <v>82</v>
      </c>
      <c r="K1266" t="s">
        <v>83</v>
      </c>
      <c r="L1266" s="1" t="s">
        <v>7440</v>
      </c>
      <c r="M1266" s="1" t="s">
        <v>168</v>
      </c>
      <c r="N1266" s="1" t="s">
        <v>69</v>
      </c>
      <c r="O1266" s="1" t="s">
        <v>7441</v>
      </c>
      <c r="P1266" s="1" t="s">
        <v>7442</v>
      </c>
      <c r="Q1266">
        <v>24</v>
      </c>
      <c r="R1266">
        <v>1</v>
      </c>
      <c r="S1266">
        <v>23</v>
      </c>
      <c r="T1266">
        <v>25</v>
      </c>
      <c r="U1266">
        <v>12</v>
      </c>
      <c r="V1266">
        <v>100</v>
      </c>
      <c r="W1266" s="1" t="s">
        <v>104</v>
      </c>
      <c r="X1266" s="1" t="s">
        <v>105</v>
      </c>
      <c r="Y1266" s="1" t="s">
        <v>54</v>
      </c>
      <c r="Z1266">
        <v>9</v>
      </c>
      <c r="AA1266" s="2">
        <v>45863</v>
      </c>
      <c r="AB1266">
        <v>934530.21</v>
      </c>
      <c r="AC1266">
        <v>1251457.6399999999</v>
      </c>
      <c r="AD1266">
        <v>22428725.039999999</v>
      </c>
      <c r="AE1266" s="1" t="s">
        <v>55</v>
      </c>
      <c r="AF1266" s="2">
        <v>46182</v>
      </c>
      <c r="AG1266" s="2">
        <v>45878</v>
      </c>
      <c r="AH1266" s="2"/>
      <c r="AI1266" s="1" t="s">
        <v>129</v>
      </c>
      <c r="AJ1266" s="1" t="s">
        <v>57</v>
      </c>
    </row>
    <row r="1267" spans="1:36">
      <c r="A1267" s="1" t="s">
        <v>7443</v>
      </c>
      <c r="B1267" s="1" t="s">
        <v>7444</v>
      </c>
      <c r="C1267" s="1" t="s">
        <v>7445</v>
      </c>
      <c r="D1267" s="1" t="s">
        <v>643</v>
      </c>
      <c r="E1267" s="1" t="s">
        <v>62</v>
      </c>
      <c r="F1267" s="1" t="s">
        <v>135</v>
      </c>
      <c r="G1267" s="1" t="s">
        <v>706</v>
      </c>
      <c r="H1267" s="1" t="s">
        <v>137</v>
      </c>
      <c r="I1267" s="1" t="s">
        <v>44</v>
      </c>
      <c r="J1267" t="s">
        <v>82</v>
      </c>
      <c r="K1267" t="s">
        <v>83</v>
      </c>
      <c r="L1267" s="1" t="s">
        <v>7446</v>
      </c>
      <c r="M1267" s="1" t="s">
        <v>68</v>
      </c>
      <c r="N1267" s="1" t="s">
        <v>115</v>
      </c>
      <c r="O1267" s="1" t="s">
        <v>7447</v>
      </c>
      <c r="P1267" s="1" t="s">
        <v>7448</v>
      </c>
      <c r="Q1267">
        <v>0</v>
      </c>
      <c r="R1267">
        <v>0</v>
      </c>
      <c r="S1267">
        <v>0</v>
      </c>
      <c r="T1267">
        <v>75</v>
      </c>
      <c r="U1267">
        <v>30</v>
      </c>
      <c r="V1267">
        <v>375</v>
      </c>
      <c r="W1267" s="1" t="s">
        <v>104</v>
      </c>
      <c r="X1267" s="1" t="s">
        <v>105</v>
      </c>
      <c r="Y1267" s="1" t="s">
        <v>54</v>
      </c>
      <c r="Z1267">
        <v>4</v>
      </c>
      <c r="AA1267" s="2">
        <v>46033</v>
      </c>
      <c r="AB1267">
        <v>2866.36</v>
      </c>
      <c r="AC1267">
        <v>4336.6899999999996</v>
      </c>
      <c r="AD1267">
        <v>0</v>
      </c>
      <c r="AE1267" s="1" t="s">
        <v>55</v>
      </c>
      <c r="AF1267" s="2">
        <v>46199</v>
      </c>
      <c r="AG1267" s="2">
        <v>46035</v>
      </c>
      <c r="AH1267" s="2">
        <v>46256</v>
      </c>
      <c r="AI1267" s="1" t="s">
        <v>56</v>
      </c>
      <c r="AJ1267" s="1" t="s">
        <v>57</v>
      </c>
    </row>
    <row r="1268" spans="1:36">
      <c r="A1268" s="1" t="s">
        <v>7449</v>
      </c>
      <c r="B1268" s="1" t="s">
        <v>7450</v>
      </c>
      <c r="C1268" s="1" t="s">
        <v>7451</v>
      </c>
      <c r="D1268" s="1" t="s">
        <v>521</v>
      </c>
      <c r="E1268" s="1" t="s">
        <v>243</v>
      </c>
      <c r="F1268" s="1" t="s">
        <v>244</v>
      </c>
      <c r="G1268" s="1" t="s">
        <v>245</v>
      </c>
      <c r="H1268" s="1" t="s">
        <v>43</v>
      </c>
      <c r="I1268" s="1" t="s">
        <v>44</v>
      </c>
      <c r="J1268" t="s">
        <v>45</v>
      </c>
      <c r="K1268" t="s">
        <v>46</v>
      </c>
      <c r="L1268" s="1" t="s">
        <v>5112</v>
      </c>
      <c r="M1268" s="1" t="s">
        <v>126</v>
      </c>
      <c r="N1268" s="1" t="s">
        <v>69</v>
      </c>
      <c r="O1268" s="1" t="s">
        <v>7452</v>
      </c>
      <c r="P1268" s="1" t="s">
        <v>7453</v>
      </c>
      <c r="Q1268">
        <v>6</v>
      </c>
      <c r="R1268">
        <v>0</v>
      </c>
      <c r="S1268">
        <v>6</v>
      </c>
      <c r="T1268">
        <v>15</v>
      </c>
      <c r="U1268">
        <v>4</v>
      </c>
      <c r="V1268">
        <v>75</v>
      </c>
      <c r="W1268" s="1" t="s">
        <v>72</v>
      </c>
      <c r="X1268" s="1" t="s">
        <v>73</v>
      </c>
      <c r="Y1268" s="1" t="s">
        <v>74</v>
      </c>
      <c r="Z1268">
        <v>15</v>
      </c>
      <c r="AA1268" s="2">
        <v>45936</v>
      </c>
      <c r="AB1268">
        <v>42438.27</v>
      </c>
      <c r="AC1268">
        <v>50805.96</v>
      </c>
      <c r="AD1268">
        <v>254629.62</v>
      </c>
      <c r="AE1268" s="1" t="s">
        <v>55</v>
      </c>
      <c r="AF1268" s="2">
        <v>46166</v>
      </c>
      <c r="AG1268" s="2">
        <v>45949</v>
      </c>
      <c r="AH1268" s="2"/>
      <c r="AI1268" s="1" t="s">
        <v>129</v>
      </c>
      <c r="AJ1268" s="1" t="s">
        <v>57</v>
      </c>
    </row>
    <row r="1269" spans="1:36">
      <c r="A1269" s="1" t="s">
        <v>7454</v>
      </c>
      <c r="B1269" s="1" t="s">
        <v>7455</v>
      </c>
      <c r="C1269" s="1" t="s">
        <v>7456</v>
      </c>
      <c r="D1269" s="1" t="s">
        <v>185</v>
      </c>
      <c r="E1269" s="1" t="s">
        <v>186</v>
      </c>
      <c r="F1269" s="1" t="s">
        <v>111</v>
      </c>
      <c r="G1269" s="1" t="s">
        <v>187</v>
      </c>
      <c r="H1269" s="1" t="s">
        <v>43</v>
      </c>
      <c r="I1269" s="1" t="s">
        <v>44</v>
      </c>
      <c r="J1269" t="s">
        <v>82</v>
      </c>
      <c r="K1269" t="s">
        <v>83</v>
      </c>
      <c r="L1269" s="1" t="s">
        <v>7457</v>
      </c>
      <c r="M1269" s="1" t="s">
        <v>85</v>
      </c>
      <c r="N1269" s="1" t="s">
        <v>69</v>
      </c>
      <c r="O1269" s="1" t="s">
        <v>7458</v>
      </c>
      <c r="P1269" s="1" t="s">
        <v>7459</v>
      </c>
      <c r="Q1269">
        <v>24</v>
      </c>
      <c r="R1269">
        <v>1</v>
      </c>
      <c r="S1269">
        <v>23</v>
      </c>
      <c r="T1269">
        <v>15</v>
      </c>
      <c r="U1269">
        <v>7</v>
      </c>
      <c r="V1269">
        <v>60</v>
      </c>
      <c r="W1269" s="1" t="s">
        <v>104</v>
      </c>
      <c r="X1269" s="1" t="s">
        <v>105</v>
      </c>
      <c r="Y1269" s="1" t="s">
        <v>54</v>
      </c>
      <c r="Z1269">
        <v>5</v>
      </c>
      <c r="AA1269" s="2">
        <v>46158</v>
      </c>
      <c r="AB1269">
        <v>116569.61</v>
      </c>
      <c r="AC1269">
        <v>166993.98000000001</v>
      </c>
      <c r="AD1269">
        <v>2797670.64</v>
      </c>
      <c r="AE1269" s="1" t="s">
        <v>55</v>
      </c>
      <c r="AF1269" s="2">
        <v>46197</v>
      </c>
      <c r="AG1269" s="2">
        <v>46167</v>
      </c>
      <c r="AH1269" s="2"/>
      <c r="AI1269" s="1" t="s">
        <v>91</v>
      </c>
      <c r="AJ1269" s="1" t="s">
        <v>92</v>
      </c>
    </row>
    <row r="1270" spans="1:36">
      <c r="A1270" s="1" t="s">
        <v>7460</v>
      </c>
      <c r="B1270" s="1" t="s">
        <v>7461</v>
      </c>
      <c r="C1270" s="1" t="s">
        <v>7462</v>
      </c>
      <c r="D1270" s="1" t="s">
        <v>426</v>
      </c>
      <c r="E1270" s="1" t="s">
        <v>146</v>
      </c>
      <c r="F1270" s="1" t="s">
        <v>266</v>
      </c>
      <c r="G1270" s="1" t="s">
        <v>267</v>
      </c>
      <c r="H1270" s="1" t="s">
        <v>43</v>
      </c>
      <c r="I1270" s="1" t="s">
        <v>44</v>
      </c>
      <c r="J1270" t="s">
        <v>82</v>
      </c>
      <c r="K1270" t="s">
        <v>83</v>
      </c>
      <c r="L1270" s="1" t="s">
        <v>7463</v>
      </c>
      <c r="M1270" s="1" t="s">
        <v>85</v>
      </c>
      <c r="N1270" s="1" t="s">
        <v>101</v>
      </c>
      <c r="O1270" s="1" t="s">
        <v>7464</v>
      </c>
      <c r="P1270" s="1" t="s">
        <v>7465</v>
      </c>
      <c r="Q1270">
        <v>64</v>
      </c>
      <c r="R1270">
        <v>24</v>
      </c>
      <c r="S1270">
        <v>40</v>
      </c>
      <c r="T1270">
        <v>15</v>
      </c>
      <c r="U1270">
        <v>4</v>
      </c>
      <c r="V1270">
        <v>120</v>
      </c>
      <c r="W1270" s="1" t="s">
        <v>151</v>
      </c>
      <c r="X1270" s="1" t="s">
        <v>152</v>
      </c>
      <c r="Y1270" s="1" t="s">
        <v>153</v>
      </c>
      <c r="Z1270">
        <v>37</v>
      </c>
      <c r="AA1270" s="2">
        <v>45810</v>
      </c>
      <c r="AB1270">
        <v>238286.94</v>
      </c>
      <c r="AC1270">
        <v>276437.58</v>
      </c>
      <c r="AD1270">
        <v>15250364.16</v>
      </c>
      <c r="AE1270" s="1" t="s">
        <v>55</v>
      </c>
      <c r="AF1270" s="2">
        <v>46189</v>
      </c>
      <c r="AG1270" s="2">
        <v>45818</v>
      </c>
      <c r="AH1270" s="2"/>
      <c r="AI1270" s="1" t="s">
        <v>91</v>
      </c>
      <c r="AJ1270" s="1" t="s">
        <v>92</v>
      </c>
    </row>
    <row r="1271" spans="1:36">
      <c r="A1271" s="1" t="s">
        <v>7466</v>
      </c>
      <c r="B1271" s="1" t="s">
        <v>7467</v>
      </c>
      <c r="C1271" s="1" t="s">
        <v>7468</v>
      </c>
      <c r="D1271" s="1" t="s">
        <v>508</v>
      </c>
      <c r="E1271" s="1" t="s">
        <v>146</v>
      </c>
      <c r="F1271" s="1" t="s">
        <v>244</v>
      </c>
      <c r="G1271" s="1" t="s">
        <v>245</v>
      </c>
      <c r="H1271" s="1" t="s">
        <v>43</v>
      </c>
      <c r="I1271" s="1" t="s">
        <v>201</v>
      </c>
      <c r="J1271" t="s">
        <v>65</v>
      </c>
      <c r="K1271" t="s">
        <v>66</v>
      </c>
      <c r="L1271" s="1" t="s">
        <v>2970</v>
      </c>
      <c r="M1271" s="1" t="s">
        <v>68</v>
      </c>
      <c r="N1271" s="1" t="s">
        <v>49</v>
      </c>
      <c r="O1271" s="1" t="s">
        <v>7469</v>
      </c>
      <c r="P1271" s="1" t="s">
        <v>7470</v>
      </c>
      <c r="Q1271">
        <v>20</v>
      </c>
      <c r="R1271">
        <v>5</v>
      </c>
      <c r="S1271">
        <v>15</v>
      </c>
      <c r="T1271">
        <v>10</v>
      </c>
      <c r="U1271">
        <v>3</v>
      </c>
      <c r="V1271">
        <v>40</v>
      </c>
      <c r="W1271" s="1" t="s">
        <v>161</v>
      </c>
      <c r="X1271" s="1" t="s">
        <v>162</v>
      </c>
      <c r="Y1271" s="1" t="s">
        <v>54</v>
      </c>
      <c r="Z1271">
        <v>8</v>
      </c>
      <c r="AA1271" s="2">
        <v>46207</v>
      </c>
      <c r="AB1271">
        <v>53505.919999999998</v>
      </c>
      <c r="AC1271">
        <v>77205.56</v>
      </c>
      <c r="AD1271">
        <v>1070118.3999999999</v>
      </c>
      <c r="AE1271" s="1" t="s">
        <v>55</v>
      </c>
      <c r="AF1271" s="2">
        <v>46188</v>
      </c>
      <c r="AG1271" s="2">
        <v>46122</v>
      </c>
      <c r="AH1271" s="2"/>
      <c r="AI1271" s="1" t="s">
        <v>91</v>
      </c>
      <c r="AJ1271" s="1" t="s">
        <v>92</v>
      </c>
    </row>
    <row r="1272" spans="1:36">
      <c r="A1272" s="1" t="s">
        <v>7471</v>
      </c>
      <c r="B1272" s="1" t="s">
        <v>7472</v>
      </c>
      <c r="C1272" s="1" t="s">
        <v>7473</v>
      </c>
      <c r="D1272" s="1" t="s">
        <v>303</v>
      </c>
      <c r="E1272" s="1" t="s">
        <v>146</v>
      </c>
      <c r="F1272" s="1" t="s">
        <v>63</v>
      </c>
      <c r="G1272" s="1" t="s">
        <v>384</v>
      </c>
      <c r="H1272" s="1" t="s">
        <v>43</v>
      </c>
      <c r="I1272" s="1" t="s">
        <v>44</v>
      </c>
      <c r="J1272" t="s">
        <v>65</v>
      </c>
      <c r="K1272" t="s">
        <v>66</v>
      </c>
      <c r="L1272" s="1" t="s">
        <v>6001</v>
      </c>
      <c r="M1272" s="1" t="s">
        <v>100</v>
      </c>
      <c r="N1272" s="1" t="s">
        <v>236</v>
      </c>
      <c r="O1272" s="1" t="s">
        <v>7474</v>
      </c>
      <c r="P1272" s="1" t="s">
        <v>7475</v>
      </c>
      <c r="Q1272">
        <v>30</v>
      </c>
      <c r="R1272">
        <v>3</v>
      </c>
      <c r="S1272">
        <v>27</v>
      </c>
      <c r="T1272">
        <v>15</v>
      </c>
      <c r="U1272">
        <v>6</v>
      </c>
      <c r="V1272">
        <v>90</v>
      </c>
      <c r="W1272" s="1" t="s">
        <v>444</v>
      </c>
      <c r="X1272" s="1" t="s">
        <v>445</v>
      </c>
      <c r="Y1272" s="1" t="s">
        <v>74</v>
      </c>
      <c r="Z1272">
        <v>17</v>
      </c>
      <c r="AA1272" s="2">
        <v>45734</v>
      </c>
      <c r="AB1272">
        <v>50003.21</v>
      </c>
      <c r="AC1272">
        <v>59116.21</v>
      </c>
      <c r="AD1272">
        <v>1500096.3</v>
      </c>
      <c r="AE1272" s="1" t="s">
        <v>55</v>
      </c>
      <c r="AF1272" s="2">
        <v>46170</v>
      </c>
      <c r="AG1272" s="2">
        <v>45743</v>
      </c>
      <c r="AH1272" s="2">
        <v>46597</v>
      </c>
      <c r="AI1272" s="1" t="s">
        <v>91</v>
      </c>
      <c r="AJ1272" s="1" t="s">
        <v>92</v>
      </c>
    </row>
    <row r="1273" spans="1:36">
      <c r="A1273" s="1" t="s">
        <v>7476</v>
      </c>
      <c r="B1273" s="1" t="s">
        <v>7477</v>
      </c>
      <c r="C1273" s="1" t="s">
        <v>7478</v>
      </c>
      <c r="D1273" s="1" t="s">
        <v>1912</v>
      </c>
      <c r="E1273" s="1" t="s">
        <v>714</v>
      </c>
      <c r="F1273" s="1" t="s">
        <v>97</v>
      </c>
      <c r="G1273" s="1" t="s">
        <v>98</v>
      </c>
      <c r="H1273" s="1" t="s">
        <v>43</v>
      </c>
      <c r="I1273" s="1" t="s">
        <v>201</v>
      </c>
      <c r="J1273" t="s">
        <v>65</v>
      </c>
      <c r="K1273" t="s">
        <v>66</v>
      </c>
      <c r="L1273" s="1" t="s">
        <v>171</v>
      </c>
      <c r="M1273" s="1" t="s">
        <v>100</v>
      </c>
      <c r="N1273" s="1" t="s">
        <v>178</v>
      </c>
      <c r="O1273" s="1" t="s">
        <v>7479</v>
      </c>
      <c r="P1273" s="1" t="s">
        <v>7480</v>
      </c>
      <c r="Q1273">
        <v>118</v>
      </c>
      <c r="R1273">
        <v>28</v>
      </c>
      <c r="S1273">
        <v>90</v>
      </c>
      <c r="T1273">
        <v>15</v>
      </c>
      <c r="U1273">
        <v>4</v>
      </c>
      <c r="V1273">
        <v>150</v>
      </c>
      <c r="W1273" s="1" t="s">
        <v>52</v>
      </c>
      <c r="X1273" s="1" t="s">
        <v>53</v>
      </c>
      <c r="Y1273" s="1" t="s">
        <v>54</v>
      </c>
      <c r="Z1273">
        <v>3</v>
      </c>
      <c r="AA1273" s="2">
        <v>45941</v>
      </c>
      <c r="AB1273">
        <v>149693.54999999999</v>
      </c>
      <c r="AC1273">
        <v>212634.18</v>
      </c>
      <c r="AD1273">
        <v>17663838.899999999</v>
      </c>
      <c r="AE1273" s="1" t="s">
        <v>55</v>
      </c>
      <c r="AF1273" s="2">
        <v>46201</v>
      </c>
      <c r="AG1273" s="2">
        <v>45949</v>
      </c>
      <c r="AH1273" s="2"/>
      <c r="AI1273" s="1" t="s">
        <v>91</v>
      </c>
      <c r="AJ1273" s="1" t="s">
        <v>92</v>
      </c>
    </row>
    <row r="1274" spans="1:36">
      <c r="A1274" s="1" t="s">
        <v>7481</v>
      </c>
      <c r="B1274" s="1" t="s">
        <v>7482</v>
      </c>
      <c r="C1274" s="1" t="s">
        <v>7483</v>
      </c>
      <c r="D1274" s="1" t="s">
        <v>413</v>
      </c>
      <c r="E1274" s="1" t="s">
        <v>146</v>
      </c>
      <c r="F1274" s="1" t="s">
        <v>244</v>
      </c>
      <c r="G1274" s="1" t="s">
        <v>778</v>
      </c>
      <c r="H1274" s="1" t="s">
        <v>43</v>
      </c>
      <c r="I1274" s="1" t="s">
        <v>44</v>
      </c>
      <c r="J1274" t="s">
        <v>45</v>
      </c>
      <c r="K1274" t="s">
        <v>46</v>
      </c>
      <c r="L1274" s="1" t="s">
        <v>7484</v>
      </c>
      <c r="M1274" s="1" t="s">
        <v>126</v>
      </c>
      <c r="N1274" s="1" t="s">
        <v>49</v>
      </c>
      <c r="O1274" s="1" t="s">
        <v>7485</v>
      </c>
      <c r="P1274" s="1" t="s">
        <v>7486</v>
      </c>
      <c r="Q1274">
        <v>38</v>
      </c>
      <c r="R1274">
        <v>10</v>
      </c>
      <c r="S1274">
        <v>28</v>
      </c>
      <c r="T1274">
        <v>15</v>
      </c>
      <c r="U1274">
        <v>6</v>
      </c>
      <c r="V1274">
        <v>60</v>
      </c>
      <c r="W1274" s="1" t="s">
        <v>151</v>
      </c>
      <c r="X1274" s="1" t="s">
        <v>152</v>
      </c>
      <c r="Y1274" s="1" t="s">
        <v>153</v>
      </c>
      <c r="Z1274">
        <v>36</v>
      </c>
      <c r="AA1274" s="2">
        <v>46093</v>
      </c>
      <c r="AB1274">
        <v>165177.49</v>
      </c>
      <c r="AC1274">
        <v>207899.22</v>
      </c>
      <c r="AD1274">
        <v>6276744.6200000001</v>
      </c>
      <c r="AE1274" s="1" t="s">
        <v>55</v>
      </c>
      <c r="AF1274" s="2">
        <v>46180</v>
      </c>
      <c r="AG1274" s="2">
        <v>46098</v>
      </c>
      <c r="AH1274" s="2"/>
      <c r="AI1274" s="1" t="s">
        <v>91</v>
      </c>
      <c r="AJ1274" s="1" t="s">
        <v>92</v>
      </c>
    </row>
    <row r="1275" spans="1:36">
      <c r="A1275" s="1" t="s">
        <v>7487</v>
      </c>
      <c r="B1275" s="1" t="s">
        <v>7488</v>
      </c>
      <c r="C1275" s="1"/>
      <c r="D1275" s="1" t="s">
        <v>185</v>
      </c>
      <c r="E1275" s="1" t="s">
        <v>186</v>
      </c>
      <c r="F1275" s="1" t="s">
        <v>111</v>
      </c>
      <c r="G1275" s="1" t="s">
        <v>187</v>
      </c>
      <c r="H1275" s="1" t="s">
        <v>43</v>
      </c>
      <c r="I1275" s="1" t="s">
        <v>44</v>
      </c>
      <c r="J1275" t="s">
        <v>45</v>
      </c>
      <c r="K1275" t="s">
        <v>46</v>
      </c>
      <c r="L1275" s="1" t="s">
        <v>675</v>
      </c>
      <c r="M1275" s="1" t="s">
        <v>48</v>
      </c>
      <c r="N1275" s="1" t="s">
        <v>115</v>
      </c>
      <c r="O1275" s="1" t="s">
        <v>7489</v>
      </c>
      <c r="P1275" s="1" t="s">
        <v>7490</v>
      </c>
      <c r="Q1275">
        <v>214</v>
      </c>
      <c r="R1275">
        <v>43</v>
      </c>
      <c r="S1275">
        <v>171</v>
      </c>
      <c r="T1275">
        <v>50</v>
      </c>
      <c r="U1275">
        <v>20</v>
      </c>
      <c r="V1275">
        <v>200</v>
      </c>
      <c r="W1275" s="1" t="s">
        <v>72</v>
      </c>
      <c r="X1275" s="1" t="s">
        <v>73</v>
      </c>
      <c r="Y1275" s="1" t="s">
        <v>74</v>
      </c>
      <c r="Z1275">
        <v>20</v>
      </c>
      <c r="AA1275" s="2">
        <v>45888</v>
      </c>
      <c r="AB1275">
        <v>261439.56</v>
      </c>
      <c r="AC1275">
        <v>402180.61</v>
      </c>
      <c r="AD1275">
        <v>55948065.840000004</v>
      </c>
      <c r="AE1275" s="1" t="s">
        <v>55</v>
      </c>
      <c r="AF1275" s="2">
        <v>46180</v>
      </c>
      <c r="AG1275" s="2">
        <v>45893</v>
      </c>
      <c r="AH1275" s="2"/>
      <c r="AI1275" s="1" t="s">
        <v>410</v>
      </c>
      <c r="AJ1275" s="1" t="s">
        <v>92</v>
      </c>
    </row>
    <row r="1276" spans="1:36">
      <c r="A1276" s="1" t="s">
        <v>7491</v>
      </c>
      <c r="B1276" s="1" t="s">
        <v>7492</v>
      </c>
      <c r="C1276" s="1"/>
      <c r="D1276" s="1" t="s">
        <v>426</v>
      </c>
      <c r="E1276" s="1" t="s">
        <v>146</v>
      </c>
      <c r="F1276" s="1" t="s">
        <v>266</v>
      </c>
      <c r="G1276" s="1" t="s">
        <v>267</v>
      </c>
      <c r="H1276" s="1" t="s">
        <v>43</v>
      </c>
      <c r="I1276" s="1" t="s">
        <v>44</v>
      </c>
      <c r="J1276" t="s">
        <v>65</v>
      </c>
      <c r="K1276" t="s">
        <v>66</v>
      </c>
      <c r="L1276" s="1" t="s">
        <v>3897</v>
      </c>
      <c r="M1276" s="1" t="s">
        <v>168</v>
      </c>
      <c r="N1276" s="1" t="s">
        <v>178</v>
      </c>
      <c r="O1276" s="1" t="s">
        <v>7493</v>
      </c>
      <c r="P1276" s="1" t="s">
        <v>2287</v>
      </c>
      <c r="Q1276">
        <v>131</v>
      </c>
      <c r="R1276">
        <v>3</v>
      </c>
      <c r="S1276">
        <v>128</v>
      </c>
      <c r="T1276">
        <v>60</v>
      </c>
      <c r="U1276">
        <v>30</v>
      </c>
      <c r="V1276">
        <v>300</v>
      </c>
      <c r="W1276" s="1" t="s">
        <v>229</v>
      </c>
      <c r="X1276" s="1" t="s">
        <v>230</v>
      </c>
      <c r="Y1276" s="1" t="s">
        <v>153</v>
      </c>
      <c r="Z1276">
        <v>32</v>
      </c>
      <c r="AA1276" s="2">
        <v>45931</v>
      </c>
      <c r="AB1276">
        <v>736993.47</v>
      </c>
      <c r="AC1276">
        <v>1104630.56</v>
      </c>
      <c r="AD1276">
        <v>96546144.569999993</v>
      </c>
      <c r="AE1276" s="1" t="s">
        <v>55</v>
      </c>
      <c r="AF1276" s="2">
        <v>46195</v>
      </c>
      <c r="AG1276" s="2">
        <v>45941</v>
      </c>
      <c r="AH1276" s="2"/>
      <c r="AI1276" s="1" t="s">
        <v>91</v>
      </c>
      <c r="AJ1276" s="1" t="s">
        <v>92</v>
      </c>
    </row>
    <row r="1277" spans="1:36">
      <c r="A1277" s="1" t="s">
        <v>7494</v>
      </c>
      <c r="B1277" s="1" t="s">
        <v>7495</v>
      </c>
      <c r="C1277" s="1" t="s">
        <v>7496</v>
      </c>
      <c r="D1277" s="1" t="s">
        <v>320</v>
      </c>
      <c r="E1277" s="1" t="s">
        <v>40</v>
      </c>
      <c r="F1277" s="1" t="s">
        <v>123</v>
      </c>
      <c r="G1277" s="1" t="s">
        <v>124</v>
      </c>
      <c r="H1277" s="1" t="s">
        <v>43</v>
      </c>
      <c r="I1277" s="1" t="s">
        <v>44</v>
      </c>
      <c r="J1277" t="s">
        <v>82</v>
      </c>
      <c r="K1277" t="s">
        <v>83</v>
      </c>
      <c r="L1277" s="1" t="s">
        <v>7497</v>
      </c>
      <c r="M1277" s="1" t="s">
        <v>114</v>
      </c>
      <c r="N1277" s="1" t="s">
        <v>278</v>
      </c>
      <c r="O1277" s="1" t="s">
        <v>7498</v>
      </c>
      <c r="P1277" s="1" t="s">
        <v>7499</v>
      </c>
      <c r="Q1277">
        <v>128</v>
      </c>
      <c r="R1277">
        <v>20</v>
      </c>
      <c r="S1277">
        <v>108</v>
      </c>
      <c r="T1277">
        <v>40</v>
      </c>
      <c r="U1277">
        <v>12</v>
      </c>
      <c r="V1277">
        <v>160</v>
      </c>
      <c r="W1277" s="1" t="s">
        <v>104</v>
      </c>
      <c r="X1277" s="1" t="s">
        <v>105</v>
      </c>
      <c r="Y1277" s="1" t="s">
        <v>54</v>
      </c>
      <c r="Z1277">
        <v>5</v>
      </c>
      <c r="AA1277" s="2">
        <v>45899</v>
      </c>
      <c r="AB1277">
        <v>516904.16</v>
      </c>
      <c r="AC1277">
        <v>687032.21</v>
      </c>
      <c r="AD1277">
        <v>66163732.479999997</v>
      </c>
      <c r="AE1277" s="1" t="s">
        <v>55</v>
      </c>
      <c r="AF1277" s="2">
        <v>46175</v>
      </c>
      <c r="AG1277" s="2">
        <v>45906</v>
      </c>
      <c r="AH1277" s="2"/>
      <c r="AI1277" s="1" t="s">
        <v>91</v>
      </c>
      <c r="AJ1277" s="1" t="s">
        <v>92</v>
      </c>
    </row>
    <row r="1278" spans="1:36">
      <c r="A1278" s="1" t="s">
        <v>7500</v>
      </c>
      <c r="B1278" s="1" t="s">
        <v>7501</v>
      </c>
      <c r="C1278" s="1" t="s">
        <v>7502</v>
      </c>
      <c r="D1278" s="1" t="s">
        <v>943</v>
      </c>
      <c r="E1278" s="1" t="s">
        <v>335</v>
      </c>
      <c r="F1278" s="1" t="s">
        <v>97</v>
      </c>
      <c r="G1278" s="1" t="s">
        <v>715</v>
      </c>
      <c r="H1278" s="1" t="s">
        <v>43</v>
      </c>
      <c r="I1278" s="1" t="s">
        <v>201</v>
      </c>
      <c r="J1278" t="s">
        <v>45</v>
      </c>
      <c r="K1278" t="s">
        <v>46</v>
      </c>
      <c r="L1278" s="1" t="s">
        <v>3211</v>
      </c>
      <c r="M1278" s="1" t="s">
        <v>139</v>
      </c>
      <c r="N1278" s="1" t="s">
        <v>115</v>
      </c>
      <c r="O1278" s="1" t="s">
        <v>7503</v>
      </c>
      <c r="P1278" s="1" t="s">
        <v>7504</v>
      </c>
      <c r="Q1278">
        <v>11</v>
      </c>
      <c r="R1278">
        <v>4</v>
      </c>
      <c r="S1278">
        <v>7</v>
      </c>
      <c r="T1278">
        <v>20</v>
      </c>
      <c r="U1278">
        <v>8</v>
      </c>
      <c r="V1278">
        <v>160</v>
      </c>
      <c r="W1278" s="1" t="s">
        <v>72</v>
      </c>
      <c r="X1278" s="1" t="s">
        <v>73</v>
      </c>
      <c r="Y1278" s="1" t="s">
        <v>74</v>
      </c>
      <c r="Z1278">
        <v>18</v>
      </c>
      <c r="AA1278" s="2">
        <v>45745</v>
      </c>
      <c r="AB1278">
        <v>117418.29</v>
      </c>
      <c r="AC1278">
        <v>159335.4</v>
      </c>
      <c r="AD1278">
        <v>1291601.19</v>
      </c>
      <c r="AE1278" s="1" t="s">
        <v>55</v>
      </c>
      <c r="AF1278" s="2">
        <v>46152</v>
      </c>
      <c r="AG1278" s="2">
        <v>45754</v>
      </c>
      <c r="AH1278" s="2"/>
      <c r="AI1278" s="1" t="s">
        <v>129</v>
      </c>
      <c r="AJ1278" s="1" t="s">
        <v>57</v>
      </c>
    </row>
    <row r="1279" spans="1:36">
      <c r="A1279" s="1" t="s">
        <v>7505</v>
      </c>
      <c r="B1279" s="1" t="s">
        <v>7506</v>
      </c>
      <c r="C1279" s="1" t="s">
        <v>7507</v>
      </c>
      <c r="D1279" s="1" t="s">
        <v>557</v>
      </c>
      <c r="E1279" s="1" t="s">
        <v>254</v>
      </c>
      <c r="F1279" s="1" t="s">
        <v>135</v>
      </c>
      <c r="G1279" s="1" t="s">
        <v>166</v>
      </c>
      <c r="H1279" s="1" t="s">
        <v>137</v>
      </c>
      <c r="I1279" s="1" t="s">
        <v>44</v>
      </c>
      <c r="J1279" t="s">
        <v>65</v>
      </c>
      <c r="K1279" t="s">
        <v>66</v>
      </c>
      <c r="L1279" s="1" t="s">
        <v>7508</v>
      </c>
      <c r="M1279" s="1" t="s">
        <v>48</v>
      </c>
      <c r="N1279" s="1" t="s">
        <v>278</v>
      </c>
      <c r="O1279" s="1" t="s">
        <v>7509</v>
      </c>
      <c r="P1279" s="1" t="s">
        <v>6327</v>
      </c>
      <c r="Q1279">
        <v>0</v>
      </c>
      <c r="R1279">
        <v>0</v>
      </c>
      <c r="S1279">
        <v>0</v>
      </c>
      <c r="T1279">
        <v>10</v>
      </c>
      <c r="U1279">
        <v>5</v>
      </c>
      <c r="V1279">
        <v>100</v>
      </c>
      <c r="W1279" s="1" t="s">
        <v>444</v>
      </c>
      <c r="X1279" s="1" t="s">
        <v>445</v>
      </c>
      <c r="Y1279" s="1" t="s">
        <v>74</v>
      </c>
      <c r="Z1279">
        <v>20</v>
      </c>
      <c r="AA1279" s="2">
        <v>45710</v>
      </c>
      <c r="AB1279">
        <v>4893.0200000000004</v>
      </c>
      <c r="AC1279">
        <v>6962.17</v>
      </c>
      <c r="AD1279">
        <v>0</v>
      </c>
      <c r="AE1279" s="1" t="s">
        <v>55</v>
      </c>
      <c r="AF1279" s="2">
        <v>46164</v>
      </c>
      <c r="AG1279" s="2">
        <v>45722</v>
      </c>
      <c r="AH1279" s="2">
        <v>46689</v>
      </c>
      <c r="AI1279" s="1" t="s">
        <v>56</v>
      </c>
      <c r="AJ1279" s="1" t="s">
        <v>57</v>
      </c>
    </row>
    <row r="1280" spans="1:36">
      <c r="A1280" s="1" t="s">
        <v>7510</v>
      </c>
      <c r="B1280" s="1" t="s">
        <v>7511</v>
      </c>
      <c r="C1280" s="1" t="s">
        <v>7512</v>
      </c>
      <c r="D1280" s="1" t="s">
        <v>830</v>
      </c>
      <c r="E1280" s="1" t="s">
        <v>265</v>
      </c>
      <c r="F1280" s="1" t="s">
        <v>622</v>
      </c>
      <c r="G1280" s="1" t="s">
        <v>693</v>
      </c>
      <c r="H1280" s="1" t="s">
        <v>43</v>
      </c>
      <c r="I1280" s="1" t="s">
        <v>44</v>
      </c>
      <c r="J1280" t="s">
        <v>45</v>
      </c>
      <c r="K1280" t="s">
        <v>46</v>
      </c>
      <c r="L1280" s="1" t="s">
        <v>7513</v>
      </c>
      <c r="M1280" s="1" t="s">
        <v>100</v>
      </c>
      <c r="N1280" s="1" t="s">
        <v>115</v>
      </c>
      <c r="O1280" s="1" t="s">
        <v>7514</v>
      </c>
      <c r="P1280" s="1" t="s">
        <v>7515</v>
      </c>
      <c r="Q1280">
        <v>3</v>
      </c>
      <c r="R1280">
        <v>1</v>
      </c>
      <c r="S1280">
        <v>2</v>
      </c>
      <c r="T1280">
        <v>15</v>
      </c>
      <c r="U1280">
        <v>6</v>
      </c>
      <c r="V1280">
        <v>60</v>
      </c>
      <c r="W1280" s="1" t="s">
        <v>151</v>
      </c>
      <c r="X1280" s="1" t="s">
        <v>152</v>
      </c>
      <c r="Y1280" s="1" t="s">
        <v>153</v>
      </c>
      <c r="Z1280">
        <v>38</v>
      </c>
      <c r="AA1280" s="2">
        <v>45698</v>
      </c>
      <c r="AB1280">
        <v>218317.35</v>
      </c>
      <c r="AC1280">
        <v>321099.94</v>
      </c>
      <c r="AD1280">
        <v>654952.05000000005</v>
      </c>
      <c r="AE1280" s="1" t="s">
        <v>55</v>
      </c>
      <c r="AF1280" s="2">
        <v>46145</v>
      </c>
      <c r="AG1280" s="2">
        <v>45707</v>
      </c>
      <c r="AH1280" s="2"/>
      <c r="AI1280" s="1" t="s">
        <v>129</v>
      </c>
      <c r="AJ1280" s="1" t="s">
        <v>57</v>
      </c>
    </row>
    <row r="1281" spans="1:36">
      <c r="A1281" s="1" t="s">
        <v>7516</v>
      </c>
      <c r="B1281" s="1" t="s">
        <v>7517</v>
      </c>
      <c r="C1281" s="1" t="s">
        <v>7518</v>
      </c>
      <c r="D1281" s="1" t="s">
        <v>830</v>
      </c>
      <c r="E1281" s="1" t="s">
        <v>265</v>
      </c>
      <c r="F1281" s="1" t="s">
        <v>622</v>
      </c>
      <c r="G1281" s="1" t="s">
        <v>747</v>
      </c>
      <c r="H1281" s="1" t="s">
        <v>43</v>
      </c>
      <c r="I1281" s="1" t="s">
        <v>44</v>
      </c>
      <c r="J1281" t="s">
        <v>82</v>
      </c>
      <c r="K1281" t="s">
        <v>83</v>
      </c>
      <c r="L1281" s="1" t="s">
        <v>7519</v>
      </c>
      <c r="M1281" s="1" t="s">
        <v>139</v>
      </c>
      <c r="N1281" s="1" t="s">
        <v>49</v>
      </c>
      <c r="O1281" s="1" t="s">
        <v>7520</v>
      </c>
      <c r="P1281" s="1" t="s">
        <v>7521</v>
      </c>
      <c r="Q1281">
        <v>120</v>
      </c>
      <c r="R1281">
        <v>39</v>
      </c>
      <c r="S1281">
        <v>81</v>
      </c>
      <c r="T1281">
        <v>30</v>
      </c>
      <c r="U1281">
        <v>9</v>
      </c>
      <c r="V1281">
        <v>300</v>
      </c>
      <c r="W1281" s="1" t="s">
        <v>308</v>
      </c>
      <c r="X1281" s="1" t="s">
        <v>309</v>
      </c>
      <c r="Y1281" s="1" t="s">
        <v>74</v>
      </c>
      <c r="Z1281">
        <v>21</v>
      </c>
      <c r="AA1281" s="2">
        <v>45681</v>
      </c>
      <c r="AB1281">
        <v>654078.26</v>
      </c>
      <c r="AC1281">
        <v>906405.23</v>
      </c>
      <c r="AD1281">
        <v>78489391.200000003</v>
      </c>
      <c r="AE1281" s="1" t="s">
        <v>55</v>
      </c>
      <c r="AF1281" s="2">
        <v>46153</v>
      </c>
      <c r="AG1281" s="2">
        <v>45689</v>
      </c>
      <c r="AH1281" s="2"/>
      <c r="AI1281" s="1" t="s">
        <v>91</v>
      </c>
      <c r="AJ1281" s="1" t="s">
        <v>92</v>
      </c>
    </row>
    <row r="1282" spans="1:36">
      <c r="A1282" s="1" t="s">
        <v>7522</v>
      </c>
      <c r="B1282" s="1" t="s">
        <v>7523</v>
      </c>
      <c r="C1282" s="1" t="s">
        <v>7524</v>
      </c>
      <c r="D1282" s="1" t="s">
        <v>894</v>
      </c>
      <c r="E1282" s="1" t="s">
        <v>275</v>
      </c>
      <c r="F1282" s="1" t="s">
        <v>622</v>
      </c>
      <c r="G1282" s="1" t="s">
        <v>693</v>
      </c>
      <c r="H1282" s="1" t="s">
        <v>43</v>
      </c>
      <c r="I1282" s="1" t="s">
        <v>44</v>
      </c>
      <c r="J1282" t="s">
        <v>45</v>
      </c>
      <c r="K1282" t="s">
        <v>46</v>
      </c>
      <c r="L1282" s="1" t="s">
        <v>2780</v>
      </c>
      <c r="M1282" s="1" t="s">
        <v>139</v>
      </c>
      <c r="N1282" s="1" t="s">
        <v>115</v>
      </c>
      <c r="O1282" s="1" t="s">
        <v>7525</v>
      </c>
      <c r="P1282" s="1" t="s">
        <v>7526</v>
      </c>
      <c r="Q1282">
        <v>88</v>
      </c>
      <c r="R1282">
        <v>4</v>
      </c>
      <c r="S1282">
        <v>84</v>
      </c>
      <c r="T1282">
        <v>30</v>
      </c>
      <c r="U1282">
        <v>9</v>
      </c>
      <c r="V1282">
        <v>180</v>
      </c>
      <c r="W1282" s="1" t="s">
        <v>72</v>
      </c>
      <c r="X1282" s="1" t="s">
        <v>73</v>
      </c>
      <c r="Y1282" s="1" t="s">
        <v>74</v>
      </c>
      <c r="Z1282">
        <v>19</v>
      </c>
      <c r="AA1282" s="2">
        <v>46013</v>
      </c>
      <c r="AB1282">
        <v>332193.82</v>
      </c>
      <c r="AC1282">
        <v>433710.26</v>
      </c>
      <c r="AD1282">
        <v>29233056.16</v>
      </c>
      <c r="AE1282" s="1" t="s">
        <v>55</v>
      </c>
      <c r="AF1282" s="2">
        <v>46200</v>
      </c>
      <c r="AG1282" s="2">
        <v>46018</v>
      </c>
      <c r="AH1282" s="2"/>
      <c r="AI1282" s="1" t="s">
        <v>91</v>
      </c>
      <c r="AJ1282" s="1" t="s">
        <v>92</v>
      </c>
    </row>
    <row r="1283" spans="1:36">
      <c r="A1283" s="1" t="s">
        <v>7527</v>
      </c>
      <c r="B1283" s="1" t="s">
        <v>7528</v>
      </c>
      <c r="C1283" s="1" t="s">
        <v>7529</v>
      </c>
      <c r="D1283" s="1" t="s">
        <v>39</v>
      </c>
      <c r="E1283" s="1" t="s">
        <v>40</v>
      </c>
      <c r="F1283" s="1" t="s">
        <v>41</v>
      </c>
      <c r="G1283" s="1" t="s">
        <v>42</v>
      </c>
      <c r="H1283" s="1" t="s">
        <v>43</v>
      </c>
      <c r="I1283" s="1" t="s">
        <v>44</v>
      </c>
      <c r="J1283" t="s">
        <v>82</v>
      </c>
      <c r="K1283" t="s">
        <v>83</v>
      </c>
      <c r="L1283" s="1" t="s">
        <v>1936</v>
      </c>
      <c r="M1283" s="1" t="s">
        <v>139</v>
      </c>
      <c r="N1283" s="1" t="s">
        <v>49</v>
      </c>
      <c r="O1283" s="1" t="s">
        <v>7530</v>
      </c>
      <c r="P1283" s="1" t="s">
        <v>7531</v>
      </c>
      <c r="Q1283">
        <v>133</v>
      </c>
      <c r="R1283">
        <v>32</v>
      </c>
      <c r="S1283">
        <v>101</v>
      </c>
      <c r="T1283">
        <v>15</v>
      </c>
      <c r="U1283">
        <v>4</v>
      </c>
      <c r="V1283">
        <v>120</v>
      </c>
      <c r="W1283" s="1" t="s">
        <v>259</v>
      </c>
      <c r="X1283" s="1" t="s">
        <v>260</v>
      </c>
      <c r="Y1283" s="1" t="s">
        <v>54</v>
      </c>
      <c r="Z1283">
        <v>10</v>
      </c>
      <c r="AA1283" s="2">
        <v>46080</v>
      </c>
      <c r="AB1283">
        <v>68805.41</v>
      </c>
      <c r="AC1283">
        <v>80720.820000000007</v>
      </c>
      <c r="AD1283">
        <v>9151119.5299999993</v>
      </c>
      <c r="AE1283" s="1" t="s">
        <v>55</v>
      </c>
      <c r="AF1283" s="2">
        <v>46165</v>
      </c>
      <c r="AG1283" s="2">
        <v>46092</v>
      </c>
      <c r="AH1283" s="2"/>
      <c r="AI1283" s="1" t="s">
        <v>410</v>
      </c>
      <c r="AJ1283" s="1" t="s">
        <v>92</v>
      </c>
    </row>
    <row r="1284" spans="1:36">
      <c r="A1284" s="1" t="s">
        <v>7532</v>
      </c>
      <c r="B1284" s="1" t="s">
        <v>7533</v>
      </c>
      <c r="C1284" s="1" t="s">
        <v>7534</v>
      </c>
      <c r="D1284" s="1" t="s">
        <v>486</v>
      </c>
      <c r="E1284" s="1" t="s">
        <v>254</v>
      </c>
      <c r="F1284" s="1" t="s">
        <v>217</v>
      </c>
      <c r="G1284" s="1" t="s">
        <v>487</v>
      </c>
      <c r="H1284" s="1" t="s">
        <v>43</v>
      </c>
      <c r="I1284" s="1" t="s">
        <v>44</v>
      </c>
      <c r="J1284" t="s">
        <v>45</v>
      </c>
      <c r="K1284" t="s">
        <v>46</v>
      </c>
      <c r="L1284" s="1" t="s">
        <v>7535</v>
      </c>
      <c r="M1284" s="1" t="s">
        <v>139</v>
      </c>
      <c r="N1284" s="1" t="s">
        <v>178</v>
      </c>
      <c r="O1284" s="1" t="s">
        <v>7536</v>
      </c>
      <c r="P1284" s="1" t="s">
        <v>7537</v>
      </c>
      <c r="Q1284">
        <v>0</v>
      </c>
      <c r="R1284">
        <v>0</v>
      </c>
      <c r="S1284">
        <v>0</v>
      </c>
      <c r="T1284">
        <v>10</v>
      </c>
      <c r="U1284">
        <v>5</v>
      </c>
      <c r="V1284">
        <v>100</v>
      </c>
      <c r="W1284" s="1" t="s">
        <v>72</v>
      </c>
      <c r="X1284" s="1" t="s">
        <v>73</v>
      </c>
      <c r="Y1284" s="1" t="s">
        <v>74</v>
      </c>
      <c r="Z1284">
        <v>19</v>
      </c>
      <c r="AA1284" s="2">
        <v>45757</v>
      </c>
      <c r="AB1284">
        <v>289032.49</v>
      </c>
      <c r="AC1284">
        <v>406511.11</v>
      </c>
      <c r="AD1284">
        <v>0</v>
      </c>
      <c r="AE1284" s="1" t="s">
        <v>55</v>
      </c>
      <c r="AF1284" s="2">
        <v>46146</v>
      </c>
      <c r="AG1284" s="2">
        <v>45770</v>
      </c>
      <c r="AH1284" s="2"/>
      <c r="AI1284" s="1" t="s">
        <v>56</v>
      </c>
      <c r="AJ1284" s="1" t="s">
        <v>57</v>
      </c>
    </row>
    <row r="1285" spans="1:36">
      <c r="A1285" s="1" t="s">
        <v>7538</v>
      </c>
      <c r="B1285" s="1" t="s">
        <v>7539</v>
      </c>
      <c r="C1285" s="1" t="s">
        <v>7540</v>
      </c>
      <c r="D1285" s="1" t="s">
        <v>185</v>
      </c>
      <c r="E1285" s="1" t="s">
        <v>186</v>
      </c>
      <c r="F1285" s="1" t="s">
        <v>111</v>
      </c>
      <c r="G1285" s="1" t="s">
        <v>234</v>
      </c>
      <c r="H1285" s="1" t="s">
        <v>43</v>
      </c>
      <c r="I1285" s="1" t="s">
        <v>44</v>
      </c>
      <c r="J1285" t="s">
        <v>82</v>
      </c>
      <c r="K1285" t="s">
        <v>83</v>
      </c>
      <c r="L1285" s="1" t="s">
        <v>4819</v>
      </c>
      <c r="M1285" s="1" t="s">
        <v>139</v>
      </c>
      <c r="N1285" s="1" t="s">
        <v>236</v>
      </c>
      <c r="O1285" s="1" t="s">
        <v>7541</v>
      </c>
      <c r="P1285" s="1" t="s">
        <v>7542</v>
      </c>
      <c r="Q1285">
        <v>68</v>
      </c>
      <c r="R1285">
        <v>3</v>
      </c>
      <c r="S1285">
        <v>65</v>
      </c>
      <c r="T1285">
        <v>25</v>
      </c>
      <c r="U1285">
        <v>12</v>
      </c>
      <c r="V1285">
        <v>100</v>
      </c>
      <c r="W1285" s="1" t="s">
        <v>259</v>
      </c>
      <c r="X1285" s="1" t="s">
        <v>260</v>
      </c>
      <c r="Y1285" s="1" t="s">
        <v>54</v>
      </c>
      <c r="Z1285">
        <v>9</v>
      </c>
      <c r="AA1285" s="2">
        <v>45824</v>
      </c>
      <c r="AB1285">
        <v>155143.10999999999</v>
      </c>
      <c r="AC1285">
        <v>188123.62</v>
      </c>
      <c r="AD1285">
        <v>10549731.48</v>
      </c>
      <c r="AE1285" s="1" t="s">
        <v>55</v>
      </c>
      <c r="AF1285" s="2">
        <v>46167</v>
      </c>
      <c r="AG1285" s="2">
        <v>45835</v>
      </c>
      <c r="AH1285" s="2"/>
      <c r="AI1285" s="1" t="s">
        <v>91</v>
      </c>
      <c r="AJ1285" s="1" t="s">
        <v>92</v>
      </c>
    </row>
    <row r="1286" spans="1:36">
      <c r="A1286" s="1" t="s">
        <v>7543</v>
      </c>
      <c r="B1286" s="1" t="s">
        <v>7544</v>
      </c>
      <c r="C1286" s="1" t="s">
        <v>7545</v>
      </c>
      <c r="D1286" s="1" t="s">
        <v>900</v>
      </c>
      <c r="E1286" s="1" t="s">
        <v>62</v>
      </c>
      <c r="F1286" s="1" t="s">
        <v>363</v>
      </c>
      <c r="G1286" s="1" t="s">
        <v>364</v>
      </c>
      <c r="H1286" s="1" t="s">
        <v>43</v>
      </c>
      <c r="I1286" s="1" t="s">
        <v>44</v>
      </c>
      <c r="J1286" t="s">
        <v>65</v>
      </c>
      <c r="K1286" t="s">
        <v>66</v>
      </c>
      <c r="L1286" s="1" t="s">
        <v>7546</v>
      </c>
      <c r="M1286" s="1" t="s">
        <v>100</v>
      </c>
      <c r="N1286" s="1" t="s">
        <v>178</v>
      </c>
      <c r="O1286" s="1" t="s">
        <v>7547</v>
      </c>
      <c r="P1286" s="1" t="s">
        <v>7548</v>
      </c>
      <c r="Q1286">
        <v>753</v>
      </c>
      <c r="R1286">
        <v>170</v>
      </c>
      <c r="S1286">
        <v>583</v>
      </c>
      <c r="T1286">
        <v>60</v>
      </c>
      <c r="U1286">
        <v>24</v>
      </c>
      <c r="V1286">
        <v>600</v>
      </c>
      <c r="W1286" s="1" t="s">
        <v>181</v>
      </c>
      <c r="X1286" s="1" t="s">
        <v>171</v>
      </c>
      <c r="Y1286" s="1" t="s">
        <v>54</v>
      </c>
      <c r="Z1286">
        <v>10</v>
      </c>
      <c r="AA1286" s="2">
        <v>45882</v>
      </c>
      <c r="AB1286">
        <v>15741.19</v>
      </c>
      <c r="AC1286">
        <v>20622.3</v>
      </c>
      <c r="AD1286">
        <v>11853116.07</v>
      </c>
      <c r="AE1286" s="1" t="s">
        <v>55</v>
      </c>
      <c r="AF1286" s="2">
        <v>46168</v>
      </c>
      <c r="AG1286" s="2">
        <v>45885</v>
      </c>
      <c r="AH1286" s="2"/>
      <c r="AI1286" s="1" t="s">
        <v>410</v>
      </c>
      <c r="AJ1286" s="1" t="s">
        <v>92</v>
      </c>
    </row>
    <row r="1287" spans="1:36">
      <c r="A1287" s="1" t="s">
        <v>7549</v>
      </c>
      <c r="B1287" s="1" t="s">
        <v>7550</v>
      </c>
      <c r="C1287" s="1" t="s">
        <v>7551</v>
      </c>
      <c r="D1287" s="1" t="s">
        <v>1087</v>
      </c>
      <c r="E1287" s="1" t="s">
        <v>79</v>
      </c>
      <c r="F1287" s="1" t="s">
        <v>80</v>
      </c>
      <c r="G1287" s="1" t="s">
        <v>176</v>
      </c>
      <c r="H1287" s="1" t="s">
        <v>43</v>
      </c>
      <c r="I1287" s="1" t="s">
        <v>44</v>
      </c>
      <c r="J1287" t="s">
        <v>45</v>
      </c>
      <c r="K1287" t="s">
        <v>46</v>
      </c>
      <c r="L1287" s="1" t="s">
        <v>5337</v>
      </c>
      <c r="M1287" s="1" t="s">
        <v>48</v>
      </c>
      <c r="N1287" s="1" t="s">
        <v>115</v>
      </c>
      <c r="O1287" s="1" t="s">
        <v>7552</v>
      </c>
      <c r="P1287" s="1" t="s">
        <v>7553</v>
      </c>
      <c r="Q1287">
        <v>22</v>
      </c>
      <c r="R1287">
        <v>6</v>
      </c>
      <c r="S1287">
        <v>16</v>
      </c>
      <c r="T1287">
        <v>10</v>
      </c>
      <c r="U1287">
        <v>4</v>
      </c>
      <c r="V1287">
        <v>60</v>
      </c>
      <c r="W1287" s="1" t="s">
        <v>249</v>
      </c>
      <c r="X1287" s="1" t="s">
        <v>375</v>
      </c>
      <c r="Y1287" s="1" t="s">
        <v>54</v>
      </c>
      <c r="Z1287">
        <v>8</v>
      </c>
      <c r="AA1287" s="2">
        <v>46091</v>
      </c>
      <c r="AB1287">
        <v>400330.66</v>
      </c>
      <c r="AC1287">
        <v>591341.63</v>
      </c>
      <c r="AD1287">
        <v>8807274.5199999996</v>
      </c>
      <c r="AE1287" s="1" t="s">
        <v>55</v>
      </c>
      <c r="AF1287" s="2">
        <v>46188</v>
      </c>
      <c r="AG1287" s="2">
        <v>46092</v>
      </c>
      <c r="AH1287" s="2"/>
      <c r="AI1287" s="1" t="s">
        <v>91</v>
      </c>
      <c r="AJ1287" s="1" t="s">
        <v>92</v>
      </c>
    </row>
    <row r="1288" spans="1:36">
      <c r="A1288" s="1" t="s">
        <v>7554</v>
      </c>
      <c r="B1288" s="1" t="s">
        <v>7555</v>
      </c>
      <c r="C1288" s="1" t="s">
        <v>7556</v>
      </c>
      <c r="D1288" s="1" t="s">
        <v>378</v>
      </c>
      <c r="E1288" s="1" t="s">
        <v>110</v>
      </c>
      <c r="F1288" s="1" t="s">
        <v>63</v>
      </c>
      <c r="G1288" s="1" t="s">
        <v>384</v>
      </c>
      <c r="H1288" s="1" t="s">
        <v>43</v>
      </c>
      <c r="I1288" s="1" t="s">
        <v>44</v>
      </c>
      <c r="J1288" t="s">
        <v>65</v>
      </c>
      <c r="K1288" t="s">
        <v>66</v>
      </c>
      <c r="L1288" s="1" t="s">
        <v>7557</v>
      </c>
      <c r="M1288" s="1" t="s">
        <v>68</v>
      </c>
      <c r="N1288" s="1" t="s">
        <v>101</v>
      </c>
      <c r="O1288" s="1" t="s">
        <v>7558</v>
      </c>
      <c r="P1288" s="1" t="s">
        <v>7559</v>
      </c>
      <c r="Q1288">
        <v>103</v>
      </c>
      <c r="R1288">
        <v>16</v>
      </c>
      <c r="S1288">
        <v>87</v>
      </c>
      <c r="T1288">
        <v>75</v>
      </c>
      <c r="U1288">
        <v>37</v>
      </c>
      <c r="V1288">
        <v>300</v>
      </c>
      <c r="W1288" s="1" t="s">
        <v>444</v>
      </c>
      <c r="X1288" s="1" t="s">
        <v>445</v>
      </c>
      <c r="Y1288" s="1" t="s">
        <v>74</v>
      </c>
      <c r="Z1288">
        <v>17</v>
      </c>
      <c r="AA1288" s="2">
        <v>46172</v>
      </c>
      <c r="AB1288">
        <v>157526.06</v>
      </c>
      <c r="AC1288">
        <v>204931.28</v>
      </c>
      <c r="AD1288">
        <v>16225184.18</v>
      </c>
      <c r="AE1288" s="1" t="s">
        <v>55</v>
      </c>
      <c r="AF1288" s="2">
        <v>46143</v>
      </c>
      <c r="AG1288" s="2">
        <v>46174</v>
      </c>
      <c r="AH1288" s="2">
        <v>46557</v>
      </c>
      <c r="AI1288" s="1" t="s">
        <v>91</v>
      </c>
      <c r="AJ1288" s="1" t="s">
        <v>92</v>
      </c>
    </row>
    <row r="1289" spans="1:36">
      <c r="A1289" s="1" t="s">
        <v>7560</v>
      </c>
      <c r="B1289" s="1" t="s">
        <v>7561</v>
      </c>
      <c r="C1289" s="1" t="s">
        <v>7562</v>
      </c>
      <c r="D1289" s="1" t="s">
        <v>613</v>
      </c>
      <c r="E1289" s="1" t="s">
        <v>40</v>
      </c>
      <c r="F1289" s="1" t="s">
        <v>97</v>
      </c>
      <c r="G1289" s="1" t="s">
        <v>98</v>
      </c>
      <c r="H1289" s="1" t="s">
        <v>43</v>
      </c>
      <c r="I1289" s="1" t="s">
        <v>44</v>
      </c>
      <c r="J1289" t="s">
        <v>82</v>
      </c>
      <c r="K1289" t="s">
        <v>83</v>
      </c>
      <c r="L1289" s="1" t="s">
        <v>2745</v>
      </c>
      <c r="M1289" s="1" t="s">
        <v>48</v>
      </c>
      <c r="N1289" s="1" t="s">
        <v>49</v>
      </c>
      <c r="O1289" s="1" t="s">
        <v>7563</v>
      </c>
      <c r="P1289" s="1" t="s">
        <v>7564</v>
      </c>
      <c r="Q1289">
        <v>122</v>
      </c>
      <c r="R1289">
        <v>13</v>
      </c>
      <c r="S1289">
        <v>109</v>
      </c>
      <c r="U1289">
        <v>22</v>
      </c>
      <c r="V1289">
        <v>600</v>
      </c>
      <c r="W1289" s="1" t="s">
        <v>161</v>
      </c>
      <c r="X1289" s="1" t="s">
        <v>162</v>
      </c>
      <c r="Y1289" s="1" t="s">
        <v>54</v>
      </c>
      <c r="Z1289">
        <v>3</v>
      </c>
      <c r="AA1289" s="2">
        <v>45853</v>
      </c>
      <c r="AB1289">
        <v>50355.98</v>
      </c>
      <c r="AC1289">
        <v>61660.23</v>
      </c>
      <c r="AD1289">
        <v>6143429.5599999996</v>
      </c>
      <c r="AE1289" s="1" t="s">
        <v>55</v>
      </c>
      <c r="AF1289" s="2">
        <v>46167</v>
      </c>
      <c r="AG1289" s="2">
        <v>45858</v>
      </c>
      <c r="AH1289" s="2"/>
      <c r="AI1289" s="1" t="s">
        <v>91</v>
      </c>
      <c r="AJ1289" s="1" t="s">
        <v>92</v>
      </c>
    </row>
    <row r="1290" spans="1:36">
      <c r="A1290" s="1" t="s">
        <v>7565</v>
      </c>
      <c r="B1290" s="1" t="s">
        <v>7566</v>
      </c>
      <c r="C1290" s="1" t="s">
        <v>7567</v>
      </c>
      <c r="D1290" s="1" t="s">
        <v>61</v>
      </c>
      <c r="E1290" s="1" t="s">
        <v>62</v>
      </c>
      <c r="F1290" s="1" t="s">
        <v>63</v>
      </c>
      <c r="G1290" s="1" t="s">
        <v>64</v>
      </c>
      <c r="H1290" s="1" t="s">
        <v>43</v>
      </c>
      <c r="I1290" s="1" t="s">
        <v>44</v>
      </c>
      <c r="J1290" t="s">
        <v>45</v>
      </c>
      <c r="K1290" t="s">
        <v>46</v>
      </c>
      <c r="L1290" s="1" t="s">
        <v>4648</v>
      </c>
      <c r="M1290" s="1" t="s">
        <v>139</v>
      </c>
      <c r="N1290" s="1" t="s">
        <v>178</v>
      </c>
      <c r="O1290" s="1" t="s">
        <v>7568</v>
      </c>
      <c r="P1290" s="1" t="s">
        <v>7569</v>
      </c>
      <c r="Q1290">
        <v>40</v>
      </c>
      <c r="R1290">
        <v>10</v>
      </c>
      <c r="S1290">
        <v>30</v>
      </c>
      <c r="T1290">
        <v>15</v>
      </c>
      <c r="U1290">
        <v>6</v>
      </c>
      <c r="V1290">
        <v>90</v>
      </c>
      <c r="W1290" s="1" t="s">
        <v>259</v>
      </c>
      <c r="X1290" s="1" t="s">
        <v>260</v>
      </c>
      <c r="Y1290" s="1" t="s">
        <v>54</v>
      </c>
      <c r="Z1290">
        <v>10</v>
      </c>
      <c r="AA1290" s="2">
        <v>46015</v>
      </c>
      <c r="AB1290">
        <v>177486.32</v>
      </c>
      <c r="AC1290">
        <v>227078.03</v>
      </c>
      <c r="AD1290">
        <v>7099452.7999999998</v>
      </c>
      <c r="AE1290" s="1" t="s">
        <v>55</v>
      </c>
      <c r="AF1290" s="2">
        <v>46146</v>
      </c>
      <c r="AG1290" s="2">
        <v>46029</v>
      </c>
      <c r="AH1290" s="2">
        <v>46173</v>
      </c>
      <c r="AI1290" s="1" t="s">
        <v>91</v>
      </c>
      <c r="AJ1290" s="1" t="s">
        <v>92</v>
      </c>
    </row>
    <row r="1291" spans="1:36">
      <c r="A1291" s="1" t="s">
        <v>7570</v>
      </c>
      <c r="B1291" s="1" t="s">
        <v>7571</v>
      </c>
      <c r="C1291" s="1" t="s">
        <v>7572</v>
      </c>
      <c r="D1291" s="1" t="s">
        <v>61</v>
      </c>
      <c r="E1291" s="1" t="s">
        <v>62</v>
      </c>
      <c r="F1291" s="1" t="s">
        <v>63</v>
      </c>
      <c r="G1291" s="1" t="s">
        <v>64</v>
      </c>
      <c r="H1291" s="1" t="s">
        <v>43</v>
      </c>
      <c r="I1291" s="1" t="s">
        <v>44</v>
      </c>
      <c r="J1291" t="s">
        <v>45</v>
      </c>
      <c r="K1291" t="s">
        <v>46</v>
      </c>
      <c r="L1291" s="1" t="s">
        <v>7573</v>
      </c>
      <c r="M1291" s="1" t="s">
        <v>139</v>
      </c>
      <c r="N1291" s="1" t="s">
        <v>49</v>
      </c>
      <c r="O1291" s="1" t="s">
        <v>7574</v>
      </c>
      <c r="P1291" s="1" t="s">
        <v>7575</v>
      </c>
      <c r="Q1291">
        <v>36</v>
      </c>
      <c r="R1291">
        <v>7</v>
      </c>
      <c r="S1291">
        <v>29</v>
      </c>
      <c r="T1291">
        <v>20</v>
      </c>
      <c r="U1291">
        <v>6</v>
      </c>
      <c r="V1291">
        <v>80</v>
      </c>
      <c r="W1291" s="1" t="s">
        <v>151</v>
      </c>
      <c r="X1291" s="1" t="s">
        <v>152</v>
      </c>
      <c r="Y1291" s="1" t="s">
        <v>153</v>
      </c>
      <c r="Z1291">
        <v>37</v>
      </c>
      <c r="AA1291" s="2">
        <v>45720</v>
      </c>
      <c r="AB1291">
        <v>80554.490000000005</v>
      </c>
      <c r="AC1291">
        <v>108766.61</v>
      </c>
      <c r="AD1291">
        <v>2899961.64</v>
      </c>
      <c r="AE1291" s="1" t="s">
        <v>55</v>
      </c>
      <c r="AF1291" s="2">
        <v>46191</v>
      </c>
      <c r="AG1291" s="2">
        <v>45732</v>
      </c>
      <c r="AH1291" s="2">
        <v>46146</v>
      </c>
      <c r="AI1291" s="1" t="s">
        <v>91</v>
      </c>
      <c r="AJ1291" s="1" t="s">
        <v>92</v>
      </c>
    </row>
    <row r="1292" spans="1:36">
      <c r="A1292" s="1" t="s">
        <v>7576</v>
      </c>
      <c r="B1292" s="1" t="s">
        <v>7577</v>
      </c>
      <c r="C1292" s="1" t="s">
        <v>7578</v>
      </c>
      <c r="D1292" s="1" t="s">
        <v>1179</v>
      </c>
      <c r="E1292" s="1" t="s">
        <v>110</v>
      </c>
      <c r="F1292" s="1" t="s">
        <v>41</v>
      </c>
      <c r="G1292" s="1" t="s">
        <v>147</v>
      </c>
      <c r="H1292" s="1" t="s">
        <v>43</v>
      </c>
      <c r="I1292" s="1" t="s">
        <v>44</v>
      </c>
      <c r="J1292" t="s">
        <v>45</v>
      </c>
      <c r="K1292" t="s">
        <v>46</v>
      </c>
      <c r="L1292" s="1" t="s">
        <v>4322</v>
      </c>
      <c r="M1292" s="1" t="s">
        <v>139</v>
      </c>
      <c r="N1292" s="1" t="s">
        <v>69</v>
      </c>
      <c r="O1292" s="1" t="s">
        <v>7579</v>
      </c>
      <c r="P1292" s="1" t="s">
        <v>7580</v>
      </c>
      <c r="Q1292">
        <v>99</v>
      </c>
      <c r="R1292">
        <v>8</v>
      </c>
      <c r="S1292">
        <v>91</v>
      </c>
      <c r="T1292">
        <v>75</v>
      </c>
      <c r="U1292">
        <v>37</v>
      </c>
      <c r="V1292">
        <v>375</v>
      </c>
      <c r="W1292" s="1" t="s">
        <v>249</v>
      </c>
      <c r="X1292" s="1" t="s">
        <v>375</v>
      </c>
      <c r="Y1292" s="1" t="s">
        <v>54</v>
      </c>
      <c r="Z1292">
        <v>8</v>
      </c>
      <c r="AA1292" s="2">
        <v>46003</v>
      </c>
      <c r="AB1292">
        <v>29052.54</v>
      </c>
      <c r="AC1292">
        <v>34368.61</v>
      </c>
      <c r="AD1292">
        <v>2876201.46</v>
      </c>
      <c r="AE1292" s="1" t="s">
        <v>55</v>
      </c>
      <c r="AF1292" s="2">
        <v>46156</v>
      </c>
      <c r="AG1292" s="2">
        <v>46007</v>
      </c>
      <c r="AH1292" s="2"/>
      <c r="AI1292" s="1" t="s">
        <v>91</v>
      </c>
      <c r="AJ1292" s="1" t="s">
        <v>92</v>
      </c>
    </row>
    <row r="1293" spans="1:36">
      <c r="A1293" s="1" t="s">
        <v>7581</v>
      </c>
      <c r="B1293" s="1" t="s">
        <v>7582</v>
      </c>
      <c r="C1293" s="1" t="s">
        <v>7583</v>
      </c>
      <c r="D1293" s="1" t="s">
        <v>1135</v>
      </c>
      <c r="E1293" s="1" t="s">
        <v>122</v>
      </c>
      <c r="F1293" s="1" t="s">
        <v>123</v>
      </c>
      <c r="G1293" s="1" t="s">
        <v>200</v>
      </c>
      <c r="H1293" s="1" t="s">
        <v>43</v>
      </c>
      <c r="I1293" s="1" t="s">
        <v>44</v>
      </c>
      <c r="J1293" t="s">
        <v>45</v>
      </c>
      <c r="K1293" t="s">
        <v>46</v>
      </c>
      <c r="L1293" s="1" t="s">
        <v>7584</v>
      </c>
      <c r="M1293" s="1" t="s">
        <v>168</v>
      </c>
      <c r="N1293" s="1" t="s">
        <v>69</v>
      </c>
      <c r="O1293" s="1" t="s">
        <v>7585</v>
      </c>
      <c r="P1293" s="1" t="s">
        <v>7586</v>
      </c>
      <c r="Q1293">
        <v>11</v>
      </c>
      <c r="R1293">
        <v>1</v>
      </c>
      <c r="S1293">
        <v>10</v>
      </c>
      <c r="T1293">
        <v>10</v>
      </c>
      <c r="U1293">
        <v>3</v>
      </c>
      <c r="V1293">
        <v>80</v>
      </c>
      <c r="W1293" s="1" t="s">
        <v>181</v>
      </c>
      <c r="X1293" s="1" t="s">
        <v>182</v>
      </c>
      <c r="Y1293" s="1" t="s">
        <v>54</v>
      </c>
      <c r="Z1293">
        <v>10</v>
      </c>
      <c r="AA1293" s="2">
        <v>45758</v>
      </c>
      <c r="AB1293">
        <v>168595.4</v>
      </c>
      <c r="AC1293">
        <v>202840.28</v>
      </c>
      <c r="AD1293">
        <v>1854549.4</v>
      </c>
      <c r="AE1293" s="1" t="s">
        <v>55</v>
      </c>
      <c r="AF1293" s="2">
        <v>46180</v>
      </c>
      <c r="AG1293" s="2">
        <v>45760</v>
      </c>
      <c r="AH1293" s="2"/>
      <c r="AI1293" s="1" t="s">
        <v>91</v>
      </c>
      <c r="AJ1293" s="1" t="s">
        <v>92</v>
      </c>
    </row>
    <row r="1294" spans="1:36">
      <c r="A1294" s="1" t="s">
        <v>7587</v>
      </c>
      <c r="B1294" s="1" t="s">
        <v>7588</v>
      </c>
      <c r="C1294" s="1" t="s">
        <v>7589</v>
      </c>
      <c r="D1294" s="1" t="s">
        <v>78</v>
      </c>
      <c r="E1294" s="1" t="s">
        <v>79</v>
      </c>
      <c r="F1294" s="1" t="s">
        <v>80</v>
      </c>
      <c r="G1294" s="1" t="s">
        <v>285</v>
      </c>
      <c r="H1294" s="1" t="s">
        <v>43</v>
      </c>
      <c r="I1294" s="1" t="s">
        <v>44</v>
      </c>
      <c r="J1294" t="s">
        <v>82</v>
      </c>
      <c r="K1294" t="s">
        <v>83</v>
      </c>
      <c r="L1294" s="1" t="s">
        <v>7590</v>
      </c>
      <c r="M1294" s="1" t="s">
        <v>168</v>
      </c>
      <c r="N1294" s="1" t="s">
        <v>115</v>
      </c>
      <c r="O1294" s="1" t="s">
        <v>7591</v>
      </c>
      <c r="P1294" s="1" t="s">
        <v>7592</v>
      </c>
      <c r="Q1294">
        <v>1193</v>
      </c>
      <c r="R1294">
        <v>137</v>
      </c>
      <c r="S1294">
        <v>1056</v>
      </c>
      <c r="T1294">
        <v>100</v>
      </c>
      <c r="U1294">
        <v>30</v>
      </c>
      <c r="V1294">
        <v>1000</v>
      </c>
      <c r="W1294" s="1" t="s">
        <v>104</v>
      </c>
      <c r="X1294" s="1" t="s">
        <v>105</v>
      </c>
      <c r="Y1294" s="1" t="s">
        <v>54</v>
      </c>
      <c r="Z1294">
        <v>7</v>
      </c>
      <c r="AA1294" s="2">
        <v>46117</v>
      </c>
      <c r="AB1294">
        <v>759996.51</v>
      </c>
      <c r="AC1294">
        <v>1076967.32</v>
      </c>
      <c r="AD1294">
        <v>906675836.39999998</v>
      </c>
      <c r="AE1294" s="1" t="s">
        <v>55</v>
      </c>
      <c r="AF1294" s="2">
        <v>46195</v>
      </c>
      <c r="AG1294" s="2">
        <v>46132</v>
      </c>
      <c r="AH1294" s="2"/>
      <c r="AI1294" s="1" t="s">
        <v>410</v>
      </c>
      <c r="AJ1294" s="1" t="s">
        <v>92</v>
      </c>
    </row>
    <row r="1295" spans="1:36">
      <c r="A1295" s="1" t="s">
        <v>7593</v>
      </c>
      <c r="B1295" s="1" t="s">
        <v>7594</v>
      </c>
      <c r="C1295" s="1" t="s">
        <v>7595</v>
      </c>
      <c r="D1295" s="1" t="s">
        <v>971</v>
      </c>
      <c r="E1295" s="1" t="s">
        <v>110</v>
      </c>
      <c r="F1295" s="1" t="s">
        <v>41</v>
      </c>
      <c r="G1295" s="1" t="s">
        <v>42</v>
      </c>
      <c r="H1295" s="1" t="s">
        <v>43</v>
      </c>
      <c r="I1295" s="1" t="s">
        <v>44</v>
      </c>
      <c r="J1295" t="s">
        <v>65</v>
      </c>
      <c r="K1295" t="s">
        <v>66</v>
      </c>
      <c r="L1295" s="1" t="s">
        <v>1186</v>
      </c>
      <c r="M1295" s="1" t="s">
        <v>114</v>
      </c>
      <c r="N1295" s="1" t="s">
        <v>278</v>
      </c>
      <c r="O1295" s="1" t="s">
        <v>7596</v>
      </c>
      <c r="P1295" s="1" t="s">
        <v>7597</v>
      </c>
      <c r="Q1295">
        <v>117</v>
      </c>
      <c r="R1295">
        <v>2</v>
      </c>
      <c r="S1295">
        <v>115</v>
      </c>
      <c r="T1295">
        <v>50</v>
      </c>
      <c r="U1295">
        <v>25</v>
      </c>
      <c r="V1295">
        <v>200</v>
      </c>
      <c r="W1295" s="1" t="s">
        <v>52</v>
      </c>
      <c r="X1295" s="1" t="s">
        <v>171</v>
      </c>
      <c r="Y1295" s="1" t="s">
        <v>54</v>
      </c>
      <c r="Z1295">
        <v>6</v>
      </c>
      <c r="AA1295" s="2">
        <v>46156</v>
      </c>
      <c r="AB1295">
        <v>119653.43</v>
      </c>
      <c r="AC1295">
        <v>143876.26</v>
      </c>
      <c r="AD1295">
        <v>13999451.310000001</v>
      </c>
      <c r="AE1295" s="1" t="s">
        <v>55</v>
      </c>
      <c r="AF1295" s="2">
        <v>46192</v>
      </c>
      <c r="AG1295" s="2">
        <v>46159</v>
      </c>
      <c r="AH1295" s="2"/>
      <c r="AI1295" s="1" t="s">
        <v>91</v>
      </c>
      <c r="AJ1295" s="1" t="s">
        <v>92</v>
      </c>
    </row>
    <row r="1296" spans="1:36">
      <c r="A1296" s="1" t="s">
        <v>7598</v>
      </c>
      <c r="B1296" s="1" t="s">
        <v>7599</v>
      </c>
      <c r="C1296" s="1" t="s">
        <v>7600</v>
      </c>
      <c r="D1296" s="1" t="s">
        <v>943</v>
      </c>
      <c r="E1296" s="1" t="s">
        <v>335</v>
      </c>
      <c r="F1296" s="1" t="s">
        <v>97</v>
      </c>
      <c r="G1296" s="1" t="s">
        <v>98</v>
      </c>
      <c r="H1296" s="1" t="s">
        <v>43</v>
      </c>
      <c r="I1296" s="1" t="s">
        <v>44</v>
      </c>
      <c r="J1296" t="s">
        <v>45</v>
      </c>
      <c r="K1296" t="s">
        <v>46</v>
      </c>
      <c r="L1296" s="1" t="s">
        <v>7601</v>
      </c>
      <c r="M1296" s="1" t="s">
        <v>114</v>
      </c>
      <c r="N1296" s="1" t="s">
        <v>236</v>
      </c>
      <c r="O1296" s="1" t="s">
        <v>7602</v>
      </c>
      <c r="P1296" s="1" t="s">
        <v>7603</v>
      </c>
      <c r="Q1296">
        <v>50</v>
      </c>
      <c r="R1296">
        <v>6</v>
      </c>
      <c r="S1296">
        <v>44</v>
      </c>
      <c r="T1296">
        <v>10</v>
      </c>
      <c r="U1296">
        <v>3</v>
      </c>
      <c r="V1296">
        <v>50</v>
      </c>
      <c r="W1296" s="1" t="s">
        <v>259</v>
      </c>
      <c r="X1296" s="1" t="s">
        <v>260</v>
      </c>
      <c r="Y1296" s="1" t="s">
        <v>54</v>
      </c>
      <c r="Z1296">
        <v>10</v>
      </c>
      <c r="AA1296" s="2">
        <v>45948</v>
      </c>
      <c r="AB1296">
        <v>189577.63</v>
      </c>
      <c r="AC1296">
        <v>222030.96</v>
      </c>
      <c r="AD1296">
        <v>9478881.5</v>
      </c>
      <c r="AE1296" s="1" t="s">
        <v>55</v>
      </c>
      <c r="AF1296" s="2">
        <v>46160</v>
      </c>
      <c r="AG1296" s="2">
        <v>45957</v>
      </c>
      <c r="AH1296" s="2"/>
      <c r="AI1296" s="1" t="s">
        <v>91</v>
      </c>
      <c r="AJ1296" s="1" t="s">
        <v>92</v>
      </c>
    </row>
    <row r="1297" spans="1:36">
      <c r="A1297" s="1" t="s">
        <v>7604</v>
      </c>
      <c r="B1297" s="1" t="s">
        <v>7605</v>
      </c>
      <c r="C1297" s="1" t="s">
        <v>7606</v>
      </c>
      <c r="D1297" s="1" t="s">
        <v>1135</v>
      </c>
      <c r="E1297" s="1" t="s">
        <v>122</v>
      </c>
      <c r="F1297" s="1" t="s">
        <v>123</v>
      </c>
      <c r="G1297" s="1" t="s">
        <v>124</v>
      </c>
      <c r="H1297" s="1" t="s">
        <v>43</v>
      </c>
      <c r="I1297" s="1" t="s">
        <v>44</v>
      </c>
      <c r="J1297" t="s">
        <v>45</v>
      </c>
      <c r="K1297" t="s">
        <v>46</v>
      </c>
      <c r="L1297" s="1" t="s">
        <v>7607</v>
      </c>
      <c r="M1297" s="1" t="s">
        <v>126</v>
      </c>
      <c r="N1297" s="1" t="s">
        <v>194</v>
      </c>
      <c r="O1297" s="1" t="s">
        <v>7608</v>
      </c>
      <c r="P1297" s="1" t="s">
        <v>7609</v>
      </c>
      <c r="Q1297">
        <v>78</v>
      </c>
      <c r="R1297">
        <v>25</v>
      </c>
      <c r="S1297">
        <v>53</v>
      </c>
      <c r="T1297">
        <v>75</v>
      </c>
      <c r="U1297">
        <v>37</v>
      </c>
      <c r="V1297">
        <v>375</v>
      </c>
      <c r="W1297" s="1" t="s">
        <v>259</v>
      </c>
      <c r="X1297" s="1" t="s">
        <v>260</v>
      </c>
      <c r="Y1297" s="1" t="s">
        <v>54</v>
      </c>
      <c r="Z1297">
        <v>7</v>
      </c>
      <c r="AA1297" s="2">
        <v>45739</v>
      </c>
      <c r="AB1297">
        <v>307156.90999999997</v>
      </c>
      <c r="AC1297">
        <v>453384.47</v>
      </c>
      <c r="AD1297">
        <v>23958238.98</v>
      </c>
      <c r="AE1297" s="1" t="s">
        <v>55</v>
      </c>
      <c r="AF1297" s="2">
        <v>46162</v>
      </c>
      <c r="AG1297" s="2">
        <v>45752</v>
      </c>
      <c r="AH1297" s="2"/>
      <c r="AI1297" s="1" t="s">
        <v>91</v>
      </c>
      <c r="AJ1297" s="1" t="s">
        <v>92</v>
      </c>
    </row>
    <row r="1298" spans="1:36">
      <c r="A1298" s="1" t="s">
        <v>7610</v>
      </c>
      <c r="B1298" s="1" t="s">
        <v>7611</v>
      </c>
      <c r="C1298" s="1" t="s">
        <v>7612</v>
      </c>
      <c r="D1298" s="1" t="s">
        <v>209</v>
      </c>
      <c r="E1298" s="1" t="s">
        <v>40</v>
      </c>
      <c r="F1298" s="1" t="s">
        <v>123</v>
      </c>
      <c r="G1298" s="1" t="s">
        <v>124</v>
      </c>
      <c r="H1298" s="1" t="s">
        <v>43</v>
      </c>
      <c r="I1298" s="1" t="s">
        <v>44</v>
      </c>
      <c r="J1298" t="s">
        <v>45</v>
      </c>
      <c r="K1298" t="s">
        <v>46</v>
      </c>
      <c r="L1298" s="1" t="s">
        <v>7613</v>
      </c>
      <c r="M1298" s="1" t="s">
        <v>139</v>
      </c>
      <c r="N1298" s="1" t="s">
        <v>194</v>
      </c>
      <c r="O1298" s="1" t="s">
        <v>7614</v>
      </c>
      <c r="P1298" s="1" t="s">
        <v>7615</v>
      </c>
      <c r="Q1298">
        <v>34</v>
      </c>
      <c r="R1298">
        <v>10</v>
      </c>
      <c r="S1298">
        <v>24</v>
      </c>
      <c r="T1298">
        <v>40</v>
      </c>
      <c r="U1298">
        <v>12</v>
      </c>
      <c r="V1298">
        <v>320</v>
      </c>
      <c r="W1298" s="1" t="s">
        <v>151</v>
      </c>
      <c r="X1298" s="1" t="s">
        <v>152</v>
      </c>
      <c r="Y1298" s="1" t="s">
        <v>153</v>
      </c>
      <c r="Z1298">
        <v>33</v>
      </c>
      <c r="AA1298" s="2">
        <v>45991</v>
      </c>
      <c r="AB1298">
        <v>462005.92</v>
      </c>
      <c r="AC1298">
        <v>600534.46</v>
      </c>
      <c r="AD1298">
        <v>15708201.279999999</v>
      </c>
      <c r="AE1298" s="1" t="s">
        <v>55</v>
      </c>
      <c r="AF1298" s="2">
        <v>46193</v>
      </c>
      <c r="AG1298" s="2">
        <v>46004</v>
      </c>
      <c r="AH1298" s="2"/>
      <c r="AI1298" s="1" t="s">
        <v>129</v>
      </c>
      <c r="AJ1298" s="1" t="s">
        <v>57</v>
      </c>
    </row>
    <row r="1299" spans="1:36">
      <c r="A1299" s="1" t="s">
        <v>7616</v>
      </c>
      <c r="B1299" s="1" t="s">
        <v>7617</v>
      </c>
      <c r="C1299" s="1" t="s">
        <v>7618</v>
      </c>
      <c r="D1299" s="1" t="s">
        <v>508</v>
      </c>
      <c r="E1299" s="1" t="s">
        <v>146</v>
      </c>
      <c r="F1299" s="1" t="s">
        <v>244</v>
      </c>
      <c r="G1299" s="1" t="s">
        <v>509</v>
      </c>
      <c r="H1299" s="1" t="s">
        <v>43</v>
      </c>
      <c r="I1299" s="1" t="s">
        <v>44</v>
      </c>
      <c r="J1299" t="s">
        <v>82</v>
      </c>
      <c r="K1299" t="s">
        <v>83</v>
      </c>
      <c r="L1299" s="1" t="s">
        <v>7619</v>
      </c>
      <c r="M1299" s="1" t="s">
        <v>85</v>
      </c>
      <c r="N1299" s="1" t="s">
        <v>178</v>
      </c>
      <c r="O1299" s="1" t="s">
        <v>7620</v>
      </c>
      <c r="P1299" s="1" t="s">
        <v>7621</v>
      </c>
      <c r="Q1299">
        <v>326</v>
      </c>
      <c r="R1299">
        <v>59</v>
      </c>
      <c r="S1299">
        <v>267</v>
      </c>
      <c r="T1299">
        <v>75</v>
      </c>
      <c r="U1299">
        <v>37</v>
      </c>
      <c r="V1299">
        <v>600</v>
      </c>
      <c r="W1299" s="1" t="s">
        <v>259</v>
      </c>
      <c r="X1299" s="1" t="s">
        <v>260</v>
      </c>
      <c r="Y1299" s="1" t="s">
        <v>54</v>
      </c>
      <c r="Z1299">
        <v>9</v>
      </c>
      <c r="AA1299" s="2">
        <v>45982</v>
      </c>
      <c r="AB1299">
        <v>30445.06</v>
      </c>
      <c r="AC1299">
        <v>46739.3</v>
      </c>
      <c r="AD1299">
        <v>9925089.5600000005</v>
      </c>
      <c r="AE1299" s="1" t="s">
        <v>55</v>
      </c>
      <c r="AF1299" s="2">
        <v>46179</v>
      </c>
      <c r="AG1299" s="2">
        <v>45986</v>
      </c>
      <c r="AH1299" s="2"/>
      <c r="AI1299" s="1" t="s">
        <v>91</v>
      </c>
      <c r="AJ1299" s="1" t="s">
        <v>92</v>
      </c>
    </row>
    <row r="1300" spans="1:36">
      <c r="A1300" s="1" t="s">
        <v>7622</v>
      </c>
      <c r="B1300" s="1" t="s">
        <v>7623</v>
      </c>
      <c r="C1300" s="1" t="s">
        <v>7624</v>
      </c>
      <c r="D1300" s="1" t="s">
        <v>109</v>
      </c>
      <c r="E1300" s="1" t="s">
        <v>110</v>
      </c>
      <c r="F1300" s="1" t="s">
        <v>111</v>
      </c>
      <c r="G1300" s="1" t="s">
        <v>187</v>
      </c>
      <c r="H1300" s="1" t="s">
        <v>43</v>
      </c>
      <c r="I1300" s="1" t="s">
        <v>44</v>
      </c>
      <c r="J1300" t="s">
        <v>82</v>
      </c>
      <c r="K1300" t="s">
        <v>83</v>
      </c>
      <c r="L1300" s="1" t="s">
        <v>7625</v>
      </c>
      <c r="M1300" s="1" t="s">
        <v>100</v>
      </c>
      <c r="N1300" s="1" t="s">
        <v>203</v>
      </c>
      <c r="O1300" s="1" t="s">
        <v>7626</v>
      </c>
      <c r="P1300" s="1" t="s">
        <v>7627</v>
      </c>
      <c r="Q1300">
        <v>434</v>
      </c>
      <c r="R1300">
        <v>100</v>
      </c>
      <c r="S1300">
        <v>334</v>
      </c>
      <c r="T1300">
        <v>50</v>
      </c>
      <c r="U1300">
        <v>15</v>
      </c>
      <c r="V1300">
        <v>400</v>
      </c>
      <c r="W1300" s="1" t="s">
        <v>308</v>
      </c>
      <c r="X1300" s="1" t="s">
        <v>309</v>
      </c>
      <c r="Y1300" s="1" t="s">
        <v>74</v>
      </c>
      <c r="Z1300">
        <v>20</v>
      </c>
      <c r="AA1300" s="2">
        <v>45820</v>
      </c>
      <c r="AB1300">
        <v>211547.21</v>
      </c>
      <c r="AC1300">
        <v>303631.87</v>
      </c>
      <c r="AD1300">
        <v>91811489.140000001</v>
      </c>
      <c r="AE1300" s="1" t="s">
        <v>55</v>
      </c>
      <c r="AF1300" s="2">
        <v>46202</v>
      </c>
      <c r="AG1300" s="2">
        <v>45821</v>
      </c>
      <c r="AH1300" s="2"/>
      <c r="AI1300" s="1" t="s">
        <v>410</v>
      </c>
      <c r="AJ1300" s="1" t="s">
        <v>92</v>
      </c>
    </row>
    <row r="1301" spans="1:36">
      <c r="A1301" s="1" t="s">
        <v>7628</v>
      </c>
      <c r="B1301" s="1" t="s">
        <v>7629</v>
      </c>
      <c r="C1301" s="1" t="s">
        <v>7630</v>
      </c>
      <c r="D1301" s="1" t="s">
        <v>2078</v>
      </c>
      <c r="E1301" s="1" t="s">
        <v>243</v>
      </c>
      <c r="F1301" s="1" t="s">
        <v>244</v>
      </c>
      <c r="G1301" s="1" t="s">
        <v>778</v>
      </c>
      <c r="H1301" s="1" t="s">
        <v>43</v>
      </c>
      <c r="I1301" s="1" t="s">
        <v>44</v>
      </c>
      <c r="J1301" t="s">
        <v>82</v>
      </c>
      <c r="K1301" t="s">
        <v>83</v>
      </c>
      <c r="L1301" s="1" t="s">
        <v>3967</v>
      </c>
      <c r="M1301" s="1" t="s">
        <v>85</v>
      </c>
      <c r="N1301" s="1" t="s">
        <v>278</v>
      </c>
      <c r="O1301" s="1" t="s">
        <v>7631</v>
      </c>
      <c r="P1301" s="1" t="s">
        <v>7632</v>
      </c>
      <c r="Q1301">
        <v>229</v>
      </c>
      <c r="R1301">
        <v>76</v>
      </c>
      <c r="S1301">
        <v>153</v>
      </c>
      <c r="T1301">
        <v>60</v>
      </c>
      <c r="U1301">
        <v>24</v>
      </c>
      <c r="V1301">
        <v>360</v>
      </c>
      <c r="W1301" s="1" t="s">
        <v>88</v>
      </c>
      <c r="X1301" s="1" t="s">
        <v>89</v>
      </c>
      <c r="Y1301" s="1" t="s">
        <v>90</v>
      </c>
      <c r="Z1301">
        <v>27</v>
      </c>
      <c r="AA1301" s="2">
        <v>45682</v>
      </c>
      <c r="AB1301">
        <v>296214.92</v>
      </c>
      <c r="AC1301">
        <v>423589.73</v>
      </c>
      <c r="AD1301">
        <v>67833216.680000007</v>
      </c>
      <c r="AE1301" s="1" t="s">
        <v>55</v>
      </c>
      <c r="AF1301" s="2">
        <v>46168</v>
      </c>
      <c r="AG1301" s="2">
        <v>45687</v>
      </c>
      <c r="AH1301" s="2"/>
      <c r="AI1301" s="1" t="s">
        <v>91</v>
      </c>
      <c r="AJ1301" s="1" t="s">
        <v>92</v>
      </c>
    </row>
    <row r="1302" spans="1:36">
      <c r="A1302" s="1" t="s">
        <v>7633</v>
      </c>
      <c r="B1302" s="1" t="s">
        <v>7634</v>
      </c>
      <c r="C1302" s="1" t="s">
        <v>7635</v>
      </c>
      <c r="D1302" s="1" t="s">
        <v>61</v>
      </c>
      <c r="E1302" s="1" t="s">
        <v>62</v>
      </c>
      <c r="F1302" s="1" t="s">
        <v>63</v>
      </c>
      <c r="G1302" s="1" t="s">
        <v>64</v>
      </c>
      <c r="H1302" s="1" t="s">
        <v>43</v>
      </c>
      <c r="I1302" s="1" t="s">
        <v>44</v>
      </c>
      <c r="J1302" t="s">
        <v>45</v>
      </c>
      <c r="K1302" t="s">
        <v>46</v>
      </c>
      <c r="L1302" s="1" t="s">
        <v>1564</v>
      </c>
      <c r="M1302" s="1" t="s">
        <v>114</v>
      </c>
      <c r="N1302" s="1" t="s">
        <v>49</v>
      </c>
      <c r="O1302" s="1" t="s">
        <v>7636</v>
      </c>
      <c r="P1302" s="1" t="s">
        <v>7637</v>
      </c>
      <c r="Q1302">
        <v>30</v>
      </c>
      <c r="R1302">
        <v>0</v>
      </c>
      <c r="S1302">
        <v>30</v>
      </c>
      <c r="T1302">
        <v>10</v>
      </c>
      <c r="U1302">
        <v>4</v>
      </c>
      <c r="V1302">
        <v>100</v>
      </c>
      <c r="W1302" s="1" t="s">
        <v>181</v>
      </c>
      <c r="X1302" s="1" t="s">
        <v>182</v>
      </c>
      <c r="Y1302" s="1" t="s">
        <v>54</v>
      </c>
      <c r="Z1302">
        <v>8</v>
      </c>
      <c r="AA1302" s="2">
        <v>45789</v>
      </c>
      <c r="AB1302">
        <v>88204.08</v>
      </c>
      <c r="AC1302">
        <v>110814.07</v>
      </c>
      <c r="AD1302">
        <v>2646122.4</v>
      </c>
      <c r="AE1302" s="1" t="s">
        <v>55</v>
      </c>
      <c r="AF1302" s="2">
        <v>46168</v>
      </c>
      <c r="AG1302" s="2">
        <v>45794</v>
      </c>
      <c r="AH1302" s="2">
        <v>46805</v>
      </c>
      <c r="AI1302" s="1" t="s">
        <v>91</v>
      </c>
      <c r="AJ1302" s="1" t="s">
        <v>92</v>
      </c>
    </row>
    <row r="1303" spans="1:36">
      <c r="A1303" s="1" t="s">
        <v>7638</v>
      </c>
      <c r="B1303" s="1" t="s">
        <v>7639</v>
      </c>
      <c r="C1303" s="1" t="s">
        <v>7640</v>
      </c>
      <c r="D1303" s="1" t="s">
        <v>1179</v>
      </c>
      <c r="E1303" s="1" t="s">
        <v>110</v>
      </c>
      <c r="F1303" s="1" t="s">
        <v>41</v>
      </c>
      <c r="G1303" s="1" t="s">
        <v>786</v>
      </c>
      <c r="H1303" s="1" t="s">
        <v>43</v>
      </c>
      <c r="I1303" s="1" t="s">
        <v>44</v>
      </c>
      <c r="J1303" t="s">
        <v>65</v>
      </c>
      <c r="K1303" t="s">
        <v>66</v>
      </c>
      <c r="L1303" s="1" t="s">
        <v>3897</v>
      </c>
      <c r="M1303" s="1" t="s">
        <v>168</v>
      </c>
      <c r="N1303" s="1" t="s">
        <v>178</v>
      </c>
      <c r="O1303" s="1" t="s">
        <v>7641</v>
      </c>
      <c r="P1303" s="1" t="s">
        <v>7642</v>
      </c>
      <c r="Q1303">
        <v>617</v>
      </c>
      <c r="R1303">
        <v>150</v>
      </c>
      <c r="S1303">
        <v>467</v>
      </c>
      <c r="T1303">
        <v>60</v>
      </c>
      <c r="U1303">
        <v>30</v>
      </c>
      <c r="V1303">
        <v>480</v>
      </c>
      <c r="W1303" s="1" t="s">
        <v>72</v>
      </c>
      <c r="X1303" s="1" t="s">
        <v>73</v>
      </c>
      <c r="Y1303" s="1" t="s">
        <v>74</v>
      </c>
      <c r="Z1303">
        <v>14</v>
      </c>
      <c r="AA1303" s="2">
        <v>45686</v>
      </c>
      <c r="AB1303">
        <v>97855.82</v>
      </c>
      <c r="AC1303">
        <v>148386.04999999999</v>
      </c>
      <c r="AD1303">
        <v>60377040.939999998</v>
      </c>
      <c r="AE1303" s="1" t="s">
        <v>55</v>
      </c>
      <c r="AF1303" s="2">
        <v>46201</v>
      </c>
      <c r="AG1303" s="2">
        <v>45688</v>
      </c>
      <c r="AH1303" s="2"/>
      <c r="AI1303" s="1" t="s">
        <v>410</v>
      </c>
      <c r="AJ1303" s="1" t="s">
        <v>92</v>
      </c>
    </row>
    <row r="1304" spans="1:36">
      <c r="A1304" s="1" t="s">
        <v>7643</v>
      </c>
      <c r="B1304" s="1" t="s">
        <v>7644</v>
      </c>
      <c r="C1304" s="1" t="s">
        <v>7645</v>
      </c>
      <c r="D1304" s="1" t="s">
        <v>225</v>
      </c>
      <c r="E1304" s="1" t="s">
        <v>40</v>
      </c>
      <c r="F1304" s="1" t="s">
        <v>123</v>
      </c>
      <c r="G1304" s="1" t="s">
        <v>124</v>
      </c>
      <c r="H1304" s="1" t="s">
        <v>43</v>
      </c>
      <c r="I1304" s="1" t="s">
        <v>44</v>
      </c>
      <c r="J1304" t="s">
        <v>65</v>
      </c>
      <c r="K1304" t="s">
        <v>66</v>
      </c>
      <c r="L1304" s="1" t="s">
        <v>7646</v>
      </c>
      <c r="M1304" s="1" t="s">
        <v>114</v>
      </c>
      <c r="N1304" s="1" t="s">
        <v>115</v>
      </c>
      <c r="O1304" s="1" t="s">
        <v>7647</v>
      </c>
      <c r="P1304" s="1" t="s">
        <v>7648</v>
      </c>
      <c r="Q1304">
        <v>108</v>
      </c>
      <c r="R1304">
        <v>10</v>
      </c>
      <c r="S1304">
        <v>98</v>
      </c>
      <c r="T1304">
        <v>20</v>
      </c>
      <c r="U1304">
        <v>8</v>
      </c>
      <c r="V1304">
        <v>80</v>
      </c>
      <c r="W1304" s="1" t="s">
        <v>52</v>
      </c>
      <c r="X1304" s="1" t="s">
        <v>53</v>
      </c>
      <c r="Y1304" s="1" t="s">
        <v>54</v>
      </c>
      <c r="Z1304">
        <v>4</v>
      </c>
      <c r="AA1304" s="2">
        <v>46109</v>
      </c>
      <c r="AB1304">
        <v>314767.35999999999</v>
      </c>
      <c r="AC1304">
        <v>427495.22</v>
      </c>
      <c r="AD1304">
        <v>33994874.880000003</v>
      </c>
      <c r="AE1304" s="1" t="s">
        <v>55</v>
      </c>
      <c r="AF1304" s="2">
        <v>46202</v>
      </c>
      <c r="AG1304" s="2">
        <v>46119</v>
      </c>
      <c r="AH1304" s="2"/>
      <c r="AI1304" s="1" t="s">
        <v>410</v>
      </c>
      <c r="AJ1304" s="1" t="s">
        <v>92</v>
      </c>
    </row>
    <row r="1305" spans="1:36">
      <c r="A1305" s="1" t="s">
        <v>7649</v>
      </c>
      <c r="B1305" s="1" t="s">
        <v>7650</v>
      </c>
      <c r="C1305" s="1" t="s">
        <v>7651</v>
      </c>
      <c r="D1305" s="1" t="s">
        <v>1678</v>
      </c>
      <c r="E1305" s="1" t="s">
        <v>335</v>
      </c>
      <c r="F1305" s="1" t="s">
        <v>97</v>
      </c>
      <c r="G1305" s="1" t="s">
        <v>715</v>
      </c>
      <c r="H1305" s="1" t="s">
        <v>43</v>
      </c>
      <c r="I1305" s="1" t="s">
        <v>44</v>
      </c>
      <c r="J1305" t="s">
        <v>82</v>
      </c>
      <c r="K1305" t="s">
        <v>83</v>
      </c>
      <c r="L1305" s="1" t="s">
        <v>7652</v>
      </c>
      <c r="M1305" s="1" t="s">
        <v>100</v>
      </c>
      <c r="N1305" s="1" t="s">
        <v>194</v>
      </c>
      <c r="O1305" s="1" t="s">
        <v>7653</v>
      </c>
      <c r="P1305" s="1" t="s">
        <v>7654</v>
      </c>
      <c r="Q1305">
        <v>228</v>
      </c>
      <c r="R1305">
        <v>19</v>
      </c>
      <c r="S1305">
        <v>209</v>
      </c>
      <c r="T1305">
        <v>60</v>
      </c>
      <c r="U1305">
        <v>18</v>
      </c>
      <c r="V1305">
        <v>300</v>
      </c>
      <c r="W1305" s="1" t="s">
        <v>259</v>
      </c>
      <c r="X1305" s="1" t="s">
        <v>260</v>
      </c>
      <c r="Y1305" s="1" t="s">
        <v>54</v>
      </c>
      <c r="Z1305">
        <v>8</v>
      </c>
      <c r="AA1305" s="2">
        <v>45775</v>
      </c>
      <c r="AB1305">
        <v>175868.11</v>
      </c>
      <c r="AC1305">
        <v>220891.95</v>
      </c>
      <c r="AD1305">
        <v>40097929.079999998</v>
      </c>
      <c r="AE1305" s="1" t="s">
        <v>55</v>
      </c>
      <c r="AF1305" s="2">
        <v>46197</v>
      </c>
      <c r="AG1305" s="2">
        <v>45786</v>
      </c>
      <c r="AH1305" s="2"/>
      <c r="AI1305" s="1" t="s">
        <v>91</v>
      </c>
      <c r="AJ1305" s="1" t="s">
        <v>92</v>
      </c>
    </row>
    <row r="1306" spans="1:36">
      <c r="A1306" s="1" t="s">
        <v>7655</v>
      </c>
      <c r="B1306" s="1" t="s">
        <v>7656</v>
      </c>
      <c r="C1306" s="1" t="s">
        <v>7657</v>
      </c>
      <c r="D1306" s="1" t="s">
        <v>121</v>
      </c>
      <c r="E1306" s="1" t="s">
        <v>122</v>
      </c>
      <c r="F1306" s="1" t="s">
        <v>123</v>
      </c>
      <c r="G1306" s="1" t="s">
        <v>124</v>
      </c>
      <c r="H1306" s="1" t="s">
        <v>43</v>
      </c>
      <c r="I1306" s="1" t="s">
        <v>44</v>
      </c>
      <c r="J1306" t="s">
        <v>82</v>
      </c>
      <c r="K1306" t="s">
        <v>83</v>
      </c>
      <c r="L1306" s="1" t="s">
        <v>2238</v>
      </c>
      <c r="M1306" s="1" t="s">
        <v>114</v>
      </c>
      <c r="N1306" s="1" t="s">
        <v>203</v>
      </c>
      <c r="O1306" s="1" t="s">
        <v>7658</v>
      </c>
      <c r="P1306" s="1" t="s">
        <v>4352</v>
      </c>
      <c r="Q1306">
        <v>68</v>
      </c>
      <c r="R1306">
        <v>21</v>
      </c>
      <c r="S1306">
        <v>47</v>
      </c>
      <c r="T1306">
        <v>40</v>
      </c>
      <c r="U1306">
        <v>16</v>
      </c>
      <c r="V1306">
        <v>320</v>
      </c>
      <c r="W1306" s="1" t="s">
        <v>88</v>
      </c>
      <c r="X1306" s="1" t="s">
        <v>89</v>
      </c>
      <c r="Y1306" s="1" t="s">
        <v>90</v>
      </c>
      <c r="Z1306">
        <v>31</v>
      </c>
      <c r="AA1306" s="2">
        <v>45835</v>
      </c>
      <c r="AB1306">
        <v>172161.47</v>
      </c>
      <c r="AC1306">
        <v>225712.04</v>
      </c>
      <c r="AD1306">
        <v>11706979.960000001</v>
      </c>
      <c r="AE1306" s="1" t="s">
        <v>55</v>
      </c>
      <c r="AF1306" s="2">
        <v>46147</v>
      </c>
      <c r="AG1306" s="2">
        <v>45848</v>
      </c>
      <c r="AH1306" s="2"/>
      <c r="AI1306" s="1" t="s">
        <v>91</v>
      </c>
      <c r="AJ1306" s="1" t="s">
        <v>92</v>
      </c>
    </row>
    <row r="1307" spans="1:36">
      <c r="A1307" s="1" t="s">
        <v>7659</v>
      </c>
      <c r="B1307" s="1" t="s">
        <v>7660</v>
      </c>
      <c r="C1307" s="1" t="s">
        <v>7661</v>
      </c>
      <c r="D1307" s="1" t="s">
        <v>39</v>
      </c>
      <c r="E1307" s="1" t="s">
        <v>40</v>
      </c>
      <c r="F1307" s="1" t="s">
        <v>41</v>
      </c>
      <c r="G1307" s="1" t="s">
        <v>786</v>
      </c>
      <c r="H1307" s="1" t="s">
        <v>43</v>
      </c>
      <c r="I1307" s="1" t="s">
        <v>44</v>
      </c>
      <c r="J1307" t="s">
        <v>82</v>
      </c>
      <c r="K1307" t="s">
        <v>83</v>
      </c>
      <c r="L1307" s="1" t="s">
        <v>7662</v>
      </c>
      <c r="M1307" s="1" t="s">
        <v>139</v>
      </c>
      <c r="N1307" s="1" t="s">
        <v>194</v>
      </c>
      <c r="O1307" s="1" t="s">
        <v>7663</v>
      </c>
      <c r="P1307" s="1" t="s">
        <v>7664</v>
      </c>
      <c r="Q1307">
        <v>46</v>
      </c>
      <c r="R1307">
        <v>16</v>
      </c>
      <c r="S1307">
        <v>30</v>
      </c>
      <c r="T1307">
        <v>25</v>
      </c>
      <c r="U1307">
        <v>12</v>
      </c>
      <c r="V1307">
        <v>250</v>
      </c>
      <c r="W1307" s="1" t="s">
        <v>151</v>
      </c>
      <c r="X1307" s="1" t="s">
        <v>152</v>
      </c>
      <c r="Y1307" s="1" t="s">
        <v>153</v>
      </c>
      <c r="Z1307">
        <v>37</v>
      </c>
      <c r="AA1307" s="2">
        <v>46068</v>
      </c>
      <c r="AB1307">
        <v>130232.71</v>
      </c>
      <c r="AC1307">
        <v>153836.23000000001</v>
      </c>
      <c r="AD1307">
        <v>5990704.6600000001</v>
      </c>
      <c r="AE1307" s="1" t="s">
        <v>55</v>
      </c>
      <c r="AF1307" s="2">
        <v>46149</v>
      </c>
      <c r="AG1307" s="2">
        <v>46069</v>
      </c>
      <c r="AH1307" s="2"/>
      <c r="AI1307" s="1" t="s">
        <v>91</v>
      </c>
      <c r="AJ1307" s="1" t="s">
        <v>92</v>
      </c>
    </row>
    <row r="1308" spans="1:36">
      <c r="A1308" s="1" t="s">
        <v>7665</v>
      </c>
      <c r="B1308" s="1" t="s">
        <v>7666</v>
      </c>
      <c r="C1308" s="1" t="s">
        <v>7667</v>
      </c>
      <c r="D1308" s="1" t="s">
        <v>78</v>
      </c>
      <c r="E1308" s="1" t="s">
        <v>79</v>
      </c>
      <c r="F1308" s="1" t="s">
        <v>80</v>
      </c>
      <c r="G1308" s="1" t="s">
        <v>285</v>
      </c>
      <c r="H1308" s="1" t="s">
        <v>43</v>
      </c>
      <c r="I1308" s="1" t="s">
        <v>44</v>
      </c>
      <c r="J1308" t="s">
        <v>82</v>
      </c>
      <c r="K1308" t="s">
        <v>83</v>
      </c>
      <c r="L1308" s="1" t="s">
        <v>5554</v>
      </c>
      <c r="M1308" s="1" t="s">
        <v>114</v>
      </c>
      <c r="N1308" s="1" t="s">
        <v>203</v>
      </c>
      <c r="O1308" s="1" t="s">
        <v>7668</v>
      </c>
      <c r="P1308" s="1" t="s">
        <v>7669</v>
      </c>
      <c r="Q1308">
        <v>108</v>
      </c>
      <c r="R1308">
        <v>43</v>
      </c>
      <c r="S1308">
        <v>65</v>
      </c>
      <c r="T1308">
        <v>50</v>
      </c>
      <c r="U1308">
        <v>15</v>
      </c>
      <c r="V1308">
        <v>300</v>
      </c>
      <c r="W1308" s="1" t="s">
        <v>151</v>
      </c>
      <c r="X1308" s="1" t="s">
        <v>152</v>
      </c>
      <c r="Y1308" s="1" t="s">
        <v>153</v>
      </c>
      <c r="Z1308">
        <v>38</v>
      </c>
      <c r="AA1308" s="2">
        <v>46067</v>
      </c>
      <c r="AB1308">
        <v>1278435.1100000001</v>
      </c>
      <c r="AC1308">
        <v>1890951.2</v>
      </c>
      <c r="AD1308">
        <v>138070991.90000001</v>
      </c>
      <c r="AE1308" s="1" t="s">
        <v>55</v>
      </c>
      <c r="AF1308" s="2">
        <v>46192</v>
      </c>
      <c r="AG1308" s="2">
        <v>46075</v>
      </c>
      <c r="AH1308" s="2"/>
      <c r="AI1308" s="1" t="s">
        <v>91</v>
      </c>
      <c r="AJ1308" s="1" t="s">
        <v>92</v>
      </c>
    </row>
    <row r="1309" spans="1:36">
      <c r="A1309" s="1" t="s">
        <v>7670</v>
      </c>
      <c r="B1309" s="1" t="s">
        <v>7671</v>
      </c>
      <c r="C1309" s="1" t="s">
        <v>7672</v>
      </c>
      <c r="D1309" s="1" t="s">
        <v>355</v>
      </c>
      <c r="E1309" s="1" t="s">
        <v>62</v>
      </c>
      <c r="F1309" s="1" t="s">
        <v>123</v>
      </c>
      <c r="G1309" s="1" t="s">
        <v>200</v>
      </c>
      <c r="H1309" s="1" t="s">
        <v>43</v>
      </c>
      <c r="I1309" s="1" t="s">
        <v>44</v>
      </c>
      <c r="J1309" t="s">
        <v>65</v>
      </c>
      <c r="K1309" t="s">
        <v>66</v>
      </c>
      <c r="L1309" s="1" t="s">
        <v>7673</v>
      </c>
      <c r="M1309" s="1" t="s">
        <v>168</v>
      </c>
      <c r="N1309" s="1" t="s">
        <v>203</v>
      </c>
      <c r="O1309" s="1" t="s">
        <v>7674</v>
      </c>
      <c r="P1309" s="1" t="s">
        <v>7675</v>
      </c>
      <c r="Q1309">
        <v>89</v>
      </c>
      <c r="R1309">
        <v>24</v>
      </c>
      <c r="S1309">
        <v>65</v>
      </c>
      <c r="T1309">
        <v>30</v>
      </c>
      <c r="U1309">
        <v>15</v>
      </c>
      <c r="V1309">
        <v>300</v>
      </c>
      <c r="W1309" s="1" t="s">
        <v>72</v>
      </c>
      <c r="X1309" s="1" t="s">
        <v>73</v>
      </c>
      <c r="Y1309" s="1" t="s">
        <v>74</v>
      </c>
      <c r="Z1309">
        <v>16</v>
      </c>
      <c r="AA1309" s="2">
        <v>45789</v>
      </c>
      <c r="AB1309">
        <v>287254.17</v>
      </c>
      <c r="AC1309">
        <v>408306.77</v>
      </c>
      <c r="AD1309">
        <v>25565621.129999999</v>
      </c>
      <c r="AE1309" s="1" t="s">
        <v>55</v>
      </c>
      <c r="AF1309" s="2">
        <v>46162</v>
      </c>
      <c r="AG1309" s="2">
        <v>45792</v>
      </c>
      <c r="AH1309" s="2"/>
      <c r="AI1309" s="1" t="s">
        <v>91</v>
      </c>
      <c r="AJ1309" s="1" t="s">
        <v>92</v>
      </c>
    </row>
    <row r="1310" spans="1:36">
      <c r="A1310" s="1" t="s">
        <v>7676</v>
      </c>
      <c r="B1310" s="1" t="s">
        <v>7677</v>
      </c>
      <c r="C1310" s="1" t="s">
        <v>7678</v>
      </c>
      <c r="D1310" s="1" t="s">
        <v>157</v>
      </c>
      <c r="E1310" s="1" t="s">
        <v>122</v>
      </c>
      <c r="F1310" s="1" t="s">
        <v>80</v>
      </c>
      <c r="G1310" s="1" t="s">
        <v>176</v>
      </c>
      <c r="H1310" s="1" t="s">
        <v>43</v>
      </c>
      <c r="I1310" s="1" t="s">
        <v>44</v>
      </c>
      <c r="J1310" t="s">
        <v>45</v>
      </c>
      <c r="K1310" t="s">
        <v>46</v>
      </c>
      <c r="L1310" s="1" t="s">
        <v>6846</v>
      </c>
      <c r="M1310" s="1" t="s">
        <v>100</v>
      </c>
      <c r="N1310" s="1" t="s">
        <v>203</v>
      </c>
      <c r="O1310" s="1" t="s">
        <v>7679</v>
      </c>
      <c r="P1310" s="1" t="s">
        <v>7680</v>
      </c>
      <c r="Q1310">
        <v>15</v>
      </c>
      <c r="R1310">
        <v>1</v>
      </c>
      <c r="S1310">
        <v>14</v>
      </c>
      <c r="T1310">
        <v>40</v>
      </c>
      <c r="U1310">
        <v>16</v>
      </c>
      <c r="V1310">
        <v>160</v>
      </c>
      <c r="W1310" s="1" t="s">
        <v>151</v>
      </c>
      <c r="X1310" s="1" t="s">
        <v>152</v>
      </c>
      <c r="Y1310" s="1" t="s">
        <v>153</v>
      </c>
      <c r="Z1310">
        <v>35</v>
      </c>
      <c r="AA1310" s="2">
        <v>45811</v>
      </c>
      <c r="AB1310">
        <v>399522.09</v>
      </c>
      <c r="AC1310">
        <v>582696.86</v>
      </c>
      <c r="AD1310">
        <v>5992831.3499999996</v>
      </c>
      <c r="AE1310" s="1" t="s">
        <v>55</v>
      </c>
      <c r="AF1310" s="2">
        <v>46178</v>
      </c>
      <c r="AG1310" s="2">
        <v>45826</v>
      </c>
      <c r="AH1310" s="2"/>
      <c r="AI1310" s="1" t="s">
        <v>129</v>
      </c>
      <c r="AJ1310" s="1" t="s">
        <v>57</v>
      </c>
    </row>
    <row r="1311" spans="1:36">
      <c r="A1311" s="1" t="s">
        <v>7681</v>
      </c>
      <c r="B1311" s="1" t="s">
        <v>7682</v>
      </c>
      <c r="C1311" s="1"/>
      <c r="D1311" s="1" t="s">
        <v>185</v>
      </c>
      <c r="E1311" s="1" t="s">
        <v>186</v>
      </c>
      <c r="F1311" s="1" t="s">
        <v>111</v>
      </c>
      <c r="G1311" s="1" t="s">
        <v>112</v>
      </c>
      <c r="H1311" s="1" t="s">
        <v>43</v>
      </c>
      <c r="I1311" s="1" t="s">
        <v>44</v>
      </c>
      <c r="J1311" t="s">
        <v>65</v>
      </c>
      <c r="K1311" t="s">
        <v>66</v>
      </c>
      <c r="L1311" s="1" t="s">
        <v>5585</v>
      </c>
      <c r="M1311" s="1" t="s">
        <v>68</v>
      </c>
      <c r="N1311" s="1" t="s">
        <v>236</v>
      </c>
      <c r="O1311" s="1" t="s">
        <v>7683</v>
      </c>
      <c r="P1311" s="1" t="s">
        <v>7684</v>
      </c>
      <c r="Q1311">
        <v>0</v>
      </c>
      <c r="R1311">
        <v>0</v>
      </c>
      <c r="S1311">
        <v>0</v>
      </c>
      <c r="T1311">
        <v>15</v>
      </c>
      <c r="U1311">
        <v>4</v>
      </c>
      <c r="V1311">
        <v>75</v>
      </c>
      <c r="W1311" s="1" t="s">
        <v>229</v>
      </c>
      <c r="X1311" s="1" t="s">
        <v>230</v>
      </c>
      <c r="Y1311" s="1" t="s">
        <v>153</v>
      </c>
      <c r="Z1311">
        <v>31</v>
      </c>
      <c r="AA1311" s="2">
        <v>46040</v>
      </c>
      <c r="AB1311">
        <v>50761.38</v>
      </c>
      <c r="AC1311">
        <v>75491.899999999994</v>
      </c>
      <c r="AD1311">
        <v>0</v>
      </c>
      <c r="AE1311" s="1" t="s">
        <v>55</v>
      </c>
      <c r="AF1311" s="2">
        <v>46188</v>
      </c>
      <c r="AG1311" s="2">
        <v>46055</v>
      </c>
      <c r="AH1311" s="2"/>
      <c r="AI1311" s="1" t="s">
        <v>56</v>
      </c>
      <c r="AJ1311" s="1" t="s">
        <v>57</v>
      </c>
    </row>
    <row r="1312" spans="1:36">
      <c r="A1312" s="1" t="s">
        <v>7685</v>
      </c>
      <c r="B1312" s="1" t="s">
        <v>7686</v>
      </c>
      <c r="C1312" s="1" t="s">
        <v>7687</v>
      </c>
      <c r="D1312" s="1" t="s">
        <v>145</v>
      </c>
      <c r="E1312" s="1" t="s">
        <v>146</v>
      </c>
      <c r="F1312" s="1" t="s">
        <v>41</v>
      </c>
      <c r="G1312" s="1" t="s">
        <v>786</v>
      </c>
      <c r="H1312" s="1" t="s">
        <v>43</v>
      </c>
      <c r="I1312" s="1" t="s">
        <v>201</v>
      </c>
      <c r="J1312" t="s">
        <v>82</v>
      </c>
      <c r="K1312" t="s">
        <v>83</v>
      </c>
      <c r="L1312" s="1" t="s">
        <v>7688</v>
      </c>
      <c r="M1312" s="1" t="s">
        <v>139</v>
      </c>
      <c r="N1312" s="1" t="s">
        <v>101</v>
      </c>
      <c r="O1312" s="1" t="s">
        <v>7689</v>
      </c>
      <c r="P1312" s="1" t="s">
        <v>7690</v>
      </c>
      <c r="Q1312">
        <v>158</v>
      </c>
      <c r="R1312">
        <v>53</v>
      </c>
      <c r="S1312">
        <v>105</v>
      </c>
      <c r="T1312">
        <v>30</v>
      </c>
      <c r="U1312">
        <v>9</v>
      </c>
      <c r="V1312">
        <v>300</v>
      </c>
      <c r="W1312" s="1" t="s">
        <v>88</v>
      </c>
      <c r="X1312" s="1" t="s">
        <v>89</v>
      </c>
      <c r="Y1312" s="1" t="s">
        <v>90</v>
      </c>
      <c r="Z1312">
        <v>32</v>
      </c>
      <c r="AA1312" s="2">
        <v>45997</v>
      </c>
      <c r="AB1312">
        <v>157323.19</v>
      </c>
      <c r="AC1312">
        <v>184333.79</v>
      </c>
      <c r="AD1312">
        <v>24857064.02</v>
      </c>
      <c r="AE1312" s="1" t="s">
        <v>55</v>
      </c>
      <c r="AF1312" s="2">
        <v>46201</v>
      </c>
      <c r="AG1312" s="2">
        <v>46008</v>
      </c>
      <c r="AH1312" s="2"/>
      <c r="AI1312" s="1" t="s">
        <v>91</v>
      </c>
      <c r="AJ1312" s="1" t="s">
        <v>92</v>
      </c>
    </row>
    <row r="1313" spans="1:36">
      <c r="A1313" s="1" t="s">
        <v>7691</v>
      </c>
      <c r="B1313" s="1" t="s">
        <v>7692</v>
      </c>
      <c r="C1313" s="1" t="s">
        <v>7693</v>
      </c>
      <c r="D1313" s="1" t="s">
        <v>378</v>
      </c>
      <c r="E1313" s="1" t="s">
        <v>110</v>
      </c>
      <c r="F1313" s="1" t="s">
        <v>63</v>
      </c>
      <c r="G1313" s="1" t="s">
        <v>384</v>
      </c>
      <c r="H1313" s="1" t="s">
        <v>43</v>
      </c>
      <c r="I1313" s="1" t="s">
        <v>44</v>
      </c>
      <c r="J1313" t="s">
        <v>65</v>
      </c>
      <c r="K1313" t="s">
        <v>66</v>
      </c>
      <c r="L1313" s="1" t="s">
        <v>7694</v>
      </c>
      <c r="M1313" s="1" t="s">
        <v>114</v>
      </c>
      <c r="N1313" s="1" t="s">
        <v>101</v>
      </c>
      <c r="O1313" s="1" t="s">
        <v>7695</v>
      </c>
      <c r="P1313" s="1" t="s">
        <v>7696</v>
      </c>
      <c r="Q1313">
        <v>618</v>
      </c>
      <c r="R1313">
        <v>26</v>
      </c>
      <c r="S1313">
        <v>592</v>
      </c>
      <c r="T1313">
        <v>60</v>
      </c>
      <c r="U1313">
        <v>24</v>
      </c>
      <c r="V1313">
        <v>600</v>
      </c>
      <c r="W1313" s="1" t="s">
        <v>52</v>
      </c>
      <c r="X1313" s="1" t="s">
        <v>53</v>
      </c>
      <c r="Y1313" s="1" t="s">
        <v>54</v>
      </c>
      <c r="Z1313">
        <v>8</v>
      </c>
      <c r="AA1313" s="2">
        <v>45757</v>
      </c>
      <c r="AB1313">
        <v>25170.61</v>
      </c>
      <c r="AC1313">
        <v>37084.06</v>
      </c>
      <c r="AD1313">
        <v>15555436.98</v>
      </c>
      <c r="AE1313" s="1" t="s">
        <v>55</v>
      </c>
      <c r="AF1313" s="2">
        <v>46169</v>
      </c>
      <c r="AG1313" s="2">
        <v>45770</v>
      </c>
      <c r="AH1313" s="2">
        <v>46610</v>
      </c>
      <c r="AI1313" s="1" t="s">
        <v>410</v>
      </c>
      <c r="AJ1313" s="1" t="s">
        <v>92</v>
      </c>
    </row>
    <row r="1314" spans="1:36">
      <c r="A1314" s="1" t="s">
        <v>7697</v>
      </c>
      <c r="B1314" s="1" t="s">
        <v>7698</v>
      </c>
      <c r="C1314" s="1" t="s">
        <v>7699</v>
      </c>
      <c r="D1314" s="1" t="s">
        <v>713</v>
      </c>
      <c r="E1314" s="1" t="s">
        <v>714</v>
      </c>
      <c r="F1314" s="1" t="s">
        <v>97</v>
      </c>
      <c r="G1314" s="1" t="s">
        <v>98</v>
      </c>
      <c r="H1314" s="1" t="s">
        <v>43</v>
      </c>
      <c r="I1314" s="1" t="s">
        <v>44</v>
      </c>
      <c r="J1314" t="s">
        <v>82</v>
      </c>
      <c r="K1314" t="s">
        <v>83</v>
      </c>
      <c r="L1314" s="1" t="s">
        <v>7700</v>
      </c>
      <c r="M1314" s="1" t="s">
        <v>85</v>
      </c>
      <c r="N1314" s="1" t="s">
        <v>178</v>
      </c>
      <c r="O1314" s="1" t="s">
        <v>7701</v>
      </c>
      <c r="P1314" s="1" t="s">
        <v>7702</v>
      </c>
      <c r="Q1314">
        <v>148</v>
      </c>
      <c r="R1314">
        <v>49</v>
      </c>
      <c r="S1314">
        <v>99</v>
      </c>
      <c r="T1314">
        <v>15</v>
      </c>
      <c r="U1314">
        <v>6</v>
      </c>
      <c r="V1314">
        <v>150</v>
      </c>
      <c r="W1314" s="1" t="s">
        <v>151</v>
      </c>
      <c r="X1314" s="1" t="s">
        <v>152</v>
      </c>
      <c r="Y1314" s="1" t="s">
        <v>153</v>
      </c>
      <c r="Z1314">
        <v>39</v>
      </c>
      <c r="AA1314" s="2">
        <v>45749</v>
      </c>
      <c r="AB1314">
        <v>71266.13</v>
      </c>
      <c r="AC1314">
        <v>96175.85</v>
      </c>
      <c r="AD1314">
        <v>10547387.24</v>
      </c>
      <c r="AE1314" s="1" t="s">
        <v>55</v>
      </c>
      <c r="AF1314" s="2">
        <v>46158</v>
      </c>
      <c r="AG1314" s="2">
        <v>45757</v>
      </c>
      <c r="AH1314" s="2"/>
      <c r="AI1314" s="1" t="s">
        <v>91</v>
      </c>
      <c r="AJ1314" s="1" t="s">
        <v>92</v>
      </c>
    </row>
    <row r="1315" spans="1:36">
      <c r="A1315" s="1" t="s">
        <v>7703</v>
      </c>
      <c r="B1315" s="1" t="s">
        <v>7704</v>
      </c>
      <c r="C1315" s="1" t="s">
        <v>7705</v>
      </c>
      <c r="D1315" s="1" t="s">
        <v>378</v>
      </c>
      <c r="E1315" s="1" t="s">
        <v>110</v>
      </c>
      <c r="F1315" s="1" t="s">
        <v>63</v>
      </c>
      <c r="G1315" s="1" t="s">
        <v>304</v>
      </c>
      <c r="H1315" s="1" t="s">
        <v>43</v>
      </c>
      <c r="I1315" s="1" t="s">
        <v>44</v>
      </c>
      <c r="J1315" t="s">
        <v>82</v>
      </c>
      <c r="K1315" t="s">
        <v>83</v>
      </c>
      <c r="L1315" s="1" t="s">
        <v>3926</v>
      </c>
      <c r="M1315" s="1" t="s">
        <v>114</v>
      </c>
      <c r="N1315" s="1" t="s">
        <v>236</v>
      </c>
      <c r="O1315" s="1" t="s">
        <v>7706</v>
      </c>
      <c r="P1315" s="1" t="s">
        <v>7707</v>
      </c>
      <c r="Q1315">
        <v>14</v>
      </c>
      <c r="R1315">
        <v>2</v>
      </c>
      <c r="S1315">
        <v>12</v>
      </c>
      <c r="T1315">
        <v>50</v>
      </c>
      <c r="U1315">
        <v>15</v>
      </c>
      <c r="V1315">
        <v>250</v>
      </c>
      <c r="W1315" s="1" t="s">
        <v>151</v>
      </c>
      <c r="X1315" s="1" t="s">
        <v>152</v>
      </c>
      <c r="Y1315" s="1" t="s">
        <v>153</v>
      </c>
      <c r="Z1315">
        <v>36</v>
      </c>
      <c r="AA1315" s="2">
        <v>45680</v>
      </c>
      <c r="AB1315">
        <v>50249.23</v>
      </c>
      <c r="AC1315">
        <v>69635</v>
      </c>
      <c r="AD1315">
        <v>703489.22</v>
      </c>
      <c r="AE1315" s="1" t="s">
        <v>55</v>
      </c>
      <c r="AF1315" s="2">
        <v>46179</v>
      </c>
      <c r="AG1315" s="2">
        <v>45689</v>
      </c>
      <c r="AH1315" s="2">
        <v>46828</v>
      </c>
      <c r="AI1315" s="1" t="s">
        <v>129</v>
      </c>
      <c r="AJ1315" s="1" t="s">
        <v>57</v>
      </c>
    </row>
    <row r="1316" spans="1:36">
      <c r="A1316" s="1" t="s">
        <v>7708</v>
      </c>
      <c r="B1316" s="1" t="s">
        <v>7709</v>
      </c>
      <c r="C1316" s="1" t="s">
        <v>7710</v>
      </c>
      <c r="D1316" s="1" t="s">
        <v>39</v>
      </c>
      <c r="E1316" s="1" t="s">
        <v>40</v>
      </c>
      <c r="F1316" s="1" t="s">
        <v>41</v>
      </c>
      <c r="G1316" s="1" t="s">
        <v>42</v>
      </c>
      <c r="H1316" s="1" t="s">
        <v>43</v>
      </c>
      <c r="I1316" s="1" t="s">
        <v>44</v>
      </c>
      <c r="J1316" t="s">
        <v>45</v>
      </c>
      <c r="K1316" t="s">
        <v>46</v>
      </c>
      <c r="L1316" s="1" t="s">
        <v>3549</v>
      </c>
      <c r="M1316" s="1" t="s">
        <v>114</v>
      </c>
      <c r="N1316" s="1" t="s">
        <v>203</v>
      </c>
      <c r="O1316" s="1" t="s">
        <v>7711</v>
      </c>
      <c r="P1316" s="1" t="s">
        <v>7712</v>
      </c>
      <c r="Q1316">
        <v>22</v>
      </c>
      <c r="R1316">
        <v>5</v>
      </c>
      <c r="S1316">
        <v>17</v>
      </c>
      <c r="T1316">
        <v>60</v>
      </c>
      <c r="U1316">
        <v>18</v>
      </c>
      <c r="V1316">
        <v>600</v>
      </c>
      <c r="W1316" s="1" t="s">
        <v>259</v>
      </c>
      <c r="X1316" s="1" t="s">
        <v>260</v>
      </c>
      <c r="Y1316" s="1" t="s">
        <v>54</v>
      </c>
      <c r="Z1316">
        <v>7</v>
      </c>
      <c r="AA1316" s="2">
        <v>45983</v>
      </c>
      <c r="AB1316">
        <v>123668.18</v>
      </c>
      <c r="AC1316">
        <v>147413.5</v>
      </c>
      <c r="AD1316">
        <v>2720699.96</v>
      </c>
      <c r="AE1316" s="1" t="s">
        <v>55</v>
      </c>
      <c r="AF1316" s="2">
        <v>46158</v>
      </c>
      <c r="AG1316" s="2">
        <v>45990</v>
      </c>
      <c r="AH1316" s="2"/>
      <c r="AI1316" s="1" t="s">
        <v>129</v>
      </c>
      <c r="AJ1316" s="1" t="s">
        <v>57</v>
      </c>
    </row>
    <row r="1317" spans="1:36">
      <c r="A1317" s="1" t="s">
        <v>7713</v>
      </c>
      <c r="B1317" s="1" t="s">
        <v>7714</v>
      </c>
      <c r="C1317" s="1" t="s">
        <v>7715</v>
      </c>
      <c r="D1317" s="1" t="s">
        <v>413</v>
      </c>
      <c r="E1317" s="1" t="s">
        <v>146</v>
      </c>
      <c r="F1317" s="1" t="s">
        <v>244</v>
      </c>
      <c r="G1317" s="1" t="s">
        <v>509</v>
      </c>
      <c r="H1317" s="1" t="s">
        <v>43</v>
      </c>
      <c r="I1317" s="1" t="s">
        <v>44</v>
      </c>
      <c r="J1317" t="s">
        <v>82</v>
      </c>
      <c r="K1317" t="s">
        <v>83</v>
      </c>
      <c r="L1317" s="1" t="s">
        <v>728</v>
      </c>
      <c r="M1317" s="1" t="s">
        <v>139</v>
      </c>
      <c r="N1317" s="1" t="s">
        <v>278</v>
      </c>
      <c r="O1317" s="1" t="s">
        <v>7716</v>
      </c>
      <c r="P1317" s="1" t="s">
        <v>7717</v>
      </c>
      <c r="Q1317">
        <v>8</v>
      </c>
      <c r="R1317">
        <v>1</v>
      </c>
      <c r="S1317">
        <v>7</v>
      </c>
      <c r="T1317">
        <v>10</v>
      </c>
      <c r="U1317">
        <v>5</v>
      </c>
      <c r="V1317">
        <v>60</v>
      </c>
      <c r="W1317" s="1" t="s">
        <v>88</v>
      </c>
      <c r="X1317" s="1" t="s">
        <v>89</v>
      </c>
      <c r="Y1317" s="1" t="s">
        <v>90</v>
      </c>
      <c r="Z1317">
        <v>31</v>
      </c>
      <c r="AA1317" s="2">
        <v>45981</v>
      </c>
      <c r="AB1317">
        <v>229378.18</v>
      </c>
      <c r="AC1317">
        <v>297525.62</v>
      </c>
      <c r="AD1317">
        <v>1835025.44</v>
      </c>
      <c r="AE1317" s="1" t="s">
        <v>55</v>
      </c>
      <c r="AF1317" s="2">
        <v>46156</v>
      </c>
      <c r="AG1317" s="2">
        <v>45994</v>
      </c>
      <c r="AH1317" s="2"/>
      <c r="AI1317" s="1" t="s">
        <v>129</v>
      </c>
      <c r="AJ1317" s="1" t="s">
        <v>57</v>
      </c>
    </row>
    <row r="1318" spans="1:36">
      <c r="A1318" s="1" t="s">
        <v>7718</v>
      </c>
      <c r="B1318" s="1" t="s">
        <v>7719</v>
      </c>
      <c r="C1318" s="1" t="s">
        <v>7720</v>
      </c>
      <c r="D1318" s="1" t="s">
        <v>274</v>
      </c>
      <c r="E1318" s="1" t="s">
        <v>275</v>
      </c>
      <c r="F1318" s="1" t="s">
        <v>266</v>
      </c>
      <c r="G1318" s="1" t="s">
        <v>313</v>
      </c>
      <c r="H1318" s="1" t="s">
        <v>43</v>
      </c>
      <c r="I1318" s="1" t="s">
        <v>44</v>
      </c>
      <c r="J1318" t="s">
        <v>82</v>
      </c>
      <c r="K1318" t="s">
        <v>83</v>
      </c>
      <c r="L1318" s="1" t="s">
        <v>1679</v>
      </c>
      <c r="M1318" s="1" t="s">
        <v>139</v>
      </c>
      <c r="N1318" s="1" t="s">
        <v>115</v>
      </c>
      <c r="O1318" s="1" t="s">
        <v>7721</v>
      </c>
      <c r="P1318" s="1" t="s">
        <v>7722</v>
      </c>
      <c r="Q1318">
        <v>0</v>
      </c>
      <c r="R1318">
        <v>0</v>
      </c>
      <c r="S1318">
        <v>0</v>
      </c>
      <c r="T1318">
        <v>20</v>
      </c>
      <c r="U1318">
        <v>10</v>
      </c>
      <c r="V1318">
        <v>120</v>
      </c>
      <c r="W1318" s="1" t="s">
        <v>259</v>
      </c>
      <c r="X1318" s="1" t="s">
        <v>260</v>
      </c>
      <c r="Y1318" s="1" t="s">
        <v>54</v>
      </c>
      <c r="Z1318">
        <v>6</v>
      </c>
      <c r="AA1318" s="2">
        <v>45950</v>
      </c>
      <c r="AB1318">
        <v>179307.98</v>
      </c>
      <c r="AC1318">
        <v>255997.59</v>
      </c>
      <c r="AD1318">
        <v>0</v>
      </c>
      <c r="AE1318" s="1" t="s">
        <v>55</v>
      </c>
      <c r="AF1318" s="2">
        <v>46194</v>
      </c>
      <c r="AG1318" s="2">
        <v>45955</v>
      </c>
      <c r="AH1318" s="2"/>
      <c r="AI1318" s="1" t="s">
        <v>56</v>
      </c>
      <c r="AJ1318" s="1" t="s">
        <v>57</v>
      </c>
    </row>
    <row r="1319" spans="1:36">
      <c r="A1319" s="1" t="s">
        <v>7723</v>
      </c>
      <c r="B1319" s="1" t="s">
        <v>7724</v>
      </c>
      <c r="C1319" s="1" t="s">
        <v>7725</v>
      </c>
      <c r="D1319" s="1" t="s">
        <v>662</v>
      </c>
      <c r="E1319" s="1" t="s">
        <v>186</v>
      </c>
      <c r="F1319" s="1" t="s">
        <v>80</v>
      </c>
      <c r="G1319" s="1" t="s">
        <v>285</v>
      </c>
      <c r="H1319" s="1" t="s">
        <v>43</v>
      </c>
      <c r="I1319" s="1" t="s">
        <v>44</v>
      </c>
      <c r="J1319" t="s">
        <v>65</v>
      </c>
      <c r="K1319" t="s">
        <v>66</v>
      </c>
      <c r="L1319" s="1" t="s">
        <v>2700</v>
      </c>
      <c r="M1319" s="1" t="s">
        <v>100</v>
      </c>
      <c r="N1319" s="1" t="s">
        <v>178</v>
      </c>
      <c r="O1319" s="1" t="s">
        <v>7726</v>
      </c>
      <c r="P1319" s="1" t="s">
        <v>7727</v>
      </c>
      <c r="Q1319">
        <v>0</v>
      </c>
      <c r="R1319">
        <v>0</v>
      </c>
      <c r="S1319">
        <v>0</v>
      </c>
      <c r="T1319">
        <v>75</v>
      </c>
      <c r="U1319">
        <v>37</v>
      </c>
      <c r="V1319">
        <v>750</v>
      </c>
      <c r="W1319" s="1" t="s">
        <v>181</v>
      </c>
      <c r="X1319" s="1" t="s">
        <v>182</v>
      </c>
      <c r="Y1319" s="1" t="s">
        <v>54</v>
      </c>
      <c r="Z1319">
        <v>11</v>
      </c>
      <c r="AA1319" s="2">
        <v>45719</v>
      </c>
      <c r="AB1319">
        <v>773093.35</v>
      </c>
      <c r="AC1319">
        <v>1128694.93</v>
      </c>
      <c r="AD1319">
        <v>0</v>
      </c>
      <c r="AE1319" s="1" t="s">
        <v>55</v>
      </c>
      <c r="AF1319" s="2">
        <v>46202</v>
      </c>
      <c r="AG1319" s="2">
        <v>45734</v>
      </c>
      <c r="AH1319" s="2"/>
      <c r="AI1319" s="1" t="s">
        <v>56</v>
      </c>
      <c r="AJ1319" s="1" t="s">
        <v>57</v>
      </c>
    </row>
    <row r="1320" spans="1:36">
      <c r="A1320" s="1" t="s">
        <v>7728</v>
      </c>
      <c r="B1320" s="1" t="s">
        <v>7729</v>
      </c>
      <c r="C1320" s="1" t="s">
        <v>7730</v>
      </c>
      <c r="D1320" s="1" t="s">
        <v>378</v>
      </c>
      <c r="E1320" s="1" t="s">
        <v>110</v>
      </c>
      <c r="F1320" s="1" t="s">
        <v>63</v>
      </c>
      <c r="G1320" s="1" t="s">
        <v>384</v>
      </c>
      <c r="H1320" s="1" t="s">
        <v>43</v>
      </c>
      <c r="I1320" s="1" t="s">
        <v>44</v>
      </c>
      <c r="J1320" t="s">
        <v>65</v>
      </c>
      <c r="K1320" t="s">
        <v>66</v>
      </c>
      <c r="L1320" s="1" t="s">
        <v>7731</v>
      </c>
      <c r="M1320" s="1" t="s">
        <v>100</v>
      </c>
      <c r="N1320" s="1" t="s">
        <v>194</v>
      </c>
      <c r="O1320" s="1" t="s">
        <v>7732</v>
      </c>
      <c r="P1320" s="1" t="s">
        <v>7733</v>
      </c>
      <c r="Q1320">
        <v>22</v>
      </c>
      <c r="R1320">
        <v>4</v>
      </c>
      <c r="S1320">
        <v>18</v>
      </c>
      <c r="T1320">
        <v>20</v>
      </c>
      <c r="U1320">
        <v>6</v>
      </c>
      <c r="V1320">
        <v>120</v>
      </c>
      <c r="W1320" s="1" t="s">
        <v>52</v>
      </c>
      <c r="X1320" s="1" t="s">
        <v>53</v>
      </c>
      <c r="Y1320" s="1" t="s">
        <v>54</v>
      </c>
      <c r="Z1320">
        <v>2</v>
      </c>
      <c r="AA1320" s="2">
        <v>45690</v>
      </c>
      <c r="AB1320">
        <v>82435.95</v>
      </c>
      <c r="AC1320">
        <v>102664.41</v>
      </c>
      <c r="AD1320">
        <v>1813590.9</v>
      </c>
      <c r="AE1320" s="1" t="s">
        <v>55</v>
      </c>
      <c r="AF1320" s="2">
        <v>46195</v>
      </c>
      <c r="AG1320" s="2">
        <v>45695</v>
      </c>
      <c r="AH1320" s="2">
        <v>46490</v>
      </c>
      <c r="AI1320" s="1" t="s">
        <v>91</v>
      </c>
      <c r="AJ1320" s="1" t="s">
        <v>92</v>
      </c>
    </row>
    <row r="1321" spans="1:36">
      <c r="A1321" s="1" t="s">
        <v>7734</v>
      </c>
      <c r="B1321" s="1" t="s">
        <v>7735</v>
      </c>
      <c r="C1321" s="1" t="s">
        <v>7736</v>
      </c>
      <c r="D1321" s="1" t="s">
        <v>7113</v>
      </c>
      <c r="E1321" s="1" t="s">
        <v>122</v>
      </c>
      <c r="F1321" s="1" t="s">
        <v>80</v>
      </c>
      <c r="G1321" s="1" t="s">
        <v>285</v>
      </c>
      <c r="H1321" s="1" t="s">
        <v>43</v>
      </c>
      <c r="I1321" s="1" t="s">
        <v>44</v>
      </c>
      <c r="J1321" t="s">
        <v>45</v>
      </c>
      <c r="K1321" t="s">
        <v>46</v>
      </c>
      <c r="L1321" s="1" t="s">
        <v>167</v>
      </c>
      <c r="M1321" s="1" t="s">
        <v>168</v>
      </c>
      <c r="N1321" s="1" t="s">
        <v>115</v>
      </c>
      <c r="O1321" s="1" t="s">
        <v>7737</v>
      </c>
      <c r="P1321" s="1" t="s">
        <v>7738</v>
      </c>
      <c r="Q1321">
        <v>82</v>
      </c>
      <c r="R1321">
        <v>30</v>
      </c>
      <c r="S1321">
        <v>52</v>
      </c>
      <c r="T1321">
        <v>30</v>
      </c>
      <c r="U1321">
        <v>9</v>
      </c>
      <c r="V1321">
        <v>300</v>
      </c>
      <c r="W1321" s="1" t="s">
        <v>52</v>
      </c>
      <c r="X1321" s="1" t="s">
        <v>53</v>
      </c>
      <c r="Y1321" s="1" t="s">
        <v>54</v>
      </c>
      <c r="Z1321">
        <v>5</v>
      </c>
      <c r="AA1321" s="2">
        <v>45837</v>
      </c>
      <c r="AB1321">
        <v>465411.18</v>
      </c>
      <c r="AC1321">
        <v>717137</v>
      </c>
      <c r="AD1321">
        <v>38163716.759999998</v>
      </c>
      <c r="AE1321" s="1" t="s">
        <v>55</v>
      </c>
      <c r="AF1321" s="2">
        <v>46155</v>
      </c>
      <c r="AG1321" s="2">
        <v>45845</v>
      </c>
      <c r="AH1321" s="2"/>
      <c r="AI1321" s="1" t="s">
        <v>91</v>
      </c>
      <c r="AJ1321" s="1" t="s">
        <v>92</v>
      </c>
    </row>
    <row r="1322" spans="1:36">
      <c r="A1322" s="1" t="s">
        <v>7739</v>
      </c>
      <c r="B1322" s="1" t="s">
        <v>7740</v>
      </c>
      <c r="C1322" s="1" t="s">
        <v>7741</v>
      </c>
      <c r="D1322" s="1" t="s">
        <v>971</v>
      </c>
      <c r="E1322" s="1" t="s">
        <v>110</v>
      </c>
      <c r="F1322" s="1" t="s">
        <v>41</v>
      </c>
      <c r="G1322" s="1" t="s">
        <v>786</v>
      </c>
      <c r="H1322" s="1" t="s">
        <v>43</v>
      </c>
      <c r="I1322" s="1" t="s">
        <v>44</v>
      </c>
      <c r="J1322" t="s">
        <v>45</v>
      </c>
      <c r="K1322" t="s">
        <v>46</v>
      </c>
      <c r="L1322" s="1" t="s">
        <v>7742</v>
      </c>
      <c r="M1322" s="1" t="s">
        <v>139</v>
      </c>
      <c r="N1322" s="1" t="s">
        <v>178</v>
      </c>
      <c r="O1322" s="1" t="s">
        <v>7743</v>
      </c>
      <c r="P1322" s="1" t="s">
        <v>7744</v>
      </c>
      <c r="Q1322">
        <v>88</v>
      </c>
      <c r="R1322">
        <v>15</v>
      </c>
      <c r="S1322">
        <v>73</v>
      </c>
      <c r="T1322">
        <v>10</v>
      </c>
      <c r="U1322">
        <v>3</v>
      </c>
      <c r="V1322">
        <v>80</v>
      </c>
      <c r="W1322" s="1" t="s">
        <v>52</v>
      </c>
      <c r="X1322" s="1" t="s">
        <v>53</v>
      </c>
      <c r="Y1322" s="1" t="s">
        <v>54</v>
      </c>
      <c r="Z1322">
        <v>8</v>
      </c>
      <c r="AA1322" s="2">
        <v>46135</v>
      </c>
      <c r="AB1322">
        <v>120849.4</v>
      </c>
      <c r="AC1322">
        <v>143882.34</v>
      </c>
      <c r="AD1322">
        <v>10634747.199999999</v>
      </c>
      <c r="AE1322" s="1" t="s">
        <v>55</v>
      </c>
      <c r="AF1322" s="2">
        <v>46191</v>
      </c>
      <c r="AG1322" s="2">
        <v>46143</v>
      </c>
      <c r="AH1322" s="2"/>
      <c r="AI1322" s="1" t="s">
        <v>410</v>
      </c>
      <c r="AJ1322" s="1" t="s">
        <v>92</v>
      </c>
    </row>
    <row r="1323" spans="1:36">
      <c r="A1323" s="1" t="s">
        <v>7745</v>
      </c>
      <c r="B1323" s="1" t="s">
        <v>7746</v>
      </c>
      <c r="C1323" s="1" t="s">
        <v>7747</v>
      </c>
      <c r="D1323" s="1" t="s">
        <v>643</v>
      </c>
      <c r="E1323" s="1" t="s">
        <v>62</v>
      </c>
      <c r="F1323" s="1" t="s">
        <v>135</v>
      </c>
      <c r="G1323" s="1" t="s">
        <v>136</v>
      </c>
      <c r="H1323" s="1" t="s">
        <v>137</v>
      </c>
      <c r="I1323" s="1" t="s">
        <v>44</v>
      </c>
      <c r="J1323" t="s">
        <v>65</v>
      </c>
      <c r="K1323" t="s">
        <v>66</v>
      </c>
      <c r="L1323" s="1" t="s">
        <v>7748</v>
      </c>
      <c r="M1323" s="1" t="s">
        <v>68</v>
      </c>
      <c r="N1323" s="1" t="s">
        <v>178</v>
      </c>
      <c r="O1323" s="1" t="s">
        <v>7749</v>
      </c>
      <c r="P1323" s="1" t="s">
        <v>7750</v>
      </c>
      <c r="Q1323">
        <v>82</v>
      </c>
      <c r="R1323">
        <v>25</v>
      </c>
      <c r="S1323">
        <v>57</v>
      </c>
      <c r="U1323">
        <v>7</v>
      </c>
      <c r="V1323">
        <v>100</v>
      </c>
      <c r="W1323" s="1" t="s">
        <v>444</v>
      </c>
      <c r="X1323" s="1" t="s">
        <v>445</v>
      </c>
      <c r="Y1323" s="1" t="s">
        <v>74</v>
      </c>
      <c r="Z1323">
        <v>22</v>
      </c>
      <c r="AA1323" s="2">
        <v>45992</v>
      </c>
      <c r="AB1323">
        <v>19973.12</v>
      </c>
      <c r="AC1323">
        <v>30340.59</v>
      </c>
      <c r="AD1323">
        <v>1637795.8400000001</v>
      </c>
      <c r="AE1323" s="1" t="s">
        <v>55</v>
      </c>
      <c r="AF1323" s="2">
        <v>46196</v>
      </c>
      <c r="AG1323" s="2">
        <v>45997</v>
      </c>
      <c r="AH1323" s="2">
        <v>46272</v>
      </c>
      <c r="AI1323" s="1" t="s">
        <v>91</v>
      </c>
      <c r="AJ1323" s="1" t="s">
        <v>92</v>
      </c>
    </row>
    <row r="1324" spans="1:36">
      <c r="A1324" s="1" t="s">
        <v>7751</v>
      </c>
      <c r="B1324" s="1" t="s">
        <v>7752</v>
      </c>
      <c r="C1324" s="1" t="s">
        <v>7753</v>
      </c>
      <c r="D1324" s="1" t="s">
        <v>253</v>
      </c>
      <c r="E1324" s="1" t="s">
        <v>254</v>
      </c>
      <c r="F1324" s="1" t="s">
        <v>217</v>
      </c>
      <c r="G1324" s="1" t="s">
        <v>487</v>
      </c>
      <c r="H1324" s="1" t="s">
        <v>43</v>
      </c>
      <c r="I1324" s="1" t="s">
        <v>44</v>
      </c>
      <c r="J1324" t="s">
        <v>82</v>
      </c>
      <c r="K1324" t="s">
        <v>83</v>
      </c>
      <c r="L1324" s="1" t="s">
        <v>171</v>
      </c>
      <c r="M1324" s="1" t="s">
        <v>168</v>
      </c>
      <c r="N1324" s="1" t="s">
        <v>101</v>
      </c>
      <c r="O1324" s="1" t="s">
        <v>7754</v>
      </c>
      <c r="P1324" s="1" t="s">
        <v>7755</v>
      </c>
      <c r="Q1324">
        <v>159</v>
      </c>
      <c r="R1324">
        <v>34</v>
      </c>
      <c r="S1324">
        <v>125</v>
      </c>
      <c r="T1324">
        <v>25</v>
      </c>
      <c r="U1324">
        <v>12</v>
      </c>
      <c r="V1324">
        <v>250</v>
      </c>
      <c r="W1324" s="1" t="s">
        <v>259</v>
      </c>
      <c r="X1324" s="1" t="s">
        <v>260</v>
      </c>
      <c r="Y1324" s="1" t="s">
        <v>54</v>
      </c>
      <c r="Z1324">
        <v>6</v>
      </c>
      <c r="AA1324" s="2">
        <v>45726</v>
      </c>
      <c r="AB1324">
        <v>145173.53</v>
      </c>
      <c r="AC1324">
        <v>223122.32</v>
      </c>
      <c r="AD1324">
        <v>23082591.27</v>
      </c>
      <c r="AE1324" s="1" t="s">
        <v>55</v>
      </c>
      <c r="AF1324" s="2">
        <v>46199</v>
      </c>
      <c r="AG1324" s="2">
        <v>45729</v>
      </c>
      <c r="AH1324" s="2"/>
      <c r="AI1324" s="1" t="s">
        <v>91</v>
      </c>
      <c r="AJ1324" s="1" t="s">
        <v>92</v>
      </c>
    </row>
    <row r="1325" spans="1:36">
      <c r="A1325" s="1" t="s">
        <v>7756</v>
      </c>
      <c r="B1325" s="1" t="s">
        <v>7757</v>
      </c>
      <c r="C1325" s="1" t="s">
        <v>7758</v>
      </c>
      <c r="D1325" s="1" t="s">
        <v>1179</v>
      </c>
      <c r="E1325" s="1" t="s">
        <v>110</v>
      </c>
      <c r="F1325" s="1" t="s">
        <v>135</v>
      </c>
      <c r="G1325" s="1" t="s">
        <v>147</v>
      </c>
      <c r="H1325" s="1" t="s">
        <v>43</v>
      </c>
      <c r="I1325" s="1" t="s">
        <v>44</v>
      </c>
      <c r="J1325" t="s">
        <v>82</v>
      </c>
      <c r="K1325" t="s">
        <v>83</v>
      </c>
      <c r="L1325" s="1" t="s">
        <v>7759</v>
      </c>
      <c r="M1325" s="1" t="s">
        <v>114</v>
      </c>
      <c r="N1325" s="1" t="s">
        <v>115</v>
      </c>
      <c r="O1325" s="1" t="s">
        <v>7760</v>
      </c>
      <c r="P1325" s="1" t="s">
        <v>7761</v>
      </c>
      <c r="Q1325">
        <v>50</v>
      </c>
      <c r="R1325">
        <v>16</v>
      </c>
      <c r="S1325">
        <v>34</v>
      </c>
      <c r="T1325">
        <v>15</v>
      </c>
      <c r="U1325">
        <v>7</v>
      </c>
      <c r="V1325">
        <v>60</v>
      </c>
      <c r="W1325" s="1" t="s">
        <v>161</v>
      </c>
      <c r="X1325" s="1" t="s">
        <v>162</v>
      </c>
      <c r="Y1325" s="1" t="s">
        <v>54</v>
      </c>
      <c r="Z1325">
        <v>6</v>
      </c>
      <c r="AA1325" s="2">
        <v>45899</v>
      </c>
      <c r="AB1325">
        <v>141415.66</v>
      </c>
      <c r="AC1325">
        <v>199923.68</v>
      </c>
      <c r="AD1325">
        <v>7070783</v>
      </c>
      <c r="AE1325" s="1" t="s">
        <v>55</v>
      </c>
      <c r="AF1325" s="2">
        <v>46190</v>
      </c>
      <c r="AG1325" s="2">
        <v>45900</v>
      </c>
      <c r="AH1325" s="2"/>
      <c r="AI1325" s="1" t="s">
        <v>91</v>
      </c>
      <c r="AJ1325" s="1" t="s">
        <v>92</v>
      </c>
    </row>
    <row r="1326" spans="1:36">
      <c r="A1326" s="1" t="s">
        <v>7762</v>
      </c>
      <c r="B1326" s="1" t="s">
        <v>7763</v>
      </c>
      <c r="C1326" s="1" t="s">
        <v>7764</v>
      </c>
      <c r="D1326" s="1" t="s">
        <v>157</v>
      </c>
      <c r="E1326" s="1" t="s">
        <v>122</v>
      </c>
      <c r="F1326" s="1" t="s">
        <v>80</v>
      </c>
      <c r="G1326" s="1" t="s">
        <v>285</v>
      </c>
      <c r="H1326" s="1" t="s">
        <v>43</v>
      </c>
      <c r="I1326" s="1" t="s">
        <v>44</v>
      </c>
      <c r="J1326" t="s">
        <v>45</v>
      </c>
      <c r="K1326" t="s">
        <v>46</v>
      </c>
      <c r="L1326" s="1" t="s">
        <v>7765</v>
      </c>
      <c r="M1326" s="1" t="s">
        <v>68</v>
      </c>
      <c r="N1326" s="1" t="s">
        <v>178</v>
      </c>
      <c r="O1326" s="1" t="s">
        <v>7766</v>
      </c>
      <c r="P1326" s="1" t="s">
        <v>7767</v>
      </c>
      <c r="Q1326">
        <v>47</v>
      </c>
      <c r="R1326">
        <v>16</v>
      </c>
      <c r="S1326">
        <v>31</v>
      </c>
      <c r="T1326">
        <v>15</v>
      </c>
      <c r="U1326">
        <v>7</v>
      </c>
      <c r="V1326">
        <v>60</v>
      </c>
      <c r="W1326" s="1" t="s">
        <v>52</v>
      </c>
      <c r="X1326" s="1" t="s">
        <v>53</v>
      </c>
      <c r="Y1326" s="1" t="s">
        <v>54</v>
      </c>
      <c r="Z1326">
        <v>2</v>
      </c>
      <c r="AA1326" s="2">
        <v>46042</v>
      </c>
      <c r="AB1326">
        <v>530184.47</v>
      </c>
      <c r="AC1326">
        <v>737316.57</v>
      </c>
      <c r="AD1326">
        <v>24918670.09</v>
      </c>
      <c r="AE1326" s="1" t="s">
        <v>55</v>
      </c>
      <c r="AF1326" s="2">
        <v>46190</v>
      </c>
      <c r="AG1326" s="2">
        <v>46054</v>
      </c>
      <c r="AH1326" s="2"/>
      <c r="AI1326" s="1" t="s">
        <v>91</v>
      </c>
      <c r="AJ1326" s="1" t="s">
        <v>92</v>
      </c>
    </row>
    <row r="1327" spans="1:36">
      <c r="A1327" s="1" t="s">
        <v>7768</v>
      </c>
      <c r="B1327" s="1" t="s">
        <v>7769</v>
      </c>
      <c r="C1327" s="1" t="s">
        <v>7770</v>
      </c>
      <c r="D1327" s="1" t="s">
        <v>242</v>
      </c>
      <c r="E1327" s="1" t="s">
        <v>243</v>
      </c>
      <c r="F1327" s="1" t="s">
        <v>244</v>
      </c>
      <c r="G1327" s="1" t="s">
        <v>778</v>
      </c>
      <c r="H1327" s="1" t="s">
        <v>43</v>
      </c>
      <c r="I1327" s="1" t="s">
        <v>44</v>
      </c>
      <c r="J1327" t="s">
        <v>82</v>
      </c>
      <c r="K1327" t="s">
        <v>83</v>
      </c>
      <c r="L1327" s="1" t="s">
        <v>7771</v>
      </c>
      <c r="M1327" s="1" t="s">
        <v>139</v>
      </c>
      <c r="N1327" s="1" t="s">
        <v>178</v>
      </c>
      <c r="O1327" s="1" t="s">
        <v>7772</v>
      </c>
      <c r="P1327" s="1" t="s">
        <v>307</v>
      </c>
      <c r="Q1327">
        <v>236</v>
      </c>
      <c r="R1327">
        <v>81</v>
      </c>
      <c r="S1327">
        <v>155</v>
      </c>
      <c r="T1327">
        <v>60</v>
      </c>
      <c r="U1327">
        <v>24</v>
      </c>
      <c r="V1327">
        <v>240</v>
      </c>
      <c r="W1327" s="1" t="s">
        <v>161</v>
      </c>
      <c r="X1327" s="1" t="s">
        <v>162</v>
      </c>
      <c r="Y1327" s="1" t="s">
        <v>54</v>
      </c>
      <c r="Z1327">
        <v>5</v>
      </c>
      <c r="AA1327" s="2">
        <v>46180</v>
      </c>
      <c r="AB1327">
        <v>213167.75</v>
      </c>
      <c r="AC1327">
        <v>299877.45</v>
      </c>
      <c r="AD1327">
        <v>50307589</v>
      </c>
      <c r="AE1327" s="1" t="s">
        <v>55</v>
      </c>
      <c r="AF1327" s="2">
        <v>46170</v>
      </c>
      <c r="AG1327" s="2">
        <v>46188</v>
      </c>
      <c r="AH1327" s="2"/>
      <c r="AI1327" s="1" t="s">
        <v>91</v>
      </c>
      <c r="AJ1327" s="1" t="s">
        <v>92</v>
      </c>
    </row>
    <row r="1328" spans="1:36">
      <c r="A1328" s="1" t="s">
        <v>7773</v>
      </c>
      <c r="B1328" s="1" t="s">
        <v>7774</v>
      </c>
      <c r="C1328" s="1" t="s">
        <v>7775</v>
      </c>
      <c r="D1328" s="1" t="s">
        <v>1665</v>
      </c>
      <c r="E1328" s="1" t="s">
        <v>978</v>
      </c>
      <c r="F1328" s="1" t="s">
        <v>97</v>
      </c>
      <c r="G1328" s="1" t="s">
        <v>1110</v>
      </c>
      <c r="H1328" s="1" t="s">
        <v>43</v>
      </c>
      <c r="I1328" s="1" t="s">
        <v>44</v>
      </c>
      <c r="J1328" t="s">
        <v>45</v>
      </c>
      <c r="K1328" t="s">
        <v>46</v>
      </c>
      <c r="L1328" s="1" t="s">
        <v>7776</v>
      </c>
      <c r="M1328" s="1" t="s">
        <v>48</v>
      </c>
      <c r="N1328" s="1" t="s">
        <v>101</v>
      </c>
      <c r="O1328" s="1" t="s">
        <v>7777</v>
      </c>
      <c r="P1328" s="1" t="s">
        <v>7778</v>
      </c>
      <c r="Q1328">
        <v>61</v>
      </c>
      <c r="R1328">
        <v>8</v>
      </c>
      <c r="S1328">
        <v>53</v>
      </c>
      <c r="T1328">
        <v>100</v>
      </c>
      <c r="U1328">
        <v>40</v>
      </c>
      <c r="V1328">
        <v>1000</v>
      </c>
      <c r="W1328" s="1" t="s">
        <v>72</v>
      </c>
      <c r="X1328" s="1" t="s">
        <v>73</v>
      </c>
      <c r="Y1328" s="1" t="s">
        <v>74</v>
      </c>
      <c r="Z1328">
        <v>15</v>
      </c>
      <c r="AA1328" s="2">
        <v>46059</v>
      </c>
      <c r="AB1328">
        <v>118030.48</v>
      </c>
      <c r="AC1328">
        <v>168351.79</v>
      </c>
      <c r="AD1328">
        <v>7199859.2800000003</v>
      </c>
      <c r="AE1328" s="1" t="s">
        <v>55</v>
      </c>
      <c r="AF1328" s="2">
        <v>46153</v>
      </c>
      <c r="AG1328" s="2">
        <v>46074</v>
      </c>
      <c r="AH1328" s="2"/>
      <c r="AI1328" s="1" t="s">
        <v>129</v>
      </c>
      <c r="AJ1328" s="1" t="s">
        <v>57</v>
      </c>
    </row>
    <row r="1329" spans="1:36">
      <c r="A1329" s="1" t="s">
        <v>7779</v>
      </c>
      <c r="B1329" s="1" t="s">
        <v>7780</v>
      </c>
      <c r="C1329" s="1" t="s">
        <v>7781</v>
      </c>
      <c r="D1329" s="1" t="s">
        <v>713</v>
      </c>
      <c r="E1329" s="1" t="s">
        <v>714</v>
      </c>
      <c r="F1329" s="1" t="s">
        <v>97</v>
      </c>
      <c r="G1329" s="1" t="s">
        <v>1110</v>
      </c>
      <c r="H1329" s="1" t="s">
        <v>43</v>
      </c>
      <c r="I1329" s="1" t="s">
        <v>44</v>
      </c>
      <c r="J1329" t="s">
        <v>45</v>
      </c>
      <c r="K1329" t="s">
        <v>46</v>
      </c>
      <c r="L1329" s="1" t="s">
        <v>171</v>
      </c>
      <c r="M1329" s="1" t="s">
        <v>100</v>
      </c>
      <c r="N1329" s="1" t="s">
        <v>49</v>
      </c>
      <c r="O1329" s="1" t="s">
        <v>7782</v>
      </c>
      <c r="P1329" s="1" t="s">
        <v>7783</v>
      </c>
      <c r="Q1329">
        <v>233</v>
      </c>
      <c r="R1329">
        <v>42</v>
      </c>
      <c r="S1329">
        <v>191</v>
      </c>
      <c r="T1329">
        <v>25</v>
      </c>
      <c r="U1329">
        <v>10</v>
      </c>
      <c r="V1329">
        <v>250</v>
      </c>
      <c r="W1329" s="1" t="s">
        <v>249</v>
      </c>
      <c r="X1329" s="1" t="s">
        <v>375</v>
      </c>
      <c r="Y1329" s="1" t="s">
        <v>54</v>
      </c>
      <c r="Z1329">
        <v>3</v>
      </c>
      <c r="AA1329" s="2">
        <v>46151</v>
      </c>
      <c r="AB1329">
        <v>27693.439999999999</v>
      </c>
      <c r="AC1329">
        <v>34612.769999999997</v>
      </c>
      <c r="AD1329">
        <v>6452571.5199999996</v>
      </c>
      <c r="AE1329" s="1" t="s">
        <v>55</v>
      </c>
      <c r="AF1329" s="2">
        <v>46156</v>
      </c>
      <c r="AG1329" s="2">
        <v>46161</v>
      </c>
      <c r="AH1329" s="2"/>
      <c r="AI1329" s="1" t="s">
        <v>91</v>
      </c>
      <c r="AJ1329" s="1" t="s">
        <v>92</v>
      </c>
    </row>
    <row r="1330" spans="1:36">
      <c r="A1330" s="1" t="s">
        <v>7784</v>
      </c>
      <c r="B1330" s="1" t="s">
        <v>7785</v>
      </c>
      <c r="C1330" s="1" t="s">
        <v>7786</v>
      </c>
      <c r="D1330" s="1" t="s">
        <v>39</v>
      </c>
      <c r="E1330" s="1" t="s">
        <v>40</v>
      </c>
      <c r="F1330" s="1" t="s">
        <v>41</v>
      </c>
      <c r="G1330" s="1" t="s">
        <v>786</v>
      </c>
      <c r="H1330" s="1" t="s">
        <v>43</v>
      </c>
      <c r="I1330" s="1" t="s">
        <v>44</v>
      </c>
      <c r="J1330" t="s">
        <v>65</v>
      </c>
      <c r="K1330" t="s">
        <v>66</v>
      </c>
      <c r="L1330" s="1" t="s">
        <v>4463</v>
      </c>
      <c r="M1330" s="1" t="s">
        <v>100</v>
      </c>
      <c r="N1330" s="1" t="s">
        <v>101</v>
      </c>
      <c r="O1330" s="1" t="s">
        <v>7787</v>
      </c>
      <c r="P1330" s="1" t="s">
        <v>7788</v>
      </c>
      <c r="Q1330">
        <v>396</v>
      </c>
      <c r="R1330">
        <v>62</v>
      </c>
      <c r="S1330">
        <v>334</v>
      </c>
      <c r="T1330">
        <v>75</v>
      </c>
      <c r="U1330">
        <v>37</v>
      </c>
      <c r="V1330">
        <v>600</v>
      </c>
      <c r="W1330" s="1" t="s">
        <v>181</v>
      </c>
      <c r="X1330" s="1" t="s">
        <v>182</v>
      </c>
      <c r="Y1330" s="1" t="s">
        <v>54</v>
      </c>
      <c r="Z1330">
        <v>7</v>
      </c>
      <c r="AA1330" s="2">
        <v>45682</v>
      </c>
      <c r="AB1330">
        <v>17342.72</v>
      </c>
      <c r="AC1330">
        <v>23686.19</v>
      </c>
      <c r="AD1330">
        <v>6867717.1200000001</v>
      </c>
      <c r="AE1330" s="1" t="s">
        <v>55</v>
      </c>
      <c r="AF1330" s="2">
        <v>46174</v>
      </c>
      <c r="AG1330" s="2">
        <v>45689</v>
      </c>
      <c r="AH1330" s="2"/>
      <c r="AI1330" s="1" t="s">
        <v>91</v>
      </c>
      <c r="AJ1330" s="1" t="s">
        <v>92</v>
      </c>
    </row>
    <row r="1331" spans="1:36">
      <c r="A1331" s="1" t="s">
        <v>7789</v>
      </c>
      <c r="B1331" s="1" t="s">
        <v>7790</v>
      </c>
      <c r="C1331" s="1" t="s">
        <v>7791</v>
      </c>
      <c r="D1331" s="1" t="s">
        <v>253</v>
      </c>
      <c r="E1331" s="1" t="s">
        <v>254</v>
      </c>
      <c r="F1331" s="1" t="s">
        <v>217</v>
      </c>
      <c r="G1331" s="1" t="s">
        <v>487</v>
      </c>
      <c r="H1331" s="1" t="s">
        <v>43</v>
      </c>
      <c r="I1331" s="1" t="s">
        <v>201</v>
      </c>
      <c r="J1331" t="s">
        <v>65</v>
      </c>
      <c r="K1331" t="s">
        <v>66</v>
      </c>
      <c r="L1331" s="1" t="s">
        <v>7792</v>
      </c>
      <c r="M1331" s="1" t="s">
        <v>168</v>
      </c>
      <c r="N1331" s="1" t="s">
        <v>203</v>
      </c>
      <c r="O1331" s="1" t="s">
        <v>7793</v>
      </c>
      <c r="P1331" s="1" t="s">
        <v>7794</v>
      </c>
      <c r="Q1331">
        <v>25</v>
      </c>
      <c r="R1331">
        <v>7</v>
      </c>
      <c r="S1331">
        <v>18</v>
      </c>
      <c r="T1331">
        <v>15</v>
      </c>
      <c r="U1331">
        <v>7</v>
      </c>
      <c r="V1331">
        <v>90</v>
      </c>
      <c r="W1331" s="1" t="s">
        <v>444</v>
      </c>
      <c r="X1331" s="1" t="s">
        <v>445</v>
      </c>
      <c r="Y1331" s="1" t="s">
        <v>74</v>
      </c>
      <c r="Z1331">
        <v>21</v>
      </c>
      <c r="AA1331" s="2">
        <v>46126</v>
      </c>
      <c r="AB1331">
        <v>169885.02</v>
      </c>
      <c r="AC1331">
        <v>203338.65</v>
      </c>
      <c r="AD1331">
        <v>4247125.5</v>
      </c>
      <c r="AE1331" s="1" t="s">
        <v>55</v>
      </c>
      <c r="AF1331" s="2">
        <v>46160</v>
      </c>
      <c r="AG1331" s="2">
        <v>46129</v>
      </c>
      <c r="AH1331" s="2"/>
      <c r="AI1331" s="1" t="s">
        <v>91</v>
      </c>
      <c r="AJ1331" s="1" t="s">
        <v>92</v>
      </c>
    </row>
    <row r="1332" spans="1:36">
      <c r="A1332" s="1" t="s">
        <v>7795</v>
      </c>
      <c r="B1332" s="1" t="s">
        <v>7796</v>
      </c>
      <c r="C1332" s="1"/>
      <c r="D1332" s="1" t="s">
        <v>943</v>
      </c>
      <c r="E1332" s="1" t="s">
        <v>335</v>
      </c>
      <c r="F1332" s="1" t="s">
        <v>97</v>
      </c>
      <c r="G1332" s="1" t="s">
        <v>98</v>
      </c>
      <c r="H1332" s="1" t="s">
        <v>43</v>
      </c>
      <c r="I1332" s="1" t="s">
        <v>44</v>
      </c>
      <c r="J1332" t="s">
        <v>82</v>
      </c>
      <c r="K1332" t="s">
        <v>83</v>
      </c>
      <c r="L1332" s="1" t="s">
        <v>7797</v>
      </c>
      <c r="M1332" s="1" t="s">
        <v>126</v>
      </c>
      <c r="N1332" s="1" t="s">
        <v>49</v>
      </c>
      <c r="O1332" s="1" t="s">
        <v>7798</v>
      </c>
      <c r="P1332" s="1" t="s">
        <v>7799</v>
      </c>
      <c r="Q1332">
        <v>12</v>
      </c>
      <c r="R1332">
        <v>2</v>
      </c>
      <c r="S1332">
        <v>10</v>
      </c>
      <c r="T1332">
        <v>40</v>
      </c>
      <c r="U1332">
        <v>12</v>
      </c>
      <c r="V1332">
        <v>160</v>
      </c>
      <c r="W1332" s="1" t="s">
        <v>104</v>
      </c>
      <c r="X1332" s="1" t="s">
        <v>105</v>
      </c>
      <c r="Y1332" s="1" t="s">
        <v>54</v>
      </c>
      <c r="Z1332">
        <v>5</v>
      </c>
      <c r="AA1332" s="2">
        <v>46083</v>
      </c>
      <c r="AB1332">
        <v>183142.84</v>
      </c>
      <c r="AC1332">
        <v>245474.09</v>
      </c>
      <c r="AD1332">
        <v>2197714.08</v>
      </c>
      <c r="AE1332" s="1" t="s">
        <v>55</v>
      </c>
      <c r="AF1332" s="2">
        <v>46151</v>
      </c>
      <c r="AG1332" s="2">
        <v>46087</v>
      </c>
      <c r="AH1332" s="2"/>
      <c r="AI1332" s="1" t="s">
        <v>129</v>
      </c>
      <c r="AJ1332" s="1" t="s">
        <v>57</v>
      </c>
    </row>
    <row r="1333" spans="1:36">
      <c r="A1333" s="1" t="s">
        <v>7800</v>
      </c>
      <c r="B1333" s="1" t="s">
        <v>7801</v>
      </c>
      <c r="C1333" s="1" t="s">
        <v>7802</v>
      </c>
      <c r="D1333" s="1" t="s">
        <v>78</v>
      </c>
      <c r="E1333" s="1" t="s">
        <v>79</v>
      </c>
      <c r="F1333" s="1" t="s">
        <v>80</v>
      </c>
      <c r="G1333" s="1" t="s">
        <v>285</v>
      </c>
      <c r="H1333" s="1" t="s">
        <v>43</v>
      </c>
      <c r="I1333" s="1" t="s">
        <v>44</v>
      </c>
      <c r="J1333" t="s">
        <v>45</v>
      </c>
      <c r="K1333" t="s">
        <v>46</v>
      </c>
      <c r="L1333" s="1" t="s">
        <v>7803</v>
      </c>
      <c r="M1333" s="1" t="s">
        <v>100</v>
      </c>
      <c r="N1333" s="1" t="s">
        <v>101</v>
      </c>
      <c r="O1333" s="1" t="s">
        <v>7804</v>
      </c>
      <c r="P1333" s="1" t="s">
        <v>7805</v>
      </c>
      <c r="Q1333">
        <v>143</v>
      </c>
      <c r="R1333">
        <v>40</v>
      </c>
      <c r="S1333">
        <v>103</v>
      </c>
      <c r="T1333">
        <v>25</v>
      </c>
      <c r="U1333">
        <v>12</v>
      </c>
      <c r="V1333">
        <v>200</v>
      </c>
      <c r="W1333" s="1" t="s">
        <v>72</v>
      </c>
      <c r="X1333" s="1" t="s">
        <v>171</v>
      </c>
      <c r="Y1333" s="1" t="s">
        <v>74</v>
      </c>
      <c r="Z1333">
        <v>15</v>
      </c>
      <c r="AA1333" s="2">
        <v>45891</v>
      </c>
      <c r="AB1333">
        <v>709263.74</v>
      </c>
      <c r="AC1333">
        <v>970684.52</v>
      </c>
      <c r="AD1333">
        <v>101424714.8</v>
      </c>
      <c r="AE1333" s="1" t="s">
        <v>55</v>
      </c>
      <c r="AF1333" s="2">
        <v>46186</v>
      </c>
      <c r="AG1333" s="2">
        <v>45906</v>
      </c>
      <c r="AH1333" s="2"/>
      <c r="AI1333" s="1" t="s">
        <v>91</v>
      </c>
      <c r="AJ1333" s="1" t="s">
        <v>92</v>
      </c>
    </row>
    <row r="1334" spans="1:36">
      <c r="A1334" s="1" t="s">
        <v>7806</v>
      </c>
      <c r="B1334" s="1" t="s">
        <v>878</v>
      </c>
      <c r="C1334" s="1" t="s">
        <v>7807</v>
      </c>
      <c r="D1334" s="1" t="s">
        <v>362</v>
      </c>
      <c r="E1334" s="1" t="s">
        <v>186</v>
      </c>
      <c r="F1334" s="1" t="s">
        <v>363</v>
      </c>
      <c r="G1334" s="1" t="s">
        <v>400</v>
      </c>
      <c r="H1334" s="1" t="s">
        <v>43</v>
      </c>
      <c r="I1334" s="1" t="s">
        <v>44</v>
      </c>
      <c r="J1334" t="s">
        <v>82</v>
      </c>
      <c r="K1334" t="s">
        <v>83</v>
      </c>
      <c r="L1334" s="1" t="s">
        <v>7808</v>
      </c>
      <c r="M1334" s="1" t="s">
        <v>48</v>
      </c>
      <c r="N1334" s="1" t="s">
        <v>115</v>
      </c>
      <c r="O1334" s="1" t="s">
        <v>7809</v>
      </c>
      <c r="P1334" s="1" t="s">
        <v>7810</v>
      </c>
      <c r="Q1334">
        <v>87</v>
      </c>
      <c r="R1334">
        <v>30</v>
      </c>
      <c r="S1334">
        <v>57</v>
      </c>
      <c r="T1334">
        <v>25</v>
      </c>
      <c r="U1334">
        <v>10</v>
      </c>
      <c r="V1334">
        <v>150</v>
      </c>
      <c r="W1334" s="1" t="s">
        <v>151</v>
      </c>
      <c r="X1334" s="1" t="s">
        <v>152</v>
      </c>
      <c r="Y1334" s="1" t="s">
        <v>153</v>
      </c>
      <c r="Z1334">
        <v>34</v>
      </c>
      <c r="AA1334" s="2">
        <v>45762</v>
      </c>
      <c r="AB1334">
        <v>40038.239999999998</v>
      </c>
      <c r="AC1334">
        <v>56410.02</v>
      </c>
      <c r="AD1334">
        <v>3483326.88</v>
      </c>
      <c r="AE1334" s="1" t="s">
        <v>55</v>
      </c>
      <c r="AF1334" s="2">
        <v>46187</v>
      </c>
      <c r="AG1334" s="2">
        <v>45763</v>
      </c>
      <c r="AH1334" s="2"/>
      <c r="AI1334" s="1" t="s">
        <v>91</v>
      </c>
      <c r="AJ1334" s="1" t="s">
        <v>92</v>
      </c>
    </row>
    <row r="1335" spans="1:36">
      <c r="A1335" s="1" t="s">
        <v>7811</v>
      </c>
      <c r="B1335" s="1" t="s">
        <v>7812</v>
      </c>
      <c r="C1335" s="1" t="s">
        <v>7813</v>
      </c>
      <c r="D1335" s="1" t="s">
        <v>355</v>
      </c>
      <c r="E1335" s="1" t="s">
        <v>62</v>
      </c>
      <c r="F1335" s="1" t="s">
        <v>123</v>
      </c>
      <c r="G1335" s="1" t="s">
        <v>200</v>
      </c>
      <c r="H1335" s="1" t="s">
        <v>43</v>
      </c>
      <c r="I1335" s="1" t="s">
        <v>44</v>
      </c>
      <c r="J1335" t="s">
        <v>65</v>
      </c>
      <c r="K1335" t="s">
        <v>66</v>
      </c>
      <c r="L1335" s="1" t="s">
        <v>6347</v>
      </c>
      <c r="M1335" s="1" t="s">
        <v>168</v>
      </c>
      <c r="N1335" s="1" t="s">
        <v>101</v>
      </c>
      <c r="O1335" s="1" t="s">
        <v>1709</v>
      </c>
      <c r="P1335" s="1" t="s">
        <v>7814</v>
      </c>
      <c r="Q1335">
        <v>240</v>
      </c>
      <c r="R1335">
        <v>48</v>
      </c>
      <c r="S1335">
        <v>192</v>
      </c>
      <c r="T1335">
        <v>30</v>
      </c>
      <c r="U1335">
        <v>15</v>
      </c>
      <c r="V1335">
        <v>240</v>
      </c>
      <c r="W1335" s="1" t="s">
        <v>72</v>
      </c>
      <c r="X1335" s="1" t="s">
        <v>73</v>
      </c>
      <c r="Y1335" s="1" t="s">
        <v>74</v>
      </c>
      <c r="Z1335">
        <v>16</v>
      </c>
      <c r="AA1335" s="2">
        <v>46158</v>
      </c>
      <c r="AB1335">
        <v>649673.72</v>
      </c>
      <c r="AC1335">
        <v>986582.17</v>
      </c>
      <c r="AD1335">
        <v>155921692.80000001</v>
      </c>
      <c r="AE1335" s="1" t="s">
        <v>55</v>
      </c>
      <c r="AF1335" s="2">
        <v>46199</v>
      </c>
      <c r="AG1335" s="2">
        <v>46160</v>
      </c>
      <c r="AH1335" s="2"/>
      <c r="AI1335" s="1" t="s">
        <v>91</v>
      </c>
      <c r="AJ1335" s="1" t="s">
        <v>92</v>
      </c>
    </row>
    <row r="1336" spans="1:36">
      <c r="A1336" s="1" t="s">
        <v>7815</v>
      </c>
      <c r="B1336" s="1" t="s">
        <v>7816</v>
      </c>
      <c r="C1336" s="1" t="s">
        <v>7817</v>
      </c>
      <c r="D1336" s="1" t="s">
        <v>133</v>
      </c>
      <c r="E1336" s="1" t="s">
        <v>134</v>
      </c>
      <c r="F1336" s="1" t="s">
        <v>135</v>
      </c>
      <c r="G1336" s="1" t="s">
        <v>166</v>
      </c>
      <c r="H1336" s="1" t="s">
        <v>137</v>
      </c>
      <c r="I1336" s="1" t="s">
        <v>44</v>
      </c>
      <c r="J1336" t="s">
        <v>65</v>
      </c>
      <c r="K1336" t="s">
        <v>66</v>
      </c>
      <c r="L1336" s="1" t="s">
        <v>407</v>
      </c>
      <c r="M1336" s="1" t="s">
        <v>114</v>
      </c>
      <c r="N1336" s="1" t="s">
        <v>203</v>
      </c>
      <c r="O1336" s="1" t="s">
        <v>7818</v>
      </c>
      <c r="P1336" s="1" t="s">
        <v>7819</v>
      </c>
      <c r="Q1336">
        <v>4</v>
      </c>
      <c r="R1336">
        <v>0</v>
      </c>
      <c r="S1336">
        <v>4</v>
      </c>
      <c r="T1336">
        <v>15</v>
      </c>
      <c r="U1336">
        <v>7</v>
      </c>
      <c r="V1336">
        <v>90</v>
      </c>
      <c r="W1336" s="1" t="s">
        <v>229</v>
      </c>
      <c r="X1336" s="1" t="s">
        <v>230</v>
      </c>
      <c r="Y1336" s="1" t="s">
        <v>153</v>
      </c>
      <c r="Z1336">
        <v>35</v>
      </c>
      <c r="AA1336" s="2">
        <v>46135</v>
      </c>
      <c r="AB1336">
        <v>14392.5</v>
      </c>
      <c r="AC1336">
        <v>18411.919999999998</v>
      </c>
      <c r="AD1336">
        <v>57570</v>
      </c>
      <c r="AE1336" s="1" t="s">
        <v>55</v>
      </c>
      <c r="AF1336" s="2">
        <v>46172</v>
      </c>
      <c r="AG1336" s="2">
        <v>46137</v>
      </c>
      <c r="AH1336" s="2">
        <v>46571</v>
      </c>
      <c r="AI1336" s="1" t="s">
        <v>129</v>
      </c>
      <c r="AJ1336" s="1" t="s">
        <v>57</v>
      </c>
    </row>
    <row r="1337" spans="1:36">
      <c r="A1337" s="1" t="s">
        <v>7820</v>
      </c>
      <c r="B1337" s="1" t="s">
        <v>7821</v>
      </c>
      <c r="C1337" s="1" t="s">
        <v>7822</v>
      </c>
      <c r="D1337" s="1" t="s">
        <v>362</v>
      </c>
      <c r="E1337" s="1" t="s">
        <v>186</v>
      </c>
      <c r="F1337" s="1" t="s">
        <v>363</v>
      </c>
      <c r="G1337" s="1" t="s">
        <v>434</v>
      </c>
      <c r="H1337" s="1" t="s">
        <v>43</v>
      </c>
      <c r="I1337" s="1" t="s">
        <v>44</v>
      </c>
      <c r="J1337" t="s">
        <v>45</v>
      </c>
      <c r="K1337" t="s">
        <v>46</v>
      </c>
      <c r="L1337" s="1" t="s">
        <v>7823</v>
      </c>
      <c r="M1337" s="1" t="s">
        <v>100</v>
      </c>
      <c r="N1337" s="1" t="s">
        <v>49</v>
      </c>
      <c r="O1337" s="1" t="s">
        <v>7824</v>
      </c>
      <c r="P1337" s="1" t="s">
        <v>7825</v>
      </c>
      <c r="Q1337">
        <v>257</v>
      </c>
      <c r="R1337">
        <v>0</v>
      </c>
      <c r="S1337">
        <v>257</v>
      </c>
      <c r="T1337">
        <v>100</v>
      </c>
      <c r="U1337">
        <v>30</v>
      </c>
      <c r="V1337">
        <v>400</v>
      </c>
      <c r="W1337" s="1" t="s">
        <v>52</v>
      </c>
      <c r="X1337" s="1" t="s">
        <v>53</v>
      </c>
      <c r="Y1337" s="1" t="s">
        <v>54</v>
      </c>
      <c r="Z1337">
        <v>7</v>
      </c>
      <c r="AA1337" s="2">
        <v>45697</v>
      </c>
      <c r="AB1337">
        <v>63917.74</v>
      </c>
      <c r="AC1337">
        <v>83689.179999999993</v>
      </c>
      <c r="AD1337">
        <v>16426859.18</v>
      </c>
      <c r="AE1337" s="1" t="s">
        <v>55</v>
      </c>
      <c r="AF1337" s="2">
        <v>46190</v>
      </c>
      <c r="AG1337" s="2">
        <v>45708</v>
      </c>
      <c r="AH1337" s="2"/>
      <c r="AI1337" s="1" t="s">
        <v>91</v>
      </c>
      <c r="AJ1337" s="1" t="s">
        <v>92</v>
      </c>
    </row>
    <row r="1338" spans="1:36">
      <c r="A1338" s="1" t="s">
        <v>7826</v>
      </c>
      <c r="B1338" s="1" t="s">
        <v>7827</v>
      </c>
      <c r="C1338" s="1" t="s">
        <v>7828</v>
      </c>
      <c r="D1338" s="1" t="s">
        <v>39</v>
      </c>
      <c r="E1338" s="1" t="s">
        <v>40</v>
      </c>
      <c r="F1338" s="1" t="s">
        <v>41</v>
      </c>
      <c r="G1338" s="1" t="s">
        <v>42</v>
      </c>
      <c r="H1338" s="1" t="s">
        <v>43</v>
      </c>
      <c r="I1338" s="1" t="s">
        <v>201</v>
      </c>
      <c r="J1338" t="s">
        <v>82</v>
      </c>
      <c r="K1338" t="s">
        <v>83</v>
      </c>
      <c r="L1338" s="1" t="s">
        <v>7829</v>
      </c>
      <c r="M1338" s="1" t="s">
        <v>68</v>
      </c>
      <c r="N1338" s="1" t="s">
        <v>115</v>
      </c>
      <c r="O1338" s="1" t="s">
        <v>7830</v>
      </c>
      <c r="P1338" s="1" t="s">
        <v>7831</v>
      </c>
      <c r="Q1338">
        <v>24</v>
      </c>
      <c r="R1338">
        <v>5</v>
      </c>
      <c r="S1338">
        <v>19</v>
      </c>
      <c r="T1338">
        <v>10</v>
      </c>
      <c r="U1338">
        <v>5</v>
      </c>
      <c r="V1338">
        <v>60</v>
      </c>
      <c r="W1338" s="1" t="s">
        <v>161</v>
      </c>
      <c r="X1338" s="1" t="s">
        <v>162</v>
      </c>
      <c r="Y1338" s="1" t="s">
        <v>54</v>
      </c>
      <c r="Z1338">
        <v>4</v>
      </c>
      <c r="AA1338" s="2">
        <v>45731</v>
      </c>
      <c r="AB1338">
        <v>60143.32</v>
      </c>
      <c r="AC1338">
        <v>81969.95</v>
      </c>
      <c r="AD1338">
        <v>1443439.68</v>
      </c>
      <c r="AE1338" s="1" t="s">
        <v>55</v>
      </c>
      <c r="AF1338" s="2">
        <v>46195</v>
      </c>
      <c r="AG1338" s="2">
        <v>45742</v>
      </c>
      <c r="AH1338" s="2"/>
      <c r="AI1338" s="1" t="s">
        <v>91</v>
      </c>
      <c r="AJ1338" s="1" t="s">
        <v>92</v>
      </c>
    </row>
    <row r="1339" spans="1:36">
      <c r="A1339" s="1" t="s">
        <v>7832</v>
      </c>
      <c r="B1339" s="1" t="s">
        <v>7833</v>
      </c>
      <c r="C1339" s="1" t="s">
        <v>7834</v>
      </c>
      <c r="D1339" s="1" t="s">
        <v>371</v>
      </c>
      <c r="E1339" s="1" t="s">
        <v>62</v>
      </c>
      <c r="F1339" s="1" t="s">
        <v>111</v>
      </c>
      <c r="G1339" s="1" t="s">
        <v>112</v>
      </c>
      <c r="H1339" s="1" t="s">
        <v>43</v>
      </c>
      <c r="I1339" s="1" t="s">
        <v>44</v>
      </c>
      <c r="J1339" t="s">
        <v>45</v>
      </c>
      <c r="K1339" t="s">
        <v>46</v>
      </c>
      <c r="L1339" s="1" t="s">
        <v>2295</v>
      </c>
      <c r="M1339" s="1" t="s">
        <v>68</v>
      </c>
      <c r="N1339" s="1" t="s">
        <v>278</v>
      </c>
      <c r="O1339" s="1" t="s">
        <v>7835</v>
      </c>
      <c r="P1339" s="1" t="s">
        <v>7836</v>
      </c>
      <c r="Q1339">
        <v>224</v>
      </c>
      <c r="R1339">
        <v>40</v>
      </c>
      <c r="S1339">
        <v>184</v>
      </c>
      <c r="T1339">
        <v>75</v>
      </c>
      <c r="U1339">
        <v>37</v>
      </c>
      <c r="V1339">
        <v>300</v>
      </c>
      <c r="W1339" s="1" t="s">
        <v>72</v>
      </c>
      <c r="X1339" s="1" t="s">
        <v>73</v>
      </c>
      <c r="Y1339" s="1" t="s">
        <v>74</v>
      </c>
      <c r="Z1339">
        <v>17</v>
      </c>
      <c r="AA1339" s="2">
        <v>45849</v>
      </c>
      <c r="AB1339">
        <v>222224.51</v>
      </c>
      <c r="AC1339">
        <v>293655.11</v>
      </c>
      <c r="AD1339">
        <v>49778290.240000002</v>
      </c>
      <c r="AE1339" s="1" t="s">
        <v>55</v>
      </c>
      <c r="AF1339" s="2">
        <v>46166</v>
      </c>
      <c r="AG1339" s="2">
        <v>45851</v>
      </c>
      <c r="AH1339" s="2"/>
      <c r="AI1339" s="1" t="s">
        <v>91</v>
      </c>
      <c r="AJ1339" s="1" t="s">
        <v>92</v>
      </c>
    </row>
    <row r="1340" spans="1:36">
      <c r="A1340" s="1" t="s">
        <v>7837</v>
      </c>
      <c r="B1340" s="1" t="s">
        <v>7838</v>
      </c>
      <c r="C1340" s="1" t="s">
        <v>7839</v>
      </c>
      <c r="D1340" s="1" t="s">
        <v>334</v>
      </c>
      <c r="E1340" s="1" t="s">
        <v>335</v>
      </c>
      <c r="F1340" s="1" t="s">
        <v>97</v>
      </c>
      <c r="G1340" s="1" t="s">
        <v>614</v>
      </c>
      <c r="H1340" s="1" t="s">
        <v>43</v>
      </c>
      <c r="I1340" s="1" t="s">
        <v>44</v>
      </c>
      <c r="J1340" t="s">
        <v>65</v>
      </c>
      <c r="K1340" t="s">
        <v>66</v>
      </c>
      <c r="L1340" s="1" t="s">
        <v>7840</v>
      </c>
      <c r="M1340" s="1" t="s">
        <v>139</v>
      </c>
      <c r="N1340" s="1" t="s">
        <v>203</v>
      </c>
      <c r="O1340" s="1" t="s">
        <v>7841</v>
      </c>
      <c r="P1340" s="1" t="s">
        <v>7842</v>
      </c>
      <c r="Q1340">
        <v>52</v>
      </c>
      <c r="R1340">
        <v>4</v>
      </c>
      <c r="S1340">
        <v>48</v>
      </c>
      <c r="T1340">
        <v>25</v>
      </c>
      <c r="U1340">
        <v>7</v>
      </c>
      <c r="V1340">
        <v>200</v>
      </c>
      <c r="W1340" s="1" t="s">
        <v>72</v>
      </c>
      <c r="X1340" s="1" t="s">
        <v>73</v>
      </c>
      <c r="Y1340" s="1" t="s">
        <v>74</v>
      </c>
      <c r="Z1340">
        <v>14</v>
      </c>
      <c r="AA1340" s="2">
        <v>46019</v>
      </c>
      <c r="AB1340">
        <v>84973.79</v>
      </c>
      <c r="AC1340">
        <v>106909.05</v>
      </c>
      <c r="AD1340">
        <v>4418637.08</v>
      </c>
      <c r="AE1340" s="1" t="s">
        <v>55</v>
      </c>
      <c r="AF1340" s="2">
        <v>46188</v>
      </c>
      <c r="AG1340" s="2">
        <v>46033</v>
      </c>
      <c r="AH1340" s="2"/>
      <c r="AI1340" s="1" t="s">
        <v>91</v>
      </c>
      <c r="AJ1340" s="1" t="s">
        <v>92</v>
      </c>
    </row>
    <row r="1341" spans="1:36">
      <c r="A1341" s="1" t="s">
        <v>7843</v>
      </c>
      <c r="B1341" s="1" t="s">
        <v>7844</v>
      </c>
      <c r="C1341" s="1" t="s">
        <v>7845</v>
      </c>
      <c r="D1341" s="1" t="s">
        <v>837</v>
      </c>
      <c r="E1341" s="1" t="s">
        <v>265</v>
      </c>
      <c r="F1341" s="1" t="s">
        <v>217</v>
      </c>
      <c r="G1341" s="1" t="s">
        <v>747</v>
      </c>
      <c r="H1341" s="1" t="s">
        <v>43</v>
      </c>
      <c r="I1341" s="1" t="s">
        <v>44</v>
      </c>
      <c r="J1341" t="s">
        <v>82</v>
      </c>
      <c r="K1341" t="s">
        <v>83</v>
      </c>
      <c r="L1341" s="1" t="s">
        <v>5180</v>
      </c>
      <c r="M1341" s="1" t="s">
        <v>126</v>
      </c>
      <c r="N1341" s="1" t="s">
        <v>278</v>
      </c>
      <c r="O1341" s="1" t="s">
        <v>7846</v>
      </c>
      <c r="P1341" s="1" t="s">
        <v>7847</v>
      </c>
      <c r="Q1341">
        <v>79</v>
      </c>
      <c r="R1341">
        <v>24</v>
      </c>
      <c r="S1341">
        <v>55</v>
      </c>
      <c r="T1341">
        <v>25</v>
      </c>
      <c r="U1341">
        <v>10</v>
      </c>
      <c r="V1341">
        <v>100</v>
      </c>
      <c r="W1341" s="1" t="s">
        <v>104</v>
      </c>
      <c r="X1341" s="1" t="s">
        <v>105</v>
      </c>
      <c r="Y1341" s="1" t="s">
        <v>54</v>
      </c>
      <c r="Z1341">
        <v>5</v>
      </c>
      <c r="AA1341" s="2">
        <v>45838</v>
      </c>
      <c r="AB1341">
        <v>904565.25</v>
      </c>
      <c r="AC1341">
        <v>1094819.1599999999</v>
      </c>
      <c r="AD1341">
        <v>71460654.75</v>
      </c>
      <c r="AE1341" s="1" t="s">
        <v>55</v>
      </c>
      <c r="AF1341" s="2">
        <v>46162</v>
      </c>
      <c r="AG1341" s="2">
        <v>45851</v>
      </c>
      <c r="AH1341" s="2"/>
      <c r="AI1341" s="1" t="s">
        <v>91</v>
      </c>
      <c r="AJ1341" s="1" t="s">
        <v>92</v>
      </c>
    </row>
    <row r="1342" spans="1:36">
      <c r="A1342" s="1" t="s">
        <v>7848</v>
      </c>
      <c r="B1342" s="1" t="s">
        <v>7849</v>
      </c>
      <c r="C1342" s="1" t="s">
        <v>7850</v>
      </c>
      <c r="D1342" s="1" t="s">
        <v>78</v>
      </c>
      <c r="E1342" s="1" t="s">
        <v>79</v>
      </c>
      <c r="F1342" s="1" t="s">
        <v>80</v>
      </c>
      <c r="G1342" s="1" t="s">
        <v>81</v>
      </c>
      <c r="H1342" s="1" t="s">
        <v>43</v>
      </c>
      <c r="I1342" s="1" t="s">
        <v>201</v>
      </c>
      <c r="J1342" t="s">
        <v>65</v>
      </c>
      <c r="K1342" t="s">
        <v>66</v>
      </c>
      <c r="L1342" s="1" t="s">
        <v>7851</v>
      </c>
      <c r="M1342" s="1" t="s">
        <v>114</v>
      </c>
      <c r="N1342" s="1" t="s">
        <v>49</v>
      </c>
      <c r="O1342" s="1" t="s">
        <v>7852</v>
      </c>
      <c r="P1342" s="1" t="s">
        <v>7853</v>
      </c>
      <c r="Q1342">
        <v>211</v>
      </c>
      <c r="R1342">
        <v>62</v>
      </c>
      <c r="S1342">
        <v>149</v>
      </c>
      <c r="T1342">
        <v>60</v>
      </c>
      <c r="U1342">
        <v>18</v>
      </c>
      <c r="V1342">
        <v>300</v>
      </c>
      <c r="W1342" s="1" t="s">
        <v>52</v>
      </c>
      <c r="X1342" s="1" t="s">
        <v>53</v>
      </c>
      <c r="Y1342" s="1" t="s">
        <v>54</v>
      </c>
      <c r="Z1342">
        <v>6</v>
      </c>
      <c r="AA1342" s="2">
        <v>46086</v>
      </c>
      <c r="AB1342">
        <v>358691.99</v>
      </c>
      <c r="AC1342">
        <v>500945.36</v>
      </c>
      <c r="AD1342">
        <v>75684009.890000001</v>
      </c>
      <c r="AE1342" s="1" t="s">
        <v>55</v>
      </c>
      <c r="AF1342" s="2">
        <v>46164</v>
      </c>
      <c r="AG1342" s="2">
        <v>46091</v>
      </c>
      <c r="AH1342" s="2"/>
      <c r="AI1342" s="1" t="s">
        <v>91</v>
      </c>
      <c r="AJ1342" s="1" t="s">
        <v>92</v>
      </c>
    </row>
    <row r="1343" spans="1:36">
      <c r="A1343" s="1" t="s">
        <v>7854</v>
      </c>
      <c r="B1343" s="1" t="s">
        <v>7855</v>
      </c>
      <c r="C1343" s="1" t="s">
        <v>7856</v>
      </c>
      <c r="D1343" s="1" t="s">
        <v>3456</v>
      </c>
      <c r="E1343" s="1" t="s">
        <v>110</v>
      </c>
      <c r="F1343" s="1" t="s">
        <v>363</v>
      </c>
      <c r="G1343" s="1" t="s">
        <v>364</v>
      </c>
      <c r="H1343" s="1" t="s">
        <v>43</v>
      </c>
      <c r="I1343" s="1" t="s">
        <v>44</v>
      </c>
      <c r="J1343" t="s">
        <v>45</v>
      </c>
      <c r="K1343" t="s">
        <v>46</v>
      </c>
      <c r="L1343" s="1" t="s">
        <v>5789</v>
      </c>
      <c r="M1343" s="1" t="s">
        <v>114</v>
      </c>
      <c r="N1343" s="1" t="s">
        <v>203</v>
      </c>
      <c r="O1343" s="1" t="s">
        <v>7857</v>
      </c>
      <c r="P1343" s="1" t="s">
        <v>7858</v>
      </c>
      <c r="Q1343">
        <v>540</v>
      </c>
      <c r="R1343">
        <v>130</v>
      </c>
      <c r="S1343">
        <v>410</v>
      </c>
      <c r="T1343">
        <v>75</v>
      </c>
      <c r="U1343">
        <v>37</v>
      </c>
      <c r="V1343">
        <v>600</v>
      </c>
      <c r="W1343" s="1" t="s">
        <v>52</v>
      </c>
      <c r="X1343" s="1" t="s">
        <v>53</v>
      </c>
      <c r="Y1343" s="1" t="s">
        <v>54</v>
      </c>
      <c r="Z1343">
        <v>8</v>
      </c>
      <c r="AA1343" s="2">
        <v>45973</v>
      </c>
      <c r="AB1343">
        <v>27674.31</v>
      </c>
      <c r="AC1343">
        <v>31926.19</v>
      </c>
      <c r="AD1343">
        <v>14944127.4</v>
      </c>
      <c r="AE1343" s="1" t="s">
        <v>55</v>
      </c>
      <c r="AF1343" s="2">
        <v>46155</v>
      </c>
      <c r="AG1343" s="2">
        <v>45975</v>
      </c>
      <c r="AH1343" s="2"/>
      <c r="AI1343" s="1" t="s">
        <v>91</v>
      </c>
      <c r="AJ1343" s="1" t="s">
        <v>92</v>
      </c>
    </row>
    <row r="1344" spans="1:36">
      <c r="A1344" s="1" t="s">
        <v>7859</v>
      </c>
      <c r="B1344" s="1" t="s">
        <v>7860</v>
      </c>
      <c r="C1344" s="1" t="s">
        <v>7861</v>
      </c>
      <c r="D1344" s="1" t="s">
        <v>39</v>
      </c>
      <c r="E1344" s="1" t="s">
        <v>40</v>
      </c>
      <c r="F1344" s="1" t="s">
        <v>41</v>
      </c>
      <c r="G1344" s="1" t="s">
        <v>42</v>
      </c>
      <c r="H1344" s="1" t="s">
        <v>43</v>
      </c>
      <c r="I1344" s="1" t="s">
        <v>44</v>
      </c>
      <c r="J1344" t="s">
        <v>82</v>
      </c>
      <c r="K1344" t="s">
        <v>83</v>
      </c>
      <c r="L1344" s="1" t="s">
        <v>7862</v>
      </c>
      <c r="M1344" s="1" t="s">
        <v>114</v>
      </c>
      <c r="N1344" s="1" t="s">
        <v>101</v>
      </c>
      <c r="O1344" s="1" t="s">
        <v>7863</v>
      </c>
      <c r="P1344" s="1" t="s">
        <v>7864</v>
      </c>
      <c r="Q1344">
        <v>50</v>
      </c>
      <c r="R1344">
        <v>4</v>
      </c>
      <c r="S1344">
        <v>46</v>
      </c>
      <c r="T1344">
        <v>20</v>
      </c>
      <c r="U1344">
        <v>6</v>
      </c>
      <c r="V1344">
        <v>80</v>
      </c>
      <c r="W1344" s="1" t="s">
        <v>88</v>
      </c>
      <c r="X1344" s="1" t="s">
        <v>89</v>
      </c>
      <c r="Y1344" s="1" t="s">
        <v>90</v>
      </c>
      <c r="Z1344">
        <v>31</v>
      </c>
      <c r="AA1344" s="2">
        <v>45865</v>
      </c>
      <c r="AB1344">
        <v>13537.01</v>
      </c>
      <c r="AC1344">
        <v>17068.72</v>
      </c>
      <c r="AD1344">
        <v>676850.5</v>
      </c>
      <c r="AE1344" s="1" t="s">
        <v>55</v>
      </c>
      <c r="AF1344" s="2">
        <v>46154</v>
      </c>
      <c r="AG1344" s="2">
        <v>45873</v>
      </c>
      <c r="AH1344" s="2"/>
      <c r="AI1344" s="1" t="s">
        <v>91</v>
      </c>
      <c r="AJ1344" s="1" t="s">
        <v>92</v>
      </c>
    </row>
    <row r="1345" spans="1:36">
      <c r="A1345" s="1" t="s">
        <v>7865</v>
      </c>
      <c r="B1345" s="1" t="s">
        <v>7866</v>
      </c>
      <c r="C1345" s="1" t="s">
        <v>7867</v>
      </c>
      <c r="D1345" s="1" t="s">
        <v>133</v>
      </c>
      <c r="E1345" s="1" t="s">
        <v>134</v>
      </c>
      <c r="F1345" s="1" t="s">
        <v>135</v>
      </c>
      <c r="G1345" s="1" t="s">
        <v>136</v>
      </c>
      <c r="H1345" s="1" t="s">
        <v>137</v>
      </c>
      <c r="I1345" s="1" t="s">
        <v>44</v>
      </c>
      <c r="J1345" t="s">
        <v>82</v>
      </c>
      <c r="K1345" t="s">
        <v>83</v>
      </c>
      <c r="L1345" s="1" t="s">
        <v>1838</v>
      </c>
      <c r="M1345" s="1" t="s">
        <v>139</v>
      </c>
      <c r="N1345" s="1" t="s">
        <v>115</v>
      </c>
      <c r="O1345" s="1" t="s">
        <v>7868</v>
      </c>
      <c r="P1345" s="1" t="s">
        <v>7869</v>
      </c>
      <c r="Q1345">
        <v>33</v>
      </c>
      <c r="R1345">
        <v>4</v>
      </c>
      <c r="S1345">
        <v>29</v>
      </c>
      <c r="T1345">
        <v>40</v>
      </c>
      <c r="U1345">
        <v>20</v>
      </c>
      <c r="V1345">
        <v>240</v>
      </c>
      <c r="W1345" s="1" t="s">
        <v>259</v>
      </c>
      <c r="X1345" s="1" t="s">
        <v>260</v>
      </c>
      <c r="Y1345" s="1" t="s">
        <v>54</v>
      </c>
      <c r="Z1345">
        <v>10</v>
      </c>
      <c r="AA1345" s="2">
        <v>46152</v>
      </c>
      <c r="AB1345">
        <v>13451.37</v>
      </c>
      <c r="AC1345">
        <v>17552.27</v>
      </c>
      <c r="AD1345">
        <v>443895.21</v>
      </c>
      <c r="AE1345" s="1" t="s">
        <v>55</v>
      </c>
      <c r="AF1345" s="2">
        <v>46142</v>
      </c>
      <c r="AG1345" s="2">
        <v>46161</v>
      </c>
      <c r="AH1345" s="2">
        <v>46398</v>
      </c>
      <c r="AI1345" s="1" t="s">
        <v>129</v>
      </c>
      <c r="AJ1345" s="1" t="s">
        <v>57</v>
      </c>
    </row>
    <row r="1346" spans="1:36">
      <c r="A1346" s="1" t="s">
        <v>7870</v>
      </c>
      <c r="B1346" s="1" t="s">
        <v>7871</v>
      </c>
      <c r="C1346" s="1" t="s">
        <v>7872</v>
      </c>
      <c r="D1346" s="1" t="s">
        <v>413</v>
      </c>
      <c r="E1346" s="1" t="s">
        <v>146</v>
      </c>
      <c r="F1346" s="1" t="s">
        <v>244</v>
      </c>
      <c r="G1346" s="1" t="s">
        <v>509</v>
      </c>
      <c r="H1346" s="1" t="s">
        <v>43</v>
      </c>
      <c r="I1346" s="1" t="s">
        <v>44</v>
      </c>
      <c r="J1346" t="s">
        <v>65</v>
      </c>
      <c r="K1346" t="s">
        <v>66</v>
      </c>
      <c r="L1346" s="1" t="s">
        <v>3600</v>
      </c>
      <c r="M1346" s="1" t="s">
        <v>139</v>
      </c>
      <c r="N1346" s="1" t="s">
        <v>278</v>
      </c>
      <c r="O1346" s="1" t="s">
        <v>7873</v>
      </c>
      <c r="P1346" s="1" t="s">
        <v>7874</v>
      </c>
      <c r="Q1346">
        <v>42</v>
      </c>
      <c r="R1346">
        <v>1</v>
      </c>
      <c r="S1346">
        <v>41</v>
      </c>
      <c r="T1346">
        <v>10</v>
      </c>
      <c r="U1346">
        <v>5</v>
      </c>
      <c r="V1346">
        <v>60</v>
      </c>
      <c r="W1346" s="1" t="s">
        <v>444</v>
      </c>
      <c r="X1346" s="1" t="s">
        <v>445</v>
      </c>
      <c r="Y1346" s="1" t="s">
        <v>74</v>
      </c>
      <c r="Z1346">
        <v>16</v>
      </c>
      <c r="AA1346" s="2">
        <v>46181</v>
      </c>
      <c r="AB1346">
        <v>188573.92</v>
      </c>
      <c r="AC1346">
        <v>247601.41</v>
      </c>
      <c r="AD1346">
        <v>7920104.6399999997</v>
      </c>
      <c r="AE1346" s="1" t="s">
        <v>55</v>
      </c>
      <c r="AF1346" s="2">
        <v>46154</v>
      </c>
      <c r="AG1346" s="2">
        <v>46194</v>
      </c>
      <c r="AH1346" s="2"/>
      <c r="AI1346" s="1" t="s">
        <v>91</v>
      </c>
      <c r="AJ1346" s="1" t="s">
        <v>92</v>
      </c>
    </row>
    <row r="1347" spans="1:36">
      <c r="A1347" s="1" t="s">
        <v>7875</v>
      </c>
      <c r="B1347" s="1" t="s">
        <v>7876</v>
      </c>
      <c r="C1347" s="1" t="s">
        <v>7877</v>
      </c>
      <c r="D1347" s="1" t="s">
        <v>2078</v>
      </c>
      <c r="E1347" s="1" t="s">
        <v>243</v>
      </c>
      <c r="F1347" s="1" t="s">
        <v>244</v>
      </c>
      <c r="G1347" s="1" t="s">
        <v>509</v>
      </c>
      <c r="H1347" s="1" t="s">
        <v>43</v>
      </c>
      <c r="I1347" s="1" t="s">
        <v>44</v>
      </c>
      <c r="J1347" t="s">
        <v>65</v>
      </c>
      <c r="K1347" t="s">
        <v>66</v>
      </c>
      <c r="L1347" s="1" t="s">
        <v>7878</v>
      </c>
      <c r="M1347" s="1" t="s">
        <v>48</v>
      </c>
      <c r="N1347" s="1" t="s">
        <v>69</v>
      </c>
      <c r="O1347" s="1" t="s">
        <v>7879</v>
      </c>
      <c r="P1347" s="1" t="s">
        <v>7880</v>
      </c>
      <c r="Q1347">
        <v>84</v>
      </c>
      <c r="R1347">
        <v>13</v>
      </c>
      <c r="S1347">
        <v>71</v>
      </c>
      <c r="T1347">
        <v>20</v>
      </c>
      <c r="U1347">
        <v>10</v>
      </c>
      <c r="V1347">
        <v>200</v>
      </c>
      <c r="W1347" s="1" t="s">
        <v>161</v>
      </c>
      <c r="X1347" s="1" t="s">
        <v>162</v>
      </c>
      <c r="Y1347" s="1" t="s">
        <v>54</v>
      </c>
      <c r="Z1347">
        <v>4</v>
      </c>
      <c r="AA1347" s="2">
        <v>46038</v>
      </c>
      <c r="AB1347">
        <v>144365.38</v>
      </c>
      <c r="AC1347">
        <v>219840.05</v>
      </c>
      <c r="AD1347">
        <v>12126691.92</v>
      </c>
      <c r="AE1347" s="1" t="s">
        <v>55</v>
      </c>
      <c r="AF1347" s="2">
        <v>46170</v>
      </c>
      <c r="AG1347" s="2">
        <v>46049</v>
      </c>
      <c r="AH1347" s="2"/>
      <c r="AI1347" s="1" t="s">
        <v>91</v>
      </c>
      <c r="AJ1347" s="1" t="s">
        <v>92</v>
      </c>
    </row>
    <row r="1348" spans="1:36">
      <c r="A1348" s="1" t="s">
        <v>7881</v>
      </c>
      <c r="B1348" s="1" t="s">
        <v>7882</v>
      </c>
      <c r="C1348" s="1" t="s">
        <v>7883</v>
      </c>
      <c r="D1348" s="1" t="s">
        <v>907</v>
      </c>
      <c r="E1348" s="1" t="s">
        <v>79</v>
      </c>
      <c r="F1348" s="1" t="s">
        <v>363</v>
      </c>
      <c r="G1348" s="1" t="s">
        <v>434</v>
      </c>
      <c r="H1348" s="1" t="s">
        <v>43</v>
      </c>
      <c r="I1348" s="1" t="s">
        <v>44</v>
      </c>
      <c r="J1348" t="s">
        <v>65</v>
      </c>
      <c r="K1348" t="s">
        <v>66</v>
      </c>
      <c r="L1348" s="1" t="s">
        <v>2757</v>
      </c>
      <c r="M1348" s="1" t="s">
        <v>114</v>
      </c>
      <c r="N1348" s="1" t="s">
        <v>278</v>
      </c>
      <c r="O1348" s="1" t="s">
        <v>7884</v>
      </c>
      <c r="P1348" s="1" t="s">
        <v>7885</v>
      </c>
      <c r="Q1348">
        <v>56</v>
      </c>
      <c r="R1348">
        <v>5</v>
      </c>
      <c r="S1348">
        <v>51</v>
      </c>
      <c r="T1348">
        <v>60</v>
      </c>
      <c r="U1348">
        <v>24</v>
      </c>
      <c r="V1348">
        <v>300</v>
      </c>
      <c r="W1348" s="1" t="s">
        <v>444</v>
      </c>
      <c r="X1348" s="1" t="s">
        <v>445</v>
      </c>
      <c r="Y1348" s="1" t="s">
        <v>74</v>
      </c>
      <c r="Z1348">
        <v>20</v>
      </c>
      <c r="AA1348" s="2">
        <v>45706</v>
      </c>
      <c r="AB1348">
        <v>9866.7999999999993</v>
      </c>
      <c r="AC1348">
        <v>13992.72</v>
      </c>
      <c r="AD1348">
        <v>552540.80000000005</v>
      </c>
      <c r="AE1348" s="1" t="s">
        <v>55</v>
      </c>
      <c r="AF1348" s="2">
        <v>46177</v>
      </c>
      <c r="AG1348" s="2">
        <v>45713</v>
      </c>
      <c r="AH1348" s="2"/>
      <c r="AI1348" s="1" t="s">
        <v>129</v>
      </c>
      <c r="AJ1348" s="1" t="s">
        <v>57</v>
      </c>
    </row>
    <row r="1349" spans="1:36">
      <c r="A1349" s="1" t="s">
        <v>7886</v>
      </c>
      <c r="B1349" s="1" t="s">
        <v>7887</v>
      </c>
      <c r="C1349" s="1" t="s">
        <v>7888</v>
      </c>
      <c r="D1349" s="1" t="s">
        <v>264</v>
      </c>
      <c r="E1349" s="1" t="s">
        <v>265</v>
      </c>
      <c r="F1349" s="1" t="s">
        <v>266</v>
      </c>
      <c r="G1349" s="1" t="s">
        <v>276</v>
      </c>
      <c r="H1349" s="1" t="s">
        <v>43</v>
      </c>
      <c r="I1349" s="1" t="s">
        <v>44</v>
      </c>
      <c r="J1349" t="s">
        <v>45</v>
      </c>
      <c r="K1349" t="s">
        <v>46</v>
      </c>
      <c r="L1349" s="1" t="s">
        <v>7889</v>
      </c>
      <c r="M1349" s="1" t="s">
        <v>168</v>
      </c>
      <c r="N1349" s="1" t="s">
        <v>178</v>
      </c>
      <c r="O1349" s="1" t="s">
        <v>7890</v>
      </c>
      <c r="P1349" s="1" t="s">
        <v>7891</v>
      </c>
      <c r="Q1349">
        <v>64</v>
      </c>
      <c r="R1349">
        <v>1</v>
      </c>
      <c r="S1349">
        <v>63</v>
      </c>
      <c r="T1349">
        <v>15</v>
      </c>
      <c r="U1349">
        <v>4</v>
      </c>
      <c r="V1349">
        <v>75</v>
      </c>
      <c r="W1349" s="1" t="s">
        <v>259</v>
      </c>
      <c r="X1349" s="1" t="s">
        <v>260</v>
      </c>
      <c r="Y1349" s="1" t="s">
        <v>54</v>
      </c>
      <c r="Z1349">
        <v>11</v>
      </c>
      <c r="AA1349" s="2">
        <v>45955</v>
      </c>
      <c r="AB1349">
        <v>569000.46</v>
      </c>
      <c r="AC1349">
        <v>686279.01</v>
      </c>
      <c r="AD1349">
        <v>36416029.439999998</v>
      </c>
      <c r="AE1349" s="1" t="s">
        <v>55</v>
      </c>
      <c r="AF1349" s="2">
        <v>46157</v>
      </c>
      <c r="AG1349" s="2">
        <v>45960</v>
      </c>
      <c r="AH1349" s="2"/>
      <c r="AI1349" s="1" t="s">
        <v>91</v>
      </c>
      <c r="AJ1349" s="1" t="s">
        <v>92</v>
      </c>
    </row>
    <row r="1350" spans="1:36">
      <c r="A1350" s="1" t="s">
        <v>7892</v>
      </c>
      <c r="B1350" s="1" t="s">
        <v>7893</v>
      </c>
      <c r="C1350" s="1" t="s">
        <v>7894</v>
      </c>
      <c r="D1350" s="1" t="s">
        <v>175</v>
      </c>
      <c r="E1350" s="1" t="s">
        <v>79</v>
      </c>
      <c r="F1350" s="1" t="s">
        <v>80</v>
      </c>
      <c r="G1350" s="1" t="s">
        <v>285</v>
      </c>
      <c r="H1350" s="1" t="s">
        <v>43</v>
      </c>
      <c r="I1350" s="1" t="s">
        <v>44</v>
      </c>
      <c r="J1350" t="s">
        <v>65</v>
      </c>
      <c r="K1350" t="s">
        <v>66</v>
      </c>
      <c r="L1350" s="1" t="s">
        <v>2085</v>
      </c>
      <c r="M1350" s="1" t="s">
        <v>68</v>
      </c>
      <c r="N1350" s="1" t="s">
        <v>236</v>
      </c>
      <c r="O1350" s="1" t="s">
        <v>7895</v>
      </c>
      <c r="P1350" s="1" t="s">
        <v>7896</v>
      </c>
      <c r="Q1350">
        <v>49</v>
      </c>
      <c r="R1350">
        <v>14</v>
      </c>
      <c r="S1350">
        <v>35</v>
      </c>
      <c r="T1350">
        <v>20</v>
      </c>
      <c r="U1350">
        <v>6</v>
      </c>
      <c r="V1350">
        <v>80</v>
      </c>
      <c r="W1350" s="1" t="s">
        <v>229</v>
      </c>
      <c r="X1350" s="1" t="s">
        <v>230</v>
      </c>
      <c r="Y1350" s="1" t="s">
        <v>153</v>
      </c>
      <c r="Z1350">
        <v>36</v>
      </c>
      <c r="AA1350" s="2">
        <v>46046</v>
      </c>
      <c r="AB1350">
        <v>379481.41</v>
      </c>
      <c r="AC1350">
        <v>582353.98</v>
      </c>
      <c r="AD1350">
        <v>18594589.09</v>
      </c>
      <c r="AE1350" s="1" t="s">
        <v>55</v>
      </c>
      <c r="AF1350" s="2">
        <v>46160</v>
      </c>
      <c r="AG1350" s="2">
        <v>46052</v>
      </c>
      <c r="AH1350" s="2"/>
      <c r="AI1350" s="1" t="s">
        <v>91</v>
      </c>
      <c r="AJ1350" s="1" t="s">
        <v>92</v>
      </c>
    </row>
    <row r="1351" spans="1:36">
      <c r="A1351" s="1" t="s">
        <v>7897</v>
      </c>
      <c r="B1351" s="1" t="s">
        <v>7898</v>
      </c>
      <c r="C1351" s="1" t="s">
        <v>7899</v>
      </c>
      <c r="D1351" s="1" t="s">
        <v>1318</v>
      </c>
      <c r="E1351" s="1" t="s">
        <v>62</v>
      </c>
      <c r="F1351" s="1" t="s">
        <v>363</v>
      </c>
      <c r="G1351" s="1" t="s">
        <v>364</v>
      </c>
      <c r="H1351" s="1" t="s">
        <v>43</v>
      </c>
      <c r="I1351" s="1" t="s">
        <v>44</v>
      </c>
      <c r="J1351" t="s">
        <v>65</v>
      </c>
      <c r="K1351" t="s">
        <v>66</v>
      </c>
      <c r="L1351" s="1" t="s">
        <v>7900</v>
      </c>
      <c r="M1351" s="1" t="s">
        <v>100</v>
      </c>
      <c r="N1351" s="1" t="s">
        <v>49</v>
      </c>
      <c r="O1351" s="1" t="s">
        <v>7901</v>
      </c>
      <c r="P1351" s="1" t="s">
        <v>7902</v>
      </c>
      <c r="Q1351">
        <v>55</v>
      </c>
      <c r="R1351">
        <v>5</v>
      </c>
      <c r="S1351">
        <v>50</v>
      </c>
      <c r="T1351">
        <v>100</v>
      </c>
      <c r="U1351">
        <v>50</v>
      </c>
      <c r="V1351">
        <v>600</v>
      </c>
      <c r="W1351" s="1" t="s">
        <v>161</v>
      </c>
      <c r="X1351" s="1" t="s">
        <v>162</v>
      </c>
      <c r="Y1351" s="1" t="s">
        <v>54</v>
      </c>
      <c r="Z1351">
        <v>9</v>
      </c>
      <c r="AA1351" s="2">
        <v>45814</v>
      </c>
      <c r="AB1351">
        <v>4338.1499999999996</v>
      </c>
      <c r="AC1351">
        <v>5970</v>
      </c>
      <c r="AD1351">
        <v>238598.25</v>
      </c>
      <c r="AE1351" s="1" t="s">
        <v>55</v>
      </c>
      <c r="AF1351" s="2">
        <v>46191</v>
      </c>
      <c r="AG1351" s="2">
        <v>45818</v>
      </c>
      <c r="AH1351" s="2"/>
      <c r="AI1351" s="1" t="s">
        <v>129</v>
      </c>
      <c r="AJ1351" s="1" t="s">
        <v>57</v>
      </c>
    </row>
    <row r="1352" spans="1:36">
      <c r="A1352" s="1" t="s">
        <v>7903</v>
      </c>
      <c r="B1352" s="1" t="s">
        <v>7904</v>
      </c>
      <c r="C1352" s="1" t="s">
        <v>7905</v>
      </c>
      <c r="D1352" s="1" t="s">
        <v>1015</v>
      </c>
      <c r="E1352" s="1" t="s">
        <v>62</v>
      </c>
      <c r="F1352" s="1" t="s">
        <v>80</v>
      </c>
      <c r="G1352" s="1" t="s">
        <v>176</v>
      </c>
      <c r="H1352" s="1" t="s">
        <v>43</v>
      </c>
      <c r="I1352" s="1" t="s">
        <v>44</v>
      </c>
      <c r="J1352" t="s">
        <v>45</v>
      </c>
      <c r="K1352" t="s">
        <v>46</v>
      </c>
      <c r="L1352" s="1" t="s">
        <v>7906</v>
      </c>
      <c r="M1352" s="1" t="s">
        <v>168</v>
      </c>
      <c r="N1352" s="1" t="s">
        <v>236</v>
      </c>
      <c r="O1352" s="1" t="s">
        <v>7907</v>
      </c>
      <c r="P1352" s="1" t="s">
        <v>7908</v>
      </c>
      <c r="Q1352">
        <v>98</v>
      </c>
      <c r="R1352">
        <v>23</v>
      </c>
      <c r="S1352">
        <v>75</v>
      </c>
      <c r="T1352">
        <v>20</v>
      </c>
      <c r="U1352">
        <v>8</v>
      </c>
      <c r="V1352">
        <v>120</v>
      </c>
      <c r="W1352" s="1" t="s">
        <v>151</v>
      </c>
      <c r="X1352" s="1" t="s">
        <v>152</v>
      </c>
      <c r="Y1352" s="1" t="s">
        <v>153</v>
      </c>
      <c r="Z1352">
        <v>34</v>
      </c>
      <c r="AA1352" s="2">
        <v>46044</v>
      </c>
      <c r="AB1352">
        <v>448995.65</v>
      </c>
      <c r="AC1352">
        <v>541043.17000000004</v>
      </c>
      <c r="AD1352">
        <v>44001573.700000003</v>
      </c>
      <c r="AE1352" s="1" t="s">
        <v>55</v>
      </c>
      <c r="AF1352" s="2">
        <v>46148</v>
      </c>
      <c r="AG1352" s="2">
        <v>46046</v>
      </c>
      <c r="AH1352" s="2"/>
      <c r="AI1352" s="1" t="s">
        <v>91</v>
      </c>
      <c r="AJ1352" s="1" t="s">
        <v>92</v>
      </c>
    </row>
    <row r="1353" spans="1:36">
      <c r="A1353" s="1" t="s">
        <v>7909</v>
      </c>
      <c r="B1353" s="1" t="s">
        <v>7910</v>
      </c>
      <c r="C1353" s="1" t="s">
        <v>7911</v>
      </c>
      <c r="D1353" s="1" t="s">
        <v>145</v>
      </c>
      <c r="E1353" s="1" t="s">
        <v>146</v>
      </c>
      <c r="F1353" s="1" t="s">
        <v>41</v>
      </c>
      <c r="G1353" s="1" t="s">
        <v>786</v>
      </c>
      <c r="H1353" s="1" t="s">
        <v>43</v>
      </c>
      <c r="I1353" s="1" t="s">
        <v>44</v>
      </c>
      <c r="J1353" t="s">
        <v>45</v>
      </c>
      <c r="K1353" t="s">
        <v>46</v>
      </c>
      <c r="L1353" s="1" t="s">
        <v>7912</v>
      </c>
      <c r="M1353" s="1" t="s">
        <v>139</v>
      </c>
      <c r="N1353" s="1" t="s">
        <v>101</v>
      </c>
      <c r="O1353" s="1" t="s">
        <v>7913</v>
      </c>
      <c r="P1353" s="1" t="s">
        <v>2320</v>
      </c>
      <c r="Q1353">
        <v>105</v>
      </c>
      <c r="R1353">
        <v>34</v>
      </c>
      <c r="S1353">
        <v>71</v>
      </c>
      <c r="T1353">
        <v>15</v>
      </c>
      <c r="U1353">
        <v>7</v>
      </c>
      <c r="V1353">
        <v>60</v>
      </c>
      <c r="W1353" s="1" t="s">
        <v>52</v>
      </c>
      <c r="X1353" s="1" t="s">
        <v>53</v>
      </c>
      <c r="Y1353" s="1" t="s">
        <v>54</v>
      </c>
      <c r="Z1353">
        <v>6</v>
      </c>
      <c r="AA1353" s="2">
        <v>45854</v>
      </c>
      <c r="AB1353">
        <v>63439.18</v>
      </c>
      <c r="AC1353">
        <v>88787.87</v>
      </c>
      <c r="AD1353">
        <v>6661113.9000000004</v>
      </c>
      <c r="AE1353" s="1" t="s">
        <v>55</v>
      </c>
      <c r="AF1353" s="2">
        <v>46155</v>
      </c>
      <c r="AG1353" s="2">
        <v>45857</v>
      </c>
      <c r="AH1353" s="2"/>
      <c r="AI1353" s="1" t="s">
        <v>410</v>
      </c>
      <c r="AJ1353" s="1" t="s">
        <v>92</v>
      </c>
    </row>
    <row r="1354" spans="1:36">
      <c r="A1354" s="1" t="s">
        <v>7914</v>
      </c>
      <c r="B1354" s="1" t="s">
        <v>7915</v>
      </c>
      <c r="C1354" s="1" t="s">
        <v>7916</v>
      </c>
      <c r="D1354" s="1" t="s">
        <v>61</v>
      </c>
      <c r="E1354" s="1" t="s">
        <v>62</v>
      </c>
      <c r="F1354" s="1" t="s">
        <v>63</v>
      </c>
      <c r="G1354" s="1" t="s">
        <v>64</v>
      </c>
      <c r="H1354" s="1" t="s">
        <v>43</v>
      </c>
      <c r="I1354" s="1" t="s">
        <v>44</v>
      </c>
      <c r="J1354" t="s">
        <v>45</v>
      </c>
      <c r="K1354" t="s">
        <v>46</v>
      </c>
      <c r="L1354" s="1" t="s">
        <v>570</v>
      </c>
      <c r="M1354" s="1" t="s">
        <v>114</v>
      </c>
      <c r="N1354" s="1" t="s">
        <v>115</v>
      </c>
      <c r="O1354" s="1" t="s">
        <v>7917</v>
      </c>
      <c r="P1354" s="1" t="s">
        <v>7918</v>
      </c>
      <c r="Q1354">
        <v>0</v>
      </c>
      <c r="R1354">
        <v>0</v>
      </c>
      <c r="S1354">
        <v>0</v>
      </c>
      <c r="T1354">
        <v>15</v>
      </c>
      <c r="U1354">
        <v>4</v>
      </c>
      <c r="V1354">
        <v>75</v>
      </c>
      <c r="W1354" s="1" t="s">
        <v>52</v>
      </c>
      <c r="X1354" s="1" t="s">
        <v>53</v>
      </c>
      <c r="Y1354" s="1" t="s">
        <v>54</v>
      </c>
      <c r="Z1354">
        <v>4</v>
      </c>
      <c r="AA1354" s="2">
        <v>46065</v>
      </c>
      <c r="AB1354">
        <v>41052.01</v>
      </c>
      <c r="AC1354">
        <v>57261.73</v>
      </c>
      <c r="AD1354">
        <v>0</v>
      </c>
      <c r="AE1354" s="1" t="s">
        <v>55</v>
      </c>
      <c r="AF1354" s="2">
        <v>46143</v>
      </c>
      <c r="AG1354" s="2">
        <v>46075</v>
      </c>
      <c r="AH1354" s="2">
        <v>46175</v>
      </c>
      <c r="AI1354" s="1" t="s">
        <v>56</v>
      </c>
      <c r="AJ1354" s="1" t="s">
        <v>57</v>
      </c>
    </row>
    <row r="1355" spans="1:36">
      <c r="A1355" s="1" t="s">
        <v>7919</v>
      </c>
      <c r="B1355" s="1" t="s">
        <v>7920</v>
      </c>
      <c r="C1355" s="1" t="s">
        <v>7921</v>
      </c>
      <c r="D1355" s="1" t="s">
        <v>355</v>
      </c>
      <c r="E1355" s="1" t="s">
        <v>62</v>
      </c>
      <c r="F1355" s="1" t="s">
        <v>123</v>
      </c>
      <c r="G1355" s="1" t="s">
        <v>200</v>
      </c>
      <c r="H1355" s="1" t="s">
        <v>43</v>
      </c>
      <c r="I1355" s="1" t="s">
        <v>44</v>
      </c>
      <c r="J1355" t="s">
        <v>65</v>
      </c>
      <c r="K1355" t="s">
        <v>66</v>
      </c>
      <c r="L1355" s="1" t="s">
        <v>7922</v>
      </c>
      <c r="M1355" s="1" t="s">
        <v>168</v>
      </c>
      <c r="N1355" s="1" t="s">
        <v>203</v>
      </c>
      <c r="O1355" s="1" t="s">
        <v>7923</v>
      </c>
      <c r="P1355" s="1" t="s">
        <v>7924</v>
      </c>
      <c r="Q1355">
        <v>75</v>
      </c>
      <c r="R1355">
        <v>16</v>
      </c>
      <c r="S1355">
        <v>59</v>
      </c>
      <c r="T1355">
        <v>20</v>
      </c>
      <c r="U1355">
        <v>8</v>
      </c>
      <c r="V1355">
        <v>100</v>
      </c>
      <c r="W1355" s="1" t="s">
        <v>72</v>
      </c>
      <c r="X1355" s="1" t="s">
        <v>73</v>
      </c>
      <c r="Y1355" s="1" t="s">
        <v>74</v>
      </c>
      <c r="Z1355">
        <v>20</v>
      </c>
      <c r="AA1355" s="2">
        <v>46131</v>
      </c>
      <c r="AB1355">
        <v>249839.34</v>
      </c>
      <c r="AC1355">
        <v>386208.58</v>
      </c>
      <c r="AD1355">
        <v>18737950.5</v>
      </c>
      <c r="AE1355" s="1" t="s">
        <v>55</v>
      </c>
      <c r="AF1355" s="2">
        <v>46193</v>
      </c>
      <c r="AG1355" s="2">
        <v>46135</v>
      </c>
      <c r="AH1355" s="2"/>
      <c r="AI1355" s="1" t="s">
        <v>91</v>
      </c>
      <c r="AJ1355" s="1" t="s">
        <v>92</v>
      </c>
    </row>
    <row r="1356" spans="1:36">
      <c r="A1356" s="1" t="s">
        <v>7925</v>
      </c>
      <c r="B1356" s="1" t="s">
        <v>7926</v>
      </c>
      <c r="C1356" s="1" t="s">
        <v>7927</v>
      </c>
      <c r="D1356" s="1" t="s">
        <v>39</v>
      </c>
      <c r="E1356" s="1" t="s">
        <v>40</v>
      </c>
      <c r="F1356" s="1" t="s">
        <v>41</v>
      </c>
      <c r="G1356" s="1" t="s">
        <v>786</v>
      </c>
      <c r="H1356" s="1" t="s">
        <v>43</v>
      </c>
      <c r="I1356" s="1" t="s">
        <v>44</v>
      </c>
      <c r="J1356" t="s">
        <v>65</v>
      </c>
      <c r="K1356" t="s">
        <v>66</v>
      </c>
      <c r="L1356" s="1" t="s">
        <v>171</v>
      </c>
      <c r="M1356" s="1" t="s">
        <v>100</v>
      </c>
      <c r="N1356" s="1" t="s">
        <v>203</v>
      </c>
      <c r="O1356" s="1" t="s">
        <v>7928</v>
      </c>
      <c r="P1356" s="1" t="s">
        <v>3291</v>
      </c>
      <c r="Q1356">
        <v>2</v>
      </c>
      <c r="R1356">
        <v>0</v>
      </c>
      <c r="S1356">
        <v>2</v>
      </c>
      <c r="T1356">
        <v>20</v>
      </c>
      <c r="U1356">
        <v>6</v>
      </c>
      <c r="V1356">
        <v>200</v>
      </c>
      <c r="W1356" s="1" t="s">
        <v>181</v>
      </c>
      <c r="X1356" s="1" t="s">
        <v>182</v>
      </c>
      <c r="Y1356" s="1" t="s">
        <v>54</v>
      </c>
      <c r="Z1356">
        <v>12</v>
      </c>
      <c r="AA1356" s="2">
        <v>46012</v>
      </c>
      <c r="AB1356">
        <v>137474.76999999999</v>
      </c>
      <c r="AC1356">
        <v>173453.21</v>
      </c>
      <c r="AD1356">
        <v>274949.53999999998</v>
      </c>
      <c r="AE1356" s="1" t="s">
        <v>55</v>
      </c>
      <c r="AF1356" s="2">
        <v>46197</v>
      </c>
      <c r="AG1356" s="2">
        <v>46022</v>
      </c>
      <c r="AH1356" s="2"/>
      <c r="AI1356" s="1" t="s">
        <v>129</v>
      </c>
      <c r="AJ1356" s="1" t="s">
        <v>57</v>
      </c>
    </row>
    <row r="1357" spans="1:36">
      <c r="A1357" s="1" t="s">
        <v>7929</v>
      </c>
      <c r="B1357" s="1" t="s">
        <v>7930</v>
      </c>
      <c r="C1357" s="1" t="s">
        <v>7931</v>
      </c>
      <c r="D1357" s="1" t="s">
        <v>971</v>
      </c>
      <c r="E1357" s="1" t="s">
        <v>110</v>
      </c>
      <c r="F1357" s="1" t="s">
        <v>41</v>
      </c>
      <c r="G1357" s="1" t="s">
        <v>786</v>
      </c>
      <c r="H1357" s="1" t="s">
        <v>43</v>
      </c>
      <c r="I1357" s="1" t="s">
        <v>44</v>
      </c>
      <c r="J1357" t="s">
        <v>45</v>
      </c>
      <c r="K1357" t="s">
        <v>46</v>
      </c>
      <c r="L1357" s="1" t="s">
        <v>7932</v>
      </c>
      <c r="M1357" s="1" t="s">
        <v>100</v>
      </c>
      <c r="N1357" s="1" t="s">
        <v>194</v>
      </c>
      <c r="O1357" s="1" t="s">
        <v>7933</v>
      </c>
      <c r="P1357" s="1" t="s">
        <v>7934</v>
      </c>
      <c r="Q1357">
        <v>92</v>
      </c>
      <c r="R1357">
        <v>3</v>
      </c>
      <c r="S1357">
        <v>89</v>
      </c>
      <c r="T1357">
        <v>10</v>
      </c>
      <c r="U1357">
        <v>4</v>
      </c>
      <c r="V1357">
        <v>80</v>
      </c>
      <c r="W1357" s="1" t="s">
        <v>151</v>
      </c>
      <c r="X1357" s="1" t="s">
        <v>152</v>
      </c>
      <c r="Y1357" s="1" t="s">
        <v>153</v>
      </c>
      <c r="Z1357">
        <v>39</v>
      </c>
      <c r="AA1357" s="2">
        <v>45931</v>
      </c>
      <c r="AB1357">
        <v>84976.59</v>
      </c>
      <c r="AC1357">
        <v>129899.31</v>
      </c>
      <c r="AD1357">
        <v>7817846.2800000003</v>
      </c>
      <c r="AE1357" s="1" t="s">
        <v>55</v>
      </c>
      <c r="AF1357" s="2">
        <v>46191</v>
      </c>
      <c r="AG1357" s="2">
        <v>45940</v>
      </c>
      <c r="AH1357" s="2"/>
      <c r="AI1357" s="1" t="s">
        <v>410</v>
      </c>
      <c r="AJ1357" s="1" t="s">
        <v>92</v>
      </c>
    </row>
    <row r="1358" spans="1:36">
      <c r="A1358" s="1" t="s">
        <v>7935</v>
      </c>
      <c r="B1358" s="1" t="s">
        <v>7936</v>
      </c>
      <c r="C1358" s="1" t="s">
        <v>7937</v>
      </c>
      <c r="D1358" s="1" t="s">
        <v>413</v>
      </c>
      <c r="E1358" s="1" t="s">
        <v>146</v>
      </c>
      <c r="F1358" s="1" t="s">
        <v>244</v>
      </c>
      <c r="G1358" s="1" t="s">
        <v>509</v>
      </c>
      <c r="H1358" s="1" t="s">
        <v>43</v>
      </c>
      <c r="I1358" s="1" t="s">
        <v>44</v>
      </c>
      <c r="J1358" t="s">
        <v>65</v>
      </c>
      <c r="K1358" t="s">
        <v>66</v>
      </c>
      <c r="L1358" s="1" t="s">
        <v>6974</v>
      </c>
      <c r="M1358" s="1" t="s">
        <v>68</v>
      </c>
      <c r="N1358" s="1" t="s">
        <v>69</v>
      </c>
      <c r="O1358" s="1" t="s">
        <v>7938</v>
      </c>
      <c r="P1358" s="1" t="s">
        <v>7939</v>
      </c>
      <c r="Q1358">
        <v>0</v>
      </c>
      <c r="R1358">
        <v>0</v>
      </c>
      <c r="S1358">
        <v>0</v>
      </c>
      <c r="T1358">
        <v>100</v>
      </c>
      <c r="U1358">
        <v>30</v>
      </c>
      <c r="V1358">
        <v>1000</v>
      </c>
      <c r="W1358" s="1" t="s">
        <v>229</v>
      </c>
      <c r="X1358" s="1" t="s">
        <v>230</v>
      </c>
      <c r="Y1358" s="1" t="s">
        <v>153</v>
      </c>
      <c r="Z1358">
        <v>32</v>
      </c>
      <c r="AA1358" s="2">
        <v>45924</v>
      </c>
      <c r="AB1358">
        <v>92680.24</v>
      </c>
      <c r="AC1358">
        <v>127710.47</v>
      </c>
      <c r="AD1358">
        <v>0</v>
      </c>
      <c r="AE1358" s="1" t="s">
        <v>55</v>
      </c>
      <c r="AF1358" s="2">
        <v>46144</v>
      </c>
      <c r="AG1358" s="2">
        <v>45925</v>
      </c>
      <c r="AH1358" s="2"/>
      <c r="AI1358" s="1" t="s">
        <v>56</v>
      </c>
      <c r="AJ1358" s="1" t="s">
        <v>57</v>
      </c>
    </row>
    <row r="1359" spans="1:36">
      <c r="A1359" s="1" t="s">
        <v>7940</v>
      </c>
      <c r="B1359" s="1" t="s">
        <v>7941</v>
      </c>
      <c r="C1359" s="1" t="s">
        <v>7942</v>
      </c>
      <c r="D1359" s="1" t="s">
        <v>348</v>
      </c>
      <c r="E1359" s="1" t="s">
        <v>134</v>
      </c>
      <c r="F1359" s="1" t="s">
        <v>135</v>
      </c>
      <c r="G1359" s="1" t="s">
        <v>166</v>
      </c>
      <c r="H1359" s="1" t="s">
        <v>137</v>
      </c>
      <c r="I1359" s="1" t="s">
        <v>44</v>
      </c>
      <c r="J1359" t="s">
        <v>82</v>
      </c>
      <c r="K1359" t="s">
        <v>83</v>
      </c>
      <c r="L1359" s="1" t="s">
        <v>7943</v>
      </c>
      <c r="M1359" s="1" t="s">
        <v>68</v>
      </c>
      <c r="N1359" s="1" t="s">
        <v>203</v>
      </c>
      <c r="O1359" s="1" t="s">
        <v>7944</v>
      </c>
      <c r="P1359" s="1" t="s">
        <v>7945</v>
      </c>
      <c r="Q1359">
        <v>162</v>
      </c>
      <c r="R1359">
        <v>50</v>
      </c>
      <c r="S1359">
        <v>112</v>
      </c>
      <c r="T1359">
        <v>40</v>
      </c>
      <c r="U1359">
        <v>20</v>
      </c>
      <c r="V1359">
        <v>400</v>
      </c>
      <c r="W1359" s="1" t="s">
        <v>259</v>
      </c>
      <c r="X1359" s="1" t="s">
        <v>260</v>
      </c>
      <c r="Y1359" s="1" t="s">
        <v>54</v>
      </c>
      <c r="Z1359">
        <v>11</v>
      </c>
      <c r="AA1359" s="2">
        <v>46141</v>
      </c>
      <c r="AB1359">
        <v>38108.81</v>
      </c>
      <c r="AC1359">
        <v>55267.02</v>
      </c>
      <c r="AD1359">
        <v>6173627.2199999997</v>
      </c>
      <c r="AE1359" s="1" t="s">
        <v>55</v>
      </c>
      <c r="AF1359" s="2">
        <v>46201</v>
      </c>
      <c r="AG1359" s="2">
        <v>46145</v>
      </c>
      <c r="AH1359" s="2">
        <v>46396</v>
      </c>
      <c r="AI1359" s="1" t="s">
        <v>91</v>
      </c>
      <c r="AJ1359" s="1" t="s">
        <v>92</v>
      </c>
    </row>
    <row r="1360" spans="1:36">
      <c r="A1360" s="1" t="s">
        <v>7946</v>
      </c>
      <c r="B1360" s="1" t="s">
        <v>7947</v>
      </c>
      <c r="C1360" s="1" t="s">
        <v>7948</v>
      </c>
      <c r="D1360" s="1" t="s">
        <v>242</v>
      </c>
      <c r="E1360" s="1" t="s">
        <v>243</v>
      </c>
      <c r="F1360" s="1" t="s">
        <v>244</v>
      </c>
      <c r="G1360" s="1" t="s">
        <v>245</v>
      </c>
      <c r="H1360" s="1" t="s">
        <v>43</v>
      </c>
      <c r="I1360" s="1" t="s">
        <v>44</v>
      </c>
      <c r="J1360" t="s">
        <v>82</v>
      </c>
      <c r="K1360" t="s">
        <v>83</v>
      </c>
      <c r="L1360" s="1" t="s">
        <v>1034</v>
      </c>
      <c r="M1360" s="1" t="s">
        <v>48</v>
      </c>
      <c r="N1360" s="1" t="s">
        <v>278</v>
      </c>
      <c r="O1360" s="1" t="s">
        <v>7949</v>
      </c>
      <c r="P1360" s="1" t="s">
        <v>7950</v>
      </c>
      <c r="Q1360">
        <v>247</v>
      </c>
      <c r="R1360">
        <v>12</v>
      </c>
      <c r="S1360">
        <v>235</v>
      </c>
      <c r="T1360">
        <v>100</v>
      </c>
      <c r="U1360">
        <v>50</v>
      </c>
      <c r="V1360">
        <v>400</v>
      </c>
      <c r="W1360" s="1" t="s">
        <v>161</v>
      </c>
      <c r="X1360" s="1" t="s">
        <v>162</v>
      </c>
      <c r="Y1360" s="1" t="s">
        <v>54</v>
      </c>
      <c r="Z1360">
        <v>9</v>
      </c>
      <c r="AA1360" s="2">
        <v>45691</v>
      </c>
      <c r="AB1360">
        <v>246120.95999999999</v>
      </c>
      <c r="AC1360">
        <v>365516.91</v>
      </c>
      <c r="AD1360">
        <v>60791877.119999997</v>
      </c>
      <c r="AE1360" s="1" t="s">
        <v>55</v>
      </c>
      <c r="AF1360" s="2">
        <v>46158</v>
      </c>
      <c r="AG1360" s="2">
        <v>45698</v>
      </c>
      <c r="AH1360" s="2"/>
      <c r="AI1360" s="1" t="s">
        <v>91</v>
      </c>
      <c r="AJ1360" s="1" t="s">
        <v>92</v>
      </c>
    </row>
    <row r="1361" spans="1:36">
      <c r="A1361" s="1" t="s">
        <v>7951</v>
      </c>
      <c r="B1361" s="1" t="s">
        <v>7952</v>
      </c>
      <c r="C1361" s="1" t="s">
        <v>7953</v>
      </c>
      <c r="D1361" s="1" t="s">
        <v>494</v>
      </c>
      <c r="E1361" s="1" t="s">
        <v>79</v>
      </c>
      <c r="F1361" s="1" t="s">
        <v>363</v>
      </c>
      <c r="G1361" s="1" t="s">
        <v>364</v>
      </c>
      <c r="H1361" s="1" t="s">
        <v>43</v>
      </c>
      <c r="I1361" s="1" t="s">
        <v>44</v>
      </c>
      <c r="J1361" t="s">
        <v>82</v>
      </c>
      <c r="K1361" t="s">
        <v>83</v>
      </c>
      <c r="L1361" s="1" t="s">
        <v>7954</v>
      </c>
      <c r="M1361" s="1" t="s">
        <v>168</v>
      </c>
      <c r="N1361" s="1" t="s">
        <v>69</v>
      </c>
      <c r="O1361" s="1" t="s">
        <v>7955</v>
      </c>
      <c r="P1361" s="1" t="s">
        <v>7956</v>
      </c>
      <c r="Q1361">
        <v>150</v>
      </c>
      <c r="R1361">
        <v>16</v>
      </c>
      <c r="S1361">
        <v>134</v>
      </c>
      <c r="T1361">
        <v>100</v>
      </c>
      <c r="U1361">
        <v>40</v>
      </c>
      <c r="V1361">
        <v>1000</v>
      </c>
      <c r="W1361" s="1" t="s">
        <v>104</v>
      </c>
      <c r="X1361" s="1" t="s">
        <v>105</v>
      </c>
      <c r="Y1361" s="1" t="s">
        <v>54</v>
      </c>
      <c r="Z1361">
        <v>4</v>
      </c>
      <c r="AA1361" s="2">
        <v>45720</v>
      </c>
      <c r="AB1361">
        <v>46591.21</v>
      </c>
      <c r="AC1361">
        <v>62732.25</v>
      </c>
      <c r="AD1361">
        <v>6988681.5</v>
      </c>
      <c r="AE1361" s="1" t="s">
        <v>55</v>
      </c>
      <c r="AF1361" s="2">
        <v>46148</v>
      </c>
      <c r="AG1361" s="2">
        <v>45725</v>
      </c>
      <c r="AH1361" s="2"/>
      <c r="AI1361" s="1" t="s">
        <v>91</v>
      </c>
      <c r="AJ1361" s="1" t="s">
        <v>92</v>
      </c>
    </row>
    <row r="1362" spans="1:36">
      <c r="A1362" s="1" t="s">
        <v>7957</v>
      </c>
      <c r="B1362" s="1" t="s">
        <v>7958</v>
      </c>
      <c r="C1362" s="1" t="s">
        <v>7959</v>
      </c>
      <c r="D1362" s="1" t="s">
        <v>348</v>
      </c>
      <c r="E1362" s="1" t="s">
        <v>134</v>
      </c>
      <c r="F1362" s="1" t="s">
        <v>135</v>
      </c>
      <c r="G1362" s="1" t="s">
        <v>166</v>
      </c>
      <c r="H1362" s="1" t="s">
        <v>137</v>
      </c>
      <c r="I1362" s="1" t="s">
        <v>44</v>
      </c>
      <c r="J1362" t="s">
        <v>65</v>
      </c>
      <c r="K1362" t="s">
        <v>66</v>
      </c>
      <c r="L1362" s="1" t="s">
        <v>7960</v>
      </c>
      <c r="M1362" s="1" t="s">
        <v>48</v>
      </c>
      <c r="N1362" s="1" t="s">
        <v>49</v>
      </c>
      <c r="O1362" s="1" t="s">
        <v>7961</v>
      </c>
      <c r="P1362" s="1" t="s">
        <v>7962</v>
      </c>
      <c r="Q1362">
        <v>269</v>
      </c>
      <c r="R1362">
        <v>2</v>
      </c>
      <c r="S1362">
        <v>267</v>
      </c>
      <c r="T1362">
        <v>75</v>
      </c>
      <c r="U1362">
        <v>37</v>
      </c>
      <c r="V1362">
        <v>375</v>
      </c>
      <c r="W1362" s="1" t="s">
        <v>229</v>
      </c>
      <c r="X1362" s="1" t="s">
        <v>230</v>
      </c>
      <c r="Y1362" s="1" t="s">
        <v>153</v>
      </c>
      <c r="Z1362">
        <v>30</v>
      </c>
      <c r="AA1362" s="2">
        <v>46047</v>
      </c>
      <c r="AB1362">
        <v>30127.97</v>
      </c>
      <c r="AC1362">
        <v>40078.269999999997</v>
      </c>
      <c r="AD1362">
        <v>8104423.9299999997</v>
      </c>
      <c r="AE1362" s="1" t="s">
        <v>55</v>
      </c>
      <c r="AF1362" s="2">
        <v>46181</v>
      </c>
      <c r="AG1362" s="2">
        <v>46053</v>
      </c>
      <c r="AH1362" s="2">
        <v>46817</v>
      </c>
      <c r="AI1362" s="1" t="s">
        <v>91</v>
      </c>
      <c r="AJ1362" s="1" t="s">
        <v>92</v>
      </c>
    </row>
    <row r="1363" spans="1:36">
      <c r="A1363" s="1" t="s">
        <v>7963</v>
      </c>
      <c r="B1363" s="1" t="s">
        <v>7964</v>
      </c>
      <c r="C1363" s="1" t="s">
        <v>7965</v>
      </c>
      <c r="D1363" s="1" t="s">
        <v>1515</v>
      </c>
      <c r="E1363" s="1" t="s">
        <v>62</v>
      </c>
      <c r="F1363" s="1" t="s">
        <v>217</v>
      </c>
      <c r="G1363" s="1" t="s">
        <v>218</v>
      </c>
      <c r="H1363" s="1" t="s">
        <v>43</v>
      </c>
      <c r="I1363" s="1" t="s">
        <v>44</v>
      </c>
      <c r="J1363" t="s">
        <v>45</v>
      </c>
      <c r="K1363" t="s">
        <v>46</v>
      </c>
      <c r="L1363" s="1" t="s">
        <v>7966</v>
      </c>
      <c r="M1363" s="1" t="s">
        <v>126</v>
      </c>
      <c r="N1363" s="1" t="s">
        <v>178</v>
      </c>
      <c r="O1363" s="1" t="s">
        <v>7967</v>
      </c>
      <c r="P1363" s="1" t="s">
        <v>7968</v>
      </c>
      <c r="Q1363">
        <v>31</v>
      </c>
      <c r="R1363">
        <v>8</v>
      </c>
      <c r="S1363">
        <v>23</v>
      </c>
      <c r="T1363">
        <v>10</v>
      </c>
      <c r="U1363">
        <v>4</v>
      </c>
      <c r="V1363">
        <v>40</v>
      </c>
      <c r="W1363" s="1" t="s">
        <v>52</v>
      </c>
      <c r="X1363" s="1" t="s">
        <v>53</v>
      </c>
      <c r="Y1363" s="1" t="s">
        <v>54</v>
      </c>
      <c r="Z1363">
        <v>8</v>
      </c>
      <c r="AA1363" s="2">
        <v>46084</v>
      </c>
      <c r="AB1363">
        <v>98187.6</v>
      </c>
      <c r="AC1363">
        <v>139246.01999999999</v>
      </c>
      <c r="AD1363">
        <v>3043815.6</v>
      </c>
      <c r="AE1363" s="1" t="s">
        <v>55</v>
      </c>
      <c r="AF1363" s="2">
        <v>46152</v>
      </c>
      <c r="AG1363" s="2">
        <v>46096</v>
      </c>
      <c r="AH1363" s="2"/>
      <c r="AI1363" s="1" t="s">
        <v>91</v>
      </c>
      <c r="AJ1363" s="1" t="s">
        <v>92</v>
      </c>
    </row>
    <row r="1364" spans="1:36">
      <c r="A1364" s="1" t="s">
        <v>7969</v>
      </c>
      <c r="B1364" s="1" t="s">
        <v>7970</v>
      </c>
      <c r="C1364" s="1" t="s">
        <v>7971</v>
      </c>
      <c r="D1364" s="1" t="s">
        <v>844</v>
      </c>
      <c r="E1364" s="1" t="s">
        <v>275</v>
      </c>
      <c r="F1364" s="1" t="s">
        <v>622</v>
      </c>
      <c r="G1364" s="1" t="s">
        <v>693</v>
      </c>
      <c r="H1364" s="1" t="s">
        <v>43</v>
      </c>
      <c r="I1364" s="1" t="s">
        <v>44</v>
      </c>
      <c r="J1364" t="s">
        <v>82</v>
      </c>
      <c r="K1364" t="s">
        <v>83</v>
      </c>
      <c r="L1364" s="1" t="s">
        <v>2890</v>
      </c>
      <c r="M1364" s="1" t="s">
        <v>68</v>
      </c>
      <c r="N1364" s="1" t="s">
        <v>194</v>
      </c>
      <c r="O1364" s="1" t="s">
        <v>7972</v>
      </c>
      <c r="P1364" s="1" t="s">
        <v>7973</v>
      </c>
      <c r="Q1364">
        <v>33</v>
      </c>
      <c r="R1364">
        <v>12</v>
      </c>
      <c r="S1364">
        <v>21</v>
      </c>
      <c r="T1364">
        <v>10</v>
      </c>
      <c r="U1364">
        <v>5</v>
      </c>
      <c r="V1364">
        <v>80</v>
      </c>
      <c r="W1364" s="1" t="s">
        <v>104</v>
      </c>
      <c r="X1364" s="1" t="s">
        <v>105</v>
      </c>
      <c r="Y1364" s="1" t="s">
        <v>54</v>
      </c>
      <c r="Z1364">
        <v>4</v>
      </c>
      <c r="AA1364" s="2">
        <v>45696</v>
      </c>
      <c r="AB1364">
        <v>390021.81</v>
      </c>
      <c r="AC1364">
        <v>475684.37</v>
      </c>
      <c r="AD1364">
        <v>12870719.73</v>
      </c>
      <c r="AE1364" s="1" t="s">
        <v>55</v>
      </c>
      <c r="AF1364" s="2">
        <v>46202</v>
      </c>
      <c r="AG1364" s="2">
        <v>45700</v>
      </c>
      <c r="AH1364" s="2"/>
      <c r="AI1364" s="1" t="s">
        <v>91</v>
      </c>
      <c r="AJ1364" s="1" t="s">
        <v>92</v>
      </c>
    </row>
    <row r="1365" spans="1:36">
      <c r="A1365" s="1" t="s">
        <v>7974</v>
      </c>
      <c r="B1365" s="1" t="s">
        <v>7975</v>
      </c>
      <c r="C1365" s="1" t="s">
        <v>7976</v>
      </c>
      <c r="D1365" s="1" t="s">
        <v>494</v>
      </c>
      <c r="E1365" s="1" t="s">
        <v>79</v>
      </c>
      <c r="F1365" s="1" t="s">
        <v>363</v>
      </c>
      <c r="G1365" s="1" t="s">
        <v>495</v>
      </c>
      <c r="H1365" s="1" t="s">
        <v>43</v>
      </c>
      <c r="I1365" s="1" t="s">
        <v>44</v>
      </c>
      <c r="J1365" t="s">
        <v>45</v>
      </c>
      <c r="K1365" t="s">
        <v>46</v>
      </c>
      <c r="L1365" s="1" t="s">
        <v>7977</v>
      </c>
      <c r="M1365" s="1" t="s">
        <v>100</v>
      </c>
      <c r="N1365" s="1" t="s">
        <v>178</v>
      </c>
      <c r="O1365" s="1" t="s">
        <v>7978</v>
      </c>
      <c r="P1365" s="1" t="s">
        <v>7979</v>
      </c>
      <c r="Q1365">
        <v>137</v>
      </c>
      <c r="R1365">
        <v>1</v>
      </c>
      <c r="S1365">
        <v>136</v>
      </c>
      <c r="T1365">
        <v>30</v>
      </c>
      <c r="U1365">
        <v>15</v>
      </c>
      <c r="V1365">
        <v>150</v>
      </c>
      <c r="W1365" s="1" t="s">
        <v>181</v>
      </c>
      <c r="X1365" s="1" t="s">
        <v>182</v>
      </c>
      <c r="Y1365" s="1" t="s">
        <v>54</v>
      </c>
      <c r="Z1365">
        <v>9</v>
      </c>
      <c r="AA1365" s="2">
        <v>45761</v>
      </c>
      <c r="AB1365">
        <v>64891.57</v>
      </c>
      <c r="AC1365">
        <v>75473.600000000006</v>
      </c>
      <c r="AD1365">
        <v>8890145.0899999999</v>
      </c>
      <c r="AE1365" s="1" t="s">
        <v>55</v>
      </c>
      <c r="AF1365" s="2">
        <v>46149</v>
      </c>
      <c r="AG1365" s="2">
        <v>45765</v>
      </c>
      <c r="AH1365" s="2"/>
      <c r="AI1365" s="1" t="s">
        <v>91</v>
      </c>
      <c r="AJ1365" s="1" t="s">
        <v>92</v>
      </c>
    </row>
    <row r="1366" spans="1:36">
      <c r="A1366" s="1" t="s">
        <v>7980</v>
      </c>
      <c r="B1366" s="1" t="s">
        <v>7472</v>
      </c>
      <c r="C1366" s="1" t="s">
        <v>7981</v>
      </c>
      <c r="D1366" s="1" t="s">
        <v>433</v>
      </c>
      <c r="E1366" s="1" t="s">
        <v>110</v>
      </c>
      <c r="F1366" s="1" t="s">
        <v>363</v>
      </c>
      <c r="G1366" s="1" t="s">
        <v>400</v>
      </c>
      <c r="H1366" s="1" t="s">
        <v>43</v>
      </c>
      <c r="I1366" s="1" t="s">
        <v>44</v>
      </c>
      <c r="J1366" t="s">
        <v>65</v>
      </c>
      <c r="K1366" t="s">
        <v>66</v>
      </c>
      <c r="L1366" s="1" t="s">
        <v>7982</v>
      </c>
      <c r="M1366" s="1" t="s">
        <v>48</v>
      </c>
      <c r="N1366" s="1" t="s">
        <v>178</v>
      </c>
      <c r="O1366" s="1" t="s">
        <v>7983</v>
      </c>
      <c r="P1366" s="1" t="s">
        <v>7984</v>
      </c>
      <c r="Q1366">
        <v>76</v>
      </c>
      <c r="R1366">
        <v>17</v>
      </c>
      <c r="S1366">
        <v>59</v>
      </c>
      <c r="T1366">
        <v>10</v>
      </c>
      <c r="U1366">
        <v>5</v>
      </c>
      <c r="V1366">
        <v>60</v>
      </c>
      <c r="W1366" s="1" t="s">
        <v>72</v>
      </c>
      <c r="X1366" s="1" t="s">
        <v>73</v>
      </c>
      <c r="Y1366" s="1" t="s">
        <v>74</v>
      </c>
      <c r="Z1366">
        <v>18</v>
      </c>
      <c r="AA1366" s="2">
        <v>45975</v>
      </c>
      <c r="AB1366">
        <v>55805.15</v>
      </c>
      <c r="AC1366">
        <v>79165.070000000007</v>
      </c>
      <c r="AD1366">
        <v>4241191.4000000004</v>
      </c>
      <c r="AE1366" s="1" t="s">
        <v>55</v>
      </c>
      <c r="AF1366" s="2">
        <v>46172</v>
      </c>
      <c r="AG1366" s="2">
        <v>45982</v>
      </c>
      <c r="AH1366" s="2"/>
      <c r="AI1366" s="1" t="s">
        <v>410</v>
      </c>
      <c r="AJ1366" s="1" t="s">
        <v>92</v>
      </c>
    </row>
    <row r="1367" spans="1:36">
      <c r="A1367" s="1" t="s">
        <v>7985</v>
      </c>
      <c r="B1367" s="1" t="s">
        <v>7986</v>
      </c>
      <c r="C1367" s="1" t="s">
        <v>7987</v>
      </c>
      <c r="D1367" s="1" t="s">
        <v>39</v>
      </c>
      <c r="E1367" s="1" t="s">
        <v>40</v>
      </c>
      <c r="F1367" s="1" t="s">
        <v>41</v>
      </c>
      <c r="G1367" s="1" t="s">
        <v>786</v>
      </c>
      <c r="H1367" s="1" t="s">
        <v>43</v>
      </c>
      <c r="I1367" s="1" t="s">
        <v>201</v>
      </c>
      <c r="J1367" t="s">
        <v>45</v>
      </c>
      <c r="K1367" t="s">
        <v>46</v>
      </c>
      <c r="L1367" s="1" t="s">
        <v>401</v>
      </c>
      <c r="M1367" s="1" t="s">
        <v>168</v>
      </c>
      <c r="N1367" s="1" t="s">
        <v>278</v>
      </c>
      <c r="O1367" s="1" t="s">
        <v>7988</v>
      </c>
      <c r="P1367" s="1" t="s">
        <v>7989</v>
      </c>
      <c r="Q1367">
        <v>261</v>
      </c>
      <c r="R1367">
        <v>98</v>
      </c>
      <c r="S1367">
        <v>163</v>
      </c>
      <c r="T1367">
        <v>75</v>
      </c>
      <c r="U1367">
        <v>22</v>
      </c>
      <c r="V1367">
        <v>750</v>
      </c>
      <c r="W1367" s="1" t="s">
        <v>52</v>
      </c>
      <c r="X1367" s="1" t="s">
        <v>53</v>
      </c>
      <c r="Y1367" s="1" t="s">
        <v>54</v>
      </c>
      <c r="Z1367">
        <v>6</v>
      </c>
      <c r="AA1367" s="2">
        <v>45845</v>
      </c>
      <c r="AB1367">
        <v>105476.06</v>
      </c>
      <c r="AC1367">
        <v>138273.73000000001</v>
      </c>
      <c r="AD1367">
        <v>27529251.66</v>
      </c>
      <c r="AE1367" s="1" t="s">
        <v>55</v>
      </c>
      <c r="AF1367" s="2">
        <v>46176</v>
      </c>
      <c r="AG1367" s="2">
        <v>45852</v>
      </c>
      <c r="AH1367" s="2"/>
      <c r="AI1367" s="1" t="s">
        <v>91</v>
      </c>
      <c r="AJ1367" s="1" t="s">
        <v>92</v>
      </c>
    </row>
    <row r="1368" spans="1:36">
      <c r="A1368" s="1" t="s">
        <v>7990</v>
      </c>
      <c r="B1368" s="1" t="s">
        <v>7991</v>
      </c>
      <c r="C1368" s="1" t="s">
        <v>7992</v>
      </c>
      <c r="D1368" s="1" t="s">
        <v>209</v>
      </c>
      <c r="E1368" s="1" t="s">
        <v>40</v>
      </c>
      <c r="F1368" s="1" t="s">
        <v>123</v>
      </c>
      <c r="G1368" s="1" t="s">
        <v>200</v>
      </c>
      <c r="H1368" s="1" t="s">
        <v>43</v>
      </c>
      <c r="I1368" s="1" t="s">
        <v>44</v>
      </c>
      <c r="J1368" t="s">
        <v>65</v>
      </c>
      <c r="K1368" t="s">
        <v>66</v>
      </c>
      <c r="L1368" s="1" t="s">
        <v>7993</v>
      </c>
      <c r="M1368" s="1" t="s">
        <v>48</v>
      </c>
      <c r="N1368" s="1" t="s">
        <v>236</v>
      </c>
      <c r="O1368" s="1" t="s">
        <v>7994</v>
      </c>
      <c r="P1368" s="1" t="s">
        <v>7995</v>
      </c>
      <c r="Q1368">
        <v>10</v>
      </c>
      <c r="R1368">
        <v>4</v>
      </c>
      <c r="S1368">
        <v>6</v>
      </c>
      <c r="T1368">
        <v>10</v>
      </c>
      <c r="U1368">
        <v>3</v>
      </c>
      <c r="V1368">
        <v>100</v>
      </c>
      <c r="W1368" s="1" t="s">
        <v>181</v>
      </c>
      <c r="X1368" s="1" t="s">
        <v>182</v>
      </c>
      <c r="Y1368" s="1" t="s">
        <v>54</v>
      </c>
      <c r="Z1368">
        <v>7</v>
      </c>
      <c r="AA1368" s="2">
        <v>46141</v>
      </c>
      <c r="AB1368">
        <v>431387.3</v>
      </c>
      <c r="AC1368">
        <v>637701.72</v>
      </c>
      <c r="AD1368">
        <v>4313873</v>
      </c>
      <c r="AE1368" s="1" t="s">
        <v>55</v>
      </c>
      <c r="AF1368" s="2">
        <v>46179</v>
      </c>
      <c r="AG1368" s="2">
        <v>46143</v>
      </c>
      <c r="AH1368" s="2"/>
      <c r="AI1368" s="1" t="s">
        <v>129</v>
      </c>
      <c r="AJ1368" s="1" t="s">
        <v>57</v>
      </c>
    </row>
    <row r="1369" spans="1:36">
      <c r="A1369" s="1" t="s">
        <v>7996</v>
      </c>
      <c r="B1369" s="1" t="s">
        <v>7997</v>
      </c>
      <c r="C1369" s="1" t="s">
        <v>7998</v>
      </c>
      <c r="D1369" s="1" t="s">
        <v>662</v>
      </c>
      <c r="E1369" s="1" t="s">
        <v>186</v>
      </c>
      <c r="F1369" s="1" t="s">
        <v>80</v>
      </c>
      <c r="G1369" s="1" t="s">
        <v>81</v>
      </c>
      <c r="H1369" s="1" t="s">
        <v>43</v>
      </c>
      <c r="I1369" s="1" t="s">
        <v>44</v>
      </c>
      <c r="J1369" t="s">
        <v>45</v>
      </c>
      <c r="K1369" t="s">
        <v>46</v>
      </c>
      <c r="L1369" s="1" t="s">
        <v>7999</v>
      </c>
      <c r="M1369" s="1" t="s">
        <v>48</v>
      </c>
      <c r="N1369" s="1" t="s">
        <v>178</v>
      </c>
      <c r="O1369" s="1" t="s">
        <v>8000</v>
      </c>
      <c r="P1369" s="1" t="s">
        <v>8001</v>
      </c>
      <c r="Q1369">
        <v>3</v>
      </c>
      <c r="R1369">
        <v>1</v>
      </c>
      <c r="S1369">
        <v>2</v>
      </c>
      <c r="T1369">
        <v>25</v>
      </c>
      <c r="U1369">
        <v>12</v>
      </c>
      <c r="V1369">
        <v>200</v>
      </c>
      <c r="W1369" s="1" t="s">
        <v>52</v>
      </c>
      <c r="X1369" s="1" t="s">
        <v>53</v>
      </c>
      <c r="Y1369" s="1" t="s">
        <v>54</v>
      </c>
      <c r="Z1369">
        <v>4</v>
      </c>
      <c r="AA1369" s="2">
        <v>45872</v>
      </c>
      <c r="AB1369">
        <v>701959.29</v>
      </c>
      <c r="AC1369">
        <v>909511.53</v>
      </c>
      <c r="AD1369">
        <v>2105877.87</v>
      </c>
      <c r="AE1369" s="1" t="s">
        <v>55</v>
      </c>
      <c r="AF1369" s="2">
        <v>46172</v>
      </c>
      <c r="AG1369" s="2">
        <v>45885</v>
      </c>
      <c r="AH1369" s="2"/>
      <c r="AI1369" s="1" t="s">
        <v>129</v>
      </c>
      <c r="AJ1369" s="1" t="s">
        <v>57</v>
      </c>
    </row>
    <row r="1370" spans="1:36">
      <c r="A1370" s="1" t="s">
        <v>8002</v>
      </c>
      <c r="B1370" s="1" t="s">
        <v>8003</v>
      </c>
      <c r="C1370" s="1" t="s">
        <v>8004</v>
      </c>
      <c r="D1370" s="1" t="s">
        <v>39</v>
      </c>
      <c r="E1370" s="1" t="s">
        <v>40</v>
      </c>
      <c r="F1370" s="1" t="s">
        <v>41</v>
      </c>
      <c r="G1370" s="1" t="s">
        <v>147</v>
      </c>
      <c r="H1370" s="1" t="s">
        <v>43</v>
      </c>
      <c r="I1370" s="1" t="s">
        <v>44</v>
      </c>
      <c r="J1370" t="s">
        <v>45</v>
      </c>
      <c r="K1370" t="s">
        <v>46</v>
      </c>
      <c r="L1370" s="1" t="s">
        <v>8005</v>
      </c>
      <c r="M1370" s="1" t="s">
        <v>139</v>
      </c>
      <c r="N1370" s="1" t="s">
        <v>49</v>
      </c>
      <c r="O1370" s="1" t="s">
        <v>8006</v>
      </c>
      <c r="P1370" s="1" t="s">
        <v>8007</v>
      </c>
      <c r="Q1370">
        <v>0</v>
      </c>
      <c r="R1370">
        <v>0</v>
      </c>
      <c r="S1370">
        <v>0</v>
      </c>
      <c r="T1370">
        <v>30</v>
      </c>
      <c r="U1370">
        <v>15</v>
      </c>
      <c r="V1370">
        <v>150</v>
      </c>
      <c r="W1370" s="1" t="s">
        <v>181</v>
      </c>
      <c r="X1370" s="1" t="s">
        <v>182</v>
      </c>
      <c r="Y1370" s="1" t="s">
        <v>54</v>
      </c>
      <c r="Z1370">
        <v>11</v>
      </c>
      <c r="AA1370" s="2">
        <v>46074</v>
      </c>
      <c r="AB1370">
        <v>52529.49</v>
      </c>
      <c r="AC1370">
        <v>61684.97</v>
      </c>
      <c r="AD1370">
        <v>0</v>
      </c>
      <c r="AE1370" s="1" t="s">
        <v>55</v>
      </c>
      <c r="AF1370" s="2">
        <v>46146</v>
      </c>
      <c r="AG1370" s="2">
        <v>46077</v>
      </c>
      <c r="AH1370" s="2"/>
      <c r="AI1370" s="1" t="s">
        <v>56</v>
      </c>
      <c r="AJ1370" s="1" t="s">
        <v>57</v>
      </c>
    </row>
    <row r="1371" spans="1:36">
      <c r="A1371" s="1" t="s">
        <v>8008</v>
      </c>
      <c r="B1371" s="1" t="s">
        <v>8009</v>
      </c>
      <c r="C1371" s="1" t="s">
        <v>8010</v>
      </c>
      <c r="D1371" s="1" t="s">
        <v>830</v>
      </c>
      <c r="E1371" s="1" t="s">
        <v>265</v>
      </c>
      <c r="F1371" s="1" t="s">
        <v>622</v>
      </c>
      <c r="G1371" s="1" t="s">
        <v>747</v>
      </c>
      <c r="H1371" s="1" t="s">
        <v>43</v>
      </c>
      <c r="I1371" s="1" t="s">
        <v>44</v>
      </c>
      <c r="J1371" t="s">
        <v>45</v>
      </c>
      <c r="K1371" t="s">
        <v>46</v>
      </c>
      <c r="L1371" s="1" t="s">
        <v>6910</v>
      </c>
      <c r="M1371" s="1" t="s">
        <v>168</v>
      </c>
      <c r="N1371" s="1" t="s">
        <v>178</v>
      </c>
      <c r="O1371" s="1" t="s">
        <v>8011</v>
      </c>
      <c r="P1371" s="1" t="s">
        <v>8012</v>
      </c>
      <c r="Q1371">
        <v>290</v>
      </c>
      <c r="R1371">
        <v>34</v>
      </c>
      <c r="S1371">
        <v>256</v>
      </c>
      <c r="T1371">
        <v>60</v>
      </c>
      <c r="U1371">
        <v>24</v>
      </c>
      <c r="V1371">
        <v>300</v>
      </c>
      <c r="W1371" s="1" t="s">
        <v>52</v>
      </c>
      <c r="X1371" s="1" t="s">
        <v>53</v>
      </c>
      <c r="Y1371" s="1" t="s">
        <v>54</v>
      </c>
      <c r="Z1371">
        <v>8</v>
      </c>
      <c r="AA1371" s="2">
        <v>45733</v>
      </c>
      <c r="AB1371">
        <v>541942.84</v>
      </c>
      <c r="AC1371">
        <v>693530.45</v>
      </c>
      <c r="AD1371">
        <v>157163423.59999999</v>
      </c>
      <c r="AE1371" s="1" t="s">
        <v>55</v>
      </c>
      <c r="AF1371" s="2">
        <v>46171</v>
      </c>
      <c r="AG1371" s="2">
        <v>45744</v>
      </c>
      <c r="AH1371" s="2"/>
      <c r="AI1371" s="1" t="s">
        <v>91</v>
      </c>
      <c r="AJ1371" s="1" t="s">
        <v>92</v>
      </c>
    </row>
    <row r="1372" spans="1:36">
      <c r="A1372" s="1" t="s">
        <v>8013</v>
      </c>
      <c r="B1372" s="1" t="s">
        <v>8014</v>
      </c>
      <c r="C1372" s="1" t="s">
        <v>8015</v>
      </c>
      <c r="D1372" s="1" t="s">
        <v>39</v>
      </c>
      <c r="E1372" s="1" t="s">
        <v>40</v>
      </c>
      <c r="F1372" s="1" t="s">
        <v>41</v>
      </c>
      <c r="G1372" s="1" t="s">
        <v>42</v>
      </c>
      <c r="H1372" s="1" t="s">
        <v>43</v>
      </c>
      <c r="I1372" s="1" t="s">
        <v>44</v>
      </c>
      <c r="J1372" t="s">
        <v>65</v>
      </c>
      <c r="K1372" t="s">
        <v>66</v>
      </c>
      <c r="L1372" s="1" t="s">
        <v>8016</v>
      </c>
      <c r="M1372" s="1" t="s">
        <v>48</v>
      </c>
      <c r="N1372" s="1" t="s">
        <v>101</v>
      </c>
      <c r="O1372" s="1" t="s">
        <v>8017</v>
      </c>
      <c r="P1372" s="1" t="s">
        <v>4945</v>
      </c>
      <c r="Q1372">
        <v>70</v>
      </c>
      <c r="R1372">
        <v>23</v>
      </c>
      <c r="S1372">
        <v>47</v>
      </c>
      <c r="T1372">
        <v>100</v>
      </c>
      <c r="U1372">
        <v>50</v>
      </c>
      <c r="V1372">
        <v>400</v>
      </c>
      <c r="W1372" s="1" t="s">
        <v>229</v>
      </c>
      <c r="X1372" s="1" t="s">
        <v>230</v>
      </c>
      <c r="Y1372" s="1" t="s">
        <v>153</v>
      </c>
      <c r="Z1372">
        <v>35</v>
      </c>
      <c r="AA1372" s="2">
        <v>46067</v>
      </c>
      <c r="AB1372">
        <v>100829</v>
      </c>
      <c r="AC1372">
        <v>151070.37</v>
      </c>
      <c r="AD1372">
        <v>7058030</v>
      </c>
      <c r="AE1372" s="1" t="s">
        <v>55</v>
      </c>
      <c r="AF1372" s="2">
        <v>46169</v>
      </c>
      <c r="AG1372" s="2">
        <v>46076</v>
      </c>
      <c r="AH1372" s="2"/>
      <c r="AI1372" s="1" t="s">
        <v>129</v>
      </c>
      <c r="AJ1372" s="1" t="s">
        <v>57</v>
      </c>
    </row>
    <row r="1373" spans="1:36">
      <c r="A1373" s="1" t="s">
        <v>8018</v>
      </c>
      <c r="B1373" s="1" t="s">
        <v>8019</v>
      </c>
      <c r="C1373" s="1" t="s">
        <v>8020</v>
      </c>
      <c r="D1373" s="1" t="s">
        <v>78</v>
      </c>
      <c r="E1373" s="1" t="s">
        <v>79</v>
      </c>
      <c r="F1373" s="1" t="s">
        <v>80</v>
      </c>
      <c r="G1373" s="1" t="s">
        <v>81</v>
      </c>
      <c r="H1373" s="1" t="s">
        <v>43</v>
      </c>
      <c r="I1373" s="1" t="s">
        <v>44</v>
      </c>
      <c r="J1373" t="s">
        <v>45</v>
      </c>
      <c r="K1373" t="s">
        <v>46</v>
      </c>
      <c r="L1373" s="1" t="s">
        <v>2280</v>
      </c>
      <c r="M1373" s="1" t="s">
        <v>48</v>
      </c>
      <c r="N1373" s="1" t="s">
        <v>49</v>
      </c>
      <c r="O1373" s="1" t="s">
        <v>8021</v>
      </c>
      <c r="P1373" s="1" t="s">
        <v>8022</v>
      </c>
      <c r="Q1373">
        <v>-8</v>
      </c>
      <c r="R1373">
        <v>15</v>
      </c>
      <c r="S1373">
        <v>480</v>
      </c>
      <c r="T1373">
        <v>100</v>
      </c>
      <c r="U1373">
        <v>50</v>
      </c>
      <c r="V1373">
        <v>600</v>
      </c>
      <c r="W1373" s="1" t="s">
        <v>151</v>
      </c>
      <c r="X1373" s="1" t="s">
        <v>152</v>
      </c>
      <c r="Y1373" s="1" t="s">
        <v>153</v>
      </c>
      <c r="Z1373">
        <v>37</v>
      </c>
      <c r="AA1373" s="2">
        <v>45785</v>
      </c>
      <c r="AB1373">
        <v>1397380.07</v>
      </c>
      <c r="AC1373">
        <v>1977939.81</v>
      </c>
      <c r="AD1373">
        <v>691703134.70000005</v>
      </c>
      <c r="AE1373" s="1" t="s">
        <v>55</v>
      </c>
      <c r="AF1373" s="2">
        <v>46196</v>
      </c>
      <c r="AG1373" s="2">
        <v>45787</v>
      </c>
      <c r="AH1373" s="2"/>
      <c r="AI1373" s="1" t="s">
        <v>91</v>
      </c>
      <c r="AJ1373" s="1" t="s">
        <v>92</v>
      </c>
    </row>
    <row r="1374" spans="1:36">
      <c r="A1374" s="1" t="s">
        <v>8023</v>
      </c>
      <c r="B1374" s="1" t="s">
        <v>8024</v>
      </c>
      <c r="C1374" s="1" t="s">
        <v>8025</v>
      </c>
      <c r="D1374" s="1" t="s">
        <v>521</v>
      </c>
      <c r="E1374" s="1" t="s">
        <v>243</v>
      </c>
      <c r="F1374" s="1" t="s">
        <v>244</v>
      </c>
      <c r="G1374" s="1" t="s">
        <v>245</v>
      </c>
      <c r="H1374" s="1" t="s">
        <v>43</v>
      </c>
      <c r="I1374" s="1" t="s">
        <v>44</v>
      </c>
      <c r="J1374" t="s">
        <v>65</v>
      </c>
      <c r="K1374" t="s">
        <v>66</v>
      </c>
      <c r="L1374" s="1" t="s">
        <v>8026</v>
      </c>
      <c r="M1374" s="1" t="s">
        <v>68</v>
      </c>
      <c r="N1374" s="1" t="s">
        <v>115</v>
      </c>
      <c r="O1374" s="1" t="s">
        <v>8027</v>
      </c>
      <c r="P1374" s="1" t="s">
        <v>8028</v>
      </c>
      <c r="Q1374">
        <v>23</v>
      </c>
      <c r="R1374">
        <v>8</v>
      </c>
      <c r="S1374">
        <v>15</v>
      </c>
      <c r="T1374">
        <v>30</v>
      </c>
      <c r="U1374">
        <v>12</v>
      </c>
      <c r="V1374">
        <v>120</v>
      </c>
      <c r="W1374" s="1" t="s">
        <v>72</v>
      </c>
      <c r="X1374" s="1" t="s">
        <v>73</v>
      </c>
      <c r="Y1374" s="1" t="s">
        <v>74</v>
      </c>
      <c r="Z1374">
        <v>18</v>
      </c>
      <c r="AA1374" s="2">
        <v>46117</v>
      </c>
      <c r="AB1374">
        <v>305618.03999999998</v>
      </c>
      <c r="AC1374">
        <v>448386.09</v>
      </c>
      <c r="AD1374">
        <v>7029214.9199999999</v>
      </c>
      <c r="AE1374" s="1" t="s">
        <v>55</v>
      </c>
      <c r="AF1374" s="2">
        <v>46169</v>
      </c>
      <c r="AG1374" s="2">
        <v>46118</v>
      </c>
      <c r="AH1374" s="2"/>
      <c r="AI1374" s="1" t="s">
        <v>129</v>
      </c>
      <c r="AJ1374" s="1" t="s">
        <v>57</v>
      </c>
    </row>
    <row r="1375" spans="1:36">
      <c r="A1375" s="1" t="s">
        <v>8029</v>
      </c>
      <c r="B1375" s="1" t="s">
        <v>8030</v>
      </c>
      <c r="C1375" s="1" t="s">
        <v>8031</v>
      </c>
      <c r="D1375" s="1" t="s">
        <v>621</v>
      </c>
      <c r="E1375" s="1" t="s">
        <v>265</v>
      </c>
      <c r="F1375" s="1" t="s">
        <v>622</v>
      </c>
      <c r="G1375" s="1" t="s">
        <v>623</v>
      </c>
      <c r="H1375" s="1" t="s">
        <v>43</v>
      </c>
      <c r="I1375" s="1" t="s">
        <v>44</v>
      </c>
      <c r="J1375" t="s">
        <v>45</v>
      </c>
      <c r="K1375" t="s">
        <v>46</v>
      </c>
      <c r="L1375" s="1" t="s">
        <v>6297</v>
      </c>
      <c r="M1375" s="1" t="s">
        <v>126</v>
      </c>
      <c r="N1375" s="1" t="s">
        <v>278</v>
      </c>
      <c r="O1375" s="1" t="s">
        <v>8032</v>
      </c>
      <c r="P1375" s="1" t="s">
        <v>8033</v>
      </c>
      <c r="Q1375">
        <v>58</v>
      </c>
      <c r="R1375">
        <v>14</v>
      </c>
      <c r="S1375">
        <v>44</v>
      </c>
      <c r="T1375">
        <v>20</v>
      </c>
      <c r="U1375">
        <v>8</v>
      </c>
      <c r="V1375">
        <v>80</v>
      </c>
      <c r="W1375" s="1" t="s">
        <v>249</v>
      </c>
      <c r="X1375" s="1" t="s">
        <v>375</v>
      </c>
      <c r="Y1375" s="1" t="s">
        <v>54</v>
      </c>
      <c r="Z1375">
        <v>3</v>
      </c>
      <c r="AA1375" s="2">
        <v>45981</v>
      </c>
      <c r="AB1375">
        <v>706487.9</v>
      </c>
      <c r="AC1375">
        <v>906390.08</v>
      </c>
      <c r="AD1375">
        <v>40976298.200000003</v>
      </c>
      <c r="AE1375" s="1" t="s">
        <v>55</v>
      </c>
      <c r="AF1375" s="2">
        <v>46155</v>
      </c>
      <c r="AG1375" s="2">
        <v>45994</v>
      </c>
      <c r="AH1375" s="2"/>
      <c r="AI1375" s="1" t="s">
        <v>91</v>
      </c>
      <c r="AJ1375" s="1" t="s">
        <v>92</v>
      </c>
    </row>
    <row r="1376" spans="1:36">
      <c r="A1376" s="1" t="s">
        <v>8034</v>
      </c>
      <c r="B1376" s="1" t="s">
        <v>8035</v>
      </c>
      <c r="C1376" s="1"/>
      <c r="D1376" s="1" t="s">
        <v>1343</v>
      </c>
      <c r="E1376" s="1" t="s">
        <v>122</v>
      </c>
      <c r="F1376" s="1" t="s">
        <v>80</v>
      </c>
      <c r="G1376" s="1" t="s">
        <v>81</v>
      </c>
      <c r="H1376" s="1" t="s">
        <v>43</v>
      </c>
      <c r="I1376" s="1" t="s">
        <v>44</v>
      </c>
      <c r="J1376" t="s">
        <v>65</v>
      </c>
      <c r="K1376" t="s">
        <v>66</v>
      </c>
      <c r="L1376" s="1" t="s">
        <v>6922</v>
      </c>
      <c r="M1376" s="1" t="s">
        <v>139</v>
      </c>
      <c r="N1376" s="1" t="s">
        <v>278</v>
      </c>
      <c r="O1376" s="1" t="s">
        <v>8036</v>
      </c>
      <c r="P1376" s="1" t="s">
        <v>8037</v>
      </c>
      <c r="Q1376">
        <v>149</v>
      </c>
      <c r="R1376">
        <v>48</v>
      </c>
      <c r="S1376">
        <v>101</v>
      </c>
      <c r="T1376">
        <v>25</v>
      </c>
      <c r="U1376">
        <v>7</v>
      </c>
      <c r="V1376">
        <v>200</v>
      </c>
      <c r="W1376" s="1" t="s">
        <v>72</v>
      </c>
      <c r="X1376" s="1" t="s">
        <v>73</v>
      </c>
      <c r="Y1376" s="1" t="s">
        <v>74</v>
      </c>
      <c r="Z1376">
        <v>20</v>
      </c>
      <c r="AA1376" s="2">
        <v>45702</v>
      </c>
      <c r="AB1376">
        <v>1079050.79</v>
      </c>
      <c r="AC1376">
        <v>1343170.43</v>
      </c>
      <c r="AD1376">
        <v>160778567.69999999</v>
      </c>
      <c r="AE1376" s="1" t="s">
        <v>55</v>
      </c>
      <c r="AF1376" s="2">
        <v>46194</v>
      </c>
      <c r="AG1376" s="2">
        <v>45704</v>
      </c>
      <c r="AH1376" s="2"/>
      <c r="AI1376" s="1" t="s">
        <v>91</v>
      </c>
      <c r="AJ1376" s="1" t="s">
        <v>92</v>
      </c>
    </row>
    <row r="1377" spans="1:36">
      <c r="A1377" s="1" t="s">
        <v>8038</v>
      </c>
      <c r="B1377" s="1" t="s">
        <v>8039</v>
      </c>
      <c r="C1377" s="1" t="s">
        <v>8040</v>
      </c>
      <c r="D1377" s="1" t="s">
        <v>61</v>
      </c>
      <c r="E1377" s="1" t="s">
        <v>62</v>
      </c>
      <c r="F1377" s="1" t="s">
        <v>63</v>
      </c>
      <c r="G1377" s="1" t="s">
        <v>304</v>
      </c>
      <c r="H1377" s="1" t="s">
        <v>43</v>
      </c>
      <c r="I1377" s="1" t="s">
        <v>44</v>
      </c>
      <c r="J1377" t="s">
        <v>45</v>
      </c>
      <c r="K1377" t="s">
        <v>46</v>
      </c>
      <c r="L1377" s="1" t="s">
        <v>8041</v>
      </c>
      <c r="M1377" s="1" t="s">
        <v>68</v>
      </c>
      <c r="N1377" s="1" t="s">
        <v>115</v>
      </c>
      <c r="O1377" s="1" t="s">
        <v>8042</v>
      </c>
      <c r="P1377" s="1" t="s">
        <v>8043</v>
      </c>
      <c r="Q1377">
        <v>0</v>
      </c>
      <c r="R1377">
        <v>0</v>
      </c>
      <c r="S1377">
        <v>0</v>
      </c>
      <c r="T1377">
        <v>25</v>
      </c>
      <c r="U1377">
        <v>12</v>
      </c>
      <c r="V1377">
        <v>250</v>
      </c>
      <c r="W1377" s="1" t="s">
        <v>249</v>
      </c>
      <c r="X1377" s="1" t="s">
        <v>375</v>
      </c>
      <c r="Y1377" s="1" t="s">
        <v>54</v>
      </c>
      <c r="Z1377">
        <v>4</v>
      </c>
      <c r="AA1377" s="2">
        <v>45774</v>
      </c>
      <c r="AB1377">
        <v>176241.43</v>
      </c>
      <c r="AC1377">
        <v>258312.58</v>
      </c>
      <c r="AD1377">
        <v>0</v>
      </c>
      <c r="AE1377" s="1" t="s">
        <v>55</v>
      </c>
      <c r="AF1377" s="2">
        <v>46194</v>
      </c>
      <c r="AG1377" s="2">
        <v>45784</v>
      </c>
      <c r="AH1377" s="2">
        <v>46264</v>
      </c>
      <c r="AI1377" s="1" t="s">
        <v>56</v>
      </c>
      <c r="AJ1377" s="1" t="s">
        <v>57</v>
      </c>
    </row>
    <row r="1378" spans="1:36">
      <c r="A1378" s="1" t="s">
        <v>8044</v>
      </c>
      <c r="B1378" s="1" t="s">
        <v>8045</v>
      </c>
      <c r="C1378" s="1" t="s">
        <v>8046</v>
      </c>
      <c r="D1378" s="1" t="s">
        <v>943</v>
      </c>
      <c r="E1378" s="1" t="s">
        <v>335</v>
      </c>
      <c r="F1378" s="1" t="s">
        <v>97</v>
      </c>
      <c r="G1378" s="1" t="s">
        <v>614</v>
      </c>
      <c r="H1378" s="1" t="s">
        <v>43</v>
      </c>
      <c r="I1378" s="1" t="s">
        <v>44</v>
      </c>
      <c r="J1378" t="s">
        <v>82</v>
      </c>
      <c r="K1378" t="s">
        <v>83</v>
      </c>
      <c r="L1378" s="1" t="s">
        <v>7513</v>
      </c>
      <c r="M1378" s="1" t="s">
        <v>100</v>
      </c>
      <c r="N1378" s="1" t="s">
        <v>115</v>
      </c>
      <c r="O1378" s="1" t="s">
        <v>8047</v>
      </c>
      <c r="P1378" s="1" t="s">
        <v>8048</v>
      </c>
      <c r="Q1378">
        <v>16</v>
      </c>
      <c r="R1378">
        <v>4</v>
      </c>
      <c r="S1378">
        <v>12</v>
      </c>
      <c r="T1378">
        <v>10</v>
      </c>
      <c r="U1378">
        <v>3</v>
      </c>
      <c r="V1378">
        <v>50</v>
      </c>
      <c r="W1378" s="1" t="s">
        <v>161</v>
      </c>
      <c r="X1378" s="1" t="s">
        <v>162</v>
      </c>
      <c r="Y1378" s="1" t="s">
        <v>54</v>
      </c>
      <c r="Z1378">
        <v>3</v>
      </c>
      <c r="AA1378" s="2">
        <v>45750</v>
      </c>
      <c r="AB1378">
        <v>94725.57</v>
      </c>
      <c r="AC1378">
        <v>117227.48</v>
      </c>
      <c r="AD1378">
        <v>1515609.12</v>
      </c>
      <c r="AE1378" s="1" t="s">
        <v>55</v>
      </c>
      <c r="AF1378" s="2">
        <v>46150</v>
      </c>
      <c r="AG1378" s="2">
        <v>45754</v>
      </c>
      <c r="AH1378" s="2"/>
      <c r="AI1378" s="1" t="s">
        <v>91</v>
      </c>
      <c r="AJ1378" s="1" t="s">
        <v>92</v>
      </c>
    </row>
    <row r="1379" spans="1:36">
      <c r="A1379" s="1" t="s">
        <v>8049</v>
      </c>
      <c r="B1379" s="1" t="s">
        <v>8050</v>
      </c>
      <c r="C1379" s="1" t="s">
        <v>8051</v>
      </c>
      <c r="D1379" s="1" t="s">
        <v>636</v>
      </c>
      <c r="E1379" s="1" t="s">
        <v>134</v>
      </c>
      <c r="F1379" s="1" t="s">
        <v>217</v>
      </c>
      <c r="G1379" s="1" t="s">
        <v>218</v>
      </c>
      <c r="H1379" s="1" t="s">
        <v>43</v>
      </c>
      <c r="I1379" s="1" t="s">
        <v>201</v>
      </c>
      <c r="J1379" t="s">
        <v>45</v>
      </c>
      <c r="K1379" t="s">
        <v>46</v>
      </c>
      <c r="L1379" s="1" t="s">
        <v>6572</v>
      </c>
      <c r="M1379" s="1" t="s">
        <v>126</v>
      </c>
      <c r="N1379" s="1" t="s">
        <v>203</v>
      </c>
      <c r="O1379" s="1" t="s">
        <v>8052</v>
      </c>
      <c r="P1379" s="1" t="s">
        <v>8053</v>
      </c>
      <c r="Q1379">
        <v>375</v>
      </c>
      <c r="R1379">
        <v>116</v>
      </c>
      <c r="S1379">
        <v>259</v>
      </c>
      <c r="T1379">
        <v>75</v>
      </c>
      <c r="U1379">
        <v>22</v>
      </c>
      <c r="V1379">
        <v>375</v>
      </c>
      <c r="W1379" s="1" t="s">
        <v>259</v>
      </c>
      <c r="X1379" s="1" t="s">
        <v>260</v>
      </c>
      <c r="Y1379" s="1" t="s">
        <v>54</v>
      </c>
      <c r="Z1379">
        <v>11</v>
      </c>
      <c r="AA1379" s="2">
        <v>45983</v>
      </c>
      <c r="AB1379">
        <v>513321.54</v>
      </c>
      <c r="AC1379">
        <v>716252.27</v>
      </c>
      <c r="AD1379">
        <v>192495577.5</v>
      </c>
      <c r="AE1379" s="1" t="s">
        <v>55</v>
      </c>
      <c r="AF1379" s="2">
        <v>46176</v>
      </c>
      <c r="AG1379" s="2">
        <v>45989</v>
      </c>
      <c r="AH1379" s="2"/>
      <c r="AI1379" s="1" t="s">
        <v>91</v>
      </c>
      <c r="AJ1379" s="1" t="s">
        <v>92</v>
      </c>
    </row>
    <row r="1380" spans="1:36">
      <c r="A1380" s="1" t="s">
        <v>8054</v>
      </c>
      <c r="B1380" s="1" t="s">
        <v>8055</v>
      </c>
      <c r="C1380" s="1" t="s">
        <v>8056</v>
      </c>
      <c r="D1380" s="1" t="s">
        <v>303</v>
      </c>
      <c r="E1380" s="1" t="s">
        <v>146</v>
      </c>
      <c r="F1380" s="1" t="s">
        <v>63</v>
      </c>
      <c r="G1380" s="1" t="s">
        <v>304</v>
      </c>
      <c r="H1380" s="1" t="s">
        <v>43</v>
      </c>
      <c r="I1380" s="1" t="s">
        <v>44</v>
      </c>
      <c r="J1380" t="s">
        <v>45</v>
      </c>
      <c r="K1380" t="s">
        <v>46</v>
      </c>
      <c r="L1380" s="1" t="s">
        <v>8057</v>
      </c>
      <c r="M1380" s="1" t="s">
        <v>68</v>
      </c>
      <c r="N1380" s="1" t="s">
        <v>49</v>
      </c>
      <c r="O1380" s="1" t="s">
        <v>8058</v>
      </c>
      <c r="P1380" s="1" t="s">
        <v>8059</v>
      </c>
      <c r="Q1380">
        <v>221</v>
      </c>
      <c r="R1380">
        <v>88</v>
      </c>
      <c r="S1380">
        <v>133</v>
      </c>
      <c r="T1380">
        <v>60</v>
      </c>
      <c r="U1380">
        <v>24</v>
      </c>
      <c r="V1380">
        <v>240</v>
      </c>
      <c r="W1380" s="1" t="s">
        <v>72</v>
      </c>
      <c r="X1380" s="1" t="s">
        <v>73</v>
      </c>
      <c r="Y1380" s="1" t="s">
        <v>74</v>
      </c>
      <c r="Z1380">
        <v>19</v>
      </c>
      <c r="AA1380" s="2">
        <v>46180</v>
      </c>
      <c r="AB1380">
        <v>78673</v>
      </c>
      <c r="AC1380">
        <v>113632.35</v>
      </c>
      <c r="AD1380">
        <v>17386733</v>
      </c>
      <c r="AE1380" s="1" t="s">
        <v>55</v>
      </c>
      <c r="AF1380" s="2">
        <v>46185</v>
      </c>
      <c r="AG1380" s="2">
        <v>46195</v>
      </c>
      <c r="AH1380" s="2">
        <v>46836</v>
      </c>
      <c r="AI1380" s="1" t="s">
        <v>91</v>
      </c>
      <c r="AJ1380" s="1" t="s">
        <v>92</v>
      </c>
    </row>
    <row r="1381" spans="1:36">
      <c r="A1381" s="1" t="s">
        <v>8060</v>
      </c>
      <c r="B1381" s="1" t="s">
        <v>8061</v>
      </c>
      <c r="C1381" s="1" t="s">
        <v>8062</v>
      </c>
      <c r="D1381" s="1" t="s">
        <v>1343</v>
      </c>
      <c r="E1381" s="1" t="s">
        <v>122</v>
      </c>
      <c r="F1381" s="1" t="s">
        <v>80</v>
      </c>
      <c r="G1381" s="1" t="s">
        <v>285</v>
      </c>
      <c r="H1381" s="1" t="s">
        <v>43</v>
      </c>
      <c r="I1381" s="1" t="s">
        <v>44</v>
      </c>
      <c r="J1381" t="s">
        <v>82</v>
      </c>
      <c r="K1381" t="s">
        <v>83</v>
      </c>
      <c r="L1381" s="1" t="s">
        <v>8063</v>
      </c>
      <c r="M1381" s="1" t="s">
        <v>100</v>
      </c>
      <c r="N1381" s="1" t="s">
        <v>49</v>
      </c>
      <c r="O1381" s="1" t="s">
        <v>8064</v>
      </c>
      <c r="P1381" s="1" t="s">
        <v>8065</v>
      </c>
      <c r="Q1381">
        <v>51</v>
      </c>
      <c r="R1381">
        <v>9</v>
      </c>
      <c r="S1381">
        <v>42</v>
      </c>
      <c r="T1381">
        <v>10</v>
      </c>
      <c r="U1381">
        <v>4</v>
      </c>
      <c r="V1381">
        <v>60</v>
      </c>
      <c r="W1381" s="1" t="s">
        <v>308</v>
      </c>
      <c r="X1381" s="1" t="s">
        <v>309</v>
      </c>
      <c r="Y1381" s="1" t="s">
        <v>74</v>
      </c>
      <c r="Z1381">
        <v>25</v>
      </c>
      <c r="AA1381" s="2"/>
      <c r="AB1381">
        <v>506704.16</v>
      </c>
      <c r="AC1381">
        <v>732704.51</v>
      </c>
      <c r="AD1381">
        <v>25841912.16</v>
      </c>
      <c r="AE1381" s="1" t="s">
        <v>55</v>
      </c>
      <c r="AF1381" s="2">
        <v>46149</v>
      </c>
      <c r="AG1381" s="2">
        <v>45990</v>
      </c>
      <c r="AH1381" s="2"/>
      <c r="AI1381" s="1" t="s">
        <v>91</v>
      </c>
      <c r="AJ1381" s="1" t="s">
        <v>92</v>
      </c>
    </row>
    <row r="1382" spans="1:36">
      <c r="A1382" s="1" t="s">
        <v>8066</v>
      </c>
      <c r="B1382" s="1" t="s">
        <v>8067</v>
      </c>
      <c r="C1382" s="1" t="s">
        <v>8068</v>
      </c>
      <c r="D1382" s="1" t="s">
        <v>378</v>
      </c>
      <c r="E1382" s="1" t="s">
        <v>110</v>
      </c>
      <c r="F1382" s="1" t="s">
        <v>63</v>
      </c>
      <c r="G1382" s="1" t="s">
        <v>304</v>
      </c>
      <c r="H1382" s="1" t="s">
        <v>43</v>
      </c>
      <c r="I1382" s="1" t="s">
        <v>44</v>
      </c>
      <c r="J1382" t="s">
        <v>45</v>
      </c>
      <c r="K1382" t="s">
        <v>46</v>
      </c>
      <c r="L1382" s="1" t="s">
        <v>8069</v>
      </c>
      <c r="M1382" s="1" t="s">
        <v>68</v>
      </c>
      <c r="N1382" s="1" t="s">
        <v>115</v>
      </c>
      <c r="O1382" s="1" t="s">
        <v>8070</v>
      </c>
      <c r="P1382" s="1" t="s">
        <v>8071</v>
      </c>
      <c r="Q1382">
        <v>114</v>
      </c>
      <c r="R1382">
        <v>20</v>
      </c>
      <c r="S1382">
        <v>94</v>
      </c>
      <c r="T1382">
        <v>50</v>
      </c>
      <c r="U1382">
        <v>20</v>
      </c>
      <c r="V1382">
        <v>400</v>
      </c>
      <c r="W1382" s="1" t="s">
        <v>181</v>
      </c>
      <c r="X1382" s="1" t="s">
        <v>182</v>
      </c>
      <c r="Y1382" s="1" t="s">
        <v>54</v>
      </c>
      <c r="Z1382">
        <v>11</v>
      </c>
      <c r="AA1382" s="2">
        <v>45733</v>
      </c>
      <c r="AB1382">
        <v>115659.96</v>
      </c>
      <c r="AC1382">
        <v>174201.82</v>
      </c>
      <c r="AD1382">
        <v>13185235.439999999</v>
      </c>
      <c r="AE1382" s="1" t="s">
        <v>55</v>
      </c>
      <c r="AF1382" s="2">
        <v>46155</v>
      </c>
      <c r="AG1382" s="2">
        <v>45748</v>
      </c>
      <c r="AH1382" s="2">
        <v>46485</v>
      </c>
      <c r="AI1382" s="1" t="s">
        <v>91</v>
      </c>
      <c r="AJ1382" s="1" t="s">
        <v>92</v>
      </c>
    </row>
    <row r="1383" spans="1:36">
      <c r="A1383" s="1" t="s">
        <v>8072</v>
      </c>
      <c r="B1383" s="1" t="s">
        <v>8073</v>
      </c>
      <c r="C1383" s="1" t="s">
        <v>8074</v>
      </c>
      <c r="D1383" s="1" t="s">
        <v>371</v>
      </c>
      <c r="E1383" s="1" t="s">
        <v>62</v>
      </c>
      <c r="F1383" s="1" t="s">
        <v>111</v>
      </c>
      <c r="G1383" s="1" t="s">
        <v>234</v>
      </c>
      <c r="H1383" s="1" t="s">
        <v>43</v>
      </c>
      <c r="I1383" s="1" t="s">
        <v>44</v>
      </c>
      <c r="J1383" t="s">
        <v>82</v>
      </c>
      <c r="K1383" t="s">
        <v>83</v>
      </c>
      <c r="L1383" s="1" t="s">
        <v>305</v>
      </c>
      <c r="M1383" s="1" t="s">
        <v>139</v>
      </c>
      <c r="N1383" s="1" t="s">
        <v>194</v>
      </c>
      <c r="O1383" s="1" t="s">
        <v>8075</v>
      </c>
      <c r="P1383" s="1" t="s">
        <v>8076</v>
      </c>
      <c r="Q1383">
        <v>95</v>
      </c>
      <c r="R1383">
        <v>22</v>
      </c>
      <c r="S1383">
        <v>73</v>
      </c>
      <c r="T1383">
        <v>20</v>
      </c>
      <c r="U1383">
        <v>10</v>
      </c>
      <c r="V1383">
        <v>200</v>
      </c>
      <c r="W1383" s="1" t="s">
        <v>151</v>
      </c>
      <c r="X1383" s="1" t="s">
        <v>152</v>
      </c>
      <c r="Y1383" s="1" t="s">
        <v>153</v>
      </c>
      <c r="Z1383">
        <v>39</v>
      </c>
      <c r="AA1383" s="2">
        <v>45741</v>
      </c>
      <c r="AB1383">
        <v>279251.03000000003</v>
      </c>
      <c r="AC1383">
        <v>370628.96</v>
      </c>
      <c r="AD1383">
        <v>26528847.850000001</v>
      </c>
      <c r="AE1383" s="1" t="s">
        <v>55</v>
      </c>
      <c r="AF1383" s="2">
        <v>46182</v>
      </c>
      <c r="AG1383" s="2">
        <v>45744</v>
      </c>
      <c r="AH1383" s="2"/>
      <c r="AI1383" s="1" t="s">
        <v>91</v>
      </c>
      <c r="AJ1383" s="1" t="s">
        <v>92</v>
      </c>
    </row>
    <row r="1384" spans="1:36">
      <c r="A1384" s="1" t="s">
        <v>8077</v>
      </c>
      <c r="B1384" s="1" t="s">
        <v>8078</v>
      </c>
      <c r="C1384" s="1" t="s">
        <v>8079</v>
      </c>
      <c r="D1384" s="1" t="s">
        <v>662</v>
      </c>
      <c r="E1384" s="1" t="s">
        <v>186</v>
      </c>
      <c r="F1384" s="1" t="s">
        <v>80</v>
      </c>
      <c r="G1384" s="1" t="s">
        <v>176</v>
      </c>
      <c r="H1384" s="1" t="s">
        <v>43</v>
      </c>
      <c r="I1384" s="1" t="s">
        <v>44</v>
      </c>
      <c r="J1384" t="s">
        <v>82</v>
      </c>
      <c r="K1384" t="s">
        <v>83</v>
      </c>
      <c r="L1384" s="1" t="s">
        <v>589</v>
      </c>
      <c r="M1384" s="1" t="s">
        <v>168</v>
      </c>
      <c r="N1384" s="1" t="s">
        <v>101</v>
      </c>
      <c r="O1384" s="1" t="s">
        <v>8080</v>
      </c>
      <c r="P1384" s="1" t="s">
        <v>1346</v>
      </c>
      <c r="Q1384">
        <v>270</v>
      </c>
      <c r="R1384">
        <v>72</v>
      </c>
      <c r="S1384">
        <v>198</v>
      </c>
      <c r="T1384">
        <v>75</v>
      </c>
      <c r="U1384">
        <v>30</v>
      </c>
      <c r="V1384">
        <v>750</v>
      </c>
      <c r="W1384" s="1" t="s">
        <v>161</v>
      </c>
      <c r="X1384" s="1" t="s">
        <v>162</v>
      </c>
      <c r="Y1384" s="1" t="s">
        <v>54</v>
      </c>
      <c r="Z1384">
        <v>7</v>
      </c>
      <c r="AA1384" s="2">
        <v>45901</v>
      </c>
      <c r="AB1384">
        <v>715047.91</v>
      </c>
      <c r="AC1384">
        <v>1031786.22</v>
      </c>
      <c r="AD1384">
        <v>193062935.69999999</v>
      </c>
      <c r="AE1384" s="1" t="s">
        <v>55</v>
      </c>
      <c r="AF1384" s="2">
        <v>46149</v>
      </c>
      <c r="AG1384" s="2">
        <v>45915</v>
      </c>
      <c r="AH1384" s="2"/>
      <c r="AI1384" s="1" t="s">
        <v>91</v>
      </c>
      <c r="AJ1384" s="1" t="s">
        <v>92</v>
      </c>
    </row>
    <row r="1385" spans="1:36">
      <c r="A1385" s="1" t="s">
        <v>8081</v>
      </c>
      <c r="B1385" s="1" t="s">
        <v>8082</v>
      </c>
      <c r="C1385" s="1" t="s">
        <v>8083</v>
      </c>
      <c r="D1385" s="1" t="s">
        <v>1009</v>
      </c>
      <c r="E1385" s="1" t="s">
        <v>186</v>
      </c>
      <c r="F1385" s="1" t="s">
        <v>363</v>
      </c>
      <c r="G1385" s="1" t="s">
        <v>400</v>
      </c>
      <c r="H1385" s="1" t="s">
        <v>43</v>
      </c>
      <c r="I1385" s="1" t="s">
        <v>44</v>
      </c>
      <c r="J1385" t="s">
        <v>65</v>
      </c>
      <c r="K1385" t="s">
        <v>66</v>
      </c>
      <c r="L1385" s="1" t="s">
        <v>908</v>
      </c>
      <c r="M1385" s="1" t="s">
        <v>48</v>
      </c>
      <c r="N1385" s="1" t="s">
        <v>69</v>
      </c>
      <c r="O1385" s="1" t="s">
        <v>8084</v>
      </c>
      <c r="P1385" s="1" t="s">
        <v>8085</v>
      </c>
      <c r="Q1385">
        <v>16</v>
      </c>
      <c r="R1385">
        <v>4</v>
      </c>
      <c r="S1385">
        <v>12</v>
      </c>
      <c r="T1385">
        <v>15</v>
      </c>
      <c r="U1385">
        <v>4</v>
      </c>
      <c r="V1385">
        <v>90</v>
      </c>
      <c r="W1385" s="1" t="s">
        <v>181</v>
      </c>
      <c r="X1385" s="1" t="s">
        <v>182</v>
      </c>
      <c r="Y1385" s="1" t="s">
        <v>54</v>
      </c>
      <c r="Z1385">
        <v>6</v>
      </c>
      <c r="AA1385" s="2"/>
      <c r="AB1385">
        <v>8645.9</v>
      </c>
      <c r="AC1385">
        <v>10843.66</v>
      </c>
      <c r="AD1385">
        <v>138334.39999999999</v>
      </c>
      <c r="AE1385" s="1" t="s">
        <v>55</v>
      </c>
      <c r="AF1385" s="2">
        <v>46167</v>
      </c>
      <c r="AG1385" s="2">
        <v>46175</v>
      </c>
      <c r="AH1385" s="2"/>
      <c r="AI1385" s="1" t="s">
        <v>91</v>
      </c>
      <c r="AJ1385" s="1" t="s">
        <v>92</v>
      </c>
    </row>
    <row r="1386" spans="1:36">
      <c r="A1386" s="1" t="s">
        <v>8086</v>
      </c>
      <c r="B1386" s="1" t="s">
        <v>8087</v>
      </c>
      <c r="C1386" s="1" t="s">
        <v>8088</v>
      </c>
      <c r="D1386" s="1" t="s">
        <v>378</v>
      </c>
      <c r="E1386" s="1" t="s">
        <v>110</v>
      </c>
      <c r="F1386" s="1" t="s">
        <v>63</v>
      </c>
      <c r="G1386" s="1" t="s">
        <v>64</v>
      </c>
      <c r="H1386" s="1" t="s">
        <v>43</v>
      </c>
      <c r="I1386" s="1" t="s">
        <v>44</v>
      </c>
      <c r="J1386" t="s">
        <v>65</v>
      </c>
      <c r="K1386" t="s">
        <v>66</v>
      </c>
      <c r="L1386" s="1" t="s">
        <v>8089</v>
      </c>
      <c r="M1386" s="1" t="s">
        <v>168</v>
      </c>
      <c r="N1386" s="1" t="s">
        <v>69</v>
      </c>
      <c r="O1386" s="1" t="s">
        <v>8090</v>
      </c>
      <c r="P1386" s="1" t="s">
        <v>8091</v>
      </c>
      <c r="Q1386">
        <v>0</v>
      </c>
      <c r="R1386">
        <v>0</v>
      </c>
      <c r="S1386">
        <v>0</v>
      </c>
      <c r="T1386">
        <v>40</v>
      </c>
      <c r="U1386">
        <v>12</v>
      </c>
      <c r="V1386">
        <v>160</v>
      </c>
      <c r="W1386" s="1" t="s">
        <v>444</v>
      </c>
      <c r="X1386" s="1" t="s">
        <v>445</v>
      </c>
      <c r="Y1386" s="1" t="s">
        <v>74</v>
      </c>
      <c r="Z1386">
        <v>19</v>
      </c>
      <c r="AA1386" s="2">
        <v>45915</v>
      </c>
      <c r="AB1386">
        <v>136429.03</v>
      </c>
      <c r="AC1386">
        <v>170214.97</v>
      </c>
      <c r="AD1386">
        <v>0</v>
      </c>
      <c r="AE1386" s="1" t="s">
        <v>55</v>
      </c>
      <c r="AF1386" s="2">
        <v>46182</v>
      </c>
      <c r="AG1386" s="2">
        <v>45921</v>
      </c>
      <c r="AH1386" s="2">
        <v>46402</v>
      </c>
      <c r="AI1386" s="1" t="s">
        <v>56</v>
      </c>
      <c r="AJ1386" s="1" t="s">
        <v>57</v>
      </c>
    </row>
    <row r="1387" spans="1:36">
      <c r="A1387" s="1" t="s">
        <v>8092</v>
      </c>
      <c r="B1387" s="1" t="s">
        <v>8093</v>
      </c>
      <c r="C1387" s="1" t="s">
        <v>8094</v>
      </c>
      <c r="D1387" s="1" t="s">
        <v>636</v>
      </c>
      <c r="E1387" s="1" t="s">
        <v>134</v>
      </c>
      <c r="F1387" s="1" t="s">
        <v>217</v>
      </c>
      <c r="G1387" s="1" t="s">
        <v>255</v>
      </c>
      <c r="H1387" s="1" t="s">
        <v>43</v>
      </c>
      <c r="I1387" s="1" t="s">
        <v>44</v>
      </c>
      <c r="J1387" t="s">
        <v>82</v>
      </c>
      <c r="K1387" t="s">
        <v>83</v>
      </c>
      <c r="L1387" s="1" t="s">
        <v>1844</v>
      </c>
      <c r="M1387" s="1" t="s">
        <v>168</v>
      </c>
      <c r="N1387" s="1" t="s">
        <v>178</v>
      </c>
      <c r="O1387" s="1" t="s">
        <v>8095</v>
      </c>
      <c r="P1387" s="1" t="s">
        <v>8096</v>
      </c>
      <c r="Q1387">
        <v>43</v>
      </c>
      <c r="R1387">
        <v>9</v>
      </c>
      <c r="S1387">
        <v>34</v>
      </c>
      <c r="T1387">
        <v>25</v>
      </c>
      <c r="U1387">
        <v>10</v>
      </c>
      <c r="V1387">
        <v>100</v>
      </c>
      <c r="W1387" s="1" t="s">
        <v>104</v>
      </c>
      <c r="X1387" s="1" t="s">
        <v>171</v>
      </c>
      <c r="Y1387" s="1" t="s">
        <v>54</v>
      </c>
      <c r="Z1387">
        <v>7</v>
      </c>
      <c r="AA1387" s="2">
        <v>45723</v>
      </c>
      <c r="AB1387">
        <v>88565.1</v>
      </c>
      <c r="AC1387">
        <v>102221.31</v>
      </c>
      <c r="AD1387">
        <v>3808299.3</v>
      </c>
      <c r="AE1387" s="1" t="s">
        <v>55</v>
      </c>
      <c r="AF1387" s="2">
        <v>46162</v>
      </c>
      <c r="AG1387" s="2">
        <v>45737</v>
      </c>
      <c r="AH1387" s="2"/>
      <c r="AI1387" s="1" t="s">
        <v>91</v>
      </c>
      <c r="AJ1387" s="1" t="s">
        <v>92</v>
      </c>
    </row>
    <row r="1388" spans="1:36">
      <c r="A1388" s="1" t="s">
        <v>8097</v>
      </c>
      <c r="B1388" s="1" t="s">
        <v>8098</v>
      </c>
      <c r="C1388" s="1" t="s">
        <v>8099</v>
      </c>
      <c r="D1388" s="1" t="s">
        <v>844</v>
      </c>
      <c r="E1388" s="1" t="s">
        <v>275</v>
      </c>
      <c r="F1388" s="1" t="s">
        <v>622</v>
      </c>
      <c r="G1388" s="1" t="s">
        <v>693</v>
      </c>
      <c r="H1388" s="1" t="s">
        <v>43</v>
      </c>
      <c r="I1388" s="1" t="s">
        <v>44</v>
      </c>
      <c r="J1388" t="s">
        <v>45</v>
      </c>
      <c r="K1388" t="s">
        <v>46</v>
      </c>
      <c r="L1388" s="1" t="s">
        <v>1760</v>
      </c>
      <c r="M1388" s="1" t="s">
        <v>168</v>
      </c>
      <c r="N1388" s="1" t="s">
        <v>203</v>
      </c>
      <c r="O1388" s="1" t="s">
        <v>8100</v>
      </c>
      <c r="P1388" s="1" t="s">
        <v>8101</v>
      </c>
      <c r="Q1388">
        <v>14</v>
      </c>
      <c r="R1388">
        <v>1</v>
      </c>
      <c r="S1388">
        <v>13</v>
      </c>
      <c r="T1388">
        <v>25</v>
      </c>
      <c r="U1388">
        <v>7</v>
      </c>
      <c r="V1388">
        <v>125</v>
      </c>
      <c r="W1388" s="1" t="s">
        <v>151</v>
      </c>
      <c r="X1388" s="1" t="s">
        <v>152</v>
      </c>
      <c r="Y1388" s="1" t="s">
        <v>153</v>
      </c>
      <c r="Z1388">
        <v>38</v>
      </c>
      <c r="AA1388" s="2">
        <v>46018</v>
      </c>
      <c r="AB1388">
        <v>563901.67000000004</v>
      </c>
      <c r="AC1388">
        <v>753060.41</v>
      </c>
      <c r="AD1388">
        <v>7894623.3799999999</v>
      </c>
      <c r="AE1388" s="1" t="s">
        <v>55</v>
      </c>
      <c r="AF1388" s="2">
        <v>46173</v>
      </c>
      <c r="AG1388" s="2">
        <v>46033</v>
      </c>
      <c r="AH1388" s="2"/>
      <c r="AI1388" s="1" t="s">
        <v>129</v>
      </c>
      <c r="AJ1388" s="1" t="s">
        <v>57</v>
      </c>
    </row>
    <row r="1389" spans="1:36">
      <c r="A1389" s="1" t="s">
        <v>8102</v>
      </c>
      <c r="B1389" s="1" t="s">
        <v>8103</v>
      </c>
      <c r="C1389" s="1" t="s">
        <v>8104</v>
      </c>
      <c r="D1389" s="1" t="s">
        <v>508</v>
      </c>
      <c r="E1389" s="1" t="s">
        <v>146</v>
      </c>
      <c r="F1389" s="1" t="s">
        <v>244</v>
      </c>
      <c r="G1389" s="1" t="s">
        <v>509</v>
      </c>
      <c r="H1389" s="1" t="s">
        <v>43</v>
      </c>
      <c r="I1389" s="1" t="s">
        <v>44</v>
      </c>
      <c r="J1389" t="s">
        <v>82</v>
      </c>
      <c r="K1389" t="s">
        <v>83</v>
      </c>
      <c r="L1389" s="1" t="s">
        <v>8105</v>
      </c>
      <c r="M1389" s="1" t="s">
        <v>48</v>
      </c>
      <c r="N1389" s="1" t="s">
        <v>115</v>
      </c>
      <c r="O1389" s="1" t="s">
        <v>8106</v>
      </c>
      <c r="P1389" s="1" t="s">
        <v>639</v>
      </c>
      <c r="Q1389">
        <v>556</v>
      </c>
      <c r="R1389">
        <v>199</v>
      </c>
      <c r="S1389">
        <v>357</v>
      </c>
      <c r="T1389">
        <v>100</v>
      </c>
      <c r="U1389">
        <v>50</v>
      </c>
      <c r="V1389">
        <v>800</v>
      </c>
      <c r="W1389" s="1" t="s">
        <v>308</v>
      </c>
      <c r="X1389" s="1" t="s">
        <v>309</v>
      </c>
      <c r="Y1389" s="1" t="s">
        <v>74</v>
      </c>
      <c r="Z1389">
        <v>24</v>
      </c>
      <c r="AA1389" s="2">
        <v>45759</v>
      </c>
      <c r="AB1389">
        <v>191118.97</v>
      </c>
      <c r="AC1389">
        <v>293598.95</v>
      </c>
      <c r="AD1389">
        <v>106262147.3</v>
      </c>
      <c r="AE1389" s="1" t="s">
        <v>55</v>
      </c>
      <c r="AF1389" s="2">
        <v>46191</v>
      </c>
      <c r="AG1389" s="2">
        <v>45762</v>
      </c>
      <c r="AH1389" s="2"/>
      <c r="AI1389" s="1" t="s">
        <v>91</v>
      </c>
      <c r="AJ1389" s="1" t="s">
        <v>92</v>
      </c>
    </row>
    <row r="1390" spans="1:36">
      <c r="A1390" s="1" t="s">
        <v>8107</v>
      </c>
      <c r="B1390" s="1" t="s">
        <v>8108</v>
      </c>
      <c r="C1390" s="1" t="s">
        <v>8109</v>
      </c>
      <c r="D1390" s="1" t="s">
        <v>880</v>
      </c>
      <c r="E1390" s="1" t="s">
        <v>62</v>
      </c>
      <c r="F1390" s="1" t="s">
        <v>217</v>
      </c>
      <c r="G1390" s="1" t="s">
        <v>487</v>
      </c>
      <c r="H1390" s="1" t="s">
        <v>43</v>
      </c>
      <c r="I1390" s="1" t="s">
        <v>44</v>
      </c>
      <c r="J1390" t="s">
        <v>45</v>
      </c>
      <c r="K1390" t="s">
        <v>46</v>
      </c>
      <c r="L1390" s="1" t="s">
        <v>7030</v>
      </c>
      <c r="M1390" s="1" t="s">
        <v>168</v>
      </c>
      <c r="N1390" s="1" t="s">
        <v>69</v>
      </c>
      <c r="O1390" s="1" t="s">
        <v>8110</v>
      </c>
      <c r="P1390" s="1" t="s">
        <v>8111</v>
      </c>
      <c r="Q1390">
        <v>270</v>
      </c>
      <c r="R1390">
        <v>105</v>
      </c>
      <c r="S1390">
        <v>165</v>
      </c>
      <c r="T1390">
        <v>75</v>
      </c>
      <c r="U1390">
        <v>22</v>
      </c>
      <c r="V1390">
        <v>300</v>
      </c>
      <c r="W1390" s="1" t="s">
        <v>259</v>
      </c>
      <c r="X1390" s="1" t="s">
        <v>260</v>
      </c>
      <c r="Y1390" s="1" t="s">
        <v>54</v>
      </c>
      <c r="Z1390">
        <v>11</v>
      </c>
      <c r="AA1390" s="2">
        <v>45877</v>
      </c>
      <c r="AB1390">
        <v>122400.04</v>
      </c>
      <c r="AC1390">
        <v>181309.69</v>
      </c>
      <c r="AD1390">
        <v>33048010.800000001</v>
      </c>
      <c r="AE1390" s="1" t="s">
        <v>55</v>
      </c>
      <c r="AF1390" s="2">
        <v>46145</v>
      </c>
      <c r="AG1390" s="2">
        <v>45886</v>
      </c>
      <c r="AH1390" s="2"/>
      <c r="AI1390" s="1" t="s">
        <v>91</v>
      </c>
      <c r="AJ1390" s="1" t="s">
        <v>92</v>
      </c>
    </row>
    <row r="1391" spans="1:36">
      <c r="A1391" s="1" t="s">
        <v>8112</v>
      </c>
      <c r="B1391" s="1" t="s">
        <v>8113</v>
      </c>
      <c r="C1391" s="1" t="s">
        <v>8114</v>
      </c>
      <c r="D1391" s="1" t="s">
        <v>588</v>
      </c>
      <c r="E1391" s="1" t="s">
        <v>392</v>
      </c>
      <c r="F1391" s="1" t="s">
        <v>217</v>
      </c>
      <c r="G1391" s="1" t="s">
        <v>218</v>
      </c>
      <c r="H1391" s="1" t="s">
        <v>43</v>
      </c>
      <c r="I1391" s="1" t="s">
        <v>44</v>
      </c>
      <c r="J1391" t="s">
        <v>65</v>
      </c>
      <c r="K1391" t="s">
        <v>66</v>
      </c>
      <c r="L1391" s="1" t="s">
        <v>8115</v>
      </c>
      <c r="M1391" s="1" t="s">
        <v>68</v>
      </c>
      <c r="N1391" s="1" t="s">
        <v>101</v>
      </c>
      <c r="O1391" s="1" t="s">
        <v>8116</v>
      </c>
      <c r="P1391" s="1" t="s">
        <v>8117</v>
      </c>
      <c r="Q1391">
        <v>444</v>
      </c>
      <c r="R1391">
        <v>85</v>
      </c>
      <c r="S1391">
        <v>359</v>
      </c>
      <c r="T1391">
        <v>75</v>
      </c>
      <c r="U1391">
        <v>37</v>
      </c>
      <c r="V1391">
        <v>750</v>
      </c>
      <c r="W1391" s="1" t="s">
        <v>181</v>
      </c>
      <c r="X1391" s="1" t="s">
        <v>182</v>
      </c>
      <c r="Y1391" s="1" t="s">
        <v>54</v>
      </c>
      <c r="Z1391">
        <v>12</v>
      </c>
      <c r="AA1391" s="2">
        <v>45694</v>
      </c>
      <c r="AB1391">
        <v>217413.01</v>
      </c>
      <c r="AC1391">
        <v>327225.03000000003</v>
      </c>
      <c r="AD1391">
        <v>96531376.439999998</v>
      </c>
      <c r="AE1391" s="1" t="s">
        <v>55</v>
      </c>
      <c r="AF1391" s="2">
        <v>46143</v>
      </c>
      <c r="AG1391" s="2">
        <v>45703</v>
      </c>
      <c r="AH1391" s="2"/>
      <c r="AI1391" s="1" t="s">
        <v>91</v>
      </c>
      <c r="AJ1391" s="1" t="s">
        <v>92</v>
      </c>
    </row>
    <row r="1392" spans="1:36">
      <c r="A1392" s="1" t="s">
        <v>8118</v>
      </c>
      <c r="B1392" s="1" t="s">
        <v>8119</v>
      </c>
      <c r="C1392" s="1" t="s">
        <v>8120</v>
      </c>
      <c r="D1392" s="1" t="s">
        <v>1240</v>
      </c>
      <c r="E1392" s="1" t="s">
        <v>243</v>
      </c>
      <c r="F1392" s="1" t="s">
        <v>244</v>
      </c>
      <c r="G1392" s="1" t="s">
        <v>509</v>
      </c>
      <c r="H1392" s="1" t="s">
        <v>43</v>
      </c>
      <c r="I1392" s="1" t="s">
        <v>44</v>
      </c>
      <c r="J1392" t="s">
        <v>65</v>
      </c>
      <c r="K1392" t="s">
        <v>66</v>
      </c>
      <c r="L1392" s="1" t="s">
        <v>7008</v>
      </c>
      <c r="M1392" s="1" t="s">
        <v>68</v>
      </c>
      <c r="N1392" s="1" t="s">
        <v>49</v>
      </c>
      <c r="O1392" s="1" t="s">
        <v>8121</v>
      </c>
      <c r="P1392" s="1" t="s">
        <v>8122</v>
      </c>
      <c r="Q1392">
        <v>38</v>
      </c>
      <c r="R1392">
        <v>5</v>
      </c>
      <c r="S1392">
        <v>33</v>
      </c>
      <c r="T1392">
        <v>75</v>
      </c>
      <c r="U1392">
        <v>22</v>
      </c>
      <c r="V1392">
        <v>600</v>
      </c>
      <c r="W1392" s="1" t="s">
        <v>161</v>
      </c>
      <c r="X1392" s="1" t="s">
        <v>162</v>
      </c>
      <c r="Y1392" s="1" t="s">
        <v>54</v>
      </c>
      <c r="Z1392">
        <v>5</v>
      </c>
      <c r="AA1392" s="2"/>
      <c r="AB1392">
        <v>35001.58</v>
      </c>
      <c r="AC1392">
        <v>46254.45</v>
      </c>
      <c r="AD1392">
        <v>1330060.04</v>
      </c>
      <c r="AE1392" s="1" t="s">
        <v>55</v>
      </c>
      <c r="AF1392" s="2">
        <v>46188</v>
      </c>
      <c r="AG1392" s="2">
        <v>45871</v>
      </c>
      <c r="AH1392" s="2"/>
      <c r="AI1392" s="1" t="s">
        <v>129</v>
      </c>
      <c r="AJ1392" s="1" t="s">
        <v>57</v>
      </c>
    </row>
    <row r="1393" spans="1:36">
      <c r="A1393" s="1" t="s">
        <v>8123</v>
      </c>
      <c r="B1393" s="1" t="s">
        <v>8124</v>
      </c>
      <c r="C1393" s="1" t="s">
        <v>8125</v>
      </c>
      <c r="D1393" s="1" t="s">
        <v>799</v>
      </c>
      <c r="E1393" s="1" t="s">
        <v>254</v>
      </c>
      <c r="F1393" s="1" t="s">
        <v>135</v>
      </c>
      <c r="G1393" s="1" t="s">
        <v>136</v>
      </c>
      <c r="H1393" s="1" t="s">
        <v>137</v>
      </c>
      <c r="I1393" s="1" t="s">
        <v>201</v>
      </c>
      <c r="J1393" t="s">
        <v>65</v>
      </c>
      <c r="K1393" t="s">
        <v>66</v>
      </c>
      <c r="L1393" s="1" t="s">
        <v>2066</v>
      </c>
      <c r="M1393" s="1" t="s">
        <v>48</v>
      </c>
      <c r="N1393" s="1" t="s">
        <v>236</v>
      </c>
      <c r="O1393" s="1" t="s">
        <v>8126</v>
      </c>
      <c r="P1393" s="1" t="s">
        <v>8127</v>
      </c>
      <c r="Q1393">
        <v>0</v>
      </c>
      <c r="R1393">
        <v>0</v>
      </c>
      <c r="S1393">
        <v>0</v>
      </c>
      <c r="T1393">
        <v>50</v>
      </c>
      <c r="U1393">
        <v>15</v>
      </c>
      <c r="V1393">
        <v>200</v>
      </c>
      <c r="W1393" s="1" t="s">
        <v>72</v>
      </c>
      <c r="X1393" s="1" t="s">
        <v>73</v>
      </c>
      <c r="Y1393" s="1" t="s">
        <v>74</v>
      </c>
      <c r="Z1393">
        <v>16</v>
      </c>
      <c r="AA1393" s="2">
        <v>45975</v>
      </c>
      <c r="AB1393">
        <v>37369.589999999997</v>
      </c>
      <c r="AC1393">
        <v>55120.61</v>
      </c>
      <c r="AD1393">
        <v>0</v>
      </c>
      <c r="AE1393" s="1" t="s">
        <v>55</v>
      </c>
      <c r="AF1393" s="2">
        <v>46165</v>
      </c>
      <c r="AG1393" s="2">
        <v>45981</v>
      </c>
      <c r="AH1393" s="2">
        <v>46153</v>
      </c>
      <c r="AI1393" s="1" t="s">
        <v>56</v>
      </c>
      <c r="AJ1393" s="1" t="s">
        <v>57</v>
      </c>
    </row>
    <row r="1394" spans="1:36">
      <c r="A1394" s="1" t="s">
        <v>8128</v>
      </c>
      <c r="B1394" s="1" t="s">
        <v>8129</v>
      </c>
      <c r="C1394" s="1" t="s">
        <v>8130</v>
      </c>
      <c r="D1394" s="1" t="s">
        <v>225</v>
      </c>
      <c r="E1394" s="1" t="s">
        <v>40</v>
      </c>
      <c r="F1394" s="1" t="s">
        <v>123</v>
      </c>
      <c r="G1394" s="1" t="s">
        <v>200</v>
      </c>
      <c r="H1394" s="1" t="s">
        <v>43</v>
      </c>
      <c r="I1394" s="1" t="s">
        <v>44</v>
      </c>
      <c r="J1394" t="s">
        <v>65</v>
      </c>
      <c r="K1394" t="s">
        <v>66</v>
      </c>
      <c r="L1394" s="1" t="s">
        <v>8131</v>
      </c>
      <c r="M1394" s="1" t="s">
        <v>68</v>
      </c>
      <c r="N1394" s="1" t="s">
        <v>278</v>
      </c>
      <c r="O1394" s="1" t="s">
        <v>8132</v>
      </c>
      <c r="P1394" s="1" t="s">
        <v>8133</v>
      </c>
      <c r="Q1394">
        <v>5</v>
      </c>
      <c r="R1394">
        <v>0</v>
      </c>
      <c r="S1394">
        <v>5</v>
      </c>
      <c r="T1394">
        <v>100</v>
      </c>
      <c r="U1394">
        <v>40</v>
      </c>
      <c r="V1394">
        <v>600</v>
      </c>
      <c r="W1394" s="1" t="s">
        <v>229</v>
      </c>
      <c r="X1394" s="1" t="s">
        <v>230</v>
      </c>
      <c r="Y1394" s="1" t="s">
        <v>153</v>
      </c>
      <c r="Z1394">
        <v>33</v>
      </c>
      <c r="AA1394" s="2">
        <v>45798</v>
      </c>
      <c r="AB1394">
        <v>239402.21</v>
      </c>
      <c r="AC1394">
        <v>347134.64</v>
      </c>
      <c r="AD1394">
        <v>1197011.05</v>
      </c>
      <c r="AE1394" s="1" t="s">
        <v>55</v>
      </c>
      <c r="AF1394" s="2">
        <v>46177</v>
      </c>
      <c r="AG1394" s="2">
        <v>45804</v>
      </c>
      <c r="AH1394" s="2"/>
      <c r="AI1394" s="1" t="s">
        <v>129</v>
      </c>
      <c r="AJ1394" s="1" t="s">
        <v>57</v>
      </c>
    </row>
    <row r="1395" spans="1:36">
      <c r="A1395" s="1" t="s">
        <v>8134</v>
      </c>
      <c r="B1395" s="1" t="s">
        <v>8135</v>
      </c>
      <c r="C1395" s="1" t="s">
        <v>8136</v>
      </c>
      <c r="D1395" s="1" t="s">
        <v>264</v>
      </c>
      <c r="E1395" s="1" t="s">
        <v>265</v>
      </c>
      <c r="F1395" s="1" t="s">
        <v>266</v>
      </c>
      <c r="G1395" s="1" t="s">
        <v>267</v>
      </c>
      <c r="H1395" s="1" t="s">
        <v>43</v>
      </c>
      <c r="I1395" s="1" t="s">
        <v>44</v>
      </c>
      <c r="J1395" t="s">
        <v>65</v>
      </c>
      <c r="K1395" t="s">
        <v>66</v>
      </c>
      <c r="L1395" s="1" t="s">
        <v>8137</v>
      </c>
      <c r="M1395" s="1" t="s">
        <v>100</v>
      </c>
      <c r="N1395" s="1" t="s">
        <v>69</v>
      </c>
      <c r="O1395" s="1" t="s">
        <v>8138</v>
      </c>
      <c r="P1395" s="1" t="s">
        <v>8139</v>
      </c>
      <c r="Q1395">
        <v>244</v>
      </c>
      <c r="R1395">
        <v>11</v>
      </c>
      <c r="S1395">
        <v>233</v>
      </c>
      <c r="T1395">
        <v>100</v>
      </c>
      <c r="U1395">
        <v>30</v>
      </c>
      <c r="V1395">
        <v>500</v>
      </c>
      <c r="W1395" s="1" t="s">
        <v>72</v>
      </c>
      <c r="X1395" s="1" t="s">
        <v>73</v>
      </c>
      <c r="Y1395" s="1" t="s">
        <v>74</v>
      </c>
      <c r="Z1395">
        <v>15</v>
      </c>
      <c r="AA1395" s="2">
        <v>46040</v>
      </c>
      <c r="AB1395">
        <v>706219.27</v>
      </c>
      <c r="AC1395">
        <v>1010373.16</v>
      </c>
      <c r="AD1395">
        <v>172317501.90000001</v>
      </c>
      <c r="AE1395" s="1" t="s">
        <v>55</v>
      </c>
      <c r="AF1395" s="2">
        <v>46154</v>
      </c>
      <c r="AG1395" s="2">
        <v>46049</v>
      </c>
      <c r="AH1395" s="2"/>
      <c r="AI1395" s="1" t="s">
        <v>91</v>
      </c>
      <c r="AJ1395" s="1" t="s">
        <v>92</v>
      </c>
    </row>
    <row r="1396" spans="1:36">
      <c r="A1396" s="1" t="s">
        <v>8140</v>
      </c>
      <c r="B1396" s="1" t="s">
        <v>8141</v>
      </c>
      <c r="C1396" s="1" t="s">
        <v>8142</v>
      </c>
      <c r="D1396" s="1" t="s">
        <v>2078</v>
      </c>
      <c r="E1396" s="1" t="s">
        <v>243</v>
      </c>
      <c r="F1396" s="1" t="s">
        <v>244</v>
      </c>
      <c r="G1396" s="1" t="s">
        <v>778</v>
      </c>
      <c r="H1396" s="1" t="s">
        <v>43</v>
      </c>
      <c r="I1396" s="1" t="s">
        <v>44</v>
      </c>
      <c r="J1396" t="s">
        <v>65</v>
      </c>
      <c r="K1396" t="s">
        <v>66</v>
      </c>
      <c r="L1396" s="1" t="s">
        <v>5052</v>
      </c>
      <c r="M1396" s="1" t="s">
        <v>168</v>
      </c>
      <c r="N1396" s="1" t="s">
        <v>178</v>
      </c>
      <c r="O1396" s="1" t="s">
        <v>8143</v>
      </c>
      <c r="P1396" s="1" t="s">
        <v>8144</v>
      </c>
      <c r="Q1396">
        <v>76</v>
      </c>
      <c r="R1396">
        <v>16</v>
      </c>
      <c r="S1396">
        <v>60</v>
      </c>
      <c r="T1396">
        <v>60</v>
      </c>
      <c r="U1396">
        <v>24</v>
      </c>
      <c r="V1396">
        <v>600</v>
      </c>
      <c r="W1396" s="1" t="s">
        <v>444</v>
      </c>
      <c r="X1396" s="1" t="s">
        <v>445</v>
      </c>
      <c r="Y1396" s="1" t="s">
        <v>74</v>
      </c>
      <c r="Z1396">
        <v>19</v>
      </c>
      <c r="AA1396" s="2">
        <v>46063</v>
      </c>
      <c r="AB1396">
        <v>242631.73</v>
      </c>
      <c r="AC1396">
        <v>322457.53999999998</v>
      </c>
      <c r="AD1396">
        <v>18440011.48</v>
      </c>
      <c r="AE1396" s="1" t="s">
        <v>55</v>
      </c>
      <c r="AF1396" s="2">
        <v>46162</v>
      </c>
      <c r="AG1396" s="2">
        <v>46064</v>
      </c>
      <c r="AH1396" s="2"/>
      <c r="AI1396" s="1" t="s">
        <v>91</v>
      </c>
      <c r="AJ1396" s="1" t="s">
        <v>92</v>
      </c>
    </row>
    <row r="1397" spans="1:36">
      <c r="A1397" s="1" t="s">
        <v>8145</v>
      </c>
      <c r="B1397" s="1" t="s">
        <v>8146</v>
      </c>
      <c r="C1397" s="1" t="s">
        <v>8147</v>
      </c>
      <c r="D1397" s="1" t="s">
        <v>971</v>
      </c>
      <c r="E1397" s="1" t="s">
        <v>110</v>
      </c>
      <c r="F1397" s="1" t="s">
        <v>41</v>
      </c>
      <c r="G1397" s="1" t="s">
        <v>42</v>
      </c>
      <c r="H1397" s="1" t="s">
        <v>43</v>
      </c>
      <c r="I1397" s="1" t="s">
        <v>44</v>
      </c>
      <c r="J1397" t="s">
        <v>45</v>
      </c>
      <c r="K1397" t="s">
        <v>46</v>
      </c>
      <c r="L1397" s="1" t="s">
        <v>5232</v>
      </c>
      <c r="M1397" s="1" t="s">
        <v>114</v>
      </c>
      <c r="N1397" s="1" t="s">
        <v>49</v>
      </c>
      <c r="O1397" s="1" t="s">
        <v>8148</v>
      </c>
      <c r="P1397" s="1" t="s">
        <v>8149</v>
      </c>
      <c r="Q1397">
        <v>69</v>
      </c>
      <c r="R1397">
        <v>18</v>
      </c>
      <c r="S1397">
        <v>51</v>
      </c>
      <c r="T1397">
        <v>15</v>
      </c>
      <c r="U1397">
        <v>6</v>
      </c>
      <c r="V1397">
        <v>150</v>
      </c>
      <c r="W1397" s="1" t="s">
        <v>52</v>
      </c>
      <c r="X1397" s="1" t="s">
        <v>53</v>
      </c>
      <c r="Y1397" s="1" t="s">
        <v>54</v>
      </c>
      <c r="Z1397">
        <v>5</v>
      </c>
      <c r="AA1397" s="2">
        <v>45805</v>
      </c>
      <c r="AB1397">
        <v>79486.990000000005</v>
      </c>
      <c r="AC1397">
        <v>101951.84</v>
      </c>
      <c r="AD1397">
        <v>5484602.3099999996</v>
      </c>
      <c r="AE1397" s="1" t="s">
        <v>55</v>
      </c>
      <c r="AF1397" s="2">
        <v>46162</v>
      </c>
      <c r="AG1397" s="2">
        <v>45816</v>
      </c>
      <c r="AH1397" s="2"/>
      <c r="AI1397" s="1" t="s">
        <v>91</v>
      </c>
      <c r="AJ1397" s="1" t="s">
        <v>92</v>
      </c>
    </row>
    <row r="1398" spans="1:36">
      <c r="A1398" s="1" t="s">
        <v>8150</v>
      </c>
      <c r="B1398" s="1" t="s">
        <v>8151</v>
      </c>
      <c r="C1398" s="1" t="s">
        <v>8152</v>
      </c>
      <c r="D1398" s="1" t="s">
        <v>426</v>
      </c>
      <c r="E1398" s="1" t="s">
        <v>146</v>
      </c>
      <c r="F1398" s="1" t="s">
        <v>266</v>
      </c>
      <c r="G1398" s="1" t="s">
        <v>313</v>
      </c>
      <c r="H1398" s="1" t="s">
        <v>43</v>
      </c>
      <c r="I1398" s="1" t="s">
        <v>44</v>
      </c>
      <c r="J1398" t="s">
        <v>82</v>
      </c>
      <c r="K1398" t="s">
        <v>83</v>
      </c>
      <c r="L1398" s="1" t="s">
        <v>8153</v>
      </c>
      <c r="M1398" s="1" t="s">
        <v>85</v>
      </c>
      <c r="N1398" s="1" t="s">
        <v>236</v>
      </c>
      <c r="O1398" s="1" t="s">
        <v>8154</v>
      </c>
      <c r="P1398" s="1" t="s">
        <v>8155</v>
      </c>
      <c r="Q1398">
        <v>201</v>
      </c>
      <c r="R1398">
        <v>6</v>
      </c>
      <c r="S1398">
        <v>195</v>
      </c>
      <c r="T1398">
        <v>40</v>
      </c>
      <c r="U1398">
        <v>16</v>
      </c>
      <c r="V1398">
        <v>400</v>
      </c>
      <c r="W1398" s="1" t="s">
        <v>259</v>
      </c>
      <c r="X1398" s="1" t="s">
        <v>260</v>
      </c>
      <c r="Y1398" s="1" t="s">
        <v>54</v>
      </c>
      <c r="Z1398">
        <v>5</v>
      </c>
      <c r="AA1398" s="2">
        <v>45998</v>
      </c>
      <c r="AB1398">
        <v>496971.6</v>
      </c>
      <c r="AC1398">
        <v>715118.59</v>
      </c>
      <c r="AD1398">
        <v>99891291.599999994</v>
      </c>
      <c r="AE1398" s="1" t="s">
        <v>55</v>
      </c>
      <c r="AF1398" s="2">
        <v>46148</v>
      </c>
      <c r="AG1398" s="2">
        <v>45999</v>
      </c>
      <c r="AH1398" s="2"/>
      <c r="AI1398" s="1" t="s">
        <v>91</v>
      </c>
      <c r="AJ1398" s="1" t="s">
        <v>92</v>
      </c>
    </row>
    <row r="1399" spans="1:36">
      <c r="A1399" s="1" t="s">
        <v>8156</v>
      </c>
      <c r="B1399" s="1" t="s">
        <v>8157</v>
      </c>
      <c r="C1399" s="1" t="s">
        <v>8158</v>
      </c>
      <c r="D1399" s="1" t="s">
        <v>1009</v>
      </c>
      <c r="E1399" s="1" t="s">
        <v>186</v>
      </c>
      <c r="F1399" s="1" t="s">
        <v>363</v>
      </c>
      <c r="G1399" s="1" t="s">
        <v>495</v>
      </c>
      <c r="H1399" s="1" t="s">
        <v>43</v>
      </c>
      <c r="I1399" s="1" t="s">
        <v>44</v>
      </c>
      <c r="J1399" t="s">
        <v>82</v>
      </c>
      <c r="K1399" t="s">
        <v>83</v>
      </c>
      <c r="L1399" s="1" t="s">
        <v>2174</v>
      </c>
      <c r="M1399" s="1" t="s">
        <v>68</v>
      </c>
      <c r="N1399" s="1" t="s">
        <v>203</v>
      </c>
      <c r="O1399" s="1" t="s">
        <v>8159</v>
      </c>
      <c r="P1399" s="1" t="s">
        <v>8160</v>
      </c>
      <c r="Q1399">
        <v>61</v>
      </c>
      <c r="R1399">
        <v>22</v>
      </c>
      <c r="S1399">
        <v>39</v>
      </c>
      <c r="T1399">
        <v>25</v>
      </c>
      <c r="U1399">
        <v>12</v>
      </c>
      <c r="V1399">
        <v>100</v>
      </c>
      <c r="W1399" s="1" t="s">
        <v>88</v>
      </c>
      <c r="X1399" s="1" t="s">
        <v>89</v>
      </c>
      <c r="Y1399" s="1" t="s">
        <v>90</v>
      </c>
      <c r="Z1399">
        <v>32</v>
      </c>
      <c r="AA1399" s="2">
        <v>45685</v>
      </c>
      <c r="AB1399">
        <v>8581.39</v>
      </c>
      <c r="AC1399">
        <v>12827.87</v>
      </c>
      <c r="AD1399">
        <v>523464.79</v>
      </c>
      <c r="AE1399" s="1" t="s">
        <v>55</v>
      </c>
      <c r="AF1399" s="2">
        <v>46188</v>
      </c>
      <c r="AG1399" s="2">
        <v>45694</v>
      </c>
      <c r="AH1399" s="2"/>
      <c r="AI1399" s="1" t="s">
        <v>91</v>
      </c>
      <c r="AJ1399" s="1" t="s">
        <v>92</v>
      </c>
    </row>
    <row r="1400" spans="1:36">
      <c r="A1400" s="1" t="s">
        <v>8161</v>
      </c>
      <c r="B1400" s="1" t="s">
        <v>8162</v>
      </c>
      <c r="C1400" s="1" t="s">
        <v>8163</v>
      </c>
      <c r="D1400" s="1" t="s">
        <v>378</v>
      </c>
      <c r="E1400" s="1" t="s">
        <v>110</v>
      </c>
      <c r="F1400" s="1" t="s">
        <v>63</v>
      </c>
      <c r="G1400" s="1" t="s">
        <v>304</v>
      </c>
      <c r="H1400" s="1" t="s">
        <v>43</v>
      </c>
      <c r="I1400" s="1" t="s">
        <v>44</v>
      </c>
      <c r="J1400" t="s">
        <v>82</v>
      </c>
      <c r="K1400" t="s">
        <v>83</v>
      </c>
      <c r="L1400" s="1" t="s">
        <v>8164</v>
      </c>
      <c r="M1400" s="1" t="s">
        <v>126</v>
      </c>
      <c r="N1400" s="1" t="s">
        <v>236</v>
      </c>
      <c r="O1400" s="1" t="s">
        <v>8165</v>
      </c>
      <c r="P1400" s="1" t="s">
        <v>8166</v>
      </c>
      <c r="Q1400">
        <v>56</v>
      </c>
      <c r="R1400">
        <v>13</v>
      </c>
      <c r="S1400">
        <v>43</v>
      </c>
      <c r="T1400">
        <v>10</v>
      </c>
      <c r="U1400">
        <v>3</v>
      </c>
      <c r="V1400">
        <v>80</v>
      </c>
      <c r="W1400" s="1" t="s">
        <v>161</v>
      </c>
      <c r="X1400" s="1" t="s">
        <v>162</v>
      </c>
      <c r="Y1400" s="1" t="s">
        <v>54</v>
      </c>
      <c r="Z1400">
        <v>4</v>
      </c>
      <c r="AA1400" s="2">
        <v>45662</v>
      </c>
      <c r="AB1400">
        <v>95579.26</v>
      </c>
      <c r="AC1400">
        <v>128731.38</v>
      </c>
      <c r="AD1400">
        <v>5352438.5599999996</v>
      </c>
      <c r="AE1400" s="1" t="s">
        <v>55</v>
      </c>
      <c r="AF1400" s="2">
        <v>46170</v>
      </c>
      <c r="AG1400" s="2">
        <v>45677</v>
      </c>
      <c r="AH1400" s="2">
        <v>46565</v>
      </c>
      <c r="AI1400" s="1" t="s">
        <v>91</v>
      </c>
      <c r="AJ1400" s="1" t="s">
        <v>92</v>
      </c>
    </row>
    <row r="1401" spans="1:36">
      <c r="A1401" s="1" t="s">
        <v>8167</v>
      </c>
      <c r="B1401" s="1" t="s">
        <v>8168</v>
      </c>
      <c r="C1401" s="1" t="s">
        <v>8169</v>
      </c>
      <c r="D1401" s="1" t="s">
        <v>334</v>
      </c>
      <c r="E1401" s="1" t="s">
        <v>335</v>
      </c>
      <c r="F1401" s="1" t="s">
        <v>97</v>
      </c>
      <c r="G1401" s="1" t="s">
        <v>98</v>
      </c>
      <c r="H1401" s="1" t="s">
        <v>43</v>
      </c>
      <c r="I1401" s="1" t="s">
        <v>44</v>
      </c>
      <c r="J1401" t="s">
        <v>82</v>
      </c>
      <c r="K1401" t="s">
        <v>83</v>
      </c>
      <c r="L1401" s="1" t="s">
        <v>2710</v>
      </c>
      <c r="M1401" s="1" t="s">
        <v>139</v>
      </c>
      <c r="N1401" s="1" t="s">
        <v>115</v>
      </c>
      <c r="O1401" s="1" t="s">
        <v>8170</v>
      </c>
      <c r="P1401" s="1" t="s">
        <v>8171</v>
      </c>
      <c r="Q1401">
        <v>49</v>
      </c>
      <c r="R1401">
        <v>14</v>
      </c>
      <c r="S1401">
        <v>35</v>
      </c>
      <c r="T1401">
        <v>10</v>
      </c>
      <c r="U1401">
        <v>4</v>
      </c>
      <c r="V1401">
        <v>50</v>
      </c>
      <c r="W1401" s="1" t="s">
        <v>104</v>
      </c>
      <c r="X1401" s="1" t="s">
        <v>105</v>
      </c>
      <c r="Y1401" s="1" t="s">
        <v>54</v>
      </c>
      <c r="Z1401">
        <v>7</v>
      </c>
      <c r="AA1401" s="2">
        <v>45848</v>
      </c>
      <c r="AB1401">
        <v>163190.45000000001</v>
      </c>
      <c r="AC1401">
        <v>201653.6</v>
      </c>
      <c r="AD1401">
        <v>7996332.0499999998</v>
      </c>
      <c r="AE1401" s="1" t="s">
        <v>55</v>
      </c>
      <c r="AF1401" s="2">
        <v>46165</v>
      </c>
      <c r="AG1401" s="2">
        <v>45851</v>
      </c>
      <c r="AH1401" s="2"/>
      <c r="AI1401" s="1" t="s">
        <v>91</v>
      </c>
      <c r="AJ1401" s="1" t="s">
        <v>92</v>
      </c>
    </row>
    <row r="1402" spans="1:36">
      <c r="A1402" s="1" t="s">
        <v>8172</v>
      </c>
      <c r="B1402" s="1" t="s">
        <v>8173</v>
      </c>
      <c r="C1402" s="1" t="s">
        <v>8174</v>
      </c>
      <c r="D1402" s="1" t="s">
        <v>426</v>
      </c>
      <c r="E1402" s="1" t="s">
        <v>146</v>
      </c>
      <c r="F1402" s="1" t="s">
        <v>266</v>
      </c>
      <c r="G1402" s="1" t="s">
        <v>267</v>
      </c>
      <c r="H1402" s="1" t="s">
        <v>43</v>
      </c>
      <c r="I1402" s="1" t="s">
        <v>44</v>
      </c>
      <c r="J1402" t="s">
        <v>45</v>
      </c>
      <c r="K1402" t="s">
        <v>46</v>
      </c>
      <c r="L1402" s="1" t="s">
        <v>8175</v>
      </c>
      <c r="M1402" s="1" t="s">
        <v>126</v>
      </c>
      <c r="N1402" s="1" t="s">
        <v>236</v>
      </c>
      <c r="O1402" s="1" t="s">
        <v>8176</v>
      </c>
      <c r="P1402" s="1" t="s">
        <v>8177</v>
      </c>
      <c r="Q1402">
        <v>0</v>
      </c>
      <c r="R1402">
        <v>0</v>
      </c>
      <c r="S1402">
        <v>0</v>
      </c>
      <c r="T1402">
        <v>30</v>
      </c>
      <c r="U1402">
        <v>9</v>
      </c>
      <c r="V1402">
        <v>180</v>
      </c>
      <c r="W1402" s="1" t="s">
        <v>72</v>
      </c>
      <c r="X1402" s="1" t="s">
        <v>73</v>
      </c>
      <c r="Y1402" s="1" t="s">
        <v>74</v>
      </c>
      <c r="Z1402">
        <v>14</v>
      </c>
      <c r="AA1402" s="2">
        <v>45725</v>
      </c>
      <c r="AB1402">
        <v>723354.49</v>
      </c>
      <c r="AC1402">
        <v>1049684.73</v>
      </c>
      <c r="AD1402">
        <v>0</v>
      </c>
      <c r="AE1402" s="1" t="s">
        <v>55</v>
      </c>
      <c r="AF1402" s="2">
        <v>46175</v>
      </c>
      <c r="AG1402" s="2">
        <v>45736</v>
      </c>
      <c r="AH1402" s="2"/>
      <c r="AI1402" s="1" t="s">
        <v>56</v>
      </c>
      <c r="AJ1402" s="1" t="s">
        <v>57</v>
      </c>
    </row>
    <row r="1403" spans="1:36">
      <c r="A1403" s="1" t="s">
        <v>8178</v>
      </c>
      <c r="B1403" s="1" t="s">
        <v>8179</v>
      </c>
      <c r="C1403" s="1" t="s">
        <v>8180</v>
      </c>
      <c r="D1403" s="1" t="s">
        <v>621</v>
      </c>
      <c r="E1403" s="1" t="s">
        <v>265</v>
      </c>
      <c r="F1403" s="1" t="s">
        <v>622</v>
      </c>
      <c r="G1403" s="1" t="s">
        <v>693</v>
      </c>
      <c r="H1403" s="1" t="s">
        <v>43</v>
      </c>
      <c r="I1403" s="1" t="s">
        <v>44</v>
      </c>
      <c r="J1403" t="s">
        <v>45</v>
      </c>
      <c r="K1403" t="s">
        <v>46</v>
      </c>
      <c r="L1403" s="1" t="s">
        <v>1123</v>
      </c>
      <c r="M1403" s="1" t="s">
        <v>114</v>
      </c>
      <c r="N1403" s="1" t="s">
        <v>236</v>
      </c>
      <c r="O1403" s="1" t="s">
        <v>8181</v>
      </c>
      <c r="P1403" s="1" t="s">
        <v>8182</v>
      </c>
      <c r="Q1403">
        <v>0</v>
      </c>
      <c r="R1403">
        <v>0</v>
      </c>
      <c r="S1403">
        <v>0</v>
      </c>
      <c r="T1403">
        <v>25</v>
      </c>
      <c r="U1403">
        <v>10</v>
      </c>
      <c r="V1403">
        <v>250</v>
      </c>
      <c r="W1403" s="1" t="s">
        <v>249</v>
      </c>
      <c r="X1403" s="1" t="s">
        <v>375</v>
      </c>
      <c r="Y1403" s="1" t="s">
        <v>54</v>
      </c>
      <c r="Z1403">
        <v>3</v>
      </c>
      <c r="AA1403" s="2">
        <v>45818</v>
      </c>
      <c r="AB1403">
        <v>829839.63</v>
      </c>
      <c r="AC1403">
        <v>1108645.4099999999</v>
      </c>
      <c r="AD1403">
        <v>0</v>
      </c>
      <c r="AE1403" s="1" t="s">
        <v>55</v>
      </c>
      <c r="AF1403" s="2">
        <v>46182</v>
      </c>
      <c r="AG1403" s="2">
        <v>45820</v>
      </c>
      <c r="AH1403" s="2"/>
      <c r="AI1403" s="1" t="s">
        <v>56</v>
      </c>
      <c r="AJ1403" s="1" t="s">
        <v>57</v>
      </c>
    </row>
    <row r="1404" spans="1:36">
      <c r="A1404" s="1" t="s">
        <v>8183</v>
      </c>
      <c r="B1404" s="1" t="s">
        <v>8184</v>
      </c>
      <c r="C1404" s="1" t="s">
        <v>8185</v>
      </c>
      <c r="D1404" s="1" t="s">
        <v>1015</v>
      </c>
      <c r="E1404" s="1" t="s">
        <v>62</v>
      </c>
      <c r="F1404" s="1" t="s">
        <v>80</v>
      </c>
      <c r="G1404" s="1" t="s">
        <v>81</v>
      </c>
      <c r="H1404" s="1" t="s">
        <v>43</v>
      </c>
      <c r="I1404" s="1" t="s">
        <v>44</v>
      </c>
      <c r="J1404" t="s">
        <v>65</v>
      </c>
      <c r="K1404" t="s">
        <v>66</v>
      </c>
      <c r="L1404" s="1" t="s">
        <v>298</v>
      </c>
      <c r="M1404" s="1" t="s">
        <v>168</v>
      </c>
      <c r="N1404" s="1" t="s">
        <v>278</v>
      </c>
      <c r="O1404" s="1" t="s">
        <v>8186</v>
      </c>
      <c r="P1404" s="1" t="s">
        <v>8187</v>
      </c>
      <c r="Q1404">
        <v>5</v>
      </c>
      <c r="R1404">
        <v>1</v>
      </c>
      <c r="S1404">
        <v>4</v>
      </c>
      <c r="T1404">
        <v>25</v>
      </c>
      <c r="U1404">
        <v>7</v>
      </c>
      <c r="V1404">
        <v>200</v>
      </c>
      <c r="W1404" s="1" t="s">
        <v>72</v>
      </c>
      <c r="X1404" s="1" t="s">
        <v>73</v>
      </c>
      <c r="Y1404" s="1" t="s">
        <v>74</v>
      </c>
      <c r="Z1404">
        <v>15</v>
      </c>
      <c r="AA1404" s="2">
        <v>45673</v>
      </c>
      <c r="AB1404">
        <v>353989.52</v>
      </c>
      <c r="AC1404">
        <v>480118.94</v>
      </c>
      <c r="AD1404">
        <v>1769947.6</v>
      </c>
      <c r="AE1404" s="1" t="s">
        <v>55</v>
      </c>
      <c r="AF1404" s="2">
        <v>46192</v>
      </c>
      <c r="AG1404" s="2">
        <v>45686</v>
      </c>
      <c r="AH1404" s="2"/>
      <c r="AI1404" s="1" t="s">
        <v>129</v>
      </c>
      <c r="AJ1404" s="1" t="s">
        <v>57</v>
      </c>
    </row>
    <row r="1405" spans="1:36">
      <c r="A1405" s="1" t="s">
        <v>8188</v>
      </c>
      <c r="B1405" s="1" t="s">
        <v>8189</v>
      </c>
      <c r="C1405" s="1"/>
      <c r="D1405" s="1" t="s">
        <v>334</v>
      </c>
      <c r="E1405" s="1" t="s">
        <v>335</v>
      </c>
      <c r="F1405" s="1" t="s">
        <v>97</v>
      </c>
      <c r="G1405" s="1" t="s">
        <v>614</v>
      </c>
      <c r="H1405" s="1" t="s">
        <v>43</v>
      </c>
      <c r="I1405" s="1" t="s">
        <v>44</v>
      </c>
      <c r="J1405" t="s">
        <v>45</v>
      </c>
      <c r="K1405" t="s">
        <v>46</v>
      </c>
      <c r="L1405" s="1" t="s">
        <v>8190</v>
      </c>
      <c r="M1405" s="1" t="s">
        <v>68</v>
      </c>
      <c r="N1405" s="1" t="s">
        <v>49</v>
      </c>
      <c r="O1405" s="1" t="s">
        <v>8191</v>
      </c>
      <c r="P1405" s="1" t="s">
        <v>8192</v>
      </c>
      <c r="Q1405">
        <v>19</v>
      </c>
      <c r="R1405">
        <v>6</v>
      </c>
      <c r="S1405">
        <v>13</v>
      </c>
      <c r="T1405">
        <v>25</v>
      </c>
      <c r="U1405">
        <v>10</v>
      </c>
      <c r="V1405">
        <v>200</v>
      </c>
      <c r="W1405" s="1" t="s">
        <v>52</v>
      </c>
      <c r="X1405" s="1" t="s">
        <v>53</v>
      </c>
      <c r="Y1405" s="1" t="s">
        <v>54</v>
      </c>
      <c r="Z1405">
        <v>5</v>
      </c>
      <c r="AA1405" s="2">
        <v>46057</v>
      </c>
      <c r="AB1405">
        <v>135005.62</v>
      </c>
      <c r="AC1405">
        <v>178341.39</v>
      </c>
      <c r="AD1405">
        <v>2565106.7799999998</v>
      </c>
      <c r="AE1405" s="1" t="s">
        <v>55</v>
      </c>
      <c r="AF1405" s="2">
        <v>46174</v>
      </c>
      <c r="AG1405" s="2">
        <v>46069</v>
      </c>
      <c r="AH1405" s="2"/>
      <c r="AI1405" s="1" t="s">
        <v>129</v>
      </c>
      <c r="AJ1405" s="1" t="s">
        <v>57</v>
      </c>
    </row>
    <row r="1406" spans="1:36">
      <c r="A1406" s="1" t="s">
        <v>8193</v>
      </c>
      <c r="B1406" s="1" t="s">
        <v>8194</v>
      </c>
      <c r="C1406" s="1" t="s">
        <v>8195</v>
      </c>
      <c r="D1406" s="1" t="s">
        <v>39</v>
      </c>
      <c r="E1406" s="1" t="s">
        <v>40</v>
      </c>
      <c r="F1406" s="1" t="s">
        <v>41</v>
      </c>
      <c r="G1406" s="1" t="s">
        <v>42</v>
      </c>
      <c r="H1406" s="1" t="s">
        <v>43</v>
      </c>
      <c r="I1406" s="1" t="s">
        <v>44</v>
      </c>
      <c r="J1406" t="s">
        <v>82</v>
      </c>
      <c r="K1406" t="s">
        <v>83</v>
      </c>
      <c r="L1406" s="1" t="s">
        <v>7771</v>
      </c>
      <c r="M1406" s="1" t="s">
        <v>139</v>
      </c>
      <c r="N1406" s="1" t="s">
        <v>178</v>
      </c>
      <c r="O1406" s="1" t="s">
        <v>8196</v>
      </c>
      <c r="P1406" s="1" t="s">
        <v>8197</v>
      </c>
      <c r="Q1406">
        <v>20</v>
      </c>
      <c r="R1406">
        <v>2</v>
      </c>
      <c r="S1406">
        <v>18</v>
      </c>
      <c r="T1406">
        <v>15</v>
      </c>
      <c r="U1406">
        <v>7</v>
      </c>
      <c r="V1406">
        <v>90</v>
      </c>
      <c r="W1406" s="1" t="s">
        <v>151</v>
      </c>
      <c r="X1406" s="1" t="s">
        <v>152</v>
      </c>
      <c r="Y1406" s="1" t="s">
        <v>153</v>
      </c>
      <c r="Z1406">
        <v>34</v>
      </c>
      <c r="AA1406" s="2">
        <v>46147</v>
      </c>
      <c r="AB1406">
        <v>20427.52</v>
      </c>
      <c r="AC1406">
        <v>25711.5</v>
      </c>
      <c r="AD1406">
        <v>408550.40000000002</v>
      </c>
      <c r="AE1406" s="1" t="s">
        <v>55</v>
      </c>
      <c r="AF1406" s="2">
        <v>46152</v>
      </c>
      <c r="AG1406" s="2">
        <v>46159</v>
      </c>
      <c r="AH1406" s="2"/>
      <c r="AI1406" s="1" t="s">
        <v>91</v>
      </c>
      <c r="AJ1406" s="1" t="s">
        <v>92</v>
      </c>
    </row>
    <row r="1407" spans="1:36">
      <c r="A1407" s="1" t="s">
        <v>8198</v>
      </c>
      <c r="B1407" s="1" t="s">
        <v>8199</v>
      </c>
      <c r="C1407" s="1" t="s">
        <v>8200</v>
      </c>
      <c r="D1407" s="1" t="s">
        <v>1179</v>
      </c>
      <c r="E1407" s="1" t="s">
        <v>110</v>
      </c>
      <c r="F1407" s="1" t="s">
        <v>41</v>
      </c>
      <c r="G1407" s="1" t="s">
        <v>786</v>
      </c>
      <c r="H1407" s="1" t="s">
        <v>43</v>
      </c>
      <c r="I1407" s="1" t="s">
        <v>44</v>
      </c>
      <c r="J1407" t="s">
        <v>82</v>
      </c>
      <c r="K1407" t="s">
        <v>83</v>
      </c>
      <c r="L1407" s="1" t="s">
        <v>4637</v>
      </c>
      <c r="M1407" s="1" t="s">
        <v>100</v>
      </c>
      <c r="N1407" s="1" t="s">
        <v>194</v>
      </c>
      <c r="O1407" s="1" t="s">
        <v>8201</v>
      </c>
      <c r="P1407" s="1" t="s">
        <v>8202</v>
      </c>
      <c r="Q1407">
        <v>181</v>
      </c>
      <c r="R1407">
        <v>65</v>
      </c>
      <c r="S1407">
        <v>116</v>
      </c>
      <c r="T1407">
        <v>60</v>
      </c>
      <c r="U1407">
        <v>18</v>
      </c>
      <c r="V1407">
        <v>360</v>
      </c>
      <c r="W1407" s="1" t="s">
        <v>104</v>
      </c>
      <c r="X1407" s="1" t="s">
        <v>105</v>
      </c>
      <c r="Y1407" s="1" t="s">
        <v>54</v>
      </c>
      <c r="Z1407">
        <v>8</v>
      </c>
      <c r="AA1407" s="2">
        <v>46016</v>
      </c>
      <c r="AB1407">
        <v>155884.17000000001</v>
      </c>
      <c r="AC1407">
        <v>200985.59</v>
      </c>
      <c r="AD1407">
        <v>28215034.77</v>
      </c>
      <c r="AE1407" s="1" t="s">
        <v>55</v>
      </c>
      <c r="AF1407" s="2">
        <v>46194</v>
      </c>
      <c r="AG1407" s="2">
        <v>46031</v>
      </c>
      <c r="AH1407" s="2"/>
      <c r="AI1407" s="1" t="s">
        <v>91</v>
      </c>
      <c r="AJ1407" s="1" t="s">
        <v>92</v>
      </c>
    </row>
    <row r="1408" spans="1:36">
      <c r="A1408" s="1" t="s">
        <v>8203</v>
      </c>
      <c r="B1408" s="1" t="s">
        <v>8204</v>
      </c>
      <c r="C1408" s="1" t="s">
        <v>8205</v>
      </c>
      <c r="D1408" s="1" t="s">
        <v>564</v>
      </c>
      <c r="E1408" s="1" t="s">
        <v>265</v>
      </c>
      <c r="F1408" s="1" t="s">
        <v>266</v>
      </c>
      <c r="G1408" s="1" t="s">
        <v>313</v>
      </c>
      <c r="H1408" s="1" t="s">
        <v>43</v>
      </c>
      <c r="I1408" s="1" t="s">
        <v>44</v>
      </c>
      <c r="J1408" t="s">
        <v>82</v>
      </c>
      <c r="K1408" t="s">
        <v>83</v>
      </c>
      <c r="L1408" s="1" t="s">
        <v>8206</v>
      </c>
      <c r="M1408" s="1" t="s">
        <v>85</v>
      </c>
      <c r="N1408" s="1" t="s">
        <v>178</v>
      </c>
      <c r="O1408" s="1" t="s">
        <v>8207</v>
      </c>
      <c r="P1408" s="1" t="s">
        <v>8208</v>
      </c>
      <c r="Q1408">
        <v>142</v>
      </c>
      <c r="R1408">
        <v>26</v>
      </c>
      <c r="S1408">
        <v>116</v>
      </c>
      <c r="T1408">
        <v>20</v>
      </c>
      <c r="U1408">
        <v>10</v>
      </c>
      <c r="V1408">
        <v>160</v>
      </c>
      <c r="W1408" s="1" t="s">
        <v>88</v>
      </c>
      <c r="X1408" s="1" t="s">
        <v>89</v>
      </c>
      <c r="Y1408" s="1" t="s">
        <v>90</v>
      </c>
      <c r="Z1408">
        <v>32</v>
      </c>
      <c r="AA1408" s="2">
        <v>46076</v>
      </c>
      <c r="AB1408">
        <v>328165.76000000001</v>
      </c>
      <c r="AC1408">
        <v>381168.68</v>
      </c>
      <c r="AD1408">
        <v>46599537.920000002</v>
      </c>
      <c r="AE1408" s="1" t="s">
        <v>55</v>
      </c>
      <c r="AF1408" s="2">
        <v>46151</v>
      </c>
      <c r="AG1408" s="2">
        <v>46083</v>
      </c>
      <c r="AH1408" s="2"/>
      <c r="AI1408" s="1" t="s">
        <v>91</v>
      </c>
      <c r="AJ1408" s="1" t="s">
        <v>92</v>
      </c>
    </row>
    <row r="1409" spans="1:36">
      <c r="A1409" s="1" t="s">
        <v>8209</v>
      </c>
      <c r="B1409" s="1" t="s">
        <v>8210</v>
      </c>
      <c r="C1409" s="1" t="s">
        <v>8211</v>
      </c>
      <c r="D1409" s="1" t="s">
        <v>39</v>
      </c>
      <c r="E1409" s="1" t="s">
        <v>40</v>
      </c>
      <c r="F1409" s="1" t="s">
        <v>41</v>
      </c>
      <c r="G1409" s="1" t="s">
        <v>786</v>
      </c>
      <c r="H1409" s="1" t="s">
        <v>43</v>
      </c>
      <c r="I1409" s="1" t="s">
        <v>44</v>
      </c>
      <c r="J1409" t="s">
        <v>82</v>
      </c>
      <c r="K1409" t="s">
        <v>83</v>
      </c>
      <c r="L1409" s="1" t="s">
        <v>1222</v>
      </c>
      <c r="M1409" s="1" t="s">
        <v>139</v>
      </c>
      <c r="N1409" s="1" t="s">
        <v>203</v>
      </c>
      <c r="O1409" s="1" t="s">
        <v>8212</v>
      </c>
      <c r="P1409" s="1" t="s">
        <v>8213</v>
      </c>
      <c r="Q1409">
        <v>68</v>
      </c>
      <c r="R1409">
        <v>24</v>
      </c>
      <c r="S1409">
        <v>44</v>
      </c>
      <c r="T1409">
        <v>20</v>
      </c>
      <c r="U1409">
        <v>6</v>
      </c>
      <c r="V1409">
        <v>100</v>
      </c>
      <c r="W1409" s="1" t="s">
        <v>151</v>
      </c>
      <c r="X1409" s="1" t="s">
        <v>152</v>
      </c>
      <c r="Y1409" s="1" t="s">
        <v>153</v>
      </c>
      <c r="Z1409">
        <v>36</v>
      </c>
      <c r="AA1409" s="2">
        <v>46078</v>
      </c>
      <c r="AB1409">
        <v>69172.600000000006</v>
      </c>
      <c r="AC1409">
        <v>104749.12</v>
      </c>
      <c r="AD1409">
        <v>4703736.8</v>
      </c>
      <c r="AE1409" s="1" t="s">
        <v>55</v>
      </c>
      <c r="AF1409" s="2">
        <v>46193</v>
      </c>
      <c r="AG1409" s="2">
        <v>46082</v>
      </c>
      <c r="AH1409" s="2"/>
      <c r="AI1409" s="1" t="s">
        <v>91</v>
      </c>
      <c r="AJ1409" s="1" t="s">
        <v>92</v>
      </c>
    </row>
    <row r="1410" spans="1:36">
      <c r="A1410" s="1" t="s">
        <v>8214</v>
      </c>
      <c r="B1410" s="1" t="s">
        <v>8215</v>
      </c>
      <c r="C1410" s="1" t="s">
        <v>8216</v>
      </c>
      <c r="D1410" s="1" t="s">
        <v>880</v>
      </c>
      <c r="E1410" s="1" t="s">
        <v>62</v>
      </c>
      <c r="F1410" s="1" t="s">
        <v>217</v>
      </c>
      <c r="G1410" s="1" t="s">
        <v>487</v>
      </c>
      <c r="H1410" s="1" t="s">
        <v>43</v>
      </c>
      <c r="I1410" s="1" t="s">
        <v>44</v>
      </c>
      <c r="J1410" t="s">
        <v>82</v>
      </c>
      <c r="K1410" t="s">
        <v>83</v>
      </c>
      <c r="L1410" s="1" t="s">
        <v>8217</v>
      </c>
      <c r="M1410" s="1" t="s">
        <v>168</v>
      </c>
      <c r="N1410" s="1" t="s">
        <v>101</v>
      </c>
      <c r="O1410" s="1" t="s">
        <v>8218</v>
      </c>
      <c r="P1410" s="1" t="s">
        <v>8219</v>
      </c>
      <c r="Q1410">
        <v>97</v>
      </c>
      <c r="R1410">
        <v>38</v>
      </c>
      <c r="S1410">
        <v>59</v>
      </c>
      <c r="T1410">
        <v>30</v>
      </c>
      <c r="U1410">
        <v>15</v>
      </c>
      <c r="V1410">
        <v>120</v>
      </c>
      <c r="W1410" s="1" t="s">
        <v>104</v>
      </c>
      <c r="X1410" s="1" t="s">
        <v>105</v>
      </c>
      <c r="Y1410" s="1" t="s">
        <v>54</v>
      </c>
      <c r="Z1410">
        <v>4</v>
      </c>
      <c r="AA1410" s="2">
        <v>45696</v>
      </c>
      <c r="AB1410">
        <v>492580.19</v>
      </c>
      <c r="AC1410">
        <v>595855.09</v>
      </c>
      <c r="AD1410">
        <v>47780278.43</v>
      </c>
      <c r="AE1410" s="1" t="s">
        <v>55</v>
      </c>
      <c r="AF1410" s="2">
        <v>46158</v>
      </c>
      <c r="AG1410" s="2">
        <v>45711</v>
      </c>
      <c r="AH1410" s="2"/>
      <c r="AI1410" s="1" t="s">
        <v>91</v>
      </c>
      <c r="AJ1410" s="1" t="s">
        <v>92</v>
      </c>
    </row>
    <row r="1411" spans="1:36">
      <c r="A1411" s="1" t="s">
        <v>8220</v>
      </c>
      <c r="B1411" s="1" t="s">
        <v>3215</v>
      </c>
      <c r="C1411" s="1"/>
      <c r="D1411" s="1" t="s">
        <v>274</v>
      </c>
      <c r="E1411" s="1" t="s">
        <v>275</v>
      </c>
      <c r="F1411" s="1" t="s">
        <v>266</v>
      </c>
      <c r="G1411" s="1" t="s">
        <v>267</v>
      </c>
      <c r="H1411" s="1" t="s">
        <v>43</v>
      </c>
      <c r="I1411" s="1" t="s">
        <v>44</v>
      </c>
      <c r="J1411" t="s">
        <v>65</v>
      </c>
      <c r="K1411" t="s">
        <v>66</v>
      </c>
      <c r="L1411" s="1" t="s">
        <v>8221</v>
      </c>
      <c r="M1411" s="1" t="s">
        <v>100</v>
      </c>
      <c r="N1411" s="1" t="s">
        <v>194</v>
      </c>
      <c r="O1411" s="1" t="s">
        <v>8222</v>
      </c>
      <c r="P1411" s="1" t="s">
        <v>8223</v>
      </c>
      <c r="Q1411">
        <v>361</v>
      </c>
      <c r="R1411">
        <v>134</v>
      </c>
      <c r="S1411">
        <v>227</v>
      </c>
      <c r="T1411">
        <v>40</v>
      </c>
      <c r="U1411">
        <v>12</v>
      </c>
      <c r="V1411">
        <v>320</v>
      </c>
      <c r="W1411" s="1" t="s">
        <v>229</v>
      </c>
      <c r="X1411" s="1" t="s">
        <v>171</v>
      </c>
      <c r="Y1411" s="1" t="s">
        <v>153</v>
      </c>
      <c r="Z1411">
        <v>34</v>
      </c>
      <c r="AA1411" s="2">
        <v>46064</v>
      </c>
      <c r="AB1411">
        <v>504012.48</v>
      </c>
      <c r="AC1411">
        <v>763098.13</v>
      </c>
      <c r="AD1411">
        <v>181948505.30000001</v>
      </c>
      <c r="AE1411" s="1" t="s">
        <v>55</v>
      </c>
      <c r="AF1411" s="2">
        <v>46150</v>
      </c>
      <c r="AG1411" s="2">
        <v>46071</v>
      </c>
      <c r="AH1411" s="2"/>
      <c r="AI1411" s="1" t="s">
        <v>410</v>
      </c>
      <c r="AJ1411" s="1" t="s">
        <v>92</v>
      </c>
    </row>
    <row r="1412" spans="1:36">
      <c r="A1412" s="1" t="s">
        <v>8224</v>
      </c>
      <c r="B1412" s="1" t="s">
        <v>8225</v>
      </c>
      <c r="C1412" s="1" t="s">
        <v>8226</v>
      </c>
      <c r="D1412" s="1" t="s">
        <v>274</v>
      </c>
      <c r="E1412" s="1" t="s">
        <v>275</v>
      </c>
      <c r="F1412" s="1" t="s">
        <v>266</v>
      </c>
      <c r="G1412" s="1" t="s">
        <v>267</v>
      </c>
      <c r="H1412" s="1" t="s">
        <v>43</v>
      </c>
      <c r="I1412" s="1" t="s">
        <v>44</v>
      </c>
      <c r="J1412" t="s">
        <v>65</v>
      </c>
      <c r="K1412" t="s">
        <v>66</v>
      </c>
      <c r="L1412" s="1" t="s">
        <v>624</v>
      </c>
      <c r="M1412" s="1" t="s">
        <v>100</v>
      </c>
      <c r="N1412" s="1" t="s">
        <v>203</v>
      </c>
      <c r="O1412" s="1" t="s">
        <v>8227</v>
      </c>
      <c r="P1412" s="1" t="s">
        <v>8228</v>
      </c>
      <c r="Q1412">
        <v>370</v>
      </c>
      <c r="R1412">
        <v>61</v>
      </c>
      <c r="S1412">
        <v>309</v>
      </c>
      <c r="T1412">
        <v>50</v>
      </c>
      <c r="U1412">
        <v>20</v>
      </c>
      <c r="V1412">
        <v>500</v>
      </c>
      <c r="W1412" s="1" t="s">
        <v>444</v>
      </c>
      <c r="X1412" s="1" t="s">
        <v>445</v>
      </c>
      <c r="Y1412" s="1" t="s">
        <v>74</v>
      </c>
      <c r="Z1412">
        <v>19</v>
      </c>
      <c r="AA1412" s="2">
        <v>45664</v>
      </c>
      <c r="AB1412">
        <v>520176.46</v>
      </c>
      <c r="AC1412">
        <v>751988.31</v>
      </c>
      <c r="AD1412">
        <v>192465290.19999999</v>
      </c>
      <c r="AE1412" s="1" t="s">
        <v>55</v>
      </c>
      <c r="AF1412" s="2">
        <v>46144</v>
      </c>
      <c r="AG1412" s="2">
        <v>45665</v>
      </c>
      <c r="AH1412" s="2"/>
      <c r="AI1412" s="1" t="s">
        <v>91</v>
      </c>
      <c r="AJ1412" s="1" t="s">
        <v>92</v>
      </c>
    </row>
    <row r="1413" spans="1:36">
      <c r="A1413" s="1" t="s">
        <v>8229</v>
      </c>
      <c r="B1413" s="1" t="s">
        <v>8230</v>
      </c>
      <c r="C1413" s="1" t="s">
        <v>8231</v>
      </c>
      <c r="D1413" s="1" t="s">
        <v>303</v>
      </c>
      <c r="E1413" s="1" t="s">
        <v>146</v>
      </c>
      <c r="F1413" s="1" t="s">
        <v>63</v>
      </c>
      <c r="G1413" s="1" t="s">
        <v>384</v>
      </c>
      <c r="H1413" s="1" t="s">
        <v>43</v>
      </c>
      <c r="I1413" s="1" t="s">
        <v>44</v>
      </c>
      <c r="J1413" t="s">
        <v>45</v>
      </c>
      <c r="K1413" t="s">
        <v>46</v>
      </c>
      <c r="L1413" s="1" t="s">
        <v>8232</v>
      </c>
      <c r="M1413" s="1" t="s">
        <v>114</v>
      </c>
      <c r="N1413" s="1" t="s">
        <v>278</v>
      </c>
      <c r="O1413" s="1" t="s">
        <v>8233</v>
      </c>
      <c r="P1413" s="1" t="s">
        <v>8234</v>
      </c>
      <c r="Q1413">
        <v>674</v>
      </c>
      <c r="R1413">
        <v>263</v>
      </c>
      <c r="S1413">
        <v>411</v>
      </c>
      <c r="T1413">
        <v>75</v>
      </c>
      <c r="U1413">
        <v>37</v>
      </c>
      <c r="V1413">
        <v>600</v>
      </c>
      <c r="W1413" s="1" t="s">
        <v>52</v>
      </c>
      <c r="X1413" s="1" t="s">
        <v>53</v>
      </c>
      <c r="Y1413" s="1" t="s">
        <v>54</v>
      </c>
      <c r="Z1413">
        <v>6</v>
      </c>
      <c r="AA1413" s="2">
        <v>46067</v>
      </c>
      <c r="AB1413">
        <v>56335.6</v>
      </c>
      <c r="AC1413">
        <v>83442.490000000005</v>
      </c>
      <c r="AD1413">
        <v>37970194.399999999</v>
      </c>
      <c r="AE1413" s="1" t="s">
        <v>55</v>
      </c>
      <c r="AF1413" s="2">
        <v>46176</v>
      </c>
      <c r="AG1413" s="2">
        <v>46070</v>
      </c>
      <c r="AH1413" s="2">
        <v>46906</v>
      </c>
      <c r="AI1413" s="1" t="s">
        <v>410</v>
      </c>
      <c r="AJ1413" s="1" t="s">
        <v>92</v>
      </c>
    </row>
    <row r="1414" spans="1:36">
      <c r="A1414" s="1" t="s">
        <v>8235</v>
      </c>
      <c r="B1414" s="1" t="s">
        <v>8236</v>
      </c>
      <c r="C1414" s="1" t="s">
        <v>8237</v>
      </c>
      <c r="D1414" s="1" t="s">
        <v>362</v>
      </c>
      <c r="E1414" s="1" t="s">
        <v>186</v>
      </c>
      <c r="F1414" s="1" t="s">
        <v>363</v>
      </c>
      <c r="G1414" s="1" t="s">
        <v>495</v>
      </c>
      <c r="H1414" s="1" t="s">
        <v>43</v>
      </c>
      <c r="I1414" s="1" t="s">
        <v>44</v>
      </c>
      <c r="J1414" t="s">
        <v>82</v>
      </c>
      <c r="K1414" t="s">
        <v>83</v>
      </c>
      <c r="L1414" s="1" t="s">
        <v>3206</v>
      </c>
      <c r="M1414" s="1" t="s">
        <v>68</v>
      </c>
      <c r="N1414" s="1" t="s">
        <v>178</v>
      </c>
      <c r="O1414" s="1" t="s">
        <v>8238</v>
      </c>
      <c r="P1414" s="1" t="s">
        <v>8239</v>
      </c>
      <c r="Q1414">
        <v>14</v>
      </c>
      <c r="R1414">
        <v>5</v>
      </c>
      <c r="S1414">
        <v>9</v>
      </c>
      <c r="T1414">
        <v>20</v>
      </c>
      <c r="U1414">
        <v>8</v>
      </c>
      <c r="V1414">
        <v>80</v>
      </c>
      <c r="W1414" s="1" t="s">
        <v>161</v>
      </c>
      <c r="X1414" s="1" t="s">
        <v>162</v>
      </c>
      <c r="Y1414" s="1" t="s">
        <v>54</v>
      </c>
      <c r="Z1414">
        <v>3</v>
      </c>
      <c r="AA1414" s="2">
        <v>46155</v>
      </c>
      <c r="AB1414">
        <v>41483</v>
      </c>
      <c r="AC1414">
        <v>53103.06</v>
      </c>
      <c r="AD1414">
        <v>580762</v>
      </c>
      <c r="AE1414" s="1" t="s">
        <v>55</v>
      </c>
      <c r="AF1414" s="2">
        <v>46199</v>
      </c>
      <c r="AG1414" s="2">
        <v>46167</v>
      </c>
      <c r="AH1414" s="2"/>
      <c r="AI1414" s="1" t="s">
        <v>129</v>
      </c>
      <c r="AJ1414" s="1" t="s">
        <v>57</v>
      </c>
    </row>
    <row r="1415" spans="1:36">
      <c r="A1415" s="1" t="s">
        <v>8240</v>
      </c>
      <c r="B1415" s="1" t="s">
        <v>8241</v>
      </c>
      <c r="C1415" s="1" t="s">
        <v>8242</v>
      </c>
      <c r="D1415" s="1" t="s">
        <v>327</v>
      </c>
      <c r="E1415" s="1" t="s">
        <v>40</v>
      </c>
      <c r="F1415" s="1" t="s">
        <v>123</v>
      </c>
      <c r="G1415" s="1" t="s">
        <v>200</v>
      </c>
      <c r="H1415" s="1" t="s">
        <v>43</v>
      </c>
      <c r="I1415" s="1" t="s">
        <v>44</v>
      </c>
      <c r="J1415" t="s">
        <v>45</v>
      </c>
      <c r="K1415" t="s">
        <v>46</v>
      </c>
      <c r="L1415" s="1" t="s">
        <v>8243</v>
      </c>
      <c r="M1415" s="1" t="s">
        <v>168</v>
      </c>
      <c r="N1415" s="1" t="s">
        <v>278</v>
      </c>
      <c r="O1415" s="1" t="s">
        <v>8244</v>
      </c>
      <c r="P1415" s="1" t="s">
        <v>8245</v>
      </c>
      <c r="Q1415">
        <v>202</v>
      </c>
      <c r="R1415">
        <v>53</v>
      </c>
      <c r="S1415">
        <v>149</v>
      </c>
      <c r="T1415">
        <v>75</v>
      </c>
      <c r="U1415">
        <v>30</v>
      </c>
      <c r="V1415">
        <v>300</v>
      </c>
      <c r="W1415" s="1" t="s">
        <v>259</v>
      </c>
      <c r="X1415" s="1" t="s">
        <v>260</v>
      </c>
      <c r="Y1415" s="1" t="s">
        <v>54</v>
      </c>
      <c r="Z1415">
        <v>9</v>
      </c>
      <c r="AA1415" s="2">
        <v>46155</v>
      </c>
      <c r="AB1415">
        <v>635240.68000000005</v>
      </c>
      <c r="AC1415">
        <v>793402.5</v>
      </c>
      <c r="AD1415">
        <v>128318617.40000001</v>
      </c>
      <c r="AE1415" s="1" t="s">
        <v>55</v>
      </c>
      <c r="AF1415" s="2">
        <v>46187</v>
      </c>
      <c r="AG1415" s="2">
        <v>46163</v>
      </c>
      <c r="AH1415" s="2"/>
      <c r="AI1415" s="1" t="s">
        <v>91</v>
      </c>
      <c r="AJ1415" s="1" t="s">
        <v>92</v>
      </c>
    </row>
    <row r="1416" spans="1:36">
      <c r="A1416" s="1" t="s">
        <v>8246</v>
      </c>
      <c r="B1416" s="1" t="s">
        <v>8247</v>
      </c>
      <c r="C1416" s="1" t="s">
        <v>8248</v>
      </c>
      <c r="D1416" s="1" t="s">
        <v>157</v>
      </c>
      <c r="E1416" s="1" t="s">
        <v>122</v>
      </c>
      <c r="F1416" s="1" t="s">
        <v>80</v>
      </c>
      <c r="G1416" s="1" t="s">
        <v>285</v>
      </c>
      <c r="H1416" s="1" t="s">
        <v>43</v>
      </c>
      <c r="I1416" s="1" t="s">
        <v>44</v>
      </c>
      <c r="J1416" t="s">
        <v>45</v>
      </c>
      <c r="K1416" t="s">
        <v>46</v>
      </c>
      <c r="L1416" s="1" t="s">
        <v>8249</v>
      </c>
      <c r="M1416" s="1" t="s">
        <v>168</v>
      </c>
      <c r="N1416" s="1" t="s">
        <v>178</v>
      </c>
      <c r="O1416" s="1" t="s">
        <v>8250</v>
      </c>
      <c r="P1416" s="1" t="s">
        <v>8251</v>
      </c>
      <c r="Q1416">
        <v>227</v>
      </c>
      <c r="R1416">
        <v>86</v>
      </c>
      <c r="S1416">
        <v>141</v>
      </c>
      <c r="T1416">
        <v>25</v>
      </c>
      <c r="U1416">
        <v>12</v>
      </c>
      <c r="V1416">
        <v>200</v>
      </c>
      <c r="W1416" s="1" t="s">
        <v>151</v>
      </c>
      <c r="X1416" s="1" t="s">
        <v>152</v>
      </c>
      <c r="Y1416" s="1" t="s">
        <v>153</v>
      </c>
      <c r="Z1416">
        <v>39</v>
      </c>
      <c r="AA1416" s="2">
        <v>45982</v>
      </c>
      <c r="AB1416">
        <v>948932.45</v>
      </c>
      <c r="AC1416">
        <v>1234441.78</v>
      </c>
      <c r="AD1416">
        <v>215407666.19999999</v>
      </c>
      <c r="AE1416" s="1" t="s">
        <v>55</v>
      </c>
      <c r="AF1416" s="2">
        <v>46182</v>
      </c>
      <c r="AG1416" s="2">
        <v>45993</v>
      </c>
      <c r="AH1416" s="2"/>
      <c r="AI1416" s="1" t="s">
        <v>410</v>
      </c>
      <c r="AJ1416" s="1" t="s">
        <v>92</v>
      </c>
    </row>
    <row r="1417" spans="1:36">
      <c r="A1417" s="1" t="s">
        <v>8252</v>
      </c>
      <c r="B1417" s="1" t="s">
        <v>8253</v>
      </c>
      <c r="C1417" s="1" t="s">
        <v>8254</v>
      </c>
      <c r="D1417" s="1" t="s">
        <v>643</v>
      </c>
      <c r="E1417" s="1" t="s">
        <v>62</v>
      </c>
      <c r="F1417" s="1" t="s">
        <v>135</v>
      </c>
      <c r="G1417" s="1" t="s">
        <v>136</v>
      </c>
      <c r="H1417" s="1" t="s">
        <v>137</v>
      </c>
      <c r="I1417" s="1" t="s">
        <v>44</v>
      </c>
      <c r="J1417" t="s">
        <v>82</v>
      </c>
      <c r="K1417" t="s">
        <v>83</v>
      </c>
      <c r="L1417" s="1" t="s">
        <v>8255</v>
      </c>
      <c r="M1417" s="1" t="s">
        <v>126</v>
      </c>
      <c r="N1417" s="1" t="s">
        <v>203</v>
      </c>
      <c r="O1417" s="1" t="s">
        <v>8256</v>
      </c>
      <c r="P1417" s="1" t="s">
        <v>8257</v>
      </c>
      <c r="Q1417">
        <v>137</v>
      </c>
      <c r="R1417">
        <v>49</v>
      </c>
      <c r="S1417">
        <v>88</v>
      </c>
      <c r="T1417">
        <v>100</v>
      </c>
      <c r="U1417">
        <v>40</v>
      </c>
      <c r="V1417">
        <v>600</v>
      </c>
      <c r="W1417" s="1" t="s">
        <v>308</v>
      </c>
      <c r="X1417" s="1" t="s">
        <v>309</v>
      </c>
      <c r="Y1417" s="1" t="s">
        <v>74</v>
      </c>
      <c r="Z1417">
        <v>25</v>
      </c>
      <c r="AA1417" s="2">
        <v>46068</v>
      </c>
      <c r="AB1417">
        <v>29756.36</v>
      </c>
      <c r="AC1417">
        <v>37917.699999999997</v>
      </c>
      <c r="AD1417">
        <v>4076621.32</v>
      </c>
      <c r="AE1417" s="1" t="s">
        <v>55</v>
      </c>
      <c r="AF1417" s="2">
        <v>46177</v>
      </c>
      <c r="AG1417" s="2">
        <v>46078</v>
      </c>
      <c r="AH1417" s="2">
        <v>46563</v>
      </c>
      <c r="AI1417" s="1" t="s">
        <v>91</v>
      </c>
      <c r="AJ1417" s="1" t="s">
        <v>92</v>
      </c>
    </row>
    <row r="1418" spans="1:36">
      <c r="A1418" s="1" t="s">
        <v>8258</v>
      </c>
      <c r="B1418" s="1" t="s">
        <v>8259</v>
      </c>
      <c r="C1418" s="1" t="s">
        <v>8260</v>
      </c>
      <c r="D1418" s="1" t="s">
        <v>1502</v>
      </c>
      <c r="E1418" s="1" t="s">
        <v>79</v>
      </c>
      <c r="F1418" s="1" t="s">
        <v>80</v>
      </c>
      <c r="G1418" s="1" t="s">
        <v>285</v>
      </c>
      <c r="H1418" s="1" t="s">
        <v>43</v>
      </c>
      <c r="I1418" s="1" t="s">
        <v>44</v>
      </c>
      <c r="J1418" t="s">
        <v>82</v>
      </c>
      <c r="K1418" t="s">
        <v>83</v>
      </c>
      <c r="L1418" s="1" t="s">
        <v>3119</v>
      </c>
      <c r="M1418" s="1" t="s">
        <v>100</v>
      </c>
      <c r="N1418" s="1" t="s">
        <v>69</v>
      </c>
      <c r="O1418" s="1" t="s">
        <v>8261</v>
      </c>
      <c r="P1418" s="1" t="s">
        <v>6831</v>
      </c>
      <c r="Q1418">
        <v>24</v>
      </c>
      <c r="R1418">
        <v>5</v>
      </c>
      <c r="S1418">
        <v>19</v>
      </c>
      <c r="T1418">
        <v>40</v>
      </c>
      <c r="U1418">
        <v>12</v>
      </c>
      <c r="V1418">
        <v>160</v>
      </c>
      <c r="W1418" s="1" t="s">
        <v>308</v>
      </c>
      <c r="X1418" s="1" t="s">
        <v>309</v>
      </c>
      <c r="Y1418" s="1" t="s">
        <v>74</v>
      </c>
      <c r="Z1418">
        <v>25</v>
      </c>
      <c r="AA1418" s="2">
        <v>45951</v>
      </c>
      <c r="AB1418">
        <v>1372096.71</v>
      </c>
      <c r="AC1418">
        <v>1640216.54</v>
      </c>
      <c r="AD1418">
        <v>32930321.039999999</v>
      </c>
      <c r="AE1418" s="1" t="s">
        <v>55</v>
      </c>
      <c r="AF1418" s="2">
        <v>46184</v>
      </c>
      <c r="AG1418" s="2">
        <v>45957</v>
      </c>
      <c r="AH1418" s="2"/>
      <c r="AI1418" s="1" t="s">
        <v>129</v>
      </c>
      <c r="AJ1418" s="1" t="s">
        <v>57</v>
      </c>
    </row>
    <row r="1419" spans="1:36">
      <c r="A1419" s="1" t="s">
        <v>8262</v>
      </c>
      <c r="B1419" s="1" t="s">
        <v>8263</v>
      </c>
      <c r="C1419" s="1" t="s">
        <v>8264</v>
      </c>
      <c r="D1419" s="1" t="s">
        <v>508</v>
      </c>
      <c r="E1419" s="1" t="s">
        <v>146</v>
      </c>
      <c r="F1419" s="1" t="s">
        <v>244</v>
      </c>
      <c r="G1419" s="1" t="s">
        <v>509</v>
      </c>
      <c r="H1419" s="1" t="s">
        <v>43</v>
      </c>
      <c r="I1419" s="1" t="s">
        <v>44</v>
      </c>
      <c r="J1419" t="s">
        <v>65</v>
      </c>
      <c r="K1419" t="s">
        <v>66</v>
      </c>
      <c r="L1419" s="1" t="s">
        <v>6634</v>
      </c>
      <c r="M1419" s="1" t="s">
        <v>139</v>
      </c>
      <c r="N1419" s="1" t="s">
        <v>69</v>
      </c>
      <c r="O1419" s="1" t="s">
        <v>8265</v>
      </c>
      <c r="P1419" s="1" t="s">
        <v>8266</v>
      </c>
      <c r="Q1419">
        <v>32</v>
      </c>
      <c r="R1419">
        <v>8</v>
      </c>
      <c r="S1419">
        <v>24</v>
      </c>
      <c r="T1419">
        <v>10</v>
      </c>
      <c r="U1419">
        <v>5</v>
      </c>
      <c r="V1419">
        <v>60</v>
      </c>
      <c r="W1419" s="1" t="s">
        <v>181</v>
      </c>
      <c r="X1419" s="1" t="s">
        <v>182</v>
      </c>
      <c r="Y1419" s="1" t="s">
        <v>54</v>
      </c>
      <c r="Z1419">
        <v>6</v>
      </c>
      <c r="AA1419" s="2">
        <v>45721</v>
      </c>
      <c r="AB1419">
        <v>39311.339999999997</v>
      </c>
      <c r="AC1419">
        <v>51043.51</v>
      </c>
      <c r="AD1419">
        <v>1257962.8799999999</v>
      </c>
      <c r="AE1419" s="1" t="s">
        <v>55</v>
      </c>
      <c r="AF1419" s="2">
        <v>46197</v>
      </c>
      <c r="AG1419" s="2">
        <v>45729</v>
      </c>
      <c r="AH1419" s="2"/>
      <c r="AI1419" s="1" t="s">
        <v>91</v>
      </c>
      <c r="AJ1419" s="1" t="s">
        <v>92</v>
      </c>
    </row>
    <row r="1420" spans="1:36">
      <c r="A1420" s="1" t="s">
        <v>8267</v>
      </c>
      <c r="B1420" s="1" t="s">
        <v>8268</v>
      </c>
      <c r="C1420" s="1" t="s">
        <v>8269</v>
      </c>
      <c r="D1420" s="1" t="s">
        <v>413</v>
      </c>
      <c r="E1420" s="1" t="s">
        <v>146</v>
      </c>
      <c r="F1420" s="1" t="s">
        <v>244</v>
      </c>
      <c r="G1420" s="1" t="s">
        <v>778</v>
      </c>
      <c r="H1420" s="1" t="s">
        <v>43</v>
      </c>
      <c r="I1420" s="1" t="s">
        <v>44</v>
      </c>
      <c r="J1420" t="s">
        <v>82</v>
      </c>
      <c r="K1420" t="s">
        <v>83</v>
      </c>
      <c r="L1420" s="1" t="s">
        <v>8270</v>
      </c>
      <c r="M1420" s="1" t="s">
        <v>68</v>
      </c>
      <c r="N1420" s="1" t="s">
        <v>236</v>
      </c>
      <c r="O1420" s="1" t="s">
        <v>8271</v>
      </c>
      <c r="P1420" s="1" t="s">
        <v>8272</v>
      </c>
      <c r="Q1420">
        <v>157</v>
      </c>
      <c r="R1420">
        <v>58</v>
      </c>
      <c r="S1420">
        <v>99</v>
      </c>
      <c r="T1420">
        <v>75</v>
      </c>
      <c r="U1420">
        <v>37</v>
      </c>
      <c r="V1420">
        <v>600</v>
      </c>
      <c r="W1420" s="1" t="s">
        <v>308</v>
      </c>
      <c r="X1420" s="1" t="s">
        <v>309</v>
      </c>
      <c r="Y1420" s="1" t="s">
        <v>74</v>
      </c>
      <c r="Z1420">
        <v>22</v>
      </c>
      <c r="AA1420" s="2">
        <v>46176</v>
      </c>
      <c r="AB1420">
        <v>228856.34</v>
      </c>
      <c r="AC1420">
        <v>336417.97</v>
      </c>
      <c r="AD1420">
        <v>35930445.380000003</v>
      </c>
      <c r="AE1420" s="1" t="s">
        <v>55</v>
      </c>
      <c r="AF1420" s="2">
        <v>46182</v>
      </c>
      <c r="AG1420" s="2">
        <v>46188</v>
      </c>
      <c r="AH1420" s="2"/>
      <c r="AI1420" s="1" t="s">
        <v>91</v>
      </c>
      <c r="AJ1420" s="1" t="s">
        <v>92</v>
      </c>
    </row>
    <row r="1421" spans="1:36">
      <c r="A1421" s="1" t="s">
        <v>8273</v>
      </c>
      <c r="B1421" s="1" t="s">
        <v>8274</v>
      </c>
      <c r="C1421" s="1" t="s">
        <v>8275</v>
      </c>
      <c r="D1421" s="1" t="s">
        <v>1318</v>
      </c>
      <c r="E1421" s="1" t="s">
        <v>62</v>
      </c>
      <c r="F1421" s="1" t="s">
        <v>363</v>
      </c>
      <c r="G1421" s="1" t="s">
        <v>400</v>
      </c>
      <c r="H1421" s="1" t="s">
        <v>43</v>
      </c>
      <c r="I1421" s="1" t="s">
        <v>44</v>
      </c>
      <c r="J1421" t="s">
        <v>45</v>
      </c>
      <c r="K1421" t="s">
        <v>46</v>
      </c>
      <c r="L1421" s="1" t="s">
        <v>8276</v>
      </c>
      <c r="M1421" s="1" t="s">
        <v>126</v>
      </c>
      <c r="N1421" s="1" t="s">
        <v>115</v>
      </c>
      <c r="O1421" s="1" t="s">
        <v>8277</v>
      </c>
      <c r="P1421" s="1" t="s">
        <v>8278</v>
      </c>
      <c r="Q1421">
        <v>0</v>
      </c>
      <c r="R1421">
        <v>0</v>
      </c>
      <c r="S1421">
        <v>0</v>
      </c>
      <c r="T1421">
        <v>60</v>
      </c>
      <c r="U1421">
        <v>24</v>
      </c>
      <c r="V1421">
        <v>360</v>
      </c>
      <c r="W1421" s="1" t="s">
        <v>259</v>
      </c>
      <c r="X1421" s="1" t="s">
        <v>260</v>
      </c>
      <c r="Y1421" s="1" t="s">
        <v>54</v>
      </c>
      <c r="Z1421">
        <v>11</v>
      </c>
      <c r="AA1421" s="2">
        <v>46082</v>
      </c>
      <c r="AB1421">
        <v>49015.05</v>
      </c>
      <c r="AC1421">
        <v>61815.33</v>
      </c>
      <c r="AD1421">
        <v>0</v>
      </c>
      <c r="AE1421" s="1" t="s">
        <v>55</v>
      </c>
      <c r="AF1421" s="2">
        <v>46192</v>
      </c>
      <c r="AG1421" s="2">
        <v>46087</v>
      </c>
      <c r="AH1421" s="2"/>
      <c r="AI1421" s="1" t="s">
        <v>56</v>
      </c>
      <c r="AJ1421" s="1" t="s">
        <v>57</v>
      </c>
    </row>
    <row r="1422" spans="1:36">
      <c r="A1422" s="1" t="s">
        <v>8279</v>
      </c>
      <c r="B1422" s="1" t="s">
        <v>8280</v>
      </c>
      <c r="C1422" s="1" t="s">
        <v>8281</v>
      </c>
      <c r="D1422" s="1" t="s">
        <v>297</v>
      </c>
      <c r="E1422" s="1" t="s">
        <v>122</v>
      </c>
      <c r="F1422" s="1" t="s">
        <v>80</v>
      </c>
      <c r="G1422" s="1" t="s">
        <v>176</v>
      </c>
      <c r="H1422" s="1" t="s">
        <v>43</v>
      </c>
      <c r="I1422" s="1" t="s">
        <v>44</v>
      </c>
      <c r="J1422" t="s">
        <v>82</v>
      </c>
      <c r="K1422" t="s">
        <v>83</v>
      </c>
      <c r="L1422" s="1" t="s">
        <v>8282</v>
      </c>
      <c r="M1422" s="1" t="s">
        <v>68</v>
      </c>
      <c r="N1422" s="1" t="s">
        <v>194</v>
      </c>
      <c r="O1422" s="1" t="s">
        <v>8283</v>
      </c>
      <c r="P1422" s="1" t="s">
        <v>8284</v>
      </c>
      <c r="Q1422">
        <v>43</v>
      </c>
      <c r="R1422">
        <v>3</v>
      </c>
      <c r="S1422">
        <v>40</v>
      </c>
      <c r="T1422">
        <v>15</v>
      </c>
      <c r="U1422">
        <v>6</v>
      </c>
      <c r="V1422">
        <v>60</v>
      </c>
      <c r="W1422" s="1" t="s">
        <v>308</v>
      </c>
      <c r="X1422" s="1" t="s">
        <v>309</v>
      </c>
      <c r="Y1422" s="1" t="s">
        <v>74</v>
      </c>
      <c r="Z1422">
        <v>22</v>
      </c>
      <c r="AA1422" s="2">
        <v>45928</v>
      </c>
      <c r="AB1422">
        <v>396222.25</v>
      </c>
      <c r="AC1422">
        <v>598230.14</v>
      </c>
      <c r="AD1422">
        <v>17037556.75</v>
      </c>
      <c r="AE1422" s="1" t="s">
        <v>55</v>
      </c>
      <c r="AF1422" s="2">
        <v>46171</v>
      </c>
      <c r="AG1422" s="2">
        <v>45931</v>
      </c>
      <c r="AH1422" s="2"/>
      <c r="AI1422" s="1" t="s">
        <v>91</v>
      </c>
      <c r="AJ1422" s="1" t="s">
        <v>92</v>
      </c>
    </row>
    <row r="1423" spans="1:36">
      <c r="A1423" s="1" t="s">
        <v>8285</v>
      </c>
      <c r="B1423" s="1" t="s">
        <v>8286</v>
      </c>
      <c r="C1423" s="1" t="s">
        <v>8287</v>
      </c>
      <c r="D1423" s="1" t="s">
        <v>433</v>
      </c>
      <c r="E1423" s="1" t="s">
        <v>110</v>
      </c>
      <c r="F1423" s="1" t="s">
        <v>363</v>
      </c>
      <c r="G1423" s="1" t="s">
        <v>364</v>
      </c>
      <c r="H1423" s="1" t="s">
        <v>43</v>
      </c>
      <c r="I1423" s="1" t="s">
        <v>44</v>
      </c>
      <c r="J1423" t="s">
        <v>45</v>
      </c>
      <c r="K1423" t="s">
        <v>46</v>
      </c>
      <c r="L1423" s="1" t="s">
        <v>5654</v>
      </c>
      <c r="M1423" s="1" t="s">
        <v>48</v>
      </c>
      <c r="N1423" s="1" t="s">
        <v>178</v>
      </c>
      <c r="O1423" s="1" t="s">
        <v>8288</v>
      </c>
      <c r="P1423" s="1" t="s">
        <v>7836</v>
      </c>
      <c r="Q1423">
        <v>0</v>
      </c>
      <c r="R1423">
        <v>0</v>
      </c>
      <c r="S1423">
        <v>0</v>
      </c>
      <c r="T1423">
        <v>10</v>
      </c>
      <c r="U1423">
        <v>3</v>
      </c>
      <c r="V1423">
        <v>100</v>
      </c>
      <c r="W1423" s="1" t="s">
        <v>181</v>
      </c>
      <c r="X1423" s="1" t="s">
        <v>182</v>
      </c>
      <c r="Y1423" s="1" t="s">
        <v>54</v>
      </c>
      <c r="Z1423">
        <v>10</v>
      </c>
      <c r="AA1423" s="2">
        <v>46173</v>
      </c>
      <c r="AB1423">
        <v>21078.79</v>
      </c>
      <c r="AC1423">
        <v>29263.5</v>
      </c>
      <c r="AD1423">
        <v>0</v>
      </c>
      <c r="AE1423" s="1" t="s">
        <v>55</v>
      </c>
      <c r="AF1423" s="2">
        <v>46150</v>
      </c>
      <c r="AG1423" s="2">
        <v>46184</v>
      </c>
      <c r="AH1423" s="2"/>
      <c r="AI1423" s="1" t="s">
        <v>56</v>
      </c>
      <c r="AJ1423" s="1" t="s">
        <v>57</v>
      </c>
    </row>
    <row r="1424" spans="1:36">
      <c r="A1424" s="1" t="s">
        <v>8289</v>
      </c>
      <c r="B1424" s="1" t="s">
        <v>8290</v>
      </c>
      <c r="C1424" s="1" t="s">
        <v>8291</v>
      </c>
      <c r="D1424" s="1" t="s">
        <v>1515</v>
      </c>
      <c r="E1424" s="1" t="s">
        <v>62</v>
      </c>
      <c r="F1424" s="1" t="s">
        <v>217</v>
      </c>
      <c r="G1424" s="1" t="s">
        <v>255</v>
      </c>
      <c r="H1424" s="1" t="s">
        <v>43</v>
      </c>
      <c r="I1424" s="1" t="s">
        <v>44</v>
      </c>
      <c r="J1424" t="s">
        <v>65</v>
      </c>
      <c r="K1424" t="s">
        <v>66</v>
      </c>
      <c r="L1424" s="1" t="s">
        <v>8292</v>
      </c>
      <c r="M1424" s="1" t="s">
        <v>48</v>
      </c>
      <c r="N1424" s="1" t="s">
        <v>49</v>
      </c>
      <c r="O1424" s="1" t="s">
        <v>8293</v>
      </c>
      <c r="P1424" s="1" t="s">
        <v>8294</v>
      </c>
      <c r="Q1424">
        <v>274</v>
      </c>
      <c r="R1424">
        <v>70</v>
      </c>
      <c r="S1424">
        <v>204</v>
      </c>
      <c r="T1424">
        <v>100</v>
      </c>
      <c r="U1424">
        <v>30</v>
      </c>
      <c r="V1424">
        <v>800</v>
      </c>
      <c r="W1424" s="1" t="s">
        <v>229</v>
      </c>
      <c r="X1424" s="1" t="s">
        <v>230</v>
      </c>
      <c r="Y1424" s="1" t="s">
        <v>153</v>
      </c>
      <c r="Z1424">
        <v>33</v>
      </c>
      <c r="AA1424" s="2">
        <v>45769</v>
      </c>
      <c r="AB1424">
        <v>216048.77</v>
      </c>
      <c r="AC1424">
        <v>313720.03000000003</v>
      </c>
      <c r="AD1424">
        <v>59197362.979999997</v>
      </c>
      <c r="AE1424" s="1" t="s">
        <v>55</v>
      </c>
      <c r="AF1424" s="2">
        <v>46168</v>
      </c>
      <c r="AG1424" s="2">
        <v>45781</v>
      </c>
      <c r="AH1424" s="2"/>
      <c r="AI1424" s="1" t="s">
        <v>91</v>
      </c>
      <c r="AJ1424" s="1" t="s">
        <v>92</v>
      </c>
    </row>
    <row r="1425" spans="1:36">
      <c r="A1425" s="1" t="s">
        <v>8295</v>
      </c>
      <c r="B1425" s="1" t="s">
        <v>8296</v>
      </c>
      <c r="C1425" s="1" t="s">
        <v>8297</v>
      </c>
      <c r="D1425" s="1" t="s">
        <v>2078</v>
      </c>
      <c r="E1425" s="1" t="s">
        <v>243</v>
      </c>
      <c r="F1425" s="1" t="s">
        <v>244</v>
      </c>
      <c r="G1425" s="1" t="s">
        <v>778</v>
      </c>
      <c r="H1425" s="1" t="s">
        <v>43</v>
      </c>
      <c r="I1425" s="1" t="s">
        <v>44</v>
      </c>
      <c r="J1425" t="s">
        <v>82</v>
      </c>
      <c r="K1425" t="s">
        <v>83</v>
      </c>
      <c r="L1425" s="1" t="s">
        <v>8298</v>
      </c>
      <c r="M1425" s="1" t="s">
        <v>168</v>
      </c>
      <c r="N1425" s="1" t="s">
        <v>115</v>
      </c>
      <c r="O1425" s="1" t="s">
        <v>8299</v>
      </c>
      <c r="P1425" s="1" t="s">
        <v>8300</v>
      </c>
      <c r="Q1425">
        <v>0</v>
      </c>
      <c r="R1425">
        <v>0</v>
      </c>
      <c r="S1425">
        <v>0</v>
      </c>
      <c r="T1425">
        <v>25</v>
      </c>
      <c r="U1425">
        <v>12</v>
      </c>
      <c r="V1425">
        <v>100</v>
      </c>
      <c r="W1425" s="1" t="s">
        <v>259</v>
      </c>
      <c r="X1425" s="1" t="s">
        <v>260</v>
      </c>
      <c r="Y1425" s="1" t="s">
        <v>54</v>
      </c>
      <c r="Z1425">
        <v>9</v>
      </c>
      <c r="AA1425" s="2">
        <v>45977</v>
      </c>
      <c r="AB1425">
        <v>76517.08</v>
      </c>
      <c r="AC1425">
        <v>99341.68</v>
      </c>
      <c r="AD1425">
        <v>0</v>
      </c>
      <c r="AE1425" s="1" t="s">
        <v>55</v>
      </c>
      <c r="AF1425" s="2">
        <v>46163</v>
      </c>
      <c r="AG1425" s="2">
        <v>45986</v>
      </c>
      <c r="AH1425" s="2"/>
      <c r="AI1425" s="1" t="s">
        <v>56</v>
      </c>
      <c r="AJ1425" s="1" t="s">
        <v>57</v>
      </c>
    </row>
    <row r="1426" spans="1:36">
      <c r="A1426" s="1" t="s">
        <v>8301</v>
      </c>
      <c r="B1426" s="1" t="s">
        <v>8302</v>
      </c>
      <c r="C1426" s="1" t="s">
        <v>8303</v>
      </c>
      <c r="D1426" s="1" t="s">
        <v>508</v>
      </c>
      <c r="E1426" s="1" t="s">
        <v>146</v>
      </c>
      <c r="F1426" s="1" t="s">
        <v>244</v>
      </c>
      <c r="G1426" s="1" t="s">
        <v>778</v>
      </c>
      <c r="H1426" s="1" t="s">
        <v>43</v>
      </c>
      <c r="I1426" s="1" t="s">
        <v>44</v>
      </c>
      <c r="J1426" t="s">
        <v>82</v>
      </c>
      <c r="K1426" t="s">
        <v>83</v>
      </c>
      <c r="L1426" s="1" t="s">
        <v>8304</v>
      </c>
      <c r="M1426" s="1" t="s">
        <v>48</v>
      </c>
      <c r="N1426" s="1" t="s">
        <v>115</v>
      </c>
      <c r="O1426" s="1" t="s">
        <v>8305</v>
      </c>
      <c r="P1426" s="1" t="s">
        <v>8306</v>
      </c>
      <c r="Q1426">
        <v>79</v>
      </c>
      <c r="R1426">
        <v>21</v>
      </c>
      <c r="S1426">
        <v>58</v>
      </c>
      <c r="T1426">
        <v>40</v>
      </c>
      <c r="U1426">
        <v>16</v>
      </c>
      <c r="V1426">
        <v>160</v>
      </c>
      <c r="W1426" s="1" t="s">
        <v>104</v>
      </c>
      <c r="X1426" s="1" t="s">
        <v>105</v>
      </c>
      <c r="Y1426" s="1" t="s">
        <v>54</v>
      </c>
      <c r="Z1426">
        <v>10</v>
      </c>
      <c r="AA1426" s="2">
        <v>45687</v>
      </c>
      <c r="AB1426">
        <v>215148.35</v>
      </c>
      <c r="AC1426">
        <v>321872.92</v>
      </c>
      <c r="AD1426">
        <v>16996719.649999999</v>
      </c>
      <c r="AE1426" s="1" t="s">
        <v>55</v>
      </c>
      <c r="AF1426" s="2">
        <v>46185</v>
      </c>
      <c r="AG1426" s="2">
        <v>45689</v>
      </c>
      <c r="AH1426" s="2"/>
      <c r="AI1426" s="1" t="s">
        <v>91</v>
      </c>
      <c r="AJ1426" s="1" t="s">
        <v>92</v>
      </c>
    </row>
    <row r="1427" spans="1:36">
      <c r="A1427" s="1" t="s">
        <v>8307</v>
      </c>
      <c r="B1427" s="1" t="s">
        <v>8308</v>
      </c>
      <c r="C1427" s="1" t="s">
        <v>8309</v>
      </c>
      <c r="D1427" s="1" t="s">
        <v>943</v>
      </c>
      <c r="E1427" s="1" t="s">
        <v>335</v>
      </c>
      <c r="F1427" s="1" t="s">
        <v>97</v>
      </c>
      <c r="G1427" s="1" t="s">
        <v>614</v>
      </c>
      <c r="H1427" s="1" t="s">
        <v>43</v>
      </c>
      <c r="I1427" s="1" t="s">
        <v>44</v>
      </c>
      <c r="J1427" t="s">
        <v>65</v>
      </c>
      <c r="K1427" t="s">
        <v>66</v>
      </c>
      <c r="L1427" s="1" t="s">
        <v>4558</v>
      </c>
      <c r="M1427" s="1" t="s">
        <v>168</v>
      </c>
      <c r="N1427" s="1" t="s">
        <v>69</v>
      </c>
      <c r="O1427" s="1" t="s">
        <v>8310</v>
      </c>
      <c r="P1427" s="1" t="s">
        <v>8311</v>
      </c>
      <c r="Q1427">
        <v>0</v>
      </c>
      <c r="R1427">
        <v>0</v>
      </c>
      <c r="S1427">
        <v>0</v>
      </c>
      <c r="T1427">
        <v>100</v>
      </c>
      <c r="U1427">
        <v>30</v>
      </c>
      <c r="V1427">
        <v>1000</v>
      </c>
      <c r="W1427" s="1" t="s">
        <v>444</v>
      </c>
      <c r="X1427" s="1" t="s">
        <v>445</v>
      </c>
      <c r="Y1427" s="1" t="s">
        <v>74</v>
      </c>
      <c r="Z1427">
        <v>21</v>
      </c>
      <c r="AA1427" s="2">
        <v>45747</v>
      </c>
      <c r="AB1427">
        <v>124425.32</v>
      </c>
      <c r="AC1427">
        <v>167784.57</v>
      </c>
      <c r="AD1427">
        <v>0</v>
      </c>
      <c r="AE1427" s="1" t="s">
        <v>55</v>
      </c>
      <c r="AF1427" s="2">
        <v>46198</v>
      </c>
      <c r="AG1427" s="2">
        <v>45748</v>
      </c>
      <c r="AH1427" s="2"/>
      <c r="AI1427" s="1" t="s">
        <v>56</v>
      </c>
      <c r="AJ1427" s="1" t="s">
        <v>57</v>
      </c>
    </row>
    <row r="1428" spans="1:36">
      <c r="A1428" s="1" t="s">
        <v>8312</v>
      </c>
      <c r="B1428" s="1" t="s">
        <v>8313</v>
      </c>
      <c r="C1428" s="1" t="s">
        <v>8314</v>
      </c>
      <c r="D1428" s="1" t="s">
        <v>109</v>
      </c>
      <c r="E1428" s="1" t="s">
        <v>110</v>
      </c>
      <c r="F1428" s="1" t="s">
        <v>111</v>
      </c>
      <c r="G1428" s="1" t="s">
        <v>112</v>
      </c>
      <c r="H1428" s="1" t="s">
        <v>43</v>
      </c>
      <c r="I1428" s="1" t="s">
        <v>44</v>
      </c>
      <c r="J1428" t="s">
        <v>45</v>
      </c>
      <c r="K1428" t="s">
        <v>46</v>
      </c>
      <c r="L1428" s="1" t="s">
        <v>8315</v>
      </c>
      <c r="M1428" s="1" t="s">
        <v>139</v>
      </c>
      <c r="N1428" s="1" t="s">
        <v>278</v>
      </c>
      <c r="O1428" s="1" t="s">
        <v>8316</v>
      </c>
      <c r="P1428" s="1" t="s">
        <v>8317</v>
      </c>
      <c r="Q1428">
        <v>678</v>
      </c>
      <c r="R1428">
        <v>60</v>
      </c>
      <c r="S1428">
        <v>618</v>
      </c>
      <c r="T1428">
        <v>75</v>
      </c>
      <c r="U1428">
        <v>30</v>
      </c>
      <c r="V1428">
        <v>750</v>
      </c>
      <c r="W1428" s="1" t="s">
        <v>259</v>
      </c>
      <c r="X1428" s="1" t="s">
        <v>260</v>
      </c>
      <c r="Y1428" s="1" t="s">
        <v>54</v>
      </c>
      <c r="Z1428">
        <v>8</v>
      </c>
      <c r="AA1428" s="2">
        <v>45900</v>
      </c>
      <c r="AB1428">
        <v>134038.85999999999</v>
      </c>
      <c r="AC1428">
        <v>180075.43</v>
      </c>
      <c r="AD1428">
        <v>90878347.079999998</v>
      </c>
      <c r="AE1428" s="1" t="s">
        <v>55</v>
      </c>
      <c r="AF1428" s="2">
        <v>46154</v>
      </c>
      <c r="AG1428" s="2">
        <v>45912</v>
      </c>
      <c r="AH1428" s="2"/>
      <c r="AI1428" s="1" t="s">
        <v>91</v>
      </c>
      <c r="AJ1428" s="1" t="s">
        <v>92</v>
      </c>
    </row>
    <row r="1429" spans="1:36">
      <c r="A1429" s="1" t="s">
        <v>8318</v>
      </c>
      <c r="B1429" s="1" t="s">
        <v>8319</v>
      </c>
      <c r="C1429" s="1" t="s">
        <v>8320</v>
      </c>
      <c r="D1429" s="1" t="s">
        <v>521</v>
      </c>
      <c r="E1429" s="1" t="s">
        <v>243</v>
      </c>
      <c r="F1429" s="1" t="s">
        <v>244</v>
      </c>
      <c r="G1429" s="1" t="s">
        <v>778</v>
      </c>
      <c r="H1429" s="1" t="s">
        <v>43</v>
      </c>
      <c r="I1429" s="1" t="s">
        <v>44</v>
      </c>
      <c r="J1429" t="s">
        <v>82</v>
      </c>
      <c r="K1429" t="s">
        <v>83</v>
      </c>
      <c r="L1429" s="1" t="s">
        <v>8321</v>
      </c>
      <c r="M1429" s="1" t="s">
        <v>114</v>
      </c>
      <c r="N1429" s="1" t="s">
        <v>236</v>
      </c>
      <c r="O1429" s="1" t="s">
        <v>8322</v>
      </c>
      <c r="P1429" s="1" t="s">
        <v>8323</v>
      </c>
      <c r="Q1429">
        <v>215</v>
      </c>
      <c r="R1429">
        <v>3</v>
      </c>
      <c r="S1429">
        <v>212</v>
      </c>
      <c r="T1429">
        <v>50</v>
      </c>
      <c r="U1429">
        <v>15</v>
      </c>
      <c r="V1429">
        <v>400</v>
      </c>
      <c r="W1429" s="1" t="s">
        <v>308</v>
      </c>
      <c r="X1429" s="1" t="s">
        <v>309</v>
      </c>
      <c r="Y1429" s="1" t="s">
        <v>74</v>
      </c>
      <c r="Z1429">
        <v>23</v>
      </c>
      <c r="AA1429" s="2">
        <v>45817</v>
      </c>
      <c r="AB1429">
        <v>72702.36</v>
      </c>
      <c r="AC1429">
        <v>89121.21</v>
      </c>
      <c r="AD1429">
        <v>15631007.4</v>
      </c>
      <c r="AE1429" s="1" t="s">
        <v>55</v>
      </c>
      <c r="AF1429" s="2">
        <v>46168</v>
      </c>
      <c r="AG1429" s="2">
        <v>45828</v>
      </c>
      <c r="AH1429" s="2"/>
      <c r="AI1429" s="1" t="s">
        <v>91</v>
      </c>
      <c r="AJ1429" s="1" t="s">
        <v>92</v>
      </c>
    </row>
    <row r="1430" spans="1:36">
      <c r="A1430" s="1" t="s">
        <v>8324</v>
      </c>
      <c r="B1430" s="1" t="s">
        <v>8325</v>
      </c>
      <c r="C1430" s="1" t="s">
        <v>8326</v>
      </c>
      <c r="D1430" s="1" t="s">
        <v>880</v>
      </c>
      <c r="E1430" s="1" t="s">
        <v>62</v>
      </c>
      <c r="F1430" s="1" t="s">
        <v>217</v>
      </c>
      <c r="G1430" s="1" t="s">
        <v>255</v>
      </c>
      <c r="H1430" s="1" t="s">
        <v>43</v>
      </c>
      <c r="I1430" s="1" t="s">
        <v>44</v>
      </c>
      <c r="J1430" t="s">
        <v>45</v>
      </c>
      <c r="K1430" t="s">
        <v>46</v>
      </c>
      <c r="L1430" s="1" t="s">
        <v>8327</v>
      </c>
      <c r="M1430" s="1" t="s">
        <v>100</v>
      </c>
      <c r="N1430" s="1" t="s">
        <v>69</v>
      </c>
      <c r="O1430" s="1" t="s">
        <v>8328</v>
      </c>
      <c r="P1430" s="1" t="s">
        <v>7934</v>
      </c>
      <c r="Q1430">
        <v>61</v>
      </c>
      <c r="R1430">
        <v>24</v>
      </c>
      <c r="S1430">
        <v>37</v>
      </c>
      <c r="T1430">
        <v>30</v>
      </c>
      <c r="U1430">
        <v>15</v>
      </c>
      <c r="V1430">
        <v>240</v>
      </c>
      <c r="W1430" s="1" t="s">
        <v>72</v>
      </c>
      <c r="X1430" s="1" t="s">
        <v>73</v>
      </c>
      <c r="Y1430" s="1" t="s">
        <v>74</v>
      </c>
      <c r="Z1430">
        <v>17</v>
      </c>
      <c r="AA1430" s="2">
        <v>45666</v>
      </c>
      <c r="AB1430">
        <v>266406.63</v>
      </c>
      <c r="AC1430">
        <v>383923.14</v>
      </c>
      <c r="AD1430">
        <v>16250804.43</v>
      </c>
      <c r="AE1430" s="1" t="s">
        <v>55</v>
      </c>
      <c r="AF1430" s="2">
        <v>46177</v>
      </c>
      <c r="AG1430" s="2">
        <v>45675</v>
      </c>
      <c r="AH1430" s="2"/>
      <c r="AI1430" s="1" t="s">
        <v>91</v>
      </c>
      <c r="AJ1430" s="1" t="s">
        <v>92</v>
      </c>
    </row>
    <row r="1431" spans="1:36">
      <c r="A1431" s="1" t="s">
        <v>8329</v>
      </c>
      <c r="B1431" s="1" t="s">
        <v>8330</v>
      </c>
      <c r="C1431" s="1" t="s">
        <v>8331</v>
      </c>
      <c r="D1431" s="1" t="s">
        <v>7113</v>
      </c>
      <c r="E1431" s="1" t="s">
        <v>122</v>
      </c>
      <c r="F1431" s="1" t="s">
        <v>80</v>
      </c>
      <c r="G1431" s="1" t="s">
        <v>176</v>
      </c>
      <c r="H1431" s="1" t="s">
        <v>43</v>
      </c>
      <c r="I1431" s="1" t="s">
        <v>44</v>
      </c>
      <c r="J1431" t="s">
        <v>45</v>
      </c>
      <c r="K1431" t="s">
        <v>46</v>
      </c>
      <c r="L1431" s="1" t="s">
        <v>1925</v>
      </c>
      <c r="M1431" s="1" t="s">
        <v>139</v>
      </c>
      <c r="N1431" s="1" t="s">
        <v>101</v>
      </c>
      <c r="O1431" s="1" t="s">
        <v>8332</v>
      </c>
      <c r="P1431" s="1" t="s">
        <v>8333</v>
      </c>
      <c r="Q1431">
        <v>0</v>
      </c>
      <c r="R1431">
        <v>0</v>
      </c>
      <c r="S1431">
        <v>0</v>
      </c>
      <c r="U1431">
        <v>20</v>
      </c>
      <c r="V1431">
        <v>200</v>
      </c>
      <c r="W1431" s="1" t="s">
        <v>249</v>
      </c>
      <c r="X1431" s="1" t="s">
        <v>375</v>
      </c>
      <c r="Y1431" s="1" t="s">
        <v>54</v>
      </c>
      <c r="Z1431">
        <v>7</v>
      </c>
      <c r="AA1431" s="2">
        <v>46156</v>
      </c>
      <c r="AB1431">
        <v>447462.52</v>
      </c>
      <c r="AC1431">
        <v>523276.83</v>
      </c>
      <c r="AD1431">
        <v>0</v>
      </c>
      <c r="AE1431" s="1" t="s">
        <v>55</v>
      </c>
      <c r="AF1431" s="2">
        <v>46193</v>
      </c>
      <c r="AG1431" s="2">
        <v>46160</v>
      </c>
      <c r="AH1431" s="2"/>
      <c r="AI1431" s="1" t="s">
        <v>56</v>
      </c>
      <c r="AJ1431" s="1" t="s">
        <v>57</v>
      </c>
    </row>
    <row r="1432" spans="1:36">
      <c r="A1432" s="1" t="s">
        <v>8334</v>
      </c>
      <c r="B1432" s="1" t="s">
        <v>8335</v>
      </c>
      <c r="C1432" s="1" t="s">
        <v>8336</v>
      </c>
      <c r="D1432" s="1" t="s">
        <v>830</v>
      </c>
      <c r="E1432" s="1" t="s">
        <v>265</v>
      </c>
      <c r="F1432" s="1" t="s">
        <v>622</v>
      </c>
      <c r="G1432" s="1" t="s">
        <v>747</v>
      </c>
      <c r="H1432" s="1" t="s">
        <v>43</v>
      </c>
      <c r="I1432" s="1" t="s">
        <v>44</v>
      </c>
      <c r="J1432" t="s">
        <v>65</v>
      </c>
      <c r="K1432" t="s">
        <v>66</v>
      </c>
      <c r="L1432" s="1" t="s">
        <v>8337</v>
      </c>
      <c r="M1432" s="1" t="s">
        <v>114</v>
      </c>
      <c r="N1432" s="1" t="s">
        <v>69</v>
      </c>
      <c r="O1432" s="1" t="s">
        <v>8338</v>
      </c>
      <c r="P1432" s="1" t="s">
        <v>8339</v>
      </c>
      <c r="Q1432">
        <v>66</v>
      </c>
      <c r="R1432">
        <v>11</v>
      </c>
      <c r="S1432">
        <v>55</v>
      </c>
      <c r="T1432">
        <v>60</v>
      </c>
      <c r="U1432">
        <v>18</v>
      </c>
      <c r="V1432">
        <v>240</v>
      </c>
      <c r="W1432" s="1" t="s">
        <v>52</v>
      </c>
      <c r="X1432" s="1" t="s">
        <v>53</v>
      </c>
      <c r="Y1432" s="1" t="s">
        <v>54</v>
      </c>
      <c r="Z1432">
        <v>6</v>
      </c>
      <c r="AA1432" s="2">
        <v>45956</v>
      </c>
      <c r="AB1432">
        <v>532855.30000000005</v>
      </c>
      <c r="AC1432">
        <v>750336.52</v>
      </c>
      <c r="AD1432">
        <v>35168449.799999997</v>
      </c>
      <c r="AE1432" s="1" t="s">
        <v>55</v>
      </c>
      <c r="AF1432" s="2">
        <v>46154</v>
      </c>
      <c r="AG1432" s="2">
        <v>45958</v>
      </c>
      <c r="AH1432" s="2"/>
      <c r="AI1432" s="1" t="s">
        <v>91</v>
      </c>
      <c r="AJ1432" s="1" t="s">
        <v>92</v>
      </c>
    </row>
    <row r="1433" spans="1:36">
      <c r="A1433" s="1" t="s">
        <v>8340</v>
      </c>
      <c r="B1433" s="1" t="s">
        <v>8341</v>
      </c>
      <c r="C1433" s="1" t="s">
        <v>8342</v>
      </c>
      <c r="D1433" s="1" t="s">
        <v>185</v>
      </c>
      <c r="E1433" s="1" t="s">
        <v>186</v>
      </c>
      <c r="F1433" s="1" t="s">
        <v>111</v>
      </c>
      <c r="G1433" s="1" t="s">
        <v>187</v>
      </c>
      <c r="H1433" s="1" t="s">
        <v>43</v>
      </c>
      <c r="I1433" s="1" t="s">
        <v>44</v>
      </c>
      <c r="J1433" t="s">
        <v>82</v>
      </c>
      <c r="K1433" t="s">
        <v>83</v>
      </c>
      <c r="L1433" s="1" t="s">
        <v>474</v>
      </c>
      <c r="M1433" s="1" t="s">
        <v>48</v>
      </c>
      <c r="N1433" s="1" t="s">
        <v>194</v>
      </c>
      <c r="O1433" s="1" t="s">
        <v>8343</v>
      </c>
      <c r="P1433" s="1" t="s">
        <v>8344</v>
      </c>
      <c r="Q1433">
        <v>399</v>
      </c>
      <c r="R1433">
        <v>127</v>
      </c>
      <c r="S1433">
        <v>272</v>
      </c>
      <c r="T1433">
        <v>50</v>
      </c>
      <c r="U1433">
        <v>25</v>
      </c>
      <c r="V1433">
        <v>400</v>
      </c>
      <c r="W1433" s="1" t="s">
        <v>259</v>
      </c>
      <c r="X1433" s="1" t="s">
        <v>171</v>
      </c>
      <c r="Y1433" s="1" t="s">
        <v>54</v>
      </c>
      <c r="Z1433">
        <v>5</v>
      </c>
      <c r="AA1433" s="2">
        <v>46015</v>
      </c>
      <c r="AB1433">
        <v>161846.72</v>
      </c>
      <c r="AC1433">
        <v>227738.78</v>
      </c>
      <c r="AD1433">
        <v>64576841.280000001</v>
      </c>
      <c r="AE1433" s="1" t="s">
        <v>55</v>
      </c>
      <c r="AF1433" s="2">
        <v>46161</v>
      </c>
      <c r="AG1433" s="2">
        <v>46029</v>
      </c>
      <c r="AH1433" s="2"/>
      <c r="AI1433" s="1" t="s">
        <v>91</v>
      </c>
      <c r="AJ1433" s="1" t="s">
        <v>92</v>
      </c>
    </row>
    <row r="1434" spans="1:36">
      <c r="A1434" s="1" t="s">
        <v>8345</v>
      </c>
      <c r="B1434" s="1" t="s">
        <v>8346</v>
      </c>
      <c r="C1434" s="1"/>
      <c r="D1434" s="1" t="s">
        <v>133</v>
      </c>
      <c r="E1434" s="1" t="s">
        <v>134</v>
      </c>
      <c r="F1434" s="1" t="s">
        <v>135</v>
      </c>
      <c r="G1434" s="1" t="s">
        <v>706</v>
      </c>
      <c r="H1434" s="1" t="s">
        <v>137</v>
      </c>
      <c r="I1434" s="1" t="s">
        <v>44</v>
      </c>
      <c r="J1434" t="s">
        <v>65</v>
      </c>
      <c r="K1434" t="s">
        <v>66</v>
      </c>
      <c r="L1434" s="1" t="s">
        <v>8347</v>
      </c>
      <c r="M1434" s="1" t="s">
        <v>114</v>
      </c>
      <c r="N1434" s="1" t="s">
        <v>49</v>
      </c>
      <c r="O1434" s="1" t="s">
        <v>8348</v>
      </c>
      <c r="P1434" s="1" t="s">
        <v>8349</v>
      </c>
      <c r="Q1434">
        <v>459</v>
      </c>
      <c r="R1434">
        <v>144</v>
      </c>
      <c r="S1434">
        <v>315</v>
      </c>
      <c r="T1434">
        <v>75</v>
      </c>
      <c r="U1434">
        <v>30</v>
      </c>
      <c r="V1434">
        <v>600</v>
      </c>
      <c r="W1434" s="1" t="s">
        <v>161</v>
      </c>
      <c r="X1434" s="1" t="s">
        <v>162</v>
      </c>
      <c r="Y1434" s="1" t="s">
        <v>54</v>
      </c>
      <c r="Z1434">
        <v>8</v>
      </c>
      <c r="AA1434" s="2">
        <v>45950</v>
      </c>
      <c r="AB1434">
        <v>9749.2199999999993</v>
      </c>
      <c r="AC1434">
        <v>13223.26</v>
      </c>
      <c r="AD1434">
        <v>4474891.9800000004</v>
      </c>
      <c r="AE1434" s="1" t="s">
        <v>55</v>
      </c>
      <c r="AF1434" s="2">
        <v>46171</v>
      </c>
      <c r="AG1434" s="2">
        <v>45951</v>
      </c>
      <c r="AH1434" s="2">
        <v>46642</v>
      </c>
      <c r="AI1434" s="1" t="s">
        <v>91</v>
      </c>
      <c r="AJ1434" s="1" t="s">
        <v>92</v>
      </c>
    </row>
    <row r="1435" spans="1:36">
      <c r="A1435" s="1" t="s">
        <v>8350</v>
      </c>
      <c r="B1435" s="1" t="s">
        <v>8351</v>
      </c>
      <c r="C1435" s="1" t="s">
        <v>8352</v>
      </c>
      <c r="D1435" s="1" t="s">
        <v>426</v>
      </c>
      <c r="E1435" s="1" t="s">
        <v>146</v>
      </c>
      <c r="F1435" s="1" t="s">
        <v>266</v>
      </c>
      <c r="G1435" s="1" t="s">
        <v>276</v>
      </c>
      <c r="H1435" s="1" t="s">
        <v>43</v>
      </c>
      <c r="I1435" s="1" t="s">
        <v>44</v>
      </c>
      <c r="J1435" t="s">
        <v>65</v>
      </c>
      <c r="K1435" t="s">
        <v>66</v>
      </c>
      <c r="L1435" s="1" t="s">
        <v>2232</v>
      </c>
      <c r="M1435" s="1" t="s">
        <v>168</v>
      </c>
      <c r="N1435" s="1" t="s">
        <v>203</v>
      </c>
      <c r="O1435" s="1" t="s">
        <v>8353</v>
      </c>
      <c r="P1435" s="1" t="s">
        <v>8354</v>
      </c>
      <c r="Q1435">
        <v>376</v>
      </c>
      <c r="R1435">
        <v>114</v>
      </c>
      <c r="S1435">
        <v>262</v>
      </c>
      <c r="T1435">
        <v>100</v>
      </c>
      <c r="U1435">
        <v>50</v>
      </c>
      <c r="V1435">
        <v>600</v>
      </c>
      <c r="W1435" s="1" t="s">
        <v>72</v>
      </c>
      <c r="X1435" s="1" t="s">
        <v>73</v>
      </c>
      <c r="Y1435" s="1" t="s">
        <v>74</v>
      </c>
      <c r="Z1435">
        <v>19</v>
      </c>
      <c r="AA1435" s="2">
        <v>46028</v>
      </c>
      <c r="AB1435">
        <v>394861.92</v>
      </c>
      <c r="AC1435">
        <v>500562.14</v>
      </c>
      <c r="AD1435">
        <v>148468081.90000001</v>
      </c>
      <c r="AE1435" s="1" t="s">
        <v>55</v>
      </c>
      <c r="AF1435" s="2">
        <v>46184</v>
      </c>
      <c r="AG1435" s="2">
        <v>46038</v>
      </c>
      <c r="AH1435" s="2"/>
      <c r="AI1435" s="1" t="s">
        <v>91</v>
      </c>
      <c r="AJ1435" s="1" t="s">
        <v>92</v>
      </c>
    </row>
    <row r="1436" spans="1:36">
      <c r="A1436" s="1" t="s">
        <v>8355</v>
      </c>
      <c r="B1436" s="1" t="s">
        <v>8356</v>
      </c>
      <c r="C1436" s="1" t="s">
        <v>8357</v>
      </c>
      <c r="D1436" s="1" t="s">
        <v>740</v>
      </c>
      <c r="E1436" s="1" t="s">
        <v>275</v>
      </c>
      <c r="F1436" s="1" t="s">
        <v>622</v>
      </c>
      <c r="G1436" s="1" t="s">
        <v>747</v>
      </c>
      <c r="H1436" s="1" t="s">
        <v>43</v>
      </c>
      <c r="I1436" s="1" t="s">
        <v>44</v>
      </c>
      <c r="J1436" t="s">
        <v>45</v>
      </c>
      <c r="K1436" t="s">
        <v>46</v>
      </c>
      <c r="L1436" s="1" t="s">
        <v>6275</v>
      </c>
      <c r="M1436" s="1" t="s">
        <v>139</v>
      </c>
      <c r="N1436" s="1" t="s">
        <v>203</v>
      </c>
      <c r="O1436" s="1" t="s">
        <v>8358</v>
      </c>
      <c r="P1436" s="1" t="s">
        <v>8359</v>
      </c>
      <c r="Q1436">
        <v>33</v>
      </c>
      <c r="R1436">
        <v>9</v>
      </c>
      <c r="S1436">
        <v>24</v>
      </c>
      <c r="T1436">
        <v>50</v>
      </c>
      <c r="U1436">
        <v>15</v>
      </c>
      <c r="V1436">
        <v>200</v>
      </c>
      <c r="W1436" s="1" t="s">
        <v>249</v>
      </c>
      <c r="X1436" s="1" t="s">
        <v>375</v>
      </c>
      <c r="Y1436" s="1" t="s">
        <v>54</v>
      </c>
      <c r="Z1436">
        <v>3</v>
      </c>
      <c r="AA1436" s="2">
        <v>46145</v>
      </c>
      <c r="AB1436">
        <v>442026.18</v>
      </c>
      <c r="AC1436">
        <v>612853.63</v>
      </c>
      <c r="AD1436">
        <v>14586863.939999999</v>
      </c>
      <c r="AE1436" s="1" t="s">
        <v>55</v>
      </c>
      <c r="AF1436" s="2">
        <v>46166</v>
      </c>
      <c r="AG1436" s="2">
        <v>46150</v>
      </c>
      <c r="AH1436" s="2"/>
      <c r="AI1436" s="1" t="s">
        <v>129</v>
      </c>
      <c r="AJ1436" s="1" t="s">
        <v>57</v>
      </c>
    </row>
    <row r="1437" spans="1:36">
      <c r="A1437" s="1" t="s">
        <v>8360</v>
      </c>
      <c r="B1437" s="1" t="s">
        <v>8361</v>
      </c>
      <c r="C1437" s="1" t="s">
        <v>8362</v>
      </c>
      <c r="D1437" s="1" t="s">
        <v>303</v>
      </c>
      <c r="E1437" s="1" t="s">
        <v>146</v>
      </c>
      <c r="F1437" s="1" t="s">
        <v>63</v>
      </c>
      <c r="G1437" s="1" t="s">
        <v>64</v>
      </c>
      <c r="H1437" s="1" t="s">
        <v>43</v>
      </c>
      <c r="I1437" s="1" t="s">
        <v>44</v>
      </c>
      <c r="J1437" t="s">
        <v>45</v>
      </c>
      <c r="K1437" t="s">
        <v>46</v>
      </c>
      <c r="L1437" s="1" t="s">
        <v>8363</v>
      </c>
      <c r="M1437" s="1" t="s">
        <v>100</v>
      </c>
      <c r="N1437" s="1" t="s">
        <v>49</v>
      </c>
      <c r="O1437" s="1" t="s">
        <v>8364</v>
      </c>
      <c r="P1437" s="1" t="s">
        <v>8365</v>
      </c>
      <c r="Q1437">
        <v>198</v>
      </c>
      <c r="R1437">
        <v>43</v>
      </c>
      <c r="S1437">
        <v>155</v>
      </c>
      <c r="T1437">
        <v>50</v>
      </c>
      <c r="U1437">
        <v>15</v>
      </c>
      <c r="V1437">
        <v>200</v>
      </c>
      <c r="W1437" s="1" t="s">
        <v>72</v>
      </c>
      <c r="X1437" s="1" t="s">
        <v>73</v>
      </c>
      <c r="Y1437" s="1" t="s">
        <v>74</v>
      </c>
      <c r="Z1437">
        <v>19</v>
      </c>
      <c r="AA1437" s="2">
        <v>46017</v>
      </c>
      <c r="AB1437">
        <v>96021.84</v>
      </c>
      <c r="AC1437">
        <v>147439.95000000001</v>
      </c>
      <c r="AD1437">
        <v>19012324.32</v>
      </c>
      <c r="AE1437" s="1" t="s">
        <v>55</v>
      </c>
      <c r="AF1437" s="2">
        <v>46194</v>
      </c>
      <c r="AG1437" s="2">
        <v>46022</v>
      </c>
      <c r="AH1437" s="2">
        <v>46825</v>
      </c>
      <c r="AI1437" s="1" t="s">
        <v>91</v>
      </c>
      <c r="AJ1437" s="1" t="s">
        <v>92</v>
      </c>
    </row>
    <row r="1438" spans="1:36">
      <c r="A1438" s="1" t="s">
        <v>8366</v>
      </c>
      <c r="B1438" s="1" t="s">
        <v>8367</v>
      </c>
      <c r="C1438" s="1" t="s">
        <v>8368</v>
      </c>
      <c r="D1438" s="1" t="s">
        <v>1015</v>
      </c>
      <c r="E1438" s="1" t="s">
        <v>62</v>
      </c>
      <c r="F1438" s="1" t="s">
        <v>80</v>
      </c>
      <c r="G1438" s="1" t="s">
        <v>81</v>
      </c>
      <c r="H1438" s="1" t="s">
        <v>43</v>
      </c>
      <c r="I1438" s="1" t="s">
        <v>44</v>
      </c>
      <c r="J1438" t="s">
        <v>82</v>
      </c>
      <c r="K1438" t="s">
        <v>83</v>
      </c>
      <c r="L1438" s="1" t="s">
        <v>8369</v>
      </c>
      <c r="M1438" s="1" t="s">
        <v>68</v>
      </c>
      <c r="N1438" s="1" t="s">
        <v>278</v>
      </c>
      <c r="O1438" s="1" t="s">
        <v>8370</v>
      </c>
      <c r="P1438" s="1" t="s">
        <v>8371</v>
      </c>
      <c r="Q1438">
        <v>0</v>
      </c>
      <c r="R1438">
        <v>0</v>
      </c>
      <c r="S1438">
        <v>0</v>
      </c>
      <c r="T1438">
        <v>20</v>
      </c>
      <c r="U1438">
        <v>8</v>
      </c>
      <c r="V1438">
        <v>80</v>
      </c>
      <c r="W1438" s="1" t="s">
        <v>88</v>
      </c>
      <c r="X1438" s="1" t="s">
        <v>89</v>
      </c>
      <c r="Y1438" s="1" t="s">
        <v>90</v>
      </c>
      <c r="Z1438">
        <v>32</v>
      </c>
      <c r="AA1438" s="2">
        <v>46057</v>
      </c>
      <c r="AB1438">
        <v>564247.16</v>
      </c>
      <c r="AC1438">
        <v>732925.74</v>
      </c>
      <c r="AD1438">
        <v>0</v>
      </c>
      <c r="AE1438" s="1" t="s">
        <v>55</v>
      </c>
      <c r="AF1438" s="2">
        <v>46188</v>
      </c>
      <c r="AG1438" s="2">
        <v>46058</v>
      </c>
      <c r="AH1438" s="2"/>
      <c r="AI1438" s="1" t="s">
        <v>56</v>
      </c>
      <c r="AJ1438" s="1" t="s">
        <v>57</v>
      </c>
    </row>
    <row r="1439" spans="1:36">
      <c r="A1439" s="1" t="s">
        <v>8372</v>
      </c>
      <c r="B1439" s="1" t="s">
        <v>8373</v>
      </c>
      <c r="C1439" s="1" t="s">
        <v>8374</v>
      </c>
      <c r="D1439" s="1" t="s">
        <v>61</v>
      </c>
      <c r="E1439" s="1" t="s">
        <v>62</v>
      </c>
      <c r="F1439" s="1" t="s">
        <v>63</v>
      </c>
      <c r="G1439" s="1" t="s">
        <v>304</v>
      </c>
      <c r="H1439" s="1" t="s">
        <v>43</v>
      </c>
      <c r="I1439" s="1" t="s">
        <v>44</v>
      </c>
      <c r="J1439" t="s">
        <v>65</v>
      </c>
      <c r="K1439" t="s">
        <v>66</v>
      </c>
      <c r="L1439" s="1" t="s">
        <v>8375</v>
      </c>
      <c r="M1439" s="1" t="s">
        <v>100</v>
      </c>
      <c r="N1439" s="1" t="s">
        <v>278</v>
      </c>
      <c r="O1439" s="1" t="s">
        <v>8376</v>
      </c>
      <c r="P1439" s="1" t="s">
        <v>8377</v>
      </c>
      <c r="Q1439">
        <v>61</v>
      </c>
      <c r="R1439">
        <v>8</v>
      </c>
      <c r="S1439">
        <v>53</v>
      </c>
      <c r="T1439">
        <v>50</v>
      </c>
      <c r="U1439">
        <v>20</v>
      </c>
      <c r="V1439">
        <v>400</v>
      </c>
      <c r="W1439" s="1" t="s">
        <v>229</v>
      </c>
      <c r="X1439" s="1" t="s">
        <v>230</v>
      </c>
      <c r="Y1439" s="1" t="s">
        <v>153</v>
      </c>
      <c r="Z1439">
        <v>30</v>
      </c>
      <c r="AA1439" s="2">
        <v>46034</v>
      </c>
      <c r="AB1439">
        <v>160059.1</v>
      </c>
      <c r="AC1439">
        <v>225523.46</v>
      </c>
      <c r="AD1439">
        <v>9763605.0999999996</v>
      </c>
      <c r="AE1439" s="1" t="s">
        <v>55</v>
      </c>
      <c r="AF1439" s="2">
        <v>46162</v>
      </c>
      <c r="AG1439" s="2">
        <v>46045</v>
      </c>
      <c r="AH1439" s="2">
        <v>46639</v>
      </c>
      <c r="AI1439" s="1" t="s">
        <v>91</v>
      </c>
      <c r="AJ1439" s="1" t="s">
        <v>92</v>
      </c>
    </row>
    <row r="1440" spans="1:36">
      <c r="A1440" s="1" t="s">
        <v>8378</v>
      </c>
      <c r="B1440" s="1" t="s">
        <v>8379</v>
      </c>
      <c r="C1440" s="1" t="s">
        <v>8380</v>
      </c>
      <c r="D1440" s="1" t="s">
        <v>740</v>
      </c>
      <c r="E1440" s="1" t="s">
        <v>275</v>
      </c>
      <c r="F1440" s="1" t="s">
        <v>622</v>
      </c>
      <c r="G1440" s="1" t="s">
        <v>747</v>
      </c>
      <c r="H1440" s="1" t="s">
        <v>43</v>
      </c>
      <c r="I1440" s="1" t="s">
        <v>44</v>
      </c>
      <c r="J1440" t="s">
        <v>45</v>
      </c>
      <c r="K1440" t="s">
        <v>46</v>
      </c>
      <c r="L1440" s="1" t="s">
        <v>2342</v>
      </c>
      <c r="M1440" s="1" t="s">
        <v>48</v>
      </c>
      <c r="N1440" s="1" t="s">
        <v>115</v>
      </c>
      <c r="O1440" s="1" t="s">
        <v>8381</v>
      </c>
      <c r="P1440" s="1" t="s">
        <v>8382</v>
      </c>
      <c r="Q1440">
        <v>68</v>
      </c>
      <c r="R1440">
        <v>17</v>
      </c>
      <c r="S1440">
        <v>51</v>
      </c>
      <c r="T1440">
        <v>10</v>
      </c>
      <c r="U1440">
        <v>5</v>
      </c>
      <c r="V1440">
        <v>60</v>
      </c>
      <c r="W1440" s="1" t="s">
        <v>72</v>
      </c>
      <c r="X1440" s="1" t="s">
        <v>73</v>
      </c>
      <c r="Y1440" s="1" t="s">
        <v>74</v>
      </c>
      <c r="Z1440">
        <v>17</v>
      </c>
      <c r="AA1440" s="2">
        <v>45685</v>
      </c>
      <c r="AB1440">
        <v>116502.32</v>
      </c>
      <c r="AC1440">
        <v>177839.03</v>
      </c>
      <c r="AD1440">
        <v>7922157.7599999998</v>
      </c>
      <c r="AE1440" s="1" t="s">
        <v>55</v>
      </c>
      <c r="AF1440" s="2">
        <v>46170</v>
      </c>
      <c r="AG1440" s="2">
        <v>45692</v>
      </c>
      <c r="AH1440" s="2"/>
      <c r="AI1440" s="1" t="s">
        <v>410</v>
      </c>
      <c r="AJ1440" s="1" t="s">
        <v>92</v>
      </c>
    </row>
    <row r="1441" spans="1:36">
      <c r="A1441" s="1" t="s">
        <v>8383</v>
      </c>
      <c r="B1441" s="1" t="s">
        <v>8384</v>
      </c>
      <c r="C1441" s="1" t="s">
        <v>8385</v>
      </c>
      <c r="D1441" s="1" t="s">
        <v>1135</v>
      </c>
      <c r="E1441" s="1" t="s">
        <v>122</v>
      </c>
      <c r="F1441" s="1" t="s">
        <v>123</v>
      </c>
      <c r="G1441" s="1" t="s">
        <v>200</v>
      </c>
      <c r="H1441" s="1" t="s">
        <v>43</v>
      </c>
      <c r="I1441" s="1" t="s">
        <v>44</v>
      </c>
      <c r="J1441" t="s">
        <v>82</v>
      </c>
      <c r="K1441" t="s">
        <v>83</v>
      </c>
      <c r="L1441" s="1" t="s">
        <v>8386</v>
      </c>
      <c r="M1441" s="1" t="s">
        <v>114</v>
      </c>
      <c r="N1441" s="1" t="s">
        <v>69</v>
      </c>
      <c r="O1441" s="1" t="s">
        <v>1404</v>
      </c>
      <c r="P1441" s="1" t="s">
        <v>8387</v>
      </c>
      <c r="Q1441">
        <v>176</v>
      </c>
      <c r="R1441">
        <v>0</v>
      </c>
      <c r="S1441">
        <v>176</v>
      </c>
      <c r="T1441">
        <v>100</v>
      </c>
      <c r="U1441">
        <v>30</v>
      </c>
      <c r="V1441">
        <v>500</v>
      </c>
      <c r="W1441" s="1" t="s">
        <v>308</v>
      </c>
      <c r="X1441" s="1" t="s">
        <v>309</v>
      </c>
      <c r="Y1441" s="1" t="s">
        <v>74</v>
      </c>
      <c r="Z1441">
        <v>25</v>
      </c>
      <c r="AA1441" s="2">
        <v>45926</v>
      </c>
      <c r="AB1441">
        <v>641534.91</v>
      </c>
      <c r="AC1441">
        <v>991178.44</v>
      </c>
      <c r="AD1441">
        <v>112910144.2</v>
      </c>
      <c r="AE1441" s="1" t="s">
        <v>55</v>
      </c>
      <c r="AF1441" s="2">
        <v>46191</v>
      </c>
      <c r="AG1441" s="2">
        <v>45939</v>
      </c>
      <c r="AH1441" s="2"/>
      <c r="AI1441" s="1" t="s">
        <v>91</v>
      </c>
      <c r="AJ1441" s="1" t="s">
        <v>92</v>
      </c>
    </row>
    <row r="1442" spans="1:36">
      <c r="A1442" s="1" t="s">
        <v>8388</v>
      </c>
      <c r="B1442" s="1" t="s">
        <v>8389</v>
      </c>
      <c r="C1442" s="1" t="s">
        <v>8390</v>
      </c>
      <c r="D1442" s="1" t="s">
        <v>297</v>
      </c>
      <c r="E1442" s="1" t="s">
        <v>122</v>
      </c>
      <c r="F1442" s="1" t="s">
        <v>80</v>
      </c>
      <c r="G1442" s="1" t="s">
        <v>81</v>
      </c>
      <c r="H1442" s="1" t="s">
        <v>43</v>
      </c>
      <c r="I1442" s="1" t="s">
        <v>44</v>
      </c>
      <c r="J1442" t="s">
        <v>65</v>
      </c>
      <c r="K1442" t="s">
        <v>66</v>
      </c>
      <c r="L1442" s="1" t="s">
        <v>8391</v>
      </c>
      <c r="M1442" s="1" t="s">
        <v>68</v>
      </c>
      <c r="N1442" s="1" t="s">
        <v>194</v>
      </c>
      <c r="O1442" s="1" t="s">
        <v>8392</v>
      </c>
      <c r="P1442" s="1" t="s">
        <v>8393</v>
      </c>
      <c r="Q1442">
        <v>36</v>
      </c>
      <c r="R1442">
        <v>8</v>
      </c>
      <c r="S1442">
        <v>28</v>
      </c>
      <c r="T1442">
        <v>50</v>
      </c>
      <c r="U1442">
        <v>15</v>
      </c>
      <c r="V1442">
        <v>400</v>
      </c>
      <c r="W1442" s="1" t="s">
        <v>444</v>
      </c>
      <c r="X1442" s="1" t="s">
        <v>445</v>
      </c>
      <c r="Y1442" s="1" t="s">
        <v>74</v>
      </c>
      <c r="Z1442">
        <v>22</v>
      </c>
      <c r="AA1442" s="2">
        <v>46029</v>
      </c>
      <c r="AB1442">
        <v>957138.59</v>
      </c>
      <c r="AC1442">
        <v>1177013.3999999999</v>
      </c>
      <c r="AD1442">
        <v>34456989.240000002</v>
      </c>
      <c r="AE1442" s="1" t="s">
        <v>55</v>
      </c>
      <c r="AF1442" s="2">
        <v>46156</v>
      </c>
      <c r="AG1442" s="2">
        <v>46042</v>
      </c>
      <c r="AH1442" s="2"/>
      <c r="AI1442" s="1" t="s">
        <v>129</v>
      </c>
      <c r="AJ1442" s="1" t="s">
        <v>57</v>
      </c>
    </row>
    <row r="1443" spans="1:36">
      <c r="A1443" s="1" t="s">
        <v>8394</v>
      </c>
      <c r="B1443" s="1" t="s">
        <v>8395</v>
      </c>
      <c r="C1443" s="1" t="s">
        <v>8396</v>
      </c>
      <c r="D1443" s="1" t="s">
        <v>133</v>
      </c>
      <c r="E1443" s="1" t="s">
        <v>134</v>
      </c>
      <c r="F1443" s="1" t="s">
        <v>135</v>
      </c>
      <c r="G1443" s="1" t="s">
        <v>706</v>
      </c>
      <c r="H1443" s="1" t="s">
        <v>137</v>
      </c>
      <c r="I1443" s="1" t="s">
        <v>44</v>
      </c>
      <c r="J1443" t="s">
        <v>45</v>
      </c>
      <c r="K1443" t="s">
        <v>46</v>
      </c>
      <c r="L1443" s="1" t="s">
        <v>6904</v>
      </c>
      <c r="M1443" s="1" t="s">
        <v>114</v>
      </c>
      <c r="N1443" s="1" t="s">
        <v>69</v>
      </c>
      <c r="O1443" s="1" t="s">
        <v>8397</v>
      </c>
      <c r="P1443" s="1" t="s">
        <v>8398</v>
      </c>
      <c r="Q1443">
        <v>173</v>
      </c>
      <c r="R1443">
        <v>64</v>
      </c>
      <c r="S1443">
        <v>109</v>
      </c>
      <c r="T1443">
        <v>30</v>
      </c>
      <c r="U1443">
        <v>12</v>
      </c>
      <c r="V1443">
        <v>150</v>
      </c>
      <c r="W1443" s="1" t="s">
        <v>249</v>
      </c>
      <c r="X1443" s="1" t="s">
        <v>375</v>
      </c>
      <c r="Y1443" s="1" t="s">
        <v>54</v>
      </c>
      <c r="Z1443">
        <v>5</v>
      </c>
      <c r="AA1443" s="2">
        <v>45866</v>
      </c>
      <c r="AB1443">
        <v>41935.61</v>
      </c>
      <c r="AC1443">
        <v>54114.57</v>
      </c>
      <c r="AD1443">
        <v>7254860.5300000003</v>
      </c>
      <c r="AE1443" s="1" t="s">
        <v>55</v>
      </c>
      <c r="AF1443" s="2">
        <v>46153</v>
      </c>
      <c r="AG1443" s="2">
        <v>45879</v>
      </c>
      <c r="AH1443" s="2">
        <v>46548</v>
      </c>
      <c r="AI1443" s="1" t="s">
        <v>410</v>
      </c>
      <c r="AJ1443" s="1" t="s">
        <v>92</v>
      </c>
    </row>
    <row r="1444" spans="1:36">
      <c r="A1444" s="1" t="s">
        <v>8399</v>
      </c>
      <c r="B1444" s="1" t="s">
        <v>8400</v>
      </c>
      <c r="C1444" s="1" t="s">
        <v>8401</v>
      </c>
      <c r="D1444" s="1" t="s">
        <v>455</v>
      </c>
      <c r="E1444" s="1" t="s">
        <v>62</v>
      </c>
      <c r="F1444" s="1" t="s">
        <v>135</v>
      </c>
      <c r="G1444" s="1" t="s">
        <v>166</v>
      </c>
      <c r="H1444" s="1" t="s">
        <v>137</v>
      </c>
      <c r="I1444" s="1" t="s">
        <v>44</v>
      </c>
      <c r="J1444" t="s">
        <v>45</v>
      </c>
      <c r="K1444" t="s">
        <v>46</v>
      </c>
      <c r="L1444" s="1" t="s">
        <v>8402</v>
      </c>
      <c r="M1444" s="1" t="s">
        <v>68</v>
      </c>
      <c r="N1444" s="1" t="s">
        <v>178</v>
      </c>
      <c r="O1444" s="1" t="s">
        <v>8403</v>
      </c>
      <c r="P1444" s="1" t="s">
        <v>8404</v>
      </c>
      <c r="Q1444">
        <v>355</v>
      </c>
      <c r="R1444">
        <v>112</v>
      </c>
      <c r="S1444">
        <v>243</v>
      </c>
      <c r="T1444">
        <v>100</v>
      </c>
      <c r="U1444">
        <v>40</v>
      </c>
      <c r="V1444">
        <v>600</v>
      </c>
      <c r="W1444" s="1" t="s">
        <v>151</v>
      </c>
      <c r="X1444" s="1" t="s">
        <v>152</v>
      </c>
      <c r="Y1444" s="1" t="s">
        <v>153</v>
      </c>
      <c r="Z1444">
        <v>38</v>
      </c>
      <c r="AA1444" s="2">
        <v>45683</v>
      </c>
      <c r="AB1444">
        <v>6589.45</v>
      </c>
      <c r="AC1444">
        <v>8964.7099999999991</v>
      </c>
      <c r="AD1444">
        <v>2339254.75</v>
      </c>
      <c r="AE1444" s="1" t="s">
        <v>55</v>
      </c>
      <c r="AF1444" s="2">
        <v>46158</v>
      </c>
      <c r="AG1444" s="2">
        <v>45688</v>
      </c>
      <c r="AH1444" s="2">
        <v>46396</v>
      </c>
      <c r="AI1444" s="1" t="s">
        <v>91</v>
      </c>
      <c r="AJ1444" s="1" t="s">
        <v>92</v>
      </c>
    </row>
    <row r="1445" spans="1:36">
      <c r="A1445" s="1" t="s">
        <v>8405</v>
      </c>
      <c r="B1445" s="1" t="s">
        <v>8406</v>
      </c>
      <c r="C1445" s="1" t="s">
        <v>8407</v>
      </c>
      <c r="D1445" s="1" t="s">
        <v>1148</v>
      </c>
      <c r="E1445" s="1" t="s">
        <v>62</v>
      </c>
      <c r="F1445" s="1" t="s">
        <v>80</v>
      </c>
      <c r="G1445" s="1" t="s">
        <v>285</v>
      </c>
      <c r="H1445" s="1" t="s">
        <v>43</v>
      </c>
      <c r="I1445" s="1" t="s">
        <v>44</v>
      </c>
      <c r="J1445" t="s">
        <v>45</v>
      </c>
      <c r="K1445" t="s">
        <v>46</v>
      </c>
      <c r="L1445" s="1" t="s">
        <v>8408</v>
      </c>
      <c r="M1445" s="1" t="s">
        <v>168</v>
      </c>
      <c r="N1445" s="1" t="s">
        <v>236</v>
      </c>
      <c r="O1445" s="1" t="s">
        <v>8409</v>
      </c>
      <c r="P1445" s="1" t="s">
        <v>8410</v>
      </c>
      <c r="Q1445">
        <v>98</v>
      </c>
      <c r="R1445">
        <v>38</v>
      </c>
      <c r="S1445">
        <v>60</v>
      </c>
      <c r="T1445">
        <v>60</v>
      </c>
      <c r="U1445">
        <v>24</v>
      </c>
      <c r="V1445">
        <v>240</v>
      </c>
      <c r="W1445" s="1" t="s">
        <v>181</v>
      </c>
      <c r="X1445" s="1" t="s">
        <v>182</v>
      </c>
      <c r="Y1445" s="1" t="s">
        <v>54</v>
      </c>
      <c r="Z1445">
        <v>11</v>
      </c>
      <c r="AA1445" s="2">
        <v>45755</v>
      </c>
      <c r="AB1445">
        <v>1158909.56</v>
      </c>
      <c r="AC1445">
        <v>1793368.38</v>
      </c>
      <c r="AD1445">
        <v>113573136.90000001</v>
      </c>
      <c r="AE1445" s="1" t="s">
        <v>55</v>
      </c>
      <c r="AF1445" s="2">
        <v>46194</v>
      </c>
      <c r="AG1445" s="2">
        <v>45760</v>
      </c>
      <c r="AH1445" s="2"/>
      <c r="AI1445" s="1" t="s">
        <v>91</v>
      </c>
      <c r="AJ1445" s="1" t="s">
        <v>92</v>
      </c>
    </row>
    <row r="1446" spans="1:36">
      <c r="A1446" s="1" t="s">
        <v>8411</v>
      </c>
      <c r="B1446" s="1" t="s">
        <v>8412</v>
      </c>
      <c r="C1446" s="1" t="s">
        <v>8413</v>
      </c>
      <c r="D1446" s="1" t="s">
        <v>1912</v>
      </c>
      <c r="E1446" s="1" t="s">
        <v>714</v>
      </c>
      <c r="F1446" s="1" t="s">
        <v>97</v>
      </c>
      <c r="G1446" s="1" t="s">
        <v>98</v>
      </c>
      <c r="H1446" s="1" t="s">
        <v>43</v>
      </c>
      <c r="I1446" s="1" t="s">
        <v>44</v>
      </c>
      <c r="J1446" t="s">
        <v>82</v>
      </c>
      <c r="K1446" t="s">
        <v>83</v>
      </c>
      <c r="L1446" s="1" t="s">
        <v>1123</v>
      </c>
      <c r="M1446" s="1" t="s">
        <v>114</v>
      </c>
      <c r="N1446" s="1" t="s">
        <v>236</v>
      </c>
      <c r="O1446" s="1" t="s">
        <v>8414</v>
      </c>
      <c r="P1446" s="1" t="s">
        <v>8415</v>
      </c>
      <c r="Q1446">
        <v>17</v>
      </c>
      <c r="R1446">
        <v>3</v>
      </c>
      <c r="S1446">
        <v>14</v>
      </c>
      <c r="T1446">
        <v>20</v>
      </c>
      <c r="U1446">
        <v>10</v>
      </c>
      <c r="V1446">
        <v>160</v>
      </c>
      <c r="W1446" s="1" t="s">
        <v>104</v>
      </c>
      <c r="X1446" s="1" t="s">
        <v>105</v>
      </c>
      <c r="Y1446" s="1" t="s">
        <v>54</v>
      </c>
      <c r="Z1446">
        <v>10</v>
      </c>
      <c r="AA1446" s="2">
        <v>46043</v>
      </c>
      <c r="AB1446">
        <v>168093.92</v>
      </c>
      <c r="AC1446">
        <v>241091.76</v>
      </c>
      <c r="AD1446">
        <v>2857596.64</v>
      </c>
      <c r="AE1446" s="1" t="s">
        <v>55</v>
      </c>
      <c r="AF1446" s="2">
        <v>46149</v>
      </c>
      <c r="AG1446" s="2">
        <v>46053</v>
      </c>
      <c r="AH1446" s="2"/>
      <c r="AI1446" s="1" t="s">
        <v>129</v>
      </c>
      <c r="AJ1446" s="1" t="s">
        <v>57</v>
      </c>
    </row>
    <row r="1447" spans="1:36">
      <c r="A1447" s="1" t="s">
        <v>8416</v>
      </c>
      <c r="B1447" s="1" t="s">
        <v>8417</v>
      </c>
      <c r="C1447" s="1" t="s">
        <v>8418</v>
      </c>
      <c r="D1447" s="1" t="s">
        <v>362</v>
      </c>
      <c r="E1447" s="1" t="s">
        <v>186</v>
      </c>
      <c r="F1447" s="1" t="s">
        <v>363</v>
      </c>
      <c r="G1447" s="1" t="s">
        <v>434</v>
      </c>
      <c r="H1447" s="1" t="s">
        <v>43</v>
      </c>
      <c r="I1447" s="1" t="s">
        <v>44</v>
      </c>
      <c r="J1447" t="s">
        <v>82</v>
      </c>
      <c r="K1447" t="s">
        <v>83</v>
      </c>
      <c r="L1447" s="1" t="s">
        <v>8419</v>
      </c>
      <c r="M1447" s="1" t="s">
        <v>139</v>
      </c>
      <c r="N1447" s="1" t="s">
        <v>178</v>
      </c>
      <c r="O1447" s="1" t="s">
        <v>8420</v>
      </c>
      <c r="P1447" s="1" t="s">
        <v>8421</v>
      </c>
      <c r="Q1447">
        <v>149</v>
      </c>
      <c r="R1447">
        <v>24</v>
      </c>
      <c r="S1447">
        <v>125</v>
      </c>
      <c r="T1447">
        <v>75</v>
      </c>
      <c r="U1447">
        <v>37</v>
      </c>
      <c r="V1447">
        <v>375</v>
      </c>
      <c r="W1447" s="1" t="s">
        <v>104</v>
      </c>
      <c r="X1447" s="1" t="s">
        <v>105</v>
      </c>
      <c r="Y1447" s="1" t="s">
        <v>54</v>
      </c>
      <c r="Z1447">
        <v>9</v>
      </c>
      <c r="AA1447" s="2">
        <v>45803</v>
      </c>
      <c r="AB1447">
        <v>20309.560000000001</v>
      </c>
      <c r="AC1447">
        <v>30817.25</v>
      </c>
      <c r="AD1447">
        <v>3026124.44</v>
      </c>
      <c r="AE1447" s="1" t="s">
        <v>55</v>
      </c>
      <c r="AF1447" s="2">
        <v>46153</v>
      </c>
      <c r="AG1447" s="2">
        <v>45815</v>
      </c>
      <c r="AH1447" s="2"/>
      <c r="AI1447" s="1" t="s">
        <v>91</v>
      </c>
      <c r="AJ1447" s="1" t="s">
        <v>92</v>
      </c>
    </row>
    <row r="1448" spans="1:36">
      <c r="A1448" s="1" t="s">
        <v>8422</v>
      </c>
      <c r="B1448" s="1" t="s">
        <v>8423</v>
      </c>
      <c r="C1448" s="1" t="s">
        <v>8424</v>
      </c>
      <c r="D1448" s="1" t="s">
        <v>348</v>
      </c>
      <c r="E1448" s="1" t="s">
        <v>134</v>
      </c>
      <c r="F1448" s="1" t="s">
        <v>135</v>
      </c>
      <c r="G1448" s="1" t="s">
        <v>706</v>
      </c>
      <c r="H1448" s="1" t="s">
        <v>137</v>
      </c>
      <c r="I1448" s="1" t="s">
        <v>44</v>
      </c>
      <c r="J1448" t="s">
        <v>82</v>
      </c>
      <c r="K1448" t="s">
        <v>83</v>
      </c>
      <c r="L1448" s="1" t="s">
        <v>3329</v>
      </c>
      <c r="M1448" s="1" t="s">
        <v>139</v>
      </c>
      <c r="N1448" s="1" t="s">
        <v>49</v>
      </c>
      <c r="O1448" s="1" t="s">
        <v>8425</v>
      </c>
      <c r="P1448" s="1" t="s">
        <v>8426</v>
      </c>
      <c r="Q1448">
        <v>33</v>
      </c>
      <c r="R1448">
        <v>11</v>
      </c>
      <c r="S1448">
        <v>22</v>
      </c>
      <c r="T1448">
        <v>15</v>
      </c>
      <c r="U1448">
        <v>6</v>
      </c>
      <c r="V1448">
        <v>75</v>
      </c>
      <c r="W1448" s="1" t="s">
        <v>104</v>
      </c>
      <c r="X1448" s="1" t="s">
        <v>105</v>
      </c>
      <c r="Y1448" s="1" t="s">
        <v>54</v>
      </c>
      <c r="Z1448">
        <v>4</v>
      </c>
      <c r="AA1448" s="2">
        <v>45951</v>
      </c>
      <c r="AB1448">
        <v>34860.29</v>
      </c>
      <c r="AC1448">
        <v>41223.040000000001</v>
      </c>
      <c r="AD1448">
        <v>1150389.57</v>
      </c>
      <c r="AE1448" s="1" t="s">
        <v>55</v>
      </c>
      <c r="AF1448" s="2">
        <v>46185</v>
      </c>
      <c r="AG1448" s="2">
        <v>45955</v>
      </c>
      <c r="AH1448" s="2">
        <v>46390</v>
      </c>
      <c r="AI1448" s="1" t="s">
        <v>91</v>
      </c>
      <c r="AJ1448" s="1" t="s">
        <v>92</v>
      </c>
    </row>
    <row r="1449" spans="1:36">
      <c r="A1449" s="1" t="s">
        <v>8427</v>
      </c>
      <c r="B1449" s="1" t="s">
        <v>8428</v>
      </c>
      <c r="C1449" s="1" t="s">
        <v>8429</v>
      </c>
      <c r="D1449" s="1" t="s">
        <v>521</v>
      </c>
      <c r="E1449" s="1" t="s">
        <v>243</v>
      </c>
      <c r="F1449" s="1" t="s">
        <v>244</v>
      </c>
      <c r="G1449" s="1" t="s">
        <v>509</v>
      </c>
      <c r="H1449" s="1" t="s">
        <v>43</v>
      </c>
      <c r="I1449" s="1" t="s">
        <v>44</v>
      </c>
      <c r="J1449" t="s">
        <v>65</v>
      </c>
      <c r="K1449" t="s">
        <v>66</v>
      </c>
      <c r="L1449" s="1" t="s">
        <v>8430</v>
      </c>
      <c r="M1449" s="1" t="s">
        <v>48</v>
      </c>
      <c r="N1449" s="1" t="s">
        <v>236</v>
      </c>
      <c r="O1449" s="1" t="s">
        <v>8431</v>
      </c>
      <c r="P1449" s="1" t="s">
        <v>8432</v>
      </c>
      <c r="Q1449">
        <v>510</v>
      </c>
      <c r="R1449">
        <v>144</v>
      </c>
      <c r="S1449">
        <v>366</v>
      </c>
      <c r="T1449">
        <v>100</v>
      </c>
      <c r="U1449">
        <v>30</v>
      </c>
      <c r="V1449">
        <v>600</v>
      </c>
      <c r="W1449" s="1" t="s">
        <v>229</v>
      </c>
      <c r="X1449" s="1" t="s">
        <v>230</v>
      </c>
      <c r="Y1449" s="1" t="s">
        <v>153</v>
      </c>
      <c r="Z1449">
        <v>31</v>
      </c>
      <c r="AA1449" s="2">
        <v>45810</v>
      </c>
      <c r="AB1449">
        <v>228864.44</v>
      </c>
      <c r="AC1449">
        <v>295603.08</v>
      </c>
      <c r="AD1449">
        <v>116720864.40000001</v>
      </c>
      <c r="AE1449" s="1" t="s">
        <v>55</v>
      </c>
      <c r="AF1449" s="2">
        <v>46184</v>
      </c>
      <c r="AG1449" s="2">
        <v>45813</v>
      </c>
      <c r="AH1449" s="2"/>
      <c r="AI1449" s="1" t="s">
        <v>91</v>
      </c>
      <c r="AJ1449" s="1" t="s">
        <v>92</v>
      </c>
    </row>
    <row r="1450" spans="1:36">
      <c r="A1450" s="1" t="s">
        <v>8433</v>
      </c>
      <c r="B1450" s="1" t="s">
        <v>8434</v>
      </c>
      <c r="C1450" s="1" t="s">
        <v>8435</v>
      </c>
      <c r="D1450" s="1" t="s">
        <v>621</v>
      </c>
      <c r="E1450" s="1" t="s">
        <v>265</v>
      </c>
      <c r="F1450" s="1" t="s">
        <v>622</v>
      </c>
      <c r="G1450" s="1" t="s">
        <v>623</v>
      </c>
      <c r="H1450" s="1" t="s">
        <v>43</v>
      </c>
      <c r="I1450" s="1" t="s">
        <v>44</v>
      </c>
      <c r="J1450" t="s">
        <v>65</v>
      </c>
      <c r="K1450" t="s">
        <v>66</v>
      </c>
      <c r="L1450" s="1" t="s">
        <v>8436</v>
      </c>
      <c r="M1450" s="1" t="s">
        <v>100</v>
      </c>
      <c r="N1450" s="1" t="s">
        <v>203</v>
      </c>
      <c r="O1450" s="1" t="s">
        <v>8437</v>
      </c>
      <c r="P1450" s="1" t="s">
        <v>8438</v>
      </c>
      <c r="Q1450">
        <v>61</v>
      </c>
      <c r="R1450">
        <v>12</v>
      </c>
      <c r="S1450">
        <v>49</v>
      </c>
      <c r="T1450">
        <v>15</v>
      </c>
      <c r="U1450">
        <v>7</v>
      </c>
      <c r="V1450">
        <v>75</v>
      </c>
      <c r="W1450" s="1" t="s">
        <v>72</v>
      </c>
      <c r="X1450" s="1" t="s">
        <v>73</v>
      </c>
      <c r="Y1450" s="1" t="s">
        <v>74</v>
      </c>
      <c r="Z1450">
        <v>19</v>
      </c>
      <c r="AA1450" s="2">
        <v>45715</v>
      </c>
      <c r="AB1450">
        <v>109974.11</v>
      </c>
      <c r="AC1450">
        <v>167937.5</v>
      </c>
      <c r="AD1450">
        <v>6708420.71</v>
      </c>
      <c r="AE1450" s="1" t="s">
        <v>55</v>
      </c>
      <c r="AF1450" s="2">
        <v>46202</v>
      </c>
      <c r="AG1450" s="2">
        <v>45718</v>
      </c>
      <c r="AH1450" s="2"/>
      <c r="AI1450" s="1" t="s">
        <v>91</v>
      </c>
      <c r="AJ1450" s="1" t="s">
        <v>92</v>
      </c>
    </row>
    <row r="1451" spans="1:36">
      <c r="A1451" s="1" t="s">
        <v>8439</v>
      </c>
      <c r="B1451" s="1" t="s">
        <v>8440</v>
      </c>
      <c r="C1451" s="1" t="s">
        <v>8441</v>
      </c>
      <c r="D1451" s="1" t="s">
        <v>844</v>
      </c>
      <c r="E1451" s="1" t="s">
        <v>275</v>
      </c>
      <c r="F1451" s="1" t="s">
        <v>622</v>
      </c>
      <c r="G1451" s="1" t="s">
        <v>623</v>
      </c>
      <c r="H1451" s="1" t="s">
        <v>43</v>
      </c>
      <c r="I1451" s="1" t="s">
        <v>44</v>
      </c>
      <c r="J1451" t="s">
        <v>82</v>
      </c>
      <c r="K1451" t="s">
        <v>83</v>
      </c>
      <c r="L1451" s="1" t="s">
        <v>8442</v>
      </c>
      <c r="M1451" s="1" t="s">
        <v>168</v>
      </c>
      <c r="N1451" s="1" t="s">
        <v>101</v>
      </c>
      <c r="O1451" s="1" t="s">
        <v>8443</v>
      </c>
      <c r="P1451" s="1" t="s">
        <v>8444</v>
      </c>
      <c r="Q1451">
        <v>9</v>
      </c>
      <c r="R1451">
        <v>1</v>
      </c>
      <c r="S1451">
        <v>8</v>
      </c>
      <c r="T1451">
        <v>30</v>
      </c>
      <c r="U1451">
        <v>15</v>
      </c>
      <c r="V1451">
        <v>300</v>
      </c>
      <c r="W1451" s="1" t="s">
        <v>104</v>
      </c>
      <c r="X1451" s="1" t="s">
        <v>105</v>
      </c>
      <c r="Y1451" s="1" t="s">
        <v>54</v>
      </c>
      <c r="Z1451">
        <v>8</v>
      </c>
      <c r="AA1451" s="2">
        <v>45931</v>
      </c>
      <c r="AB1451">
        <v>727261.76</v>
      </c>
      <c r="AC1451">
        <v>917203.93</v>
      </c>
      <c r="AD1451">
        <v>6545355.8399999999</v>
      </c>
      <c r="AE1451" s="1" t="s">
        <v>55</v>
      </c>
      <c r="AF1451" s="2">
        <v>46199</v>
      </c>
      <c r="AG1451" s="2">
        <v>45944</v>
      </c>
      <c r="AH1451" s="2"/>
      <c r="AI1451" s="1" t="s">
        <v>129</v>
      </c>
      <c r="AJ1451" s="1" t="s">
        <v>57</v>
      </c>
    </row>
    <row r="1452" spans="1:36">
      <c r="A1452" s="1" t="s">
        <v>8445</v>
      </c>
      <c r="B1452" s="1" t="s">
        <v>8446</v>
      </c>
      <c r="C1452" s="1" t="s">
        <v>8447</v>
      </c>
      <c r="D1452" s="1" t="s">
        <v>1372</v>
      </c>
      <c r="E1452" s="1" t="s">
        <v>978</v>
      </c>
      <c r="F1452" s="1" t="s">
        <v>97</v>
      </c>
      <c r="G1452" s="1" t="s">
        <v>1110</v>
      </c>
      <c r="H1452" s="1" t="s">
        <v>43</v>
      </c>
      <c r="I1452" s="1" t="s">
        <v>44</v>
      </c>
      <c r="J1452" t="s">
        <v>82</v>
      </c>
      <c r="K1452" t="s">
        <v>83</v>
      </c>
      <c r="L1452" s="1" t="s">
        <v>8448</v>
      </c>
      <c r="M1452" s="1" t="s">
        <v>114</v>
      </c>
      <c r="N1452" s="1" t="s">
        <v>49</v>
      </c>
      <c r="O1452" s="1" t="s">
        <v>8449</v>
      </c>
      <c r="P1452" s="1" t="s">
        <v>8219</v>
      </c>
      <c r="Q1452">
        <v>316</v>
      </c>
      <c r="R1452">
        <v>65</v>
      </c>
      <c r="S1452">
        <v>251</v>
      </c>
      <c r="T1452">
        <v>75</v>
      </c>
      <c r="U1452">
        <v>37</v>
      </c>
      <c r="V1452">
        <v>450</v>
      </c>
      <c r="W1452" s="1" t="s">
        <v>151</v>
      </c>
      <c r="X1452" s="1" t="s">
        <v>152</v>
      </c>
      <c r="Y1452" s="1" t="s">
        <v>153</v>
      </c>
      <c r="Z1452">
        <v>36</v>
      </c>
      <c r="AA1452" s="2">
        <v>46042</v>
      </c>
      <c r="AB1452">
        <v>170998.38</v>
      </c>
      <c r="AC1452">
        <v>254069.92</v>
      </c>
      <c r="AD1452">
        <v>54035488.079999998</v>
      </c>
      <c r="AE1452" s="1" t="s">
        <v>55</v>
      </c>
      <c r="AF1452" s="2">
        <v>46181</v>
      </c>
      <c r="AG1452" s="2">
        <v>46050</v>
      </c>
      <c r="AH1452" s="2"/>
      <c r="AI1452" s="1" t="s">
        <v>91</v>
      </c>
      <c r="AJ1452" s="1" t="s">
        <v>92</v>
      </c>
    </row>
    <row r="1453" spans="1:36">
      <c r="A1453" s="1" t="s">
        <v>8450</v>
      </c>
      <c r="B1453" s="1" t="s">
        <v>8451</v>
      </c>
      <c r="C1453" s="1" t="s">
        <v>8452</v>
      </c>
      <c r="D1453" s="1" t="s">
        <v>613</v>
      </c>
      <c r="E1453" s="1" t="s">
        <v>40</v>
      </c>
      <c r="F1453" s="1" t="s">
        <v>97</v>
      </c>
      <c r="G1453" s="1" t="s">
        <v>614</v>
      </c>
      <c r="H1453" s="1" t="s">
        <v>43</v>
      </c>
      <c r="I1453" s="1" t="s">
        <v>44</v>
      </c>
      <c r="J1453" t="s">
        <v>82</v>
      </c>
      <c r="K1453" t="s">
        <v>83</v>
      </c>
      <c r="L1453" s="1" t="s">
        <v>8453</v>
      </c>
      <c r="M1453" s="1" t="s">
        <v>48</v>
      </c>
      <c r="N1453" s="1" t="s">
        <v>115</v>
      </c>
      <c r="O1453" s="1" t="s">
        <v>8454</v>
      </c>
      <c r="P1453" s="1" t="s">
        <v>8455</v>
      </c>
      <c r="Q1453">
        <v>209</v>
      </c>
      <c r="R1453">
        <v>7</v>
      </c>
      <c r="S1453">
        <v>202</v>
      </c>
      <c r="U1453">
        <v>16</v>
      </c>
      <c r="V1453">
        <v>240</v>
      </c>
      <c r="W1453" s="1" t="s">
        <v>88</v>
      </c>
      <c r="X1453" s="1" t="s">
        <v>89</v>
      </c>
      <c r="Y1453" s="1" t="s">
        <v>90</v>
      </c>
      <c r="Z1453">
        <v>29</v>
      </c>
      <c r="AA1453" s="2">
        <v>45689</v>
      </c>
      <c r="AB1453">
        <v>159117.29</v>
      </c>
      <c r="AC1453">
        <v>193607.52</v>
      </c>
      <c r="AD1453">
        <v>33255513.609999999</v>
      </c>
      <c r="AE1453" s="1" t="s">
        <v>55</v>
      </c>
      <c r="AF1453" s="2">
        <v>46172</v>
      </c>
      <c r="AG1453" s="2">
        <v>45698</v>
      </c>
      <c r="AH1453" s="2"/>
      <c r="AI1453" s="1" t="s">
        <v>91</v>
      </c>
      <c r="AJ1453" s="1" t="s">
        <v>92</v>
      </c>
    </row>
    <row r="1454" spans="1:36">
      <c r="A1454" s="1" t="s">
        <v>8456</v>
      </c>
      <c r="B1454" s="1" t="s">
        <v>8457</v>
      </c>
      <c r="C1454" s="1" t="s">
        <v>8458</v>
      </c>
      <c r="D1454" s="1" t="s">
        <v>1198</v>
      </c>
      <c r="E1454" s="1" t="s">
        <v>110</v>
      </c>
      <c r="F1454" s="1" t="s">
        <v>363</v>
      </c>
      <c r="G1454" s="1" t="s">
        <v>434</v>
      </c>
      <c r="H1454" s="1" t="s">
        <v>43</v>
      </c>
      <c r="I1454" s="1" t="s">
        <v>44</v>
      </c>
      <c r="J1454" t="s">
        <v>45</v>
      </c>
      <c r="K1454" t="s">
        <v>46</v>
      </c>
      <c r="L1454" s="1" t="s">
        <v>5703</v>
      </c>
      <c r="M1454" s="1" t="s">
        <v>168</v>
      </c>
      <c r="N1454" s="1" t="s">
        <v>278</v>
      </c>
      <c r="O1454" s="1" t="s">
        <v>8459</v>
      </c>
      <c r="P1454" s="1" t="s">
        <v>8460</v>
      </c>
      <c r="Q1454">
        <v>306</v>
      </c>
      <c r="R1454">
        <v>122</v>
      </c>
      <c r="S1454">
        <v>184</v>
      </c>
      <c r="T1454">
        <v>40</v>
      </c>
      <c r="U1454">
        <v>16</v>
      </c>
      <c r="V1454">
        <v>320</v>
      </c>
      <c r="W1454" s="1" t="s">
        <v>52</v>
      </c>
      <c r="X1454" s="1" t="s">
        <v>53</v>
      </c>
      <c r="Y1454" s="1" t="s">
        <v>54</v>
      </c>
      <c r="Z1454">
        <v>7</v>
      </c>
      <c r="AA1454" s="2">
        <v>46142</v>
      </c>
      <c r="AB1454">
        <v>38326.85</v>
      </c>
      <c r="AC1454">
        <v>54256.45</v>
      </c>
      <c r="AD1454">
        <v>11728016.1</v>
      </c>
      <c r="AE1454" s="1" t="s">
        <v>55</v>
      </c>
      <c r="AF1454" s="2">
        <v>46200</v>
      </c>
      <c r="AG1454" s="2">
        <v>46148</v>
      </c>
      <c r="AH1454" s="2"/>
      <c r="AI1454" s="1" t="s">
        <v>91</v>
      </c>
      <c r="AJ1454" s="1" t="s">
        <v>92</v>
      </c>
    </row>
    <row r="1455" spans="1:36">
      <c r="A1455" s="1" t="s">
        <v>8461</v>
      </c>
      <c r="B1455" s="1" t="s">
        <v>8462</v>
      </c>
      <c r="C1455" s="1" t="s">
        <v>8463</v>
      </c>
      <c r="D1455" s="1" t="s">
        <v>977</v>
      </c>
      <c r="E1455" s="1" t="s">
        <v>978</v>
      </c>
      <c r="F1455" s="1" t="s">
        <v>97</v>
      </c>
      <c r="G1455" s="1" t="s">
        <v>98</v>
      </c>
      <c r="H1455" s="1" t="s">
        <v>43</v>
      </c>
      <c r="I1455" s="1" t="s">
        <v>44</v>
      </c>
      <c r="J1455" t="s">
        <v>82</v>
      </c>
      <c r="K1455" t="s">
        <v>83</v>
      </c>
      <c r="L1455" s="1" t="s">
        <v>8464</v>
      </c>
      <c r="M1455" s="1" t="s">
        <v>100</v>
      </c>
      <c r="N1455" s="1" t="s">
        <v>203</v>
      </c>
      <c r="O1455" s="1" t="s">
        <v>8465</v>
      </c>
      <c r="P1455" s="1" t="s">
        <v>8466</v>
      </c>
      <c r="Q1455">
        <v>269</v>
      </c>
      <c r="R1455">
        <v>88</v>
      </c>
      <c r="S1455">
        <v>181</v>
      </c>
      <c r="T1455">
        <v>50</v>
      </c>
      <c r="U1455">
        <v>15</v>
      </c>
      <c r="V1455">
        <v>400</v>
      </c>
      <c r="W1455" s="1" t="s">
        <v>259</v>
      </c>
      <c r="X1455" s="1" t="s">
        <v>260</v>
      </c>
      <c r="Y1455" s="1" t="s">
        <v>54</v>
      </c>
      <c r="Z1455">
        <v>7</v>
      </c>
      <c r="AA1455" s="2">
        <v>45766</v>
      </c>
      <c r="AB1455">
        <v>191295.99</v>
      </c>
      <c r="AC1455">
        <v>222517.5</v>
      </c>
      <c r="AD1455">
        <v>51458621.310000002</v>
      </c>
      <c r="AE1455" s="1" t="s">
        <v>55</v>
      </c>
      <c r="AF1455" s="2">
        <v>46180</v>
      </c>
      <c r="AG1455" s="2">
        <v>45770</v>
      </c>
      <c r="AH1455" s="2"/>
      <c r="AI1455" s="1" t="s">
        <v>91</v>
      </c>
      <c r="AJ1455" s="1" t="s">
        <v>92</v>
      </c>
    </row>
    <row r="1456" spans="1:36">
      <c r="A1456" s="1" t="s">
        <v>8467</v>
      </c>
      <c r="B1456" s="1" t="s">
        <v>8468</v>
      </c>
      <c r="C1456" s="1" t="s">
        <v>8469</v>
      </c>
      <c r="D1456" s="1" t="s">
        <v>39</v>
      </c>
      <c r="E1456" s="1" t="s">
        <v>40</v>
      </c>
      <c r="F1456" s="1" t="s">
        <v>41</v>
      </c>
      <c r="G1456" s="1" t="s">
        <v>42</v>
      </c>
      <c r="H1456" s="1" t="s">
        <v>43</v>
      </c>
      <c r="I1456" s="1" t="s">
        <v>44</v>
      </c>
      <c r="J1456" t="s">
        <v>82</v>
      </c>
      <c r="K1456" t="s">
        <v>83</v>
      </c>
      <c r="L1456" s="1" t="s">
        <v>3182</v>
      </c>
      <c r="M1456" s="1" t="s">
        <v>100</v>
      </c>
      <c r="N1456" s="1" t="s">
        <v>236</v>
      </c>
      <c r="O1456" s="1" t="s">
        <v>8470</v>
      </c>
      <c r="P1456" s="1" t="s">
        <v>8471</v>
      </c>
      <c r="Q1456">
        <v>67</v>
      </c>
      <c r="R1456">
        <v>21</v>
      </c>
      <c r="S1456">
        <v>46</v>
      </c>
      <c r="U1456">
        <v>7</v>
      </c>
      <c r="V1456">
        <v>150</v>
      </c>
      <c r="W1456" s="1" t="s">
        <v>104</v>
      </c>
      <c r="X1456" s="1" t="s">
        <v>105</v>
      </c>
      <c r="Y1456" s="1" t="s">
        <v>54</v>
      </c>
      <c r="Z1456">
        <v>4</v>
      </c>
      <c r="AA1456" s="2">
        <v>45808</v>
      </c>
      <c r="AB1456">
        <v>30905.02</v>
      </c>
      <c r="AC1456">
        <v>40653.480000000003</v>
      </c>
      <c r="AD1456">
        <v>2070636.34</v>
      </c>
      <c r="AE1456" s="1" t="s">
        <v>55</v>
      </c>
      <c r="AF1456" s="2">
        <v>46190</v>
      </c>
      <c r="AG1456" s="2">
        <v>45814</v>
      </c>
      <c r="AH1456" s="2"/>
      <c r="AI1456" s="1" t="s">
        <v>91</v>
      </c>
      <c r="AJ1456" s="1" t="s">
        <v>92</v>
      </c>
    </row>
    <row r="1457" spans="1:36">
      <c r="A1457" s="1" t="s">
        <v>8472</v>
      </c>
      <c r="B1457" s="1" t="s">
        <v>8473</v>
      </c>
      <c r="C1457" s="1" t="s">
        <v>8474</v>
      </c>
      <c r="D1457" s="1" t="s">
        <v>557</v>
      </c>
      <c r="E1457" s="1" t="s">
        <v>254</v>
      </c>
      <c r="F1457" s="1" t="s">
        <v>41</v>
      </c>
      <c r="G1457" s="1" t="s">
        <v>166</v>
      </c>
      <c r="H1457" s="1" t="s">
        <v>137</v>
      </c>
      <c r="I1457" s="1" t="s">
        <v>44</v>
      </c>
      <c r="J1457" t="s">
        <v>65</v>
      </c>
      <c r="K1457" t="s">
        <v>66</v>
      </c>
      <c r="L1457" s="1" t="s">
        <v>6387</v>
      </c>
      <c r="M1457" s="1" t="s">
        <v>114</v>
      </c>
      <c r="N1457" s="1" t="s">
        <v>236</v>
      </c>
      <c r="O1457" s="1" t="s">
        <v>8475</v>
      </c>
      <c r="P1457" s="1" t="s">
        <v>8476</v>
      </c>
      <c r="Q1457">
        <v>108</v>
      </c>
      <c r="R1457">
        <v>38</v>
      </c>
      <c r="S1457">
        <v>70</v>
      </c>
      <c r="T1457">
        <v>30</v>
      </c>
      <c r="U1457">
        <v>9</v>
      </c>
      <c r="V1457">
        <v>150</v>
      </c>
      <c r="W1457" s="1" t="s">
        <v>444</v>
      </c>
      <c r="X1457" s="1" t="s">
        <v>445</v>
      </c>
      <c r="Y1457" s="1" t="s">
        <v>74</v>
      </c>
      <c r="Z1457">
        <v>18</v>
      </c>
      <c r="AA1457" s="2">
        <v>45939</v>
      </c>
      <c r="AB1457">
        <v>36822.58</v>
      </c>
      <c r="AC1457">
        <v>47557.34</v>
      </c>
      <c r="AD1457">
        <v>3976838.64</v>
      </c>
      <c r="AE1457" s="1" t="s">
        <v>55</v>
      </c>
      <c r="AF1457" s="2">
        <v>46149</v>
      </c>
      <c r="AG1457" s="2">
        <v>45952</v>
      </c>
      <c r="AH1457" s="2">
        <v>46653</v>
      </c>
      <c r="AI1457" s="1" t="s">
        <v>91</v>
      </c>
      <c r="AJ1457" s="1" t="s">
        <v>92</v>
      </c>
    </row>
    <row r="1458" spans="1:36">
      <c r="A1458" s="1" t="s">
        <v>8477</v>
      </c>
      <c r="B1458" s="1" t="s">
        <v>8478</v>
      </c>
      <c r="C1458" s="1" t="s">
        <v>8479</v>
      </c>
      <c r="D1458" s="1" t="s">
        <v>362</v>
      </c>
      <c r="E1458" s="1" t="s">
        <v>186</v>
      </c>
      <c r="F1458" s="1" t="s">
        <v>363</v>
      </c>
      <c r="G1458" s="1" t="s">
        <v>495</v>
      </c>
      <c r="H1458" s="1" t="s">
        <v>43</v>
      </c>
      <c r="I1458" s="1" t="s">
        <v>44</v>
      </c>
      <c r="J1458" t="s">
        <v>65</v>
      </c>
      <c r="K1458" t="s">
        <v>66</v>
      </c>
      <c r="L1458" s="1" t="s">
        <v>8480</v>
      </c>
      <c r="M1458" s="1" t="s">
        <v>100</v>
      </c>
      <c r="N1458" s="1" t="s">
        <v>69</v>
      </c>
      <c r="O1458" s="1" t="s">
        <v>8481</v>
      </c>
      <c r="P1458" s="1" t="s">
        <v>8482</v>
      </c>
      <c r="Q1458">
        <v>15</v>
      </c>
      <c r="R1458">
        <v>6</v>
      </c>
      <c r="S1458">
        <v>9</v>
      </c>
      <c r="T1458">
        <v>15</v>
      </c>
      <c r="U1458">
        <v>6</v>
      </c>
      <c r="V1458">
        <v>90</v>
      </c>
      <c r="W1458" s="1" t="s">
        <v>181</v>
      </c>
      <c r="X1458" s="1" t="s">
        <v>182</v>
      </c>
      <c r="Y1458" s="1" t="s">
        <v>54</v>
      </c>
      <c r="Z1458">
        <v>9</v>
      </c>
      <c r="AA1458" s="2">
        <v>45960</v>
      </c>
      <c r="AB1458">
        <v>53818.04</v>
      </c>
      <c r="AC1458">
        <v>82360.44</v>
      </c>
      <c r="AD1458">
        <v>807270.6</v>
      </c>
      <c r="AE1458" s="1" t="s">
        <v>55</v>
      </c>
      <c r="AF1458" s="2">
        <v>46165</v>
      </c>
      <c r="AG1458" s="2">
        <v>45973</v>
      </c>
      <c r="AH1458" s="2"/>
      <c r="AI1458" s="1" t="s">
        <v>129</v>
      </c>
      <c r="AJ1458" s="1" t="s">
        <v>57</v>
      </c>
    </row>
    <row r="1459" spans="1:36">
      <c r="A1459" s="1" t="s">
        <v>8483</v>
      </c>
      <c r="B1459" s="1" t="s">
        <v>8484</v>
      </c>
      <c r="C1459" s="1" t="s">
        <v>8485</v>
      </c>
      <c r="D1459" s="1" t="s">
        <v>274</v>
      </c>
      <c r="E1459" s="1" t="s">
        <v>275</v>
      </c>
      <c r="F1459" s="1" t="s">
        <v>266</v>
      </c>
      <c r="G1459" s="1" t="s">
        <v>276</v>
      </c>
      <c r="H1459" s="1" t="s">
        <v>43</v>
      </c>
      <c r="I1459" s="1" t="s">
        <v>44</v>
      </c>
      <c r="J1459" t="s">
        <v>65</v>
      </c>
      <c r="K1459" t="s">
        <v>66</v>
      </c>
      <c r="L1459" s="1" t="s">
        <v>474</v>
      </c>
      <c r="M1459" s="1" t="s">
        <v>48</v>
      </c>
      <c r="N1459" s="1" t="s">
        <v>194</v>
      </c>
      <c r="O1459" s="1" t="s">
        <v>8486</v>
      </c>
      <c r="P1459" s="1" t="s">
        <v>8487</v>
      </c>
      <c r="Q1459">
        <v>0</v>
      </c>
      <c r="R1459">
        <v>0</v>
      </c>
      <c r="S1459">
        <v>0</v>
      </c>
      <c r="T1459">
        <v>30</v>
      </c>
      <c r="U1459">
        <v>12</v>
      </c>
      <c r="V1459">
        <v>240</v>
      </c>
      <c r="W1459" s="1" t="s">
        <v>72</v>
      </c>
      <c r="X1459" s="1" t="s">
        <v>73</v>
      </c>
      <c r="Y1459" s="1" t="s">
        <v>74</v>
      </c>
      <c r="Z1459">
        <v>17</v>
      </c>
      <c r="AA1459" s="2">
        <v>45777</v>
      </c>
      <c r="AB1459">
        <v>332068.82</v>
      </c>
      <c r="AC1459">
        <v>451432.69</v>
      </c>
      <c r="AD1459">
        <v>0</v>
      </c>
      <c r="AE1459" s="1" t="s">
        <v>55</v>
      </c>
      <c r="AF1459" s="2">
        <v>46196</v>
      </c>
      <c r="AG1459" s="2">
        <v>45780</v>
      </c>
      <c r="AH1459" s="2"/>
      <c r="AI1459" s="1" t="s">
        <v>56</v>
      </c>
      <c r="AJ1459" s="1" t="s">
        <v>57</v>
      </c>
    </row>
    <row r="1460" spans="1:36">
      <c r="A1460" s="1" t="s">
        <v>8488</v>
      </c>
      <c r="B1460" s="1" t="s">
        <v>8489</v>
      </c>
      <c r="C1460" s="1" t="s">
        <v>8490</v>
      </c>
      <c r="D1460" s="1" t="s">
        <v>355</v>
      </c>
      <c r="E1460" s="1" t="s">
        <v>62</v>
      </c>
      <c r="F1460" s="1" t="s">
        <v>123</v>
      </c>
      <c r="G1460" s="1" t="s">
        <v>124</v>
      </c>
      <c r="H1460" s="1" t="s">
        <v>43</v>
      </c>
      <c r="I1460" s="1" t="s">
        <v>44</v>
      </c>
      <c r="J1460" t="s">
        <v>82</v>
      </c>
      <c r="K1460" t="s">
        <v>83</v>
      </c>
      <c r="L1460" s="1" t="s">
        <v>8491</v>
      </c>
      <c r="M1460" s="1" t="s">
        <v>68</v>
      </c>
      <c r="N1460" s="1" t="s">
        <v>194</v>
      </c>
      <c r="O1460" s="1" t="s">
        <v>8492</v>
      </c>
      <c r="P1460" s="1" t="s">
        <v>8493</v>
      </c>
      <c r="Q1460">
        <v>29</v>
      </c>
      <c r="R1460">
        <v>7</v>
      </c>
      <c r="S1460">
        <v>22</v>
      </c>
      <c r="T1460">
        <v>20</v>
      </c>
      <c r="U1460">
        <v>8</v>
      </c>
      <c r="V1460">
        <v>80</v>
      </c>
      <c r="W1460" s="1" t="s">
        <v>308</v>
      </c>
      <c r="X1460" s="1" t="s">
        <v>171</v>
      </c>
      <c r="Y1460" s="1" t="s">
        <v>74</v>
      </c>
      <c r="Z1460">
        <v>24</v>
      </c>
      <c r="AA1460" s="2">
        <v>45913</v>
      </c>
      <c r="AB1460">
        <v>311113.87</v>
      </c>
      <c r="AC1460">
        <v>411303.24</v>
      </c>
      <c r="AD1460">
        <v>9022302.2300000004</v>
      </c>
      <c r="AE1460" s="1" t="s">
        <v>55</v>
      </c>
      <c r="AF1460" s="2">
        <v>46149</v>
      </c>
      <c r="AG1460" s="2">
        <v>45923</v>
      </c>
      <c r="AH1460" s="2"/>
      <c r="AI1460" s="1" t="s">
        <v>91</v>
      </c>
      <c r="AJ1460" s="1" t="s">
        <v>92</v>
      </c>
    </row>
    <row r="1461" spans="1:36">
      <c r="A1461" s="1" t="s">
        <v>8494</v>
      </c>
      <c r="B1461" s="1" t="s">
        <v>8495</v>
      </c>
      <c r="C1461" s="1" t="s">
        <v>8496</v>
      </c>
      <c r="D1461" s="1" t="s">
        <v>643</v>
      </c>
      <c r="E1461" s="1" t="s">
        <v>62</v>
      </c>
      <c r="F1461" s="1" t="s">
        <v>135</v>
      </c>
      <c r="G1461" s="1" t="s">
        <v>706</v>
      </c>
      <c r="H1461" s="1" t="s">
        <v>137</v>
      </c>
      <c r="I1461" s="1" t="s">
        <v>44</v>
      </c>
      <c r="J1461" t="s">
        <v>65</v>
      </c>
      <c r="K1461" t="s">
        <v>66</v>
      </c>
      <c r="L1461" s="1" t="s">
        <v>8497</v>
      </c>
      <c r="M1461" s="1" t="s">
        <v>48</v>
      </c>
      <c r="N1461" s="1" t="s">
        <v>236</v>
      </c>
      <c r="O1461" s="1" t="s">
        <v>8498</v>
      </c>
      <c r="P1461" s="1" t="s">
        <v>8499</v>
      </c>
      <c r="Q1461">
        <v>75</v>
      </c>
      <c r="R1461">
        <v>28</v>
      </c>
      <c r="S1461">
        <v>47</v>
      </c>
      <c r="T1461">
        <v>10</v>
      </c>
      <c r="U1461">
        <v>4</v>
      </c>
      <c r="V1461">
        <v>80</v>
      </c>
      <c r="W1461" s="1" t="s">
        <v>161</v>
      </c>
      <c r="X1461" s="1" t="s">
        <v>162</v>
      </c>
      <c r="Y1461" s="1" t="s">
        <v>54</v>
      </c>
      <c r="Z1461">
        <v>7</v>
      </c>
      <c r="AA1461" s="2">
        <v>45777</v>
      </c>
      <c r="AB1461">
        <v>25993</v>
      </c>
      <c r="AC1461">
        <v>39739.949999999997</v>
      </c>
      <c r="AD1461">
        <v>1949475</v>
      </c>
      <c r="AE1461" s="1" t="s">
        <v>55</v>
      </c>
      <c r="AF1461" s="2">
        <v>46187</v>
      </c>
      <c r="AG1461" s="2">
        <v>45786</v>
      </c>
      <c r="AH1461" s="2">
        <v>46432</v>
      </c>
      <c r="AI1461" s="1" t="s">
        <v>91</v>
      </c>
      <c r="AJ1461" s="1" t="s">
        <v>92</v>
      </c>
    </row>
    <row r="1462" spans="1:36">
      <c r="A1462" s="1" t="s">
        <v>8500</v>
      </c>
      <c r="B1462" s="1" t="s">
        <v>8501</v>
      </c>
      <c r="C1462" s="1" t="s">
        <v>8502</v>
      </c>
      <c r="D1462" s="1" t="s">
        <v>557</v>
      </c>
      <c r="E1462" s="1" t="s">
        <v>254</v>
      </c>
      <c r="F1462" s="1" t="s">
        <v>135</v>
      </c>
      <c r="G1462" s="1" t="s">
        <v>136</v>
      </c>
      <c r="H1462" s="1" t="s">
        <v>137</v>
      </c>
      <c r="I1462" s="1" t="s">
        <v>44</v>
      </c>
      <c r="J1462" t="s">
        <v>65</v>
      </c>
      <c r="K1462" t="s">
        <v>66</v>
      </c>
      <c r="L1462" s="1" t="s">
        <v>8503</v>
      </c>
      <c r="M1462" s="1" t="s">
        <v>139</v>
      </c>
      <c r="N1462" s="1" t="s">
        <v>278</v>
      </c>
      <c r="O1462" s="1" t="s">
        <v>8504</v>
      </c>
      <c r="P1462" s="1" t="s">
        <v>8505</v>
      </c>
      <c r="Q1462">
        <v>9</v>
      </c>
      <c r="R1462">
        <v>0</v>
      </c>
      <c r="S1462">
        <v>9</v>
      </c>
      <c r="T1462">
        <v>25</v>
      </c>
      <c r="U1462">
        <v>10</v>
      </c>
      <c r="V1462">
        <v>250</v>
      </c>
      <c r="W1462" s="1" t="s">
        <v>72</v>
      </c>
      <c r="X1462" s="1" t="s">
        <v>73</v>
      </c>
      <c r="Y1462" s="1" t="s">
        <v>74</v>
      </c>
      <c r="Z1462">
        <v>16</v>
      </c>
      <c r="AA1462" s="2">
        <v>46069</v>
      </c>
      <c r="AB1462">
        <v>22192.44</v>
      </c>
      <c r="AC1462">
        <v>29555.119999999999</v>
      </c>
      <c r="AD1462">
        <v>199731.96</v>
      </c>
      <c r="AE1462" s="1" t="s">
        <v>55</v>
      </c>
      <c r="AF1462" s="2">
        <v>46199</v>
      </c>
      <c r="AG1462" s="2">
        <v>46078</v>
      </c>
      <c r="AH1462" s="2">
        <v>46877</v>
      </c>
      <c r="AI1462" s="1" t="s">
        <v>129</v>
      </c>
      <c r="AJ1462" s="1" t="s">
        <v>57</v>
      </c>
    </row>
    <row r="1463" spans="1:36">
      <c r="A1463" s="1" t="s">
        <v>8506</v>
      </c>
      <c r="B1463" s="1" t="s">
        <v>8507</v>
      </c>
      <c r="C1463" s="1" t="s">
        <v>8508</v>
      </c>
      <c r="D1463" s="1" t="s">
        <v>39</v>
      </c>
      <c r="E1463" s="1" t="s">
        <v>40</v>
      </c>
      <c r="F1463" s="1" t="s">
        <v>41</v>
      </c>
      <c r="G1463" s="1" t="s">
        <v>42</v>
      </c>
      <c r="H1463" s="1" t="s">
        <v>43</v>
      </c>
      <c r="I1463" s="1" t="s">
        <v>44</v>
      </c>
      <c r="J1463" t="s">
        <v>65</v>
      </c>
      <c r="K1463" t="s">
        <v>66</v>
      </c>
      <c r="L1463" s="1" t="s">
        <v>8509</v>
      </c>
      <c r="M1463" s="1" t="s">
        <v>48</v>
      </c>
      <c r="N1463" s="1" t="s">
        <v>178</v>
      </c>
      <c r="O1463" s="1" t="s">
        <v>8510</v>
      </c>
      <c r="P1463" s="1" t="s">
        <v>8511</v>
      </c>
      <c r="Q1463">
        <v>40</v>
      </c>
      <c r="R1463">
        <v>14</v>
      </c>
      <c r="S1463">
        <v>26</v>
      </c>
      <c r="T1463">
        <v>15</v>
      </c>
      <c r="U1463">
        <v>6</v>
      </c>
      <c r="V1463">
        <v>75</v>
      </c>
      <c r="W1463" s="1" t="s">
        <v>161</v>
      </c>
      <c r="X1463" s="1" t="s">
        <v>162</v>
      </c>
      <c r="Y1463" s="1" t="s">
        <v>54</v>
      </c>
      <c r="Z1463">
        <v>7</v>
      </c>
      <c r="AA1463" s="2">
        <v>45730</v>
      </c>
      <c r="AB1463">
        <v>73876.929999999993</v>
      </c>
      <c r="AC1463">
        <v>88475.35</v>
      </c>
      <c r="AD1463">
        <v>2955077.2</v>
      </c>
      <c r="AE1463" s="1" t="s">
        <v>55</v>
      </c>
      <c r="AF1463" s="2">
        <v>46173</v>
      </c>
      <c r="AG1463" s="2">
        <v>45738</v>
      </c>
      <c r="AH1463" s="2"/>
      <c r="AI1463" s="1" t="s">
        <v>91</v>
      </c>
      <c r="AJ1463" s="1" t="s">
        <v>92</v>
      </c>
    </row>
    <row r="1464" spans="1:36">
      <c r="A1464" s="1" t="s">
        <v>8512</v>
      </c>
      <c r="B1464" s="1" t="s">
        <v>8513</v>
      </c>
      <c r="C1464" s="1" t="s">
        <v>8514</v>
      </c>
      <c r="D1464" s="1" t="s">
        <v>39</v>
      </c>
      <c r="E1464" s="1" t="s">
        <v>40</v>
      </c>
      <c r="F1464" s="1" t="s">
        <v>41</v>
      </c>
      <c r="G1464" s="1" t="s">
        <v>786</v>
      </c>
      <c r="H1464" s="1" t="s">
        <v>43</v>
      </c>
      <c r="I1464" s="1" t="s">
        <v>44</v>
      </c>
      <c r="J1464" t="s">
        <v>45</v>
      </c>
      <c r="K1464" t="s">
        <v>46</v>
      </c>
      <c r="L1464" s="1" t="s">
        <v>8243</v>
      </c>
      <c r="M1464" s="1" t="s">
        <v>168</v>
      </c>
      <c r="N1464" s="1" t="s">
        <v>278</v>
      </c>
      <c r="O1464" s="1" t="s">
        <v>8515</v>
      </c>
      <c r="P1464" s="1" t="s">
        <v>8516</v>
      </c>
      <c r="Q1464">
        <v>0</v>
      </c>
      <c r="R1464">
        <v>0</v>
      </c>
      <c r="S1464">
        <v>0</v>
      </c>
      <c r="T1464">
        <v>30</v>
      </c>
      <c r="U1464">
        <v>12</v>
      </c>
      <c r="V1464">
        <v>180</v>
      </c>
      <c r="W1464" s="1" t="s">
        <v>181</v>
      </c>
      <c r="X1464" s="1" t="s">
        <v>182</v>
      </c>
      <c r="Y1464" s="1" t="s">
        <v>54</v>
      </c>
      <c r="Z1464">
        <v>11</v>
      </c>
      <c r="AA1464" s="2">
        <v>46019</v>
      </c>
      <c r="AB1464">
        <v>131041.84</v>
      </c>
      <c r="AC1464">
        <v>184315.43</v>
      </c>
      <c r="AD1464">
        <v>0</v>
      </c>
      <c r="AE1464" s="1" t="s">
        <v>55</v>
      </c>
      <c r="AF1464" s="2">
        <v>46194</v>
      </c>
      <c r="AG1464" s="2">
        <v>46020</v>
      </c>
      <c r="AH1464" s="2"/>
      <c r="AI1464" s="1" t="s">
        <v>56</v>
      </c>
      <c r="AJ1464" s="1" t="s">
        <v>57</v>
      </c>
    </row>
    <row r="1465" spans="1:36">
      <c r="A1465" s="1" t="s">
        <v>8517</v>
      </c>
      <c r="B1465" s="1" t="s">
        <v>8518</v>
      </c>
      <c r="C1465" s="1" t="s">
        <v>8519</v>
      </c>
      <c r="D1465" s="1" t="s">
        <v>643</v>
      </c>
      <c r="E1465" s="1" t="s">
        <v>62</v>
      </c>
      <c r="F1465" s="1" t="s">
        <v>135</v>
      </c>
      <c r="G1465" s="1" t="s">
        <v>166</v>
      </c>
      <c r="H1465" s="1" t="s">
        <v>137</v>
      </c>
      <c r="I1465" s="1" t="s">
        <v>44</v>
      </c>
      <c r="J1465" t="s">
        <v>65</v>
      </c>
      <c r="K1465" t="s">
        <v>66</v>
      </c>
      <c r="L1465" s="1" t="s">
        <v>818</v>
      </c>
      <c r="M1465" s="1" t="s">
        <v>48</v>
      </c>
      <c r="N1465" s="1" t="s">
        <v>49</v>
      </c>
      <c r="O1465" s="1" t="s">
        <v>8520</v>
      </c>
      <c r="P1465" s="1" t="s">
        <v>8521</v>
      </c>
      <c r="Q1465">
        <v>197</v>
      </c>
      <c r="R1465">
        <v>2</v>
      </c>
      <c r="S1465">
        <v>195</v>
      </c>
      <c r="T1465">
        <v>75</v>
      </c>
      <c r="U1465">
        <v>22</v>
      </c>
      <c r="V1465">
        <v>450</v>
      </c>
      <c r="W1465" s="1" t="s">
        <v>444</v>
      </c>
      <c r="X1465" s="1" t="s">
        <v>445</v>
      </c>
      <c r="Y1465" s="1" t="s">
        <v>74</v>
      </c>
      <c r="Z1465">
        <v>20</v>
      </c>
      <c r="AA1465" s="2">
        <v>45823</v>
      </c>
      <c r="AB1465">
        <v>15432.3</v>
      </c>
      <c r="AC1465">
        <v>18231.16</v>
      </c>
      <c r="AD1465">
        <v>3040163.1</v>
      </c>
      <c r="AE1465" s="1" t="s">
        <v>55</v>
      </c>
      <c r="AF1465" s="2">
        <v>46171</v>
      </c>
      <c r="AG1465" s="2">
        <v>45830</v>
      </c>
      <c r="AH1465" s="2">
        <v>46235</v>
      </c>
      <c r="AI1465" s="1" t="s">
        <v>91</v>
      </c>
      <c r="AJ1465" s="1" t="s">
        <v>92</v>
      </c>
    </row>
    <row r="1466" spans="1:36">
      <c r="A1466" s="1" t="s">
        <v>8522</v>
      </c>
      <c r="B1466" s="1" t="s">
        <v>8523</v>
      </c>
      <c r="C1466" s="1" t="s">
        <v>8524</v>
      </c>
      <c r="D1466" s="1" t="s">
        <v>837</v>
      </c>
      <c r="E1466" s="1" t="s">
        <v>265</v>
      </c>
      <c r="F1466" s="1" t="s">
        <v>622</v>
      </c>
      <c r="G1466" s="1" t="s">
        <v>693</v>
      </c>
      <c r="H1466" s="1" t="s">
        <v>43</v>
      </c>
      <c r="I1466" s="1" t="s">
        <v>44</v>
      </c>
      <c r="J1466" t="s">
        <v>45</v>
      </c>
      <c r="K1466" t="s">
        <v>46</v>
      </c>
      <c r="L1466" s="1" t="s">
        <v>8525</v>
      </c>
      <c r="M1466" s="1" t="s">
        <v>68</v>
      </c>
      <c r="N1466" s="1" t="s">
        <v>278</v>
      </c>
      <c r="O1466" s="1" t="s">
        <v>8526</v>
      </c>
      <c r="P1466" s="1" t="s">
        <v>8527</v>
      </c>
      <c r="Q1466">
        <v>95</v>
      </c>
      <c r="R1466">
        <v>19</v>
      </c>
      <c r="S1466">
        <v>76</v>
      </c>
      <c r="T1466">
        <v>30</v>
      </c>
      <c r="U1466">
        <v>9</v>
      </c>
      <c r="V1466">
        <v>240</v>
      </c>
      <c r="W1466" s="1" t="s">
        <v>72</v>
      </c>
      <c r="X1466" s="1" t="s">
        <v>73</v>
      </c>
      <c r="Y1466" s="1" t="s">
        <v>74</v>
      </c>
      <c r="Z1466">
        <v>16</v>
      </c>
      <c r="AA1466" s="2">
        <v>45706</v>
      </c>
      <c r="AB1466">
        <v>729464.41</v>
      </c>
      <c r="AC1466">
        <v>841175.84</v>
      </c>
      <c r="AD1466">
        <v>69299118.950000003</v>
      </c>
      <c r="AE1466" s="1" t="s">
        <v>55</v>
      </c>
      <c r="AF1466" s="2">
        <v>46187</v>
      </c>
      <c r="AG1466" s="2">
        <v>45708</v>
      </c>
      <c r="AH1466" s="2"/>
      <c r="AI1466" s="1" t="s">
        <v>91</v>
      </c>
      <c r="AJ1466" s="1" t="s">
        <v>92</v>
      </c>
    </row>
    <row r="1467" spans="1:36">
      <c r="A1467" s="1" t="s">
        <v>8528</v>
      </c>
      <c r="B1467" s="1" t="s">
        <v>8529</v>
      </c>
      <c r="C1467" s="1" t="s">
        <v>8530</v>
      </c>
      <c r="D1467" s="1" t="s">
        <v>378</v>
      </c>
      <c r="E1467" s="1" t="s">
        <v>110</v>
      </c>
      <c r="F1467" s="1" t="s">
        <v>63</v>
      </c>
      <c r="G1467" s="1" t="s">
        <v>384</v>
      </c>
      <c r="H1467" s="1" t="s">
        <v>43</v>
      </c>
      <c r="I1467" s="1" t="s">
        <v>44</v>
      </c>
      <c r="J1467" t="s">
        <v>65</v>
      </c>
      <c r="K1467" t="s">
        <v>66</v>
      </c>
      <c r="L1467" s="1" t="s">
        <v>1040</v>
      </c>
      <c r="M1467" s="1" t="s">
        <v>100</v>
      </c>
      <c r="N1467" s="1" t="s">
        <v>236</v>
      </c>
      <c r="O1467" s="1" t="s">
        <v>8531</v>
      </c>
      <c r="P1467" s="1" t="s">
        <v>8532</v>
      </c>
      <c r="Q1467">
        <v>22</v>
      </c>
      <c r="R1467">
        <v>1</v>
      </c>
      <c r="S1467">
        <v>21</v>
      </c>
      <c r="T1467">
        <v>10</v>
      </c>
      <c r="U1467">
        <v>3</v>
      </c>
      <c r="V1467">
        <v>40</v>
      </c>
      <c r="W1467" s="1" t="s">
        <v>444</v>
      </c>
      <c r="X1467" s="1" t="s">
        <v>445</v>
      </c>
      <c r="Y1467" s="1" t="s">
        <v>74</v>
      </c>
      <c r="Z1467">
        <v>18</v>
      </c>
      <c r="AA1467" s="2">
        <v>46158</v>
      </c>
      <c r="AB1467">
        <v>7743.44</v>
      </c>
      <c r="AC1467">
        <v>9042.4500000000007</v>
      </c>
      <c r="AD1467">
        <v>170355.68</v>
      </c>
      <c r="AE1467" s="1" t="s">
        <v>55</v>
      </c>
      <c r="AF1467" s="2">
        <v>46190</v>
      </c>
      <c r="AG1467" s="2">
        <v>46169</v>
      </c>
      <c r="AH1467" s="2">
        <v>46749</v>
      </c>
      <c r="AI1467" s="1" t="s">
        <v>91</v>
      </c>
      <c r="AJ1467" s="1" t="s">
        <v>92</v>
      </c>
    </row>
    <row r="1468" spans="1:36">
      <c r="A1468" s="1" t="s">
        <v>8533</v>
      </c>
      <c r="B1468" s="1" t="s">
        <v>8534</v>
      </c>
      <c r="C1468" s="1" t="s">
        <v>8535</v>
      </c>
      <c r="D1468" s="1" t="s">
        <v>121</v>
      </c>
      <c r="E1468" s="1" t="s">
        <v>122</v>
      </c>
      <c r="F1468" s="1" t="s">
        <v>123</v>
      </c>
      <c r="G1468" s="1" t="s">
        <v>124</v>
      </c>
      <c r="H1468" s="1" t="s">
        <v>43</v>
      </c>
      <c r="I1468" s="1" t="s">
        <v>44</v>
      </c>
      <c r="J1468" t="s">
        <v>82</v>
      </c>
      <c r="K1468" t="s">
        <v>83</v>
      </c>
      <c r="L1468" s="1" t="s">
        <v>8536</v>
      </c>
      <c r="M1468" s="1" t="s">
        <v>68</v>
      </c>
      <c r="N1468" s="1" t="s">
        <v>203</v>
      </c>
      <c r="O1468" s="1" t="s">
        <v>8537</v>
      </c>
      <c r="P1468" s="1" t="s">
        <v>8538</v>
      </c>
      <c r="Q1468">
        <v>21</v>
      </c>
      <c r="R1468">
        <v>8</v>
      </c>
      <c r="S1468">
        <v>13</v>
      </c>
      <c r="T1468">
        <v>75</v>
      </c>
      <c r="U1468">
        <v>37</v>
      </c>
      <c r="V1468">
        <v>375</v>
      </c>
      <c r="W1468" s="1" t="s">
        <v>104</v>
      </c>
      <c r="X1468" s="1" t="s">
        <v>105</v>
      </c>
      <c r="Y1468" s="1" t="s">
        <v>54</v>
      </c>
      <c r="Z1468">
        <v>4</v>
      </c>
      <c r="AA1468" s="2">
        <v>46068</v>
      </c>
      <c r="AB1468">
        <v>437440.63</v>
      </c>
      <c r="AC1468">
        <v>588551.12</v>
      </c>
      <c r="AD1468">
        <v>9186253.2300000004</v>
      </c>
      <c r="AE1468" s="1" t="s">
        <v>55</v>
      </c>
      <c r="AF1468" s="2">
        <v>46179</v>
      </c>
      <c r="AG1468" s="2">
        <v>46083</v>
      </c>
      <c r="AH1468" s="2"/>
      <c r="AI1468" s="1" t="s">
        <v>129</v>
      </c>
      <c r="AJ1468" s="1" t="s">
        <v>57</v>
      </c>
    </row>
    <row r="1469" spans="1:36">
      <c r="A1469" s="1" t="s">
        <v>8539</v>
      </c>
      <c r="B1469" s="1" t="s">
        <v>8540</v>
      </c>
      <c r="C1469" s="1" t="s">
        <v>8541</v>
      </c>
      <c r="D1469" s="1" t="s">
        <v>1198</v>
      </c>
      <c r="E1469" s="1" t="s">
        <v>110</v>
      </c>
      <c r="F1469" s="1" t="s">
        <v>363</v>
      </c>
      <c r="G1469" s="1" t="s">
        <v>434</v>
      </c>
      <c r="H1469" s="1" t="s">
        <v>43</v>
      </c>
      <c r="I1469" s="1" t="s">
        <v>44</v>
      </c>
      <c r="J1469" t="s">
        <v>65</v>
      </c>
      <c r="K1469" t="s">
        <v>66</v>
      </c>
      <c r="L1469" s="1" t="s">
        <v>5442</v>
      </c>
      <c r="M1469" s="1" t="s">
        <v>168</v>
      </c>
      <c r="N1469" s="1" t="s">
        <v>236</v>
      </c>
      <c r="O1469" s="1" t="s">
        <v>8542</v>
      </c>
      <c r="P1469" s="1" t="s">
        <v>5388</v>
      </c>
      <c r="Q1469">
        <v>168</v>
      </c>
      <c r="R1469">
        <v>15</v>
      </c>
      <c r="S1469">
        <v>153</v>
      </c>
      <c r="T1469">
        <v>25</v>
      </c>
      <c r="U1469">
        <v>12</v>
      </c>
      <c r="V1469">
        <v>100</v>
      </c>
      <c r="W1469" s="1" t="s">
        <v>72</v>
      </c>
      <c r="X1469" s="1" t="s">
        <v>73</v>
      </c>
      <c r="Y1469" s="1" t="s">
        <v>74</v>
      </c>
      <c r="Z1469">
        <v>18</v>
      </c>
      <c r="AA1469" s="2">
        <v>45868</v>
      </c>
      <c r="AB1469">
        <v>32097.360000000001</v>
      </c>
      <c r="AC1469">
        <v>37651</v>
      </c>
      <c r="AD1469">
        <v>5392356.4800000004</v>
      </c>
      <c r="AE1469" s="1" t="s">
        <v>55</v>
      </c>
      <c r="AF1469" s="2">
        <v>46177</v>
      </c>
      <c r="AG1469" s="2">
        <v>45876</v>
      </c>
      <c r="AH1469" s="2"/>
      <c r="AI1469" s="1" t="s">
        <v>410</v>
      </c>
      <c r="AJ1469" s="1" t="s">
        <v>92</v>
      </c>
    </row>
    <row r="1470" spans="1:36">
      <c r="A1470" s="1" t="s">
        <v>8543</v>
      </c>
      <c r="B1470" s="1" t="s">
        <v>8544</v>
      </c>
      <c r="C1470" s="1"/>
      <c r="D1470" s="1" t="s">
        <v>109</v>
      </c>
      <c r="E1470" s="1" t="s">
        <v>110</v>
      </c>
      <c r="F1470" s="1" t="s">
        <v>111</v>
      </c>
      <c r="G1470" s="1" t="s">
        <v>187</v>
      </c>
      <c r="H1470" s="1" t="s">
        <v>43</v>
      </c>
      <c r="I1470" s="1" t="s">
        <v>44</v>
      </c>
      <c r="J1470" t="s">
        <v>45</v>
      </c>
      <c r="K1470" t="s">
        <v>46</v>
      </c>
      <c r="L1470" s="1" t="s">
        <v>8545</v>
      </c>
      <c r="M1470" s="1" t="s">
        <v>48</v>
      </c>
      <c r="N1470" s="1" t="s">
        <v>178</v>
      </c>
      <c r="O1470" s="1" t="s">
        <v>8546</v>
      </c>
      <c r="P1470" s="1" t="s">
        <v>8547</v>
      </c>
      <c r="Q1470">
        <v>77</v>
      </c>
      <c r="R1470">
        <v>21</v>
      </c>
      <c r="S1470">
        <v>56</v>
      </c>
      <c r="T1470">
        <v>30</v>
      </c>
      <c r="U1470">
        <v>9</v>
      </c>
      <c r="V1470">
        <v>120</v>
      </c>
      <c r="W1470" s="1" t="s">
        <v>72</v>
      </c>
      <c r="X1470" s="1" t="s">
        <v>73</v>
      </c>
      <c r="Y1470" s="1" t="s">
        <v>74</v>
      </c>
      <c r="Z1470">
        <v>19</v>
      </c>
      <c r="AA1470" s="2">
        <v>45688</v>
      </c>
      <c r="AB1470">
        <v>194229.17</v>
      </c>
      <c r="AC1470">
        <v>269212.51</v>
      </c>
      <c r="AD1470">
        <v>14955646.09</v>
      </c>
      <c r="AE1470" s="1" t="s">
        <v>55</v>
      </c>
      <c r="AF1470" s="2">
        <v>46202</v>
      </c>
      <c r="AG1470" s="2">
        <v>45699</v>
      </c>
      <c r="AH1470" s="2"/>
      <c r="AI1470" s="1" t="s">
        <v>91</v>
      </c>
      <c r="AJ1470" s="1" t="s">
        <v>92</v>
      </c>
    </row>
    <row r="1471" spans="1:36">
      <c r="A1471" s="1" t="s">
        <v>8548</v>
      </c>
      <c r="B1471" s="1" t="s">
        <v>8549</v>
      </c>
      <c r="C1471" s="1" t="s">
        <v>8550</v>
      </c>
      <c r="D1471" s="1" t="s">
        <v>1198</v>
      </c>
      <c r="E1471" s="1" t="s">
        <v>110</v>
      </c>
      <c r="F1471" s="1" t="s">
        <v>363</v>
      </c>
      <c r="G1471" s="1" t="s">
        <v>400</v>
      </c>
      <c r="H1471" s="1" t="s">
        <v>43</v>
      </c>
      <c r="I1471" s="1" t="s">
        <v>44</v>
      </c>
      <c r="J1471" t="s">
        <v>65</v>
      </c>
      <c r="K1471" t="s">
        <v>66</v>
      </c>
      <c r="L1471" s="1" t="s">
        <v>6933</v>
      </c>
      <c r="M1471" s="1" t="s">
        <v>48</v>
      </c>
      <c r="N1471" s="1" t="s">
        <v>194</v>
      </c>
      <c r="O1471" s="1" t="s">
        <v>8551</v>
      </c>
      <c r="P1471" s="1" t="s">
        <v>8552</v>
      </c>
      <c r="Q1471">
        <v>93</v>
      </c>
      <c r="R1471">
        <v>2</v>
      </c>
      <c r="S1471">
        <v>91</v>
      </c>
      <c r="T1471">
        <v>25</v>
      </c>
      <c r="U1471">
        <v>10</v>
      </c>
      <c r="V1471">
        <v>200</v>
      </c>
      <c r="W1471" s="1" t="s">
        <v>161</v>
      </c>
      <c r="X1471" s="1" t="s">
        <v>162</v>
      </c>
      <c r="Y1471" s="1" t="s">
        <v>54</v>
      </c>
      <c r="Z1471">
        <v>7</v>
      </c>
      <c r="AA1471" s="2">
        <v>45913</v>
      </c>
      <c r="AB1471">
        <v>15247.43</v>
      </c>
      <c r="AC1471">
        <v>21986.81</v>
      </c>
      <c r="AD1471">
        <v>1418010.99</v>
      </c>
      <c r="AE1471" s="1" t="s">
        <v>55</v>
      </c>
      <c r="AF1471" s="2">
        <v>46171</v>
      </c>
      <c r="AG1471" s="2">
        <v>45916</v>
      </c>
      <c r="AH1471" s="2"/>
      <c r="AI1471" s="1" t="s">
        <v>91</v>
      </c>
      <c r="AJ1471" s="1" t="s">
        <v>92</v>
      </c>
    </row>
    <row r="1472" spans="1:36">
      <c r="A1472" s="1" t="s">
        <v>8553</v>
      </c>
      <c r="B1472" s="1" t="s">
        <v>8554</v>
      </c>
      <c r="C1472" s="1" t="s">
        <v>8555</v>
      </c>
      <c r="D1472" s="1" t="s">
        <v>355</v>
      </c>
      <c r="E1472" s="1" t="s">
        <v>62</v>
      </c>
      <c r="F1472" s="1" t="s">
        <v>123</v>
      </c>
      <c r="G1472" s="1" t="s">
        <v>200</v>
      </c>
      <c r="H1472" s="1" t="s">
        <v>43</v>
      </c>
      <c r="I1472" s="1" t="s">
        <v>44</v>
      </c>
      <c r="J1472" t="s">
        <v>82</v>
      </c>
      <c r="K1472" t="s">
        <v>83</v>
      </c>
      <c r="L1472" s="1" t="s">
        <v>8556</v>
      </c>
      <c r="M1472" s="1" t="s">
        <v>114</v>
      </c>
      <c r="N1472" s="1" t="s">
        <v>203</v>
      </c>
      <c r="O1472" s="1" t="s">
        <v>8557</v>
      </c>
      <c r="P1472" s="1" t="s">
        <v>8558</v>
      </c>
      <c r="Q1472">
        <v>288</v>
      </c>
      <c r="R1472">
        <v>3</v>
      </c>
      <c r="S1472">
        <v>285</v>
      </c>
      <c r="T1472">
        <v>40</v>
      </c>
      <c r="U1472">
        <v>16</v>
      </c>
      <c r="V1472">
        <v>400</v>
      </c>
      <c r="W1472" s="1" t="s">
        <v>151</v>
      </c>
      <c r="X1472" s="1" t="s">
        <v>152</v>
      </c>
      <c r="Y1472" s="1" t="s">
        <v>153</v>
      </c>
      <c r="Z1472">
        <v>38</v>
      </c>
      <c r="AA1472" s="2">
        <v>45907</v>
      </c>
      <c r="AB1472">
        <v>243882.44</v>
      </c>
      <c r="AC1472">
        <v>366911.95</v>
      </c>
      <c r="AD1472">
        <v>70238142.719999999</v>
      </c>
      <c r="AE1472" s="1" t="s">
        <v>55</v>
      </c>
      <c r="AF1472" s="2">
        <v>46165</v>
      </c>
      <c r="AG1472" s="2">
        <v>45916</v>
      </c>
      <c r="AH1472" s="2"/>
      <c r="AI1472" s="1" t="s">
        <v>91</v>
      </c>
      <c r="AJ1472" s="1" t="s">
        <v>92</v>
      </c>
    </row>
    <row r="1473" spans="1:36">
      <c r="A1473" s="1" t="s">
        <v>8559</v>
      </c>
      <c r="B1473" s="1" t="s">
        <v>8560</v>
      </c>
      <c r="C1473" s="1" t="s">
        <v>8561</v>
      </c>
      <c r="D1473" s="1" t="s">
        <v>216</v>
      </c>
      <c r="E1473" s="1" t="s">
        <v>134</v>
      </c>
      <c r="F1473" s="1" t="s">
        <v>217</v>
      </c>
      <c r="G1473" s="1" t="s">
        <v>218</v>
      </c>
      <c r="H1473" s="1" t="s">
        <v>43</v>
      </c>
      <c r="I1473" s="1" t="s">
        <v>44</v>
      </c>
      <c r="J1473" t="s">
        <v>82</v>
      </c>
      <c r="K1473" t="s">
        <v>83</v>
      </c>
      <c r="L1473" s="1" t="s">
        <v>8562</v>
      </c>
      <c r="M1473" s="1" t="s">
        <v>48</v>
      </c>
      <c r="N1473" s="1" t="s">
        <v>194</v>
      </c>
      <c r="O1473" s="1" t="s">
        <v>8563</v>
      </c>
      <c r="P1473" s="1" t="s">
        <v>8564</v>
      </c>
      <c r="Q1473">
        <v>670</v>
      </c>
      <c r="R1473">
        <v>219</v>
      </c>
      <c r="S1473">
        <v>451</v>
      </c>
      <c r="T1473">
        <v>100</v>
      </c>
      <c r="U1473">
        <v>50</v>
      </c>
      <c r="V1473">
        <v>800</v>
      </c>
      <c r="W1473" s="1" t="s">
        <v>104</v>
      </c>
      <c r="X1473" s="1" t="s">
        <v>105</v>
      </c>
      <c r="Y1473" s="1" t="s">
        <v>54</v>
      </c>
      <c r="Z1473">
        <v>9</v>
      </c>
      <c r="AA1473" s="2">
        <v>45794</v>
      </c>
      <c r="AB1473">
        <v>262478.95</v>
      </c>
      <c r="AC1473">
        <v>324307.84999999998</v>
      </c>
      <c r="AD1473">
        <v>175860896.5</v>
      </c>
      <c r="AE1473" s="1" t="s">
        <v>55</v>
      </c>
      <c r="AF1473" s="2">
        <v>46144</v>
      </c>
      <c r="AG1473" s="2">
        <v>45795</v>
      </c>
      <c r="AH1473" s="2"/>
      <c r="AI1473" s="1" t="s">
        <v>91</v>
      </c>
      <c r="AJ1473" s="1" t="s">
        <v>92</v>
      </c>
    </row>
    <row r="1474" spans="1:36">
      <c r="A1474" s="1" t="s">
        <v>8565</v>
      </c>
      <c r="B1474" s="1" t="s">
        <v>8566</v>
      </c>
      <c r="C1474" s="1" t="s">
        <v>8567</v>
      </c>
      <c r="D1474" s="1" t="s">
        <v>185</v>
      </c>
      <c r="E1474" s="1" t="s">
        <v>186</v>
      </c>
      <c r="F1474" s="1" t="s">
        <v>266</v>
      </c>
      <c r="G1474" s="1" t="s">
        <v>234</v>
      </c>
      <c r="H1474" s="1" t="s">
        <v>43</v>
      </c>
      <c r="I1474" s="1" t="s">
        <v>44</v>
      </c>
      <c r="J1474" t="s">
        <v>65</v>
      </c>
      <c r="K1474" t="s">
        <v>66</v>
      </c>
      <c r="L1474" s="1" t="s">
        <v>8568</v>
      </c>
      <c r="M1474" s="1" t="s">
        <v>48</v>
      </c>
      <c r="N1474" s="1" t="s">
        <v>49</v>
      </c>
      <c r="O1474" s="1" t="s">
        <v>8569</v>
      </c>
      <c r="P1474" s="1" t="s">
        <v>8570</v>
      </c>
      <c r="Q1474">
        <v>143</v>
      </c>
      <c r="R1474">
        <v>7</v>
      </c>
      <c r="S1474">
        <v>136</v>
      </c>
      <c r="T1474">
        <v>30</v>
      </c>
      <c r="U1474">
        <v>9</v>
      </c>
      <c r="V1474">
        <v>180</v>
      </c>
      <c r="W1474" s="1" t="s">
        <v>181</v>
      </c>
      <c r="X1474" s="1" t="s">
        <v>182</v>
      </c>
      <c r="Y1474" s="1" t="s">
        <v>54</v>
      </c>
      <c r="Z1474">
        <v>10</v>
      </c>
      <c r="AA1474" s="2">
        <v>45780</v>
      </c>
      <c r="AB1474">
        <v>256172.05</v>
      </c>
      <c r="AC1474">
        <v>383860.6</v>
      </c>
      <c r="AD1474">
        <v>36632603.149999999</v>
      </c>
      <c r="AE1474" s="1" t="s">
        <v>55</v>
      </c>
      <c r="AF1474" s="2">
        <v>46148</v>
      </c>
      <c r="AG1474" s="2">
        <v>45783</v>
      </c>
      <c r="AH1474" s="2"/>
      <c r="AI1474" s="1" t="s">
        <v>91</v>
      </c>
      <c r="AJ1474" s="1" t="s">
        <v>92</v>
      </c>
    </row>
    <row r="1475" spans="1:36">
      <c r="A1475" s="1" t="s">
        <v>8571</v>
      </c>
      <c r="B1475" s="1" t="s">
        <v>8572</v>
      </c>
      <c r="C1475" s="1" t="s">
        <v>8573</v>
      </c>
      <c r="D1475" s="1" t="s">
        <v>7113</v>
      </c>
      <c r="E1475" s="1" t="s">
        <v>122</v>
      </c>
      <c r="F1475" s="1" t="s">
        <v>80</v>
      </c>
      <c r="G1475" s="1" t="s">
        <v>176</v>
      </c>
      <c r="H1475" s="1" t="s">
        <v>43</v>
      </c>
      <c r="I1475" s="1" t="s">
        <v>44</v>
      </c>
      <c r="J1475" t="s">
        <v>45</v>
      </c>
      <c r="K1475" t="s">
        <v>46</v>
      </c>
      <c r="L1475" s="1" t="s">
        <v>7497</v>
      </c>
      <c r="M1475" s="1" t="s">
        <v>114</v>
      </c>
      <c r="N1475" s="1" t="s">
        <v>278</v>
      </c>
      <c r="O1475" s="1" t="s">
        <v>8574</v>
      </c>
      <c r="P1475" s="1" t="s">
        <v>8575</v>
      </c>
      <c r="Q1475">
        <v>91</v>
      </c>
      <c r="R1475">
        <v>6</v>
      </c>
      <c r="S1475">
        <v>85</v>
      </c>
      <c r="T1475">
        <v>25</v>
      </c>
      <c r="U1475">
        <v>10</v>
      </c>
      <c r="V1475">
        <v>200</v>
      </c>
      <c r="W1475" s="1" t="s">
        <v>151</v>
      </c>
      <c r="X1475" s="1" t="s">
        <v>152</v>
      </c>
      <c r="Y1475" s="1" t="s">
        <v>153</v>
      </c>
      <c r="Z1475">
        <v>39</v>
      </c>
      <c r="AA1475" s="2">
        <v>45982</v>
      </c>
      <c r="AB1475">
        <v>664572.79</v>
      </c>
      <c r="AC1475">
        <v>975623.19</v>
      </c>
      <c r="AD1475">
        <v>60476123.890000001</v>
      </c>
      <c r="AE1475" s="1" t="s">
        <v>55</v>
      </c>
      <c r="AF1475" s="2">
        <v>46151</v>
      </c>
      <c r="AG1475" s="2">
        <v>45993</v>
      </c>
      <c r="AH1475" s="2"/>
      <c r="AI1475" s="1" t="s">
        <v>91</v>
      </c>
      <c r="AJ1475" s="1" t="s">
        <v>92</v>
      </c>
    </row>
    <row r="1476" spans="1:36">
      <c r="A1476" s="1" t="s">
        <v>8576</v>
      </c>
      <c r="B1476" s="1" t="s">
        <v>8577</v>
      </c>
      <c r="C1476" s="1" t="s">
        <v>8578</v>
      </c>
      <c r="D1476" s="1" t="s">
        <v>175</v>
      </c>
      <c r="E1476" s="1" t="s">
        <v>79</v>
      </c>
      <c r="F1476" s="1" t="s">
        <v>80</v>
      </c>
      <c r="G1476" s="1" t="s">
        <v>285</v>
      </c>
      <c r="H1476" s="1" t="s">
        <v>43</v>
      </c>
      <c r="I1476" s="1" t="s">
        <v>44</v>
      </c>
      <c r="J1476" t="s">
        <v>65</v>
      </c>
      <c r="K1476" t="s">
        <v>66</v>
      </c>
      <c r="L1476" s="1" t="s">
        <v>2908</v>
      </c>
      <c r="M1476" s="1" t="s">
        <v>48</v>
      </c>
      <c r="N1476" s="1" t="s">
        <v>49</v>
      </c>
      <c r="O1476" s="1" t="s">
        <v>8579</v>
      </c>
      <c r="P1476" s="1" t="s">
        <v>8580</v>
      </c>
      <c r="Q1476">
        <v>68</v>
      </c>
      <c r="R1476">
        <v>21</v>
      </c>
      <c r="S1476">
        <v>47</v>
      </c>
      <c r="T1476">
        <v>15</v>
      </c>
      <c r="U1476">
        <v>4</v>
      </c>
      <c r="V1476">
        <v>75</v>
      </c>
      <c r="W1476" s="1" t="s">
        <v>52</v>
      </c>
      <c r="X1476" s="1" t="s">
        <v>53</v>
      </c>
      <c r="Y1476" s="1" t="s">
        <v>54</v>
      </c>
      <c r="Z1476">
        <v>2</v>
      </c>
      <c r="AA1476" s="2">
        <v>46051</v>
      </c>
      <c r="AB1476">
        <v>1331545.97</v>
      </c>
      <c r="AC1476">
        <v>1869507.7</v>
      </c>
      <c r="AD1476">
        <v>90545125.959999993</v>
      </c>
      <c r="AE1476" s="1" t="s">
        <v>55</v>
      </c>
      <c r="AF1476" s="2">
        <v>46200</v>
      </c>
      <c r="AG1476" s="2">
        <v>46054</v>
      </c>
      <c r="AH1476" s="2"/>
      <c r="AI1476" s="1" t="s">
        <v>91</v>
      </c>
      <c r="AJ1476" s="1" t="s">
        <v>92</v>
      </c>
    </row>
    <row r="1477" spans="1:36">
      <c r="A1477" s="1" t="s">
        <v>8581</v>
      </c>
      <c r="B1477" s="1" t="s">
        <v>8582</v>
      </c>
      <c r="C1477" s="1" t="s">
        <v>8583</v>
      </c>
      <c r="D1477" s="1" t="s">
        <v>303</v>
      </c>
      <c r="E1477" s="1" t="s">
        <v>146</v>
      </c>
      <c r="F1477" s="1" t="s">
        <v>63</v>
      </c>
      <c r="G1477" s="1" t="s">
        <v>64</v>
      </c>
      <c r="H1477" s="1" t="s">
        <v>43</v>
      </c>
      <c r="I1477" s="1" t="s">
        <v>44</v>
      </c>
      <c r="J1477" t="s">
        <v>65</v>
      </c>
      <c r="K1477" t="s">
        <v>66</v>
      </c>
      <c r="L1477" s="1" t="s">
        <v>8584</v>
      </c>
      <c r="M1477" s="1" t="s">
        <v>139</v>
      </c>
      <c r="N1477" s="1" t="s">
        <v>69</v>
      </c>
      <c r="O1477" s="1" t="s">
        <v>8585</v>
      </c>
      <c r="P1477" s="1" t="s">
        <v>8586</v>
      </c>
      <c r="Q1477">
        <v>0</v>
      </c>
      <c r="R1477">
        <v>0</v>
      </c>
      <c r="S1477">
        <v>0</v>
      </c>
      <c r="T1477">
        <v>75</v>
      </c>
      <c r="U1477">
        <v>37</v>
      </c>
      <c r="V1477">
        <v>450</v>
      </c>
      <c r="W1477" s="1" t="s">
        <v>161</v>
      </c>
      <c r="X1477" s="1" t="s">
        <v>162</v>
      </c>
      <c r="Y1477" s="1" t="s">
        <v>54</v>
      </c>
      <c r="Z1477">
        <v>6</v>
      </c>
      <c r="AA1477" s="2">
        <v>46148</v>
      </c>
      <c r="AB1477">
        <v>19504.650000000001</v>
      </c>
      <c r="AC1477">
        <v>23909.57</v>
      </c>
      <c r="AD1477">
        <v>0</v>
      </c>
      <c r="AE1477" s="1" t="s">
        <v>55</v>
      </c>
      <c r="AF1477" s="2">
        <v>46187</v>
      </c>
      <c r="AG1477" s="2">
        <v>46161</v>
      </c>
      <c r="AH1477" s="2">
        <v>46835</v>
      </c>
      <c r="AI1477" s="1" t="s">
        <v>56</v>
      </c>
      <c r="AJ1477" s="1" t="s">
        <v>57</v>
      </c>
    </row>
    <row r="1478" spans="1:36">
      <c r="A1478" s="1" t="s">
        <v>8587</v>
      </c>
      <c r="B1478" s="1" t="s">
        <v>8588</v>
      </c>
      <c r="C1478" s="1" t="s">
        <v>8589</v>
      </c>
      <c r="D1478" s="1" t="s">
        <v>508</v>
      </c>
      <c r="E1478" s="1" t="s">
        <v>146</v>
      </c>
      <c r="F1478" s="1" t="s">
        <v>244</v>
      </c>
      <c r="G1478" s="1" t="s">
        <v>509</v>
      </c>
      <c r="H1478" s="1" t="s">
        <v>43</v>
      </c>
      <c r="I1478" s="1" t="s">
        <v>44</v>
      </c>
      <c r="J1478" t="s">
        <v>45</v>
      </c>
      <c r="K1478" t="s">
        <v>46</v>
      </c>
      <c r="L1478" s="1" t="s">
        <v>8590</v>
      </c>
      <c r="M1478" s="1" t="s">
        <v>139</v>
      </c>
      <c r="N1478" s="1" t="s">
        <v>178</v>
      </c>
      <c r="O1478" s="1" t="s">
        <v>8591</v>
      </c>
      <c r="P1478" s="1" t="s">
        <v>8592</v>
      </c>
      <c r="Q1478">
        <v>0</v>
      </c>
      <c r="R1478">
        <v>0</v>
      </c>
      <c r="S1478">
        <v>0</v>
      </c>
      <c r="T1478">
        <v>100</v>
      </c>
      <c r="U1478">
        <v>40</v>
      </c>
      <c r="V1478">
        <v>1000</v>
      </c>
      <c r="W1478" s="1" t="s">
        <v>249</v>
      </c>
      <c r="X1478" s="1" t="s">
        <v>375</v>
      </c>
      <c r="Y1478" s="1" t="s">
        <v>54</v>
      </c>
      <c r="Z1478">
        <v>3</v>
      </c>
      <c r="AA1478" s="2">
        <v>46182</v>
      </c>
      <c r="AB1478">
        <v>158696.22</v>
      </c>
      <c r="AC1478">
        <v>187576.56</v>
      </c>
      <c r="AD1478">
        <v>0</v>
      </c>
      <c r="AE1478" s="1" t="s">
        <v>55</v>
      </c>
      <c r="AF1478" s="2">
        <v>46158</v>
      </c>
      <c r="AG1478" s="2">
        <v>46185</v>
      </c>
      <c r="AH1478" s="2"/>
      <c r="AI1478" s="1" t="s">
        <v>56</v>
      </c>
      <c r="AJ1478" s="1" t="s">
        <v>57</v>
      </c>
    </row>
    <row r="1479" spans="1:36">
      <c r="A1479" s="1" t="s">
        <v>8593</v>
      </c>
      <c r="B1479" s="1" t="s">
        <v>8594</v>
      </c>
      <c r="C1479" s="1" t="s">
        <v>8595</v>
      </c>
      <c r="D1479" s="1" t="s">
        <v>662</v>
      </c>
      <c r="E1479" s="1" t="s">
        <v>186</v>
      </c>
      <c r="F1479" s="1" t="s">
        <v>80</v>
      </c>
      <c r="G1479" s="1" t="s">
        <v>81</v>
      </c>
      <c r="H1479" s="1" t="s">
        <v>43</v>
      </c>
      <c r="I1479" s="1" t="s">
        <v>44</v>
      </c>
      <c r="J1479" t="s">
        <v>65</v>
      </c>
      <c r="K1479" t="s">
        <v>66</v>
      </c>
      <c r="L1479" s="1" t="s">
        <v>8596</v>
      </c>
      <c r="M1479" s="1" t="s">
        <v>68</v>
      </c>
      <c r="N1479" s="1" t="s">
        <v>69</v>
      </c>
      <c r="O1479" s="1" t="s">
        <v>8597</v>
      </c>
      <c r="P1479" s="1" t="s">
        <v>8598</v>
      </c>
      <c r="Q1479">
        <v>0</v>
      </c>
      <c r="R1479">
        <v>0</v>
      </c>
      <c r="S1479">
        <v>0</v>
      </c>
      <c r="T1479">
        <v>40</v>
      </c>
      <c r="U1479">
        <v>12</v>
      </c>
      <c r="V1479">
        <v>240</v>
      </c>
      <c r="W1479" s="1" t="s">
        <v>181</v>
      </c>
      <c r="X1479" s="1" t="s">
        <v>182</v>
      </c>
      <c r="Y1479" s="1" t="s">
        <v>54</v>
      </c>
      <c r="Z1479">
        <v>8</v>
      </c>
      <c r="AA1479" s="2">
        <v>45946</v>
      </c>
      <c r="AB1479">
        <v>469953.36</v>
      </c>
      <c r="AC1479">
        <v>577243.46</v>
      </c>
      <c r="AD1479">
        <v>0</v>
      </c>
      <c r="AE1479" s="1" t="s">
        <v>55</v>
      </c>
      <c r="AF1479" s="2">
        <v>46170</v>
      </c>
      <c r="AG1479" s="2">
        <v>45959</v>
      </c>
      <c r="AH1479" s="2"/>
      <c r="AI1479" s="1" t="s">
        <v>56</v>
      </c>
      <c r="AJ1479" s="1" t="s">
        <v>57</v>
      </c>
    </row>
    <row r="1480" spans="1:36">
      <c r="A1480" s="1" t="s">
        <v>8599</v>
      </c>
      <c r="B1480" s="1" t="s">
        <v>8600</v>
      </c>
      <c r="C1480" s="1" t="s">
        <v>8601</v>
      </c>
      <c r="D1480" s="1" t="s">
        <v>508</v>
      </c>
      <c r="E1480" s="1" t="s">
        <v>146</v>
      </c>
      <c r="F1480" s="1" t="s">
        <v>244</v>
      </c>
      <c r="G1480" s="1" t="s">
        <v>778</v>
      </c>
      <c r="H1480" s="1" t="s">
        <v>43</v>
      </c>
      <c r="I1480" s="1" t="s">
        <v>44</v>
      </c>
      <c r="J1480" t="s">
        <v>82</v>
      </c>
      <c r="K1480" t="s">
        <v>83</v>
      </c>
      <c r="L1480" s="1" t="s">
        <v>4767</v>
      </c>
      <c r="M1480" s="1" t="s">
        <v>114</v>
      </c>
      <c r="N1480" s="1" t="s">
        <v>278</v>
      </c>
      <c r="O1480" s="1" t="s">
        <v>8602</v>
      </c>
      <c r="P1480" s="1" t="s">
        <v>8603</v>
      </c>
      <c r="Q1480">
        <v>74</v>
      </c>
      <c r="R1480">
        <v>24</v>
      </c>
      <c r="S1480">
        <v>50</v>
      </c>
      <c r="T1480">
        <v>20</v>
      </c>
      <c r="U1480">
        <v>6</v>
      </c>
      <c r="V1480">
        <v>100</v>
      </c>
      <c r="W1480" s="1" t="s">
        <v>259</v>
      </c>
      <c r="X1480" s="1" t="s">
        <v>260</v>
      </c>
      <c r="Y1480" s="1" t="s">
        <v>54</v>
      </c>
      <c r="Z1480">
        <v>6</v>
      </c>
      <c r="AA1480" s="2">
        <v>45889</v>
      </c>
      <c r="AB1480">
        <v>268461.77</v>
      </c>
      <c r="AC1480">
        <v>359595.23</v>
      </c>
      <c r="AD1480">
        <v>19866170.98</v>
      </c>
      <c r="AE1480" s="1" t="s">
        <v>55</v>
      </c>
      <c r="AF1480" s="2">
        <v>46192</v>
      </c>
      <c r="AG1480" s="2">
        <v>45898</v>
      </c>
      <c r="AH1480" s="2"/>
      <c r="AI1480" s="1" t="s">
        <v>91</v>
      </c>
      <c r="AJ1480" s="1" t="s">
        <v>92</v>
      </c>
    </row>
    <row r="1481" spans="1:36">
      <c r="A1481" s="1" t="s">
        <v>8604</v>
      </c>
      <c r="B1481" s="1" t="s">
        <v>8605</v>
      </c>
      <c r="C1481" s="1" t="s">
        <v>8606</v>
      </c>
      <c r="D1481" s="1" t="s">
        <v>109</v>
      </c>
      <c r="E1481" s="1" t="s">
        <v>110</v>
      </c>
      <c r="F1481" s="1" t="s">
        <v>111</v>
      </c>
      <c r="G1481" s="1" t="s">
        <v>234</v>
      </c>
      <c r="H1481" s="1" t="s">
        <v>43</v>
      </c>
      <c r="I1481" s="1" t="s">
        <v>44</v>
      </c>
      <c r="J1481" t="s">
        <v>65</v>
      </c>
      <c r="K1481" t="s">
        <v>66</v>
      </c>
      <c r="L1481" s="1" t="s">
        <v>8607</v>
      </c>
      <c r="M1481" s="1" t="s">
        <v>168</v>
      </c>
      <c r="N1481" s="1" t="s">
        <v>194</v>
      </c>
      <c r="O1481" s="1" t="s">
        <v>8608</v>
      </c>
      <c r="P1481" s="1" t="s">
        <v>8609</v>
      </c>
      <c r="Q1481">
        <v>251</v>
      </c>
      <c r="R1481">
        <v>35</v>
      </c>
      <c r="S1481">
        <v>216</v>
      </c>
      <c r="T1481">
        <v>40</v>
      </c>
      <c r="U1481">
        <v>16</v>
      </c>
      <c r="V1481">
        <v>160</v>
      </c>
      <c r="W1481" s="1" t="s">
        <v>72</v>
      </c>
      <c r="X1481" s="1" t="s">
        <v>73</v>
      </c>
      <c r="Y1481" s="1" t="s">
        <v>74</v>
      </c>
      <c r="Z1481">
        <v>15</v>
      </c>
      <c r="AA1481" s="2">
        <v>46037</v>
      </c>
      <c r="AB1481">
        <v>256746.73</v>
      </c>
      <c r="AC1481">
        <v>303847.27</v>
      </c>
      <c r="AD1481">
        <v>64443429.229999997</v>
      </c>
      <c r="AE1481" s="1" t="s">
        <v>55</v>
      </c>
      <c r="AF1481" s="2">
        <v>46182</v>
      </c>
      <c r="AG1481" s="2">
        <v>46052</v>
      </c>
      <c r="AH1481" s="2"/>
      <c r="AI1481" s="1" t="s">
        <v>410</v>
      </c>
      <c r="AJ1481" s="1" t="s">
        <v>92</v>
      </c>
    </row>
    <row r="1482" spans="1:36">
      <c r="A1482" s="1" t="s">
        <v>8610</v>
      </c>
      <c r="B1482" s="1" t="s">
        <v>8611</v>
      </c>
      <c r="C1482" s="1" t="s">
        <v>8612</v>
      </c>
      <c r="D1482" s="1" t="s">
        <v>1240</v>
      </c>
      <c r="E1482" s="1" t="s">
        <v>243</v>
      </c>
      <c r="F1482" s="1" t="s">
        <v>244</v>
      </c>
      <c r="G1482" s="1" t="s">
        <v>509</v>
      </c>
      <c r="H1482" s="1" t="s">
        <v>43</v>
      </c>
      <c r="I1482" s="1" t="s">
        <v>44</v>
      </c>
      <c r="J1482" t="s">
        <v>82</v>
      </c>
      <c r="K1482" t="s">
        <v>83</v>
      </c>
      <c r="L1482" s="1" t="s">
        <v>8613</v>
      </c>
      <c r="M1482" s="1" t="s">
        <v>139</v>
      </c>
      <c r="N1482" s="1" t="s">
        <v>178</v>
      </c>
      <c r="O1482" s="1" t="s">
        <v>8614</v>
      </c>
      <c r="P1482" s="1" t="s">
        <v>8615</v>
      </c>
      <c r="Q1482">
        <v>159</v>
      </c>
      <c r="R1482">
        <v>45</v>
      </c>
      <c r="S1482">
        <v>114</v>
      </c>
      <c r="T1482">
        <v>30</v>
      </c>
      <c r="U1482">
        <v>12</v>
      </c>
      <c r="V1482">
        <v>300</v>
      </c>
      <c r="W1482" s="1" t="s">
        <v>259</v>
      </c>
      <c r="X1482" s="1" t="s">
        <v>260</v>
      </c>
      <c r="Y1482" s="1" t="s">
        <v>54</v>
      </c>
      <c r="Z1482">
        <v>5</v>
      </c>
      <c r="AA1482" s="2">
        <v>45934</v>
      </c>
      <c r="AB1482">
        <v>39552.870000000003</v>
      </c>
      <c r="AC1482">
        <v>58237.51</v>
      </c>
      <c r="AD1482">
        <v>6288906.3300000001</v>
      </c>
      <c r="AE1482" s="1" t="s">
        <v>55</v>
      </c>
      <c r="AF1482" s="2">
        <v>46171</v>
      </c>
      <c r="AG1482" s="2">
        <v>45944</v>
      </c>
      <c r="AH1482" s="2"/>
      <c r="AI1482" s="1" t="s">
        <v>91</v>
      </c>
      <c r="AJ1482" s="1" t="s">
        <v>92</v>
      </c>
    </row>
    <row r="1483" spans="1:36">
      <c r="A1483" s="1" t="s">
        <v>8616</v>
      </c>
      <c r="B1483" s="1" t="s">
        <v>8617</v>
      </c>
      <c r="C1483" s="1" t="s">
        <v>8618</v>
      </c>
      <c r="D1483" s="1" t="s">
        <v>274</v>
      </c>
      <c r="E1483" s="1" t="s">
        <v>275</v>
      </c>
      <c r="F1483" s="1" t="s">
        <v>266</v>
      </c>
      <c r="G1483" s="1" t="s">
        <v>267</v>
      </c>
      <c r="H1483" s="1" t="s">
        <v>43</v>
      </c>
      <c r="I1483" s="1" t="s">
        <v>44</v>
      </c>
      <c r="J1483" t="s">
        <v>82</v>
      </c>
      <c r="K1483" t="s">
        <v>83</v>
      </c>
      <c r="L1483" s="1" t="s">
        <v>8619</v>
      </c>
      <c r="M1483" s="1" t="s">
        <v>126</v>
      </c>
      <c r="N1483" s="1" t="s">
        <v>203</v>
      </c>
      <c r="O1483" s="1" t="s">
        <v>8620</v>
      </c>
      <c r="P1483" s="1" t="s">
        <v>8621</v>
      </c>
      <c r="Q1483">
        <v>506</v>
      </c>
      <c r="R1483">
        <v>174</v>
      </c>
      <c r="S1483">
        <v>332</v>
      </c>
      <c r="T1483">
        <v>75</v>
      </c>
      <c r="U1483">
        <v>22</v>
      </c>
      <c r="V1483">
        <v>300</v>
      </c>
      <c r="W1483" s="1" t="s">
        <v>104</v>
      </c>
      <c r="X1483" s="1" t="s">
        <v>105</v>
      </c>
      <c r="Y1483" s="1" t="s">
        <v>54</v>
      </c>
      <c r="Z1483">
        <v>7</v>
      </c>
      <c r="AA1483" s="2">
        <v>45764</v>
      </c>
      <c r="AB1483">
        <v>193645.49</v>
      </c>
      <c r="AC1483">
        <v>246761.07</v>
      </c>
      <c r="AD1483">
        <v>97984617.939999998</v>
      </c>
      <c r="AE1483" s="1" t="s">
        <v>55</v>
      </c>
      <c r="AF1483" s="2">
        <v>46173</v>
      </c>
      <c r="AG1483" s="2">
        <v>45770</v>
      </c>
      <c r="AH1483" s="2"/>
      <c r="AI1483" s="1" t="s">
        <v>410</v>
      </c>
      <c r="AJ1483" s="1" t="s">
        <v>92</v>
      </c>
    </row>
    <row r="1484" spans="1:36">
      <c r="A1484" s="1" t="s">
        <v>8622</v>
      </c>
      <c r="B1484" s="1" t="s">
        <v>8623</v>
      </c>
      <c r="C1484" s="1" t="s">
        <v>8624</v>
      </c>
      <c r="D1484" s="1" t="s">
        <v>61</v>
      </c>
      <c r="E1484" s="1" t="s">
        <v>62</v>
      </c>
      <c r="F1484" s="1" t="s">
        <v>63</v>
      </c>
      <c r="G1484" s="1" t="s">
        <v>304</v>
      </c>
      <c r="H1484" s="1" t="s">
        <v>43</v>
      </c>
      <c r="I1484" s="1" t="s">
        <v>44</v>
      </c>
      <c r="J1484" t="s">
        <v>65</v>
      </c>
      <c r="K1484" t="s">
        <v>66</v>
      </c>
      <c r="L1484" s="1" t="s">
        <v>1344</v>
      </c>
      <c r="M1484" s="1" t="s">
        <v>114</v>
      </c>
      <c r="N1484" s="1" t="s">
        <v>236</v>
      </c>
      <c r="O1484" s="1" t="s">
        <v>8625</v>
      </c>
      <c r="P1484" s="1" t="s">
        <v>8626</v>
      </c>
      <c r="Q1484">
        <v>13</v>
      </c>
      <c r="R1484">
        <v>1</v>
      </c>
      <c r="S1484">
        <v>12</v>
      </c>
      <c r="T1484">
        <v>25</v>
      </c>
      <c r="U1484">
        <v>10</v>
      </c>
      <c r="V1484">
        <v>200</v>
      </c>
      <c r="W1484" s="1" t="s">
        <v>181</v>
      </c>
      <c r="X1484" s="1" t="s">
        <v>182</v>
      </c>
      <c r="Y1484" s="1" t="s">
        <v>54</v>
      </c>
      <c r="Z1484">
        <v>9</v>
      </c>
      <c r="AA1484" s="2">
        <v>46064</v>
      </c>
      <c r="AB1484">
        <v>22869.91</v>
      </c>
      <c r="AC1484">
        <v>30521.81</v>
      </c>
      <c r="AD1484">
        <v>297308.83</v>
      </c>
      <c r="AE1484" s="1" t="s">
        <v>55</v>
      </c>
      <c r="AF1484" s="2">
        <v>46175</v>
      </c>
      <c r="AG1484" s="2">
        <v>46077</v>
      </c>
      <c r="AH1484" s="2">
        <v>46491</v>
      </c>
      <c r="AI1484" s="1" t="s">
        <v>129</v>
      </c>
      <c r="AJ1484" s="1" t="s">
        <v>57</v>
      </c>
    </row>
    <row r="1485" spans="1:36">
      <c r="A1485" s="1" t="s">
        <v>8627</v>
      </c>
      <c r="B1485" s="1" t="s">
        <v>8628</v>
      </c>
      <c r="C1485" s="1" t="s">
        <v>8629</v>
      </c>
      <c r="D1485" s="1" t="s">
        <v>3456</v>
      </c>
      <c r="E1485" s="1" t="s">
        <v>110</v>
      </c>
      <c r="F1485" s="1" t="s">
        <v>363</v>
      </c>
      <c r="G1485" s="1" t="s">
        <v>364</v>
      </c>
      <c r="H1485" s="1" t="s">
        <v>43</v>
      </c>
      <c r="I1485" s="1" t="s">
        <v>44</v>
      </c>
      <c r="J1485" t="s">
        <v>45</v>
      </c>
      <c r="K1485" t="s">
        <v>46</v>
      </c>
      <c r="L1485" s="1" t="s">
        <v>8630</v>
      </c>
      <c r="M1485" s="1" t="s">
        <v>114</v>
      </c>
      <c r="N1485" s="1" t="s">
        <v>278</v>
      </c>
      <c r="O1485" s="1" t="s">
        <v>8631</v>
      </c>
      <c r="P1485" s="1" t="s">
        <v>8632</v>
      </c>
      <c r="Q1485">
        <v>476</v>
      </c>
      <c r="R1485">
        <v>149</v>
      </c>
      <c r="S1485">
        <v>327</v>
      </c>
      <c r="T1485">
        <v>75</v>
      </c>
      <c r="U1485">
        <v>22</v>
      </c>
      <c r="V1485">
        <v>450</v>
      </c>
      <c r="W1485" s="1" t="s">
        <v>181</v>
      </c>
      <c r="X1485" s="1" t="s">
        <v>182</v>
      </c>
      <c r="Y1485" s="1" t="s">
        <v>54</v>
      </c>
      <c r="Z1485">
        <v>8</v>
      </c>
      <c r="AA1485" s="2">
        <v>45897</v>
      </c>
      <c r="AB1485">
        <v>19205.54</v>
      </c>
      <c r="AC1485">
        <v>28820.62</v>
      </c>
      <c r="AD1485">
        <v>9141837.0399999991</v>
      </c>
      <c r="AE1485" s="1" t="s">
        <v>55</v>
      </c>
      <c r="AF1485" s="2">
        <v>46165</v>
      </c>
      <c r="AG1485" s="2">
        <v>45898</v>
      </c>
      <c r="AH1485" s="2"/>
      <c r="AI1485" s="1" t="s">
        <v>410</v>
      </c>
      <c r="AJ1485" s="1" t="s">
        <v>92</v>
      </c>
    </row>
    <row r="1486" spans="1:36">
      <c r="A1486" s="1" t="s">
        <v>8633</v>
      </c>
      <c r="B1486" s="1" t="s">
        <v>8634</v>
      </c>
      <c r="C1486" s="1" t="s">
        <v>8635</v>
      </c>
      <c r="D1486" s="1" t="s">
        <v>433</v>
      </c>
      <c r="E1486" s="1" t="s">
        <v>110</v>
      </c>
      <c r="F1486" s="1" t="s">
        <v>363</v>
      </c>
      <c r="G1486" s="1" t="s">
        <v>364</v>
      </c>
      <c r="H1486" s="1" t="s">
        <v>43</v>
      </c>
      <c r="I1486" s="1" t="s">
        <v>44</v>
      </c>
      <c r="J1486" t="s">
        <v>82</v>
      </c>
      <c r="K1486" t="s">
        <v>83</v>
      </c>
      <c r="L1486" s="1" t="s">
        <v>7327</v>
      </c>
      <c r="M1486" s="1" t="s">
        <v>168</v>
      </c>
      <c r="N1486" s="1" t="s">
        <v>49</v>
      </c>
      <c r="O1486" s="1" t="s">
        <v>8636</v>
      </c>
      <c r="P1486" s="1" t="s">
        <v>8637</v>
      </c>
      <c r="Q1486">
        <v>234</v>
      </c>
      <c r="R1486">
        <v>3</v>
      </c>
      <c r="S1486">
        <v>231</v>
      </c>
      <c r="T1486">
        <v>100</v>
      </c>
      <c r="U1486">
        <v>40</v>
      </c>
      <c r="V1486">
        <v>1000</v>
      </c>
      <c r="W1486" s="1" t="s">
        <v>151</v>
      </c>
      <c r="X1486" s="1" t="s">
        <v>152</v>
      </c>
      <c r="Y1486" s="1" t="s">
        <v>153</v>
      </c>
      <c r="Z1486">
        <v>38</v>
      </c>
      <c r="AA1486" s="2">
        <v>46094</v>
      </c>
      <c r="AB1486">
        <v>7077.82</v>
      </c>
      <c r="AC1486">
        <v>9225.51</v>
      </c>
      <c r="AD1486">
        <v>1656209.88</v>
      </c>
      <c r="AE1486" s="1" t="s">
        <v>55</v>
      </c>
      <c r="AF1486" s="2">
        <v>46177</v>
      </c>
      <c r="AG1486" s="2">
        <v>46101</v>
      </c>
      <c r="AH1486" s="2"/>
      <c r="AI1486" s="1" t="s">
        <v>91</v>
      </c>
      <c r="AJ1486" s="1" t="s">
        <v>92</v>
      </c>
    </row>
    <row r="1487" spans="1:36">
      <c r="A1487" s="1" t="s">
        <v>8638</v>
      </c>
      <c r="B1487" s="1" t="s">
        <v>8639</v>
      </c>
      <c r="C1487" s="1" t="s">
        <v>8640</v>
      </c>
      <c r="D1487" s="1" t="s">
        <v>109</v>
      </c>
      <c r="E1487" s="1" t="s">
        <v>110</v>
      </c>
      <c r="F1487" s="1" t="s">
        <v>111</v>
      </c>
      <c r="G1487" s="1" t="s">
        <v>234</v>
      </c>
      <c r="H1487" s="1" t="s">
        <v>43</v>
      </c>
      <c r="I1487" s="1" t="s">
        <v>44</v>
      </c>
      <c r="J1487" t="s">
        <v>65</v>
      </c>
      <c r="K1487" t="s">
        <v>66</v>
      </c>
      <c r="L1487" s="1" t="s">
        <v>8641</v>
      </c>
      <c r="M1487" s="1" t="s">
        <v>168</v>
      </c>
      <c r="N1487" s="1" t="s">
        <v>69</v>
      </c>
      <c r="O1487" s="1" t="s">
        <v>8642</v>
      </c>
      <c r="P1487" s="1" t="s">
        <v>8643</v>
      </c>
      <c r="Q1487">
        <v>196</v>
      </c>
      <c r="R1487">
        <v>17</v>
      </c>
      <c r="S1487">
        <v>179</v>
      </c>
      <c r="T1487">
        <v>50</v>
      </c>
      <c r="U1487">
        <v>25</v>
      </c>
      <c r="V1487">
        <v>300</v>
      </c>
      <c r="W1487" s="1" t="s">
        <v>52</v>
      </c>
      <c r="X1487" s="1" t="s">
        <v>53</v>
      </c>
      <c r="Y1487" s="1" t="s">
        <v>54</v>
      </c>
      <c r="Z1487">
        <v>8</v>
      </c>
      <c r="AA1487" s="2">
        <v>46083</v>
      </c>
      <c r="AB1487">
        <v>75036.63</v>
      </c>
      <c r="AC1487">
        <v>107159.01</v>
      </c>
      <c r="AD1487">
        <v>14707179.48</v>
      </c>
      <c r="AE1487" s="1" t="s">
        <v>55</v>
      </c>
      <c r="AF1487" s="2">
        <v>46156</v>
      </c>
      <c r="AG1487" s="2">
        <v>46090</v>
      </c>
      <c r="AH1487" s="2"/>
      <c r="AI1487" s="1" t="s">
        <v>91</v>
      </c>
      <c r="AJ1487" s="1" t="s">
        <v>92</v>
      </c>
    </row>
    <row r="1488" spans="1:36">
      <c r="A1488" s="1" t="s">
        <v>8644</v>
      </c>
      <c r="B1488" s="1" t="s">
        <v>8645</v>
      </c>
      <c r="C1488" s="1" t="s">
        <v>8646</v>
      </c>
      <c r="D1488" s="1" t="s">
        <v>109</v>
      </c>
      <c r="E1488" s="1" t="s">
        <v>110</v>
      </c>
      <c r="F1488" s="1" t="s">
        <v>111</v>
      </c>
      <c r="G1488" s="1" t="s">
        <v>187</v>
      </c>
      <c r="H1488" s="1" t="s">
        <v>43</v>
      </c>
      <c r="I1488" s="1" t="s">
        <v>44</v>
      </c>
      <c r="J1488" t="s">
        <v>65</v>
      </c>
      <c r="K1488" t="s">
        <v>66</v>
      </c>
      <c r="L1488" s="1" t="s">
        <v>171</v>
      </c>
      <c r="M1488" s="1" t="s">
        <v>68</v>
      </c>
      <c r="N1488" s="1" t="s">
        <v>178</v>
      </c>
      <c r="O1488" s="1" t="s">
        <v>8647</v>
      </c>
      <c r="P1488" s="1" t="s">
        <v>8648</v>
      </c>
      <c r="Q1488">
        <v>47</v>
      </c>
      <c r="R1488">
        <v>9</v>
      </c>
      <c r="S1488">
        <v>38</v>
      </c>
      <c r="T1488">
        <v>20</v>
      </c>
      <c r="U1488">
        <v>6</v>
      </c>
      <c r="V1488">
        <v>80</v>
      </c>
      <c r="W1488" s="1" t="s">
        <v>52</v>
      </c>
      <c r="X1488" s="1" t="s">
        <v>53</v>
      </c>
      <c r="Y1488" s="1" t="s">
        <v>54</v>
      </c>
      <c r="Z1488">
        <v>2</v>
      </c>
      <c r="AA1488" s="2">
        <v>45778</v>
      </c>
      <c r="AB1488">
        <v>80645.86</v>
      </c>
      <c r="AC1488">
        <v>122284.39</v>
      </c>
      <c r="AD1488">
        <v>3790355.42</v>
      </c>
      <c r="AE1488" s="1" t="s">
        <v>55</v>
      </c>
      <c r="AF1488" s="2">
        <v>46171</v>
      </c>
      <c r="AG1488" s="2">
        <v>45784</v>
      </c>
      <c r="AH1488" s="2"/>
      <c r="AI1488" s="1" t="s">
        <v>91</v>
      </c>
      <c r="AJ1488" s="1" t="s">
        <v>92</v>
      </c>
    </row>
    <row r="1489" spans="1:36">
      <c r="A1489" s="1" t="s">
        <v>8649</v>
      </c>
      <c r="B1489" s="1" t="s">
        <v>8650</v>
      </c>
      <c r="C1489" s="1" t="s">
        <v>8651</v>
      </c>
      <c r="D1489" s="1" t="s">
        <v>39</v>
      </c>
      <c r="E1489" s="1" t="s">
        <v>40</v>
      </c>
      <c r="F1489" s="1" t="s">
        <v>41</v>
      </c>
      <c r="G1489" s="1" t="s">
        <v>786</v>
      </c>
      <c r="H1489" s="1" t="s">
        <v>43</v>
      </c>
      <c r="I1489" s="1" t="s">
        <v>44</v>
      </c>
      <c r="J1489" t="s">
        <v>65</v>
      </c>
      <c r="K1489" t="s">
        <v>66</v>
      </c>
      <c r="L1489" s="1" t="s">
        <v>5676</v>
      </c>
      <c r="M1489" s="1" t="s">
        <v>168</v>
      </c>
      <c r="N1489" s="1" t="s">
        <v>115</v>
      </c>
      <c r="O1489" s="1" t="s">
        <v>8652</v>
      </c>
      <c r="P1489" s="1" t="s">
        <v>8653</v>
      </c>
      <c r="Q1489">
        <v>96</v>
      </c>
      <c r="R1489">
        <v>2</v>
      </c>
      <c r="S1489">
        <v>94</v>
      </c>
      <c r="T1489">
        <v>40</v>
      </c>
      <c r="U1489">
        <v>12</v>
      </c>
      <c r="V1489">
        <v>240</v>
      </c>
      <c r="W1489" s="1" t="s">
        <v>181</v>
      </c>
      <c r="X1489" s="1" t="s">
        <v>182</v>
      </c>
      <c r="Y1489" s="1" t="s">
        <v>54</v>
      </c>
      <c r="Z1489">
        <v>12</v>
      </c>
      <c r="AA1489" s="2">
        <v>45928</v>
      </c>
      <c r="AB1489">
        <v>44305.2</v>
      </c>
      <c r="AC1489">
        <v>57004.81</v>
      </c>
      <c r="AD1489">
        <v>4253299.2</v>
      </c>
      <c r="AE1489" s="1" t="s">
        <v>55</v>
      </c>
      <c r="AF1489" s="2">
        <v>46154</v>
      </c>
      <c r="AG1489" s="2">
        <v>45943</v>
      </c>
      <c r="AH1489" s="2"/>
      <c r="AI1489" s="1" t="s">
        <v>91</v>
      </c>
      <c r="AJ1489" s="1" t="s">
        <v>92</v>
      </c>
    </row>
    <row r="1490" spans="1:36">
      <c r="A1490" s="1" t="s">
        <v>8654</v>
      </c>
      <c r="B1490" s="1" t="s">
        <v>8655</v>
      </c>
      <c r="C1490" s="1" t="s">
        <v>8656</v>
      </c>
      <c r="D1490" s="1" t="s">
        <v>253</v>
      </c>
      <c r="E1490" s="1" t="s">
        <v>254</v>
      </c>
      <c r="F1490" s="1" t="s">
        <v>217</v>
      </c>
      <c r="G1490" s="1" t="s">
        <v>255</v>
      </c>
      <c r="H1490" s="1" t="s">
        <v>43</v>
      </c>
      <c r="I1490" s="1" t="s">
        <v>44</v>
      </c>
      <c r="J1490" t="s">
        <v>45</v>
      </c>
      <c r="K1490" t="s">
        <v>46</v>
      </c>
      <c r="L1490" s="1" t="s">
        <v>8657</v>
      </c>
      <c r="M1490" s="1" t="s">
        <v>114</v>
      </c>
      <c r="N1490" s="1" t="s">
        <v>194</v>
      </c>
      <c r="O1490" s="1" t="s">
        <v>8658</v>
      </c>
      <c r="P1490" s="1" t="s">
        <v>8659</v>
      </c>
      <c r="Q1490">
        <v>3</v>
      </c>
      <c r="R1490">
        <v>1</v>
      </c>
      <c r="S1490">
        <v>2</v>
      </c>
      <c r="T1490">
        <v>75</v>
      </c>
      <c r="U1490">
        <v>30</v>
      </c>
      <c r="V1490">
        <v>300</v>
      </c>
      <c r="W1490" s="1" t="s">
        <v>151</v>
      </c>
      <c r="X1490" s="1" t="s">
        <v>152</v>
      </c>
      <c r="Y1490" s="1" t="s">
        <v>153</v>
      </c>
      <c r="Z1490">
        <v>33</v>
      </c>
      <c r="AA1490" s="2">
        <v>45841</v>
      </c>
      <c r="AB1490">
        <v>94527.07</v>
      </c>
      <c r="AC1490">
        <v>121353.86</v>
      </c>
      <c r="AD1490">
        <v>283581.21000000002</v>
      </c>
      <c r="AE1490" s="1" t="s">
        <v>55</v>
      </c>
      <c r="AF1490" s="2">
        <v>46164</v>
      </c>
      <c r="AG1490" s="2">
        <v>45850</v>
      </c>
      <c r="AH1490" s="2"/>
      <c r="AI1490" s="1" t="s">
        <v>129</v>
      </c>
      <c r="AJ1490" s="1" t="s">
        <v>57</v>
      </c>
    </row>
    <row r="1491" spans="1:36">
      <c r="A1491" s="1" t="s">
        <v>8660</v>
      </c>
      <c r="B1491" s="1" t="s">
        <v>8661</v>
      </c>
      <c r="C1491" s="1" t="s">
        <v>8662</v>
      </c>
      <c r="D1491" s="1" t="s">
        <v>1912</v>
      </c>
      <c r="E1491" s="1" t="s">
        <v>714</v>
      </c>
      <c r="F1491" s="1" t="s">
        <v>97</v>
      </c>
      <c r="G1491" s="1" t="s">
        <v>98</v>
      </c>
      <c r="H1491" s="1" t="s">
        <v>43</v>
      </c>
      <c r="I1491" s="1" t="s">
        <v>44</v>
      </c>
      <c r="J1491" t="s">
        <v>82</v>
      </c>
      <c r="K1491" t="s">
        <v>83</v>
      </c>
      <c r="L1491" s="1" t="s">
        <v>8663</v>
      </c>
      <c r="M1491" s="1" t="s">
        <v>139</v>
      </c>
      <c r="N1491" s="1" t="s">
        <v>115</v>
      </c>
      <c r="O1491" s="1" t="s">
        <v>8664</v>
      </c>
      <c r="P1491" s="1" t="s">
        <v>8665</v>
      </c>
      <c r="Q1491">
        <v>502</v>
      </c>
      <c r="R1491">
        <v>50</v>
      </c>
      <c r="S1491">
        <v>452</v>
      </c>
      <c r="T1491">
        <v>100</v>
      </c>
      <c r="U1491">
        <v>40</v>
      </c>
      <c r="V1491">
        <v>400</v>
      </c>
      <c r="W1491" s="1" t="s">
        <v>308</v>
      </c>
      <c r="X1491" s="1" t="s">
        <v>309</v>
      </c>
      <c r="Y1491" s="1" t="s">
        <v>74</v>
      </c>
      <c r="Z1491">
        <v>20</v>
      </c>
      <c r="AA1491" s="2">
        <v>46004</v>
      </c>
      <c r="AB1491">
        <v>62226.9</v>
      </c>
      <c r="AC1491">
        <v>78082.289999999994</v>
      </c>
      <c r="AD1491">
        <v>31237903.800000001</v>
      </c>
      <c r="AE1491" s="1" t="s">
        <v>55</v>
      </c>
      <c r="AF1491" s="2">
        <v>46148</v>
      </c>
      <c r="AG1491" s="2">
        <v>46010</v>
      </c>
      <c r="AH1491" s="2"/>
      <c r="AI1491" s="1" t="s">
        <v>410</v>
      </c>
      <c r="AJ1491" s="1" t="s">
        <v>92</v>
      </c>
    </row>
    <row r="1492" spans="1:36">
      <c r="A1492" s="1" t="s">
        <v>8666</v>
      </c>
      <c r="B1492" s="1" t="s">
        <v>8667</v>
      </c>
      <c r="C1492" s="1" t="s">
        <v>8668</v>
      </c>
      <c r="D1492" s="1" t="s">
        <v>145</v>
      </c>
      <c r="E1492" s="1" t="s">
        <v>146</v>
      </c>
      <c r="F1492" s="1" t="s">
        <v>41</v>
      </c>
      <c r="G1492" s="1" t="s">
        <v>786</v>
      </c>
      <c r="H1492" s="1" t="s">
        <v>43</v>
      </c>
      <c r="I1492" s="1" t="s">
        <v>201</v>
      </c>
      <c r="J1492" t="s">
        <v>65</v>
      </c>
      <c r="K1492" t="s">
        <v>66</v>
      </c>
      <c r="L1492" s="1" t="s">
        <v>3567</v>
      </c>
      <c r="M1492" s="1" t="s">
        <v>48</v>
      </c>
      <c r="N1492" s="1" t="s">
        <v>278</v>
      </c>
      <c r="O1492" s="1" t="s">
        <v>8669</v>
      </c>
      <c r="P1492" s="1" t="s">
        <v>8670</v>
      </c>
      <c r="Q1492">
        <v>0</v>
      </c>
      <c r="R1492">
        <v>0</v>
      </c>
      <c r="S1492">
        <v>0</v>
      </c>
      <c r="T1492">
        <v>100</v>
      </c>
      <c r="U1492">
        <v>40</v>
      </c>
      <c r="V1492">
        <v>800</v>
      </c>
      <c r="W1492" s="1" t="s">
        <v>161</v>
      </c>
      <c r="X1492" s="1" t="s">
        <v>162</v>
      </c>
      <c r="Y1492" s="1" t="s">
        <v>54</v>
      </c>
      <c r="Z1492">
        <v>6</v>
      </c>
      <c r="AA1492" s="2">
        <v>45921</v>
      </c>
      <c r="AB1492">
        <v>138231.17000000001</v>
      </c>
      <c r="AC1492">
        <v>205113.45</v>
      </c>
      <c r="AD1492">
        <v>0</v>
      </c>
      <c r="AE1492" s="1" t="s">
        <v>55</v>
      </c>
      <c r="AF1492" s="2">
        <v>46157</v>
      </c>
      <c r="AG1492" s="2">
        <v>45930</v>
      </c>
      <c r="AH1492" s="2"/>
      <c r="AI1492" s="1" t="s">
        <v>56</v>
      </c>
      <c r="AJ1492" s="1" t="s">
        <v>57</v>
      </c>
    </row>
    <row r="1493" spans="1:36">
      <c r="A1493" s="1" t="s">
        <v>8671</v>
      </c>
      <c r="B1493" s="1" t="s">
        <v>8672</v>
      </c>
      <c r="C1493" s="1" t="s">
        <v>8673</v>
      </c>
      <c r="D1493" s="1" t="s">
        <v>1033</v>
      </c>
      <c r="E1493" s="1" t="s">
        <v>62</v>
      </c>
      <c r="F1493" s="1" t="s">
        <v>217</v>
      </c>
      <c r="G1493" s="1" t="s">
        <v>218</v>
      </c>
      <c r="H1493" s="1" t="s">
        <v>43</v>
      </c>
      <c r="I1493" s="1" t="s">
        <v>44</v>
      </c>
      <c r="J1493" t="s">
        <v>65</v>
      </c>
      <c r="K1493" t="s">
        <v>66</v>
      </c>
      <c r="L1493" s="1" t="s">
        <v>8674</v>
      </c>
      <c r="M1493" s="1" t="s">
        <v>139</v>
      </c>
      <c r="N1493" s="1" t="s">
        <v>194</v>
      </c>
      <c r="O1493" s="1" t="s">
        <v>8675</v>
      </c>
      <c r="P1493" s="1" t="s">
        <v>8676</v>
      </c>
      <c r="Q1493">
        <v>214</v>
      </c>
      <c r="R1493">
        <v>9</v>
      </c>
      <c r="S1493">
        <v>205</v>
      </c>
      <c r="T1493">
        <v>50</v>
      </c>
      <c r="U1493">
        <v>15</v>
      </c>
      <c r="V1493">
        <v>500</v>
      </c>
      <c r="W1493" s="1" t="s">
        <v>52</v>
      </c>
      <c r="X1493" s="1" t="s">
        <v>53</v>
      </c>
      <c r="Y1493" s="1" t="s">
        <v>54</v>
      </c>
      <c r="Z1493">
        <v>8</v>
      </c>
      <c r="AA1493" s="2">
        <v>45965</v>
      </c>
      <c r="AB1493">
        <v>497299.32</v>
      </c>
      <c r="AC1493">
        <v>633508.07999999996</v>
      </c>
      <c r="AD1493">
        <v>106422054.5</v>
      </c>
      <c r="AE1493" s="1" t="s">
        <v>55</v>
      </c>
      <c r="AF1493" s="2">
        <v>46163</v>
      </c>
      <c r="AG1493" s="2">
        <v>45975</v>
      </c>
      <c r="AH1493" s="2"/>
      <c r="AI1493" s="1" t="s">
        <v>91</v>
      </c>
      <c r="AJ1493" s="1" t="s">
        <v>92</v>
      </c>
    </row>
    <row r="1494" spans="1:36">
      <c r="A1494" s="1" t="s">
        <v>8677</v>
      </c>
      <c r="B1494" s="1" t="s">
        <v>8678</v>
      </c>
      <c r="C1494" s="1" t="s">
        <v>8679</v>
      </c>
      <c r="D1494" s="1" t="s">
        <v>303</v>
      </c>
      <c r="E1494" s="1" t="s">
        <v>146</v>
      </c>
      <c r="F1494" s="1" t="s">
        <v>63</v>
      </c>
      <c r="G1494" s="1" t="s">
        <v>304</v>
      </c>
      <c r="H1494" s="1" t="s">
        <v>43</v>
      </c>
      <c r="I1494" s="1" t="s">
        <v>44</v>
      </c>
      <c r="J1494" t="s">
        <v>65</v>
      </c>
      <c r="K1494" t="s">
        <v>66</v>
      </c>
      <c r="L1494" s="1" t="s">
        <v>8680</v>
      </c>
      <c r="M1494" s="1" t="s">
        <v>168</v>
      </c>
      <c r="N1494" s="1" t="s">
        <v>178</v>
      </c>
      <c r="O1494" s="1" t="s">
        <v>8681</v>
      </c>
      <c r="P1494" s="1" t="s">
        <v>8682</v>
      </c>
      <c r="Q1494">
        <v>0</v>
      </c>
      <c r="R1494">
        <v>0</v>
      </c>
      <c r="S1494">
        <v>0</v>
      </c>
      <c r="T1494">
        <v>100</v>
      </c>
      <c r="U1494">
        <v>30</v>
      </c>
      <c r="V1494">
        <v>500</v>
      </c>
      <c r="W1494" s="1" t="s">
        <v>72</v>
      </c>
      <c r="X1494" s="1" t="s">
        <v>73</v>
      </c>
      <c r="Y1494" s="1" t="s">
        <v>74</v>
      </c>
      <c r="Z1494">
        <v>16</v>
      </c>
      <c r="AA1494" s="2">
        <v>45947</v>
      </c>
      <c r="AB1494">
        <v>130922.25</v>
      </c>
      <c r="AC1494">
        <v>194622.87</v>
      </c>
      <c r="AD1494">
        <v>0</v>
      </c>
      <c r="AE1494" s="1" t="s">
        <v>55</v>
      </c>
      <c r="AF1494" s="2">
        <v>46172</v>
      </c>
      <c r="AG1494" s="2">
        <v>45956</v>
      </c>
      <c r="AH1494" s="2">
        <v>46734</v>
      </c>
      <c r="AI1494" s="1" t="s">
        <v>56</v>
      </c>
      <c r="AJ1494" s="1" t="s">
        <v>57</v>
      </c>
    </row>
    <row r="1495" spans="1:36">
      <c r="A1495" s="1" t="s">
        <v>8683</v>
      </c>
      <c r="B1495" s="1" t="s">
        <v>8684</v>
      </c>
      <c r="C1495" s="1" t="s">
        <v>8685</v>
      </c>
      <c r="D1495" s="1" t="s">
        <v>334</v>
      </c>
      <c r="E1495" s="1" t="s">
        <v>335</v>
      </c>
      <c r="F1495" s="1" t="s">
        <v>97</v>
      </c>
      <c r="G1495" s="1" t="s">
        <v>98</v>
      </c>
      <c r="H1495" s="1" t="s">
        <v>43</v>
      </c>
      <c r="I1495" s="1" t="s">
        <v>44</v>
      </c>
      <c r="J1495" t="s">
        <v>82</v>
      </c>
      <c r="K1495" t="s">
        <v>83</v>
      </c>
      <c r="L1495" s="1" t="s">
        <v>1808</v>
      </c>
      <c r="M1495" s="1" t="s">
        <v>139</v>
      </c>
      <c r="N1495" s="1" t="s">
        <v>115</v>
      </c>
      <c r="O1495" s="1" t="s">
        <v>8686</v>
      </c>
      <c r="P1495" s="1" t="s">
        <v>8687</v>
      </c>
      <c r="Q1495">
        <v>0</v>
      </c>
      <c r="R1495">
        <v>0</v>
      </c>
      <c r="S1495">
        <v>0</v>
      </c>
      <c r="T1495">
        <v>75</v>
      </c>
      <c r="U1495">
        <v>22</v>
      </c>
      <c r="V1495">
        <v>450</v>
      </c>
      <c r="W1495" s="1" t="s">
        <v>161</v>
      </c>
      <c r="X1495" s="1" t="s">
        <v>162</v>
      </c>
      <c r="Y1495" s="1" t="s">
        <v>54</v>
      </c>
      <c r="Z1495">
        <v>9</v>
      </c>
      <c r="AA1495" s="2">
        <v>45951</v>
      </c>
      <c r="AB1495">
        <v>158405.98000000001</v>
      </c>
      <c r="AC1495">
        <v>196041.67</v>
      </c>
      <c r="AD1495">
        <v>0</v>
      </c>
      <c r="AE1495" s="1" t="s">
        <v>55</v>
      </c>
      <c r="AF1495" s="2">
        <v>46161</v>
      </c>
      <c r="AG1495" s="2">
        <v>45959</v>
      </c>
      <c r="AH1495" s="2"/>
      <c r="AI1495" s="1" t="s">
        <v>56</v>
      </c>
      <c r="AJ1495" s="1" t="s">
        <v>57</v>
      </c>
    </row>
    <row r="1496" spans="1:36">
      <c r="A1496" s="1" t="s">
        <v>8688</v>
      </c>
      <c r="B1496" s="1" t="s">
        <v>8689</v>
      </c>
      <c r="C1496" s="1" t="s">
        <v>8690</v>
      </c>
      <c r="D1496" s="1" t="s">
        <v>1617</v>
      </c>
      <c r="E1496" s="1" t="s">
        <v>62</v>
      </c>
      <c r="F1496" s="1" t="s">
        <v>80</v>
      </c>
      <c r="G1496" s="1" t="s">
        <v>176</v>
      </c>
      <c r="H1496" s="1" t="s">
        <v>43</v>
      </c>
      <c r="I1496" s="1" t="s">
        <v>201</v>
      </c>
      <c r="J1496" t="s">
        <v>65</v>
      </c>
      <c r="K1496" t="s">
        <v>66</v>
      </c>
      <c r="L1496" s="1" t="s">
        <v>8691</v>
      </c>
      <c r="M1496" s="1" t="s">
        <v>68</v>
      </c>
      <c r="N1496" s="1" t="s">
        <v>278</v>
      </c>
      <c r="O1496" s="1" t="s">
        <v>8692</v>
      </c>
      <c r="P1496" s="1" t="s">
        <v>8693</v>
      </c>
      <c r="Q1496">
        <v>52</v>
      </c>
      <c r="R1496">
        <v>15</v>
      </c>
      <c r="S1496">
        <v>37</v>
      </c>
      <c r="T1496">
        <v>10</v>
      </c>
      <c r="U1496">
        <v>3</v>
      </c>
      <c r="V1496">
        <v>100</v>
      </c>
      <c r="W1496" s="1" t="s">
        <v>444</v>
      </c>
      <c r="X1496" s="1" t="s">
        <v>445</v>
      </c>
      <c r="Y1496" s="1" t="s">
        <v>74</v>
      </c>
      <c r="Z1496">
        <v>18</v>
      </c>
      <c r="AA1496" s="2">
        <v>45662</v>
      </c>
      <c r="AB1496">
        <v>856306.74</v>
      </c>
      <c r="AC1496">
        <v>1294017.6100000001</v>
      </c>
      <c r="AD1496">
        <v>44527950.479999997</v>
      </c>
      <c r="AE1496" s="1" t="s">
        <v>55</v>
      </c>
      <c r="AF1496" s="2">
        <v>46202</v>
      </c>
      <c r="AG1496" s="2">
        <v>45675</v>
      </c>
      <c r="AH1496" s="2"/>
      <c r="AI1496" s="1" t="s">
        <v>91</v>
      </c>
      <c r="AJ1496" s="1" t="s">
        <v>92</v>
      </c>
    </row>
    <row r="1497" spans="1:36">
      <c r="A1497" s="1" t="s">
        <v>8694</v>
      </c>
      <c r="B1497" s="1" t="s">
        <v>8695</v>
      </c>
      <c r="C1497" s="1" t="s">
        <v>8696</v>
      </c>
      <c r="D1497" s="1" t="s">
        <v>303</v>
      </c>
      <c r="E1497" s="1" t="s">
        <v>146</v>
      </c>
      <c r="F1497" s="1" t="s">
        <v>63</v>
      </c>
      <c r="G1497" s="1" t="s">
        <v>384</v>
      </c>
      <c r="H1497" s="1" t="s">
        <v>43</v>
      </c>
      <c r="I1497" s="1" t="s">
        <v>201</v>
      </c>
      <c r="J1497" t="s">
        <v>65</v>
      </c>
      <c r="K1497" t="s">
        <v>66</v>
      </c>
      <c r="L1497" s="1" t="s">
        <v>8697</v>
      </c>
      <c r="M1497" s="1" t="s">
        <v>100</v>
      </c>
      <c r="N1497" s="1" t="s">
        <v>236</v>
      </c>
      <c r="O1497" s="1" t="s">
        <v>8698</v>
      </c>
      <c r="P1497" s="1" t="s">
        <v>2615</v>
      </c>
      <c r="Q1497">
        <v>180</v>
      </c>
      <c r="R1497">
        <v>56</v>
      </c>
      <c r="S1497">
        <v>124</v>
      </c>
      <c r="T1497">
        <v>30</v>
      </c>
      <c r="U1497">
        <v>15</v>
      </c>
      <c r="V1497">
        <v>180</v>
      </c>
      <c r="W1497" s="1" t="s">
        <v>444</v>
      </c>
      <c r="X1497" s="1" t="s">
        <v>445</v>
      </c>
      <c r="Y1497" s="1" t="s">
        <v>74</v>
      </c>
      <c r="Z1497">
        <v>22</v>
      </c>
      <c r="AA1497" s="2">
        <v>46162</v>
      </c>
      <c r="AB1497">
        <v>160753.94</v>
      </c>
      <c r="AC1497">
        <v>220164.6</v>
      </c>
      <c r="AD1497">
        <v>28935709.199999999</v>
      </c>
      <c r="AE1497" s="1" t="s">
        <v>55</v>
      </c>
      <c r="AF1497" s="2">
        <v>46190</v>
      </c>
      <c r="AG1497" s="2">
        <v>46174</v>
      </c>
      <c r="AH1497" s="2">
        <v>46637</v>
      </c>
      <c r="AI1497" s="1" t="s">
        <v>91</v>
      </c>
      <c r="AJ1497" s="1" t="s">
        <v>92</v>
      </c>
    </row>
    <row r="1498" spans="1:36">
      <c r="A1498" s="1" t="s">
        <v>8699</v>
      </c>
      <c r="B1498" s="1" t="s">
        <v>8700</v>
      </c>
      <c r="C1498" s="1" t="s">
        <v>8701</v>
      </c>
      <c r="D1498" s="1" t="s">
        <v>1515</v>
      </c>
      <c r="E1498" s="1" t="s">
        <v>62</v>
      </c>
      <c r="F1498" s="1" t="s">
        <v>217</v>
      </c>
      <c r="G1498" s="1" t="s">
        <v>255</v>
      </c>
      <c r="H1498" s="1" t="s">
        <v>43</v>
      </c>
      <c r="I1498" s="1" t="s">
        <v>44</v>
      </c>
      <c r="J1498" t="s">
        <v>45</v>
      </c>
      <c r="K1498" t="s">
        <v>46</v>
      </c>
      <c r="L1498" s="1" t="s">
        <v>8702</v>
      </c>
      <c r="M1498" s="1" t="s">
        <v>168</v>
      </c>
      <c r="N1498" s="1" t="s">
        <v>178</v>
      </c>
      <c r="O1498" s="1" t="s">
        <v>8703</v>
      </c>
      <c r="P1498" s="1" t="s">
        <v>8704</v>
      </c>
      <c r="Q1498">
        <v>42</v>
      </c>
      <c r="R1498">
        <v>6</v>
      </c>
      <c r="S1498">
        <v>36</v>
      </c>
      <c r="T1498">
        <v>15</v>
      </c>
      <c r="U1498">
        <v>6</v>
      </c>
      <c r="V1498">
        <v>150</v>
      </c>
      <c r="W1498" s="1" t="s">
        <v>72</v>
      </c>
      <c r="X1498" s="1" t="s">
        <v>73</v>
      </c>
      <c r="Y1498" s="1" t="s">
        <v>74</v>
      </c>
      <c r="Z1498">
        <v>18</v>
      </c>
      <c r="AA1498" s="2"/>
      <c r="AB1498">
        <v>95847.09</v>
      </c>
      <c r="AC1498">
        <v>114637.56</v>
      </c>
      <c r="AD1498">
        <v>4025577.78</v>
      </c>
      <c r="AE1498" s="1" t="s">
        <v>55</v>
      </c>
      <c r="AF1498" s="2">
        <v>46179</v>
      </c>
      <c r="AG1498" s="2">
        <v>45738</v>
      </c>
      <c r="AH1498" s="2"/>
      <c r="AI1498" s="1" t="s">
        <v>91</v>
      </c>
      <c r="AJ1498" s="1" t="s">
        <v>92</v>
      </c>
    </row>
    <row r="1499" spans="1:36">
      <c r="A1499" s="1" t="s">
        <v>8705</v>
      </c>
      <c r="B1499" s="1" t="s">
        <v>8706</v>
      </c>
      <c r="C1499" s="1" t="s">
        <v>8707</v>
      </c>
      <c r="D1499" s="1" t="s">
        <v>1343</v>
      </c>
      <c r="E1499" s="1" t="s">
        <v>122</v>
      </c>
      <c r="F1499" s="1" t="s">
        <v>80</v>
      </c>
      <c r="G1499" s="1" t="s">
        <v>285</v>
      </c>
      <c r="H1499" s="1" t="s">
        <v>43</v>
      </c>
      <c r="I1499" s="1" t="s">
        <v>201</v>
      </c>
      <c r="J1499" t="s">
        <v>82</v>
      </c>
      <c r="K1499" t="s">
        <v>83</v>
      </c>
      <c r="L1499" s="1" t="s">
        <v>8708</v>
      </c>
      <c r="M1499" s="1" t="s">
        <v>68</v>
      </c>
      <c r="N1499" s="1" t="s">
        <v>178</v>
      </c>
      <c r="O1499" s="1" t="s">
        <v>8709</v>
      </c>
      <c r="P1499" s="1" t="s">
        <v>8710</v>
      </c>
      <c r="Q1499">
        <v>51</v>
      </c>
      <c r="R1499">
        <v>0</v>
      </c>
      <c r="S1499">
        <v>51</v>
      </c>
      <c r="T1499">
        <v>60</v>
      </c>
      <c r="U1499">
        <v>30</v>
      </c>
      <c r="V1499">
        <v>480</v>
      </c>
      <c r="W1499" s="1" t="s">
        <v>161</v>
      </c>
      <c r="X1499" s="1" t="s">
        <v>162</v>
      </c>
      <c r="Y1499" s="1" t="s">
        <v>54</v>
      </c>
      <c r="Z1499">
        <v>5</v>
      </c>
      <c r="AA1499" s="2">
        <v>45699</v>
      </c>
      <c r="AB1499">
        <v>665177.88</v>
      </c>
      <c r="AC1499">
        <v>935387.82</v>
      </c>
      <c r="AD1499">
        <v>33924071.880000003</v>
      </c>
      <c r="AE1499" s="1" t="s">
        <v>55</v>
      </c>
      <c r="AF1499" s="2">
        <v>46161</v>
      </c>
      <c r="AG1499" s="2">
        <v>45701</v>
      </c>
      <c r="AH1499" s="2"/>
      <c r="AI1499" s="1" t="s">
        <v>129</v>
      </c>
      <c r="AJ1499" s="1" t="s">
        <v>57</v>
      </c>
    </row>
    <row r="1500" spans="1:36">
      <c r="A1500" s="1" t="s">
        <v>8711</v>
      </c>
      <c r="B1500" s="1" t="s">
        <v>8712</v>
      </c>
      <c r="C1500" s="1" t="s">
        <v>8713</v>
      </c>
      <c r="D1500" s="1" t="s">
        <v>378</v>
      </c>
      <c r="E1500" s="1" t="s">
        <v>110</v>
      </c>
      <c r="F1500" s="1" t="s">
        <v>63</v>
      </c>
      <c r="G1500" s="1" t="s">
        <v>64</v>
      </c>
      <c r="H1500" s="1" t="s">
        <v>43</v>
      </c>
      <c r="I1500" s="1" t="s">
        <v>44</v>
      </c>
      <c r="J1500" t="s">
        <v>65</v>
      </c>
      <c r="K1500" t="s">
        <v>66</v>
      </c>
      <c r="L1500" s="1" t="s">
        <v>8714</v>
      </c>
      <c r="M1500" s="1" t="s">
        <v>68</v>
      </c>
      <c r="N1500" s="1" t="s">
        <v>178</v>
      </c>
      <c r="O1500" s="1" t="s">
        <v>8715</v>
      </c>
      <c r="P1500" s="1" t="s">
        <v>8626</v>
      </c>
      <c r="Q1500">
        <v>0</v>
      </c>
      <c r="R1500">
        <v>0</v>
      </c>
      <c r="S1500">
        <v>0</v>
      </c>
      <c r="T1500">
        <v>10</v>
      </c>
      <c r="U1500">
        <v>3</v>
      </c>
      <c r="V1500">
        <v>80</v>
      </c>
      <c r="W1500" s="1" t="s">
        <v>161</v>
      </c>
      <c r="X1500" s="1" t="s">
        <v>162</v>
      </c>
      <c r="Y1500" s="1" t="s">
        <v>54</v>
      </c>
      <c r="Z1500">
        <v>5</v>
      </c>
      <c r="AA1500" s="2">
        <v>45911</v>
      </c>
      <c r="AB1500">
        <v>162666.23000000001</v>
      </c>
      <c r="AC1500">
        <v>220961.88</v>
      </c>
      <c r="AD1500">
        <v>0</v>
      </c>
      <c r="AE1500" s="1" t="s">
        <v>55</v>
      </c>
      <c r="AF1500" s="2">
        <v>46147</v>
      </c>
      <c r="AG1500" s="2">
        <v>45919</v>
      </c>
      <c r="AH1500" s="2">
        <v>46752</v>
      </c>
      <c r="AI1500" s="1" t="s">
        <v>56</v>
      </c>
      <c r="AJ1500" s="1" t="s">
        <v>57</v>
      </c>
    </row>
    <row r="1501" spans="1:36">
      <c r="A1501" s="1" t="s">
        <v>8716</v>
      </c>
      <c r="B1501" s="1" t="s">
        <v>8717</v>
      </c>
      <c r="C1501" s="1" t="s">
        <v>8718</v>
      </c>
      <c r="D1501" s="1" t="s">
        <v>1343</v>
      </c>
      <c r="E1501" s="1" t="s">
        <v>122</v>
      </c>
      <c r="F1501" s="1" t="s">
        <v>80</v>
      </c>
      <c r="G1501" s="1" t="s">
        <v>81</v>
      </c>
      <c r="H1501" s="1" t="s">
        <v>43</v>
      </c>
      <c r="I1501" s="1" t="s">
        <v>44</v>
      </c>
      <c r="J1501" t="s">
        <v>45</v>
      </c>
      <c r="K1501" t="s">
        <v>46</v>
      </c>
      <c r="L1501" s="1" t="s">
        <v>8719</v>
      </c>
      <c r="M1501" s="1" t="s">
        <v>100</v>
      </c>
      <c r="N1501" s="1" t="s">
        <v>69</v>
      </c>
      <c r="O1501" s="1" t="s">
        <v>8720</v>
      </c>
      <c r="P1501" s="1" t="s">
        <v>1885</v>
      </c>
      <c r="Q1501">
        <v>30</v>
      </c>
      <c r="R1501">
        <v>7</v>
      </c>
      <c r="S1501">
        <v>23</v>
      </c>
      <c r="T1501">
        <v>30</v>
      </c>
      <c r="U1501">
        <v>9</v>
      </c>
      <c r="V1501">
        <v>300</v>
      </c>
      <c r="W1501" s="1" t="s">
        <v>181</v>
      </c>
      <c r="X1501" s="1" t="s">
        <v>182</v>
      </c>
      <c r="Y1501" s="1" t="s">
        <v>54</v>
      </c>
      <c r="Z1501">
        <v>10</v>
      </c>
      <c r="AA1501" s="2">
        <v>45959</v>
      </c>
      <c r="AB1501">
        <v>591720.68000000005</v>
      </c>
      <c r="AC1501">
        <v>694114.39</v>
      </c>
      <c r="AD1501">
        <v>17751620.399999999</v>
      </c>
      <c r="AE1501" s="1" t="s">
        <v>55</v>
      </c>
      <c r="AF1501" s="2">
        <v>46172</v>
      </c>
      <c r="AG1501" s="2">
        <v>45971</v>
      </c>
      <c r="AH1501" s="2"/>
      <c r="AI1501" s="1" t="s">
        <v>129</v>
      </c>
      <c r="AJ1501" s="1" t="s">
        <v>57</v>
      </c>
    </row>
    <row r="1502" spans="1:36">
      <c r="A1502" s="1" t="s">
        <v>8721</v>
      </c>
      <c r="B1502" s="1" t="s">
        <v>8722</v>
      </c>
      <c r="C1502" s="1" t="s">
        <v>8723</v>
      </c>
      <c r="D1502" s="1" t="s">
        <v>355</v>
      </c>
      <c r="E1502" s="1" t="s">
        <v>62</v>
      </c>
      <c r="F1502" s="1" t="s">
        <v>123</v>
      </c>
      <c r="G1502" s="1" t="s">
        <v>124</v>
      </c>
      <c r="H1502" s="1" t="s">
        <v>43</v>
      </c>
      <c r="I1502" s="1" t="s">
        <v>44</v>
      </c>
      <c r="J1502" t="s">
        <v>82</v>
      </c>
      <c r="K1502" t="s">
        <v>83</v>
      </c>
      <c r="L1502" s="1" t="s">
        <v>8724</v>
      </c>
      <c r="M1502" s="1" t="s">
        <v>168</v>
      </c>
      <c r="N1502" s="1" t="s">
        <v>101</v>
      </c>
      <c r="O1502" s="1" t="s">
        <v>8725</v>
      </c>
      <c r="P1502" s="1" t="s">
        <v>8726</v>
      </c>
      <c r="Q1502">
        <v>7</v>
      </c>
      <c r="R1502">
        <v>2</v>
      </c>
      <c r="S1502">
        <v>5</v>
      </c>
      <c r="T1502">
        <v>10</v>
      </c>
      <c r="U1502">
        <v>4</v>
      </c>
      <c r="V1502">
        <v>80</v>
      </c>
      <c r="W1502" s="1" t="s">
        <v>161</v>
      </c>
      <c r="X1502" s="1" t="s">
        <v>162</v>
      </c>
      <c r="Y1502" s="1" t="s">
        <v>54</v>
      </c>
      <c r="Z1502">
        <v>9</v>
      </c>
      <c r="AA1502" s="2">
        <v>46180</v>
      </c>
      <c r="AB1502">
        <v>539974.13</v>
      </c>
      <c r="AC1502">
        <v>699825.11</v>
      </c>
      <c r="AD1502">
        <v>3779818.91</v>
      </c>
      <c r="AE1502" s="1" t="s">
        <v>55</v>
      </c>
      <c r="AF1502" s="2">
        <v>46168</v>
      </c>
      <c r="AG1502" s="2">
        <v>46187</v>
      </c>
      <c r="AH1502" s="2"/>
      <c r="AI1502" s="1" t="s">
        <v>129</v>
      </c>
      <c r="AJ1502" s="1" t="s">
        <v>57</v>
      </c>
    </row>
    <row r="1503" spans="1:36">
      <c r="A1503" s="1" t="s">
        <v>8727</v>
      </c>
      <c r="B1503" s="1" t="s">
        <v>8728</v>
      </c>
      <c r="C1503" s="1" t="s">
        <v>8729</v>
      </c>
      <c r="D1503" s="1" t="s">
        <v>2380</v>
      </c>
      <c r="E1503" s="1" t="s">
        <v>62</v>
      </c>
      <c r="F1503" s="1" t="s">
        <v>80</v>
      </c>
      <c r="G1503" s="1" t="s">
        <v>285</v>
      </c>
      <c r="H1503" s="1" t="s">
        <v>43</v>
      </c>
      <c r="I1503" s="1" t="s">
        <v>44</v>
      </c>
      <c r="J1503" t="s">
        <v>82</v>
      </c>
      <c r="K1503" t="s">
        <v>83</v>
      </c>
      <c r="L1503" s="1" t="s">
        <v>8730</v>
      </c>
      <c r="M1503" s="1" t="s">
        <v>139</v>
      </c>
      <c r="N1503" s="1" t="s">
        <v>69</v>
      </c>
      <c r="O1503" s="1" t="s">
        <v>8731</v>
      </c>
      <c r="P1503" s="1" t="s">
        <v>8732</v>
      </c>
      <c r="Q1503">
        <v>0</v>
      </c>
      <c r="R1503">
        <v>0</v>
      </c>
      <c r="S1503">
        <v>0</v>
      </c>
      <c r="T1503">
        <v>15</v>
      </c>
      <c r="U1503">
        <v>6</v>
      </c>
      <c r="V1503">
        <v>90</v>
      </c>
      <c r="W1503" s="1" t="s">
        <v>88</v>
      </c>
      <c r="X1503" s="1" t="s">
        <v>89</v>
      </c>
      <c r="Y1503" s="1" t="s">
        <v>90</v>
      </c>
      <c r="Z1503">
        <v>31</v>
      </c>
      <c r="AA1503" s="2">
        <v>46114</v>
      </c>
      <c r="AB1503">
        <v>839730.88</v>
      </c>
      <c r="AC1503">
        <v>1099676.68</v>
      </c>
      <c r="AD1503">
        <v>0</v>
      </c>
      <c r="AE1503" s="1" t="s">
        <v>55</v>
      </c>
      <c r="AF1503" s="2">
        <v>46183</v>
      </c>
      <c r="AG1503" s="2">
        <v>46127</v>
      </c>
      <c r="AH1503" s="2"/>
      <c r="AI1503" s="1" t="s">
        <v>56</v>
      </c>
      <c r="AJ1503" s="1" t="s">
        <v>57</v>
      </c>
    </row>
    <row r="1504" spans="1:36">
      <c r="A1504" s="1" t="s">
        <v>8733</v>
      </c>
      <c r="B1504" s="1" t="s">
        <v>8734</v>
      </c>
      <c r="C1504" s="1" t="s">
        <v>8735</v>
      </c>
      <c r="D1504" s="1" t="s">
        <v>713</v>
      </c>
      <c r="E1504" s="1" t="s">
        <v>714</v>
      </c>
      <c r="F1504" s="1" t="s">
        <v>97</v>
      </c>
      <c r="G1504" s="1" t="s">
        <v>614</v>
      </c>
      <c r="H1504" s="1" t="s">
        <v>43</v>
      </c>
      <c r="I1504" s="1" t="s">
        <v>201</v>
      </c>
      <c r="J1504" t="s">
        <v>82</v>
      </c>
      <c r="K1504" t="s">
        <v>83</v>
      </c>
      <c r="L1504" s="1" t="s">
        <v>8736</v>
      </c>
      <c r="M1504" s="1" t="s">
        <v>85</v>
      </c>
      <c r="N1504" s="1" t="s">
        <v>203</v>
      </c>
      <c r="O1504" s="1" t="s">
        <v>8737</v>
      </c>
      <c r="P1504" s="1" t="s">
        <v>8738</v>
      </c>
      <c r="Q1504">
        <v>93</v>
      </c>
      <c r="R1504">
        <v>18</v>
      </c>
      <c r="S1504">
        <v>75</v>
      </c>
      <c r="T1504">
        <v>25</v>
      </c>
      <c r="U1504">
        <v>10</v>
      </c>
      <c r="V1504">
        <v>125</v>
      </c>
      <c r="W1504" s="1" t="s">
        <v>259</v>
      </c>
      <c r="X1504" s="1" t="s">
        <v>260</v>
      </c>
      <c r="Y1504" s="1" t="s">
        <v>54</v>
      </c>
      <c r="Z1504">
        <v>11</v>
      </c>
      <c r="AA1504" s="2">
        <v>45818</v>
      </c>
      <c r="AB1504">
        <v>177473.08</v>
      </c>
      <c r="AC1504">
        <v>236837.41</v>
      </c>
      <c r="AD1504">
        <v>16504996.439999999</v>
      </c>
      <c r="AE1504" s="1" t="s">
        <v>55</v>
      </c>
      <c r="AF1504" s="2">
        <v>46183</v>
      </c>
      <c r="AG1504" s="2">
        <v>45828</v>
      </c>
      <c r="AH1504" s="2"/>
      <c r="AI1504" s="1" t="s">
        <v>91</v>
      </c>
      <c r="AJ1504" s="1" t="s">
        <v>92</v>
      </c>
    </row>
    <row r="1505" spans="1:36">
      <c r="A1505" s="1" t="s">
        <v>8739</v>
      </c>
      <c r="B1505" s="1" t="s">
        <v>8740</v>
      </c>
      <c r="C1505" s="1" t="s">
        <v>8741</v>
      </c>
      <c r="D1505" s="1" t="s">
        <v>1009</v>
      </c>
      <c r="E1505" s="1" t="s">
        <v>186</v>
      </c>
      <c r="F1505" s="1" t="s">
        <v>363</v>
      </c>
      <c r="G1505" s="1" t="s">
        <v>495</v>
      </c>
      <c r="H1505" s="1" t="s">
        <v>43</v>
      </c>
      <c r="I1505" s="1" t="s">
        <v>44</v>
      </c>
      <c r="J1505" t="s">
        <v>65</v>
      </c>
      <c r="K1505" t="s">
        <v>66</v>
      </c>
      <c r="L1505" s="1" t="s">
        <v>8613</v>
      </c>
      <c r="M1505" s="1" t="s">
        <v>139</v>
      </c>
      <c r="N1505" s="1" t="s">
        <v>178</v>
      </c>
      <c r="O1505" s="1" t="s">
        <v>8742</v>
      </c>
      <c r="P1505" s="1" t="s">
        <v>8743</v>
      </c>
      <c r="Q1505">
        <v>52</v>
      </c>
      <c r="R1505">
        <v>11</v>
      </c>
      <c r="S1505">
        <v>41</v>
      </c>
      <c r="T1505">
        <v>30</v>
      </c>
      <c r="U1505">
        <v>9</v>
      </c>
      <c r="V1505">
        <v>240</v>
      </c>
      <c r="W1505" s="1" t="s">
        <v>181</v>
      </c>
      <c r="X1505" s="1" t="s">
        <v>182</v>
      </c>
      <c r="Y1505" s="1" t="s">
        <v>54</v>
      </c>
      <c r="Z1505">
        <v>11</v>
      </c>
      <c r="AA1505" s="2">
        <v>46129</v>
      </c>
      <c r="AB1505">
        <v>14783.31</v>
      </c>
      <c r="AC1505">
        <v>17757.47</v>
      </c>
      <c r="AD1505">
        <v>768732.12</v>
      </c>
      <c r="AE1505" s="1" t="s">
        <v>55</v>
      </c>
      <c r="AF1505" s="2">
        <v>46165</v>
      </c>
      <c r="AG1505" s="2">
        <v>46144</v>
      </c>
      <c r="AH1505" s="2"/>
      <c r="AI1505" s="1" t="s">
        <v>91</v>
      </c>
      <c r="AJ1505" s="1" t="s">
        <v>92</v>
      </c>
    </row>
    <row r="1506" spans="1:36">
      <c r="A1506" s="1" t="s">
        <v>8744</v>
      </c>
      <c r="B1506" s="1" t="s">
        <v>8745</v>
      </c>
      <c r="C1506" s="1" t="s">
        <v>8746</v>
      </c>
      <c r="D1506" s="1" t="s">
        <v>1665</v>
      </c>
      <c r="E1506" s="1" t="s">
        <v>978</v>
      </c>
      <c r="F1506" s="1" t="s">
        <v>97</v>
      </c>
      <c r="G1506" s="1" t="s">
        <v>1110</v>
      </c>
      <c r="H1506" s="1" t="s">
        <v>43</v>
      </c>
      <c r="I1506" s="1" t="s">
        <v>44</v>
      </c>
      <c r="J1506" t="s">
        <v>82</v>
      </c>
      <c r="K1506" t="s">
        <v>83</v>
      </c>
      <c r="L1506" s="1" t="s">
        <v>6249</v>
      </c>
      <c r="M1506" s="1" t="s">
        <v>100</v>
      </c>
      <c r="N1506" s="1" t="s">
        <v>203</v>
      </c>
      <c r="O1506" s="1" t="s">
        <v>8747</v>
      </c>
      <c r="P1506" s="1" t="s">
        <v>8748</v>
      </c>
      <c r="Q1506">
        <v>280</v>
      </c>
      <c r="R1506">
        <v>65</v>
      </c>
      <c r="S1506">
        <v>215</v>
      </c>
      <c r="T1506">
        <v>60</v>
      </c>
      <c r="U1506">
        <v>18</v>
      </c>
      <c r="V1506">
        <v>600</v>
      </c>
      <c r="W1506" s="1" t="s">
        <v>259</v>
      </c>
      <c r="X1506" s="1" t="s">
        <v>260</v>
      </c>
      <c r="Y1506" s="1" t="s">
        <v>54</v>
      </c>
      <c r="Z1506">
        <v>6</v>
      </c>
      <c r="AA1506" s="2">
        <v>45920</v>
      </c>
      <c r="AB1506">
        <v>84512.74</v>
      </c>
      <c r="AC1506">
        <v>122879.09</v>
      </c>
      <c r="AD1506">
        <v>23663567.199999999</v>
      </c>
      <c r="AE1506" s="1" t="s">
        <v>55</v>
      </c>
      <c r="AF1506" s="2">
        <v>46169</v>
      </c>
      <c r="AG1506" s="2">
        <v>45934</v>
      </c>
      <c r="AH1506" s="2"/>
      <c r="AI1506" s="1" t="s">
        <v>91</v>
      </c>
      <c r="AJ1506" s="1" t="s">
        <v>92</v>
      </c>
    </row>
    <row r="1507" spans="1:36">
      <c r="A1507" s="1" t="s">
        <v>8749</v>
      </c>
      <c r="B1507" s="1" t="s">
        <v>8750</v>
      </c>
      <c r="C1507" s="1" t="s">
        <v>8751</v>
      </c>
      <c r="D1507" s="1" t="s">
        <v>900</v>
      </c>
      <c r="E1507" s="1" t="s">
        <v>62</v>
      </c>
      <c r="F1507" s="1" t="s">
        <v>363</v>
      </c>
      <c r="G1507" s="1" t="s">
        <v>434</v>
      </c>
      <c r="H1507" s="1" t="s">
        <v>43</v>
      </c>
      <c r="I1507" s="1" t="s">
        <v>44</v>
      </c>
      <c r="J1507" t="s">
        <v>82</v>
      </c>
      <c r="K1507" t="s">
        <v>83</v>
      </c>
      <c r="L1507" s="1" t="s">
        <v>4233</v>
      </c>
      <c r="M1507" s="1" t="s">
        <v>100</v>
      </c>
      <c r="N1507" s="1" t="s">
        <v>236</v>
      </c>
      <c r="O1507" s="1" t="s">
        <v>8752</v>
      </c>
      <c r="P1507" s="1" t="s">
        <v>8753</v>
      </c>
      <c r="Q1507">
        <v>266</v>
      </c>
      <c r="R1507">
        <v>56</v>
      </c>
      <c r="S1507">
        <v>210</v>
      </c>
      <c r="T1507">
        <v>40</v>
      </c>
      <c r="U1507">
        <v>20</v>
      </c>
      <c r="V1507">
        <v>400</v>
      </c>
      <c r="W1507" s="1" t="s">
        <v>151</v>
      </c>
      <c r="X1507" s="1" t="s">
        <v>152</v>
      </c>
      <c r="Y1507" s="1" t="s">
        <v>153</v>
      </c>
      <c r="Z1507">
        <v>35</v>
      </c>
      <c r="AA1507" s="2">
        <v>46145</v>
      </c>
      <c r="AB1507">
        <v>27133.360000000001</v>
      </c>
      <c r="AC1507">
        <v>34668.18</v>
      </c>
      <c r="AD1507">
        <v>7217473.7599999998</v>
      </c>
      <c r="AE1507" s="1" t="s">
        <v>55</v>
      </c>
      <c r="AF1507" s="2">
        <v>46201</v>
      </c>
      <c r="AG1507" s="2">
        <v>46153</v>
      </c>
      <c r="AH1507" s="2"/>
      <c r="AI1507" s="1" t="s">
        <v>91</v>
      </c>
      <c r="AJ1507" s="1" t="s">
        <v>92</v>
      </c>
    </row>
    <row r="1508" spans="1:36">
      <c r="A1508" s="1" t="s">
        <v>8754</v>
      </c>
      <c r="B1508" s="1" t="s">
        <v>8755</v>
      </c>
      <c r="C1508" s="1" t="s">
        <v>8756</v>
      </c>
      <c r="D1508" s="1" t="s">
        <v>39</v>
      </c>
      <c r="E1508" s="1" t="s">
        <v>40</v>
      </c>
      <c r="F1508" s="1" t="s">
        <v>41</v>
      </c>
      <c r="G1508" s="1" t="s">
        <v>147</v>
      </c>
      <c r="H1508" s="1" t="s">
        <v>43</v>
      </c>
      <c r="I1508" s="1" t="s">
        <v>44</v>
      </c>
      <c r="J1508" t="s">
        <v>82</v>
      </c>
      <c r="K1508" t="s">
        <v>83</v>
      </c>
      <c r="L1508" s="1" t="s">
        <v>1702</v>
      </c>
      <c r="M1508" s="1" t="s">
        <v>100</v>
      </c>
      <c r="N1508" s="1" t="s">
        <v>278</v>
      </c>
      <c r="O1508" s="1" t="s">
        <v>8757</v>
      </c>
      <c r="P1508" s="1" t="s">
        <v>8758</v>
      </c>
      <c r="Q1508">
        <v>38</v>
      </c>
      <c r="R1508">
        <v>4</v>
      </c>
      <c r="S1508">
        <v>34</v>
      </c>
      <c r="T1508">
        <v>10</v>
      </c>
      <c r="U1508">
        <v>3</v>
      </c>
      <c r="V1508">
        <v>60</v>
      </c>
      <c r="W1508" s="1" t="s">
        <v>151</v>
      </c>
      <c r="X1508" s="1" t="s">
        <v>152</v>
      </c>
      <c r="Y1508" s="1" t="s">
        <v>153</v>
      </c>
      <c r="Z1508">
        <v>33</v>
      </c>
      <c r="AA1508" s="2">
        <v>46078</v>
      </c>
      <c r="AB1508">
        <v>50463.07</v>
      </c>
      <c r="AC1508">
        <v>59835.7</v>
      </c>
      <c r="AD1508">
        <v>1917596.66</v>
      </c>
      <c r="AE1508" s="1" t="s">
        <v>55</v>
      </c>
      <c r="AF1508" s="2">
        <v>46182</v>
      </c>
      <c r="AG1508" s="2">
        <v>46080</v>
      </c>
      <c r="AH1508" s="2"/>
      <c r="AI1508" s="1" t="s">
        <v>91</v>
      </c>
      <c r="AJ1508" s="1" t="s">
        <v>92</v>
      </c>
    </row>
    <row r="1509" spans="1:36">
      <c r="A1509" s="1" t="s">
        <v>8759</v>
      </c>
      <c r="B1509" s="1" t="s">
        <v>8760</v>
      </c>
      <c r="C1509" s="1" t="s">
        <v>8761</v>
      </c>
      <c r="D1509" s="1" t="s">
        <v>713</v>
      </c>
      <c r="E1509" s="1" t="s">
        <v>714</v>
      </c>
      <c r="F1509" s="1" t="s">
        <v>97</v>
      </c>
      <c r="G1509" s="1" t="s">
        <v>715</v>
      </c>
      <c r="H1509" s="1" t="s">
        <v>43</v>
      </c>
      <c r="I1509" s="1" t="s">
        <v>44</v>
      </c>
      <c r="J1509" t="s">
        <v>82</v>
      </c>
      <c r="K1509" t="s">
        <v>83</v>
      </c>
      <c r="L1509" s="1" t="s">
        <v>8762</v>
      </c>
      <c r="M1509" s="1" t="s">
        <v>126</v>
      </c>
      <c r="N1509" s="1" t="s">
        <v>278</v>
      </c>
      <c r="O1509" s="1" t="s">
        <v>1283</v>
      </c>
      <c r="P1509" s="1" t="s">
        <v>8763</v>
      </c>
      <c r="Q1509">
        <v>317</v>
      </c>
      <c r="R1509">
        <v>31</v>
      </c>
      <c r="S1509">
        <v>286</v>
      </c>
      <c r="T1509">
        <v>40</v>
      </c>
      <c r="U1509">
        <v>16</v>
      </c>
      <c r="V1509">
        <v>200</v>
      </c>
      <c r="W1509" s="1" t="s">
        <v>151</v>
      </c>
      <c r="X1509" s="1" t="s">
        <v>152</v>
      </c>
      <c r="Y1509" s="1" t="s">
        <v>153</v>
      </c>
      <c r="Z1509">
        <v>39</v>
      </c>
      <c r="AA1509" s="2">
        <v>45787</v>
      </c>
      <c r="AB1509">
        <v>91817.15</v>
      </c>
      <c r="AC1509">
        <v>119995.9</v>
      </c>
      <c r="AD1509">
        <v>29106036.550000001</v>
      </c>
      <c r="AE1509" s="1" t="s">
        <v>55</v>
      </c>
      <c r="AF1509" s="2">
        <v>46172</v>
      </c>
      <c r="AG1509" s="2">
        <v>45797</v>
      </c>
      <c r="AH1509" s="2"/>
      <c r="AI1509" s="1" t="s">
        <v>410</v>
      </c>
      <c r="AJ1509" s="1" t="s">
        <v>92</v>
      </c>
    </row>
    <row r="1510" spans="1:36">
      <c r="A1510" s="1" t="s">
        <v>8764</v>
      </c>
      <c r="B1510" s="1" t="s">
        <v>8765</v>
      </c>
      <c r="C1510" s="1"/>
      <c r="D1510" s="1" t="s">
        <v>486</v>
      </c>
      <c r="E1510" s="1" t="s">
        <v>254</v>
      </c>
      <c r="F1510" s="1" t="s">
        <v>217</v>
      </c>
      <c r="G1510" s="1" t="s">
        <v>218</v>
      </c>
      <c r="H1510" s="1" t="s">
        <v>43</v>
      </c>
      <c r="I1510" s="1" t="s">
        <v>44</v>
      </c>
      <c r="J1510" t="s">
        <v>45</v>
      </c>
      <c r="K1510" t="s">
        <v>46</v>
      </c>
      <c r="L1510" s="1" t="s">
        <v>8766</v>
      </c>
      <c r="M1510" s="1" t="s">
        <v>168</v>
      </c>
      <c r="N1510" s="1" t="s">
        <v>49</v>
      </c>
      <c r="O1510" s="1" t="s">
        <v>8767</v>
      </c>
      <c r="P1510" s="1" t="s">
        <v>7109</v>
      </c>
      <c r="Q1510">
        <v>308</v>
      </c>
      <c r="R1510">
        <v>51</v>
      </c>
      <c r="S1510">
        <v>257</v>
      </c>
      <c r="T1510">
        <v>30</v>
      </c>
      <c r="U1510">
        <v>9</v>
      </c>
      <c r="V1510">
        <v>240</v>
      </c>
      <c r="W1510" s="1" t="s">
        <v>259</v>
      </c>
      <c r="X1510" s="1" t="s">
        <v>260</v>
      </c>
      <c r="Y1510" s="1" t="s">
        <v>54</v>
      </c>
      <c r="Z1510">
        <v>5</v>
      </c>
      <c r="AA1510" s="2">
        <v>45667</v>
      </c>
      <c r="AB1510">
        <v>253444.39</v>
      </c>
      <c r="AC1510">
        <v>372573.58</v>
      </c>
      <c r="AD1510">
        <v>78060872.120000005</v>
      </c>
      <c r="AE1510" s="1" t="s">
        <v>55</v>
      </c>
      <c r="AF1510" s="2">
        <v>46192</v>
      </c>
      <c r="AG1510" s="2">
        <v>45679</v>
      </c>
      <c r="AH1510" s="2"/>
      <c r="AI1510" s="1" t="s">
        <v>410</v>
      </c>
      <c r="AJ1510" s="1" t="s">
        <v>92</v>
      </c>
    </row>
    <row r="1511" spans="1:36">
      <c r="A1511" s="1" t="s">
        <v>8768</v>
      </c>
      <c r="B1511" s="1" t="s">
        <v>8769</v>
      </c>
      <c r="C1511" s="1" t="s">
        <v>8770</v>
      </c>
      <c r="D1511" s="1" t="s">
        <v>284</v>
      </c>
      <c r="E1511" s="1" t="s">
        <v>186</v>
      </c>
      <c r="F1511" s="1" t="s">
        <v>80</v>
      </c>
      <c r="G1511" s="1" t="s">
        <v>176</v>
      </c>
      <c r="H1511" s="1" t="s">
        <v>43</v>
      </c>
      <c r="I1511" s="1" t="s">
        <v>44</v>
      </c>
      <c r="J1511" t="s">
        <v>45</v>
      </c>
      <c r="K1511" t="s">
        <v>46</v>
      </c>
      <c r="L1511" s="1" t="s">
        <v>8771</v>
      </c>
      <c r="M1511" s="1" t="s">
        <v>168</v>
      </c>
      <c r="N1511" s="1" t="s">
        <v>115</v>
      </c>
      <c r="O1511" s="1" t="s">
        <v>8772</v>
      </c>
      <c r="P1511" s="1" t="s">
        <v>8773</v>
      </c>
      <c r="Q1511">
        <v>155</v>
      </c>
      <c r="R1511">
        <v>54</v>
      </c>
      <c r="S1511">
        <v>101</v>
      </c>
      <c r="T1511">
        <v>20</v>
      </c>
      <c r="U1511">
        <v>8</v>
      </c>
      <c r="V1511">
        <v>200</v>
      </c>
      <c r="W1511" s="1" t="s">
        <v>259</v>
      </c>
      <c r="X1511" s="1" t="s">
        <v>260</v>
      </c>
      <c r="Y1511" s="1" t="s">
        <v>54</v>
      </c>
      <c r="Z1511">
        <v>10</v>
      </c>
      <c r="AA1511" s="2">
        <v>46120</v>
      </c>
      <c r="AB1511">
        <v>1011909</v>
      </c>
      <c r="AC1511">
        <v>1197940.8799999999</v>
      </c>
      <c r="AD1511">
        <v>156845895</v>
      </c>
      <c r="AE1511" s="1" t="s">
        <v>55</v>
      </c>
      <c r="AF1511" s="2">
        <v>46194</v>
      </c>
      <c r="AG1511" s="2">
        <v>46133</v>
      </c>
      <c r="AH1511" s="2"/>
      <c r="AI1511" s="1" t="s">
        <v>91</v>
      </c>
      <c r="AJ1511" s="1" t="s">
        <v>92</v>
      </c>
    </row>
    <row r="1512" spans="1:36">
      <c r="A1512" s="1" t="s">
        <v>8774</v>
      </c>
      <c r="B1512" s="1" t="s">
        <v>8775</v>
      </c>
      <c r="C1512" s="1" t="s">
        <v>8776</v>
      </c>
      <c r="D1512" s="1" t="s">
        <v>39</v>
      </c>
      <c r="E1512" s="1" t="s">
        <v>40</v>
      </c>
      <c r="F1512" s="1" t="s">
        <v>41</v>
      </c>
      <c r="G1512" s="1" t="s">
        <v>42</v>
      </c>
      <c r="H1512" s="1" t="s">
        <v>43</v>
      </c>
      <c r="I1512" s="1" t="s">
        <v>201</v>
      </c>
      <c r="J1512" t="s">
        <v>65</v>
      </c>
      <c r="K1512" t="s">
        <v>66</v>
      </c>
      <c r="L1512" s="1" t="s">
        <v>8777</v>
      </c>
      <c r="M1512" s="1" t="s">
        <v>168</v>
      </c>
      <c r="N1512" s="1" t="s">
        <v>278</v>
      </c>
      <c r="O1512" s="1" t="s">
        <v>8778</v>
      </c>
      <c r="P1512" s="1" t="s">
        <v>8779</v>
      </c>
      <c r="Q1512">
        <v>39</v>
      </c>
      <c r="R1512">
        <v>14</v>
      </c>
      <c r="S1512">
        <v>25</v>
      </c>
      <c r="T1512">
        <v>10</v>
      </c>
      <c r="U1512">
        <v>4</v>
      </c>
      <c r="V1512">
        <v>50</v>
      </c>
      <c r="W1512" s="1" t="s">
        <v>229</v>
      </c>
      <c r="X1512" s="1" t="s">
        <v>230</v>
      </c>
      <c r="Y1512" s="1" t="s">
        <v>153</v>
      </c>
      <c r="Z1512">
        <v>34</v>
      </c>
      <c r="AA1512" s="2">
        <v>45927</v>
      </c>
      <c r="AB1512">
        <v>132311.38</v>
      </c>
      <c r="AC1512">
        <v>173670.43</v>
      </c>
      <c r="AD1512">
        <v>5160143.82</v>
      </c>
      <c r="AE1512" s="1" t="s">
        <v>55</v>
      </c>
      <c r="AF1512" s="2">
        <v>46149</v>
      </c>
      <c r="AG1512" s="2">
        <v>45930</v>
      </c>
      <c r="AH1512" s="2"/>
      <c r="AI1512" s="1" t="s">
        <v>91</v>
      </c>
      <c r="AJ1512" s="1" t="s">
        <v>92</v>
      </c>
    </row>
    <row r="1513" spans="1:36">
      <c r="A1513" s="1" t="s">
        <v>8780</v>
      </c>
      <c r="B1513" s="1" t="s">
        <v>8781</v>
      </c>
      <c r="C1513" s="1" t="s">
        <v>8782</v>
      </c>
      <c r="D1513" s="1" t="s">
        <v>785</v>
      </c>
      <c r="E1513" s="1" t="s">
        <v>146</v>
      </c>
      <c r="F1513" s="1" t="s">
        <v>41</v>
      </c>
      <c r="G1513" s="1" t="s">
        <v>42</v>
      </c>
      <c r="H1513" s="1" t="s">
        <v>43</v>
      </c>
      <c r="I1513" s="1" t="s">
        <v>44</v>
      </c>
      <c r="J1513" t="s">
        <v>82</v>
      </c>
      <c r="K1513" t="s">
        <v>83</v>
      </c>
      <c r="L1513" s="1" t="s">
        <v>171</v>
      </c>
      <c r="M1513" s="1" t="s">
        <v>168</v>
      </c>
      <c r="N1513" s="1" t="s">
        <v>178</v>
      </c>
      <c r="O1513" s="1" t="s">
        <v>8783</v>
      </c>
      <c r="P1513" s="1" t="s">
        <v>8784</v>
      </c>
      <c r="Q1513">
        <v>7</v>
      </c>
      <c r="R1513">
        <v>0</v>
      </c>
      <c r="S1513">
        <v>7</v>
      </c>
      <c r="T1513">
        <v>10</v>
      </c>
      <c r="U1513">
        <v>4</v>
      </c>
      <c r="V1513">
        <v>50</v>
      </c>
      <c r="W1513" s="1" t="s">
        <v>259</v>
      </c>
      <c r="X1513" s="1" t="s">
        <v>260</v>
      </c>
      <c r="Y1513" s="1" t="s">
        <v>54</v>
      </c>
      <c r="Z1513">
        <v>9</v>
      </c>
      <c r="AA1513" s="2">
        <v>45989</v>
      </c>
      <c r="AB1513">
        <v>112601.48</v>
      </c>
      <c r="AC1513">
        <v>153164</v>
      </c>
      <c r="AD1513">
        <v>788210.36</v>
      </c>
      <c r="AE1513" s="1" t="s">
        <v>55</v>
      </c>
      <c r="AF1513" s="2">
        <v>46193</v>
      </c>
      <c r="AG1513" s="2">
        <v>45997</v>
      </c>
      <c r="AH1513" s="2"/>
      <c r="AI1513" s="1" t="s">
        <v>129</v>
      </c>
      <c r="AJ1513" s="1" t="s">
        <v>57</v>
      </c>
    </row>
    <row r="1514" spans="1:36">
      <c r="A1514" s="1" t="s">
        <v>8785</v>
      </c>
      <c r="B1514" s="1" t="s">
        <v>8786</v>
      </c>
      <c r="C1514" s="1" t="s">
        <v>8787</v>
      </c>
      <c r="D1514" s="1" t="s">
        <v>1240</v>
      </c>
      <c r="E1514" s="1" t="s">
        <v>243</v>
      </c>
      <c r="F1514" s="1" t="s">
        <v>244</v>
      </c>
      <c r="G1514" s="1" t="s">
        <v>245</v>
      </c>
      <c r="H1514" s="1" t="s">
        <v>43</v>
      </c>
      <c r="I1514" s="1" t="s">
        <v>44</v>
      </c>
      <c r="J1514" t="s">
        <v>45</v>
      </c>
      <c r="K1514" t="s">
        <v>46</v>
      </c>
      <c r="L1514" s="1" t="s">
        <v>8480</v>
      </c>
      <c r="M1514" s="1" t="s">
        <v>100</v>
      </c>
      <c r="N1514" s="1" t="s">
        <v>69</v>
      </c>
      <c r="O1514" s="1" t="s">
        <v>8788</v>
      </c>
      <c r="P1514" s="1" t="s">
        <v>8789</v>
      </c>
      <c r="Q1514">
        <v>13</v>
      </c>
      <c r="R1514">
        <v>2</v>
      </c>
      <c r="S1514">
        <v>11</v>
      </c>
      <c r="T1514">
        <v>75</v>
      </c>
      <c r="U1514">
        <v>37</v>
      </c>
      <c r="V1514">
        <v>450</v>
      </c>
      <c r="W1514" s="1" t="s">
        <v>181</v>
      </c>
      <c r="X1514" s="1" t="s">
        <v>182</v>
      </c>
      <c r="Y1514" s="1" t="s">
        <v>54</v>
      </c>
      <c r="Z1514">
        <v>10</v>
      </c>
      <c r="AA1514" s="2">
        <v>45854</v>
      </c>
      <c r="AB1514">
        <v>261282.42</v>
      </c>
      <c r="AC1514">
        <v>400762</v>
      </c>
      <c r="AD1514">
        <v>3396671.46</v>
      </c>
      <c r="AE1514" s="1" t="s">
        <v>55</v>
      </c>
      <c r="AF1514" s="2">
        <v>46164</v>
      </c>
      <c r="AG1514" s="2">
        <v>45856</v>
      </c>
      <c r="AH1514" s="2"/>
      <c r="AI1514" s="1" t="s">
        <v>129</v>
      </c>
      <c r="AJ1514" s="1" t="s">
        <v>57</v>
      </c>
    </row>
    <row r="1515" spans="1:36">
      <c r="A1515" s="1" t="s">
        <v>8790</v>
      </c>
      <c r="B1515" s="1" t="s">
        <v>8791</v>
      </c>
      <c r="C1515" s="1" t="s">
        <v>8792</v>
      </c>
      <c r="D1515" s="1" t="s">
        <v>371</v>
      </c>
      <c r="E1515" s="1" t="s">
        <v>62</v>
      </c>
      <c r="F1515" s="1" t="s">
        <v>111</v>
      </c>
      <c r="G1515" s="1" t="s">
        <v>234</v>
      </c>
      <c r="H1515" s="1" t="s">
        <v>43</v>
      </c>
      <c r="I1515" s="1" t="s">
        <v>44</v>
      </c>
      <c r="J1515" t="s">
        <v>45</v>
      </c>
      <c r="K1515" t="s">
        <v>46</v>
      </c>
      <c r="L1515" s="1" t="s">
        <v>8793</v>
      </c>
      <c r="M1515" s="1" t="s">
        <v>126</v>
      </c>
      <c r="N1515" s="1" t="s">
        <v>178</v>
      </c>
      <c r="O1515" s="1" t="s">
        <v>8794</v>
      </c>
      <c r="P1515" s="1" t="s">
        <v>8795</v>
      </c>
      <c r="Q1515">
        <v>0</v>
      </c>
      <c r="R1515">
        <v>0</v>
      </c>
      <c r="S1515">
        <v>0</v>
      </c>
      <c r="T1515">
        <v>50</v>
      </c>
      <c r="U1515">
        <v>25</v>
      </c>
      <c r="V1515">
        <v>250</v>
      </c>
      <c r="W1515" s="1" t="s">
        <v>249</v>
      </c>
      <c r="X1515" s="1" t="s">
        <v>375</v>
      </c>
      <c r="Y1515" s="1" t="s">
        <v>54</v>
      </c>
      <c r="Z1515">
        <v>4</v>
      </c>
      <c r="AA1515" s="2">
        <v>45966</v>
      </c>
      <c r="AB1515">
        <v>129669.66</v>
      </c>
      <c r="AC1515">
        <v>149700.37</v>
      </c>
      <c r="AD1515">
        <v>0</v>
      </c>
      <c r="AE1515" s="1" t="s">
        <v>55</v>
      </c>
      <c r="AF1515" s="2">
        <v>46152</v>
      </c>
      <c r="AG1515" s="2">
        <v>45971</v>
      </c>
      <c r="AH1515" s="2"/>
      <c r="AI1515" s="1" t="s">
        <v>56</v>
      </c>
      <c r="AJ1515" s="1" t="s">
        <v>57</v>
      </c>
    </row>
    <row r="1516" spans="1:36">
      <c r="A1516" s="1" t="s">
        <v>8796</v>
      </c>
      <c r="B1516" s="1" t="s">
        <v>8797</v>
      </c>
      <c r="C1516" s="1" t="s">
        <v>8798</v>
      </c>
      <c r="D1516" s="1" t="s">
        <v>880</v>
      </c>
      <c r="E1516" s="1" t="s">
        <v>62</v>
      </c>
      <c r="F1516" s="1" t="s">
        <v>217</v>
      </c>
      <c r="G1516" s="1" t="s">
        <v>255</v>
      </c>
      <c r="H1516" s="1" t="s">
        <v>43</v>
      </c>
      <c r="I1516" s="1" t="s">
        <v>44</v>
      </c>
      <c r="J1516" t="s">
        <v>45</v>
      </c>
      <c r="K1516" t="s">
        <v>46</v>
      </c>
      <c r="L1516" s="1" t="s">
        <v>171</v>
      </c>
      <c r="M1516" s="1" t="s">
        <v>68</v>
      </c>
      <c r="N1516" s="1" t="s">
        <v>203</v>
      </c>
      <c r="O1516" s="1" t="s">
        <v>8799</v>
      </c>
      <c r="P1516" s="1" t="s">
        <v>8800</v>
      </c>
      <c r="Q1516">
        <v>71</v>
      </c>
      <c r="R1516">
        <v>15</v>
      </c>
      <c r="S1516">
        <v>56</v>
      </c>
      <c r="T1516">
        <v>15</v>
      </c>
      <c r="U1516">
        <v>4</v>
      </c>
      <c r="V1516">
        <v>75</v>
      </c>
      <c r="W1516" s="1" t="s">
        <v>259</v>
      </c>
      <c r="X1516" s="1" t="s">
        <v>260</v>
      </c>
      <c r="Y1516" s="1" t="s">
        <v>54</v>
      </c>
      <c r="Z1516">
        <v>7</v>
      </c>
      <c r="AA1516" s="2">
        <v>46076</v>
      </c>
      <c r="AB1516">
        <v>184144.59</v>
      </c>
      <c r="AC1516">
        <v>268563.09000000003</v>
      </c>
      <c r="AD1516">
        <v>13074265.890000001</v>
      </c>
      <c r="AE1516" s="1" t="s">
        <v>55</v>
      </c>
      <c r="AF1516" s="2">
        <v>46165</v>
      </c>
      <c r="AG1516" s="2">
        <v>46084</v>
      </c>
      <c r="AH1516" s="2"/>
      <c r="AI1516" s="1" t="s">
        <v>91</v>
      </c>
      <c r="AJ1516" s="1" t="s">
        <v>92</v>
      </c>
    </row>
    <row r="1517" spans="1:36">
      <c r="A1517" s="1" t="s">
        <v>8801</v>
      </c>
      <c r="B1517" s="1" t="s">
        <v>8802</v>
      </c>
      <c r="C1517" s="1" t="s">
        <v>8803</v>
      </c>
      <c r="D1517" s="1" t="s">
        <v>613</v>
      </c>
      <c r="E1517" s="1" t="s">
        <v>40</v>
      </c>
      <c r="F1517" s="1" t="s">
        <v>97</v>
      </c>
      <c r="G1517" s="1" t="s">
        <v>614</v>
      </c>
      <c r="H1517" s="1" t="s">
        <v>43</v>
      </c>
      <c r="I1517" s="1" t="s">
        <v>44</v>
      </c>
      <c r="J1517" t="s">
        <v>45</v>
      </c>
      <c r="K1517" t="s">
        <v>46</v>
      </c>
      <c r="L1517" s="1" t="s">
        <v>8804</v>
      </c>
      <c r="M1517" s="1" t="s">
        <v>68</v>
      </c>
      <c r="N1517" s="1" t="s">
        <v>194</v>
      </c>
      <c r="O1517" s="1" t="s">
        <v>8805</v>
      </c>
      <c r="P1517" s="1" t="s">
        <v>8806</v>
      </c>
      <c r="Q1517">
        <v>120</v>
      </c>
      <c r="R1517">
        <v>10</v>
      </c>
      <c r="S1517">
        <v>110</v>
      </c>
      <c r="T1517">
        <v>15</v>
      </c>
      <c r="U1517">
        <v>6</v>
      </c>
      <c r="V1517">
        <v>120</v>
      </c>
      <c r="W1517" s="1" t="s">
        <v>249</v>
      </c>
      <c r="X1517" s="1" t="s">
        <v>375</v>
      </c>
      <c r="Y1517" s="1" t="s">
        <v>54</v>
      </c>
      <c r="Z1517">
        <v>6</v>
      </c>
      <c r="AA1517" s="2">
        <v>45911</v>
      </c>
      <c r="AB1517">
        <v>126286.77</v>
      </c>
      <c r="AC1517">
        <v>194558.99</v>
      </c>
      <c r="AD1517">
        <v>15154412.4</v>
      </c>
      <c r="AE1517" s="1" t="s">
        <v>55</v>
      </c>
      <c r="AF1517" s="2">
        <v>46172</v>
      </c>
      <c r="AG1517" s="2">
        <v>45915</v>
      </c>
      <c r="AH1517" s="2"/>
      <c r="AI1517" s="1" t="s">
        <v>91</v>
      </c>
      <c r="AJ1517" s="1" t="s">
        <v>92</v>
      </c>
    </row>
    <row r="1518" spans="1:36">
      <c r="A1518" s="1" t="s">
        <v>8807</v>
      </c>
      <c r="B1518" s="1" t="s">
        <v>8808</v>
      </c>
      <c r="C1518" s="1" t="s">
        <v>8809</v>
      </c>
      <c r="D1518" s="1" t="s">
        <v>1179</v>
      </c>
      <c r="E1518" s="1" t="s">
        <v>110</v>
      </c>
      <c r="F1518" s="1" t="s">
        <v>41</v>
      </c>
      <c r="G1518" s="1" t="s">
        <v>42</v>
      </c>
      <c r="H1518" s="1" t="s">
        <v>43</v>
      </c>
      <c r="I1518" s="1" t="s">
        <v>44</v>
      </c>
      <c r="J1518" t="s">
        <v>45</v>
      </c>
      <c r="K1518" t="s">
        <v>46</v>
      </c>
      <c r="L1518" s="1" t="s">
        <v>3222</v>
      </c>
      <c r="M1518" s="1" t="s">
        <v>68</v>
      </c>
      <c r="N1518" s="1" t="s">
        <v>203</v>
      </c>
      <c r="O1518" s="1" t="s">
        <v>8810</v>
      </c>
      <c r="P1518" s="1" t="s">
        <v>8811</v>
      </c>
      <c r="Q1518">
        <v>18</v>
      </c>
      <c r="R1518">
        <v>2</v>
      </c>
      <c r="S1518">
        <v>16</v>
      </c>
      <c r="T1518">
        <v>20</v>
      </c>
      <c r="U1518">
        <v>8</v>
      </c>
      <c r="V1518">
        <v>200</v>
      </c>
      <c r="W1518" s="1" t="s">
        <v>249</v>
      </c>
      <c r="X1518" s="1" t="s">
        <v>375</v>
      </c>
      <c r="Y1518" s="1" t="s">
        <v>54</v>
      </c>
      <c r="Z1518">
        <v>7</v>
      </c>
      <c r="AA1518" s="2">
        <v>45843</v>
      </c>
      <c r="AB1518">
        <v>94499.46</v>
      </c>
      <c r="AC1518">
        <v>141377.91</v>
      </c>
      <c r="AD1518">
        <v>1700990.28</v>
      </c>
      <c r="AE1518" s="1" t="s">
        <v>55</v>
      </c>
      <c r="AF1518" s="2">
        <v>46166</v>
      </c>
      <c r="AG1518" s="2">
        <v>45847</v>
      </c>
      <c r="AH1518" s="2"/>
      <c r="AI1518" s="1" t="s">
        <v>129</v>
      </c>
      <c r="AJ1518" s="1" t="s">
        <v>57</v>
      </c>
    </row>
    <row r="1519" spans="1:36">
      <c r="A1519" s="1" t="s">
        <v>8812</v>
      </c>
      <c r="B1519" s="1" t="s">
        <v>8813</v>
      </c>
      <c r="C1519" s="1" t="s">
        <v>8814</v>
      </c>
      <c r="D1519" s="1" t="s">
        <v>371</v>
      </c>
      <c r="E1519" s="1" t="s">
        <v>62</v>
      </c>
      <c r="F1519" s="1" t="s">
        <v>111</v>
      </c>
      <c r="G1519" s="1" t="s">
        <v>187</v>
      </c>
      <c r="H1519" s="1" t="s">
        <v>43</v>
      </c>
      <c r="I1519" s="1" t="s">
        <v>44</v>
      </c>
      <c r="J1519" t="s">
        <v>82</v>
      </c>
      <c r="K1519" t="s">
        <v>83</v>
      </c>
      <c r="L1519" s="1" t="s">
        <v>8815</v>
      </c>
      <c r="M1519" s="1" t="s">
        <v>168</v>
      </c>
      <c r="N1519" s="1" t="s">
        <v>194</v>
      </c>
      <c r="O1519" s="1" t="s">
        <v>8816</v>
      </c>
      <c r="P1519" s="1" t="s">
        <v>8817</v>
      </c>
      <c r="Q1519">
        <v>25</v>
      </c>
      <c r="R1519">
        <v>3</v>
      </c>
      <c r="S1519">
        <v>22</v>
      </c>
      <c r="T1519">
        <v>30</v>
      </c>
      <c r="U1519">
        <v>15</v>
      </c>
      <c r="V1519">
        <v>150</v>
      </c>
      <c r="W1519" s="1" t="s">
        <v>151</v>
      </c>
      <c r="X1519" s="1" t="s">
        <v>152</v>
      </c>
      <c r="Y1519" s="1" t="s">
        <v>153</v>
      </c>
      <c r="Z1519">
        <v>39</v>
      </c>
      <c r="AA1519" s="2">
        <v>46159</v>
      </c>
      <c r="AB1519">
        <v>151069.32999999999</v>
      </c>
      <c r="AC1519">
        <v>208551.65</v>
      </c>
      <c r="AD1519">
        <v>3776733.25</v>
      </c>
      <c r="AE1519" s="1" t="s">
        <v>55</v>
      </c>
      <c r="AF1519" s="2">
        <v>46170</v>
      </c>
      <c r="AG1519" s="2">
        <v>46172</v>
      </c>
      <c r="AH1519" s="2"/>
      <c r="AI1519" s="1" t="s">
        <v>129</v>
      </c>
      <c r="AJ1519" s="1" t="s">
        <v>57</v>
      </c>
    </row>
    <row r="1520" spans="1:36">
      <c r="A1520" s="1" t="s">
        <v>8818</v>
      </c>
      <c r="B1520" s="1" t="s">
        <v>8819</v>
      </c>
      <c r="C1520" s="1" t="s">
        <v>8820</v>
      </c>
      <c r="D1520" s="1" t="s">
        <v>378</v>
      </c>
      <c r="E1520" s="1" t="s">
        <v>110</v>
      </c>
      <c r="F1520" s="1" t="s">
        <v>63</v>
      </c>
      <c r="G1520" s="1" t="s">
        <v>64</v>
      </c>
      <c r="H1520" s="1" t="s">
        <v>43</v>
      </c>
      <c r="I1520" s="1" t="s">
        <v>44</v>
      </c>
      <c r="J1520" t="s">
        <v>45</v>
      </c>
      <c r="K1520" t="s">
        <v>46</v>
      </c>
      <c r="L1520" s="1" t="s">
        <v>8821</v>
      </c>
      <c r="M1520" s="1" t="s">
        <v>100</v>
      </c>
      <c r="N1520" s="1" t="s">
        <v>278</v>
      </c>
      <c r="O1520" s="1" t="s">
        <v>8822</v>
      </c>
      <c r="P1520" s="1" t="s">
        <v>8823</v>
      </c>
      <c r="Q1520">
        <v>218</v>
      </c>
      <c r="R1520">
        <v>75</v>
      </c>
      <c r="S1520">
        <v>143</v>
      </c>
      <c r="T1520">
        <v>40</v>
      </c>
      <c r="U1520">
        <v>12</v>
      </c>
      <c r="V1520">
        <v>240</v>
      </c>
      <c r="W1520" s="1" t="s">
        <v>151</v>
      </c>
      <c r="X1520" s="1" t="s">
        <v>152</v>
      </c>
      <c r="Y1520" s="1" t="s">
        <v>153</v>
      </c>
      <c r="Z1520">
        <v>34</v>
      </c>
      <c r="AA1520" s="2">
        <v>45785</v>
      </c>
      <c r="AB1520">
        <v>128721.15</v>
      </c>
      <c r="AC1520">
        <v>154792.25</v>
      </c>
      <c r="AD1520">
        <v>28061210.699999999</v>
      </c>
      <c r="AE1520" s="1" t="s">
        <v>55</v>
      </c>
      <c r="AF1520" s="2">
        <v>46144</v>
      </c>
      <c r="AG1520" s="2">
        <v>45793</v>
      </c>
      <c r="AH1520" s="2">
        <v>46744</v>
      </c>
      <c r="AI1520" s="1" t="s">
        <v>91</v>
      </c>
      <c r="AJ1520" s="1" t="s">
        <v>92</v>
      </c>
    </row>
    <row r="1521" spans="1:36">
      <c r="A1521" s="1" t="s">
        <v>8824</v>
      </c>
      <c r="B1521" s="1" t="s">
        <v>8825</v>
      </c>
      <c r="C1521" s="1" t="s">
        <v>8826</v>
      </c>
      <c r="D1521" s="1" t="s">
        <v>636</v>
      </c>
      <c r="E1521" s="1" t="s">
        <v>134</v>
      </c>
      <c r="F1521" s="1" t="s">
        <v>217</v>
      </c>
      <c r="G1521" s="1" t="s">
        <v>255</v>
      </c>
      <c r="H1521" s="1" t="s">
        <v>43</v>
      </c>
      <c r="I1521" s="1" t="s">
        <v>44</v>
      </c>
      <c r="J1521" t="s">
        <v>45</v>
      </c>
      <c r="K1521" t="s">
        <v>46</v>
      </c>
      <c r="L1521" s="1" t="s">
        <v>1117</v>
      </c>
      <c r="M1521" s="1" t="s">
        <v>139</v>
      </c>
      <c r="N1521" s="1" t="s">
        <v>49</v>
      </c>
      <c r="O1521" s="1" t="s">
        <v>8827</v>
      </c>
      <c r="P1521" s="1" t="s">
        <v>8828</v>
      </c>
      <c r="Q1521">
        <v>473</v>
      </c>
      <c r="R1521">
        <v>21</v>
      </c>
      <c r="S1521">
        <v>452</v>
      </c>
      <c r="T1521">
        <v>100</v>
      </c>
      <c r="U1521">
        <v>30</v>
      </c>
      <c r="V1521">
        <v>800</v>
      </c>
      <c r="W1521" s="1" t="s">
        <v>72</v>
      </c>
      <c r="X1521" s="1" t="s">
        <v>73</v>
      </c>
      <c r="Y1521" s="1" t="s">
        <v>74</v>
      </c>
      <c r="Z1521">
        <v>20</v>
      </c>
      <c r="AA1521" s="2">
        <v>45876</v>
      </c>
      <c r="AB1521">
        <v>368306.28</v>
      </c>
      <c r="AC1521">
        <v>515480.71</v>
      </c>
      <c r="AD1521">
        <v>174208870.40000001</v>
      </c>
      <c r="AE1521" s="1" t="s">
        <v>55</v>
      </c>
      <c r="AF1521" s="2">
        <v>46176</v>
      </c>
      <c r="AG1521" s="2">
        <v>45857</v>
      </c>
      <c r="AH1521" s="2"/>
      <c r="AI1521" s="1" t="s">
        <v>91</v>
      </c>
      <c r="AJ1521" s="1" t="s">
        <v>92</v>
      </c>
    </row>
    <row r="1522" spans="1:36">
      <c r="A1522" s="1" t="s">
        <v>8829</v>
      </c>
      <c r="B1522" s="1" t="s">
        <v>8830</v>
      </c>
      <c r="C1522" s="1" t="s">
        <v>8831</v>
      </c>
      <c r="D1522" s="1" t="s">
        <v>1009</v>
      </c>
      <c r="E1522" s="1" t="s">
        <v>186</v>
      </c>
      <c r="F1522" s="1" t="s">
        <v>363</v>
      </c>
      <c r="G1522" s="1" t="s">
        <v>364</v>
      </c>
      <c r="H1522" s="1" t="s">
        <v>43</v>
      </c>
      <c r="I1522" s="1" t="s">
        <v>44</v>
      </c>
      <c r="J1522" t="s">
        <v>65</v>
      </c>
      <c r="K1522" t="s">
        <v>66</v>
      </c>
      <c r="L1522" s="1" t="s">
        <v>1306</v>
      </c>
      <c r="M1522" s="1" t="s">
        <v>139</v>
      </c>
      <c r="N1522" s="1" t="s">
        <v>278</v>
      </c>
      <c r="O1522" s="1" t="s">
        <v>8832</v>
      </c>
      <c r="P1522" s="1" t="s">
        <v>8833</v>
      </c>
      <c r="Q1522">
        <v>124</v>
      </c>
      <c r="R1522">
        <v>49</v>
      </c>
      <c r="S1522">
        <v>75</v>
      </c>
      <c r="T1522">
        <v>15</v>
      </c>
      <c r="U1522">
        <v>6</v>
      </c>
      <c r="V1522">
        <v>90</v>
      </c>
      <c r="W1522" s="1" t="s">
        <v>229</v>
      </c>
      <c r="X1522" s="1" t="s">
        <v>230</v>
      </c>
      <c r="Y1522" s="1" t="s">
        <v>153</v>
      </c>
      <c r="Z1522">
        <v>36</v>
      </c>
      <c r="AA1522" s="2">
        <v>46175</v>
      </c>
      <c r="AB1522">
        <v>37031.440000000002</v>
      </c>
      <c r="AC1522">
        <v>49649.02</v>
      </c>
      <c r="AD1522">
        <v>4591898.5599999996</v>
      </c>
      <c r="AE1522" s="1" t="s">
        <v>55</v>
      </c>
      <c r="AF1522" s="2">
        <v>46186</v>
      </c>
      <c r="AG1522" s="2">
        <v>46180</v>
      </c>
      <c r="AH1522" s="2"/>
      <c r="AI1522" s="1" t="s">
        <v>410</v>
      </c>
      <c r="AJ1522" s="1" t="s">
        <v>92</v>
      </c>
    </row>
    <row r="1523" spans="1:36">
      <c r="A1523" s="1" t="s">
        <v>8834</v>
      </c>
      <c r="B1523" s="1" t="s">
        <v>8835</v>
      </c>
      <c r="C1523" s="1" t="s">
        <v>8836</v>
      </c>
      <c r="D1523" s="1" t="s">
        <v>399</v>
      </c>
      <c r="E1523" s="1" t="s">
        <v>110</v>
      </c>
      <c r="F1523" s="1" t="s">
        <v>363</v>
      </c>
      <c r="G1523" s="1" t="s">
        <v>495</v>
      </c>
      <c r="H1523" s="1" t="s">
        <v>43</v>
      </c>
      <c r="I1523" s="1" t="s">
        <v>44</v>
      </c>
      <c r="J1523" t="s">
        <v>45</v>
      </c>
      <c r="K1523" t="s">
        <v>46</v>
      </c>
      <c r="L1523" s="1" t="s">
        <v>8837</v>
      </c>
      <c r="M1523" s="1" t="s">
        <v>139</v>
      </c>
      <c r="N1523" s="1" t="s">
        <v>101</v>
      </c>
      <c r="O1523" s="1" t="s">
        <v>8838</v>
      </c>
      <c r="P1523" s="1" t="s">
        <v>8839</v>
      </c>
      <c r="Q1523">
        <v>240</v>
      </c>
      <c r="R1523">
        <v>57</v>
      </c>
      <c r="S1523">
        <v>183</v>
      </c>
      <c r="T1523">
        <v>30</v>
      </c>
      <c r="U1523">
        <v>15</v>
      </c>
      <c r="V1523">
        <v>240</v>
      </c>
      <c r="W1523" s="1" t="s">
        <v>151</v>
      </c>
      <c r="X1523" s="1" t="s">
        <v>152</v>
      </c>
      <c r="Y1523" s="1" t="s">
        <v>153</v>
      </c>
      <c r="Z1523">
        <v>39</v>
      </c>
      <c r="AA1523" s="2">
        <v>45954</v>
      </c>
      <c r="AB1523">
        <v>13135.74</v>
      </c>
      <c r="AC1523">
        <v>19555.75</v>
      </c>
      <c r="AD1523">
        <v>3152577.6</v>
      </c>
      <c r="AE1523" s="1" t="s">
        <v>55</v>
      </c>
      <c r="AF1523" s="2">
        <v>46178</v>
      </c>
      <c r="AG1523" s="2">
        <v>45957</v>
      </c>
      <c r="AH1523" s="2"/>
      <c r="AI1523" s="1" t="s">
        <v>91</v>
      </c>
      <c r="AJ1523" s="1" t="s">
        <v>92</v>
      </c>
    </row>
    <row r="1524" spans="1:36">
      <c r="A1524" s="1" t="s">
        <v>8840</v>
      </c>
      <c r="B1524" s="1" t="s">
        <v>8841</v>
      </c>
      <c r="C1524" s="1" t="s">
        <v>8842</v>
      </c>
      <c r="D1524" s="1" t="s">
        <v>320</v>
      </c>
      <c r="E1524" s="1" t="s">
        <v>40</v>
      </c>
      <c r="F1524" s="1" t="s">
        <v>123</v>
      </c>
      <c r="G1524" s="1" t="s">
        <v>124</v>
      </c>
      <c r="H1524" s="1" t="s">
        <v>43</v>
      </c>
      <c r="I1524" s="1" t="s">
        <v>44</v>
      </c>
      <c r="J1524" t="s">
        <v>65</v>
      </c>
      <c r="K1524" t="s">
        <v>66</v>
      </c>
      <c r="L1524" s="1" t="s">
        <v>8843</v>
      </c>
      <c r="M1524" s="1" t="s">
        <v>114</v>
      </c>
      <c r="N1524" s="1" t="s">
        <v>203</v>
      </c>
      <c r="O1524" s="1" t="s">
        <v>8844</v>
      </c>
      <c r="P1524" s="1" t="s">
        <v>8845</v>
      </c>
      <c r="Q1524">
        <v>0</v>
      </c>
      <c r="R1524">
        <v>0</v>
      </c>
      <c r="S1524">
        <v>0</v>
      </c>
      <c r="T1524">
        <v>30</v>
      </c>
      <c r="U1524">
        <v>12</v>
      </c>
      <c r="V1524">
        <v>240</v>
      </c>
      <c r="W1524" s="1" t="s">
        <v>52</v>
      </c>
      <c r="X1524" s="1" t="s">
        <v>53</v>
      </c>
      <c r="Y1524" s="1" t="s">
        <v>54</v>
      </c>
      <c r="Z1524">
        <v>2</v>
      </c>
      <c r="AA1524" s="2">
        <v>45987</v>
      </c>
      <c r="AB1524">
        <v>141199.82999999999</v>
      </c>
      <c r="AC1524">
        <v>187432.5</v>
      </c>
      <c r="AD1524">
        <v>0</v>
      </c>
      <c r="AE1524" s="1" t="s">
        <v>55</v>
      </c>
      <c r="AF1524" s="2">
        <v>46179</v>
      </c>
      <c r="AG1524" s="2">
        <v>45998</v>
      </c>
      <c r="AH1524" s="2"/>
      <c r="AI1524" s="1" t="s">
        <v>56</v>
      </c>
      <c r="AJ1524" s="1" t="s">
        <v>57</v>
      </c>
    </row>
    <row r="1525" spans="1:36">
      <c r="A1525" s="1" t="s">
        <v>8846</v>
      </c>
      <c r="B1525" s="1" t="s">
        <v>8847</v>
      </c>
      <c r="C1525" s="1" t="s">
        <v>8848</v>
      </c>
      <c r="D1525" s="1" t="s">
        <v>785</v>
      </c>
      <c r="E1525" s="1" t="s">
        <v>146</v>
      </c>
      <c r="F1525" s="1" t="s">
        <v>41</v>
      </c>
      <c r="G1525" s="1" t="s">
        <v>147</v>
      </c>
      <c r="H1525" s="1" t="s">
        <v>43</v>
      </c>
      <c r="I1525" s="1" t="s">
        <v>44</v>
      </c>
      <c r="J1525" t="s">
        <v>45</v>
      </c>
      <c r="K1525" t="s">
        <v>46</v>
      </c>
      <c r="L1525" s="1" t="s">
        <v>5607</v>
      </c>
      <c r="M1525" s="1" t="s">
        <v>100</v>
      </c>
      <c r="N1525" s="1" t="s">
        <v>115</v>
      </c>
      <c r="O1525" s="1" t="s">
        <v>8849</v>
      </c>
      <c r="P1525" s="1" t="s">
        <v>8850</v>
      </c>
      <c r="Q1525">
        <v>105</v>
      </c>
      <c r="R1525">
        <v>21</v>
      </c>
      <c r="S1525">
        <v>84</v>
      </c>
      <c r="T1525">
        <v>25</v>
      </c>
      <c r="U1525">
        <v>7</v>
      </c>
      <c r="V1525">
        <v>200</v>
      </c>
      <c r="W1525" s="1" t="s">
        <v>249</v>
      </c>
      <c r="X1525" s="1" t="s">
        <v>375</v>
      </c>
      <c r="Y1525" s="1" t="s">
        <v>54</v>
      </c>
      <c r="Z1525">
        <v>8</v>
      </c>
      <c r="AA1525" s="2">
        <v>45823</v>
      </c>
      <c r="AB1525">
        <v>113999.9</v>
      </c>
      <c r="AC1525">
        <v>140212.70000000001</v>
      </c>
      <c r="AD1525">
        <v>11969989.5</v>
      </c>
      <c r="AE1525" s="1" t="s">
        <v>55</v>
      </c>
      <c r="AF1525" s="2">
        <v>46146</v>
      </c>
      <c r="AG1525" s="2">
        <v>45825</v>
      </c>
      <c r="AH1525" s="2"/>
      <c r="AI1525" s="1" t="s">
        <v>91</v>
      </c>
      <c r="AJ1525" s="1" t="s">
        <v>92</v>
      </c>
    </row>
    <row r="1526" spans="1:36">
      <c r="A1526" s="1" t="s">
        <v>8851</v>
      </c>
      <c r="B1526" s="1" t="s">
        <v>1184</v>
      </c>
      <c r="C1526" s="1" t="s">
        <v>8852</v>
      </c>
      <c r="D1526" s="1" t="s">
        <v>175</v>
      </c>
      <c r="E1526" s="1" t="s">
        <v>79</v>
      </c>
      <c r="F1526" s="1" t="s">
        <v>80</v>
      </c>
      <c r="G1526" s="1" t="s">
        <v>176</v>
      </c>
      <c r="H1526" s="1" t="s">
        <v>43</v>
      </c>
      <c r="I1526" s="1" t="s">
        <v>44</v>
      </c>
      <c r="J1526" t="s">
        <v>82</v>
      </c>
      <c r="K1526" t="s">
        <v>83</v>
      </c>
      <c r="L1526" s="1" t="s">
        <v>8853</v>
      </c>
      <c r="M1526" s="1" t="s">
        <v>114</v>
      </c>
      <c r="N1526" s="1" t="s">
        <v>203</v>
      </c>
      <c r="O1526" s="1" t="s">
        <v>8854</v>
      </c>
      <c r="P1526" s="1" t="s">
        <v>8855</v>
      </c>
      <c r="Q1526">
        <v>0</v>
      </c>
      <c r="R1526">
        <v>0</v>
      </c>
      <c r="S1526">
        <v>0</v>
      </c>
      <c r="T1526">
        <v>15</v>
      </c>
      <c r="U1526">
        <v>7</v>
      </c>
      <c r="V1526">
        <v>150</v>
      </c>
      <c r="W1526" s="1" t="s">
        <v>104</v>
      </c>
      <c r="X1526" s="1" t="s">
        <v>105</v>
      </c>
      <c r="Y1526" s="1" t="s">
        <v>54</v>
      </c>
      <c r="Z1526">
        <v>6</v>
      </c>
      <c r="AA1526" s="2">
        <v>45834</v>
      </c>
      <c r="AB1526">
        <v>1054203.3600000001</v>
      </c>
      <c r="AC1526">
        <v>1489545.98</v>
      </c>
      <c r="AD1526">
        <v>0</v>
      </c>
      <c r="AE1526" s="1" t="s">
        <v>55</v>
      </c>
      <c r="AF1526" s="2">
        <v>46179</v>
      </c>
      <c r="AG1526" s="2">
        <v>45841</v>
      </c>
      <c r="AH1526" s="2"/>
      <c r="AI1526" s="1" t="s">
        <v>56</v>
      </c>
      <c r="AJ1526" s="1" t="s">
        <v>57</v>
      </c>
    </row>
    <row r="1527" spans="1:36">
      <c r="A1527" s="1" t="s">
        <v>8856</v>
      </c>
      <c r="B1527" s="1" t="s">
        <v>8857</v>
      </c>
      <c r="C1527" s="1" t="s">
        <v>8858</v>
      </c>
      <c r="D1527" s="1" t="s">
        <v>303</v>
      </c>
      <c r="E1527" s="1" t="s">
        <v>146</v>
      </c>
      <c r="F1527" s="1" t="s">
        <v>63</v>
      </c>
      <c r="G1527" s="1" t="s">
        <v>304</v>
      </c>
      <c r="H1527" s="1" t="s">
        <v>43</v>
      </c>
      <c r="I1527" s="1" t="s">
        <v>44</v>
      </c>
      <c r="J1527" t="s">
        <v>82</v>
      </c>
      <c r="K1527" t="s">
        <v>83</v>
      </c>
      <c r="L1527" s="1" t="s">
        <v>2550</v>
      </c>
      <c r="M1527" s="1" t="s">
        <v>168</v>
      </c>
      <c r="N1527" s="1" t="s">
        <v>236</v>
      </c>
      <c r="O1527" s="1" t="s">
        <v>8859</v>
      </c>
      <c r="P1527" s="1" t="s">
        <v>8860</v>
      </c>
      <c r="Q1527">
        <v>39</v>
      </c>
      <c r="R1527">
        <v>10</v>
      </c>
      <c r="S1527">
        <v>29</v>
      </c>
      <c r="T1527">
        <v>50</v>
      </c>
      <c r="U1527">
        <v>25</v>
      </c>
      <c r="V1527">
        <v>250</v>
      </c>
      <c r="W1527" s="1" t="s">
        <v>151</v>
      </c>
      <c r="X1527" s="1" t="s">
        <v>152</v>
      </c>
      <c r="Y1527" s="1" t="s">
        <v>153</v>
      </c>
      <c r="Z1527">
        <v>34</v>
      </c>
      <c r="AA1527" s="2">
        <v>45673</v>
      </c>
      <c r="AB1527">
        <v>52633.3</v>
      </c>
      <c r="AC1527">
        <v>70051.78</v>
      </c>
      <c r="AD1527">
        <v>2052698.7</v>
      </c>
      <c r="AE1527" s="1" t="s">
        <v>55</v>
      </c>
      <c r="AF1527" s="2">
        <v>46182</v>
      </c>
      <c r="AG1527" s="2">
        <v>45681</v>
      </c>
      <c r="AH1527" s="2">
        <v>46286</v>
      </c>
      <c r="AI1527" s="1" t="s">
        <v>129</v>
      </c>
      <c r="AJ1527" s="1" t="s">
        <v>57</v>
      </c>
    </row>
    <row r="1528" spans="1:36">
      <c r="A1528" s="1" t="s">
        <v>8861</v>
      </c>
      <c r="B1528" s="1" t="s">
        <v>8862</v>
      </c>
      <c r="C1528" s="1" t="s">
        <v>8863</v>
      </c>
      <c r="D1528" s="1" t="s">
        <v>121</v>
      </c>
      <c r="E1528" s="1" t="s">
        <v>122</v>
      </c>
      <c r="F1528" s="1" t="s">
        <v>123</v>
      </c>
      <c r="G1528" s="1" t="s">
        <v>200</v>
      </c>
      <c r="H1528" s="1" t="s">
        <v>43</v>
      </c>
      <c r="I1528" s="1" t="s">
        <v>44</v>
      </c>
      <c r="J1528" t="s">
        <v>65</v>
      </c>
      <c r="K1528" t="s">
        <v>66</v>
      </c>
      <c r="L1528" s="1" t="s">
        <v>3600</v>
      </c>
      <c r="M1528" s="1" t="s">
        <v>139</v>
      </c>
      <c r="N1528" s="1" t="s">
        <v>278</v>
      </c>
      <c r="O1528" s="1" t="s">
        <v>8864</v>
      </c>
      <c r="P1528" s="1" t="s">
        <v>8865</v>
      </c>
      <c r="Q1528">
        <v>0</v>
      </c>
      <c r="R1528">
        <v>0</v>
      </c>
      <c r="S1528">
        <v>0</v>
      </c>
      <c r="U1528">
        <v>3</v>
      </c>
      <c r="V1528">
        <v>40</v>
      </c>
      <c r="W1528" s="1" t="s">
        <v>181</v>
      </c>
      <c r="X1528" s="1" t="s">
        <v>182</v>
      </c>
      <c r="Y1528" s="1" t="s">
        <v>54</v>
      </c>
      <c r="Z1528">
        <v>8</v>
      </c>
      <c r="AA1528" s="2">
        <v>45668</v>
      </c>
      <c r="AB1528">
        <v>191126.83</v>
      </c>
      <c r="AC1528">
        <v>257111.62</v>
      </c>
      <c r="AD1528">
        <v>0</v>
      </c>
      <c r="AE1528" s="1" t="s">
        <v>55</v>
      </c>
      <c r="AF1528" s="2">
        <v>46168</v>
      </c>
      <c r="AG1528" s="2">
        <v>45670</v>
      </c>
      <c r="AH1528" s="2"/>
      <c r="AI1528" s="1" t="s">
        <v>56</v>
      </c>
      <c r="AJ1528" s="1" t="s">
        <v>57</v>
      </c>
    </row>
    <row r="1529" spans="1:36">
      <c r="A1529" s="1" t="s">
        <v>8866</v>
      </c>
      <c r="B1529" s="1" t="s">
        <v>8867</v>
      </c>
      <c r="C1529" s="1" t="s">
        <v>8868</v>
      </c>
      <c r="D1529" s="1" t="s">
        <v>740</v>
      </c>
      <c r="E1529" s="1" t="s">
        <v>275</v>
      </c>
      <c r="F1529" s="1" t="s">
        <v>622</v>
      </c>
      <c r="G1529" s="1" t="s">
        <v>623</v>
      </c>
      <c r="H1529" s="1" t="s">
        <v>43</v>
      </c>
      <c r="I1529" s="1" t="s">
        <v>44</v>
      </c>
      <c r="J1529" t="s">
        <v>65</v>
      </c>
      <c r="K1529" t="s">
        <v>66</v>
      </c>
      <c r="L1529" s="1" t="s">
        <v>8869</v>
      </c>
      <c r="M1529" s="1" t="s">
        <v>168</v>
      </c>
      <c r="N1529" s="1" t="s">
        <v>278</v>
      </c>
      <c r="O1529" s="1" t="s">
        <v>8870</v>
      </c>
      <c r="P1529" s="1" t="s">
        <v>8871</v>
      </c>
      <c r="Q1529">
        <v>121</v>
      </c>
      <c r="R1529">
        <v>24</v>
      </c>
      <c r="S1529">
        <v>97</v>
      </c>
      <c r="T1529">
        <v>50</v>
      </c>
      <c r="U1529">
        <v>15</v>
      </c>
      <c r="V1529">
        <v>250</v>
      </c>
      <c r="W1529" s="1" t="s">
        <v>72</v>
      </c>
      <c r="X1529" s="1" t="s">
        <v>73</v>
      </c>
      <c r="Y1529" s="1" t="s">
        <v>74</v>
      </c>
      <c r="Z1529">
        <v>15</v>
      </c>
      <c r="AA1529" s="2">
        <v>45973</v>
      </c>
      <c r="AB1529">
        <v>329999.18</v>
      </c>
      <c r="AC1529">
        <v>386840.13</v>
      </c>
      <c r="AD1529">
        <v>39929900.780000001</v>
      </c>
      <c r="AE1529" s="1" t="s">
        <v>55</v>
      </c>
      <c r="AF1529" s="2">
        <v>46150</v>
      </c>
      <c r="AG1529" s="2">
        <v>45981</v>
      </c>
      <c r="AH1529" s="2"/>
      <c r="AI1529" s="1" t="s">
        <v>91</v>
      </c>
      <c r="AJ1529" s="1" t="s">
        <v>92</v>
      </c>
    </row>
    <row r="1530" spans="1:36">
      <c r="A1530" s="1" t="s">
        <v>8872</v>
      </c>
      <c r="B1530" s="1" t="s">
        <v>8873</v>
      </c>
      <c r="C1530" s="1" t="s">
        <v>8874</v>
      </c>
      <c r="D1530" s="1" t="s">
        <v>284</v>
      </c>
      <c r="E1530" s="1" t="s">
        <v>186</v>
      </c>
      <c r="F1530" s="1" t="s">
        <v>80</v>
      </c>
      <c r="G1530" s="1" t="s">
        <v>285</v>
      </c>
      <c r="H1530" s="1" t="s">
        <v>43</v>
      </c>
      <c r="I1530" s="1" t="s">
        <v>201</v>
      </c>
      <c r="J1530" t="s">
        <v>45</v>
      </c>
      <c r="K1530" t="s">
        <v>46</v>
      </c>
      <c r="L1530" s="1" t="s">
        <v>8875</v>
      </c>
      <c r="M1530" s="1" t="s">
        <v>126</v>
      </c>
      <c r="N1530" s="1" t="s">
        <v>69</v>
      </c>
      <c r="O1530" s="1" t="s">
        <v>8876</v>
      </c>
      <c r="P1530" s="1" t="s">
        <v>8877</v>
      </c>
      <c r="Q1530">
        <v>68</v>
      </c>
      <c r="R1530">
        <v>25</v>
      </c>
      <c r="S1530">
        <v>43</v>
      </c>
      <c r="T1530">
        <v>10</v>
      </c>
      <c r="U1530">
        <v>5</v>
      </c>
      <c r="V1530">
        <v>60</v>
      </c>
      <c r="W1530" s="1" t="s">
        <v>151</v>
      </c>
      <c r="X1530" s="1" t="s">
        <v>152</v>
      </c>
      <c r="Y1530" s="1" t="s">
        <v>153</v>
      </c>
      <c r="Z1530">
        <v>33</v>
      </c>
      <c r="AA1530" s="2">
        <v>45943</v>
      </c>
      <c r="AB1530">
        <v>361053.55</v>
      </c>
      <c r="AC1530">
        <v>437103.68</v>
      </c>
      <c r="AD1530">
        <v>24551641.399999999</v>
      </c>
      <c r="AE1530" s="1" t="s">
        <v>55</v>
      </c>
      <c r="AF1530" s="2">
        <v>46143</v>
      </c>
      <c r="AG1530" s="2">
        <v>45955</v>
      </c>
      <c r="AH1530" s="2"/>
      <c r="AI1530" s="1" t="s">
        <v>410</v>
      </c>
      <c r="AJ1530" s="1" t="s">
        <v>92</v>
      </c>
    </row>
    <row r="1531" spans="1:36">
      <c r="A1531" s="1" t="s">
        <v>8878</v>
      </c>
      <c r="B1531" s="1" t="s">
        <v>8879</v>
      </c>
      <c r="C1531" s="1" t="s">
        <v>8880</v>
      </c>
      <c r="D1531" s="1" t="s">
        <v>1179</v>
      </c>
      <c r="E1531" s="1" t="s">
        <v>110</v>
      </c>
      <c r="F1531" s="1" t="s">
        <v>41</v>
      </c>
      <c r="G1531" s="1" t="s">
        <v>147</v>
      </c>
      <c r="H1531" s="1" t="s">
        <v>43</v>
      </c>
      <c r="I1531" s="1" t="s">
        <v>44</v>
      </c>
      <c r="J1531" t="s">
        <v>45</v>
      </c>
      <c r="K1531" t="s">
        <v>46</v>
      </c>
      <c r="L1531" s="1" t="s">
        <v>8881</v>
      </c>
      <c r="M1531" s="1" t="s">
        <v>114</v>
      </c>
      <c r="N1531" s="1" t="s">
        <v>115</v>
      </c>
      <c r="O1531" s="1" t="s">
        <v>8882</v>
      </c>
      <c r="P1531" s="1" t="s">
        <v>8883</v>
      </c>
      <c r="Q1531">
        <v>0</v>
      </c>
      <c r="R1531">
        <v>0</v>
      </c>
      <c r="S1531">
        <v>0</v>
      </c>
      <c r="T1531">
        <v>25</v>
      </c>
      <c r="U1531">
        <v>10</v>
      </c>
      <c r="V1531">
        <v>125</v>
      </c>
      <c r="W1531" s="1" t="s">
        <v>52</v>
      </c>
      <c r="X1531" s="1" t="s">
        <v>53</v>
      </c>
      <c r="Y1531" s="1" t="s">
        <v>54</v>
      </c>
      <c r="Z1531">
        <v>8</v>
      </c>
      <c r="AA1531" s="2">
        <v>46086</v>
      </c>
      <c r="AB1531">
        <v>42897.23</v>
      </c>
      <c r="AC1531">
        <v>53144.639999999999</v>
      </c>
      <c r="AD1531">
        <v>0</v>
      </c>
      <c r="AE1531" s="1" t="s">
        <v>55</v>
      </c>
      <c r="AF1531" s="2">
        <v>46165</v>
      </c>
      <c r="AG1531" s="2">
        <v>46091</v>
      </c>
      <c r="AH1531" s="2"/>
      <c r="AI1531" s="1" t="s">
        <v>56</v>
      </c>
      <c r="AJ1531" s="1" t="s">
        <v>57</v>
      </c>
    </row>
    <row r="1532" spans="1:36">
      <c r="A1532" s="1" t="s">
        <v>8884</v>
      </c>
      <c r="B1532" s="1" t="s">
        <v>8885</v>
      </c>
      <c r="C1532" s="1" t="s">
        <v>8886</v>
      </c>
      <c r="D1532" s="1" t="s">
        <v>971</v>
      </c>
      <c r="E1532" s="1" t="s">
        <v>110</v>
      </c>
      <c r="F1532" s="1" t="s">
        <v>41</v>
      </c>
      <c r="G1532" s="1" t="s">
        <v>147</v>
      </c>
      <c r="H1532" s="1" t="s">
        <v>43</v>
      </c>
      <c r="I1532" s="1" t="s">
        <v>44</v>
      </c>
      <c r="J1532" t="s">
        <v>82</v>
      </c>
      <c r="K1532" t="s">
        <v>83</v>
      </c>
      <c r="L1532" s="1" t="s">
        <v>8887</v>
      </c>
      <c r="M1532" s="1" t="s">
        <v>168</v>
      </c>
      <c r="N1532" s="1" t="s">
        <v>101</v>
      </c>
      <c r="O1532" s="1" t="s">
        <v>8888</v>
      </c>
      <c r="P1532" s="1" t="s">
        <v>8889</v>
      </c>
      <c r="Q1532">
        <v>37</v>
      </c>
      <c r="R1532">
        <v>0</v>
      </c>
      <c r="S1532">
        <v>37</v>
      </c>
      <c r="U1532">
        <v>4</v>
      </c>
      <c r="V1532">
        <v>60</v>
      </c>
      <c r="W1532" s="1" t="s">
        <v>161</v>
      </c>
      <c r="X1532" s="1" t="s">
        <v>162</v>
      </c>
      <c r="Y1532" s="1" t="s">
        <v>54</v>
      </c>
      <c r="Z1532">
        <v>9</v>
      </c>
      <c r="AA1532" s="2">
        <v>46048</v>
      </c>
      <c r="AB1532">
        <v>49897.93</v>
      </c>
      <c r="AC1532">
        <v>63401</v>
      </c>
      <c r="AD1532">
        <v>1846223.41</v>
      </c>
      <c r="AE1532" s="1" t="s">
        <v>55</v>
      </c>
      <c r="AF1532" s="2">
        <v>46179</v>
      </c>
      <c r="AG1532" s="2">
        <v>46051</v>
      </c>
      <c r="AH1532" s="2"/>
      <c r="AI1532" s="1" t="s">
        <v>91</v>
      </c>
      <c r="AJ1532" s="1" t="s">
        <v>92</v>
      </c>
    </row>
    <row r="1533" spans="1:36">
      <c r="A1533" s="1" t="s">
        <v>8890</v>
      </c>
      <c r="B1533" s="1" t="s">
        <v>8891</v>
      </c>
      <c r="C1533" s="1" t="s">
        <v>8892</v>
      </c>
      <c r="D1533" s="1" t="s">
        <v>1015</v>
      </c>
      <c r="E1533" s="1" t="s">
        <v>62</v>
      </c>
      <c r="F1533" s="1" t="s">
        <v>80</v>
      </c>
      <c r="G1533" s="1" t="s">
        <v>285</v>
      </c>
      <c r="H1533" s="1" t="s">
        <v>43</v>
      </c>
      <c r="I1533" s="1" t="s">
        <v>44</v>
      </c>
      <c r="J1533" t="s">
        <v>45</v>
      </c>
      <c r="K1533" t="s">
        <v>46</v>
      </c>
      <c r="L1533" s="1" t="s">
        <v>8893</v>
      </c>
      <c r="M1533" s="1" t="s">
        <v>100</v>
      </c>
      <c r="N1533" s="1" t="s">
        <v>69</v>
      </c>
      <c r="O1533" s="1" t="s">
        <v>8894</v>
      </c>
      <c r="P1533" s="1" t="s">
        <v>8895</v>
      </c>
      <c r="Q1533">
        <v>133</v>
      </c>
      <c r="R1533">
        <v>25</v>
      </c>
      <c r="S1533">
        <v>108</v>
      </c>
      <c r="T1533">
        <v>30</v>
      </c>
      <c r="U1533">
        <v>12</v>
      </c>
      <c r="V1533">
        <v>180</v>
      </c>
      <c r="W1533" s="1" t="s">
        <v>52</v>
      </c>
      <c r="X1533" s="1" t="s">
        <v>53</v>
      </c>
      <c r="Y1533" s="1" t="s">
        <v>54</v>
      </c>
      <c r="Z1533">
        <v>5</v>
      </c>
      <c r="AA1533" s="2">
        <v>45691</v>
      </c>
      <c r="AB1533">
        <v>658150.09</v>
      </c>
      <c r="AC1533">
        <v>898052.39</v>
      </c>
      <c r="AD1533">
        <v>87533961.969999999</v>
      </c>
      <c r="AE1533" s="1" t="s">
        <v>55</v>
      </c>
      <c r="AF1533" s="2">
        <v>46142</v>
      </c>
      <c r="AG1533" s="2">
        <v>45695</v>
      </c>
      <c r="AH1533" s="2"/>
      <c r="AI1533" s="1" t="s">
        <v>91</v>
      </c>
      <c r="AJ1533" s="1" t="s">
        <v>92</v>
      </c>
    </row>
    <row r="1534" spans="1:36">
      <c r="A1534" s="1" t="s">
        <v>8896</v>
      </c>
      <c r="B1534" s="1" t="s">
        <v>8897</v>
      </c>
      <c r="C1534" s="1" t="s">
        <v>8898</v>
      </c>
      <c r="D1534" s="1" t="s">
        <v>486</v>
      </c>
      <c r="E1534" s="1" t="s">
        <v>254</v>
      </c>
      <c r="F1534" s="1" t="s">
        <v>217</v>
      </c>
      <c r="G1534" s="1" t="s">
        <v>255</v>
      </c>
      <c r="H1534" s="1" t="s">
        <v>43</v>
      </c>
      <c r="I1534" s="1" t="s">
        <v>44</v>
      </c>
      <c r="J1534" t="s">
        <v>82</v>
      </c>
      <c r="K1534" t="s">
        <v>83</v>
      </c>
      <c r="L1534" s="1" t="s">
        <v>8899</v>
      </c>
      <c r="M1534" s="1" t="s">
        <v>114</v>
      </c>
      <c r="N1534" s="1" t="s">
        <v>101</v>
      </c>
      <c r="O1534" s="1" t="s">
        <v>8900</v>
      </c>
      <c r="P1534" s="1" t="s">
        <v>8901</v>
      </c>
      <c r="Q1534">
        <v>355</v>
      </c>
      <c r="R1534">
        <v>113</v>
      </c>
      <c r="S1534">
        <v>242</v>
      </c>
      <c r="T1534">
        <v>60</v>
      </c>
      <c r="U1534">
        <v>24</v>
      </c>
      <c r="V1534">
        <v>360</v>
      </c>
      <c r="W1534" s="1" t="s">
        <v>151</v>
      </c>
      <c r="X1534" s="1" t="s">
        <v>152</v>
      </c>
      <c r="Y1534" s="1" t="s">
        <v>153</v>
      </c>
      <c r="Z1534">
        <v>36</v>
      </c>
      <c r="AA1534" s="2">
        <v>45873</v>
      </c>
      <c r="AB1534">
        <v>91605.79</v>
      </c>
      <c r="AC1534">
        <v>114879.09</v>
      </c>
      <c r="AD1534">
        <v>32520055.449999999</v>
      </c>
      <c r="AE1534" s="1" t="s">
        <v>55</v>
      </c>
      <c r="AF1534" s="2">
        <v>46170</v>
      </c>
      <c r="AG1534" s="2">
        <v>45874</v>
      </c>
      <c r="AH1534" s="2"/>
      <c r="AI1534" s="1" t="s">
        <v>91</v>
      </c>
      <c r="AJ1534" s="1" t="s">
        <v>92</v>
      </c>
    </row>
    <row r="1535" spans="1:36">
      <c r="A1535" s="1" t="s">
        <v>8902</v>
      </c>
      <c r="B1535" s="1" t="s">
        <v>8903</v>
      </c>
      <c r="C1535" s="1" t="s">
        <v>8904</v>
      </c>
      <c r="D1535" s="1" t="s">
        <v>977</v>
      </c>
      <c r="E1535" s="1" t="s">
        <v>978</v>
      </c>
      <c r="F1535" s="1" t="s">
        <v>97</v>
      </c>
      <c r="G1535" s="1" t="s">
        <v>614</v>
      </c>
      <c r="H1535" s="1" t="s">
        <v>43</v>
      </c>
      <c r="I1535" s="1" t="s">
        <v>44</v>
      </c>
      <c r="J1535" t="s">
        <v>82</v>
      </c>
      <c r="K1535" t="s">
        <v>83</v>
      </c>
      <c r="L1535" s="1" t="s">
        <v>8905</v>
      </c>
      <c r="M1535" s="1" t="s">
        <v>114</v>
      </c>
      <c r="N1535" s="1" t="s">
        <v>178</v>
      </c>
      <c r="O1535" s="1" t="s">
        <v>8906</v>
      </c>
      <c r="P1535" s="1" t="s">
        <v>8907</v>
      </c>
      <c r="Q1535">
        <v>8</v>
      </c>
      <c r="R1535">
        <v>0</v>
      </c>
      <c r="S1535">
        <v>8</v>
      </c>
      <c r="T1535">
        <v>15</v>
      </c>
      <c r="U1535">
        <v>7</v>
      </c>
      <c r="V1535">
        <v>60</v>
      </c>
      <c r="W1535" s="1" t="s">
        <v>151</v>
      </c>
      <c r="X1535" s="1" t="s">
        <v>152</v>
      </c>
      <c r="Y1535" s="1" t="s">
        <v>153</v>
      </c>
      <c r="Z1535">
        <v>37</v>
      </c>
      <c r="AA1535" s="2">
        <v>45973</v>
      </c>
      <c r="AB1535">
        <v>124477.29</v>
      </c>
      <c r="AC1535">
        <v>170969.78</v>
      </c>
      <c r="AD1535">
        <v>995818.32</v>
      </c>
      <c r="AE1535" s="1" t="s">
        <v>55</v>
      </c>
      <c r="AF1535" s="2">
        <v>46158</v>
      </c>
      <c r="AG1535" s="2">
        <v>45981</v>
      </c>
      <c r="AH1535" s="2"/>
      <c r="AI1535" s="1" t="s">
        <v>129</v>
      </c>
      <c r="AJ1535" s="1" t="s">
        <v>57</v>
      </c>
    </row>
    <row r="1536" spans="1:36">
      <c r="A1536" s="1" t="s">
        <v>8908</v>
      </c>
      <c r="B1536" s="1" t="s">
        <v>8909</v>
      </c>
      <c r="C1536" s="1" t="s">
        <v>8910</v>
      </c>
      <c r="D1536" s="1" t="s">
        <v>508</v>
      </c>
      <c r="E1536" s="1" t="s">
        <v>146</v>
      </c>
      <c r="F1536" s="1" t="s">
        <v>244</v>
      </c>
      <c r="G1536" s="1" t="s">
        <v>778</v>
      </c>
      <c r="H1536" s="1" t="s">
        <v>43</v>
      </c>
      <c r="I1536" s="1" t="s">
        <v>44</v>
      </c>
      <c r="J1536" t="s">
        <v>82</v>
      </c>
      <c r="K1536" t="s">
        <v>83</v>
      </c>
      <c r="L1536" s="1" t="s">
        <v>171</v>
      </c>
      <c r="M1536" s="1" t="s">
        <v>48</v>
      </c>
      <c r="N1536" s="1" t="s">
        <v>203</v>
      </c>
      <c r="O1536" s="1" t="s">
        <v>8911</v>
      </c>
      <c r="P1536" s="1" t="s">
        <v>8912</v>
      </c>
      <c r="Q1536">
        <v>267</v>
      </c>
      <c r="R1536">
        <v>67</v>
      </c>
      <c r="S1536">
        <v>200</v>
      </c>
      <c r="T1536">
        <v>75</v>
      </c>
      <c r="U1536">
        <v>30</v>
      </c>
      <c r="V1536">
        <v>375</v>
      </c>
      <c r="W1536" s="1" t="s">
        <v>88</v>
      </c>
      <c r="X1536" s="1" t="s">
        <v>89</v>
      </c>
      <c r="Y1536" s="1" t="s">
        <v>90</v>
      </c>
      <c r="Z1536">
        <v>29</v>
      </c>
      <c r="AA1536" s="2">
        <v>45908</v>
      </c>
      <c r="AB1536">
        <v>231282.76</v>
      </c>
      <c r="AC1536">
        <v>311749.92</v>
      </c>
      <c r="AD1536">
        <v>61752496.920000002</v>
      </c>
      <c r="AE1536" s="1" t="s">
        <v>55</v>
      </c>
      <c r="AF1536" s="2">
        <v>46177</v>
      </c>
      <c r="AG1536" s="2">
        <v>45918</v>
      </c>
      <c r="AH1536" s="2"/>
      <c r="AI1536" s="1" t="s">
        <v>91</v>
      </c>
      <c r="AJ1536" s="1" t="s">
        <v>92</v>
      </c>
    </row>
    <row r="1537" spans="1:36">
      <c r="A1537" s="1" t="s">
        <v>8913</v>
      </c>
      <c r="B1537" s="1" t="s">
        <v>8914</v>
      </c>
      <c r="C1537" s="1" t="s">
        <v>8915</v>
      </c>
      <c r="D1537" s="1" t="s">
        <v>564</v>
      </c>
      <c r="E1537" s="1" t="s">
        <v>265</v>
      </c>
      <c r="F1537" s="1" t="s">
        <v>266</v>
      </c>
      <c r="G1537" s="1" t="s">
        <v>276</v>
      </c>
      <c r="H1537" s="1" t="s">
        <v>43</v>
      </c>
      <c r="I1537" s="1" t="s">
        <v>44</v>
      </c>
      <c r="J1537" t="s">
        <v>82</v>
      </c>
      <c r="K1537" t="s">
        <v>83</v>
      </c>
      <c r="L1537" s="1" t="s">
        <v>8916</v>
      </c>
      <c r="M1537" s="1" t="s">
        <v>168</v>
      </c>
      <c r="N1537" s="1" t="s">
        <v>49</v>
      </c>
      <c r="O1537" s="1" t="s">
        <v>8917</v>
      </c>
      <c r="P1537" s="1" t="s">
        <v>8918</v>
      </c>
      <c r="Q1537">
        <v>0</v>
      </c>
      <c r="R1537">
        <v>0</v>
      </c>
      <c r="S1537">
        <v>0</v>
      </c>
      <c r="T1537">
        <v>40</v>
      </c>
      <c r="U1537">
        <v>16</v>
      </c>
      <c r="V1537">
        <v>160</v>
      </c>
      <c r="W1537" s="1" t="s">
        <v>161</v>
      </c>
      <c r="X1537" s="1" t="s">
        <v>162</v>
      </c>
      <c r="Y1537" s="1" t="s">
        <v>54</v>
      </c>
      <c r="Z1537">
        <v>7</v>
      </c>
      <c r="AA1537" s="2">
        <v>46182</v>
      </c>
      <c r="AB1537">
        <v>686632.68</v>
      </c>
      <c r="AC1537">
        <v>964343.42</v>
      </c>
      <c r="AD1537">
        <v>0</v>
      </c>
      <c r="AE1537" s="1" t="s">
        <v>55</v>
      </c>
      <c r="AF1537" s="2">
        <v>46193</v>
      </c>
      <c r="AG1537" s="2">
        <v>46195</v>
      </c>
      <c r="AH1537" s="2"/>
      <c r="AI1537" s="1" t="s">
        <v>56</v>
      </c>
      <c r="AJ1537" s="1" t="s">
        <v>57</v>
      </c>
    </row>
    <row r="1538" spans="1:36">
      <c r="A1538" s="1" t="s">
        <v>8919</v>
      </c>
      <c r="B1538" s="1" t="s">
        <v>8920</v>
      </c>
      <c r="C1538" s="1" t="s">
        <v>8921</v>
      </c>
      <c r="D1538" s="1" t="s">
        <v>39</v>
      </c>
      <c r="E1538" s="1" t="s">
        <v>40</v>
      </c>
      <c r="F1538" s="1" t="s">
        <v>41</v>
      </c>
      <c r="G1538" s="1" t="s">
        <v>42</v>
      </c>
      <c r="H1538" s="1" t="s">
        <v>43</v>
      </c>
      <c r="I1538" s="1" t="s">
        <v>44</v>
      </c>
      <c r="J1538" t="s">
        <v>65</v>
      </c>
      <c r="K1538" t="s">
        <v>66</v>
      </c>
      <c r="L1538" s="1" t="s">
        <v>8922</v>
      </c>
      <c r="M1538" s="1" t="s">
        <v>100</v>
      </c>
      <c r="N1538" s="1" t="s">
        <v>194</v>
      </c>
      <c r="O1538" s="1" t="s">
        <v>8923</v>
      </c>
      <c r="P1538" s="1" t="s">
        <v>8924</v>
      </c>
      <c r="Q1538">
        <v>885</v>
      </c>
      <c r="R1538">
        <v>31</v>
      </c>
      <c r="S1538">
        <v>854</v>
      </c>
      <c r="T1538">
        <v>75</v>
      </c>
      <c r="U1538">
        <v>37</v>
      </c>
      <c r="V1538">
        <v>750</v>
      </c>
      <c r="W1538" s="1" t="s">
        <v>181</v>
      </c>
      <c r="X1538" s="1" t="s">
        <v>182</v>
      </c>
      <c r="Y1538" s="1" t="s">
        <v>54</v>
      </c>
      <c r="Z1538">
        <v>12</v>
      </c>
      <c r="AA1538" s="2">
        <v>45783</v>
      </c>
      <c r="AB1538">
        <v>44429.919999999998</v>
      </c>
      <c r="AC1538">
        <v>51444.74</v>
      </c>
      <c r="AD1538">
        <v>39320479.200000003</v>
      </c>
      <c r="AE1538" s="1" t="s">
        <v>55</v>
      </c>
      <c r="AF1538" s="2">
        <v>46184</v>
      </c>
      <c r="AG1538" s="2">
        <v>45788</v>
      </c>
      <c r="AH1538" s="2"/>
      <c r="AI1538" s="1" t="s">
        <v>410</v>
      </c>
      <c r="AJ1538" s="1" t="s">
        <v>92</v>
      </c>
    </row>
    <row r="1539" spans="1:36">
      <c r="A1539" s="1" t="s">
        <v>8925</v>
      </c>
      <c r="B1539" s="1" t="s">
        <v>3413</v>
      </c>
      <c r="C1539" s="1" t="s">
        <v>8926</v>
      </c>
      <c r="D1539" s="1" t="s">
        <v>274</v>
      </c>
      <c r="E1539" s="1" t="s">
        <v>275</v>
      </c>
      <c r="F1539" s="1" t="s">
        <v>266</v>
      </c>
      <c r="G1539" s="1" t="s">
        <v>313</v>
      </c>
      <c r="H1539" s="1" t="s">
        <v>43</v>
      </c>
      <c r="I1539" s="1" t="s">
        <v>44</v>
      </c>
      <c r="J1539" t="s">
        <v>65</v>
      </c>
      <c r="K1539" t="s">
        <v>66</v>
      </c>
      <c r="L1539" s="1" t="s">
        <v>6052</v>
      </c>
      <c r="M1539" s="1" t="s">
        <v>168</v>
      </c>
      <c r="N1539" s="1" t="s">
        <v>278</v>
      </c>
      <c r="O1539" s="1" t="s">
        <v>8927</v>
      </c>
      <c r="P1539" s="1" t="s">
        <v>8928</v>
      </c>
      <c r="Q1539">
        <v>0</v>
      </c>
      <c r="R1539">
        <v>0</v>
      </c>
      <c r="S1539">
        <v>0</v>
      </c>
      <c r="T1539">
        <v>60</v>
      </c>
      <c r="U1539">
        <v>30</v>
      </c>
      <c r="V1539">
        <v>240</v>
      </c>
      <c r="W1539" s="1" t="s">
        <v>444</v>
      </c>
      <c r="X1539" s="1" t="s">
        <v>445</v>
      </c>
      <c r="Y1539" s="1" t="s">
        <v>74</v>
      </c>
      <c r="Z1539">
        <v>16</v>
      </c>
      <c r="AA1539" s="2">
        <v>45723</v>
      </c>
      <c r="AB1539">
        <v>469759.95</v>
      </c>
      <c r="AC1539">
        <v>547699.94999999995</v>
      </c>
      <c r="AD1539">
        <v>0</v>
      </c>
      <c r="AE1539" s="1" t="s">
        <v>55</v>
      </c>
      <c r="AF1539" s="2">
        <v>46194</v>
      </c>
      <c r="AG1539" s="2">
        <v>45738</v>
      </c>
      <c r="AH1539" s="2"/>
      <c r="AI1539" s="1" t="s">
        <v>56</v>
      </c>
      <c r="AJ1539" s="1" t="s">
        <v>57</v>
      </c>
    </row>
    <row r="1540" spans="1:36">
      <c r="A1540" s="1" t="s">
        <v>8929</v>
      </c>
      <c r="B1540" s="1" t="s">
        <v>8930</v>
      </c>
      <c r="C1540" s="1" t="s">
        <v>8931</v>
      </c>
      <c r="D1540" s="1" t="s">
        <v>391</v>
      </c>
      <c r="E1540" s="1" t="s">
        <v>392</v>
      </c>
      <c r="F1540" s="1" t="s">
        <v>217</v>
      </c>
      <c r="G1540" s="1" t="s">
        <v>255</v>
      </c>
      <c r="H1540" s="1" t="s">
        <v>43</v>
      </c>
      <c r="I1540" s="1" t="s">
        <v>44</v>
      </c>
      <c r="J1540" t="s">
        <v>45</v>
      </c>
      <c r="K1540" t="s">
        <v>46</v>
      </c>
      <c r="L1540" s="1" t="s">
        <v>6583</v>
      </c>
      <c r="M1540" s="1" t="s">
        <v>139</v>
      </c>
      <c r="N1540" s="1" t="s">
        <v>115</v>
      </c>
      <c r="O1540" s="1" t="s">
        <v>8932</v>
      </c>
      <c r="P1540" s="1" t="s">
        <v>8933</v>
      </c>
      <c r="Q1540">
        <v>253</v>
      </c>
      <c r="R1540">
        <v>51</v>
      </c>
      <c r="S1540">
        <v>202</v>
      </c>
      <c r="T1540">
        <v>20</v>
      </c>
      <c r="U1540">
        <v>10</v>
      </c>
      <c r="V1540">
        <v>200</v>
      </c>
      <c r="W1540" s="1" t="s">
        <v>72</v>
      </c>
      <c r="X1540" s="1" t="s">
        <v>73</v>
      </c>
      <c r="Y1540" s="1" t="s">
        <v>74</v>
      </c>
      <c r="Z1540">
        <v>14</v>
      </c>
      <c r="AA1540" s="2">
        <v>45948</v>
      </c>
      <c r="AB1540">
        <v>78609.009999999995</v>
      </c>
      <c r="AC1540">
        <v>104016.71</v>
      </c>
      <c r="AD1540">
        <v>19888079.530000001</v>
      </c>
      <c r="AE1540" s="1" t="s">
        <v>55</v>
      </c>
      <c r="AF1540" s="2">
        <v>46201</v>
      </c>
      <c r="AG1540" s="2">
        <v>45949</v>
      </c>
      <c r="AH1540" s="2"/>
      <c r="AI1540" s="1" t="s">
        <v>410</v>
      </c>
      <c r="AJ1540" s="1" t="s">
        <v>92</v>
      </c>
    </row>
    <row r="1541" spans="1:36">
      <c r="A1541" s="1" t="s">
        <v>8934</v>
      </c>
      <c r="B1541" s="1" t="s">
        <v>8935</v>
      </c>
      <c r="C1541" s="1" t="s">
        <v>8936</v>
      </c>
      <c r="D1541" s="1" t="s">
        <v>662</v>
      </c>
      <c r="E1541" s="1" t="s">
        <v>186</v>
      </c>
      <c r="F1541" s="1" t="s">
        <v>80</v>
      </c>
      <c r="G1541" s="1" t="s">
        <v>176</v>
      </c>
      <c r="H1541" s="1" t="s">
        <v>43</v>
      </c>
      <c r="I1541" s="1" t="s">
        <v>44</v>
      </c>
      <c r="J1541" t="s">
        <v>45</v>
      </c>
      <c r="K1541" t="s">
        <v>46</v>
      </c>
      <c r="L1541" s="1" t="s">
        <v>171</v>
      </c>
      <c r="M1541" s="1" t="s">
        <v>139</v>
      </c>
      <c r="N1541" s="1" t="s">
        <v>49</v>
      </c>
      <c r="O1541" s="1" t="s">
        <v>8937</v>
      </c>
      <c r="P1541" s="1" t="s">
        <v>8938</v>
      </c>
      <c r="Q1541">
        <v>96</v>
      </c>
      <c r="R1541">
        <v>7</v>
      </c>
      <c r="S1541">
        <v>89</v>
      </c>
      <c r="T1541">
        <v>40</v>
      </c>
      <c r="U1541">
        <v>20</v>
      </c>
      <c r="V1541">
        <v>240</v>
      </c>
      <c r="W1541" s="1" t="s">
        <v>259</v>
      </c>
      <c r="X1541" s="1" t="s">
        <v>260</v>
      </c>
      <c r="Y1541" s="1" t="s">
        <v>54</v>
      </c>
      <c r="Z1541">
        <v>6</v>
      </c>
      <c r="AA1541" s="2">
        <v>45763</v>
      </c>
      <c r="AB1541">
        <v>1021418.64</v>
      </c>
      <c r="AC1541">
        <v>1489655.61</v>
      </c>
      <c r="AD1541">
        <v>98056189.439999998</v>
      </c>
      <c r="AE1541" s="1" t="s">
        <v>55</v>
      </c>
      <c r="AF1541" s="2">
        <v>46187</v>
      </c>
      <c r="AG1541" s="2">
        <v>45778</v>
      </c>
      <c r="AH1541" s="2"/>
      <c r="AI1541" s="1" t="s">
        <v>91</v>
      </c>
      <c r="AJ1541" s="1" t="s">
        <v>92</v>
      </c>
    </row>
    <row r="1542" spans="1:36">
      <c r="A1542" s="1" t="s">
        <v>8939</v>
      </c>
      <c r="B1542" s="1" t="s">
        <v>8940</v>
      </c>
      <c r="C1542" s="1" t="s">
        <v>8941</v>
      </c>
      <c r="D1542" s="1" t="s">
        <v>508</v>
      </c>
      <c r="E1542" s="1" t="s">
        <v>146</v>
      </c>
      <c r="F1542" s="1" t="s">
        <v>244</v>
      </c>
      <c r="G1542" s="1" t="s">
        <v>778</v>
      </c>
      <c r="H1542" s="1" t="s">
        <v>43</v>
      </c>
      <c r="I1542" s="1" t="s">
        <v>44</v>
      </c>
      <c r="J1542" t="s">
        <v>45</v>
      </c>
      <c r="K1542" t="s">
        <v>46</v>
      </c>
      <c r="L1542" s="1" t="s">
        <v>8942</v>
      </c>
      <c r="M1542" s="1" t="s">
        <v>114</v>
      </c>
      <c r="N1542" s="1" t="s">
        <v>178</v>
      </c>
      <c r="O1542" s="1" t="s">
        <v>8943</v>
      </c>
      <c r="P1542" s="1" t="s">
        <v>8944</v>
      </c>
      <c r="Q1542">
        <v>4</v>
      </c>
      <c r="R1542">
        <v>1</v>
      </c>
      <c r="S1542">
        <v>3</v>
      </c>
      <c r="T1542">
        <v>10</v>
      </c>
      <c r="U1542">
        <v>5</v>
      </c>
      <c r="V1542">
        <v>60</v>
      </c>
      <c r="W1542" s="1" t="s">
        <v>249</v>
      </c>
      <c r="X1542" s="1" t="s">
        <v>375</v>
      </c>
      <c r="Y1542" s="1" t="s">
        <v>54</v>
      </c>
      <c r="Z1542">
        <v>4</v>
      </c>
      <c r="AA1542" s="2">
        <v>45852</v>
      </c>
      <c r="AB1542">
        <v>146188.01</v>
      </c>
      <c r="AC1542">
        <v>178458.09</v>
      </c>
      <c r="AD1542">
        <v>584752.04</v>
      </c>
      <c r="AE1542" s="1" t="s">
        <v>55</v>
      </c>
      <c r="AF1542" s="2">
        <v>46182</v>
      </c>
      <c r="AG1542" s="2">
        <v>45861</v>
      </c>
      <c r="AH1542" s="2"/>
      <c r="AI1542" s="1" t="s">
        <v>129</v>
      </c>
      <c r="AJ1542" s="1" t="s">
        <v>57</v>
      </c>
    </row>
    <row r="1543" spans="1:36">
      <c r="A1543" s="1" t="s">
        <v>8945</v>
      </c>
      <c r="B1543" s="1" t="s">
        <v>8946</v>
      </c>
      <c r="C1543" s="1" t="s">
        <v>8947</v>
      </c>
      <c r="D1543" s="1" t="s">
        <v>830</v>
      </c>
      <c r="E1543" s="1" t="s">
        <v>265</v>
      </c>
      <c r="F1543" s="1" t="s">
        <v>622</v>
      </c>
      <c r="G1543" s="1" t="s">
        <v>747</v>
      </c>
      <c r="H1543" s="1" t="s">
        <v>43</v>
      </c>
      <c r="I1543" s="1" t="s">
        <v>44</v>
      </c>
      <c r="J1543" t="s">
        <v>45</v>
      </c>
      <c r="K1543" t="s">
        <v>46</v>
      </c>
      <c r="L1543" s="1" t="s">
        <v>8948</v>
      </c>
      <c r="M1543" s="1" t="s">
        <v>139</v>
      </c>
      <c r="N1543" s="1" t="s">
        <v>101</v>
      </c>
      <c r="O1543" s="1" t="s">
        <v>8949</v>
      </c>
      <c r="P1543" s="1" t="s">
        <v>8950</v>
      </c>
      <c r="Q1543">
        <v>124</v>
      </c>
      <c r="R1543">
        <v>17</v>
      </c>
      <c r="S1543">
        <v>107</v>
      </c>
      <c r="T1543">
        <v>50</v>
      </c>
      <c r="U1543">
        <v>15</v>
      </c>
      <c r="V1543">
        <v>400</v>
      </c>
      <c r="W1543" s="1" t="s">
        <v>249</v>
      </c>
      <c r="X1543" s="1" t="s">
        <v>171</v>
      </c>
      <c r="Y1543" s="1" t="s">
        <v>54</v>
      </c>
      <c r="Z1543">
        <v>5</v>
      </c>
      <c r="AA1543" s="2">
        <v>45743</v>
      </c>
      <c r="AB1543">
        <v>459312.87</v>
      </c>
      <c r="AC1543">
        <v>561947.87</v>
      </c>
      <c r="AD1543">
        <v>56954795.880000003</v>
      </c>
      <c r="AE1543" s="1" t="s">
        <v>55</v>
      </c>
      <c r="AF1543" s="2">
        <v>46179</v>
      </c>
      <c r="AG1543" s="2">
        <v>45749</v>
      </c>
      <c r="AH1543" s="2"/>
      <c r="AI1543" s="1" t="s">
        <v>91</v>
      </c>
      <c r="AJ1543" s="1" t="s">
        <v>92</v>
      </c>
    </row>
    <row r="1544" spans="1:36">
      <c r="A1544" s="1" t="s">
        <v>8951</v>
      </c>
      <c r="B1544" s="1" t="s">
        <v>8952</v>
      </c>
      <c r="C1544" s="1" t="s">
        <v>8953</v>
      </c>
      <c r="D1544" s="1" t="s">
        <v>355</v>
      </c>
      <c r="E1544" s="1" t="s">
        <v>62</v>
      </c>
      <c r="F1544" s="1" t="s">
        <v>123</v>
      </c>
      <c r="G1544" s="1" t="s">
        <v>124</v>
      </c>
      <c r="H1544" s="1" t="s">
        <v>43</v>
      </c>
      <c r="I1544" s="1" t="s">
        <v>44</v>
      </c>
      <c r="J1544" t="s">
        <v>82</v>
      </c>
      <c r="K1544" t="s">
        <v>83</v>
      </c>
      <c r="L1544" s="1" t="s">
        <v>2348</v>
      </c>
      <c r="M1544" s="1" t="s">
        <v>68</v>
      </c>
      <c r="N1544" s="1" t="s">
        <v>101</v>
      </c>
      <c r="O1544" s="1" t="s">
        <v>4189</v>
      </c>
      <c r="P1544" s="1" t="s">
        <v>8954</v>
      </c>
      <c r="Q1544">
        <v>0</v>
      </c>
      <c r="R1544">
        <v>0</v>
      </c>
      <c r="S1544">
        <v>0</v>
      </c>
      <c r="T1544">
        <v>20</v>
      </c>
      <c r="U1544">
        <v>6</v>
      </c>
      <c r="V1544">
        <v>80</v>
      </c>
      <c r="W1544" s="1" t="s">
        <v>161</v>
      </c>
      <c r="X1544" s="1" t="s">
        <v>162</v>
      </c>
      <c r="Y1544" s="1" t="s">
        <v>54</v>
      </c>
      <c r="Z1544">
        <v>4</v>
      </c>
      <c r="AA1544" s="2">
        <v>46096</v>
      </c>
      <c r="AB1544">
        <v>225010.51</v>
      </c>
      <c r="AC1544">
        <v>294816.13</v>
      </c>
      <c r="AD1544">
        <v>0</v>
      </c>
      <c r="AE1544" s="1" t="s">
        <v>55</v>
      </c>
      <c r="AF1544" s="2">
        <v>46165</v>
      </c>
      <c r="AG1544" s="2">
        <v>46106</v>
      </c>
      <c r="AH1544" s="2"/>
      <c r="AI1544" s="1" t="s">
        <v>56</v>
      </c>
      <c r="AJ1544" s="1" t="s">
        <v>57</v>
      </c>
    </row>
    <row r="1545" spans="1:36">
      <c r="A1545" s="1" t="s">
        <v>8955</v>
      </c>
      <c r="B1545" s="1" t="s">
        <v>8956</v>
      </c>
      <c r="C1545" s="1" t="s">
        <v>8957</v>
      </c>
      <c r="D1545" s="1" t="s">
        <v>1678</v>
      </c>
      <c r="E1545" s="1" t="s">
        <v>335</v>
      </c>
      <c r="F1545" s="1" t="s">
        <v>97</v>
      </c>
      <c r="G1545" s="1" t="s">
        <v>614</v>
      </c>
      <c r="H1545" s="1" t="s">
        <v>43</v>
      </c>
      <c r="I1545" s="1" t="s">
        <v>44</v>
      </c>
      <c r="J1545" t="s">
        <v>65</v>
      </c>
      <c r="K1545" t="s">
        <v>66</v>
      </c>
      <c r="L1545" s="1" t="s">
        <v>2683</v>
      </c>
      <c r="M1545" s="1" t="s">
        <v>48</v>
      </c>
      <c r="N1545" s="1" t="s">
        <v>203</v>
      </c>
      <c r="O1545" s="1" t="s">
        <v>1491</v>
      </c>
      <c r="P1545" s="1" t="s">
        <v>8958</v>
      </c>
      <c r="Q1545">
        <v>85</v>
      </c>
      <c r="R1545">
        <v>3</v>
      </c>
      <c r="S1545">
        <v>82</v>
      </c>
      <c r="T1545">
        <v>15</v>
      </c>
      <c r="U1545">
        <v>4</v>
      </c>
      <c r="V1545">
        <v>120</v>
      </c>
      <c r="W1545" s="1" t="s">
        <v>229</v>
      </c>
      <c r="X1545" s="1" t="s">
        <v>230</v>
      </c>
      <c r="Y1545" s="1" t="s">
        <v>153</v>
      </c>
      <c r="Z1545">
        <v>35</v>
      </c>
      <c r="AA1545" s="2">
        <v>45861</v>
      </c>
      <c r="AB1545">
        <v>125570.53</v>
      </c>
      <c r="AC1545">
        <v>170918.13</v>
      </c>
      <c r="AD1545">
        <v>10673495.050000001</v>
      </c>
      <c r="AE1545" s="1" t="s">
        <v>55</v>
      </c>
      <c r="AF1545" s="2">
        <v>46143</v>
      </c>
      <c r="AG1545" s="2">
        <v>45870</v>
      </c>
      <c r="AH1545" s="2"/>
      <c r="AI1545" s="1" t="s">
        <v>91</v>
      </c>
      <c r="AJ1545" s="1" t="s">
        <v>92</v>
      </c>
    </row>
    <row r="1546" spans="1:36">
      <c r="A1546" s="1" t="s">
        <v>8959</v>
      </c>
      <c r="B1546" s="1" t="s">
        <v>8960</v>
      </c>
      <c r="C1546" s="1" t="s">
        <v>8961</v>
      </c>
      <c r="D1546" s="1" t="s">
        <v>96</v>
      </c>
      <c r="E1546" s="1" t="s">
        <v>40</v>
      </c>
      <c r="F1546" s="1" t="s">
        <v>97</v>
      </c>
      <c r="G1546" s="1" t="s">
        <v>715</v>
      </c>
      <c r="H1546" s="1" t="s">
        <v>43</v>
      </c>
      <c r="I1546" s="1" t="s">
        <v>44</v>
      </c>
      <c r="J1546" t="s">
        <v>82</v>
      </c>
      <c r="K1546" t="s">
        <v>83</v>
      </c>
      <c r="L1546" s="1" t="s">
        <v>8221</v>
      </c>
      <c r="M1546" s="1" t="s">
        <v>100</v>
      </c>
      <c r="N1546" s="1" t="s">
        <v>194</v>
      </c>
      <c r="O1546" s="1" t="s">
        <v>8962</v>
      </c>
      <c r="P1546" s="1" t="s">
        <v>8963</v>
      </c>
      <c r="Q1546">
        <v>87</v>
      </c>
      <c r="R1546">
        <v>24</v>
      </c>
      <c r="S1546">
        <v>63</v>
      </c>
      <c r="T1546">
        <v>25</v>
      </c>
      <c r="U1546">
        <v>12</v>
      </c>
      <c r="V1546">
        <v>125</v>
      </c>
      <c r="W1546" s="1" t="s">
        <v>259</v>
      </c>
      <c r="X1546" s="1" t="s">
        <v>260</v>
      </c>
      <c r="Y1546" s="1" t="s">
        <v>54</v>
      </c>
      <c r="Z1546">
        <v>7</v>
      </c>
      <c r="AA1546" s="2">
        <v>45741</v>
      </c>
      <c r="AB1546">
        <v>60064.11</v>
      </c>
      <c r="AC1546">
        <v>85748.96</v>
      </c>
      <c r="AD1546">
        <v>5225577.57</v>
      </c>
      <c r="AE1546" s="1" t="s">
        <v>55</v>
      </c>
      <c r="AF1546" s="2">
        <v>46175</v>
      </c>
      <c r="AG1546" s="2">
        <v>45754</v>
      </c>
      <c r="AH1546" s="2"/>
      <c r="AI1546" s="1" t="s">
        <v>91</v>
      </c>
      <c r="AJ1546" s="1" t="s">
        <v>92</v>
      </c>
    </row>
    <row r="1547" spans="1:36">
      <c r="A1547" s="1" t="s">
        <v>8964</v>
      </c>
      <c r="B1547" s="1" t="s">
        <v>8965</v>
      </c>
      <c r="C1547" s="1" t="s">
        <v>8966</v>
      </c>
      <c r="D1547" s="1" t="s">
        <v>426</v>
      </c>
      <c r="E1547" s="1" t="s">
        <v>146</v>
      </c>
      <c r="F1547" s="1" t="s">
        <v>266</v>
      </c>
      <c r="G1547" s="1" t="s">
        <v>313</v>
      </c>
      <c r="H1547" s="1" t="s">
        <v>43</v>
      </c>
      <c r="I1547" s="1" t="s">
        <v>44</v>
      </c>
      <c r="J1547" t="s">
        <v>45</v>
      </c>
      <c r="K1547" t="s">
        <v>46</v>
      </c>
      <c r="L1547" s="1" t="s">
        <v>8967</v>
      </c>
      <c r="M1547" s="1" t="s">
        <v>68</v>
      </c>
      <c r="N1547" s="1" t="s">
        <v>203</v>
      </c>
      <c r="O1547" s="1" t="s">
        <v>8968</v>
      </c>
      <c r="P1547" s="1" t="s">
        <v>8969</v>
      </c>
      <c r="Q1547">
        <v>16</v>
      </c>
      <c r="R1547">
        <v>1</v>
      </c>
      <c r="S1547">
        <v>15</v>
      </c>
      <c r="T1547">
        <v>30</v>
      </c>
      <c r="U1547">
        <v>12</v>
      </c>
      <c r="V1547">
        <v>300</v>
      </c>
      <c r="W1547" s="1" t="s">
        <v>181</v>
      </c>
      <c r="X1547" s="1" t="s">
        <v>182</v>
      </c>
      <c r="Y1547" s="1" t="s">
        <v>54</v>
      </c>
      <c r="Z1547">
        <v>11</v>
      </c>
      <c r="AA1547" s="2">
        <v>45736</v>
      </c>
      <c r="AB1547">
        <v>215840.02</v>
      </c>
      <c r="AC1547">
        <v>270502.01</v>
      </c>
      <c r="AD1547">
        <v>3453440.32</v>
      </c>
      <c r="AE1547" s="1" t="s">
        <v>55</v>
      </c>
      <c r="AF1547" s="2">
        <v>46151</v>
      </c>
      <c r="AG1547" s="2">
        <v>45745</v>
      </c>
      <c r="AH1547" s="2"/>
      <c r="AI1547" s="1" t="s">
        <v>129</v>
      </c>
      <c r="AJ1547" s="1" t="s">
        <v>57</v>
      </c>
    </row>
    <row r="1548" spans="1:36">
      <c r="A1548" s="1" t="s">
        <v>8970</v>
      </c>
      <c r="B1548" s="1" t="s">
        <v>8971</v>
      </c>
      <c r="C1548" s="1" t="s">
        <v>8972</v>
      </c>
      <c r="D1548" s="1" t="s">
        <v>455</v>
      </c>
      <c r="E1548" s="1" t="s">
        <v>62</v>
      </c>
      <c r="F1548" s="1" t="s">
        <v>135</v>
      </c>
      <c r="G1548" s="1" t="s">
        <v>136</v>
      </c>
      <c r="H1548" s="1" t="s">
        <v>137</v>
      </c>
      <c r="I1548" s="1" t="s">
        <v>44</v>
      </c>
      <c r="J1548" t="s">
        <v>82</v>
      </c>
      <c r="K1548" t="s">
        <v>83</v>
      </c>
      <c r="L1548" s="1" t="s">
        <v>8973</v>
      </c>
      <c r="M1548" s="1" t="s">
        <v>68</v>
      </c>
      <c r="N1548" s="1" t="s">
        <v>115</v>
      </c>
      <c r="O1548" s="1" t="s">
        <v>8974</v>
      </c>
      <c r="P1548" s="1" t="s">
        <v>8975</v>
      </c>
      <c r="Q1548">
        <v>118</v>
      </c>
      <c r="R1548">
        <v>27</v>
      </c>
      <c r="S1548">
        <v>91</v>
      </c>
      <c r="T1548">
        <v>20</v>
      </c>
      <c r="U1548">
        <v>10</v>
      </c>
      <c r="V1548">
        <v>200</v>
      </c>
      <c r="W1548" s="1" t="s">
        <v>104</v>
      </c>
      <c r="X1548" s="1" t="s">
        <v>105</v>
      </c>
      <c r="Y1548" s="1" t="s">
        <v>54</v>
      </c>
      <c r="Z1548">
        <v>4</v>
      </c>
      <c r="AA1548" s="2">
        <v>45903</v>
      </c>
      <c r="AB1548">
        <v>41231.620000000003</v>
      </c>
      <c r="AC1548">
        <v>52629.67</v>
      </c>
      <c r="AD1548">
        <v>4865331.16</v>
      </c>
      <c r="AE1548" s="1" t="s">
        <v>55</v>
      </c>
      <c r="AF1548" s="2">
        <v>46165</v>
      </c>
      <c r="AG1548" s="2">
        <v>45910</v>
      </c>
      <c r="AH1548" s="2">
        <v>46843</v>
      </c>
      <c r="AI1548" s="1" t="s">
        <v>91</v>
      </c>
      <c r="AJ1548" s="1" t="s">
        <v>92</v>
      </c>
    </row>
    <row r="1549" spans="1:36">
      <c r="A1549" s="1" t="s">
        <v>8976</v>
      </c>
      <c r="B1549" s="1" t="s">
        <v>8977</v>
      </c>
      <c r="C1549" s="1"/>
      <c r="D1549" s="1" t="s">
        <v>613</v>
      </c>
      <c r="E1549" s="1" t="s">
        <v>40</v>
      </c>
      <c r="F1549" s="1" t="s">
        <v>97</v>
      </c>
      <c r="G1549" s="1" t="s">
        <v>1110</v>
      </c>
      <c r="H1549" s="1" t="s">
        <v>43</v>
      </c>
      <c r="I1549" s="1" t="s">
        <v>44</v>
      </c>
      <c r="J1549" t="s">
        <v>82</v>
      </c>
      <c r="K1549" t="s">
        <v>83</v>
      </c>
      <c r="L1549" s="1" t="s">
        <v>8978</v>
      </c>
      <c r="M1549" s="1" t="s">
        <v>100</v>
      </c>
      <c r="N1549" s="1" t="s">
        <v>194</v>
      </c>
      <c r="O1549" s="1" t="s">
        <v>8979</v>
      </c>
      <c r="P1549" s="1" t="s">
        <v>8980</v>
      </c>
      <c r="Q1549">
        <v>73</v>
      </c>
      <c r="R1549">
        <v>1</v>
      </c>
      <c r="S1549">
        <v>72</v>
      </c>
      <c r="T1549">
        <v>75</v>
      </c>
      <c r="U1549">
        <v>22</v>
      </c>
      <c r="V1549">
        <v>750</v>
      </c>
      <c r="W1549" s="1" t="s">
        <v>88</v>
      </c>
      <c r="X1549" s="1" t="s">
        <v>89</v>
      </c>
      <c r="Y1549" s="1" t="s">
        <v>90</v>
      </c>
      <c r="Z1549">
        <v>29</v>
      </c>
      <c r="AA1549" s="2">
        <v>46120</v>
      </c>
      <c r="AB1549">
        <v>170758.88</v>
      </c>
      <c r="AC1549">
        <v>218577.95</v>
      </c>
      <c r="AD1549">
        <v>12465398.24</v>
      </c>
      <c r="AE1549" s="1" t="s">
        <v>55</v>
      </c>
      <c r="AF1549" s="2">
        <v>46146</v>
      </c>
      <c r="AG1549" s="2">
        <v>46123</v>
      </c>
      <c r="AH1549" s="2"/>
      <c r="AI1549" s="1" t="s">
        <v>129</v>
      </c>
      <c r="AJ1549" s="1" t="s">
        <v>57</v>
      </c>
    </row>
    <row r="1550" spans="1:36">
      <c r="A1550" s="1" t="s">
        <v>8981</v>
      </c>
      <c r="B1550" s="1" t="s">
        <v>8982</v>
      </c>
      <c r="C1550" s="1" t="s">
        <v>8983</v>
      </c>
      <c r="D1550" s="1" t="s">
        <v>785</v>
      </c>
      <c r="E1550" s="1" t="s">
        <v>146</v>
      </c>
      <c r="F1550" s="1" t="s">
        <v>41</v>
      </c>
      <c r="G1550" s="1" t="s">
        <v>42</v>
      </c>
      <c r="H1550" s="1" t="s">
        <v>43</v>
      </c>
      <c r="I1550" s="1" t="s">
        <v>44</v>
      </c>
      <c r="J1550" t="s">
        <v>82</v>
      </c>
      <c r="K1550" t="s">
        <v>83</v>
      </c>
      <c r="L1550" s="1" t="s">
        <v>8680</v>
      </c>
      <c r="M1550" s="1" t="s">
        <v>168</v>
      </c>
      <c r="N1550" s="1" t="s">
        <v>178</v>
      </c>
      <c r="O1550" s="1" t="s">
        <v>8984</v>
      </c>
      <c r="P1550" s="1" t="s">
        <v>2044</v>
      </c>
      <c r="Q1550">
        <v>692</v>
      </c>
      <c r="R1550">
        <v>219</v>
      </c>
      <c r="S1550">
        <v>473</v>
      </c>
      <c r="T1550">
        <v>100</v>
      </c>
      <c r="U1550">
        <v>50</v>
      </c>
      <c r="V1550">
        <v>800</v>
      </c>
      <c r="W1550" s="1" t="s">
        <v>161</v>
      </c>
      <c r="X1550" s="1" t="s">
        <v>162</v>
      </c>
      <c r="Y1550" s="1" t="s">
        <v>54</v>
      </c>
      <c r="Z1550">
        <v>8</v>
      </c>
      <c r="AA1550" s="2">
        <v>45770</v>
      </c>
      <c r="AB1550">
        <v>77589.17</v>
      </c>
      <c r="AC1550">
        <v>111825.01</v>
      </c>
      <c r="AD1550">
        <v>53691705.640000001</v>
      </c>
      <c r="AE1550" s="1" t="s">
        <v>55</v>
      </c>
      <c r="AF1550" s="2">
        <v>46182</v>
      </c>
      <c r="AG1550" s="2">
        <v>45785</v>
      </c>
      <c r="AH1550" s="2"/>
      <c r="AI1550" s="1" t="s">
        <v>91</v>
      </c>
      <c r="AJ1550" s="1" t="s">
        <v>92</v>
      </c>
    </row>
    <row r="1551" spans="1:36">
      <c r="A1551" s="1" t="s">
        <v>8985</v>
      </c>
      <c r="B1551" s="1" t="s">
        <v>8986</v>
      </c>
      <c r="C1551" s="1" t="s">
        <v>8987</v>
      </c>
      <c r="D1551" s="1" t="s">
        <v>508</v>
      </c>
      <c r="E1551" s="1" t="s">
        <v>146</v>
      </c>
      <c r="F1551" s="1" t="s">
        <v>244</v>
      </c>
      <c r="G1551" s="1" t="s">
        <v>245</v>
      </c>
      <c r="H1551" s="1" t="s">
        <v>43</v>
      </c>
      <c r="I1551" s="1" t="s">
        <v>44</v>
      </c>
      <c r="J1551" t="s">
        <v>65</v>
      </c>
      <c r="K1551" t="s">
        <v>66</v>
      </c>
      <c r="L1551" s="1" t="s">
        <v>2705</v>
      </c>
      <c r="M1551" s="1" t="s">
        <v>114</v>
      </c>
      <c r="N1551" s="1" t="s">
        <v>101</v>
      </c>
      <c r="O1551" s="1" t="s">
        <v>8988</v>
      </c>
      <c r="P1551" s="1" t="s">
        <v>8989</v>
      </c>
      <c r="Q1551">
        <v>117</v>
      </c>
      <c r="R1551">
        <v>36</v>
      </c>
      <c r="S1551">
        <v>81</v>
      </c>
      <c r="T1551">
        <v>30</v>
      </c>
      <c r="U1551">
        <v>12</v>
      </c>
      <c r="V1551">
        <v>180</v>
      </c>
      <c r="W1551" s="1" t="s">
        <v>161</v>
      </c>
      <c r="X1551" s="1" t="s">
        <v>162</v>
      </c>
      <c r="Y1551" s="1" t="s">
        <v>54</v>
      </c>
      <c r="Z1551">
        <v>4</v>
      </c>
      <c r="AA1551" s="2">
        <v>45801</v>
      </c>
      <c r="AB1551">
        <v>38762.019999999997</v>
      </c>
      <c r="AC1551">
        <v>44800.58</v>
      </c>
      <c r="AD1551">
        <v>4535156.34</v>
      </c>
      <c r="AE1551" s="1" t="s">
        <v>55</v>
      </c>
      <c r="AF1551" s="2">
        <v>46149</v>
      </c>
      <c r="AG1551" s="2">
        <v>45804</v>
      </c>
      <c r="AH1551" s="2"/>
      <c r="AI1551" s="1" t="s">
        <v>91</v>
      </c>
      <c r="AJ1551" s="1" t="s">
        <v>92</v>
      </c>
    </row>
    <row r="1552" spans="1:36">
      <c r="A1552" s="1" t="s">
        <v>8990</v>
      </c>
      <c r="B1552" s="1" t="s">
        <v>8991</v>
      </c>
      <c r="C1552" s="1"/>
      <c r="D1552" s="1" t="s">
        <v>636</v>
      </c>
      <c r="E1552" s="1" t="s">
        <v>134</v>
      </c>
      <c r="F1552" s="1" t="s">
        <v>217</v>
      </c>
      <c r="G1552" s="1" t="s">
        <v>218</v>
      </c>
      <c r="H1552" s="1" t="s">
        <v>43</v>
      </c>
      <c r="I1552" s="1" t="s">
        <v>44</v>
      </c>
      <c r="J1552" t="s">
        <v>82</v>
      </c>
      <c r="K1552" t="s">
        <v>83</v>
      </c>
      <c r="L1552" s="1" t="s">
        <v>2467</v>
      </c>
      <c r="M1552" s="1" t="s">
        <v>100</v>
      </c>
      <c r="N1552" s="1" t="s">
        <v>194</v>
      </c>
      <c r="O1552" s="1" t="s">
        <v>8992</v>
      </c>
      <c r="P1552" s="1" t="s">
        <v>8993</v>
      </c>
      <c r="Q1552">
        <v>-15</v>
      </c>
      <c r="R1552">
        <v>17</v>
      </c>
      <c r="S1552">
        <v>221</v>
      </c>
      <c r="T1552">
        <v>30</v>
      </c>
      <c r="U1552">
        <v>12</v>
      </c>
      <c r="V1552">
        <v>180</v>
      </c>
      <c r="W1552" s="1" t="s">
        <v>161</v>
      </c>
      <c r="X1552" s="1" t="s">
        <v>162</v>
      </c>
      <c r="Y1552" s="1" t="s">
        <v>54</v>
      </c>
      <c r="Z1552">
        <v>6</v>
      </c>
      <c r="AA1552" s="2">
        <v>45876</v>
      </c>
      <c r="AB1552">
        <v>343123.38</v>
      </c>
      <c r="AC1552">
        <v>516254.77</v>
      </c>
      <c r="AD1552">
        <v>81663364.439999998</v>
      </c>
      <c r="AE1552" s="1" t="s">
        <v>55</v>
      </c>
      <c r="AF1552" s="2">
        <v>46158</v>
      </c>
      <c r="AG1552" s="2">
        <v>45890</v>
      </c>
      <c r="AH1552" s="2"/>
      <c r="AI1552" s="1" t="s">
        <v>410</v>
      </c>
      <c r="AJ1552" s="1" t="s">
        <v>92</v>
      </c>
    </row>
    <row r="1553" spans="1:36">
      <c r="A1553" s="1" t="s">
        <v>8994</v>
      </c>
      <c r="B1553" s="1" t="s">
        <v>8995</v>
      </c>
      <c r="C1553" s="1" t="s">
        <v>8996</v>
      </c>
      <c r="D1553" s="1" t="s">
        <v>971</v>
      </c>
      <c r="E1553" s="1" t="s">
        <v>110</v>
      </c>
      <c r="F1553" s="1" t="s">
        <v>41</v>
      </c>
      <c r="G1553" s="1" t="s">
        <v>42</v>
      </c>
      <c r="H1553" s="1" t="s">
        <v>43</v>
      </c>
      <c r="I1553" s="1" t="s">
        <v>201</v>
      </c>
      <c r="J1553" t="s">
        <v>45</v>
      </c>
      <c r="K1553" t="s">
        <v>46</v>
      </c>
      <c r="L1553" s="1" t="s">
        <v>8997</v>
      </c>
      <c r="M1553" s="1" t="s">
        <v>68</v>
      </c>
      <c r="N1553" s="1" t="s">
        <v>178</v>
      </c>
      <c r="O1553" s="1" t="s">
        <v>8998</v>
      </c>
      <c r="P1553" s="1" t="s">
        <v>8999</v>
      </c>
      <c r="Q1553">
        <v>76</v>
      </c>
      <c r="R1553">
        <v>14</v>
      </c>
      <c r="S1553">
        <v>62</v>
      </c>
      <c r="T1553">
        <v>20</v>
      </c>
      <c r="U1553">
        <v>8</v>
      </c>
      <c r="V1553">
        <v>100</v>
      </c>
      <c r="W1553" s="1" t="s">
        <v>151</v>
      </c>
      <c r="X1553" s="1" t="s">
        <v>152</v>
      </c>
      <c r="Y1553" s="1" t="s">
        <v>153</v>
      </c>
      <c r="Z1553">
        <v>34</v>
      </c>
      <c r="AA1553" s="2">
        <v>45835</v>
      </c>
      <c r="AB1553">
        <v>98801.12</v>
      </c>
      <c r="AC1553">
        <v>115015.23</v>
      </c>
      <c r="AD1553">
        <v>7508885.1200000001</v>
      </c>
      <c r="AE1553" s="1" t="s">
        <v>55</v>
      </c>
      <c r="AF1553" s="2">
        <v>46169</v>
      </c>
      <c r="AG1553" s="2">
        <v>45849</v>
      </c>
      <c r="AH1553" s="2"/>
      <c r="AI1553" s="1" t="s">
        <v>91</v>
      </c>
      <c r="AJ1553" s="1" t="s">
        <v>92</v>
      </c>
    </row>
    <row r="1554" spans="1:36">
      <c r="A1554" s="1" t="s">
        <v>9000</v>
      </c>
      <c r="B1554" s="1" t="s">
        <v>9001</v>
      </c>
      <c r="C1554" s="1"/>
      <c r="D1554" s="1" t="s">
        <v>274</v>
      </c>
      <c r="E1554" s="1" t="s">
        <v>275</v>
      </c>
      <c r="F1554" s="1" t="s">
        <v>266</v>
      </c>
      <c r="G1554" s="1" t="s">
        <v>276</v>
      </c>
      <c r="H1554" s="1" t="s">
        <v>43</v>
      </c>
      <c r="I1554" s="1" t="s">
        <v>44</v>
      </c>
      <c r="J1554" t="s">
        <v>45</v>
      </c>
      <c r="K1554" t="s">
        <v>46</v>
      </c>
      <c r="L1554" s="1" t="s">
        <v>138</v>
      </c>
      <c r="M1554" s="1" t="s">
        <v>139</v>
      </c>
      <c r="N1554" s="1" t="s">
        <v>115</v>
      </c>
      <c r="O1554" s="1" t="s">
        <v>9002</v>
      </c>
      <c r="P1554" s="1" t="s">
        <v>9003</v>
      </c>
      <c r="Q1554">
        <v>646</v>
      </c>
      <c r="R1554">
        <v>142</v>
      </c>
      <c r="S1554">
        <v>504</v>
      </c>
      <c r="T1554">
        <v>60</v>
      </c>
      <c r="U1554">
        <v>24</v>
      </c>
      <c r="V1554">
        <v>600</v>
      </c>
      <c r="W1554" s="1" t="s">
        <v>259</v>
      </c>
      <c r="X1554" s="1" t="s">
        <v>260</v>
      </c>
      <c r="Y1554" s="1" t="s">
        <v>54</v>
      </c>
      <c r="Z1554">
        <v>11</v>
      </c>
      <c r="AA1554" s="2">
        <v>45961</v>
      </c>
      <c r="AB1554">
        <v>453449.06</v>
      </c>
      <c r="AC1554">
        <v>560155.99</v>
      </c>
      <c r="AD1554">
        <v>292928092.80000001</v>
      </c>
      <c r="AE1554" s="1" t="s">
        <v>55</v>
      </c>
      <c r="AF1554" s="2">
        <v>46176</v>
      </c>
      <c r="AG1554" s="2">
        <v>45967</v>
      </c>
      <c r="AH1554" s="2"/>
      <c r="AI1554" s="1" t="s">
        <v>410</v>
      </c>
      <c r="AJ1554" s="1" t="s">
        <v>92</v>
      </c>
    </row>
    <row r="1555" spans="1:36">
      <c r="A1555" s="1" t="s">
        <v>9004</v>
      </c>
      <c r="B1555" s="1" t="s">
        <v>9005</v>
      </c>
      <c r="C1555" s="1" t="s">
        <v>9006</v>
      </c>
      <c r="D1555" s="1" t="s">
        <v>109</v>
      </c>
      <c r="E1555" s="1" t="s">
        <v>110</v>
      </c>
      <c r="F1555" s="1" t="s">
        <v>111</v>
      </c>
      <c r="G1555" s="1" t="s">
        <v>187</v>
      </c>
      <c r="H1555" s="1" t="s">
        <v>43</v>
      </c>
      <c r="I1555" s="1" t="s">
        <v>44</v>
      </c>
      <c r="J1555" t="s">
        <v>65</v>
      </c>
      <c r="K1555" t="s">
        <v>66</v>
      </c>
      <c r="L1555" s="1" t="s">
        <v>9007</v>
      </c>
      <c r="M1555" s="1" t="s">
        <v>68</v>
      </c>
      <c r="N1555" s="1" t="s">
        <v>203</v>
      </c>
      <c r="O1555" s="1" t="s">
        <v>9008</v>
      </c>
      <c r="P1555" s="1" t="s">
        <v>9009</v>
      </c>
      <c r="Q1555">
        <v>105</v>
      </c>
      <c r="R1555">
        <v>27</v>
      </c>
      <c r="S1555">
        <v>78</v>
      </c>
      <c r="T1555">
        <v>60</v>
      </c>
      <c r="U1555">
        <v>18</v>
      </c>
      <c r="V1555">
        <v>240</v>
      </c>
      <c r="W1555" s="1" t="s">
        <v>72</v>
      </c>
      <c r="X1555" s="1" t="s">
        <v>73</v>
      </c>
      <c r="Y1555" s="1" t="s">
        <v>74</v>
      </c>
      <c r="Z1555">
        <v>19</v>
      </c>
      <c r="AA1555" s="2">
        <v>45756</v>
      </c>
      <c r="AB1555">
        <v>161172.48000000001</v>
      </c>
      <c r="AC1555">
        <v>217310.95</v>
      </c>
      <c r="AD1555">
        <v>16923110.399999999</v>
      </c>
      <c r="AE1555" s="1" t="s">
        <v>55</v>
      </c>
      <c r="AF1555" s="2">
        <v>46147</v>
      </c>
      <c r="AG1555" s="2">
        <v>45760</v>
      </c>
      <c r="AH1555" s="2"/>
      <c r="AI1555" s="1" t="s">
        <v>91</v>
      </c>
      <c r="AJ1555" s="1" t="s">
        <v>92</v>
      </c>
    </row>
    <row r="1556" spans="1:36">
      <c r="A1556" s="1" t="s">
        <v>9010</v>
      </c>
      <c r="B1556" s="1" t="s">
        <v>9011</v>
      </c>
      <c r="C1556" s="1" t="s">
        <v>9012</v>
      </c>
      <c r="D1556" s="1" t="s">
        <v>1179</v>
      </c>
      <c r="E1556" s="1" t="s">
        <v>110</v>
      </c>
      <c r="F1556" s="1" t="s">
        <v>41</v>
      </c>
      <c r="G1556" s="1" t="s">
        <v>786</v>
      </c>
      <c r="H1556" s="1" t="s">
        <v>43</v>
      </c>
      <c r="I1556" s="1" t="s">
        <v>44</v>
      </c>
      <c r="J1556" t="s">
        <v>45</v>
      </c>
      <c r="K1556" t="s">
        <v>46</v>
      </c>
      <c r="L1556" s="1" t="s">
        <v>9013</v>
      </c>
      <c r="M1556" s="1" t="s">
        <v>126</v>
      </c>
      <c r="N1556" s="1" t="s">
        <v>101</v>
      </c>
      <c r="O1556" s="1" t="s">
        <v>9014</v>
      </c>
      <c r="P1556" s="1" t="s">
        <v>9015</v>
      </c>
      <c r="Q1556">
        <v>429</v>
      </c>
      <c r="R1556">
        <v>43</v>
      </c>
      <c r="S1556">
        <v>386</v>
      </c>
      <c r="T1556">
        <v>100</v>
      </c>
      <c r="U1556">
        <v>30</v>
      </c>
      <c r="V1556">
        <v>400</v>
      </c>
      <c r="W1556" s="1" t="s">
        <v>181</v>
      </c>
      <c r="X1556" s="1" t="s">
        <v>182</v>
      </c>
      <c r="Y1556" s="1" t="s">
        <v>54</v>
      </c>
      <c r="Z1556">
        <v>7</v>
      </c>
      <c r="AA1556" s="2">
        <v>46142</v>
      </c>
      <c r="AB1556">
        <v>158051.85999999999</v>
      </c>
      <c r="AC1556">
        <v>218603.7</v>
      </c>
      <c r="AD1556">
        <v>67804247.939999998</v>
      </c>
      <c r="AE1556" s="1" t="s">
        <v>55</v>
      </c>
      <c r="AF1556" s="2">
        <v>46160</v>
      </c>
      <c r="AG1556" s="2">
        <v>46143</v>
      </c>
      <c r="AH1556" s="2"/>
      <c r="AI1556" s="1" t="s">
        <v>410</v>
      </c>
      <c r="AJ1556" s="1" t="s">
        <v>92</v>
      </c>
    </row>
    <row r="1557" spans="1:36">
      <c r="A1557" s="1" t="s">
        <v>9016</v>
      </c>
      <c r="B1557" s="1" t="s">
        <v>9017</v>
      </c>
      <c r="C1557" s="1" t="s">
        <v>9018</v>
      </c>
      <c r="D1557" s="1" t="s">
        <v>109</v>
      </c>
      <c r="E1557" s="1" t="s">
        <v>110</v>
      </c>
      <c r="F1557" s="1" t="s">
        <v>111</v>
      </c>
      <c r="G1557" s="1" t="s">
        <v>187</v>
      </c>
      <c r="H1557" s="1" t="s">
        <v>43</v>
      </c>
      <c r="I1557" s="1" t="s">
        <v>44</v>
      </c>
      <c r="J1557" t="s">
        <v>82</v>
      </c>
      <c r="K1557" t="s">
        <v>83</v>
      </c>
      <c r="L1557" s="1" t="s">
        <v>5625</v>
      </c>
      <c r="M1557" s="1" t="s">
        <v>48</v>
      </c>
      <c r="N1557" s="1" t="s">
        <v>69</v>
      </c>
      <c r="O1557" s="1" t="s">
        <v>1491</v>
      </c>
      <c r="P1557" s="1" t="s">
        <v>9019</v>
      </c>
      <c r="Q1557">
        <v>8</v>
      </c>
      <c r="R1557">
        <v>3</v>
      </c>
      <c r="S1557">
        <v>5</v>
      </c>
      <c r="T1557">
        <v>15</v>
      </c>
      <c r="U1557">
        <v>4</v>
      </c>
      <c r="V1557">
        <v>90</v>
      </c>
      <c r="W1557" s="1" t="s">
        <v>104</v>
      </c>
      <c r="X1557" s="1" t="s">
        <v>171</v>
      </c>
      <c r="Y1557" s="1" t="s">
        <v>54</v>
      </c>
      <c r="Z1557">
        <v>9</v>
      </c>
      <c r="AA1557" s="2">
        <v>45777</v>
      </c>
      <c r="AB1557">
        <v>207889.41</v>
      </c>
      <c r="AC1557">
        <v>305680.28000000003</v>
      </c>
      <c r="AD1557">
        <v>1663115.28</v>
      </c>
      <c r="AE1557" s="1" t="s">
        <v>55</v>
      </c>
      <c r="AF1557" s="2">
        <v>46150</v>
      </c>
      <c r="AG1557" s="2">
        <v>45790</v>
      </c>
      <c r="AH1557" s="2"/>
      <c r="AI1557" s="1" t="s">
        <v>129</v>
      </c>
      <c r="AJ1557" s="1" t="s">
        <v>57</v>
      </c>
    </row>
    <row r="1558" spans="1:36">
      <c r="A1558" s="1" t="s">
        <v>9020</v>
      </c>
      <c r="B1558" s="1" t="s">
        <v>9021</v>
      </c>
      <c r="C1558" s="1" t="s">
        <v>9022</v>
      </c>
      <c r="D1558" s="1" t="s">
        <v>894</v>
      </c>
      <c r="E1558" s="1" t="s">
        <v>275</v>
      </c>
      <c r="F1558" s="1" t="s">
        <v>622</v>
      </c>
      <c r="G1558" s="1" t="s">
        <v>747</v>
      </c>
      <c r="H1558" s="1" t="s">
        <v>43</v>
      </c>
      <c r="I1558" s="1" t="s">
        <v>44</v>
      </c>
      <c r="J1558" t="s">
        <v>45</v>
      </c>
      <c r="K1558" t="s">
        <v>46</v>
      </c>
      <c r="L1558" s="1" t="s">
        <v>2198</v>
      </c>
      <c r="M1558" s="1" t="s">
        <v>126</v>
      </c>
      <c r="N1558" s="1" t="s">
        <v>49</v>
      </c>
      <c r="O1558" s="1" t="s">
        <v>9023</v>
      </c>
      <c r="P1558" s="1" t="s">
        <v>1427</v>
      </c>
      <c r="Q1558">
        <v>33</v>
      </c>
      <c r="R1558">
        <v>7</v>
      </c>
      <c r="S1558">
        <v>26</v>
      </c>
      <c r="T1558">
        <v>10</v>
      </c>
      <c r="U1558">
        <v>4</v>
      </c>
      <c r="V1558">
        <v>40</v>
      </c>
      <c r="W1558" s="1" t="s">
        <v>249</v>
      </c>
      <c r="X1558" s="1" t="s">
        <v>375</v>
      </c>
      <c r="Y1558" s="1" t="s">
        <v>54</v>
      </c>
      <c r="Z1558">
        <v>8</v>
      </c>
      <c r="AA1558" s="2">
        <v>46056</v>
      </c>
      <c r="AB1558">
        <v>945244.75</v>
      </c>
      <c r="AC1558">
        <v>1377211.07</v>
      </c>
      <c r="AD1558">
        <v>31193076.75</v>
      </c>
      <c r="AE1558" s="1" t="s">
        <v>55</v>
      </c>
      <c r="AF1558" s="2">
        <v>46142</v>
      </c>
      <c r="AG1558" s="2">
        <v>46069</v>
      </c>
      <c r="AH1558" s="2"/>
      <c r="AI1558" s="1" t="s">
        <v>91</v>
      </c>
      <c r="AJ1558" s="1" t="s">
        <v>92</v>
      </c>
    </row>
    <row r="1559" spans="1:36">
      <c r="A1559" s="1" t="s">
        <v>9024</v>
      </c>
      <c r="B1559" s="1" t="s">
        <v>9025</v>
      </c>
      <c r="C1559" s="1" t="s">
        <v>9026</v>
      </c>
      <c r="D1559" s="1" t="s">
        <v>564</v>
      </c>
      <c r="E1559" s="1" t="s">
        <v>265</v>
      </c>
      <c r="F1559" s="1" t="s">
        <v>266</v>
      </c>
      <c r="G1559" s="1" t="s">
        <v>313</v>
      </c>
      <c r="H1559" s="1" t="s">
        <v>43</v>
      </c>
      <c r="I1559" s="1" t="s">
        <v>44</v>
      </c>
      <c r="J1559" t="s">
        <v>65</v>
      </c>
      <c r="K1559" t="s">
        <v>66</v>
      </c>
      <c r="L1559" s="1" t="s">
        <v>9027</v>
      </c>
      <c r="M1559" s="1" t="s">
        <v>139</v>
      </c>
      <c r="N1559" s="1" t="s">
        <v>178</v>
      </c>
      <c r="O1559" s="1" t="s">
        <v>9028</v>
      </c>
      <c r="P1559" s="1" t="s">
        <v>9029</v>
      </c>
      <c r="Q1559">
        <v>98</v>
      </c>
      <c r="R1559">
        <v>16</v>
      </c>
      <c r="S1559">
        <v>82</v>
      </c>
      <c r="T1559">
        <v>60</v>
      </c>
      <c r="U1559">
        <v>18</v>
      </c>
      <c r="V1559">
        <v>360</v>
      </c>
      <c r="W1559" s="1" t="s">
        <v>52</v>
      </c>
      <c r="X1559" s="1" t="s">
        <v>53</v>
      </c>
      <c r="Y1559" s="1" t="s">
        <v>54</v>
      </c>
      <c r="Z1559">
        <v>2</v>
      </c>
      <c r="AA1559" s="2">
        <v>46103</v>
      </c>
      <c r="AB1559">
        <v>160016.26999999999</v>
      </c>
      <c r="AC1559">
        <v>185602.01</v>
      </c>
      <c r="AD1559">
        <v>15681594.460000001</v>
      </c>
      <c r="AE1559" s="1" t="s">
        <v>55</v>
      </c>
      <c r="AF1559" s="2">
        <v>46188</v>
      </c>
      <c r="AG1559" s="2">
        <v>46117</v>
      </c>
      <c r="AH1559" s="2"/>
      <c r="AI1559" s="1" t="s">
        <v>91</v>
      </c>
      <c r="AJ1559" s="1" t="s">
        <v>92</v>
      </c>
    </row>
    <row r="1560" spans="1:36">
      <c r="A1560" s="1" t="s">
        <v>9030</v>
      </c>
      <c r="B1560" s="1" t="s">
        <v>9031</v>
      </c>
      <c r="C1560" s="1" t="s">
        <v>9032</v>
      </c>
      <c r="D1560" s="1" t="s">
        <v>564</v>
      </c>
      <c r="E1560" s="1" t="s">
        <v>265</v>
      </c>
      <c r="F1560" s="1" t="s">
        <v>266</v>
      </c>
      <c r="G1560" s="1" t="s">
        <v>276</v>
      </c>
      <c r="H1560" s="1" t="s">
        <v>43</v>
      </c>
      <c r="I1560" s="1" t="s">
        <v>44</v>
      </c>
      <c r="J1560" t="s">
        <v>82</v>
      </c>
      <c r="K1560" t="s">
        <v>83</v>
      </c>
      <c r="L1560" s="1" t="s">
        <v>9033</v>
      </c>
      <c r="M1560" s="1" t="s">
        <v>126</v>
      </c>
      <c r="N1560" s="1" t="s">
        <v>69</v>
      </c>
      <c r="O1560" s="1" t="s">
        <v>9034</v>
      </c>
      <c r="P1560" s="1" t="s">
        <v>9035</v>
      </c>
      <c r="Q1560">
        <v>116</v>
      </c>
      <c r="R1560">
        <v>24</v>
      </c>
      <c r="S1560">
        <v>92</v>
      </c>
      <c r="T1560">
        <v>20</v>
      </c>
      <c r="U1560">
        <v>10</v>
      </c>
      <c r="V1560">
        <v>200</v>
      </c>
      <c r="W1560" s="1" t="s">
        <v>151</v>
      </c>
      <c r="X1560" s="1" t="s">
        <v>152</v>
      </c>
      <c r="Y1560" s="1" t="s">
        <v>153</v>
      </c>
      <c r="Z1560">
        <v>38</v>
      </c>
      <c r="AA1560" s="2">
        <v>46003</v>
      </c>
      <c r="AB1560">
        <v>205774.17</v>
      </c>
      <c r="AC1560">
        <v>279872.37</v>
      </c>
      <c r="AD1560">
        <v>23869803.719999999</v>
      </c>
      <c r="AE1560" s="1" t="s">
        <v>55</v>
      </c>
      <c r="AF1560" s="2">
        <v>46145</v>
      </c>
      <c r="AG1560" s="2">
        <v>46011</v>
      </c>
      <c r="AH1560" s="2"/>
      <c r="AI1560" s="1" t="s">
        <v>91</v>
      </c>
      <c r="AJ1560" s="1" t="s">
        <v>92</v>
      </c>
    </row>
    <row r="1561" spans="1:36">
      <c r="A1561" s="1" t="s">
        <v>9036</v>
      </c>
      <c r="B1561" s="1" t="s">
        <v>9037</v>
      </c>
      <c r="C1561" s="1" t="s">
        <v>9038</v>
      </c>
      <c r="D1561" s="1" t="s">
        <v>355</v>
      </c>
      <c r="E1561" s="1" t="s">
        <v>62</v>
      </c>
      <c r="F1561" s="1" t="s">
        <v>123</v>
      </c>
      <c r="G1561" s="1" t="s">
        <v>124</v>
      </c>
      <c r="H1561" s="1" t="s">
        <v>43</v>
      </c>
      <c r="I1561" s="1" t="s">
        <v>44</v>
      </c>
      <c r="J1561" t="s">
        <v>65</v>
      </c>
      <c r="K1561" t="s">
        <v>66</v>
      </c>
      <c r="L1561" s="1" t="s">
        <v>1942</v>
      </c>
      <c r="M1561" s="1" t="s">
        <v>168</v>
      </c>
      <c r="N1561" s="1" t="s">
        <v>278</v>
      </c>
      <c r="O1561" s="1" t="s">
        <v>9039</v>
      </c>
      <c r="P1561" s="1" t="s">
        <v>9040</v>
      </c>
      <c r="Q1561">
        <v>32</v>
      </c>
      <c r="R1561">
        <v>7</v>
      </c>
      <c r="S1561">
        <v>25</v>
      </c>
      <c r="T1561">
        <v>10</v>
      </c>
      <c r="U1561">
        <v>3</v>
      </c>
      <c r="V1561">
        <v>50</v>
      </c>
      <c r="W1561" s="1" t="s">
        <v>72</v>
      </c>
      <c r="X1561" s="1" t="s">
        <v>73</v>
      </c>
      <c r="Y1561" s="1" t="s">
        <v>74</v>
      </c>
      <c r="Z1561">
        <v>14</v>
      </c>
      <c r="AA1561" s="2">
        <v>45958</v>
      </c>
      <c r="AB1561">
        <v>297313.28999999998</v>
      </c>
      <c r="AC1561">
        <v>405408.89</v>
      </c>
      <c r="AD1561">
        <v>9514025.2799999993</v>
      </c>
      <c r="AE1561" s="1" t="s">
        <v>55</v>
      </c>
      <c r="AF1561" s="2">
        <v>46161</v>
      </c>
      <c r="AG1561" s="2">
        <v>45973</v>
      </c>
      <c r="AH1561" s="2"/>
      <c r="AI1561" s="1" t="s">
        <v>91</v>
      </c>
      <c r="AJ1561" s="1" t="s">
        <v>92</v>
      </c>
    </row>
    <row r="1562" spans="1:36">
      <c r="A1562" s="1" t="s">
        <v>9041</v>
      </c>
      <c r="B1562" s="1" t="s">
        <v>9042</v>
      </c>
      <c r="C1562" s="1" t="s">
        <v>9043</v>
      </c>
      <c r="D1562" s="1" t="s">
        <v>303</v>
      </c>
      <c r="E1562" s="1" t="s">
        <v>146</v>
      </c>
      <c r="F1562" s="1" t="s">
        <v>63</v>
      </c>
      <c r="G1562" s="1" t="s">
        <v>304</v>
      </c>
      <c r="H1562" s="1" t="s">
        <v>43</v>
      </c>
      <c r="I1562" s="1" t="s">
        <v>44</v>
      </c>
      <c r="J1562" t="s">
        <v>65</v>
      </c>
      <c r="K1562" t="s">
        <v>66</v>
      </c>
      <c r="L1562" s="1" t="s">
        <v>9044</v>
      </c>
      <c r="M1562" s="1" t="s">
        <v>100</v>
      </c>
      <c r="N1562" s="1" t="s">
        <v>115</v>
      </c>
      <c r="O1562" s="1" t="s">
        <v>9045</v>
      </c>
      <c r="P1562" s="1" t="s">
        <v>9046</v>
      </c>
      <c r="Q1562">
        <v>36</v>
      </c>
      <c r="R1562">
        <v>10</v>
      </c>
      <c r="S1562">
        <v>26</v>
      </c>
      <c r="T1562">
        <v>20</v>
      </c>
      <c r="U1562">
        <v>6</v>
      </c>
      <c r="V1562">
        <v>80</v>
      </c>
      <c r="W1562" s="1" t="s">
        <v>72</v>
      </c>
      <c r="X1562" s="1" t="s">
        <v>73</v>
      </c>
      <c r="Y1562" s="1" t="s">
        <v>74</v>
      </c>
      <c r="Z1562">
        <v>17</v>
      </c>
      <c r="AA1562" s="2">
        <v>45947</v>
      </c>
      <c r="AB1562">
        <v>161321.57</v>
      </c>
      <c r="AC1562">
        <v>186051.88</v>
      </c>
      <c r="AD1562">
        <v>5807576.5199999996</v>
      </c>
      <c r="AE1562" s="1" t="s">
        <v>55</v>
      </c>
      <c r="AF1562" s="2">
        <v>46162</v>
      </c>
      <c r="AG1562" s="2">
        <v>45950</v>
      </c>
      <c r="AH1562" s="2">
        <v>46778</v>
      </c>
      <c r="AI1562" s="1" t="s">
        <v>91</v>
      </c>
      <c r="AJ1562" s="1" t="s">
        <v>92</v>
      </c>
    </row>
    <row r="1563" spans="1:36">
      <c r="A1563" s="1" t="s">
        <v>9047</v>
      </c>
      <c r="B1563" s="1" t="s">
        <v>9048</v>
      </c>
      <c r="C1563" s="1" t="s">
        <v>9049</v>
      </c>
      <c r="D1563" s="1" t="s">
        <v>3456</v>
      </c>
      <c r="E1563" s="1" t="s">
        <v>110</v>
      </c>
      <c r="F1563" s="1" t="s">
        <v>363</v>
      </c>
      <c r="G1563" s="1" t="s">
        <v>364</v>
      </c>
      <c r="H1563" s="1" t="s">
        <v>43</v>
      </c>
      <c r="I1563" s="1" t="s">
        <v>44</v>
      </c>
      <c r="J1563" t="s">
        <v>45</v>
      </c>
      <c r="K1563" t="s">
        <v>46</v>
      </c>
      <c r="L1563" s="1" t="s">
        <v>9050</v>
      </c>
      <c r="M1563" s="1" t="s">
        <v>48</v>
      </c>
      <c r="N1563" s="1" t="s">
        <v>178</v>
      </c>
      <c r="O1563" s="1" t="s">
        <v>9051</v>
      </c>
      <c r="P1563" s="1" t="s">
        <v>2782</v>
      </c>
      <c r="Q1563">
        <v>17</v>
      </c>
      <c r="R1563">
        <v>4</v>
      </c>
      <c r="S1563">
        <v>13</v>
      </c>
      <c r="T1563">
        <v>40</v>
      </c>
      <c r="U1563">
        <v>20</v>
      </c>
      <c r="V1563">
        <v>200</v>
      </c>
      <c r="W1563" s="1" t="s">
        <v>52</v>
      </c>
      <c r="X1563" s="1" t="s">
        <v>53</v>
      </c>
      <c r="Y1563" s="1" t="s">
        <v>54</v>
      </c>
      <c r="Z1563">
        <v>8</v>
      </c>
      <c r="AA1563" s="2">
        <v>46001</v>
      </c>
      <c r="AB1563">
        <v>50850.93</v>
      </c>
      <c r="AC1563">
        <v>76567.94</v>
      </c>
      <c r="AD1563">
        <v>864465.81</v>
      </c>
      <c r="AE1563" s="1" t="s">
        <v>55</v>
      </c>
      <c r="AF1563" s="2">
        <v>46164</v>
      </c>
      <c r="AG1563" s="2">
        <v>46009</v>
      </c>
      <c r="AH1563" s="2"/>
      <c r="AI1563" s="1" t="s">
        <v>129</v>
      </c>
      <c r="AJ1563" s="1" t="s">
        <v>57</v>
      </c>
    </row>
    <row r="1564" spans="1:36">
      <c r="A1564" s="1" t="s">
        <v>9052</v>
      </c>
      <c r="B1564" s="1" t="s">
        <v>9053</v>
      </c>
      <c r="C1564" s="1" t="s">
        <v>9054</v>
      </c>
      <c r="D1564" s="1" t="s">
        <v>1240</v>
      </c>
      <c r="E1564" s="1" t="s">
        <v>243</v>
      </c>
      <c r="F1564" s="1" t="s">
        <v>244</v>
      </c>
      <c r="G1564" s="1" t="s">
        <v>245</v>
      </c>
      <c r="H1564" s="1" t="s">
        <v>43</v>
      </c>
      <c r="I1564" s="1" t="s">
        <v>44</v>
      </c>
      <c r="J1564" t="s">
        <v>65</v>
      </c>
      <c r="K1564" t="s">
        <v>66</v>
      </c>
      <c r="L1564" s="1" t="s">
        <v>9055</v>
      </c>
      <c r="M1564" s="1" t="s">
        <v>48</v>
      </c>
      <c r="N1564" s="1" t="s">
        <v>194</v>
      </c>
      <c r="O1564" s="1" t="s">
        <v>9056</v>
      </c>
      <c r="P1564" s="1" t="s">
        <v>9057</v>
      </c>
      <c r="Q1564">
        <v>180</v>
      </c>
      <c r="R1564">
        <v>21</v>
      </c>
      <c r="S1564">
        <v>159</v>
      </c>
      <c r="T1564">
        <v>30</v>
      </c>
      <c r="U1564">
        <v>12</v>
      </c>
      <c r="V1564">
        <v>180</v>
      </c>
      <c r="W1564" s="1" t="s">
        <v>444</v>
      </c>
      <c r="X1564" s="1" t="s">
        <v>445</v>
      </c>
      <c r="Y1564" s="1" t="s">
        <v>74</v>
      </c>
      <c r="Z1564">
        <v>20</v>
      </c>
      <c r="AA1564" s="2">
        <v>46072</v>
      </c>
      <c r="AB1564">
        <v>66152.009999999995</v>
      </c>
      <c r="AC1564">
        <v>83009.429999999993</v>
      </c>
      <c r="AD1564">
        <v>11907361.800000001</v>
      </c>
      <c r="AE1564" s="1" t="s">
        <v>55</v>
      </c>
      <c r="AF1564" s="2">
        <v>46168</v>
      </c>
      <c r="AG1564" s="2">
        <v>46077</v>
      </c>
      <c r="AH1564" s="2"/>
      <c r="AI1564" s="1" t="s">
        <v>91</v>
      </c>
      <c r="AJ1564" s="1" t="s">
        <v>92</v>
      </c>
    </row>
    <row r="1565" spans="1:36">
      <c r="A1565" s="1" t="s">
        <v>9058</v>
      </c>
      <c r="B1565" s="1" t="s">
        <v>9059</v>
      </c>
      <c r="C1565" s="1" t="s">
        <v>9060</v>
      </c>
      <c r="D1565" s="1" t="s">
        <v>636</v>
      </c>
      <c r="E1565" s="1" t="s">
        <v>134</v>
      </c>
      <c r="F1565" s="1" t="s">
        <v>217</v>
      </c>
      <c r="G1565" s="1" t="s">
        <v>487</v>
      </c>
      <c r="H1565" s="1" t="s">
        <v>43</v>
      </c>
      <c r="I1565" s="1" t="s">
        <v>44</v>
      </c>
      <c r="J1565" t="s">
        <v>45</v>
      </c>
      <c r="K1565" t="s">
        <v>46</v>
      </c>
      <c r="L1565" s="1" t="s">
        <v>3335</v>
      </c>
      <c r="M1565" s="1" t="s">
        <v>114</v>
      </c>
      <c r="N1565" s="1" t="s">
        <v>49</v>
      </c>
      <c r="O1565" s="1" t="s">
        <v>9061</v>
      </c>
      <c r="P1565" s="1" t="s">
        <v>9062</v>
      </c>
      <c r="Q1565">
        <v>35</v>
      </c>
      <c r="R1565">
        <v>0</v>
      </c>
      <c r="S1565">
        <v>35</v>
      </c>
      <c r="T1565">
        <v>60</v>
      </c>
      <c r="U1565">
        <v>18</v>
      </c>
      <c r="V1565">
        <v>360</v>
      </c>
      <c r="W1565" s="1" t="s">
        <v>249</v>
      </c>
      <c r="X1565" s="1" t="s">
        <v>375</v>
      </c>
      <c r="Y1565" s="1" t="s">
        <v>54</v>
      </c>
      <c r="Z1565">
        <v>5</v>
      </c>
      <c r="AA1565" s="2">
        <v>46147</v>
      </c>
      <c r="AB1565">
        <v>367547.17</v>
      </c>
      <c r="AC1565">
        <v>520532.8</v>
      </c>
      <c r="AD1565">
        <v>12864150.949999999</v>
      </c>
      <c r="AE1565" s="1" t="s">
        <v>55</v>
      </c>
      <c r="AF1565" s="2">
        <v>46145</v>
      </c>
      <c r="AG1565" s="2">
        <v>46158</v>
      </c>
      <c r="AH1565" s="2"/>
      <c r="AI1565" s="1" t="s">
        <v>129</v>
      </c>
      <c r="AJ1565" s="1" t="s">
        <v>57</v>
      </c>
    </row>
    <row r="1566" spans="1:36">
      <c r="A1566" s="1" t="s">
        <v>9063</v>
      </c>
      <c r="B1566" s="1" t="s">
        <v>9064</v>
      </c>
      <c r="C1566" s="1" t="s">
        <v>9065</v>
      </c>
      <c r="D1566" s="1" t="s">
        <v>274</v>
      </c>
      <c r="E1566" s="1" t="s">
        <v>275</v>
      </c>
      <c r="F1566" s="1" t="s">
        <v>266</v>
      </c>
      <c r="G1566" s="1" t="s">
        <v>267</v>
      </c>
      <c r="H1566" s="1" t="s">
        <v>43</v>
      </c>
      <c r="I1566" s="1" t="s">
        <v>44</v>
      </c>
      <c r="J1566" t="s">
        <v>82</v>
      </c>
      <c r="K1566" t="s">
        <v>83</v>
      </c>
      <c r="L1566" s="1" t="s">
        <v>7395</v>
      </c>
      <c r="M1566" s="1" t="s">
        <v>68</v>
      </c>
      <c r="N1566" s="1" t="s">
        <v>69</v>
      </c>
      <c r="O1566" s="1" t="s">
        <v>9066</v>
      </c>
      <c r="P1566" s="1" t="s">
        <v>9067</v>
      </c>
      <c r="Q1566">
        <v>12</v>
      </c>
      <c r="R1566">
        <v>2</v>
      </c>
      <c r="S1566">
        <v>10</v>
      </c>
      <c r="T1566">
        <v>10</v>
      </c>
      <c r="U1566">
        <v>4</v>
      </c>
      <c r="V1566">
        <v>60</v>
      </c>
      <c r="W1566" s="1" t="s">
        <v>151</v>
      </c>
      <c r="X1566" s="1" t="s">
        <v>152</v>
      </c>
      <c r="Y1566" s="1" t="s">
        <v>153</v>
      </c>
      <c r="Z1566">
        <v>36</v>
      </c>
      <c r="AA1566" s="2">
        <v>45948</v>
      </c>
      <c r="AB1566">
        <v>656251.25</v>
      </c>
      <c r="AC1566">
        <v>906050.44</v>
      </c>
      <c r="AD1566">
        <v>7875015</v>
      </c>
      <c r="AE1566" s="1" t="s">
        <v>55</v>
      </c>
      <c r="AF1566" s="2">
        <v>46181</v>
      </c>
      <c r="AG1566" s="2">
        <v>45956</v>
      </c>
      <c r="AH1566" s="2"/>
      <c r="AI1566" s="1" t="s">
        <v>91</v>
      </c>
      <c r="AJ1566" s="1" t="s">
        <v>92</v>
      </c>
    </row>
    <row r="1567" spans="1:36">
      <c r="A1567" s="1" t="s">
        <v>9068</v>
      </c>
      <c r="B1567" s="1" t="s">
        <v>9069</v>
      </c>
      <c r="C1567" s="1" t="s">
        <v>9070</v>
      </c>
      <c r="D1567" s="1" t="s">
        <v>399</v>
      </c>
      <c r="E1567" s="1" t="s">
        <v>110</v>
      </c>
      <c r="F1567" s="1" t="s">
        <v>363</v>
      </c>
      <c r="G1567" s="1" t="s">
        <v>400</v>
      </c>
      <c r="H1567" s="1" t="s">
        <v>43</v>
      </c>
      <c r="I1567" s="1" t="s">
        <v>44</v>
      </c>
      <c r="J1567" t="s">
        <v>45</v>
      </c>
      <c r="K1567" t="s">
        <v>46</v>
      </c>
      <c r="L1567" s="1" t="s">
        <v>305</v>
      </c>
      <c r="M1567" s="1" t="s">
        <v>139</v>
      </c>
      <c r="N1567" s="1" t="s">
        <v>194</v>
      </c>
      <c r="O1567" s="1" t="s">
        <v>9071</v>
      </c>
      <c r="P1567" s="1" t="s">
        <v>9072</v>
      </c>
      <c r="Q1567">
        <v>275</v>
      </c>
      <c r="R1567">
        <v>58</v>
      </c>
      <c r="S1567">
        <v>217</v>
      </c>
      <c r="T1567">
        <v>60</v>
      </c>
      <c r="U1567">
        <v>18</v>
      </c>
      <c r="V1567">
        <v>360</v>
      </c>
      <c r="W1567" s="1" t="s">
        <v>52</v>
      </c>
      <c r="X1567" s="1" t="s">
        <v>53</v>
      </c>
      <c r="Y1567" s="1" t="s">
        <v>54</v>
      </c>
      <c r="Z1567">
        <v>4</v>
      </c>
      <c r="AA1567" s="2">
        <v>45987</v>
      </c>
      <c r="AB1567">
        <v>44554.01</v>
      </c>
      <c r="AC1567">
        <v>56891.25</v>
      </c>
      <c r="AD1567">
        <v>12252352.75</v>
      </c>
      <c r="AE1567" s="1" t="s">
        <v>55</v>
      </c>
      <c r="AF1567" s="2">
        <v>46196</v>
      </c>
      <c r="AG1567" s="2">
        <v>45998</v>
      </c>
      <c r="AH1567" s="2"/>
      <c r="AI1567" s="1" t="s">
        <v>91</v>
      </c>
      <c r="AJ1567" s="1" t="s">
        <v>92</v>
      </c>
    </row>
    <row r="1568" spans="1:36">
      <c r="A1568" s="1" t="s">
        <v>9073</v>
      </c>
      <c r="B1568" s="1" t="s">
        <v>9074</v>
      </c>
      <c r="C1568" s="1" t="s">
        <v>9075</v>
      </c>
      <c r="D1568" s="1" t="s">
        <v>1912</v>
      </c>
      <c r="E1568" s="1" t="s">
        <v>714</v>
      </c>
      <c r="F1568" s="1" t="s">
        <v>97</v>
      </c>
      <c r="G1568" s="1" t="s">
        <v>715</v>
      </c>
      <c r="H1568" s="1" t="s">
        <v>43</v>
      </c>
      <c r="I1568" s="1" t="s">
        <v>44</v>
      </c>
      <c r="J1568" t="s">
        <v>65</v>
      </c>
      <c r="K1568" t="s">
        <v>66</v>
      </c>
      <c r="L1568" s="1" t="s">
        <v>7823</v>
      </c>
      <c r="M1568" s="1" t="s">
        <v>100</v>
      </c>
      <c r="N1568" s="1" t="s">
        <v>49</v>
      </c>
      <c r="O1568" s="1" t="s">
        <v>9076</v>
      </c>
      <c r="P1568" s="1" t="s">
        <v>9077</v>
      </c>
      <c r="Q1568">
        <v>143</v>
      </c>
      <c r="R1568">
        <v>12</v>
      </c>
      <c r="S1568">
        <v>131</v>
      </c>
      <c r="T1568">
        <v>60</v>
      </c>
      <c r="U1568">
        <v>18</v>
      </c>
      <c r="V1568">
        <v>240</v>
      </c>
      <c r="W1568" s="1" t="s">
        <v>181</v>
      </c>
      <c r="X1568" s="1" t="s">
        <v>182</v>
      </c>
      <c r="Y1568" s="1" t="s">
        <v>54</v>
      </c>
      <c r="Z1568">
        <v>11</v>
      </c>
      <c r="AA1568" s="2">
        <v>46126</v>
      </c>
      <c r="AB1568">
        <v>158563.31</v>
      </c>
      <c r="AC1568">
        <v>204838.82</v>
      </c>
      <c r="AD1568">
        <v>22674553.329999998</v>
      </c>
      <c r="AE1568" s="1" t="s">
        <v>55</v>
      </c>
      <c r="AF1568" s="2">
        <v>46175</v>
      </c>
      <c r="AG1568" s="2">
        <v>46139</v>
      </c>
      <c r="AH1568" s="2"/>
      <c r="AI1568" s="1" t="s">
        <v>91</v>
      </c>
      <c r="AJ1568" s="1" t="s">
        <v>92</v>
      </c>
    </row>
    <row r="1569" spans="1:36">
      <c r="A1569" s="1" t="s">
        <v>9078</v>
      </c>
      <c r="B1569" s="1" t="s">
        <v>9079</v>
      </c>
      <c r="C1569" s="1" t="s">
        <v>9080</v>
      </c>
      <c r="D1569" s="1" t="s">
        <v>39</v>
      </c>
      <c r="E1569" s="1" t="s">
        <v>40</v>
      </c>
      <c r="F1569" s="1" t="s">
        <v>41</v>
      </c>
      <c r="G1569" s="1" t="s">
        <v>42</v>
      </c>
      <c r="H1569" s="1" t="s">
        <v>43</v>
      </c>
      <c r="I1569" s="1" t="s">
        <v>44</v>
      </c>
      <c r="J1569" t="s">
        <v>82</v>
      </c>
      <c r="K1569" t="s">
        <v>83</v>
      </c>
      <c r="L1569" s="1" t="s">
        <v>1415</v>
      </c>
      <c r="M1569" s="1" t="s">
        <v>126</v>
      </c>
      <c r="N1569" s="1" t="s">
        <v>203</v>
      </c>
      <c r="O1569" s="1" t="s">
        <v>9081</v>
      </c>
      <c r="P1569" s="1" t="s">
        <v>9082</v>
      </c>
      <c r="Q1569">
        <v>50</v>
      </c>
      <c r="R1569">
        <v>0</v>
      </c>
      <c r="S1569">
        <v>50</v>
      </c>
      <c r="T1569">
        <v>15</v>
      </c>
      <c r="U1569">
        <v>6</v>
      </c>
      <c r="V1569">
        <v>75</v>
      </c>
      <c r="W1569" s="1" t="s">
        <v>88</v>
      </c>
      <c r="X1569" s="1" t="s">
        <v>89</v>
      </c>
      <c r="Y1569" s="1" t="s">
        <v>90</v>
      </c>
      <c r="Z1569">
        <v>31</v>
      </c>
      <c r="AA1569" s="2">
        <v>46138</v>
      </c>
      <c r="AB1569">
        <v>84491.47</v>
      </c>
      <c r="AC1569">
        <v>111382.88</v>
      </c>
      <c r="AD1569">
        <v>4224573.5</v>
      </c>
      <c r="AE1569" s="1" t="s">
        <v>55</v>
      </c>
      <c r="AF1569" s="2">
        <v>46169</v>
      </c>
      <c r="AG1569" s="2">
        <v>46150</v>
      </c>
      <c r="AH1569" s="2"/>
      <c r="AI1569" s="1" t="s">
        <v>91</v>
      </c>
      <c r="AJ1569" s="1" t="s">
        <v>92</v>
      </c>
    </row>
    <row r="1570" spans="1:36">
      <c r="A1570" s="1" t="s">
        <v>9083</v>
      </c>
      <c r="B1570" s="1" t="s">
        <v>9084</v>
      </c>
      <c r="C1570" s="1" t="s">
        <v>9085</v>
      </c>
      <c r="D1570" s="1" t="s">
        <v>320</v>
      </c>
      <c r="E1570" s="1" t="s">
        <v>40</v>
      </c>
      <c r="F1570" s="1" t="s">
        <v>123</v>
      </c>
      <c r="G1570" s="1" t="s">
        <v>200</v>
      </c>
      <c r="H1570" s="1" t="s">
        <v>43</v>
      </c>
      <c r="I1570" s="1" t="s">
        <v>44</v>
      </c>
      <c r="J1570" t="s">
        <v>65</v>
      </c>
      <c r="K1570" t="s">
        <v>66</v>
      </c>
      <c r="L1570" s="1" t="s">
        <v>9086</v>
      </c>
      <c r="M1570" s="1" t="s">
        <v>68</v>
      </c>
      <c r="N1570" s="1" t="s">
        <v>69</v>
      </c>
      <c r="O1570" s="1" t="s">
        <v>1709</v>
      </c>
      <c r="P1570" s="1" t="s">
        <v>9087</v>
      </c>
      <c r="Q1570">
        <v>197</v>
      </c>
      <c r="R1570">
        <v>17</v>
      </c>
      <c r="S1570">
        <v>180</v>
      </c>
      <c r="T1570">
        <v>25</v>
      </c>
      <c r="U1570">
        <v>7</v>
      </c>
      <c r="V1570">
        <v>150</v>
      </c>
      <c r="W1570" s="1" t="s">
        <v>161</v>
      </c>
      <c r="X1570" s="1" t="s">
        <v>162</v>
      </c>
      <c r="Y1570" s="1" t="s">
        <v>54</v>
      </c>
      <c r="Z1570">
        <v>4</v>
      </c>
      <c r="AA1570" s="2">
        <v>45975</v>
      </c>
      <c r="AB1570">
        <v>247249.44</v>
      </c>
      <c r="AC1570">
        <v>287870.88</v>
      </c>
      <c r="AD1570">
        <v>48708139.68</v>
      </c>
      <c r="AE1570" s="1" t="s">
        <v>55</v>
      </c>
      <c r="AF1570" s="2">
        <v>46183</v>
      </c>
      <c r="AG1570" s="2">
        <v>45989</v>
      </c>
      <c r="AH1570" s="2"/>
      <c r="AI1570" s="1" t="s">
        <v>410</v>
      </c>
      <c r="AJ1570" s="1" t="s">
        <v>92</v>
      </c>
    </row>
    <row r="1571" spans="1:36">
      <c r="A1571" s="1" t="s">
        <v>9088</v>
      </c>
      <c r="B1571" s="1" t="s">
        <v>9089</v>
      </c>
      <c r="C1571" s="1" t="s">
        <v>9090</v>
      </c>
      <c r="D1571" s="1" t="s">
        <v>348</v>
      </c>
      <c r="E1571" s="1" t="s">
        <v>134</v>
      </c>
      <c r="F1571" s="1" t="s">
        <v>135</v>
      </c>
      <c r="G1571" s="1" t="s">
        <v>706</v>
      </c>
      <c r="H1571" s="1" t="s">
        <v>137</v>
      </c>
      <c r="I1571" s="1" t="s">
        <v>44</v>
      </c>
      <c r="J1571" t="s">
        <v>45</v>
      </c>
      <c r="K1571" t="s">
        <v>46</v>
      </c>
      <c r="L1571" s="1" t="s">
        <v>9091</v>
      </c>
      <c r="M1571" s="1" t="s">
        <v>139</v>
      </c>
      <c r="N1571" s="1" t="s">
        <v>278</v>
      </c>
      <c r="O1571" s="1" t="s">
        <v>9092</v>
      </c>
      <c r="P1571" s="1" t="s">
        <v>9093</v>
      </c>
      <c r="Q1571">
        <v>19</v>
      </c>
      <c r="R1571">
        <v>2</v>
      </c>
      <c r="S1571">
        <v>17</v>
      </c>
      <c r="T1571">
        <v>60</v>
      </c>
      <c r="U1571">
        <v>18</v>
      </c>
      <c r="V1571">
        <v>300</v>
      </c>
      <c r="W1571" s="1" t="s">
        <v>72</v>
      </c>
      <c r="X1571" s="1" t="s">
        <v>73</v>
      </c>
      <c r="Y1571" s="1" t="s">
        <v>74</v>
      </c>
      <c r="Z1571">
        <v>14</v>
      </c>
      <c r="AA1571" s="2">
        <v>45922</v>
      </c>
      <c r="AB1571">
        <v>42555.67</v>
      </c>
      <c r="AC1571">
        <v>48982.13</v>
      </c>
      <c r="AD1571">
        <v>808557.73</v>
      </c>
      <c r="AE1571" s="1" t="s">
        <v>55</v>
      </c>
      <c r="AF1571" s="2">
        <v>46176</v>
      </c>
      <c r="AG1571" s="2">
        <v>45930</v>
      </c>
      <c r="AH1571" s="2">
        <v>46881</v>
      </c>
      <c r="AI1571" s="1" t="s">
        <v>129</v>
      </c>
      <c r="AJ1571" s="1" t="s">
        <v>57</v>
      </c>
    </row>
    <row r="1572" spans="1:36">
      <c r="A1572" s="1" t="s">
        <v>9094</v>
      </c>
      <c r="B1572" s="1" t="s">
        <v>9095</v>
      </c>
      <c r="C1572" s="1" t="s">
        <v>9096</v>
      </c>
      <c r="D1572" s="1" t="s">
        <v>1135</v>
      </c>
      <c r="E1572" s="1" t="s">
        <v>122</v>
      </c>
      <c r="F1572" s="1" t="s">
        <v>123</v>
      </c>
      <c r="G1572" s="1" t="s">
        <v>124</v>
      </c>
      <c r="H1572" s="1" t="s">
        <v>43</v>
      </c>
      <c r="I1572" s="1" t="s">
        <v>44</v>
      </c>
      <c r="J1572" t="s">
        <v>65</v>
      </c>
      <c r="K1572" t="s">
        <v>66</v>
      </c>
      <c r="L1572" s="1" t="s">
        <v>9097</v>
      </c>
      <c r="M1572" s="1" t="s">
        <v>114</v>
      </c>
      <c r="N1572" s="1" t="s">
        <v>278</v>
      </c>
      <c r="O1572" s="1" t="s">
        <v>9098</v>
      </c>
      <c r="P1572" s="1" t="s">
        <v>9099</v>
      </c>
      <c r="Q1572">
        <v>286</v>
      </c>
      <c r="R1572">
        <v>43</v>
      </c>
      <c r="S1572">
        <v>243</v>
      </c>
      <c r="T1572">
        <v>50</v>
      </c>
      <c r="U1572">
        <v>25</v>
      </c>
      <c r="V1572">
        <v>200</v>
      </c>
      <c r="W1572" s="1" t="s">
        <v>72</v>
      </c>
      <c r="X1572" s="1" t="s">
        <v>73</v>
      </c>
      <c r="Y1572" s="1" t="s">
        <v>74</v>
      </c>
      <c r="Z1572">
        <v>15</v>
      </c>
      <c r="AA1572" s="2">
        <v>45972</v>
      </c>
      <c r="AB1572">
        <v>133547.73000000001</v>
      </c>
      <c r="AC1572">
        <v>166662.38</v>
      </c>
      <c r="AD1572">
        <v>38194650.780000001</v>
      </c>
      <c r="AE1572" s="1" t="s">
        <v>55</v>
      </c>
      <c r="AF1572" s="2">
        <v>46195</v>
      </c>
      <c r="AG1572" s="2">
        <v>45984</v>
      </c>
      <c r="AH1572" s="2"/>
      <c r="AI1572" s="1" t="s">
        <v>410</v>
      </c>
      <c r="AJ1572" s="1" t="s">
        <v>92</v>
      </c>
    </row>
    <row r="1573" spans="1:36">
      <c r="A1573" s="1" t="s">
        <v>9100</v>
      </c>
      <c r="B1573" s="1" t="s">
        <v>9101</v>
      </c>
      <c r="C1573" s="1" t="s">
        <v>9102</v>
      </c>
      <c r="D1573" s="1" t="s">
        <v>1343</v>
      </c>
      <c r="E1573" s="1" t="s">
        <v>122</v>
      </c>
      <c r="F1573" s="1" t="s">
        <v>80</v>
      </c>
      <c r="G1573" s="1" t="s">
        <v>81</v>
      </c>
      <c r="H1573" s="1" t="s">
        <v>43</v>
      </c>
      <c r="I1573" s="1" t="s">
        <v>201</v>
      </c>
      <c r="J1573" t="s">
        <v>65</v>
      </c>
      <c r="K1573" t="s">
        <v>66</v>
      </c>
      <c r="L1573" s="1" t="s">
        <v>9103</v>
      </c>
      <c r="M1573" s="1" t="s">
        <v>114</v>
      </c>
      <c r="N1573" s="1" t="s">
        <v>278</v>
      </c>
      <c r="O1573" s="1" t="s">
        <v>9104</v>
      </c>
      <c r="P1573" s="1" t="s">
        <v>9105</v>
      </c>
      <c r="Q1573">
        <v>116</v>
      </c>
      <c r="R1573">
        <v>40</v>
      </c>
      <c r="S1573">
        <v>76</v>
      </c>
      <c r="T1573">
        <v>15</v>
      </c>
      <c r="U1573">
        <v>7</v>
      </c>
      <c r="V1573">
        <v>75</v>
      </c>
      <c r="W1573" s="1" t="s">
        <v>72</v>
      </c>
      <c r="X1573" s="1" t="s">
        <v>73</v>
      </c>
      <c r="Y1573" s="1" t="s">
        <v>74</v>
      </c>
      <c r="Z1573">
        <v>15</v>
      </c>
      <c r="AA1573" s="2">
        <v>45967</v>
      </c>
      <c r="AB1573">
        <v>743823.41</v>
      </c>
      <c r="AC1573">
        <v>1109788.3500000001</v>
      </c>
      <c r="AD1573">
        <v>86283515.560000002</v>
      </c>
      <c r="AE1573" s="1" t="s">
        <v>55</v>
      </c>
      <c r="AF1573" s="2">
        <v>46153</v>
      </c>
      <c r="AG1573" s="2">
        <v>45969</v>
      </c>
      <c r="AH1573" s="2"/>
      <c r="AI1573" s="1" t="s">
        <v>410</v>
      </c>
      <c r="AJ1573" s="1" t="s">
        <v>92</v>
      </c>
    </row>
    <row r="1574" spans="1:36">
      <c r="A1574" s="1" t="s">
        <v>9106</v>
      </c>
      <c r="B1574" s="1" t="s">
        <v>9107</v>
      </c>
      <c r="C1574" s="1" t="s">
        <v>9108</v>
      </c>
      <c r="D1574" s="1" t="s">
        <v>613</v>
      </c>
      <c r="E1574" s="1" t="s">
        <v>40</v>
      </c>
      <c r="F1574" s="1" t="s">
        <v>97</v>
      </c>
      <c r="G1574" s="1" t="s">
        <v>614</v>
      </c>
      <c r="H1574" s="1" t="s">
        <v>43</v>
      </c>
      <c r="I1574" s="1" t="s">
        <v>44</v>
      </c>
      <c r="J1574" t="s">
        <v>82</v>
      </c>
      <c r="K1574" t="s">
        <v>83</v>
      </c>
      <c r="L1574" s="1" t="s">
        <v>3234</v>
      </c>
      <c r="M1574" s="1" t="s">
        <v>139</v>
      </c>
      <c r="N1574" s="1" t="s">
        <v>101</v>
      </c>
      <c r="O1574" s="1" t="s">
        <v>9109</v>
      </c>
      <c r="P1574" s="1" t="s">
        <v>9110</v>
      </c>
      <c r="Q1574">
        <v>-8</v>
      </c>
      <c r="R1574">
        <v>0</v>
      </c>
      <c r="S1574">
        <v>42</v>
      </c>
      <c r="T1574">
        <v>50</v>
      </c>
      <c r="U1574">
        <v>20</v>
      </c>
      <c r="V1574">
        <v>400</v>
      </c>
      <c r="W1574" s="1" t="s">
        <v>259</v>
      </c>
      <c r="X1574" s="1" t="s">
        <v>260</v>
      </c>
      <c r="Y1574" s="1" t="s">
        <v>54</v>
      </c>
      <c r="Z1574">
        <v>11</v>
      </c>
      <c r="AA1574" s="2">
        <v>45707</v>
      </c>
      <c r="AB1574">
        <v>103879.53</v>
      </c>
      <c r="AC1574">
        <v>126769.87</v>
      </c>
      <c r="AD1574">
        <v>4362940.26</v>
      </c>
      <c r="AE1574" s="1" t="s">
        <v>55</v>
      </c>
      <c r="AF1574" s="2">
        <v>46167</v>
      </c>
      <c r="AG1574" s="2">
        <v>45708</v>
      </c>
      <c r="AH1574" s="2"/>
      <c r="AI1574" s="1" t="s">
        <v>129</v>
      </c>
      <c r="AJ1574" s="1" t="s">
        <v>57</v>
      </c>
    </row>
    <row r="1575" spans="1:36">
      <c r="A1575" s="1" t="s">
        <v>9111</v>
      </c>
      <c r="B1575" s="1" t="s">
        <v>9112</v>
      </c>
      <c r="C1575" s="1" t="s">
        <v>9113</v>
      </c>
      <c r="D1575" s="1" t="s">
        <v>887</v>
      </c>
      <c r="E1575" s="1" t="s">
        <v>714</v>
      </c>
      <c r="F1575" s="1" t="s">
        <v>97</v>
      </c>
      <c r="G1575" s="1" t="s">
        <v>614</v>
      </c>
      <c r="H1575" s="1" t="s">
        <v>43</v>
      </c>
      <c r="I1575" s="1" t="s">
        <v>44</v>
      </c>
      <c r="J1575" t="s">
        <v>82</v>
      </c>
      <c r="K1575" t="s">
        <v>83</v>
      </c>
      <c r="L1575" s="1" t="s">
        <v>9114</v>
      </c>
      <c r="M1575" s="1" t="s">
        <v>168</v>
      </c>
      <c r="N1575" s="1" t="s">
        <v>203</v>
      </c>
      <c r="O1575" s="1" t="s">
        <v>9115</v>
      </c>
      <c r="P1575" s="1" t="s">
        <v>9116</v>
      </c>
      <c r="Q1575">
        <v>115</v>
      </c>
      <c r="R1575">
        <v>31</v>
      </c>
      <c r="S1575">
        <v>84</v>
      </c>
      <c r="T1575">
        <v>25</v>
      </c>
      <c r="U1575">
        <v>10</v>
      </c>
      <c r="V1575">
        <v>125</v>
      </c>
      <c r="W1575" s="1" t="s">
        <v>104</v>
      </c>
      <c r="X1575" s="1" t="s">
        <v>105</v>
      </c>
      <c r="Y1575" s="1" t="s">
        <v>54</v>
      </c>
      <c r="Z1575">
        <v>10</v>
      </c>
      <c r="AA1575" s="2">
        <v>46142</v>
      </c>
      <c r="AB1575">
        <v>181587.85</v>
      </c>
      <c r="AC1575">
        <v>271900.58</v>
      </c>
      <c r="AD1575">
        <v>20882602.75</v>
      </c>
      <c r="AE1575" s="1" t="s">
        <v>55</v>
      </c>
      <c r="AF1575" s="2">
        <v>46190</v>
      </c>
      <c r="AG1575" s="2">
        <v>46154</v>
      </c>
      <c r="AH1575" s="2"/>
      <c r="AI1575" s="1" t="s">
        <v>91</v>
      </c>
      <c r="AJ1575" s="1" t="s">
        <v>92</v>
      </c>
    </row>
    <row r="1576" spans="1:36">
      <c r="A1576" s="1" t="s">
        <v>9117</v>
      </c>
      <c r="B1576" s="1" t="s">
        <v>9118</v>
      </c>
      <c r="C1576" s="1" t="s">
        <v>9119</v>
      </c>
      <c r="D1576" s="1" t="s">
        <v>303</v>
      </c>
      <c r="E1576" s="1" t="s">
        <v>146</v>
      </c>
      <c r="F1576" s="1" t="s">
        <v>63</v>
      </c>
      <c r="G1576" s="1" t="s">
        <v>384</v>
      </c>
      <c r="H1576" s="1" t="s">
        <v>43</v>
      </c>
      <c r="I1576" s="1" t="s">
        <v>44</v>
      </c>
      <c r="J1576" t="s">
        <v>45</v>
      </c>
      <c r="K1576" t="s">
        <v>46</v>
      </c>
      <c r="L1576" s="1" t="s">
        <v>1641</v>
      </c>
      <c r="M1576" s="1" t="s">
        <v>100</v>
      </c>
      <c r="N1576" s="1" t="s">
        <v>203</v>
      </c>
      <c r="O1576" s="1" t="s">
        <v>9120</v>
      </c>
      <c r="P1576" s="1" t="s">
        <v>9121</v>
      </c>
      <c r="Q1576">
        <v>24</v>
      </c>
      <c r="R1576">
        <v>3</v>
      </c>
      <c r="S1576">
        <v>21</v>
      </c>
      <c r="T1576">
        <v>20</v>
      </c>
      <c r="U1576">
        <v>8</v>
      </c>
      <c r="V1576">
        <v>120</v>
      </c>
      <c r="W1576" s="1" t="s">
        <v>249</v>
      </c>
      <c r="X1576" s="1" t="s">
        <v>375</v>
      </c>
      <c r="Y1576" s="1" t="s">
        <v>54</v>
      </c>
      <c r="Z1576">
        <v>3</v>
      </c>
      <c r="AA1576" s="2">
        <v>45839</v>
      </c>
      <c r="AB1576">
        <v>142513.41</v>
      </c>
      <c r="AC1576">
        <v>176479.22</v>
      </c>
      <c r="AD1576">
        <v>3420321.84</v>
      </c>
      <c r="AE1576" s="1" t="s">
        <v>55</v>
      </c>
      <c r="AF1576" s="2">
        <v>46189</v>
      </c>
      <c r="AG1576" s="2">
        <v>45852</v>
      </c>
      <c r="AH1576" s="2">
        <v>46178</v>
      </c>
      <c r="AI1576" s="1" t="s">
        <v>91</v>
      </c>
      <c r="AJ1576" s="1" t="s">
        <v>92</v>
      </c>
    </row>
    <row r="1577" spans="1:36">
      <c r="A1577" s="1" t="s">
        <v>9122</v>
      </c>
      <c r="B1577" s="1" t="s">
        <v>9123</v>
      </c>
      <c r="C1577" s="1" t="s">
        <v>9124</v>
      </c>
      <c r="D1577" s="1" t="s">
        <v>1015</v>
      </c>
      <c r="E1577" s="1" t="s">
        <v>62</v>
      </c>
      <c r="F1577" s="1" t="s">
        <v>80</v>
      </c>
      <c r="G1577" s="1" t="s">
        <v>81</v>
      </c>
      <c r="H1577" s="1" t="s">
        <v>43</v>
      </c>
      <c r="I1577" s="1" t="s">
        <v>44</v>
      </c>
      <c r="J1577" t="s">
        <v>45</v>
      </c>
      <c r="K1577" t="s">
        <v>46</v>
      </c>
      <c r="L1577" s="1" t="s">
        <v>9125</v>
      </c>
      <c r="M1577" s="1" t="s">
        <v>100</v>
      </c>
      <c r="N1577" s="1" t="s">
        <v>278</v>
      </c>
      <c r="O1577" s="1" t="s">
        <v>9126</v>
      </c>
      <c r="P1577" s="1" t="s">
        <v>9127</v>
      </c>
      <c r="Q1577">
        <v>26</v>
      </c>
      <c r="R1577">
        <v>7</v>
      </c>
      <c r="S1577">
        <v>19</v>
      </c>
      <c r="T1577">
        <v>15</v>
      </c>
      <c r="U1577">
        <v>4</v>
      </c>
      <c r="V1577">
        <v>120</v>
      </c>
      <c r="W1577" s="1" t="s">
        <v>151</v>
      </c>
      <c r="X1577" s="1" t="s">
        <v>152</v>
      </c>
      <c r="Y1577" s="1" t="s">
        <v>153</v>
      </c>
      <c r="Z1577">
        <v>33</v>
      </c>
      <c r="AA1577" s="2">
        <v>45749</v>
      </c>
      <c r="AB1577">
        <v>938836.55</v>
      </c>
      <c r="AC1577">
        <v>1385884.93</v>
      </c>
      <c r="AD1577">
        <v>24409750.300000001</v>
      </c>
      <c r="AE1577" s="1" t="s">
        <v>55</v>
      </c>
      <c r="AF1577" s="2">
        <v>46197</v>
      </c>
      <c r="AG1577" s="2">
        <v>45762</v>
      </c>
      <c r="AH1577" s="2"/>
      <c r="AI1577" s="1" t="s">
        <v>91</v>
      </c>
      <c r="AJ1577" s="1" t="s">
        <v>92</v>
      </c>
    </row>
    <row r="1578" spans="1:36">
      <c r="A1578" s="1" t="s">
        <v>9128</v>
      </c>
      <c r="B1578" s="1" t="s">
        <v>9129</v>
      </c>
      <c r="C1578" s="1" t="s">
        <v>9130</v>
      </c>
      <c r="D1578" s="1" t="s">
        <v>320</v>
      </c>
      <c r="E1578" s="1" t="s">
        <v>40</v>
      </c>
      <c r="F1578" s="1" t="s">
        <v>123</v>
      </c>
      <c r="G1578" s="1" t="s">
        <v>124</v>
      </c>
      <c r="H1578" s="1" t="s">
        <v>43</v>
      </c>
      <c r="I1578" s="1" t="s">
        <v>44</v>
      </c>
      <c r="J1578" t="s">
        <v>82</v>
      </c>
      <c r="K1578" t="s">
        <v>83</v>
      </c>
      <c r="L1578" s="1" t="s">
        <v>2590</v>
      </c>
      <c r="M1578" s="1" t="s">
        <v>168</v>
      </c>
      <c r="N1578" s="1" t="s">
        <v>278</v>
      </c>
      <c r="O1578" s="1" t="s">
        <v>9131</v>
      </c>
      <c r="P1578" s="1" t="s">
        <v>9132</v>
      </c>
      <c r="Q1578">
        <v>50</v>
      </c>
      <c r="R1578">
        <v>11</v>
      </c>
      <c r="S1578">
        <v>39</v>
      </c>
      <c r="T1578">
        <v>30</v>
      </c>
      <c r="U1578">
        <v>12</v>
      </c>
      <c r="V1578">
        <v>180</v>
      </c>
      <c r="W1578" s="1" t="s">
        <v>308</v>
      </c>
      <c r="X1578" s="1" t="s">
        <v>309</v>
      </c>
      <c r="Y1578" s="1" t="s">
        <v>74</v>
      </c>
      <c r="Z1578">
        <v>20</v>
      </c>
      <c r="AA1578" s="2">
        <v>45982</v>
      </c>
      <c r="AB1578">
        <v>502076.71</v>
      </c>
      <c r="AC1578">
        <v>676960.56</v>
      </c>
      <c r="AD1578">
        <v>25103835.5</v>
      </c>
      <c r="AE1578" s="1" t="s">
        <v>55</v>
      </c>
      <c r="AF1578" s="2">
        <v>46196</v>
      </c>
      <c r="AG1578" s="2">
        <v>45990</v>
      </c>
      <c r="AH1578" s="2"/>
      <c r="AI1578" s="1" t="s">
        <v>91</v>
      </c>
      <c r="AJ1578" s="1" t="s">
        <v>92</v>
      </c>
    </row>
    <row r="1579" spans="1:36">
      <c r="A1579" s="1" t="s">
        <v>9133</v>
      </c>
      <c r="B1579" s="1" t="s">
        <v>9134</v>
      </c>
      <c r="C1579" s="1" t="s">
        <v>9135</v>
      </c>
      <c r="D1579" s="1" t="s">
        <v>61</v>
      </c>
      <c r="E1579" s="1" t="s">
        <v>62</v>
      </c>
      <c r="F1579" s="1" t="s">
        <v>63</v>
      </c>
      <c r="G1579" s="1" t="s">
        <v>64</v>
      </c>
      <c r="H1579" s="1" t="s">
        <v>43</v>
      </c>
      <c r="I1579" s="1" t="s">
        <v>44</v>
      </c>
      <c r="J1579" t="s">
        <v>82</v>
      </c>
      <c r="K1579" t="s">
        <v>83</v>
      </c>
      <c r="L1579" s="1" t="s">
        <v>1437</v>
      </c>
      <c r="M1579" s="1" t="s">
        <v>139</v>
      </c>
      <c r="N1579" s="1" t="s">
        <v>194</v>
      </c>
      <c r="O1579" s="1" t="s">
        <v>9136</v>
      </c>
      <c r="P1579" s="1" t="s">
        <v>9137</v>
      </c>
      <c r="Q1579">
        <v>223</v>
      </c>
      <c r="R1579">
        <v>83</v>
      </c>
      <c r="S1579">
        <v>140</v>
      </c>
      <c r="T1579">
        <v>30</v>
      </c>
      <c r="U1579">
        <v>15</v>
      </c>
      <c r="V1579">
        <v>300</v>
      </c>
      <c r="W1579" s="1" t="s">
        <v>151</v>
      </c>
      <c r="X1579" s="1" t="s">
        <v>152</v>
      </c>
      <c r="Y1579" s="1" t="s">
        <v>153</v>
      </c>
      <c r="Z1579">
        <v>35</v>
      </c>
      <c r="AA1579" s="2">
        <v>46103</v>
      </c>
      <c r="AB1579">
        <v>108256.12</v>
      </c>
      <c r="AC1579">
        <v>163389.95000000001</v>
      </c>
      <c r="AD1579">
        <v>24141114.760000002</v>
      </c>
      <c r="AE1579" s="1" t="s">
        <v>55</v>
      </c>
      <c r="AF1579" s="2">
        <v>46186</v>
      </c>
      <c r="AG1579" s="2">
        <v>46112</v>
      </c>
      <c r="AH1579" s="2">
        <v>46497</v>
      </c>
      <c r="AI1579" s="1" t="s">
        <v>91</v>
      </c>
      <c r="AJ1579" s="1" t="s">
        <v>92</v>
      </c>
    </row>
    <row r="1580" spans="1:36">
      <c r="A1580" s="1" t="s">
        <v>9138</v>
      </c>
      <c r="B1580" s="1" t="s">
        <v>9139</v>
      </c>
      <c r="C1580" s="1" t="s">
        <v>9140</v>
      </c>
      <c r="D1580" s="1" t="s">
        <v>362</v>
      </c>
      <c r="E1580" s="1" t="s">
        <v>186</v>
      </c>
      <c r="F1580" s="1" t="s">
        <v>363</v>
      </c>
      <c r="G1580" s="1" t="s">
        <v>400</v>
      </c>
      <c r="H1580" s="1" t="s">
        <v>43</v>
      </c>
      <c r="I1580" s="1" t="s">
        <v>44</v>
      </c>
      <c r="J1580" t="s">
        <v>82</v>
      </c>
      <c r="K1580" t="s">
        <v>83</v>
      </c>
      <c r="L1580" s="1" t="s">
        <v>9141</v>
      </c>
      <c r="M1580" s="1" t="s">
        <v>168</v>
      </c>
      <c r="N1580" s="1" t="s">
        <v>115</v>
      </c>
      <c r="O1580" s="1" t="s">
        <v>9142</v>
      </c>
      <c r="P1580" s="1" t="s">
        <v>9143</v>
      </c>
      <c r="Q1580">
        <v>497</v>
      </c>
      <c r="R1580">
        <v>18</v>
      </c>
      <c r="S1580">
        <v>479</v>
      </c>
      <c r="T1580">
        <v>100</v>
      </c>
      <c r="U1580">
        <v>30</v>
      </c>
      <c r="V1580">
        <v>600</v>
      </c>
      <c r="W1580" s="1" t="s">
        <v>104</v>
      </c>
      <c r="X1580" s="1" t="s">
        <v>105</v>
      </c>
      <c r="Y1580" s="1" t="s">
        <v>54</v>
      </c>
      <c r="Z1580">
        <v>4</v>
      </c>
      <c r="AA1580" s="2">
        <v>45983</v>
      </c>
      <c r="AB1580">
        <v>36316.089999999997</v>
      </c>
      <c r="AC1580">
        <v>52373.33</v>
      </c>
      <c r="AD1580">
        <v>18049096.73</v>
      </c>
      <c r="AE1580" s="1" t="s">
        <v>55</v>
      </c>
      <c r="AF1580" s="2">
        <v>46164</v>
      </c>
      <c r="AG1580" s="2">
        <v>45987</v>
      </c>
      <c r="AH1580" s="2"/>
      <c r="AI1580" s="1" t="s">
        <v>91</v>
      </c>
      <c r="AJ1580" s="1" t="s">
        <v>92</v>
      </c>
    </row>
    <row r="1581" spans="1:36">
      <c r="A1581" s="1" t="s">
        <v>9144</v>
      </c>
      <c r="B1581" s="1" t="s">
        <v>9145</v>
      </c>
      <c r="C1581" s="1" t="s">
        <v>9146</v>
      </c>
      <c r="D1581" s="1" t="s">
        <v>413</v>
      </c>
      <c r="E1581" s="1" t="s">
        <v>146</v>
      </c>
      <c r="F1581" s="1" t="s">
        <v>244</v>
      </c>
      <c r="G1581" s="1" t="s">
        <v>778</v>
      </c>
      <c r="H1581" s="1" t="s">
        <v>43</v>
      </c>
      <c r="I1581" s="1" t="s">
        <v>44</v>
      </c>
      <c r="J1581" t="s">
        <v>65</v>
      </c>
      <c r="K1581" t="s">
        <v>66</v>
      </c>
      <c r="L1581" s="1" t="s">
        <v>9147</v>
      </c>
      <c r="M1581" s="1" t="s">
        <v>100</v>
      </c>
      <c r="N1581" s="1" t="s">
        <v>101</v>
      </c>
      <c r="O1581" s="1" t="s">
        <v>9148</v>
      </c>
      <c r="P1581" s="1" t="s">
        <v>9149</v>
      </c>
      <c r="Q1581">
        <v>175</v>
      </c>
      <c r="R1581">
        <v>53</v>
      </c>
      <c r="S1581">
        <v>122</v>
      </c>
      <c r="T1581">
        <v>20</v>
      </c>
      <c r="U1581">
        <v>8</v>
      </c>
      <c r="V1581">
        <v>200</v>
      </c>
      <c r="W1581" s="1" t="s">
        <v>52</v>
      </c>
      <c r="X1581" s="1" t="s">
        <v>53</v>
      </c>
      <c r="Y1581" s="1" t="s">
        <v>54</v>
      </c>
      <c r="Z1581">
        <v>3</v>
      </c>
      <c r="AA1581" s="2">
        <v>46141</v>
      </c>
      <c r="AB1581">
        <v>240651.92</v>
      </c>
      <c r="AC1581">
        <v>323466.32</v>
      </c>
      <c r="AD1581">
        <v>42114086</v>
      </c>
      <c r="AE1581" s="1" t="s">
        <v>55</v>
      </c>
      <c r="AF1581" s="2">
        <v>46170</v>
      </c>
      <c r="AG1581" s="2">
        <v>46155</v>
      </c>
      <c r="AH1581" s="2"/>
      <c r="AI1581" s="1" t="s">
        <v>91</v>
      </c>
      <c r="AJ1581" s="1" t="s">
        <v>92</v>
      </c>
    </row>
    <row r="1582" spans="1:36">
      <c r="A1582" s="1" t="s">
        <v>9150</v>
      </c>
      <c r="B1582" s="1" t="s">
        <v>9151</v>
      </c>
      <c r="C1582" s="1" t="s">
        <v>9152</v>
      </c>
      <c r="D1582" s="1" t="s">
        <v>426</v>
      </c>
      <c r="E1582" s="1" t="s">
        <v>146</v>
      </c>
      <c r="F1582" s="1" t="s">
        <v>266</v>
      </c>
      <c r="G1582" s="1" t="s">
        <v>313</v>
      </c>
      <c r="H1582" s="1" t="s">
        <v>43</v>
      </c>
      <c r="I1582" s="1" t="s">
        <v>44</v>
      </c>
      <c r="J1582" t="s">
        <v>82</v>
      </c>
      <c r="K1582" t="s">
        <v>83</v>
      </c>
      <c r="L1582" s="1" t="s">
        <v>5151</v>
      </c>
      <c r="M1582" s="1" t="s">
        <v>139</v>
      </c>
      <c r="N1582" s="1" t="s">
        <v>236</v>
      </c>
      <c r="O1582" s="1" t="s">
        <v>9153</v>
      </c>
      <c r="P1582" s="1" t="s">
        <v>9154</v>
      </c>
      <c r="Q1582">
        <v>350</v>
      </c>
      <c r="R1582">
        <v>28</v>
      </c>
      <c r="S1582">
        <v>322</v>
      </c>
      <c r="T1582">
        <v>100</v>
      </c>
      <c r="U1582">
        <v>30</v>
      </c>
      <c r="V1582">
        <v>500</v>
      </c>
      <c r="W1582" s="1" t="s">
        <v>151</v>
      </c>
      <c r="X1582" s="1" t="s">
        <v>152</v>
      </c>
      <c r="Y1582" s="1" t="s">
        <v>153</v>
      </c>
      <c r="Z1582">
        <v>36</v>
      </c>
      <c r="AA1582" s="2">
        <v>45861</v>
      </c>
      <c r="AB1582">
        <v>125111.87</v>
      </c>
      <c r="AC1582">
        <v>156971</v>
      </c>
      <c r="AD1582">
        <v>43789154.5</v>
      </c>
      <c r="AE1582" s="1" t="s">
        <v>55</v>
      </c>
      <c r="AF1582" s="2">
        <v>46157</v>
      </c>
      <c r="AG1582" s="2">
        <v>45862</v>
      </c>
      <c r="AH1582" s="2"/>
      <c r="AI1582" s="1" t="s">
        <v>91</v>
      </c>
      <c r="AJ1582" s="1" t="s">
        <v>92</v>
      </c>
    </row>
    <row r="1583" spans="1:36">
      <c r="A1583" s="1" t="s">
        <v>9155</v>
      </c>
      <c r="B1583" s="1" t="s">
        <v>9156</v>
      </c>
      <c r="C1583" s="1" t="s">
        <v>9157</v>
      </c>
      <c r="D1583" s="1" t="s">
        <v>413</v>
      </c>
      <c r="E1583" s="1" t="s">
        <v>146</v>
      </c>
      <c r="F1583" s="1" t="s">
        <v>244</v>
      </c>
      <c r="G1583" s="1" t="s">
        <v>509</v>
      </c>
      <c r="H1583" s="1" t="s">
        <v>43</v>
      </c>
      <c r="I1583" s="1" t="s">
        <v>44</v>
      </c>
      <c r="J1583" t="s">
        <v>45</v>
      </c>
      <c r="K1583" t="s">
        <v>46</v>
      </c>
      <c r="L1583" s="1" t="s">
        <v>9158</v>
      </c>
      <c r="M1583" s="1" t="s">
        <v>126</v>
      </c>
      <c r="N1583" s="1" t="s">
        <v>236</v>
      </c>
      <c r="O1583" s="1" t="s">
        <v>9159</v>
      </c>
      <c r="P1583" s="1" t="s">
        <v>9160</v>
      </c>
      <c r="Q1583">
        <v>188</v>
      </c>
      <c r="R1583">
        <v>6</v>
      </c>
      <c r="S1583">
        <v>182</v>
      </c>
      <c r="T1583">
        <v>60</v>
      </c>
      <c r="U1583">
        <v>24</v>
      </c>
      <c r="V1583">
        <v>240</v>
      </c>
      <c r="W1583" s="1" t="s">
        <v>259</v>
      </c>
      <c r="X1583" s="1" t="s">
        <v>260</v>
      </c>
      <c r="Y1583" s="1" t="s">
        <v>54</v>
      </c>
      <c r="Z1583">
        <v>10</v>
      </c>
      <c r="AA1583" s="2">
        <v>46177</v>
      </c>
      <c r="AB1583">
        <v>62499.45</v>
      </c>
      <c r="AC1583">
        <v>91242</v>
      </c>
      <c r="AD1583">
        <v>11749896.6</v>
      </c>
      <c r="AE1583" s="1" t="s">
        <v>55</v>
      </c>
      <c r="AF1583" s="2">
        <v>46160</v>
      </c>
      <c r="AG1583" s="2">
        <v>46178</v>
      </c>
      <c r="AH1583" s="2"/>
      <c r="AI1583" s="1" t="s">
        <v>91</v>
      </c>
      <c r="AJ1583" s="1" t="s">
        <v>92</v>
      </c>
    </row>
    <row r="1584" spans="1:36">
      <c r="A1584" s="1" t="s">
        <v>9161</v>
      </c>
      <c r="B1584" s="1" t="s">
        <v>9162</v>
      </c>
      <c r="C1584" s="1" t="s">
        <v>9163</v>
      </c>
      <c r="D1584" s="1" t="s">
        <v>713</v>
      </c>
      <c r="E1584" s="1" t="s">
        <v>714</v>
      </c>
      <c r="F1584" s="1" t="s">
        <v>97</v>
      </c>
      <c r="G1584" s="1" t="s">
        <v>1110</v>
      </c>
      <c r="H1584" s="1" t="s">
        <v>43</v>
      </c>
      <c r="I1584" s="1" t="s">
        <v>44</v>
      </c>
      <c r="J1584" t="s">
        <v>45</v>
      </c>
      <c r="K1584" t="s">
        <v>46</v>
      </c>
      <c r="L1584" s="1" t="s">
        <v>4749</v>
      </c>
      <c r="M1584" s="1" t="s">
        <v>114</v>
      </c>
      <c r="N1584" s="1" t="s">
        <v>178</v>
      </c>
      <c r="O1584" s="1" t="s">
        <v>9164</v>
      </c>
      <c r="P1584" s="1" t="s">
        <v>9165</v>
      </c>
      <c r="Q1584">
        <v>6</v>
      </c>
      <c r="R1584">
        <v>1</v>
      </c>
      <c r="S1584">
        <v>5</v>
      </c>
      <c r="T1584">
        <v>10</v>
      </c>
      <c r="U1584">
        <v>3</v>
      </c>
      <c r="V1584">
        <v>100</v>
      </c>
      <c r="W1584" s="1" t="s">
        <v>249</v>
      </c>
      <c r="X1584" s="1" t="s">
        <v>375</v>
      </c>
      <c r="Y1584" s="1" t="s">
        <v>54</v>
      </c>
      <c r="Z1584">
        <v>7</v>
      </c>
      <c r="AA1584" s="2">
        <v>45934</v>
      </c>
      <c r="AB1584">
        <v>165426.62</v>
      </c>
      <c r="AC1584">
        <v>233371.4</v>
      </c>
      <c r="AD1584">
        <v>992559.72</v>
      </c>
      <c r="AE1584" s="1" t="s">
        <v>55</v>
      </c>
      <c r="AF1584" s="2">
        <v>46190</v>
      </c>
      <c r="AG1584" s="2">
        <v>45940</v>
      </c>
      <c r="AH1584" s="2"/>
      <c r="AI1584" s="1" t="s">
        <v>129</v>
      </c>
      <c r="AJ1584" s="1" t="s">
        <v>57</v>
      </c>
    </row>
    <row r="1585" spans="1:36">
      <c r="A1585" s="1" t="s">
        <v>9166</v>
      </c>
      <c r="B1585" s="1" t="s">
        <v>9167</v>
      </c>
      <c r="C1585" s="1" t="s">
        <v>9168</v>
      </c>
      <c r="D1585" s="1" t="s">
        <v>145</v>
      </c>
      <c r="E1585" s="1" t="s">
        <v>146</v>
      </c>
      <c r="F1585" s="1" t="s">
        <v>41</v>
      </c>
      <c r="G1585" s="1" t="s">
        <v>42</v>
      </c>
      <c r="H1585" s="1" t="s">
        <v>43</v>
      </c>
      <c r="I1585" s="1" t="s">
        <v>44</v>
      </c>
      <c r="J1585" t="s">
        <v>45</v>
      </c>
      <c r="K1585" t="s">
        <v>46</v>
      </c>
      <c r="L1585" s="1" t="s">
        <v>9169</v>
      </c>
      <c r="M1585" s="1" t="s">
        <v>114</v>
      </c>
      <c r="N1585" s="1" t="s">
        <v>115</v>
      </c>
      <c r="O1585" s="1" t="s">
        <v>9170</v>
      </c>
      <c r="P1585" s="1" t="s">
        <v>9171</v>
      </c>
      <c r="Q1585">
        <v>135</v>
      </c>
      <c r="R1585">
        <v>12</v>
      </c>
      <c r="S1585">
        <v>123</v>
      </c>
      <c r="T1585">
        <v>50</v>
      </c>
      <c r="U1585">
        <v>25</v>
      </c>
      <c r="V1585">
        <v>250</v>
      </c>
      <c r="W1585" s="1" t="s">
        <v>259</v>
      </c>
      <c r="X1585" s="1" t="s">
        <v>260</v>
      </c>
      <c r="Y1585" s="1" t="s">
        <v>54</v>
      </c>
      <c r="Z1585">
        <v>8</v>
      </c>
      <c r="AA1585" s="2">
        <v>45747</v>
      </c>
      <c r="AB1585">
        <v>142036.21</v>
      </c>
      <c r="AC1585">
        <v>202074.66</v>
      </c>
      <c r="AD1585">
        <v>19174888.350000001</v>
      </c>
      <c r="AE1585" s="1" t="s">
        <v>55</v>
      </c>
      <c r="AF1585" s="2">
        <v>46196</v>
      </c>
      <c r="AG1585" s="2">
        <v>45748</v>
      </c>
      <c r="AH1585" s="2"/>
      <c r="AI1585" s="1" t="s">
        <v>91</v>
      </c>
      <c r="AJ1585" s="1" t="s">
        <v>92</v>
      </c>
    </row>
    <row r="1586" spans="1:36">
      <c r="A1586" s="1" t="s">
        <v>9172</v>
      </c>
      <c r="B1586" s="1" t="s">
        <v>9173</v>
      </c>
      <c r="C1586" s="1" t="s">
        <v>9174</v>
      </c>
      <c r="D1586" s="1" t="s">
        <v>109</v>
      </c>
      <c r="E1586" s="1" t="s">
        <v>110</v>
      </c>
      <c r="F1586" s="1" t="s">
        <v>111</v>
      </c>
      <c r="G1586" s="1" t="s">
        <v>234</v>
      </c>
      <c r="H1586" s="1" t="s">
        <v>43</v>
      </c>
      <c r="I1586" s="1" t="s">
        <v>44</v>
      </c>
      <c r="J1586" t="s">
        <v>82</v>
      </c>
      <c r="K1586" t="s">
        <v>83</v>
      </c>
      <c r="L1586" s="1" t="s">
        <v>1838</v>
      </c>
      <c r="M1586" s="1" t="s">
        <v>139</v>
      </c>
      <c r="N1586" s="1" t="s">
        <v>115</v>
      </c>
      <c r="O1586" s="1" t="s">
        <v>9175</v>
      </c>
      <c r="P1586" s="1" t="s">
        <v>9176</v>
      </c>
      <c r="Q1586">
        <v>6</v>
      </c>
      <c r="R1586">
        <v>2</v>
      </c>
      <c r="S1586">
        <v>4</v>
      </c>
      <c r="T1586">
        <v>40</v>
      </c>
      <c r="U1586">
        <v>12</v>
      </c>
      <c r="V1586">
        <v>320</v>
      </c>
      <c r="W1586" s="1" t="s">
        <v>259</v>
      </c>
      <c r="X1586" s="1" t="s">
        <v>260</v>
      </c>
      <c r="Y1586" s="1" t="s">
        <v>54</v>
      </c>
      <c r="Z1586">
        <v>10</v>
      </c>
      <c r="AA1586" s="2">
        <v>46106</v>
      </c>
      <c r="AB1586">
        <v>98022.58</v>
      </c>
      <c r="AC1586">
        <v>139762.51</v>
      </c>
      <c r="AD1586">
        <v>588135.48</v>
      </c>
      <c r="AE1586" s="1" t="s">
        <v>55</v>
      </c>
      <c r="AF1586" s="2">
        <v>46187</v>
      </c>
      <c r="AG1586" s="2">
        <v>46121</v>
      </c>
      <c r="AH1586" s="2"/>
      <c r="AI1586" s="1" t="s">
        <v>129</v>
      </c>
      <c r="AJ1586" s="1" t="s">
        <v>57</v>
      </c>
    </row>
    <row r="1587" spans="1:36">
      <c r="A1587" s="1" t="s">
        <v>9177</v>
      </c>
      <c r="B1587" s="1" t="s">
        <v>9178</v>
      </c>
      <c r="C1587" s="1" t="s">
        <v>9179</v>
      </c>
      <c r="D1587" s="1" t="s">
        <v>242</v>
      </c>
      <c r="E1587" s="1" t="s">
        <v>243</v>
      </c>
      <c r="F1587" s="1" t="s">
        <v>244</v>
      </c>
      <c r="G1587" s="1" t="s">
        <v>778</v>
      </c>
      <c r="H1587" s="1" t="s">
        <v>43</v>
      </c>
      <c r="I1587" s="1" t="s">
        <v>44</v>
      </c>
      <c r="J1587" t="s">
        <v>82</v>
      </c>
      <c r="K1587" t="s">
        <v>83</v>
      </c>
      <c r="L1587" s="1" t="s">
        <v>171</v>
      </c>
      <c r="M1587" s="1" t="s">
        <v>168</v>
      </c>
      <c r="N1587" s="1" t="s">
        <v>178</v>
      </c>
      <c r="O1587" s="1" t="s">
        <v>9180</v>
      </c>
      <c r="P1587" s="1" t="s">
        <v>9181</v>
      </c>
      <c r="Q1587">
        <v>134</v>
      </c>
      <c r="R1587">
        <v>34</v>
      </c>
      <c r="S1587">
        <v>100</v>
      </c>
      <c r="T1587">
        <v>60</v>
      </c>
      <c r="U1587">
        <v>18</v>
      </c>
      <c r="V1587">
        <v>360</v>
      </c>
      <c r="W1587" s="1" t="s">
        <v>161</v>
      </c>
      <c r="X1587" s="1" t="s">
        <v>171</v>
      </c>
      <c r="Y1587" s="1" t="s">
        <v>54</v>
      </c>
      <c r="Z1587">
        <v>3</v>
      </c>
      <c r="AA1587" s="2">
        <v>45985</v>
      </c>
      <c r="AB1587">
        <v>204425.28</v>
      </c>
      <c r="AC1587">
        <v>257117.91</v>
      </c>
      <c r="AD1587">
        <v>27392987.52</v>
      </c>
      <c r="AE1587" s="1" t="s">
        <v>55</v>
      </c>
      <c r="AF1587" s="2">
        <v>46179</v>
      </c>
      <c r="AG1587" s="2">
        <v>45997</v>
      </c>
      <c r="AH1587" s="2"/>
      <c r="AI1587" s="1" t="s">
        <v>91</v>
      </c>
      <c r="AJ1587" s="1" t="s">
        <v>92</v>
      </c>
    </row>
    <row r="1588" spans="1:36">
      <c r="A1588" s="1" t="s">
        <v>9182</v>
      </c>
      <c r="B1588" s="1" t="s">
        <v>9183</v>
      </c>
      <c r="C1588" s="1" t="s">
        <v>9184</v>
      </c>
      <c r="D1588" s="1" t="s">
        <v>426</v>
      </c>
      <c r="E1588" s="1" t="s">
        <v>146</v>
      </c>
      <c r="F1588" s="1" t="s">
        <v>266</v>
      </c>
      <c r="G1588" s="1" t="s">
        <v>313</v>
      </c>
      <c r="H1588" s="1" t="s">
        <v>43</v>
      </c>
      <c r="I1588" s="1" t="s">
        <v>44</v>
      </c>
      <c r="J1588" t="s">
        <v>45</v>
      </c>
      <c r="K1588" t="s">
        <v>46</v>
      </c>
      <c r="L1588" s="1" t="s">
        <v>9185</v>
      </c>
      <c r="M1588" s="1" t="s">
        <v>48</v>
      </c>
      <c r="N1588" s="1" t="s">
        <v>278</v>
      </c>
      <c r="O1588" s="1" t="s">
        <v>9186</v>
      </c>
      <c r="P1588" s="1" t="s">
        <v>5914</v>
      </c>
      <c r="Q1588">
        <v>86</v>
      </c>
      <c r="R1588">
        <v>3</v>
      </c>
      <c r="S1588">
        <v>83</v>
      </c>
      <c r="T1588">
        <v>75</v>
      </c>
      <c r="U1588">
        <v>30</v>
      </c>
      <c r="V1588">
        <v>750</v>
      </c>
      <c r="W1588" s="1" t="s">
        <v>181</v>
      </c>
      <c r="X1588" s="1" t="s">
        <v>182</v>
      </c>
      <c r="Y1588" s="1" t="s">
        <v>54</v>
      </c>
      <c r="Z1588">
        <v>10</v>
      </c>
      <c r="AA1588" s="2">
        <v>46061</v>
      </c>
      <c r="AB1588">
        <v>209444.7</v>
      </c>
      <c r="AC1588">
        <v>308367.59000000003</v>
      </c>
      <c r="AD1588">
        <v>18012244.199999999</v>
      </c>
      <c r="AE1588" s="1" t="s">
        <v>55</v>
      </c>
      <c r="AF1588" s="2">
        <v>46150</v>
      </c>
      <c r="AG1588" s="2">
        <v>46068</v>
      </c>
      <c r="AH1588" s="2"/>
      <c r="AI1588" s="1" t="s">
        <v>91</v>
      </c>
      <c r="AJ1588" s="1" t="s">
        <v>92</v>
      </c>
    </row>
    <row r="1589" spans="1:36">
      <c r="A1589" s="1" t="s">
        <v>9187</v>
      </c>
      <c r="B1589" s="1" t="s">
        <v>9188</v>
      </c>
      <c r="C1589" s="1" t="s">
        <v>9189</v>
      </c>
      <c r="D1589" s="1" t="s">
        <v>1515</v>
      </c>
      <c r="E1589" s="1" t="s">
        <v>62</v>
      </c>
      <c r="F1589" s="1" t="s">
        <v>217</v>
      </c>
      <c r="G1589" s="1" t="s">
        <v>255</v>
      </c>
      <c r="H1589" s="1" t="s">
        <v>43</v>
      </c>
      <c r="I1589" s="1" t="s">
        <v>44</v>
      </c>
      <c r="J1589" t="s">
        <v>45</v>
      </c>
      <c r="K1589" t="s">
        <v>46</v>
      </c>
      <c r="L1589" s="1" t="s">
        <v>8464</v>
      </c>
      <c r="M1589" s="1" t="s">
        <v>100</v>
      </c>
      <c r="N1589" s="1" t="s">
        <v>203</v>
      </c>
      <c r="O1589" s="1" t="s">
        <v>9190</v>
      </c>
      <c r="P1589" s="1" t="s">
        <v>9191</v>
      </c>
      <c r="Q1589">
        <v>13</v>
      </c>
      <c r="R1589">
        <v>5</v>
      </c>
      <c r="S1589">
        <v>8</v>
      </c>
      <c r="T1589">
        <v>30</v>
      </c>
      <c r="U1589">
        <v>15</v>
      </c>
      <c r="V1589">
        <v>180</v>
      </c>
      <c r="W1589" s="1" t="s">
        <v>181</v>
      </c>
      <c r="X1589" s="1" t="s">
        <v>182</v>
      </c>
      <c r="Y1589" s="1" t="s">
        <v>54</v>
      </c>
      <c r="Z1589">
        <v>8</v>
      </c>
      <c r="AA1589" s="2">
        <v>45904</v>
      </c>
      <c r="AB1589">
        <v>339768.57</v>
      </c>
      <c r="AC1589">
        <v>456027.02</v>
      </c>
      <c r="AD1589">
        <v>4416991.41</v>
      </c>
      <c r="AE1589" s="1" t="s">
        <v>55</v>
      </c>
      <c r="AF1589" s="2">
        <v>46145</v>
      </c>
      <c r="AG1589" s="2">
        <v>45909</v>
      </c>
      <c r="AH1589" s="2"/>
      <c r="AI1589" s="1" t="s">
        <v>129</v>
      </c>
      <c r="AJ1589" s="1" t="s">
        <v>57</v>
      </c>
    </row>
    <row r="1590" spans="1:36">
      <c r="A1590" s="1" t="s">
        <v>9192</v>
      </c>
      <c r="B1590" s="1" t="s">
        <v>9193</v>
      </c>
      <c r="C1590" s="1" t="s">
        <v>9194</v>
      </c>
      <c r="D1590" s="1" t="s">
        <v>264</v>
      </c>
      <c r="E1590" s="1" t="s">
        <v>265</v>
      </c>
      <c r="F1590" s="1" t="s">
        <v>266</v>
      </c>
      <c r="G1590" s="1" t="s">
        <v>313</v>
      </c>
      <c r="H1590" s="1" t="s">
        <v>43</v>
      </c>
      <c r="I1590" s="1" t="s">
        <v>44</v>
      </c>
      <c r="J1590" t="s">
        <v>82</v>
      </c>
      <c r="K1590" t="s">
        <v>83</v>
      </c>
      <c r="L1590" s="1" t="s">
        <v>2422</v>
      </c>
      <c r="M1590" s="1" t="s">
        <v>48</v>
      </c>
      <c r="N1590" s="1" t="s">
        <v>278</v>
      </c>
      <c r="O1590" s="1" t="s">
        <v>9195</v>
      </c>
      <c r="P1590" s="1" t="s">
        <v>9196</v>
      </c>
      <c r="Q1590">
        <v>0</v>
      </c>
      <c r="R1590">
        <v>0</v>
      </c>
      <c r="S1590">
        <v>0</v>
      </c>
      <c r="T1590">
        <v>15</v>
      </c>
      <c r="U1590">
        <v>6</v>
      </c>
      <c r="V1590">
        <v>150</v>
      </c>
      <c r="W1590" s="1" t="s">
        <v>151</v>
      </c>
      <c r="X1590" s="1" t="s">
        <v>152</v>
      </c>
      <c r="Y1590" s="1" t="s">
        <v>153</v>
      </c>
      <c r="Z1590">
        <v>33</v>
      </c>
      <c r="AA1590" s="2">
        <v>46097</v>
      </c>
      <c r="AB1590">
        <v>733834.33</v>
      </c>
      <c r="AC1590">
        <v>1013672.34</v>
      </c>
      <c r="AD1590">
        <v>0</v>
      </c>
      <c r="AE1590" s="1" t="s">
        <v>55</v>
      </c>
      <c r="AF1590" s="2">
        <v>46201</v>
      </c>
      <c r="AG1590" s="2">
        <v>46110</v>
      </c>
      <c r="AH1590" s="2"/>
      <c r="AI1590" s="1" t="s">
        <v>56</v>
      </c>
      <c r="AJ1590" s="1" t="s">
        <v>57</v>
      </c>
    </row>
    <row r="1591" spans="1:36">
      <c r="A1591" s="1" t="s">
        <v>9197</v>
      </c>
      <c r="B1591" s="1" t="s">
        <v>9198</v>
      </c>
      <c r="C1591" s="1" t="s">
        <v>9199</v>
      </c>
      <c r="D1591" s="1" t="s">
        <v>413</v>
      </c>
      <c r="E1591" s="1" t="s">
        <v>146</v>
      </c>
      <c r="F1591" s="1" t="s">
        <v>244</v>
      </c>
      <c r="G1591" s="1" t="s">
        <v>509</v>
      </c>
      <c r="H1591" s="1" t="s">
        <v>43</v>
      </c>
      <c r="I1591" s="1" t="s">
        <v>201</v>
      </c>
      <c r="J1591" t="s">
        <v>45</v>
      </c>
      <c r="K1591" t="s">
        <v>46</v>
      </c>
      <c r="L1591" s="1" t="s">
        <v>5029</v>
      </c>
      <c r="M1591" s="1" t="s">
        <v>168</v>
      </c>
      <c r="N1591" s="1" t="s">
        <v>178</v>
      </c>
      <c r="O1591" s="1" t="s">
        <v>9200</v>
      </c>
      <c r="P1591" s="1" t="s">
        <v>9201</v>
      </c>
      <c r="Q1591">
        <v>50</v>
      </c>
      <c r="R1591">
        <v>17</v>
      </c>
      <c r="S1591">
        <v>33</v>
      </c>
      <c r="T1591">
        <v>60</v>
      </c>
      <c r="U1591">
        <v>18</v>
      </c>
      <c r="V1591">
        <v>600</v>
      </c>
      <c r="W1591" s="1" t="s">
        <v>72</v>
      </c>
      <c r="X1591" s="1" t="s">
        <v>73</v>
      </c>
      <c r="Y1591" s="1" t="s">
        <v>74</v>
      </c>
      <c r="Z1591">
        <v>15</v>
      </c>
      <c r="AA1591" s="2">
        <v>45927</v>
      </c>
      <c r="AB1591">
        <v>51027.41</v>
      </c>
      <c r="AC1591">
        <v>72013.37</v>
      </c>
      <c r="AD1591">
        <v>2551370.5</v>
      </c>
      <c r="AE1591" s="1" t="s">
        <v>55</v>
      </c>
      <c r="AF1591" s="2">
        <v>46171</v>
      </c>
      <c r="AG1591" s="2">
        <v>45940</v>
      </c>
      <c r="AH1591" s="2"/>
      <c r="AI1591" s="1" t="s">
        <v>129</v>
      </c>
      <c r="AJ1591" s="1" t="s">
        <v>57</v>
      </c>
    </row>
    <row r="1592" spans="1:36">
      <c r="A1592" s="1" t="s">
        <v>9202</v>
      </c>
      <c r="B1592" s="1" t="s">
        <v>9203</v>
      </c>
      <c r="C1592" s="1" t="s">
        <v>9204</v>
      </c>
      <c r="D1592" s="1" t="s">
        <v>971</v>
      </c>
      <c r="E1592" s="1" t="s">
        <v>110</v>
      </c>
      <c r="F1592" s="1" t="s">
        <v>41</v>
      </c>
      <c r="G1592" s="1" t="s">
        <v>786</v>
      </c>
      <c r="H1592" s="1" t="s">
        <v>43</v>
      </c>
      <c r="I1592" s="1" t="s">
        <v>44</v>
      </c>
      <c r="J1592" t="s">
        <v>45</v>
      </c>
      <c r="K1592" t="s">
        <v>46</v>
      </c>
      <c r="L1592" s="1" t="s">
        <v>8321</v>
      </c>
      <c r="M1592" s="1" t="s">
        <v>114</v>
      </c>
      <c r="N1592" s="1" t="s">
        <v>236</v>
      </c>
      <c r="O1592" s="1" t="s">
        <v>9205</v>
      </c>
      <c r="P1592" s="1" t="s">
        <v>9206</v>
      </c>
      <c r="Q1592">
        <v>233</v>
      </c>
      <c r="R1592">
        <v>23</v>
      </c>
      <c r="S1592">
        <v>210</v>
      </c>
      <c r="T1592">
        <v>30</v>
      </c>
      <c r="U1592">
        <v>15</v>
      </c>
      <c r="V1592">
        <v>300</v>
      </c>
      <c r="W1592" s="1" t="s">
        <v>151</v>
      </c>
      <c r="X1592" s="1" t="s">
        <v>152</v>
      </c>
      <c r="Y1592" s="1" t="s">
        <v>153</v>
      </c>
      <c r="Z1592">
        <v>38</v>
      </c>
      <c r="AA1592" s="2">
        <v>46061</v>
      </c>
      <c r="AB1592">
        <v>161024.20000000001</v>
      </c>
      <c r="AC1592">
        <v>230404.43</v>
      </c>
      <c r="AD1592">
        <v>37518638.600000001</v>
      </c>
      <c r="AE1592" s="1" t="s">
        <v>55</v>
      </c>
      <c r="AF1592" s="2">
        <v>46146</v>
      </c>
      <c r="AG1592" s="2">
        <v>46066</v>
      </c>
      <c r="AH1592" s="2"/>
      <c r="AI1592" s="1" t="s">
        <v>91</v>
      </c>
      <c r="AJ1592" s="1" t="s">
        <v>92</v>
      </c>
    </row>
    <row r="1593" spans="1:36">
      <c r="A1593" s="1" t="s">
        <v>9207</v>
      </c>
      <c r="B1593" s="1" t="s">
        <v>9208</v>
      </c>
      <c r="C1593" s="1" t="s">
        <v>9209</v>
      </c>
      <c r="D1593" s="1" t="s">
        <v>887</v>
      </c>
      <c r="E1593" s="1" t="s">
        <v>714</v>
      </c>
      <c r="F1593" s="1" t="s">
        <v>97</v>
      </c>
      <c r="G1593" s="1" t="s">
        <v>715</v>
      </c>
      <c r="H1593" s="1" t="s">
        <v>43</v>
      </c>
      <c r="I1593" s="1" t="s">
        <v>44</v>
      </c>
      <c r="J1593" t="s">
        <v>82</v>
      </c>
      <c r="K1593" t="s">
        <v>83</v>
      </c>
      <c r="L1593" s="1" t="s">
        <v>1136</v>
      </c>
      <c r="M1593" s="1" t="s">
        <v>68</v>
      </c>
      <c r="N1593" s="1" t="s">
        <v>69</v>
      </c>
      <c r="O1593" s="1" t="s">
        <v>9210</v>
      </c>
      <c r="P1593" s="1" t="s">
        <v>9211</v>
      </c>
      <c r="Q1593">
        <v>40</v>
      </c>
      <c r="R1593">
        <v>11</v>
      </c>
      <c r="S1593">
        <v>29</v>
      </c>
      <c r="U1593">
        <v>4</v>
      </c>
      <c r="V1593">
        <v>60</v>
      </c>
      <c r="W1593" s="1" t="s">
        <v>151</v>
      </c>
      <c r="X1593" s="1" t="s">
        <v>152</v>
      </c>
      <c r="Y1593" s="1" t="s">
        <v>153</v>
      </c>
      <c r="Z1593">
        <v>35</v>
      </c>
      <c r="AA1593" s="2">
        <v>46096</v>
      </c>
      <c r="AB1593">
        <v>177797.49</v>
      </c>
      <c r="AC1593">
        <v>222089.43</v>
      </c>
      <c r="AD1593">
        <v>7111899.5999999996</v>
      </c>
      <c r="AE1593" s="1" t="s">
        <v>55</v>
      </c>
      <c r="AF1593" s="2">
        <v>46167</v>
      </c>
      <c r="AG1593" s="2">
        <v>46100</v>
      </c>
      <c r="AH1593" s="2"/>
      <c r="AI1593" s="1" t="s">
        <v>91</v>
      </c>
      <c r="AJ1593" s="1" t="s">
        <v>92</v>
      </c>
    </row>
    <row r="1594" spans="1:36">
      <c r="A1594" s="1" t="s">
        <v>9212</v>
      </c>
      <c r="B1594" s="1" t="s">
        <v>9213</v>
      </c>
      <c r="C1594" s="1" t="s">
        <v>9214</v>
      </c>
      <c r="D1594" s="1" t="s">
        <v>1087</v>
      </c>
      <c r="E1594" s="1" t="s">
        <v>79</v>
      </c>
      <c r="F1594" s="1" t="s">
        <v>80</v>
      </c>
      <c r="G1594" s="1" t="s">
        <v>176</v>
      </c>
      <c r="H1594" s="1" t="s">
        <v>43</v>
      </c>
      <c r="I1594" s="1" t="s">
        <v>44</v>
      </c>
      <c r="J1594" t="s">
        <v>82</v>
      </c>
      <c r="K1594" t="s">
        <v>83</v>
      </c>
      <c r="L1594" s="1" t="s">
        <v>9215</v>
      </c>
      <c r="M1594" s="1" t="s">
        <v>48</v>
      </c>
      <c r="N1594" s="1" t="s">
        <v>194</v>
      </c>
      <c r="O1594" s="1" t="s">
        <v>9216</v>
      </c>
      <c r="P1594" s="1" t="s">
        <v>9217</v>
      </c>
      <c r="Q1594">
        <v>0</v>
      </c>
      <c r="R1594">
        <v>0</v>
      </c>
      <c r="S1594">
        <v>0</v>
      </c>
      <c r="T1594">
        <v>25</v>
      </c>
      <c r="U1594">
        <v>7</v>
      </c>
      <c r="V1594">
        <v>200</v>
      </c>
      <c r="W1594" s="1" t="s">
        <v>259</v>
      </c>
      <c r="X1594" s="1" t="s">
        <v>260</v>
      </c>
      <c r="Y1594" s="1" t="s">
        <v>54</v>
      </c>
      <c r="Z1594">
        <v>11</v>
      </c>
      <c r="AA1594" s="2">
        <v>45953</v>
      </c>
      <c r="AB1594">
        <v>756903.63</v>
      </c>
      <c r="AC1594">
        <v>1042091.23</v>
      </c>
      <c r="AD1594">
        <v>0</v>
      </c>
      <c r="AE1594" s="1" t="s">
        <v>55</v>
      </c>
      <c r="AF1594" s="2">
        <v>46162</v>
      </c>
      <c r="AG1594" s="2">
        <v>45966</v>
      </c>
      <c r="AH1594" s="2"/>
      <c r="AI1594" s="1" t="s">
        <v>56</v>
      </c>
      <c r="AJ1594" s="1" t="s">
        <v>57</v>
      </c>
    </row>
    <row r="1595" spans="1:36">
      <c r="A1595" s="1" t="s">
        <v>9218</v>
      </c>
      <c r="B1595" s="1" t="s">
        <v>9219</v>
      </c>
      <c r="C1595" s="1" t="s">
        <v>9220</v>
      </c>
      <c r="D1595" s="1" t="s">
        <v>109</v>
      </c>
      <c r="E1595" s="1" t="s">
        <v>110</v>
      </c>
      <c r="F1595" s="1" t="s">
        <v>111</v>
      </c>
      <c r="G1595" s="1" t="s">
        <v>187</v>
      </c>
      <c r="H1595" s="1" t="s">
        <v>43</v>
      </c>
      <c r="I1595" s="1" t="s">
        <v>44</v>
      </c>
      <c r="J1595" t="s">
        <v>65</v>
      </c>
      <c r="K1595" t="s">
        <v>66</v>
      </c>
      <c r="L1595" s="1" t="s">
        <v>4999</v>
      </c>
      <c r="M1595" s="1" t="s">
        <v>100</v>
      </c>
      <c r="N1595" s="1" t="s">
        <v>101</v>
      </c>
      <c r="O1595" s="1" t="s">
        <v>9221</v>
      </c>
      <c r="P1595" s="1" t="s">
        <v>9222</v>
      </c>
      <c r="Q1595">
        <v>276</v>
      </c>
      <c r="R1595">
        <v>85</v>
      </c>
      <c r="S1595">
        <v>191</v>
      </c>
      <c r="T1595">
        <v>75</v>
      </c>
      <c r="U1595">
        <v>22</v>
      </c>
      <c r="V1595">
        <v>375</v>
      </c>
      <c r="W1595" s="1" t="s">
        <v>72</v>
      </c>
      <c r="X1595" s="1" t="s">
        <v>171</v>
      </c>
      <c r="Y1595" s="1" t="s">
        <v>74</v>
      </c>
      <c r="Z1595">
        <v>18</v>
      </c>
      <c r="AA1595" s="2">
        <v>45829</v>
      </c>
      <c r="AB1595">
        <v>156734.64000000001</v>
      </c>
      <c r="AC1595">
        <v>226818.03</v>
      </c>
      <c r="AD1595">
        <v>43258760.640000001</v>
      </c>
      <c r="AE1595" s="1" t="s">
        <v>55</v>
      </c>
      <c r="AF1595" s="2">
        <v>46162</v>
      </c>
      <c r="AG1595" s="2">
        <v>45831</v>
      </c>
      <c r="AH1595" s="2"/>
      <c r="AI1595" s="1" t="s">
        <v>91</v>
      </c>
      <c r="AJ1595" s="1" t="s">
        <v>92</v>
      </c>
    </row>
    <row r="1596" spans="1:36">
      <c r="A1596" s="1" t="s">
        <v>9223</v>
      </c>
      <c r="B1596" s="1" t="s">
        <v>9224</v>
      </c>
      <c r="C1596" s="1" t="s">
        <v>9225</v>
      </c>
      <c r="D1596" s="1" t="s">
        <v>1665</v>
      </c>
      <c r="E1596" s="1" t="s">
        <v>978</v>
      </c>
      <c r="F1596" s="1" t="s">
        <v>97</v>
      </c>
      <c r="G1596" s="1" t="s">
        <v>1110</v>
      </c>
      <c r="H1596" s="1" t="s">
        <v>43</v>
      </c>
      <c r="I1596" s="1" t="s">
        <v>44</v>
      </c>
      <c r="J1596" t="s">
        <v>45</v>
      </c>
      <c r="K1596" t="s">
        <v>46</v>
      </c>
      <c r="L1596" s="1" t="s">
        <v>1832</v>
      </c>
      <c r="M1596" s="1" t="s">
        <v>168</v>
      </c>
      <c r="N1596" s="1" t="s">
        <v>115</v>
      </c>
      <c r="O1596" s="1" t="s">
        <v>9226</v>
      </c>
      <c r="P1596" s="1" t="s">
        <v>9227</v>
      </c>
      <c r="Q1596">
        <v>20</v>
      </c>
      <c r="R1596">
        <v>7</v>
      </c>
      <c r="S1596">
        <v>13</v>
      </c>
      <c r="T1596">
        <v>20</v>
      </c>
      <c r="U1596">
        <v>8</v>
      </c>
      <c r="V1596">
        <v>120</v>
      </c>
      <c r="W1596" s="1" t="s">
        <v>249</v>
      </c>
      <c r="X1596" s="1" t="s">
        <v>375</v>
      </c>
      <c r="Y1596" s="1" t="s">
        <v>54</v>
      </c>
      <c r="Z1596">
        <v>9</v>
      </c>
      <c r="AA1596" s="2">
        <v>45837</v>
      </c>
      <c r="AB1596">
        <v>181977.56</v>
      </c>
      <c r="AC1596">
        <v>245065.52</v>
      </c>
      <c r="AD1596">
        <v>3639551.2</v>
      </c>
      <c r="AE1596" s="1" t="s">
        <v>55</v>
      </c>
      <c r="AF1596" s="2">
        <v>46181</v>
      </c>
      <c r="AG1596" s="2">
        <v>45840</v>
      </c>
      <c r="AH1596" s="2"/>
      <c r="AI1596" s="1" t="s">
        <v>129</v>
      </c>
      <c r="AJ1596" s="1" t="s">
        <v>57</v>
      </c>
    </row>
    <row r="1597" spans="1:36">
      <c r="A1597" s="1" t="s">
        <v>9228</v>
      </c>
      <c r="B1597" s="1" t="s">
        <v>9229</v>
      </c>
      <c r="C1597" s="1" t="s">
        <v>9230</v>
      </c>
      <c r="D1597" s="1" t="s">
        <v>2380</v>
      </c>
      <c r="E1597" s="1" t="s">
        <v>62</v>
      </c>
      <c r="F1597" s="1" t="s">
        <v>80</v>
      </c>
      <c r="G1597" s="1" t="s">
        <v>176</v>
      </c>
      <c r="H1597" s="1" t="s">
        <v>43</v>
      </c>
      <c r="I1597" s="1" t="s">
        <v>44</v>
      </c>
      <c r="J1597" t="s">
        <v>45</v>
      </c>
      <c r="K1597" t="s">
        <v>46</v>
      </c>
      <c r="L1597" s="1" t="s">
        <v>6303</v>
      </c>
      <c r="M1597" s="1" t="s">
        <v>100</v>
      </c>
      <c r="N1597" s="1" t="s">
        <v>101</v>
      </c>
      <c r="O1597" s="1" t="s">
        <v>9231</v>
      </c>
      <c r="P1597" s="1" t="s">
        <v>9232</v>
      </c>
      <c r="Q1597">
        <v>6</v>
      </c>
      <c r="R1597">
        <v>1</v>
      </c>
      <c r="S1597">
        <v>5</v>
      </c>
      <c r="T1597">
        <v>15</v>
      </c>
      <c r="U1597">
        <v>4</v>
      </c>
      <c r="V1597">
        <v>120</v>
      </c>
      <c r="W1597" s="1" t="s">
        <v>52</v>
      </c>
      <c r="X1597" s="1" t="s">
        <v>53</v>
      </c>
      <c r="Y1597" s="1" t="s">
        <v>54</v>
      </c>
      <c r="Z1597">
        <v>8</v>
      </c>
      <c r="AA1597" s="2">
        <v>46060</v>
      </c>
      <c r="AB1597">
        <v>867905.05</v>
      </c>
      <c r="AC1597">
        <v>1087088.28</v>
      </c>
      <c r="AD1597">
        <v>5207430.3</v>
      </c>
      <c r="AE1597" s="1" t="s">
        <v>55</v>
      </c>
      <c r="AF1597" s="2">
        <v>46174</v>
      </c>
      <c r="AG1597" s="2">
        <v>46063</v>
      </c>
      <c r="AH1597" s="2"/>
      <c r="AI1597" s="1" t="s">
        <v>129</v>
      </c>
      <c r="AJ1597" s="1" t="s">
        <v>57</v>
      </c>
    </row>
    <row r="1598" spans="1:36">
      <c r="A1598" s="1" t="s">
        <v>9233</v>
      </c>
      <c r="B1598" s="1" t="s">
        <v>9234</v>
      </c>
      <c r="C1598" s="1" t="s">
        <v>9235</v>
      </c>
      <c r="D1598" s="1" t="s">
        <v>185</v>
      </c>
      <c r="E1598" s="1" t="s">
        <v>186</v>
      </c>
      <c r="F1598" s="1" t="s">
        <v>111</v>
      </c>
      <c r="G1598" s="1" t="s">
        <v>234</v>
      </c>
      <c r="H1598" s="1" t="s">
        <v>43</v>
      </c>
      <c r="I1598" s="1" t="s">
        <v>44</v>
      </c>
      <c r="J1598" t="s">
        <v>65</v>
      </c>
      <c r="K1598" t="s">
        <v>66</v>
      </c>
      <c r="L1598" s="1" t="s">
        <v>9236</v>
      </c>
      <c r="M1598" s="1" t="s">
        <v>48</v>
      </c>
      <c r="N1598" s="1" t="s">
        <v>278</v>
      </c>
      <c r="O1598" s="1" t="s">
        <v>9237</v>
      </c>
      <c r="P1598" s="1" t="s">
        <v>9238</v>
      </c>
      <c r="Q1598">
        <v>10</v>
      </c>
      <c r="R1598">
        <v>2</v>
      </c>
      <c r="S1598">
        <v>8</v>
      </c>
      <c r="T1598">
        <v>30</v>
      </c>
      <c r="U1598">
        <v>12</v>
      </c>
      <c r="V1598">
        <v>180</v>
      </c>
      <c r="W1598" s="1" t="s">
        <v>444</v>
      </c>
      <c r="X1598" s="1" t="s">
        <v>445</v>
      </c>
      <c r="Y1598" s="1" t="s">
        <v>74</v>
      </c>
      <c r="Z1598">
        <v>18</v>
      </c>
      <c r="AA1598" s="2">
        <v>45686</v>
      </c>
      <c r="AB1598">
        <v>143851.46</v>
      </c>
      <c r="AC1598">
        <v>211517.09</v>
      </c>
      <c r="AD1598">
        <v>1438514.6</v>
      </c>
      <c r="AE1598" s="1" t="s">
        <v>55</v>
      </c>
      <c r="AF1598" s="2">
        <v>46169</v>
      </c>
      <c r="AG1598" s="2">
        <v>45691</v>
      </c>
      <c r="AH1598" s="2"/>
      <c r="AI1598" s="1" t="s">
        <v>129</v>
      </c>
      <c r="AJ1598" s="1" t="s">
        <v>57</v>
      </c>
    </row>
    <row r="1599" spans="1:36">
      <c r="A1599" s="1" t="s">
        <v>9239</v>
      </c>
      <c r="B1599" s="1" t="s">
        <v>9240</v>
      </c>
      <c r="C1599" s="1" t="s">
        <v>9241</v>
      </c>
      <c r="D1599" s="1" t="s">
        <v>2078</v>
      </c>
      <c r="E1599" s="1" t="s">
        <v>243</v>
      </c>
      <c r="F1599" s="1" t="s">
        <v>244</v>
      </c>
      <c r="G1599" s="1" t="s">
        <v>509</v>
      </c>
      <c r="H1599" s="1" t="s">
        <v>43</v>
      </c>
      <c r="I1599" s="1" t="s">
        <v>44</v>
      </c>
      <c r="J1599" t="s">
        <v>82</v>
      </c>
      <c r="K1599" t="s">
        <v>83</v>
      </c>
      <c r="L1599" s="1" t="s">
        <v>9242</v>
      </c>
      <c r="M1599" s="1" t="s">
        <v>85</v>
      </c>
      <c r="N1599" s="1" t="s">
        <v>101</v>
      </c>
      <c r="O1599" s="1" t="s">
        <v>9243</v>
      </c>
      <c r="P1599" s="1" t="s">
        <v>9244</v>
      </c>
      <c r="Q1599">
        <v>44</v>
      </c>
      <c r="R1599">
        <v>2</v>
      </c>
      <c r="S1599">
        <v>42</v>
      </c>
      <c r="T1599">
        <v>20</v>
      </c>
      <c r="U1599">
        <v>8</v>
      </c>
      <c r="V1599">
        <v>120</v>
      </c>
      <c r="W1599" s="1" t="s">
        <v>308</v>
      </c>
      <c r="X1599" s="1" t="s">
        <v>309</v>
      </c>
      <c r="Y1599" s="1" t="s">
        <v>74</v>
      </c>
      <c r="Z1599">
        <v>22</v>
      </c>
      <c r="AA1599" s="2">
        <v>46053</v>
      </c>
      <c r="AB1599">
        <v>314790.65000000002</v>
      </c>
      <c r="AC1599">
        <v>474065.67</v>
      </c>
      <c r="AD1599">
        <v>13850788.6</v>
      </c>
      <c r="AE1599" s="1" t="s">
        <v>55</v>
      </c>
      <c r="AF1599" s="2">
        <v>46144</v>
      </c>
      <c r="AG1599" s="2">
        <v>46054</v>
      </c>
      <c r="AH1599" s="2"/>
      <c r="AI1599" s="1" t="s">
        <v>91</v>
      </c>
      <c r="AJ1599" s="1" t="s">
        <v>92</v>
      </c>
    </row>
    <row r="1600" spans="1:36">
      <c r="A1600" s="1" t="s">
        <v>9245</v>
      </c>
      <c r="B1600" s="1" t="s">
        <v>9246</v>
      </c>
      <c r="C1600" s="1" t="s">
        <v>9247</v>
      </c>
      <c r="D1600" s="1" t="s">
        <v>943</v>
      </c>
      <c r="E1600" s="1" t="s">
        <v>335</v>
      </c>
      <c r="F1600" s="1" t="s">
        <v>97</v>
      </c>
      <c r="G1600" s="1" t="s">
        <v>1110</v>
      </c>
      <c r="H1600" s="1" t="s">
        <v>43</v>
      </c>
      <c r="I1600" s="1" t="s">
        <v>44</v>
      </c>
      <c r="J1600" t="s">
        <v>65</v>
      </c>
      <c r="K1600" t="s">
        <v>66</v>
      </c>
      <c r="L1600" s="1" t="s">
        <v>6011</v>
      </c>
      <c r="M1600" s="1" t="s">
        <v>139</v>
      </c>
      <c r="N1600" s="1" t="s">
        <v>236</v>
      </c>
      <c r="O1600" s="1" t="s">
        <v>9248</v>
      </c>
      <c r="P1600" s="1" t="s">
        <v>9249</v>
      </c>
      <c r="Q1600">
        <v>33</v>
      </c>
      <c r="R1600">
        <v>10</v>
      </c>
      <c r="S1600">
        <v>23</v>
      </c>
      <c r="T1600">
        <v>10</v>
      </c>
      <c r="U1600">
        <v>4</v>
      </c>
      <c r="V1600">
        <v>80</v>
      </c>
      <c r="W1600" s="1" t="s">
        <v>444</v>
      </c>
      <c r="X1600" s="1" t="s">
        <v>445</v>
      </c>
      <c r="Y1600" s="1" t="s">
        <v>74</v>
      </c>
      <c r="Z1600">
        <v>17</v>
      </c>
      <c r="AA1600" s="2">
        <v>46019</v>
      </c>
      <c r="AB1600">
        <v>192481.6</v>
      </c>
      <c r="AC1600">
        <v>233088.02</v>
      </c>
      <c r="AD1600">
        <v>6351892.7999999998</v>
      </c>
      <c r="AE1600" s="1" t="s">
        <v>55</v>
      </c>
      <c r="AF1600" s="2">
        <v>46184</v>
      </c>
      <c r="AG1600" s="2">
        <v>46025</v>
      </c>
      <c r="AH1600" s="2"/>
      <c r="AI1600" s="1" t="s">
        <v>91</v>
      </c>
      <c r="AJ1600" s="1" t="s">
        <v>92</v>
      </c>
    </row>
    <row r="1601" spans="1:36">
      <c r="A1601" s="1" t="s">
        <v>9250</v>
      </c>
      <c r="B1601" s="1" t="s">
        <v>9251</v>
      </c>
      <c r="C1601" s="1" t="s">
        <v>9252</v>
      </c>
      <c r="D1601" s="1" t="s">
        <v>636</v>
      </c>
      <c r="E1601" s="1" t="s">
        <v>134</v>
      </c>
      <c r="F1601" s="1" t="s">
        <v>217</v>
      </c>
      <c r="G1601" s="1" t="s">
        <v>255</v>
      </c>
      <c r="H1601" s="1" t="s">
        <v>43</v>
      </c>
      <c r="I1601" s="1" t="s">
        <v>44</v>
      </c>
      <c r="J1601" t="s">
        <v>65</v>
      </c>
      <c r="K1601" t="s">
        <v>66</v>
      </c>
      <c r="L1601" s="1" t="s">
        <v>9253</v>
      </c>
      <c r="M1601" s="1" t="s">
        <v>114</v>
      </c>
      <c r="N1601" s="1" t="s">
        <v>194</v>
      </c>
      <c r="O1601" s="1" t="s">
        <v>9254</v>
      </c>
      <c r="P1601" s="1" t="s">
        <v>9255</v>
      </c>
      <c r="Q1601">
        <v>113</v>
      </c>
      <c r="R1601">
        <v>1</v>
      </c>
      <c r="S1601">
        <v>112</v>
      </c>
      <c r="T1601">
        <v>50</v>
      </c>
      <c r="U1601">
        <v>15</v>
      </c>
      <c r="V1601">
        <v>200</v>
      </c>
      <c r="W1601" s="1" t="s">
        <v>181</v>
      </c>
      <c r="X1601" s="1" t="s">
        <v>182</v>
      </c>
      <c r="Y1601" s="1" t="s">
        <v>54</v>
      </c>
      <c r="Z1601">
        <v>8</v>
      </c>
      <c r="AA1601" s="2">
        <v>46021</v>
      </c>
      <c r="AB1601">
        <v>247412.98</v>
      </c>
      <c r="AC1601">
        <v>294730.99</v>
      </c>
      <c r="AD1601">
        <v>27957666.739999998</v>
      </c>
      <c r="AE1601" s="1" t="s">
        <v>55</v>
      </c>
      <c r="AF1601" s="2">
        <v>46177</v>
      </c>
      <c r="AG1601" s="2">
        <v>46033</v>
      </c>
      <c r="AH1601" s="2"/>
      <c r="AI1601" s="1" t="s">
        <v>91</v>
      </c>
      <c r="AJ1601" s="1" t="s">
        <v>92</v>
      </c>
    </row>
    <row r="1602" spans="1:36">
      <c r="A1602" s="1" t="s">
        <v>9256</v>
      </c>
      <c r="B1602" s="1" t="s">
        <v>9257</v>
      </c>
      <c r="C1602" s="1" t="s">
        <v>9258</v>
      </c>
      <c r="D1602" s="1" t="s">
        <v>185</v>
      </c>
      <c r="E1602" s="1" t="s">
        <v>186</v>
      </c>
      <c r="F1602" s="1" t="s">
        <v>111</v>
      </c>
      <c r="G1602" s="1" t="s">
        <v>234</v>
      </c>
      <c r="H1602" s="1" t="s">
        <v>43</v>
      </c>
      <c r="I1602" s="1" t="s">
        <v>44</v>
      </c>
      <c r="J1602" t="s">
        <v>65</v>
      </c>
      <c r="K1602" t="s">
        <v>66</v>
      </c>
      <c r="L1602" s="1" t="s">
        <v>4738</v>
      </c>
      <c r="M1602" s="1" t="s">
        <v>168</v>
      </c>
      <c r="N1602" s="1" t="s">
        <v>69</v>
      </c>
      <c r="O1602" s="1" t="s">
        <v>9259</v>
      </c>
      <c r="P1602" s="1" t="s">
        <v>9260</v>
      </c>
      <c r="Q1602">
        <v>53</v>
      </c>
      <c r="R1602">
        <v>10</v>
      </c>
      <c r="S1602">
        <v>43</v>
      </c>
      <c r="T1602">
        <v>10</v>
      </c>
      <c r="U1602">
        <v>4</v>
      </c>
      <c r="V1602">
        <v>80</v>
      </c>
      <c r="W1602" s="1" t="s">
        <v>444</v>
      </c>
      <c r="X1602" s="1" t="s">
        <v>445</v>
      </c>
      <c r="Y1602" s="1" t="s">
        <v>74</v>
      </c>
      <c r="Z1602">
        <v>16</v>
      </c>
      <c r="AA1602" s="2">
        <v>45967</v>
      </c>
      <c r="AB1602">
        <v>205541.33</v>
      </c>
      <c r="AC1602">
        <v>283249.99</v>
      </c>
      <c r="AD1602">
        <v>10893690.49</v>
      </c>
      <c r="AE1602" s="1" t="s">
        <v>55</v>
      </c>
      <c r="AF1602" s="2">
        <v>46157</v>
      </c>
      <c r="AG1602" s="2">
        <v>45970</v>
      </c>
      <c r="AH1602" s="2"/>
      <c r="AI1602" s="1" t="s">
        <v>91</v>
      </c>
      <c r="AJ1602" s="1" t="s">
        <v>92</v>
      </c>
    </row>
    <row r="1603" spans="1:36">
      <c r="A1603" s="1" t="s">
        <v>9261</v>
      </c>
      <c r="B1603" s="1" t="s">
        <v>9262</v>
      </c>
      <c r="C1603" s="1" t="s">
        <v>9263</v>
      </c>
      <c r="D1603" s="1" t="s">
        <v>1665</v>
      </c>
      <c r="E1603" s="1" t="s">
        <v>978</v>
      </c>
      <c r="F1603" s="1" t="s">
        <v>97</v>
      </c>
      <c r="G1603" s="1" t="s">
        <v>98</v>
      </c>
      <c r="H1603" s="1" t="s">
        <v>43</v>
      </c>
      <c r="I1603" s="1" t="s">
        <v>44</v>
      </c>
      <c r="J1603" t="s">
        <v>45</v>
      </c>
      <c r="K1603" t="s">
        <v>46</v>
      </c>
      <c r="L1603" s="1" t="s">
        <v>9264</v>
      </c>
      <c r="M1603" s="1" t="s">
        <v>168</v>
      </c>
      <c r="N1603" s="1" t="s">
        <v>278</v>
      </c>
      <c r="O1603" s="1" t="s">
        <v>9265</v>
      </c>
      <c r="P1603" s="1" t="s">
        <v>9266</v>
      </c>
      <c r="Q1603">
        <v>247</v>
      </c>
      <c r="R1603">
        <v>59</v>
      </c>
      <c r="S1603">
        <v>188</v>
      </c>
      <c r="T1603">
        <v>40</v>
      </c>
      <c r="U1603">
        <v>12</v>
      </c>
      <c r="V1603">
        <v>400</v>
      </c>
      <c r="W1603" s="1" t="s">
        <v>72</v>
      </c>
      <c r="X1603" s="1" t="s">
        <v>73</v>
      </c>
      <c r="Y1603" s="1" t="s">
        <v>74</v>
      </c>
      <c r="Z1603">
        <v>18</v>
      </c>
      <c r="AA1603" s="2">
        <v>45721</v>
      </c>
      <c r="AB1603">
        <v>211282.94</v>
      </c>
      <c r="AC1603">
        <v>322613.28999999998</v>
      </c>
      <c r="AD1603">
        <v>52186886.18</v>
      </c>
      <c r="AE1603" s="1" t="s">
        <v>55</v>
      </c>
      <c r="AF1603" s="2">
        <v>46176</v>
      </c>
      <c r="AG1603" s="2">
        <v>45732</v>
      </c>
      <c r="AH1603" s="2"/>
      <c r="AI1603" s="1" t="s">
        <v>91</v>
      </c>
      <c r="AJ1603" s="1" t="s">
        <v>92</v>
      </c>
    </row>
    <row r="1604" spans="1:36">
      <c r="A1604" s="1" t="s">
        <v>9267</v>
      </c>
      <c r="B1604" s="1" t="s">
        <v>9268</v>
      </c>
      <c r="C1604" s="1" t="s">
        <v>9269</v>
      </c>
      <c r="D1604" s="1" t="s">
        <v>39</v>
      </c>
      <c r="E1604" s="1" t="s">
        <v>40</v>
      </c>
      <c r="F1604" s="1" t="s">
        <v>41</v>
      </c>
      <c r="G1604" s="1" t="s">
        <v>147</v>
      </c>
      <c r="H1604" s="1" t="s">
        <v>43</v>
      </c>
      <c r="I1604" s="1" t="s">
        <v>44</v>
      </c>
      <c r="J1604" t="s">
        <v>82</v>
      </c>
      <c r="K1604" t="s">
        <v>83</v>
      </c>
      <c r="L1604" s="1" t="s">
        <v>1599</v>
      </c>
      <c r="M1604" s="1" t="s">
        <v>48</v>
      </c>
      <c r="N1604" s="1" t="s">
        <v>178</v>
      </c>
      <c r="O1604" s="1" t="s">
        <v>9270</v>
      </c>
      <c r="P1604" s="1" t="s">
        <v>9271</v>
      </c>
      <c r="Q1604">
        <v>0</v>
      </c>
      <c r="R1604">
        <v>0</v>
      </c>
      <c r="S1604">
        <v>0</v>
      </c>
      <c r="T1604">
        <v>25</v>
      </c>
      <c r="U1604">
        <v>12</v>
      </c>
      <c r="V1604">
        <v>250</v>
      </c>
      <c r="W1604" s="1" t="s">
        <v>104</v>
      </c>
      <c r="X1604" s="1" t="s">
        <v>105</v>
      </c>
      <c r="Y1604" s="1" t="s">
        <v>54</v>
      </c>
      <c r="Z1604">
        <v>8</v>
      </c>
      <c r="AA1604" s="2">
        <v>46043</v>
      </c>
      <c r="AB1604">
        <v>27714.14</v>
      </c>
      <c r="AC1604">
        <v>34766.17</v>
      </c>
      <c r="AD1604">
        <v>0</v>
      </c>
      <c r="AE1604" s="1" t="s">
        <v>55</v>
      </c>
      <c r="AF1604" s="2">
        <v>46191</v>
      </c>
      <c r="AG1604" s="2">
        <v>46057</v>
      </c>
      <c r="AH1604" s="2"/>
      <c r="AI1604" s="1" t="s">
        <v>56</v>
      </c>
      <c r="AJ1604" s="1" t="s">
        <v>57</v>
      </c>
    </row>
    <row r="1605" spans="1:36">
      <c r="A1605" s="1" t="s">
        <v>9272</v>
      </c>
      <c r="B1605" s="1" t="s">
        <v>9273</v>
      </c>
      <c r="C1605" s="1" t="s">
        <v>9274</v>
      </c>
      <c r="D1605" s="1" t="s">
        <v>274</v>
      </c>
      <c r="E1605" s="1" t="s">
        <v>275</v>
      </c>
      <c r="F1605" s="1" t="s">
        <v>266</v>
      </c>
      <c r="G1605" s="1" t="s">
        <v>313</v>
      </c>
      <c r="H1605" s="1" t="s">
        <v>43</v>
      </c>
      <c r="I1605" s="1" t="s">
        <v>44</v>
      </c>
      <c r="J1605" t="s">
        <v>82</v>
      </c>
      <c r="K1605" t="s">
        <v>83</v>
      </c>
      <c r="L1605" s="1" t="s">
        <v>8590</v>
      </c>
      <c r="M1605" s="1" t="s">
        <v>139</v>
      </c>
      <c r="N1605" s="1" t="s">
        <v>178</v>
      </c>
      <c r="O1605" s="1" t="s">
        <v>9275</v>
      </c>
      <c r="P1605" s="1" t="s">
        <v>9276</v>
      </c>
      <c r="Q1605">
        <v>68</v>
      </c>
      <c r="R1605">
        <v>6</v>
      </c>
      <c r="S1605">
        <v>62</v>
      </c>
      <c r="T1605">
        <v>60</v>
      </c>
      <c r="U1605">
        <v>18</v>
      </c>
      <c r="V1605">
        <v>360</v>
      </c>
      <c r="W1605" s="1" t="s">
        <v>161</v>
      </c>
      <c r="X1605" s="1" t="s">
        <v>162</v>
      </c>
      <c r="Y1605" s="1" t="s">
        <v>54</v>
      </c>
      <c r="Z1605">
        <v>8</v>
      </c>
      <c r="AA1605" s="2">
        <v>45692</v>
      </c>
      <c r="AB1605">
        <v>171842.11</v>
      </c>
      <c r="AC1605">
        <v>266325.84999999998</v>
      </c>
      <c r="AD1605">
        <v>11685263.48</v>
      </c>
      <c r="AE1605" s="1" t="s">
        <v>55</v>
      </c>
      <c r="AF1605" s="2">
        <v>46187</v>
      </c>
      <c r="AG1605" s="2">
        <v>45707</v>
      </c>
      <c r="AH1605" s="2"/>
      <c r="AI1605" s="1" t="s">
        <v>91</v>
      </c>
      <c r="AJ1605" s="1" t="s">
        <v>92</v>
      </c>
    </row>
    <row r="1606" spans="1:36">
      <c r="A1606" s="1" t="s">
        <v>9277</v>
      </c>
      <c r="B1606" s="1" t="s">
        <v>9278</v>
      </c>
      <c r="C1606" s="1" t="s">
        <v>9279</v>
      </c>
      <c r="D1606" s="1" t="s">
        <v>613</v>
      </c>
      <c r="E1606" s="1" t="s">
        <v>40</v>
      </c>
      <c r="F1606" s="1" t="s">
        <v>97</v>
      </c>
      <c r="G1606" s="1" t="s">
        <v>614</v>
      </c>
      <c r="H1606" s="1" t="s">
        <v>43</v>
      </c>
      <c r="I1606" s="1" t="s">
        <v>201</v>
      </c>
      <c r="J1606" t="s">
        <v>45</v>
      </c>
      <c r="K1606" t="s">
        <v>46</v>
      </c>
      <c r="L1606" s="1" t="s">
        <v>9280</v>
      </c>
      <c r="M1606" s="1" t="s">
        <v>68</v>
      </c>
      <c r="N1606" s="1" t="s">
        <v>115</v>
      </c>
      <c r="O1606" s="1" t="s">
        <v>9281</v>
      </c>
      <c r="P1606" s="1" t="s">
        <v>9282</v>
      </c>
      <c r="Q1606">
        <v>100</v>
      </c>
      <c r="R1606">
        <v>39</v>
      </c>
      <c r="S1606">
        <v>61</v>
      </c>
      <c r="T1606">
        <v>30</v>
      </c>
      <c r="U1606">
        <v>15</v>
      </c>
      <c r="V1606">
        <v>150</v>
      </c>
      <c r="W1606" s="1" t="s">
        <v>181</v>
      </c>
      <c r="X1606" s="1" t="s">
        <v>182</v>
      </c>
      <c r="Y1606" s="1" t="s">
        <v>54</v>
      </c>
      <c r="Z1606">
        <v>11</v>
      </c>
      <c r="AA1606" s="2">
        <v>45847</v>
      </c>
      <c r="AB1606">
        <v>39348.120000000003</v>
      </c>
      <c r="AC1606">
        <v>59743.38</v>
      </c>
      <c r="AD1606">
        <v>3934812</v>
      </c>
      <c r="AE1606" s="1" t="s">
        <v>55</v>
      </c>
      <c r="AF1606" s="2">
        <v>46169</v>
      </c>
      <c r="AG1606" s="2">
        <v>45850</v>
      </c>
      <c r="AH1606" s="2"/>
      <c r="AI1606" s="1" t="s">
        <v>91</v>
      </c>
      <c r="AJ1606" s="1" t="s">
        <v>92</v>
      </c>
    </row>
    <row r="1607" spans="1:36">
      <c r="A1607" s="1" t="s">
        <v>9283</v>
      </c>
      <c r="B1607" s="1" t="s">
        <v>9284</v>
      </c>
      <c r="C1607" s="1" t="s">
        <v>9285</v>
      </c>
      <c r="D1607" s="1" t="s">
        <v>564</v>
      </c>
      <c r="E1607" s="1" t="s">
        <v>265</v>
      </c>
      <c r="F1607" s="1" t="s">
        <v>266</v>
      </c>
      <c r="G1607" s="1" t="s">
        <v>313</v>
      </c>
      <c r="H1607" s="1" t="s">
        <v>43</v>
      </c>
      <c r="I1607" s="1" t="s">
        <v>44</v>
      </c>
      <c r="J1607" t="s">
        <v>82</v>
      </c>
      <c r="K1607" t="s">
        <v>83</v>
      </c>
      <c r="L1607" s="1" t="s">
        <v>9286</v>
      </c>
      <c r="M1607" s="1" t="s">
        <v>48</v>
      </c>
      <c r="N1607" s="1" t="s">
        <v>203</v>
      </c>
      <c r="O1607" s="1" t="s">
        <v>9287</v>
      </c>
      <c r="P1607" s="1" t="s">
        <v>9288</v>
      </c>
      <c r="Q1607">
        <v>420</v>
      </c>
      <c r="R1607">
        <v>50</v>
      </c>
      <c r="S1607">
        <v>370</v>
      </c>
      <c r="T1607">
        <v>40</v>
      </c>
      <c r="U1607">
        <v>20</v>
      </c>
      <c r="V1607">
        <v>320</v>
      </c>
      <c r="W1607" s="1" t="s">
        <v>88</v>
      </c>
      <c r="X1607" s="1" t="s">
        <v>89</v>
      </c>
      <c r="Y1607" s="1" t="s">
        <v>90</v>
      </c>
      <c r="Z1607">
        <v>30</v>
      </c>
      <c r="AA1607" s="2">
        <v>46176</v>
      </c>
      <c r="AB1607">
        <v>593115.85</v>
      </c>
      <c r="AC1607">
        <v>740238.68</v>
      </c>
      <c r="AD1607">
        <v>249108657</v>
      </c>
      <c r="AE1607" s="1" t="s">
        <v>55</v>
      </c>
      <c r="AF1607" s="2">
        <v>46176</v>
      </c>
      <c r="AG1607" s="2">
        <v>46191</v>
      </c>
      <c r="AH1607" s="2"/>
      <c r="AI1607" s="1" t="s">
        <v>410</v>
      </c>
      <c r="AJ1607" s="1" t="s">
        <v>92</v>
      </c>
    </row>
    <row r="1608" spans="1:36">
      <c r="A1608" s="1" t="s">
        <v>9289</v>
      </c>
      <c r="B1608" s="1" t="s">
        <v>9290</v>
      </c>
      <c r="C1608" s="1" t="s">
        <v>9291</v>
      </c>
      <c r="D1608" s="1" t="s">
        <v>355</v>
      </c>
      <c r="E1608" s="1" t="s">
        <v>62</v>
      </c>
      <c r="F1608" s="1" t="s">
        <v>123</v>
      </c>
      <c r="G1608" s="1" t="s">
        <v>124</v>
      </c>
      <c r="H1608" s="1" t="s">
        <v>43</v>
      </c>
      <c r="I1608" s="1" t="s">
        <v>44</v>
      </c>
      <c r="J1608" t="s">
        <v>82</v>
      </c>
      <c r="K1608" t="s">
        <v>83</v>
      </c>
      <c r="L1608" s="1" t="s">
        <v>728</v>
      </c>
      <c r="M1608" s="1" t="s">
        <v>139</v>
      </c>
      <c r="N1608" s="1" t="s">
        <v>278</v>
      </c>
      <c r="O1608" s="1" t="s">
        <v>9292</v>
      </c>
      <c r="P1608" s="1" t="s">
        <v>9293</v>
      </c>
      <c r="Q1608">
        <v>96</v>
      </c>
      <c r="R1608">
        <v>24</v>
      </c>
      <c r="S1608">
        <v>72</v>
      </c>
      <c r="T1608">
        <v>60</v>
      </c>
      <c r="U1608">
        <v>30</v>
      </c>
      <c r="V1608">
        <v>240</v>
      </c>
      <c r="W1608" s="1" t="s">
        <v>88</v>
      </c>
      <c r="X1608" s="1" t="s">
        <v>89</v>
      </c>
      <c r="Y1608" s="1" t="s">
        <v>90</v>
      </c>
      <c r="Z1608">
        <v>28</v>
      </c>
      <c r="AA1608" s="2">
        <v>46057</v>
      </c>
      <c r="AB1608">
        <v>424135.64</v>
      </c>
      <c r="AC1608">
        <v>507745.44</v>
      </c>
      <c r="AD1608">
        <v>40717021.439999998</v>
      </c>
      <c r="AE1608" s="1" t="s">
        <v>55</v>
      </c>
      <c r="AF1608" s="2">
        <v>46177</v>
      </c>
      <c r="AG1608" s="2">
        <v>46062</v>
      </c>
      <c r="AH1608" s="2"/>
      <c r="AI1608" s="1" t="s">
        <v>91</v>
      </c>
      <c r="AJ1608" s="1" t="s">
        <v>92</v>
      </c>
    </row>
    <row r="1609" spans="1:36">
      <c r="A1609" s="1" t="s">
        <v>9294</v>
      </c>
      <c r="B1609" s="1" t="s">
        <v>9295</v>
      </c>
      <c r="C1609" s="1" t="s">
        <v>9296</v>
      </c>
      <c r="D1609" s="1" t="s">
        <v>1087</v>
      </c>
      <c r="E1609" s="1" t="s">
        <v>79</v>
      </c>
      <c r="F1609" s="1" t="s">
        <v>80</v>
      </c>
      <c r="G1609" s="1" t="s">
        <v>81</v>
      </c>
      <c r="H1609" s="1" t="s">
        <v>43</v>
      </c>
      <c r="I1609" s="1" t="s">
        <v>44</v>
      </c>
      <c r="J1609" t="s">
        <v>82</v>
      </c>
      <c r="K1609" t="s">
        <v>83</v>
      </c>
      <c r="L1609" s="1" t="s">
        <v>2381</v>
      </c>
      <c r="M1609" s="1" t="s">
        <v>48</v>
      </c>
      <c r="N1609" s="1" t="s">
        <v>115</v>
      </c>
      <c r="O1609" s="1" t="s">
        <v>9297</v>
      </c>
      <c r="P1609" s="1" t="s">
        <v>9298</v>
      </c>
      <c r="Q1609">
        <v>112</v>
      </c>
      <c r="R1609">
        <v>6</v>
      </c>
      <c r="S1609">
        <v>106</v>
      </c>
      <c r="T1609">
        <v>10</v>
      </c>
      <c r="U1609">
        <v>4</v>
      </c>
      <c r="V1609">
        <v>100</v>
      </c>
      <c r="W1609" s="1" t="s">
        <v>151</v>
      </c>
      <c r="X1609" s="1" t="s">
        <v>152</v>
      </c>
      <c r="Y1609" s="1" t="s">
        <v>153</v>
      </c>
      <c r="Z1609">
        <v>34</v>
      </c>
      <c r="AA1609" s="2">
        <v>46095</v>
      </c>
      <c r="AB1609">
        <v>704161.87</v>
      </c>
      <c r="AC1609">
        <v>830786.69</v>
      </c>
      <c r="AD1609">
        <v>78866129.439999998</v>
      </c>
      <c r="AE1609" s="1" t="s">
        <v>55</v>
      </c>
      <c r="AF1609" s="2">
        <v>46191</v>
      </c>
      <c r="AG1609" s="2">
        <v>46107</v>
      </c>
      <c r="AH1609" s="2"/>
      <c r="AI1609" s="1" t="s">
        <v>410</v>
      </c>
      <c r="AJ1609" s="1" t="s">
        <v>92</v>
      </c>
    </row>
    <row r="1610" spans="1:36">
      <c r="A1610" s="1" t="s">
        <v>9299</v>
      </c>
      <c r="B1610" s="1" t="s">
        <v>9300</v>
      </c>
      <c r="C1610" s="1" t="s">
        <v>9301</v>
      </c>
      <c r="D1610" s="1" t="s">
        <v>355</v>
      </c>
      <c r="E1610" s="1" t="s">
        <v>62</v>
      </c>
      <c r="F1610" s="1" t="s">
        <v>123</v>
      </c>
      <c r="G1610" s="1" t="s">
        <v>124</v>
      </c>
      <c r="H1610" s="1" t="s">
        <v>43</v>
      </c>
      <c r="I1610" s="1" t="s">
        <v>44</v>
      </c>
      <c r="J1610" t="s">
        <v>65</v>
      </c>
      <c r="K1610" t="s">
        <v>66</v>
      </c>
      <c r="L1610" s="1" t="s">
        <v>5095</v>
      </c>
      <c r="M1610" s="1" t="s">
        <v>139</v>
      </c>
      <c r="N1610" s="1" t="s">
        <v>194</v>
      </c>
      <c r="O1610" s="1" t="s">
        <v>9302</v>
      </c>
      <c r="P1610" s="1" t="s">
        <v>9303</v>
      </c>
      <c r="Q1610">
        <v>52</v>
      </c>
      <c r="R1610">
        <v>11</v>
      </c>
      <c r="S1610">
        <v>41</v>
      </c>
      <c r="T1610">
        <v>10</v>
      </c>
      <c r="U1610">
        <v>4</v>
      </c>
      <c r="V1610">
        <v>40</v>
      </c>
      <c r="W1610" s="1" t="s">
        <v>229</v>
      </c>
      <c r="X1610" s="1" t="s">
        <v>230</v>
      </c>
      <c r="Y1610" s="1" t="s">
        <v>153</v>
      </c>
      <c r="Z1610">
        <v>30</v>
      </c>
      <c r="AA1610" s="2">
        <v>45800</v>
      </c>
      <c r="AB1610">
        <v>313010.15999999997</v>
      </c>
      <c r="AC1610">
        <v>479774.45</v>
      </c>
      <c r="AD1610">
        <v>16276528.32</v>
      </c>
      <c r="AE1610" s="1" t="s">
        <v>55</v>
      </c>
      <c r="AF1610" s="2">
        <v>46167</v>
      </c>
      <c r="AG1610" s="2">
        <v>45801</v>
      </c>
      <c r="AH1610" s="2"/>
      <c r="AI1610" s="1" t="s">
        <v>410</v>
      </c>
      <c r="AJ1610" s="1" t="s">
        <v>92</v>
      </c>
    </row>
    <row r="1611" spans="1:36">
      <c r="A1611" s="1" t="s">
        <v>9304</v>
      </c>
      <c r="B1611" s="1" t="s">
        <v>9305</v>
      </c>
      <c r="C1611" s="1" t="s">
        <v>9306</v>
      </c>
      <c r="D1611" s="1" t="s">
        <v>334</v>
      </c>
      <c r="E1611" s="1" t="s">
        <v>335</v>
      </c>
      <c r="F1611" s="1" t="s">
        <v>97</v>
      </c>
      <c r="G1611" s="1" t="s">
        <v>98</v>
      </c>
      <c r="H1611" s="1" t="s">
        <v>43</v>
      </c>
      <c r="I1611" s="1" t="s">
        <v>44</v>
      </c>
      <c r="J1611" t="s">
        <v>82</v>
      </c>
      <c r="K1611" t="s">
        <v>83</v>
      </c>
      <c r="L1611" s="1" t="s">
        <v>9307</v>
      </c>
      <c r="M1611" s="1" t="s">
        <v>114</v>
      </c>
      <c r="N1611" s="1" t="s">
        <v>69</v>
      </c>
      <c r="O1611" s="1" t="s">
        <v>9308</v>
      </c>
      <c r="P1611" s="1" t="s">
        <v>9309</v>
      </c>
      <c r="Q1611">
        <v>119</v>
      </c>
      <c r="R1611">
        <v>45</v>
      </c>
      <c r="S1611">
        <v>74</v>
      </c>
      <c r="T1611">
        <v>40</v>
      </c>
      <c r="U1611">
        <v>12</v>
      </c>
      <c r="V1611">
        <v>400</v>
      </c>
      <c r="W1611" s="1" t="s">
        <v>88</v>
      </c>
      <c r="X1611" s="1" t="s">
        <v>89</v>
      </c>
      <c r="Y1611" s="1" t="s">
        <v>90</v>
      </c>
      <c r="Z1611">
        <v>27</v>
      </c>
      <c r="AA1611" s="2">
        <v>45753</v>
      </c>
      <c r="AB1611">
        <v>193924.47</v>
      </c>
      <c r="AC1611">
        <v>233225.06</v>
      </c>
      <c r="AD1611">
        <v>23077011.93</v>
      </c>
      <c r="AE1611" s="1" t="s">
        <v>55</v>
      </c>
      <c r="AF1611" s="2">
        <v>46148</v>
      </c>
      <c r="AG1611" s="2">
        <v>45767</v>
      </c>
      <c r="AH1611" s="2"/>
      <c r="AI1611" s="1" t="s">
        <v>91</v>
      </c>
      <c r="AJ1611" s="1" t="s">
        <v>92</v>
      </c>
    </row>
    <row r="1612" spans="1:36">
      <c r="A1612" s="1" t="s">
        <v>9310</v>
      </c>
      <c r="B1612" s="1" t="s">
        <v>9311</v>
      </c>
      <c r="C1612" s="1" t="s">
        <v>9312</v>
      </c>
      <c r="D1612" s="1" t="s">
        <v>1087</v>
      </c>
      <c r="E1612" s="1" t="s">
        <v>79</v>
      </c>
      <c r="F1612" s="1" t="s">
        <v>80</v>
      </c>
      <c r="G1612" s="1" t="s">
        <v>81</v>
      </c>
      <c r="H1612" s="1" t="s">
        <v>43</v>
      </c>
      <c r="I1612" s="1" t="s">
        <v>44</v>
      </c>
      <c r="J1612" t="s">
        <v>82</v>
      </c>
      <c r="K1612" t="s">
        <v>83</v>
      </c>
      <c r="L1612" s="1" t="s">
        <v>9313</v>
      </c>
      <c r="M1612" s="1" t="s">
        <v>100</v>
      </c>
      <c r="N1612" s="1" t="s">
        <v>69</v>
      </c>
      <c r="O1612" s="1" t="s">
        <v>9314</v>
      </c>
      <c r="P1612" s="1" t="s">
        <v>9315</v>
      </c>
      <c r="Q1612">
        <v>0</v>
      </c>
      <c r="R1612">
        <v>0</v>
      </c>
      <c r="S1612">
        <v>0</v>
      </c>
      <c r="T1612">
        <v>60</v>
      </c>
      <c r="U1612">
        <v>24</v>
      </c>
      <c r="V1612">
        <v>300</v>
      </c>
      <c r="W1612" s="1" t="s">
        <v>308</v>
      </c>
      <c r="X1612" s="1" t="s">
        <v>309</v>
      </c>
      <c r="Y1612" s="1" t="s">
        <v>74</v>
      </c>
      <c r="Z1612">
        <v>21</v>
      </c>
      <c r="AA1612" s="2">
        <v>45734</v>
      </c>
      <c r="AB1612">
        <v>1350121.72</v>
      </c>
      <c r="AC1612">
        <v>1870364.82</v>
      </c>
      <c r="AD1612">
        <v>0</v>
      </c>
      <c r="AE1612" s="1" t="s">
        <v>55</v>
      </c>
      <c r="AF1612" s="2">
        <v>46198</v>
      </c>
      <c r="AG1612" s="2">
        <v>45748</v>
      </c>
      <c r="AH1612" s="2"/>
      <c r="AI1612" s="1" t="s">
        <v>56</v>
      </c>
      <c r="AJ1612" s="1" t="s">
        <v>57</v>
      </c>
    </row>
    <row r="1613" spans="1:36">
      <c r="A1613" s="1" t="s">
        <v>9316</v>
      </c>
      <c r="B1613" s="1" t="s">
        <v>9317</v>
      </c>
      <c r="C1613" s="1" t="s">
        <v>9318</v>
      </c>
      <c r="D1613" s="1" t="s">
        <v>799</v>
      </c>
      <c r="E1613" s="1" t="s">
        <v>254</v>
      </c>
      <c r="F1613" s="1" t="s">
        <v>135</v>
      </c>
      <c r="G1613" s="1" t="s">
        <v>136</v>
      </c>
      <c r="H1613" s="1" t="s">
        <v>137</v>
      </c>
      <c r="I1613" s="1" t="s">
        <v>44</v>
      </c>
      <c r="J1613" t="s">
        <v>45</v>
      </c>
      <c r="K1613" t="s">
        <v>46</v>
      </c>
      <c r="L1613" s="1" t="s">
        <v>5112</v>
      </c>
      <c r="M1613" s="1" t="s">
        <v>126</v>
      </c>
      <c r="N1613" s="1" t="s">
        <v>69</v>
      </c>
      <c r="O1613" s="1" t="s">
        <v>9319</v>
      </c>
      <c r="P1613" s="1" t="s">
        <v>9320</v>
      </c>
      <c r="Q1613">
        <v>96</v>
      </c>
      <c r="R1613">
        <v>18</v>
      </c>
      <c r="S1613">
        <v>78</v>
      </c>
      <c r="T1613">
        <v>100</v>
      </c>
      <c r="U1613">
        <v>40</v>
      </c>
      <c r="V1613">
        <v>500</v>
      </c>
      <c r="W1613" s="1" t="s">
        <v>52</v>
      </c>
      <c r="X1613" s="1" t="s">
        <v>53</v>
      </c>
      <c r="Y1613" s="1" t="s">
        <v>54</v>
      </c>
      <c r="Z1613">
        <v>6</v>
      </c>
      <c r="AA1613" s="2">
        <v>45918</v>
      </c>
      <c r="AB1613">
        <v>11926.06</v>
      </c>
      <c r="AC1613">
        <v>15763.2</v>
      </c>
      <c r="AD1613">
        <v>1144901.76</v>
      </c>
      <c r="AE1613" s="1" t="s">
        <v>55</v>
      </c>
      <c r="AF1613" s="2">
        <v>46181</v>
      </c>
      <c r="AG1613" s="2">
        <v>45930</v>
      </c>
      <c r="AH1613" s="2">
        <v>46268</v>
      </c>
      <c r="AI1613" s="1" t="s">
        <v>129</v>
      </c>
      <c r="AJ1613" s="1" t="s">
        <v>57</v>
      </c>
    </row>
    <row r="1614" spans="1:36">
      <c r="A1614" s="1" t="s">
        <v>9321</v>
      </c>
      <c r="B1614" s="1" t="s">
        <v>9322</v>
      </c>
      <c r="C1614" s="1" t="s">
        <v>9323</v>
      </c>
      <c r="D1614" s="1" t="s">
        <v>327</v>
      </c>
      <c r="E1614" s="1" t="s">
        <v>40</v>
      </c>
      <c r="F1614" s="1" t="s">
        <v>123</v>
      </c>
      <c r="G1614" s="1" t="s">
        <v>124</v>
      </c>
      <c r="H1614" s="1" t="s">
        <v>43</v>
      </c>
      <c r="I1614" s="1" t="s">
        <v>44</v>
      </c>
      <c r="J1614" t="s">
        <v>45</v>
      </c>
      <c r="K1614" t="s">
        <v>46</v>
      </c>
      <c r="L1614" s="1" t="s">
        <v>6968</v>
      </c>
      <c r="M1614" s="1" t="s">
        <v>100</v>
      </c>
      <c r="N1614" s="1" t="s">
        <v>101</v>
      </c>
      <c r="O1614" s="1" t="s">
        <v>9324</v>
      </c>
      <c r="P1614" s="1" t="s">
        <v>9325</v>
      </c>
      <c r="Q1614">
        <v>439</v>
      </c>
      <c r="R1614">
        <v>156</v>
      </c>
      <c r="S1614">
        <v>283</v>
      </c>
      <c r="T1614">
        <v>60</v>
      </c>
      <c r="U1614">
        <v>30</v>
      </c>
      <c r="V1614">
        <v>480</v>
      </c>
      <c r="W1614" s="1" t="s">
        <v>151</v>
      </c>
      <c r="X1614" s="1" t="s">
        <v>152</v>
      </c>
      <c r="Y1614" s="1" t="s">
        <v>153</v>
      </c>
      <c r="Z1614">
        <v>34</v>
      </c>
      <c r="AA1614" s="2">
        <v>45816</v>
      </c>
      <c r="AB1614">
        <v>292341.24</v>
      </c>
      <c r="AC1614">
        <v>406906.08</v>
      </c>
      <c r="AD1614">
        <v>128337804.40000001</v>
      </c>
      <c r="AE1614" s="1" t="s">
        <v>55</v>
      </c>
      <c r="AF1614" s="2">
        <v>46146</v>
      </c>
      <c r="AG1614" s="2">
        <v>45831</v>
      </c>
      <c r="AH1614" s="2"/>
      <c r="AI1614" s="1" t="s">
        <v>91</v>
      </c>
      <c r="AJ1614" s="1" t="s">
        <v>92</v>
      </c>
    </row>
    <row r="1615" spans="1:36">
      <c r="A1615" s="1" t="s">
        <v>9326</v>
      </c>
      <c r="B1615" s="1" t="s">
        <v>9327</v>
      </c>
      <c r="C1615" s="1" t="s">
        <v>9328</v>
      </c>
      <c r="D1615" s="1" t="s">
        <v>413</v>
      </c>
      <c r="E1615" s="1" t="s">
        <v>146</v>
      </c>
      <c r="F1615" s="1" t="s">
        <v>244</v>
      </c>
      <c r="G1615" s="1" t="s">
        <v>778</v>
      </c>
      <c r="H1615" s="1" t="s">
        <v>43</v>
      </c>
      <c r="I1615" s="1" t="s">
        <v>44</v>
      </c>
      <c r="J1615" t="s">
        <v>45</v>
      </c>
      <c r="K1615" t="s">
        <v>46</v>
      </c>
      <c r="L1615" s="1" t="s">
        <v>8069</v>
      </c>
      <c r="M1615" s="1" t="s">
        <v>68</v>
      </c>
      <c r="N1615" s="1" t="s">
        <v>115</v>
      </c>
      <c r="O1615" s="1" t="s">
        <v>9329</v>
      </c>
      <c r="P1615" s="1" t="s">
        <v>9330</v>
      </c>
      <c r="Q1615">
        <v>62</v>
      </c>
      <c r="R1615">
        <v>17</v>
      </c>
      <c r="S1615">
        <v>45</v>
      </c>
      <c r="T1615">
        <v>10</v>
      </c>
      <c r="U1615">
        <v>4</v>
      </c>
      <c r="V1615">
        <v>100</v>
      </c>
      <c r="W1615" s="1" t="s">
        <v>259</v>
      </c>
      <c r="X1615" s="1" t="s">
        <v>260</v>
      </c>
      <c r="Y1615" s="1" t="s">
        <v>54</v>
      </c>
      <c r="Z1615">
        <v>9</v>
      </c>
      <c r="AA1615" s="2">
        <v>46110</v>
      </c>
      <c r="AB1615">
        <v>54316.75</v>
      </c>
      <c r="AC1615">
        <v>79122.05</v>
      </c>
      <c r="AD1615">
        <v>3367638.5</v>
      </c>
      <c r="AE1615" s="1" t="s">
        <v>55</v>
      </c>
      <c r="AF1615" s="2">
        <v>46154</v>
      </c>
      <c r="AG1615" s="2">
        <v>46113</v>
      </c>
      <c r="AH1615" s="2"/>
      <c r="AI1615" s="1" t="s">
        <v>91</v>
      </c>
      <c r="AJ1615" s="1" t="s">
        <v>92</v>
      </c>
    </row>
    <row r="1616" spans="1:36">
      <c r="A1616" s="1" t="s">
        <v>9331</v>
      </c>
      <c r="B1616" s="1" t="s">
        <v>9332</v>
      </c>
      <c r="C1616" s="1" t="s">
        <v>9333</v>
      </c>
      <c r="D1616" s="1" t="s">
        <v>355</v>
      </c>
      <c r="E1616" s="1" t="s">
        <v>62</v>
      </c>
      <c r="F1616" s="1" t="s">
        <v>123</v>
      </c>
      <c r="G1616" s="1" t="s">
        <v>124</v>
      </c>
      <c r="H1616" s="1" t="s">
        <v>43</v>
      </c>
      <c r="I1616" s="1" t="s">
        <v>44</v>
      </c>
      <c r="J1616" t="s">
        <v>82</v>
      </c>
      <c r="K1616" t="s">
        <v>83</v>
      </c>
      <c r="L1616" s="1" t="s">
        <v>4221</v>
      </c>
      <c r="M1616" s="1" t="s">
        <v>68</v>
      </c>
      <c r="N1616" s="1" t="s">
        <v>178</v>
      </c>
      <c r="O1616" s="1" t="s">
        <v>9334</v>
      </c>
      <c r="P1616" s="1" t="s">
        <v>9335</v>
      </c>
      <c r="Q1616">
        <v>13</v>
      </c>
      <c r="R1616">
        <v>2</v>
      </c>
      <c r="S1616">
        <v>11</v>
      </c>
      <c r="T1616">
        <v>30</v>
      </c>
      <c r="U1616">
        <v>12</v>
      </c>
      <c r="V1616">
        <v>240</v>
      </c>
      <c r="W1616" s="1" t="s">
        <v>151</v>
      </c>
      <c r="X1616" s="1" t="s">
        <v>152</v>
      </c>
      <c r="Y1616" s="1" t="s">
        <v>153</v>
      </c>
      <c r="Z1616">
        <v>37</v>
      </c>
      <c r="AA1616" s="2">
        <v>45897</v>
      </c>
      <c r="AB1616">
        <v>125384.38</v>
      </c>
      <c r="AC1616">
        <v>192535.72</v>
      </c>
      <c r="AD1616">
        <v>1629996.94</v>
      </c>
      <c r="AE1616" s="1" t="s">
        <v>55</v>
      </c>
      <c r="AF1616" s="2">
        <v>46160</v>
      </c>
      <c r="AG1616" s="2">
        <v>45906</v>
      </c>
      <c r="AH1616" s="2"/>
      <c r="AI1616" s="1" t="s">
        <v>129</v>
      </c>
      <c r="AJ1616" s="1" t="s">
        <v>57</v>
      </c>
    </row>
    <row r="1617" spans="1:36">
      <c r="A1617" s="1" t="s">
        <v>9336</v>
      </c>
      <c r="B1617" s="1" t="s">
        <v>9337</v>
      </c>
      <c r="C1617" s="1" t="s">
        <v>9338</v>
      </c>
      <c r="D1617" s="1" t="s">
        <v>426</v>
      </c>
      <c r="E1617" s="1" t="s">
        <v>146</v>
      </c>
      <c r="F1617" s="1" t="s">
        <v>266</v>
      </c>
      <c r="G1617" s="1" t="s">
        <v>276</v>
      </c>
      <c r="H1617" s="1" t="s">
        <v>43</v>
      </c>
      <c r="I1617" s="1" t="s">
        <v>44</v>
      </c>
      <c r="J1617" t="s">
        <v>65</v>
      </c>
      <c r="K1617" t="s">
        <v>66</v>
      </c>
      <c r="L1617" s="1" t="s">
        <v>9339</v>
      </c>
      <c r="M1617" s="1" t="s">
        <v>100</v>
      </c>
      <c r="N1617" s="1" t="s">
        <v>278</v>
      </c>
      <c r="O1617" s="1" t="s">
        <v>9340</v>
      </c>
      <c r="P1617" s="1" t="s">
        <v>9341</v>
      </c>
      <c r="Q1617">
        <v>16</v>
      </c>
      <c r="R1617">
        <v>6</v>
      </c>
      <c r="S1617">
        <v>10</v>
      </c>
      <c r="U1617">
        <v>5</v>
      </c>
      <c r="V1617">
        <v>50</v>
      </c>
      <c r="W1617" s="1" t="s">
        <v>181</v>
      </c>
      <c r="X1617" s="1" t="s">
        <v>182</v>
      </c>
      <c r="Y1617" s="1" t="s">
        <v>54</v>
      </c>
      <c r="Z1617">
        <v>8</v>
      </c>
      <c r="AA1617" s="2">
        <v>45920</v>
      </c>
      <c r="AB1617">
        <v>428220.99</v>
      </c>
      <c r="AC1617">
        <v>592735.86</v>
      </c>
      <c r="AD1617">
        <v>6851535.8399999999</v>
      </c>
      <c r="AE1617" s="1" t="s">
        <v>55</v>
      </c>
      <c r="AF1617" s="2">
        <v>46185</v>
      </c>
      <c r="AG1617" s="2">
        <v>45926</v>
      </c>
      <c r="AH1617" s="2"/>
      <c r="AI1617" s="1" t="s">
        <v>91</v>
      </c>
      <c r="AJ1617" s="1" t="s">
        <v>92</v>
      </c>
    </row>
    <row r="1618" spans="1:36">
      <c r="A1618" s="1" t="s">
        <v>9342</v>
      </c>
      <c r="B1618" s="1" t="s">
        <v>9343</v>
      </c>
      <c r="C1618" s="1" t="s">
        <v>9344</v>
      </c>
      <c r="D1618" s="1" t="s">
        <v>264</v>
      </c>
      <c r="E1618" s="1" t="s">
        <v>265</v>
      </c>
      <c r="F1618" s="1" t="s">
        <v>266</v>
      </c>
      <c r="G1618" s="1" t="s">
        <v>276</v>
      </c>
      <c r="H1618" s="1" t="s">
        <v>43</v>
      </c>
      <c r="I1618" s="1" t="s">
        <v>44</v>
      </c>
      <c r="J1618" t="s">
        <v>65</v>
      </c>
      <c r="K1618" t="s">
        <v>66</v>
      </c>
      <c r="L1618" s="1" t="s">
        <v>9345</v>
      </c>
      <c r="M1618" s="1" t="s">
        <v>68</v>
      </c>
      <c r="N1618" s="1" t="s">
        <v>49</v>
      </c>
      <c r="O1618" s="1" t="s">
        <v>9346</v>
      </c>
      <c r="P1618" s="1" t="s">
        <v>9347</v>
      </c>
      <c r="Q1618">
        <v>247</v>
      </c>
      <c r="R1618">
        <v>90</v>
      </c>
      <c r="S1618">
        <v>157</v>
      </c>
      <c r="T1618">
        <v>75</v>
      </c>
      <c r="U1618">
        <v>30</v>
      </c>
      <c r="V1618">
        <v>750</v>
      </c>
      <c r="W1618" s="1" t="s">
        <v>229</v>
      </c>
      <c r="X1618" s="1" t="s">
        <v>171</v>
      </c>
      <c r="Y1618" s="1" t="s">
        <v>153</v>
      </c>
      <c r="Z1618">
        <v>32</v>
      </c>
      <c r="AA1618" s="2">
        <v>45991</v>
      </c>
      <c r="AB1618">
        <v>537467.66</v>
      </c>
      <c r="AC1618">
        <v>788668.5</v>
      </c>
      <c r="AD1618">
        <v>132754512</v>
      </c>
      <c r="AE1618" s="1" t="s">
        <v>55</v>
      </c>
      <c r="AF1618" s="2">
        <v>46177</v>
      </c>
      <c r="AG1618" s="2">
        <v>45994</v>
      </c>
      <c r="AH1618" s="2"/>
      <c r="AI1618" s="1" t="s">
        <v>91</v>
      </c>
      <c r="AJ1618" s="1" t="s">
        <v>92</v>
      </c>
    </row>
    <row r="1619" spans="1:36">
      <c r="A1619" s="1" t="s">
        <v>9348</v>
      </c>
      <c r="B1619" s="1" t="s">
        <v>9349</v>
      </c>
      <c r="C1619" s="1" t="s">
        <v>9350</v>
      </c>
      <c r="D1619" s="1" t="s">
        <v>907</v>
      </c>
      <c r="E1619" s="1" t="s">
        <v>79</v>
      </c>
      <c r="F1619" s="1" t="s">
        <v>363</v>
      </c>
      <c r="G1619" s="1" t="s">
        <v>495</v>
      </c>
      <c r="H1619" s="1" t="s">
        <v>43</v>
      </c>
      <c r="I1619" s="1" t="s">
        <v>44</v>
      </c>
      <c r="J1619" t="s">
        <v>82</v>
      </c>
      <c r="K1619" t="s">
        <v>83</v>
      </c>
      <c r="L1619" s="1" t="s">
        <v>881</v>
      </c>
      <c r="M1619" s="1" t="s">
        <v>85</v>
      </c>
      <c r="N1619" s="1" t="s">
        <v>101</v>
      </c>
      <c r="O1619" s="1" t="s">
        <v>9351</v>
      </c>
      <c r="P1619" s="1" t="s">
        <v>9352</v>
      </c>
      <c r="Q1619">
        <v>17</v>
      </c>
      <c r="R1619">
        <v>2</v>
      </c>
      <c r="S1619">
        <v>15</v>
      </c>
      <c r="T1619">
        <v>10</v>
      </c>
      <c r="U1619">
        <v>3</v>
      </c>
      <c r="V1619">
        <v>40</v>
      </c>
      <c r="W1619" s="1" t="s">
        <v>151</v>
      </c>
      <c r="X1619" s="1" t="s">
        <v>152</v>
      </c>
      <c r="Y1619" s="1" t="s">
        <v>153</v>
      </c>
      <c r="Z1619">
        <v>36</v>
      </c>
      <c r="AA1619" s="2">
        <v>46155</v>
      </c>
      <c r="AB1619">
        <v>57956.92</v>
      </c>
      <c r="AC1619">
        <v>68699.350000000006</v>
      </c>
      <c r="AD1619">
        <v>985267.64</v>
      </c>
      <c r="AE1619" s="1" t="s">
        <v>55</v>
      </c>
      <c r="AF1619" s="2">
        <v>46193</v>
      </c>
      <c r="AG1619" s="2">
        <v>46162</v>
      </c>
      <c r="AH1619" s="2"/>
      <c r="AI1619" s="1" t="s">
        <v>91</v>
      </c>
      <c r="AJ1619" s="1" t="s">
        <v>92</v>
      </c>
    </row>
    <row r="1620" spans="1:36">
      <c r="A1620" s="1" t="s">
        <v>9353</v>
      </c>
      <c r="B1620" s="1" t="s">
        <v>9354</v>
      </c>
      <c r="C1620" s="1" t="s">
        <v>9355</v>
      </c>
      <c r="D1620" s="1" t="s">
        <v>109</v>
      </c>
      <c r="E1620" s="1" t="s">
        <v>110</v>
      </c>
      <c r="F1620" s="1" t="s">
        <v>111</v>
      </c>
      <c r="G1620" s="1" t="s">
        <v>187</v>
      </c>
      <c r="H1620" s="1" t="s">
        <v>43</v>
      </c>
      <c r="I1620" s="1" t="s">
        <v>44</v>
      </c>
      <c r="J1620" t="s">
        <v>45</v>
      </c>
      <c r="K1620" t="s">
        <v>46</v>
      </c>
      <c r="L1620" s="1" t="s">
        <v>9356</v>
      </c>
      <c r="M1620" s="1" t="s">
        <v>100</v>
      </c>
      <c r="N1620" s="1" t="s">
        <v>101</v>
      </c>
      <c r="O1620" s="1" t="s">
        <v>9357</v>
      </c>
      <c r="P1620" s="1" t="s">
        <v>316</v>
      </c>
      <c r="Q1620">
        <v>165</v>
      </c>
      <c r="R1620">
        <v>52</v>
      </c>
      <c r="S1620">
        <v>113</v>
      </c>
      <c r="T1620">
        <v>75</v>
      </c>
      <c r="U1620">
        <v>30</v>
      </c>
      <c r="V1620">
        <v>600</v>
      </c>
      <c r="W1620" s="1" t="s">
        <v>151</v>
      </c>
      <c r="X1620" s="1" t="s">
        <v>152</v>
      </c>
      <c r="Y1620" s="1" t="s">
        <v>153</v>
      </c>
      <c r="Z1620">
        <v>33</v>
      </c>
      <c r="AA1620" s="2">
        <v>45752</v>
      </c>
      <c r="AB1620">
        <v>166957.4</v>
      </c>
      <c r="AC1620">
        <v>209550.22</v>
      </c>
      <c r="AD1620">
        <v>27547971</v>
      </c>
      <c r="AE1620" s="1" t="s">
        <v>55</v>
      </c>
      <c r="AF1620" s="2">
        <v>46186</v>
      </c>
      <c r="AG1620" s="2">
        <v>45753</v>
      </c>
      <c r="AH1620" s="2"/>
      <c r="AI1620" s="1" t="s">
        <v>91</v>
      </c>
      <c r="AJ1620" s="1" t="s">
        <v>92</v>
      </c>
    </row>
    <row r="1621" spans="1:36">
      <c r="A1621" s="1" t="s">
        <v>9358</v>
      </c>
      <c r="B1621" s="1" t="s">
        <v>9359</v>
      </c>
      <c r="C1621" s="1" t="s">
        <v>9360</v>
      </c>
      <c r="D1621" s="1" t="s">
        <v>7113</v>
      </c>
      <c r="E1621" s="1" t="s">
        <v>122</v>
      </c>
      <c r="F1621" s="1" t="s">
        <v>80</v>
      </c>
      <c r="G1621" s="1" t="s">
        <v>285</v>
      </c>
      <c r="H1621" s="1" t="s">
        <v>43</v>
      </c>
      <c r="I1621" s="1" t="s">
        <v>201</v>
      </c>
      <c r="J1621" t="s">
        <v>45</v>
      </c>
      <c r="K1621" t="s">
        <v>46</v>
      </c>
      <c r="L1621" s="1" t="s">
        <v>171</v>
      </c>
      <c r="M1621" s="1" t="s">
        <v>68</v>
      </c>
      <c r="N1621" s="1" t="s">
        <v>101</v>
      </c>
      <c r="O1621" s="1" t="s">
        <v>9361</v>
      </c>
      <c r="P1621" s="1" t="s">
        <v>9362</v>
      </c>
      <c r="Q1621">
        <v>39</v>
      </c>
      <c r="R1621">
        <v>8</v>
      </c>
      <c r="S1621">
        <v>31</v>
      </c>
      <c r="T1621">
        <v>20</v>
      </c>
      <c r="U1621">
        <v>8</v>
      </c>
      <c r="V1621">
        <v>120</v>
      </c>
      <c r="W1621" s="1" t="s">
        <v>181</v>
      </c>
      <c r="X1621" s="1" t="s">
        <v>182</v>
      </c>
      <c r="Y1621" s="1" t="s">
        <v>54</v>
      </c>
      <c r="Z1621">
        <v>11</v>
      </c>
      <c r="AA1621" s="2">
        <v>45854</v>
      </c>
      <c r="AB1621">
        <v>433649.06</v>
      </c>
      <c r="AC1621">
        <v>599799.06999999995</v>
      </c>
      <c r="AD1621">
        <v>16912313.34</v>
      </c>
      <c r="AE1621" s="1" t="s">
        <v>55</v>
      </c>
      <c r="AF1621" s="2">
        <v>46188</v>
      </c>
      <c r="AG1621" s="2">
        <v>45859</v>
      </c>
      <c r="AH1621" s="2"/>
      <c r="AI1621" s="1" t="s">
        <v>91</v>
      </c>
      <c r="AJ1621" s="1" t="s">
        <v>92</v>
      </c>
    </row>
    <row r="1622" spans="1:36">
      <c r="A1622" s="1" t="s">
        <v>9363</v>
      </c>
      <c r="B1622" s="1" t="s">
        <v>9364</v>
      </c>
      <c r="C1622" s="1" t="s">
        <v>9365</v>
      </c>
      <c r="D1622" s="1" t="s">
        <v>613</v>
      </c>
      <c r="E1622" s="1" t="s">
        <v>40</v>
      </c>
      <c r="F1622" s="1" t="s">
        <v>97</v>
      </c>
      <c r="G1622" s="1" t="s">
        <v>98</v>
      </c>
      <c r="H1622" s="1" t="s">
        <v>43</v>
      </c>
      <c r="I1622" s="1" t="s">
        <v>44</v>
      </c>
      <c r="J1622" t="s">
        <v>65</v>
      </c>
      <c r="K1622" t="s">
        <v>66</v>
      </c>
      <c r="L1622" s="1" t="s">
        <v>2144</v>
      </c>
      <c r="M1622" s="1" t="s">
        <v>48</v>
      </c>
      <c r="N1622" s="1" t="s">
        <v>101</v>
      </c>
      <c r="O1622" s="1" t="s">
        <v>9366</v>
      </c>
      <c r="P1622" s="1" t="s">
        <v>9367</v>
      </c>
      <c r="Q1622">
        <v>237</v>
      </c>
      <c r="R1622">
        <v>82</v>
      </c>
      <c r="S1622">
        <v>155</v>
      </c>
      <c r="T1622">
        <v>25</v>
      </c>
      <c r="U1622">
        <v>10</v>
      </c>
      <c r="V1622">
        <v>250</v>
      </c>
      <c r="W1622" s="1" t="s">
        <v>229</v>
      </c>
      <c r="X1622" s="1" t="s">
        <v>230</v>
      </c>
      <c r="Y1622" s="1" t="s">
        <v>153</v>
      </c>
      <c r="Z1622">
        <v>30</v>
      </c>
      <c r="AA1622" s="2">
        <v>46123</v>
      </c>
      <c r="AB1622">
        <v>203301.36</v>
      </c>
      <c r="AC1622">
        <v>265697</v>
      </c>
      <c r="AD1622">
        <v>48182422.32</v>
      </c>
      <c r="AE1622" s="1" t="s">
        <v>55</v>
      </c>
      <c r="AF1622" s="2">
        <v>46189</v>
      </c>
      <c r="AG1622" s="2">
        <v>46125</v>
      </c>
      <c r="AH1622" s="2"/>
      <c r="AI1622" s="1" t="s">
        <v>91</v>
      </c>
      <c r="AJ1622" s="1" t="s">
        <v>92</v>
      </c>
    </row>
    <row r="1623" spans="1:36">
      <c r="A1623" s="1" t="s">
        <v>9368</v>
      </c>
      <c r="B1623" s="1" t="s">
        <v>9369</v>
      </c>
      <c r="C1623" s="1" t="s">
        <v>9370</v>
      </c>
      <c r="D1623" s="1" t="s">
        <v>61</v>
      </c>
      <c r="E1623" s="1" t="s">
        <v>62</v>
      </c>
      <c r="F1623" s="1" t="s">
        <v>63</v>
      </c>
      <c r="G1623" s="1" t="s">
        <v>384</v>
      </c>
      <c r="H1623" s="1" t="s">
        <v>43</v>
      </c>
      <c r="I1623" s="1" t="s">
        <v>44</v>
      </c>
      <c r="J1623" t="s">
        <v>45</v>
      </c>
      <c r="K1623" t="s">
        <v>46</v>
      </c>
      <c r="L1623" s="1" t="s">
        <v>9371</v>
      </c>
      <c r="M1623" s="1" t="s">
        <v>168</v>
      </c>
      <c r="N1623" s="1" t="s">
        <v>101</v>
      </c>
      <c r="O1623" s="1" t="s">
        <v>9372</v>
      </c>
      <c r="P1623" s="1" t="s">
        <v>9373</v>
      </c>
      <c r="Q1623">
        <v>21</v>
      </c>
      <c r="R1623">
        <v>6</v>
      </c>
      <c r="S1623">
        <v>15</v>
      </c>
      <c r="U1623">
        <v>5</v>
      </c>
      <c r="V1623">
        <v>100</v>
      </c>
      <c r="W1623" s="1" t="s">
        <v>249</v>
      </c>
      <c r="X1623" s="1" t="s">
        <v>375</v>
      </c>
      <c r="Y1623" s="1" t="s">
        <v>54</v>
      </c>
      <c r="Z1623">
        <v>6</v>
      </c>
      <c r="AA1623" s="2">
        <v>45963</v>
      </c>
      <c r="AB1623">
        <v>33954.44</v>
      </c>
      <c r="AC1623">
        <v>51710.52</v>
      </c>
      <c r="AD1623">
        <v>713043.24</v>
      </c>
      <c r="AE1623" s="1" t="s">
        <v>55</v>
      </c>
      <c r="AF1623" s="2">
        <v>46165</v>
      </c>
      <c r="AG1623" s="2">
        <v>45970</v>
      </c>
      <c r="AH1623" s="2">
        <v>46362</v>
      </c>
      <c r="AI1623" s="1" t="s">
        <v>91</v>
      </c>
      <c r="AJ1623" s="1" t="s">
        <v>92</v>
      </c>
    </row>
    <row r="1624" spans="1:36">
      <c r="A1624" s="1" t="s">
        <v>9374</v>
      </c>
      <c r="B1624" s="1" t="s">
        <v>9375</v>
      </c>
      <c r="C1624" s="1" t="s">
        <v>9376</v>
      </c>
      <c r="D1624" s="1" t="s">
        <v>303</v>
      </c>
      <c r="E1624" s="1" t="s">
        <v>146</v>
      </c>
      <c r="F1624" s="1" t="s">
        <v>63</v>
      </c>
      <c r="G1624" s="1" t="s">
        <v>384</v>
      </c>
      <c r="H1624" s="1" t="s">
        <v>43</v>
      </c>
      <c r="I1624" s="1" t="s">
        <v>44</v>
      </c>
      <c r="J1624" t="s">
        <v>82</v>
      </c>
      <c r="K1624" t="s">
        <v>83</v>
      </c>
      <c r="L1624" s="1" t="s">
        <v>5824</v>
      </c>
      <c r="M1624" s="1" t="s">
        <v>68</v>
      </c>
      <c r="N1624" s="1" t="s">
        <v>194</v>
      </c>
      <c r="O1624" s="1" t="s">
        <v>9377</v>
      </c>
      <c r="P1624" s="1" t="s">
        <v>9378</v>
      </c>
      <c r="Q1624">
        <v>306</v>
      </c>
      <c r="R1624">
        <v>107</v>
      </c>
      <c r="S1624">
        <v>199</v>
      </c>
      <c r="T1624">
        <v>75</v>
      </c>
      <c r="U1624">
        <v>22</v>
      </c>
      <c r="V1624">
        <v>750</v>
      </c>
      <c r="W1624" s="1" t="s">
        <v>259</v>
      </c>
      <c r="X1624" s="1" t="s">
        <v>260</v>
      </c>
      <c r="Y1624" s="1" t="s">
        <v>54</v>
      </c>
      <c r="Z1624">
        <v>8</v>
      </c>
      <c r="AA1624" s="2">
        <v>46025</v>
      </c>
      <c r="AB1624">
        <v>170788.57</v>
      </c>
      <c r="AC1624">
        <v>240655.42</v>
      </c>
      <c r="AD1624">
        <v>52261302.420000002</v>
      </c>
      <c r="AE1624" s="1" t="s">
        <v>55</v>
      </c>
      <c r="AF1624" s="2">
        <v>46143</v>
      </c>
      <c r="AG1624" s="2">
        <v>46033</v>
      </c>
      <c r="AH1624" s="2">
        <v>46845</v>
      </c>
      <c r="AI1624" s="1" t="s">
        <v>91</v>
      </c>
      <c r="AJ1624" s="1" t="s">
        <v>92</v>
      </c>
    </row>
    <row r="1625" spans="1:36">
      <c r="A1625" s="1" t="s">
        <v>9379</v>
      </c>
      <c r="B1625" s="1" t="s">
        <v>9380</v>
      </c>
      <c r="C1625" s="1" t="s">
        <v>9381</v>
      </c>
      <c r="D1625" s="1" t="s">
        <v>355</v>
      </c>
      <c r="E1625" s="1" t="s">
        <v>62</v>
      </c>
      <c r="F1625" s="1" t="s">
        <v>123</v>
      </c>
      <c r="G1625" s="1" t="s">
        <v>200</v>
      </c>
      <c r="H1625" s="1" t="s">
        <v>43</v>
      </c>
      <c r="I1625" s="1" t="s">
        <v>44</v>
      </c>
      <c r="J1625" t="s">
        <v>45</v>
      </c>
      <c r="K1625" t="s">
        <v>46</v>
      </c>
      <c r="L1625" s="1" t="s">
        <v>7446</v>
      </c>
      <c r="M1625" s="1" t="s">
        <v>68</v>
      </c>
      <c r="N1625" s="1" t="s">
        <v>115</v>
      </c>
      <c r="O1625" s="1" t="s">
        <v>9382</v>
      </c>
      <c r="P1625" s="1" t="s">
        <v>9383</v>
      </c>
      <c r="Q1625">
        <v>15</v>
      </c>
      <c r="R1625">
        <v>0</v>
      </c>
      <c r="S1625">
        <v>15</v>
      </c>
      <c r="T1625">
        <v>10</v>
      </c>
      <c r="U1625">
        <v>4</v>
      </c>
      <c r="V1625">
        <v>50</v>
      </c>
      <c r="W1625" s="1" t="s">
        <v>249</v>
      </c>
      <c r="X1625" s="1" t="s">
        <v>375</v>
      </c>
      <c r="Y1625" s="1" t="s">
        <v>54</v>
      </c>
      <c r="Z1625">
        <v>6</v>
      </c>
      <c r="AA1625" s="2">
        <v>45925</v>
      </c>
      <c r="AB1625">
        <v>648508.1</v>
      </c>
      <c r="AC1625">
        <v>876795.92</v>
      </c>
      <c r="AD1625">
        <v>9727621.5</v>
      </c>
      <c r="AE1625" s="1" t="s">
        <v>55</v>
      </c>
      <c r="AF1625" s="2">
        <v>46162</v>
      </c>
      <c r="AG1625" s="2">
        <v>45933</v>
      </c>
      <c r="AH1625" s="2"/>
      <c r="AI1625" s="1" t="s">
        <v>91</v>
      </c>
      <c r="AJ1625" s="1" t="s">
        <v>92</v>
      </c>
    </row>
    <row r="1626" spans="1:36">
      <c r="A1626" s="1" t="s">
        <v>9384</v>
      </c>
      <c r="B1626" s="1" t="s">
        <v>9385</v>
      </c>
      <c r="C1626" s="1" t="s">
        <v>9386</v>
      </c>
      <c r="D1626" s="1" t="s">
        <v>799</v>
      </c>
      <c r="E1626" s="1" t="s">
        <v>254</v>
      </c>
      <c r="F1626" s="1" t="s">
        <v>135</v>
      </c>
      <c r="G1626" s="1" t="s">
        <v>706</v>
      </c>
      <c r="H1626" s="1" t="s">
        <v>137</v>
      </c>
      <c r="I1626" s="1" t="s">
        <v>44</v>
      </c>
      <c r="J1626" t="s">
        <v>82</v>
      </c>
      <c r="K1626" t="s">
        <v>83</v>
      </c>
      <c r="L1626" s="1" t="s">
        <v>3432</v>
      </c>
      <c r="M1626" s="1" t="s">
        <v>68</v>
      </c>
      <c r="N1626" s="1" t="s">
        <v>194</v>
      </c>
      <c r="O1626" s="1" t="s">
        <v>9387</v>
      </c>
      <c r="P1626" s="1" t="s">
        <v>9388</v>
      </c>
      <c r="Q1626">
        <v>34</v>
      </c>
      <c r="R1626">
        <v>13</v>
      </c>
      <c r="S1626">
        <v>21</v>
      </c>
      <c r="T1626">
        <v>40</v>
      </c>
      <c r="U1626">
        <v>16</v>
      </c>
      <c r="V1626">
        <v>240</v>
      </c>
      <c r="W1626" s="1" t="s">
        <v>88</v>
      </c>
      <c r="X1626" s="1" t="s">
        <v>89</v>
      </c>
      <c r="Y1626" s="1" t="s">
        <v>90</v>
      </c>
      <c r="Z1626">
        <v>31</v>
      </c>
      <c r="AA1626" s="2">
        <v>46134</v>
      </c>
      <c r="AB1626">
        <v>4327.95</v>
      </c>
      <c r="AC1626">
        <v>5248.4</v>
      </c>
      <c r="AD1626">
        <v>147150.29999999999</v>
      </c>
      <c r="AE1626" s="1" t="s">
        <v>55</v>
      </c>
      <c r="AF1626" s="2">
        <v>46151</v>
      </c>
      <c r="AG1626" s="2">
        <v>46147</v>
      </c>
      <c r="AH1626" s="2">
        <v>46343</v>
      </c>
      <c r="AI1626" s="1" t="s">
        <v>129</v>
      </c>
      <c r="AJ1626" s="1" t="s">
        <v>57</v>
      </c>
    </row>
    <row r="1627" spans="1:36">
      <c r="A1627" s="1" t="s">
        <v>9389</v>
      </c>
      <c r="B1627" s="1" t="s">
        <v>9390</v>
      </c>
      <c r="C1627" s="1" t="s">
        <v>9391</v>
      </c>
      <c r="D1627" s="1" t="s">
        <v>907</v>
      </c>
      <c r="E1627" s="1" t="s">
        <v>79</v>
      </c>
      <c r="F1627" s="1" t="s">
        <v>363</v>
      </c>
      <c r="G1627" s="1" t="s">
        <v>495</v>
      </c>
      <c r="H1627" s="1" t="s">
        <v>43</v>
      </c>
      <c r="I1627" s="1" t="s">
        <v>44</v>
      </c>
      <c r="J1627" t="s">
        <v>45</v>
      </c>
      <c r="K1627" t="s">
        <v>46</v>
      </c>
      <c r="L1627" s="1" t="s">
        <v>9392</v>
      </c>
      <c r="M1627" s="1" t="s">
        <v>139</v>
      </c>
      <c r="N1627" s="1" t="s">
        <v>49</v>
      </c>
      <c r="O1627" s="1" t="s">
        <v>9393</v>
      </c>
      <c r="P1627" s="1" t="s">
        <v>9394</v>
      </c>
      <c r="Q1627">
        <v>25</v>
      </c>
      <c r="R1627">
        <v>10</v>
      </c>
      <c r="S1627">
        <v>15</v>
      </c>
      <c r="T1627">
        <v>10</v>
      </c>
      <c r="U1627">
        <v>5</v>
      </c>
      <c r="V1627">
        <v>50</v>
      </c>
      <c r="W1627" s="1" t="s">
        <v>72</v>
      </c>
      <c r="X1627" s="1" t="s">
        <v>73</v>
      </c>
      <c r="Y1627" s="1" t="s">
        <v>74</v>
      </c>
      <c r="Z1627">
        <v>20</v>
      </c>
      <c r="AA1627" s="2">
        <v>45910</v>
      </c>
      <c r="AB1627">
        <v>55425.7</v>
      </c>
      <c r="AC1627">
        <v>64152.62</v>
      </c>
      <c r="AD1627">
        <v>1385642.5</v>
      </c>
      <c r="AE1627" s="1" t="s">
        <v>55</v>
      </c>
      <c r="AF1627" s="2">
        <v>46198</v>
      </c>
      <c r="AG1627" s="2">
        <v>45914</v>
      </c>
      <c r="AH1627" s="2"/>
      <c r="AI1627" s="1" t="s">
        <v>91</v>
      </c>
      <c r="AJ1627" s="1" t="s">
        <v>92</v>
      </c>
    </row>
    <row r="1628" spans="1:36">
      <c r="A1628" s="1" t="s">
        <v>9395</v>
      </c>
      <c r="B1628" s="1" t="s">
        <v>9396</v>
      </c>
      <c r="C1628" s="1" t="s">
        <v>9397</v>
      </c>
      <c r="D1628" s="1" t="s">
        <v>1325</v>
      </c>
      <c r="E1628" s="1" t="s">
        <v>62</v>
      </c>
      <c r="F1628" s="1" t="s">
        <v>363</v>
      </c>
      <c r="G1628" s="1" t="s">
        <v>495</v>
      </c>
      <c r="H1628" s="1" t="s">
        <v>43</v>
      </c>
      <c r="I1628" s="1" t="s">
        <v>44</v>
      </c>
      <c r="J1628" t="s">
        <v>65</v>
      </c>
      <c r="K1628" t="s">
        <v>66</v>
      </c>
      <c r="L1628" s="1" t="s">
        <v>9398</v>
      </c>
      <c r="M1628" s="1" t="s">
        <v>139</v>
      </c>
      <c r="N1628" s="1" t="s">
        <v>69</v>
      </c>
      <c r="O1628" s="1" t="s">
        <v>9399</v>
      </c>
      <c r="P1628" s="1" t="s">
        <v>9400</v>
      </c>
      <c r="Q1628">
        <v>584</v>
      </c>
      <c r="R1628">
        <v>17</v>
      </c>
      <c r="S1628">
        <v>567</v>
      </c>
      <c r="T1628">
        <v>100</v>
      </c>
      <c r="U1628">
        <v>50</v>
      </c>
      <c r="V1628">
        <v>600</v>
      </c>
      <c r="W1628" s="1" t="s">
        <v>72</v>
      </c>
      <c r="X1628" s="1" t="s">
        <v>73</v>
      </c>
      <c r="Y1628" s="1" t="s">
        <v>74</v>
      </c>
      <c r="Z1628">
        <v>15</v>
      </c>
      <c r="AA1628" s="2">
        <v>45851</v>
      </c>
      <c r="AB1628">
        <v>9170.77</v>
      </c>
      <c r="AC1628">
        <v>11270.13</v>
      </c>
      <c r="AD1628">
        <v>5355729.68</v>
      </c>
      <c r="AE1628" s="1" t="s">
        <v>55</v>
      </c>
      <c r="AF1628" s="2">
        <v>46149</v>
      </c>
      <c r="AG1628" s="2">
        <v>45857</v>
      </c>
      <c r="AH1628" s="2"/>
      <c r="AI1628" s="1" t="s">
        <v>91</v>
      </c>
      <c r="AJ1628" s="1" t="s">
        <v>92</v>
      </c>
    </row>
    <row r="1629" spans="1:36">
      <c r="A1629" s="1" t="s">
        <v>9401</v>
      </c>
      <c r="B1629" s="1" t="s">
        <v>9402</v>
      </c>
      <c r="C1629" s="1" t="s">
        <v>9403</v>
      </c>
      <c r="D1629" s="1" t="s">
        <v>355</v>
      </c>
      <c r="E1629" s="1" t="s">
        <v>62</v>
      </c>
      <c r="F1629" s="1" t="s">
        <v>123</v>
      </c>
      <c r="G1629" s="1" t="s">
        <v>124</v>
      </c>
      <c r="H1629" s="1" t="s">
        <v>43</v>
      </c>
      <c r="I1629" s="1" t="s">
        <v>44</v>
      </c>
      <c r="J1629" t="s">
        <v>45</v>
      </c>
      <c r="K1629" t="s">
        <v>46</v>
      </c>
      <c r="L1629" s="1" t="s">
        <v>171</v>
      </c>
      <c r="M1629" s="1" t="s">
        <v>168</v>
      </c>
      <c r="N1629" s="1" t="s">
        <v>115</v>
      </c>
      <c r="O1629" s="1" t="s">
        <v>9404</v>
      </c>
      <c r="P1629" s="1" t="s">
        <v>9405</v>
      </c>
      <c r="Q1629">
        <v>120</v>
      </c>
      <c r="R1629">
        <v>1</v>
      </c>
      <c r="S1629">
        <v>119</v>
      </c>
      <c r="T1629">
        <v>60</v>
      </c>
      <c r="U1629">
        <v>30</v>
      </c>
      <c r="V1629">
        <v>240</v>
      </c>
      <c r="W1629" s="1" t="s">
        <v>249</v>
      </c>
      <c r="X1629" s="1" t="s">
        <v>375</v>
      </c>
      <c r="Y1629" s="1" t="s">
        <v>54</v>
      </c>
      <c r="Z1629">
        <v>6</v>
      </c>
      <c r="AA1629" s="2">
        <v>45762</v>
      </c>
      <c r="AB1629">
        <v>185245.24</v>
      </c>
      <c r="AC1629">
        <v>219692.43</v>
      </c>
      <c r="AD1629">
        <v>22229428.800000001</v>
      </c>
      <c r="AE1629" s="1" t="s">
        <v>55</v>
      </c>
      <c r="AF1629" s="2">
        <v>46187</v>
      </c>
      <c r="AG1629" s="2">
        <v>45771</v>
      </c>
      <c r="AH1629" s="2"/>
      <c r="AI1629" s="1" t="s">
        <v>91</v>
      </c>
      <c r="AJ1629" s="1" t="s">
        <v>92</v>
      </c>
    </row>
    <row r="1630" spans="1:36">
      <c r="A1630" s="1" t="s">
        <v>9406</v>
      </c>
      <c r="B1630" s="1" t="s">
        <v>9407</v>
      </c>
      <c r="C1630" s="1" t="s">
        <v>9408</v>
      </c>
      <c r="D1630" s="1" t="s">
        <v>494</v>
      </c>
      <c r="E1630" s="1" t="s">
        <v>79</v>
      </c>
      <c r="F1630" s="1" t="s">
        <v>363</v>
      </c>
      <c r="G1630" s="1" t="s">
        <v>434</v>
      </c>
      <c r="H1630" s="1" t="s">
        <v>43</v>
      </c>
      <c r="I1630" s="1" t="s">
        <v>44</v>
      </c>
      <c r="J1630" t="s">
        <v>65</v>
      </c>
      <c r="K1630" t="s">
        <v>66</v>
      </c>
      <c r="L1630" s="1" t="s">
        <v>9409</v>
      </c>
      <c r="M1630" s="1" t="s">
        <v>168</v>
      </c>
      <c r="N1630" s="1" t="s">
        <v>194</v>
      </c>
      <c r="O1630" s="1" t="s">
        <v>9410</v>
      </c>
      <c r="P1630" s="1" t="s">
        <v>9411</v>
      </c>
      <c r="Q1630">
        <v>54</v>
      </c>
      <c r="R1630">
        <v>5</v>
      </c>
      <c r="S1630">
        <v>49</v>
      </c>
      <c r="T1630">
        <v>40</v>
      </c>
      <c r="U1630">
        <v>12</v>
      </c>
      <c r="V1630">
        <v>240</v>
      </c>
      <c r="W1630" s="1" t="s">
        <v>72</v>
      </c>
      <c r="X1630" s="1" t="s">
        <v>73</v>
      </c>
      <c r="Y1630" s="1" t="s">
        <v>74</v>
      </c>
      <c r="Z1630">
        <v>16</v>
      </c>
      <c r="AA1630" s="2">
        <v>46007</v>
      </c>
      <c r="AB1630">
        <v>39165.42</v>
      </c>
      <c r="AC1630">
        <v>51169</v>
      </c>
      <c r="AD1630">
        <v>2114932.6800000002</v>
      </c>
      <c r="AE1630" s="1" t="s">
        <v>55</v>
      </c>
      <c r="AF1630" s="2">
        <v>46167</v>
      </c>
      <c r="AG1630" s="2">
        <v>46011</v>
      </c>
      <c r="AH1630" s="2"/>
      <c r="AI1630" s="1" t="s">
        <v>91</v>
      </c>
      <c r="AJ1630" s="1" t="s">
        <v>92</v>
      </c>
    </row>
    <row r="1631" spans="1:36">
      <c r="A1631" s="1" t="s">
        <v>9412</v>
      </c>
      <c r="B1631" s="1" t="s">
        <v>9413</v>
      </c>
      <c r="C1631" s="1" t="s">
        <v>9414</v>
      </c>
      <c r="D1631" s="1" t="s">
        <v>121</v>
      </c>
      <c r="E1631" s="1" t="s">
        <v>122</v>
      </c>
      <c r="F1631" s="1" t="s">
        <v>123</v>
      </c>
      <c r="G1631" s="1" t="s">
        <v>200</v>
      </c>
      <c r="H1631" s="1" t="s">
        <v>43</v>
      </c>
      <c r="I1631" s="1" t="s">
        <v>201</v>
      </c>
      <c r="J1631" t="s">
        <v>82</v>
      </c>
      <c r="K1631" t="s">
        <v>83</v>
      </c>
      <c r="L1631" s="1" t="s">
        <v>9415</v>
      </c>
      <c r="M1631" s="1" t="s">
        <v>85</v>
      </c>
      <c r="N1631" s="1" t="s">
        <v>49</v>
      </c>
      <c r="O1631" s="1" t="s">
        <v>9416</v>
      </c>
      <c r="P1631" s="1" t="s">
        <v>9417</v>
      </c>
      <c r="Q1631">
        <v>107</v>
      </c>
      <c r="R1631">
        <v>39</v>
      </c>
      <c r="S1631">
        <v>68</v>
      </c>
      <c r="T1631">
        <v>60</v>
      </c>
      <c r="U1631">
        <v>18</v>
      </c>
      <c r="V1631">
        <v>240</v>
      </c>
      <c r="W1631" s="1" t="s">
        <v>308</v>
      </c>
      <c r="X1631" s="1" t="s">
        <v>309</v>
      </c>
      <c r="Y1631" s="1" t="s">
        <v>74</v>
      </c>
      <c r="Z1631">
        <v>23</v>
      </c>
      <c r="AA1631" s="2">
        <v>45932</v>
      </c>
      <c r="AB1631">
        <v>129628.96</v>
      </c>
      <c r="AC1631">
        <v>193052.25</v>
      </c>
      <c r="AD1631">
        <v>13870298.720000001</v>
      </c>
      <c r="AE1631" s="1" t="s">
        <v>55</v>
      </c>
      <c r="AF1631" s="2">
        <v>46160</v>
      </c>
      <c r="AG1631" s="2">
        <v>45934</v>
      </c>
      <c r="AH1631" s="2"/>
      <c r="AI1631" s="1" t="s">
        <v>91</v>
      </c>
      <c r="AJ1631" s="1" t="s">
        <v>92</v>
      </c>
    </row>
    <row r="1632" spans="1:36">
      <c r="A1632" s="1" t="s">
        <v>9418</v>
      </c>
      <c r="B1632" s="1" t="s">
        <v>9419</v>
      </c>
      <c r="C1632" s="1" t="s">
        <v>9420</v>
      </c>
      <c r="D1632" s="1" t="s">
        <v>621</v>
      </c>
      <c r="E1632" s="1" t="s">
        <v>265</v>
      </c>
      <c r="F1632" s="1" t="s">
        <v>622</v>
      </c>
      <c r="G1632" s="1" t="s">
        <v>693</v>
      </c>
      <c r="H1632" s="1" t="s">
        <v>43</v>
      </c>
      <c r="I1632" s="1" t="s">
        <v>44</v>
      </c>
      <c r="J1632" t="s">
        <v>82</v>
      </c>
      <c r="K1632" t="s">
        <v>83</v>
      </c>
      <c r="L1632" s="1" t="s">
        <v>9027</v>
      </c>
      <c r="M1632" s="1" t="s">
        <v>139</v>
      </c>
      <c r="N1632" s="1" t="s">
        <v>178</v>
      </c>
      <c r="O1632" s="1" t="s">
        <v>9421</v>
      </c>
      <c r="P1632" s="1" t="s">
        <v>9422</v>
      </c>
      <c r="Q1632">
        <v>57</v>
      </c>
      <c r="R1632">
        <v>0</v>
      </c>
      <c r="S1632">
        <v>57</v>
      </c>
      <c r="T1632">
        <v>10</v>
      </c>
      <c r="U1632">
        <v>5</v>
      </c>
      <c r="V1632">
        <v>60</v>
      </c>
      <c r="W1632" s="1" t="s">
        <v>161</v>
      </c>
      <c r="X1632" s="1" t="s">
        <v>162</v>
      </c>
      <c r="Y1632" s="1" t="s">
        <v>54</v>
      </c>
      <c r="Z1632">
        <v>5</v>
      </c>
      <c r="AA1632" s="2"/>
      <c r="AB1632">
        <v>387546.35</v>
      </c>
      <c r="AC1632">
        <v>470715.66</v>
      </c>
      <c r="AD1632">
        <v>22090141.949999999</v>
      </c>
      <c r="AE1632" s="1" t="s">
        <v>55</v>
      </c>
      <c r="AF1632" s="2">
        <v>46176</v>
      </c>
      <c r="AG1632" s="2">
        <v>46026</v>
      </c>
      <c r="AH1632" s="2"/>
      <c r="AI1632" s="1" t="s">
        <v>91</v>
      </c>
      <c r="AJ1632" s="1" t="s">
        <v>92</v>
      </c>
    </row>
    <row r="1633" spans="1:36">
      <c r="A1633" s="1" t="s">
        <v>9423</v>
      </c>
      <c r="B1633" s="1" t="s">
        <v>9424</v>
      </c>
      <c r="C1633" s="1" t="s">
        <v>9425</v>
      </c>
      <c r="D1633" s="1" t="s">
        <v>185</v>
      </c>
      <c r="E1633" s="1" t="s">
        <v>186</v>
      </c>
      <c r="F1633" s="1" t="s">
        <v>111</v>
      </c>
      <c r="G1633" s="1" t="s">
        <v>234</v>
      </c>
      <c r="H1633" s="1" t="s">
        <v>43</v>
      </c>
      <c r="I1633" s="1" t="s">
        <v>44</v>
      </c>
      <c r="J1633" t="s">
        <v>45</v>
      </c>
      <c r="K1633" t="s">
        <v>46</v>
      </c>
      <c r="L1633" s="1" t="s">
        <v>5292</v>
      </c>
      <c r="M1633" s="1" t="s">
        <v>68</v>
      </c>
      <c r="N1633" s="1" t="s">
        <v>69</v>
      </c>
      <c r="O1633" s="1" t="s">
        <v>9426</v>
      </c>
      <c r="P1633" s="1" t="s">
        <v>7071</v>
      </c>
      <c r="Q1633">
        <v>43</v>
      </c>
      <c r="R1633">
        <v>10</v>
      </c>
      <c r="S1633">
        <v>33</v>
      </c>
      <c r="T1633">
        <v>15</v>
      </c>
      <c r="U1633">
        <v>7</v>
      </c>
      <c r="V1633">
        <v>60</v>
      </c>
      <c r="W1633" s="1" t="s">
        <v>72</v>
      </c>
      <c r="X1633" s="1" t="s">
        <v>73</v>
      </c>
      <c r="Y1633" s="1" t="s">
        <v>74</v>
      </c>
      <c r="Z1633">
        <v>18</v>
      </c>
      <c r="AA1633" s="2">
        <v>45741</v>
      </c>
      <c r="AB1633">
        <v>194075.04</v>
      </c>
      <c r="AC1633">
        <v>259438.21</v>
      </c>
      <c r="AD1633">
        <v>8345226.7199999997</v>
      </c>
      <c r="AE1633" s="1" t="s">
        <v>55</v>
      </c>
      <c r="AF1633" s="2">
        <v>46202</v>
      </c>
      <c r="AG1633" s="2">
        <v>45756</v>
      </c>
      <c r="AH1633" s="2"/>
      <c r="AI1633" s="1" t="s">
        <v>91</v>
      </c>
      <c r="AJ1633" s="1" t="s">
        <v>92</v>
      </c>
    </row>
    <row r="1634" spans="1:36">
      <c r="A1634" s="1" t="s">
        <v>9427</v>
      </c>
      <c r="B1634" s="1" t="s">
        <v>9428</v>
      </c>
      <c r="C1634" s="1" t="s">
        <v>9429</v>
      </c>
      <c r="D1634" s="1" t="s">
        <v>486</v>
      </c>
      <c r="E1634" s="1" t="s">
        <v>254</v>
      </c>
      <c r="F1634" s="1" t="s">
        <v>217</v>
      </c>
      <c r="G1634" s="1" t="s">
        <v>487</v>
      </c>
      <c r="H1634" s="1" t="s">
        <v>43</v>
      </c>
      <c r="I1634" s="1" t="s">
        <v>44</v>
      </c>
      <c r="J1634" t="s">
        <v>82</v>
      </c>
      <c r="K1634" t="s">
        <v>83</v>
      </c>
      <c r="L1634" s="1" t="s">
        <v>6411</v>
      </c>
      <c r="M1634" s="1" t="s">
        <v>168</v>
      </c>
      <c r="N1634" s="1" t="s">
        <v>69</v>
      </c>
      <c r="O1634" s="1" t="s">
        <v>9430</v>
      </c>
      <c r="P1634" s="1" t="s">
        <v>3308</v>
      </c>
      <c r="Q1634">
        <v>239</v>
      </c>
      <c r="R1634">
        <v>38</v>
      </c>
      <c r="S1634">
        <v>201</v>
      </c>
      <c r="T1634">
        <v>60</v>
      </c>
      <c r="U1634">
        <v>30</v>
      </c>
      <c r="V1634">
        <v>300</v>
      </c>
      <c r="W1634" s="1" t="s">
        <v>151</v>
      </c>
      <c r="X1634" s="1" t="s">
        <v>152</v>
      </c>
      <c r="Y1634" s="1" t="s">
        <v>153</v>
      </c>
      <c r="Z1634">
        <v>36</v>
      </c>
      <c r="AA1634" s="2">
        <v>46169</v>
      </c>
      <c r="AB1634">
        <v>396538.05</v>
      </c>
      <c r="AC1634">
        <v>526439.73</v>
      </c>
      <c r="AD1634">
        <v>94772593.950000003</v>
      </c>
      <c r="AE1634" s="1" t="s">
        <v>55</v>
      </c>
      <c r="AF1634" s="2">
        <v>46195</v>
      </c>
      <c r="AG1634" s="2">
        <v>46174</v>
      </c>
      <c r="AH1634" s="2"/>
      <c r="AI1634" s="1" t="s">
        <v>91</v>
      </c>
      <c r="AJ1634" s="1" t="s">
        <v>92</v>
      </c>
    </row>
    <row r="1635" spans="1:36">
      <c r="A1635" s="1" t="s">
        <v>9431</v>
      </c>
      <c r="B1635" s="1" t="s">
        <v>9432</v>
      </c>
      <c r="C1635" s="1" t="s">
        <v>9433</v>
      </c>
      <c r="D1635" s="1" t="s">
        <v>209</v>
      </c>
      <c r="E1635" s="1" t="s">
        <v>40</v>
      </c>
      <c r="F1635" s="1" t="s">
        <v>123</v>
      </c>
      <c r="G1635" s="1" t="s">
        <v>200</v>
      </c>
      <c r="H1635" s="1" t="s">
        <v>43</v>
      </c>
      <c r="I1635" s="1" t="s">
        <v>44</v>
      </c>
      <c r="J1635" t="s">
        <v>45</v>
      </c>
      <c r="K1635" t="s">
        <v>46</v>
      </c>
      <c r="L1635" s="1" t="s">
        <v>9434</v>
      </c>
      <c r="M1635" s="1" t="s">
        <v>68</v>
      </c>
      <c r="N1635" s="1" t="s">
        <v>69</v>
      </c>
      <c r="O1635" s="1" t="s">
        <v>9435</v>
      </c>
      <c r="P1635" s="1" t="s">
        <v>9436</v>
      </c>
      <c r="Q1635">
        <v>134</v>
      </c>
      <c r="R1635">
        <v>20</v>
      </c>
      <c r="S1635">
        <v>114</v>
      </c>
      <c r="T1635">
        <v>60</v>
      </c>
      <c r="U1635">
        <v>30</v>
      </c>
      <c r="V1635">
        <v>240</v>
      </c>
      <c r="W1635" s="1" t="s">
        <v>151</v>
      </c>
      <c r="X1635" s="1" t="s">
        <v>152</v>
      </c>
      <c r="Y1635" s="1" t="s">
        <v>153</v>
      </c>
      <c r="Z1635">
        <v>36</v>
      </c>
      <c r="AA1635" s="2">
        <v>45973</v>
      </c>
      <c r="AB1635">
        <v>588405</v>
      </c>
      <c r="AC1635">
        <v>801056.98</v>
      </c>
      <c r="AD1635">
        <v>78846270</v>
      </c>
      <c r="AE1635" s="1" t="s">
        <v>55</v>
      </c>
      <c r="AF1635" s="2">
        <v>46151</v>
      </c>
      <c r="AG1635" s="2">
        <v>45988</v>
      </c>
      <c r="AH1635" s="2"/>
      <c r="AI1635" s="1" t="s">
        <v>91</v>
      </c>
      <c r="AJ1635" s="1" t="s">
        <v>92</v>
      </c>
    </row>
    <row r="1636" spans="1:36">
      <c r="A1636" s="1" t="s">
        <v>9437</v>
      </c>
      <c r="B1636" s="1" t="s">
        <v>9438</v>
      </c>
      <c r="C1636" s="1" t="s">
        <v>9439</v>
      </c>
      <c r="D1636" s="1" t="s">
        <v>943</v>
      </c>
      <c r="E1636" s="1" t="s">
        <v>335</v>
      </c>
      <c r="F1636" s="1" t="s">
        <v>97</v>
      </c>
      <c r="G1636" s="1" t="s">
        <v>614</v>
      </c>
      <c r="H1636" s="1" t="s">
        <v>43</v>
      </c>
      <c r="I1636" s="1" t="s">
        <v>201</v>
      </c>
      <c r="J1636" t="s">
        <v>82</v>
      </c>
      <c r="K1636" t="s">
        <v>83</v>
      </c>
      <c r="L1636" s="1" t="s">
        <v>2550</v>
      </c>
      <c r="M1636" s="1" t="s">
        <v>168</v>
      </c>
      <c r="N1636" s="1" t="s">
        <v>236</v>
      </c>
      <c r="O1636" s="1" t="s">
        <v>9440</v>
      </c>
      <c r="P1636" s="1" t="s">
        <v>9441</v>
      </c>
      <c r="Q1636">
        <v>75</v>
      </c>
      <c r="R1636">
        <v>19</v>
      </c>
      <c r="S1636">
        <v>56</v>
      </c>
      <c r="T1636">
        <v>20</v>
      </c>
      <c r="U1636">
        <v>8</v>
      </c>
      <c r="V1636">
        <v>120</v>
      </c>
      <c r="W1636" s="1" t="s">
        <v>259</v>
      </c>
      <c r="X1636" s="1" t="s">
        <v>260</v>
      </c>
      <c r="Y1636" s="1" t="s">
        <v>54</v>
      </c>
      <c r="Z1636">
        <v>9</v>
      </c>
      <c r="AA1636" s="2"/>
      <c r="AB1636">
        <v>44144.47</v>
      </c>
      <c r="AC1636">
        <v>55743.82</v>
      </c>
      <c r="AD1636">
        <v>3310835.25</v>
      </c>
      <c r="AE1636" s="1" t="s">
        <v>55</v>
      </c>
      <c r="AF1636" s="2">
        <v>46158</v>
      </c>
      <c r="AG1636" s="2">
        <v>45813</v>
      </c>
      <c r="AH1636" s="2"/>
      <c r="AI1636" s="1" t="s">
        <v>91</v>
      </c>
      <c r="AJ1636" s="1" t="s">
        <v>92</v>
      </c>
    </row>
    <row r="1637" spans="1:36">
      <c r="A1637" s="1" t="s">
        <v>9442</v>
      </c>
      <c r="B1637" s="1" t="s">
        <v>9443</v>
      </c>
      <c r="C1637" s="1" t="s">
        <v>9444</v>
      </c>
      <c r="D1637" s="1" t="s">
        <v>320</v>
      </c>
      <c r="E1637" s="1" t="s">
        <v>40</v>
      </c>
      <c r="F1637" s="1" t="s">
        <v>123</v>
      </c>
      <c r="G1637" s="1" t="s">
        <v>124</v>
      </c>
      <c r="H1637" s="1" t="s">
        <v>43</v>
      </c>
      <c r="I1637" s="1" t="s">
        <v>44</v>
      </c>
      <c r="J1637" t="s">
        <v>65</v>
      </c>
      <c r="K1637" t="s">
        <v>66</v>
      </c>
      <c r="L1637" s="1" t="s">
        <v>8115</v>
      </c>
      <c r="M1637" s="1" t="s">
        <v>68</v>
      </c>
      <c r="N1637" s="1" t="s">
        <v>101</v>
      </c>
      <c r="O1637" s="1" t="s">
        <v>9445</v>
      </c>
      <c r="P1637" s="1" t="s">
        <v>9446</v>
      </c>
      <c r="Q1637">
        <v>69</v>
      </c>
      <c r="R1637">
        <v>18</v>
      </c>
      <c r="S1637">
        <v>51</v>
      </c>
      <c r="T1637">
        <v>50</v>
      </c>
      <c r="U1637">
        <v>20</v>
      </c>
      <c r="V1637">
        <v>400</v>
      </c>
      <c r="W1637" s="1" t="s">
        <v>229</v>
      </c>
      <c r="X1637" s="1" t="s">
        <v>230</v>
      </c>
      <c r="Y1637" s="1" t="s">
        <v>153</v>
      </c>
      <c r="Z1637">
        <v>30</v>
      </c>
      <c r="AA1637" s="2">
        <v>46097</v>
      </c>
      <c r="AB1637">
        <v>270913.84000000003</v>
      </c>
      <c r="AC1637">
        <v>396421.53</v>
      </c>
      <c r="AD1637">
        <v>18693054.960000001</v>
      </c>
      <c r="AE1637" s="1" t="s">
        <v>55</v>
      </c>
      <c r="AF1637" s="2">
        <v>46199</v>
      </c>
      <c r="AG1637" s="2">
        <v>46098</v>
      </c>
      <c r="AH1637" s="2"/>
      <c r="AI1637" s="1" t="s">
        <v>91</v>
      </c>
      <c r="AJ1637" s="1" t="s">
        <v>92</v>
      </c>
    </row>
    <row r="1638" spans="1:36">
      <c r="A1638" s="1" t="s">
        <v>9447</v>
      </c>
      <c r="B1638" s="1" t="s">
        <v>9448</v>
      </c>
      <c r="C1638" s="1" t="s">
        <v>9449</v>
      </c>
      <c r="D1638" s="1" t="s">
        <v>740</v>
      </c>
      <c r="E1638" s="1" t="s">
        <v>275</v>
      </c>
      <c r="F1638" s="1" t="s">
        <v>622</v>
      </c>
      <c r="G1638" s="1" t="s">
        <v>693</v>
      </c>
      <c r="H1638" s="1" t="s">
        <v>43</v>
      </c>
      <c r="I1638" s="1" t="s">
        <v>44</v>
      </c>
      <c r="J1638" t="s">
        <v>65</v>
      </c>
      <c r="K1638" t="s">
        <v>66</v>
      </c>
      <c r="L1638" s="1" t="s">
        <v>9450</v>
      </c>
      <c r="M1638" s="1" t="s">
        <v>168</v>
      </c>
      <c r="N1638" s="1" t="s">
        <v>69</v>
      </c>
      <c r="O1638" s="1" t="s">
        <v>9451</v>
      </c>
      <c r="P1638" s="1" t="s">
        <v>9452</v>
      </c>
      <c r="Q1638">
        <v>157</v>
      </c>
      <c r="R1638">
        <v>30</v>
      </c>
      <c r="S1638">
        <v>127</v>
      </c>
      <c r="T1638">
        <v>30</v>
      </c>
      <c r="U1638">
        <v>9</v>
      </c>
      <c r="V1638">
        <v>180</v>
      </c>
      <c r="W1638" s="1" t="s">
        <v>229</v>
      </c>
      <c r="X1638" s="1" t="s">
        <v>230</v>
      </c>
      <c r="Y1638" s="1" t="s">
        <v>153</v>
      </c>
      <c r="Z1638">
        <v>36</v>
      </c>
      <c r="AA1638" s="2">
        <v>45812</v>
      </c>
      <c r="AB1638">
        <v>241961.23</v>
      </c>
      <c r="AC1638">
        <v>322407.32</v>
      </c>
      <c r="AD1638">
        <v>37987913.109999999</v>
      </c>
      <c r="AE1638" s="1" t="s">
        <v>55</v>
      </c>
      <c r="AF1638" s="2">
        <v>46159</v>
      </c>
      <c r="AG1638" s="2">
        <v>45820</v>
      </c>
      <c r="AH1638" s="2"/>
      <c r="AI1638" s="1" t="s">
        <v>91</v>
      </c>
      <c r="AJ1638" s="1" t="s">
        <v>92</v>
      </c>
    </row>
    <row r="1639" spans="1:36">
      <c r="A1639" s="1" t="s">
        <v>9453</v>
      </c>
      <c r="B1639" s="1" t="s">
        <v>9454</v>
      </c>
      <c r="C1639" s="1" t="s">
        <v>9455</v>
      </c>
      <c r="D1639" s="1" t="s">
        <v>1135</v>
      </c>
      <c r="E1639" s="1" t="s">
        <v>122</v>
      </c>
      <c r="F1639" s="1" t="s">
        <v>123</v>
      </c>
      <c r="G1639" s="1" t="s">
        <v>124</v>
      </c>
      <c r="H1639" s="1" t="s">
        <v>43</v>
      </c>
      <c r="I1639" s="1" t="s">
        <v>44</v>
      </c>
      <c r="J1639" t="s">
        <v>45</v>
      </c>
      <c r="K1639" t="s">
        <v>46</v>
      </c>
      <c r="L1639" s="1" t="s">
        <v>9456</v>
      </c>
      <c r="M1639" s="1" t="s">
        <v>114</v>
      </c>
      <c r="N1639" s="1" t="s">
        <v>115</v>
      </c>
      <c r="O1639" s="1" t="s">
        <v>9457</v>
      </c>
      <c r="P1639" s="1" t="s">
        <v>9458</v>
      </c>
      <c r="Q1639">
        <v>43</v>
      </c>
      <c r="R1639">
        <v>1</v>
      </c>
      <c r="S1639">
        <v>42</v>
      </c>
      <c r="T1639">
        <v>10</v>
      </c>
      <c r="U1639">
        <v>5</v>
      </c>
      <c r="V1639">
        <v>50</v>
      </c>
      <c r="W1639" s="1" t="s">
        <v>52</v>
      </c>
      <c r="X1639" s="1" t="s">
        <v>53</v>
      </c>
      <c r="Y1639" s="1" t="s">
        <v>54</v>
      </c>
      <c r="Z1639">
        <v>3</v>
      </c>
      <c r="AA1639" s="2">
        <v>45696</v>
      </c>
      <c r="AB1639">
        <v>527123.66</v>
      </c>
      <c r="AC1639">
        <v>745632.7</v>
      </c>
      <c r="AD1639">
        <v>22666317.379999999</v>
      </c>
      <c r="AE1639" s="1" t="s">
        <v>55</v>
      </c>
      <c r="AF1639" s="2">
        <v>46147</v>
      </c>
      <c r="AG1639" s="2">
        <v>45698</v>
      </c>
      <c r="AH1639" s="2"/>
      <c r="AI1639" s="1" t="s">
        <v>91</v>
      </c>
      <c r="AJ1639" s="1" t="s">
        <v>92</v>
      </c>
    </row>
    <row r="1640" spans="1:36">
      <c r="A1640" s="1" t="s">
        <v>9459</v>
      </c>
      <c r="B1640" s="1" t="s">
        <v>9460</v>
      </c>
      <c r="C1640" s="1" t="s">
        <v>9461</v>
      </c>
      <c r="D1640" s="1" t="s">
        <v>900</v>
      </c>
      <c r="E1640" s="1" t="s">
        <v>62</v>
      </c>
      <c r="F1640" s="1" t="s">
        <v>363</v>
      </c>
      <c r="G1640" s="1" t="s">
        <v>495</v>
      </c>
      <c r="H1640" s="1" t="s">
        <v>43</v>
      </c>
      <c r="I1640" s="1" t="s">
        <v>44</v>
      </c>
      <c r="J1640" t="s">
        <v>65</v>
      </c>
      <c r="K1640" t="s">
        <v>66</v>
      </c>
      <c r="L1640" s="1" t="s">
        <v>4819</v>
      </c>
      <c r="M1640" s="1" t="s">
        <v>139</v>
      </c>
      <c r="N1640" s="1" t="s">
        <v>236</v>
      </c>
      <c r="O1640" s="1" t="s">
        <v>9462</v>
      </c>
      <c r="P1640" s="1" t="s">
        <v>9463</v>
      </c>
      <c r="Q1640">
        <v>0</v>
      </c>
      <c r="R1640">
        <v>0</v>
      </c>
      <c r="S1640">
        <v>0</v>
      </c>
      <c r="T1640">
        <v>15</v>
      </c>
      <c r="U1640">
        <v>6</v>
      </c>
      <c r="V1640">
        <v>90</v>
      </c>
      <c r="W1640" s="1" t="s">
        <v>444</v>
      </c>
      <c r="X1640" s="1" t="s">
        <v>445</v>
      </c>
      <c r="Y1640" s="1" t="s">
        <v>74</v>
      </c>
      <c r="Z1640">
        <v>18</v>
      </c>
      <c r="AA1640" s="2">
        <v>46174</v>
      </c>
      <c r="AB1640">
        <v>63777.52</v>
      </c>
      <c r="AC1640">
        <v>86177.12</v>
      </c>
      <c r="AD1640">
        <v>0</v>
      </c>
      <c r="AE1640" s="1" t="s">
        <v>55</v>
      </c>
      <c r="AF1640" s="2">
        <v>46142</v>
      </c>
      <c r="AG1640" s="2">
        <v>46189</v>
      </c>
      <c r="AH1640" s="2"/>
      <c r="AI1640" s="1" t="s">
        <v>56</v>
      </c>
      <c r="AJ1640" s="1" t="s">
        <v>57</v>
      </c>
    </row>
    <row r="1641" spans="1:36">
      <c r="A1641" s="1" t="s">
        <v>9464</v>
      </c>
      <c r="B1641" s="1" t="s">
        <v>9465</v>
      </c>
      <c r="C1641" s="1" t="s">
        <v>9466</v>
      </c>
      <c r="D1641" s="1" t="s">
        <v>455</v>
      </c>
      <c r="E1641" s="1" t="s">
        <v>62</v>
      </c>
      <c r="F1641" s="1" t="s">
        <v>135</v>
      </c>
      <c r="G1641" s="1" t="s">
        <v>706</v>
      </c>
      <c r="H1641" s="1" t="s">
        <v>137</v>
      </c>
      <c r="I1641" s="1" t="s">
        <v>44</v>
      </c>
      <c r="J1641" t="s">
        <v>45</v>
      </c>
      <c r="K1641" t="s">
        <v>46</v>
      </c>
      <c r="L1641" s="1" t="s">
        <v>9467</v>
      </c>
      <c r="M1641" s="1" t="s">
        <v>126</v>
      </c>
      <c r="N1641" s="1" t="s">
        <v>236</v>
      </c>
      <c r="O1641" s="1" t="s">
        <v>9468</v>
      </c>
      <c r="P1641" s="1" t="s">
        <v>9469</v>
      </c>
      <c r="Q1641">
        <v>44</v>
      </c>
      <c r="R1641">
        <v>14</v>
      </c>
      <c r="S1641">
        <v>30</v>
      </c>
      <c r="T1641">
        <v>20</v>
      </c>
      <c r="U1641">
        <v>6</v>
      </c>
      <c r="V1641">
        <v>80</v>
      </c>
      <c r="W1641" s="1" t="s">
        <v>181</v>
      </c>
      <c r="X1641" s="1" t="s">
        <v>182</v>
      </c>
      <c r="Y1641" s="1" t="s">
        <v>54</v>
      </c>
      <c r="Z1641">
        <v>10</v>
      </c>
      <c r="AA1641" s="2">
        <v>45726</v>
      </c>
      <c r="AB1641">
        <v>6967.46</v>
      </c>
      <c r="AC1641">
        <v>9140.9599999999991</v>
      </c>
      <c r="AD1641">
        <v>306568.24</v>
      </c>
      <c r="AE1641" s="1" t="s">
        <v>55</v>
      </c>
      <c r="AF1641" s="2">
        <v>46148</v>
      </c>
      <c r="AG1641" s="2">
        <v>45729</v>
      </c>
      <c r="AH1641" s="2">
        <v>46812</v>
      </c>
      <c r="AI1641" s="1" t="s">
        <v>91</v>
      </c>
      <c r="AJ1641" s="1" t="s">
        <v>92</v>
      </c>
    </row>
    <row r="1642" spans="1:36">
      <c r="A1642" s="1" t="s">
        <v>9470</v>
      </c>
      <c r="B1642" s="1" t="s">
        <v>9471</v>
      </c>
      <c r="C1642" s="1" t="s">
        <v>9472</v>
      </c>
      <c r="D1642" s="1" t="s">
        <v>61</v>
      </c>
      <c r="E1642" s="1" t="s">
        <v>62</v>
      </c>
      <c r="F1642" s="1" t="s">
        <v>63</v>
      </c>
      <c r="G1642" s="1" t="s">
        <v>64</v>
      </c>
      <c r="H1642" s="1" t="s">
        <v>43</v>
      </c>
      <c r="I1642" s="1" t="s">
        <v>44</v>
      </c>
      <c r="J1642" t="s">
        <v>82</v>
      </c>
      <c r="K1642" t="s">
        <v>83</v>
      </c>
      <c r="L1642" s="1" t="s">
        <v>9473</v>
      </c>
      <c r="M1642" s="1" t="s">
        <v>168</v>
      </c>
      <c r="N1642" s="1" t="s">
        <v>49</v>
      </c>
      <c r="O1642" s="1" t="s">
        <v>9474</v>
      </c>
      <c r="P1642" s="1" t="s">
        <v>9475</v>
      </c>
      <c r="Q1642">
        <v>3</v>
      </c>
      <c r="R1642">
        <v>1</v>
      </c>
      <c r="S1642">
        <v>2</v>
      </c>
      <c r="T1642">
        <v>15</v>
      </c>
      <c r="U1642">
        <v>4</v>
      </c>
      <c r="V1642">
        <v>90</v>
      </c>
      <c r="W1642" s="1" t="s">
        <v>259</v>
      </c>
      <c r="X1642" s="1" t="s">
        <v>260</v>
      </c>
      <c r="Y1642" s="1" t="s">
        <v>54</v>
      </c>
      <c r="Z1642">
        <v>10</v>
      </c>
      <c r="AA1642" s="2">
        <v>46127</v>
      </c>
      <c r="AB1642">
        <v>98939.51</v>
      </c>
      <c r="AC1642">
        <v>124636.53</v>
      </c>
      <c r="AD1642">
        <v>296818.53000000003</v>
      </c>
      <c r="AE1642" s="1" t="s">
        <v>55</v>
      </c>
      <c r="AF1642" s="2">
        <v>46184</v>
      </c>
      <c r="AG1642" s="2">
        <v>46136</v>
      </c>
      <c r="AH1642" s="2">
        <v>46826</v>
      </c>
      <c r="AI1642" s="1" t="s">
        <v>129</v>
      </c>
      <c r="AJ1642" s="1" t="s">
        <v>57</v>
      </c>
    </row>
    <row r="1643" spans="1:36">
      <c r="A1643" s="1" t="s">
        <v>9476</v>
      </c>
      <c r="B1643" s="1" t="s">
        <v>9477</v>
      </c>
      <c r="C1643" s="1" t="s">
        <v>9478</v>
      </c>
      <c r="D1643" s="1" t="s">
        <v>355</v>
      </c>
      <c r="E1643" s="1" t="s">
        <v>62</v>
      </c>
      <c r="F1643" s="1" t="s">
        <v>123</v>
      </c>
      <c r="G1643" s="1" t="s">
        <v>200</v>
      </c>
      <c r="H1643" s="1" t="s">
        <v>43</v>
      </c>
      <c r="I1643" s="1" t="s">
        <v>44</v>
      </c>
      <c r="J1643" t="s">
        <v>45</v>
      </c>
      <c r="K1643" t="s">
        <v>46</v>
      </c>
      <c r="L1643" s="1" t="s">
        <v>2941</v>
      </c>
      <c r="M1643" s="1" t="s">
        <v>168</v>
      </c>
      <c r="N1643" s="1" t="s">
        <v>49</v>
      </c>
      <c r="O1643" s="1" t="s">
        <v>9479</v>
      </c>
      <c r="P1643" s="1" t="s">
        <v>9480</v>
      </c>
      <c r="Q1643">
        <v>503</v>
      </c>
      <c r="R1643">
        <v>30</v>
      </c>
      <c r="S1643">
        <v>473</v>
      </c>
      <c r="T1643">
        <v>100</v>
      </c>
      <c r="U1643">
        <v>50</v>
      </c>
      <c r="V1643">
        <v>600</v>
      </c>
      <c r="W1643" s="1" t="s">
        <v>181</v>
      </c>
      <c r="X1643" s="1" t="s">
        <v>182</v>
      </c>
      <c r="Y1643" s="1" t="s">
        <v>54</v>
      </c>
      <c r="Z1643">
        <v>7</v>
      </c>
      <c r="AA1643" s="2">
        <v>46062</v>
      </c>
      <c r="AB1643">
        <v>529507.05000000005</v>
      </c>
      <c r="AC1643">
        <v>640442.31000000006</v>
      </c>
      <c r="AD1643">
        <v>266342046.19999999</v>
      </c>
      <c r="AE1643" s="1" t="s">
        <v>55</v>
      </c>
      <c r="AF1643" s="2">
        <v>46151</v>
      </c>
      <c r="AG1643" s="2">
        <v>46065</v>
      </c>
      <c r="AH1643" s="2"/>
      <c r="AI1643" s="1" t="s">
        <v>91</v>
      </c>
      <c r="AJ1643" s="1" t="s">
        <v>92</v>
      </c>
    </row>
    <row r="1644" spans="1:36">
      <c r="A1644" s="1" t="s">
        <v>9481</v>
      </c>
      <c r="B1644" s="1" t="s">
        <v>9482</v>
      </c>
      <c r="C1644" s="1" t="s">
        <v>9483</v>
      </c>
      <c r="D1644" s="1" t="s">
        <v>274</v>
      </c>
      <c r="E1644" s="1" t="s">
        <v>275</v>
      </c>
      <c r="F1644" s="1" t="s">
        <v>266</v>
      </c>
      <c r="G1644" s="1" t="s">
        <v>267</v>
      </c>
      <c r="H1644" s="1" t="s">
        <v>43</v>
      </c>
      <c r="I1644" s="1" t="s">
        <v>44</v>
      </c>
      <c r="J1644" t="s">
        <v>82</v>
      </c>
      <c r="K1644" t="s">
        <v>83</v>
      </c>
      <c r="L1644" s="1" t="s">
        <v>9484</v>
      </c>
      <c r="M1644" s="1" t="s">
        <v>85</v>
      </c>
      <c r="N1644" s="1" t="s">
        <v>101</v>
      </c>
      <c r="O1644" s="1" t="s">
        <v>9485</v>
      </c>
      <c r="P1644" s="1" t="s">
        <v>9486</v>
      </c>
      <c r="Q1644">
        <v>31</v>
      </c>
      <c r="R1644">
        <v>7</v>
      </c>
      <c r="S1644">
        <v>24</v>
      </c>
      <c r="T1644">
        <v>15</v>
      </c>
      <c r="U1644">
        <v>7</v>
      </c>
      <c r="V1644">
        <v>75</v>
      </c>
      <c r="W1644" s="1" t="s">
        <v>151</v>
      </c>
      <c r="X1644" s="1" t="s">
        <v>152</v>
      </c>
      <c r="Y1644" s="1" t="s">
        <v>153</v>
      </c>
      <c r="Z1644">
        <v>37</v>
      </c>
      <c r="AA1644" s="2">
        <v>45665</v>
      </c>
      <c r="AB1644">
        <v>387060.74</v>
      </c>
      <c r="AC1644">
        <v>496903.33</v>
      </c>
      <c r="AD1644">
        <v>11998882.939999999</v>
      </c>
      <c r="AE1644" s="1" t="s">
        <v>55</v>
      </c>
      <c r="AF1644" s="2">
        <v>46202</v>
      </c>
      <c r="AG1644" s="2">
        <v>45678</v>
      </c>
      <c r="AH1644" s="2"/>
      <c r="AI1644" s="1" t="s">
        <v>91</v>
      </c>
      <c r="AJ1644" s="1" t="s">
        <v>92</v>
      </c>
    </row>
    <row r="1645" spans="1:36">
      <c r="A1645" s="1" t="s">
        <v>9487</v>
      </c>
      <c r="B1645" s="1" t="s">
        <v>9488</v>
      </c>
      <c r="C1645" s="1" t="s">
        <v>9489</v>
      </c>
      <c r="D1645" s="1" t="s">
        <v>900</v>
      </c>
      <c r="E1645" s="1" t="s">
        <v>62</v>
      </c>
      <c r="F1645" s="1" t="s">
        <v>363</v>
      </c>
      <c r="G1645" s="1" t="s">
        <v>400</v>
      </c>
      <c r="H1645" s="1" t="s">
        <v>43</v>
      </c>
      <c r="I1645" s="1" t="s">
        <v>44</v>
      </c>
      <c r="J1645" t="s">
        <v>45</v>
      </c>
      <c r="K1645" t="s">
        <v>46</v>
      </c>
      <c r="L1645" s="1" t="s">
        <v>6001</v>
      </c>
      <c r="M1645" s="1" t="s">
        <v>100</v>
      </c>
      <c r="N1645" s="1" t="s">
        <v>236</v>
      </c>
      <c r="O1645" s="1" t="s">
        <v>9490</v>
      </c>
      <c r="P1645" s="1" t="s">
        <v>9491</v>
      </c>
      <c r="Q1645">
        <v>21</v>
      </c>
      <c r="R1645">
        <v>3</v>
      </c>
      <c r="S1645">
        <v>18</v>
      </c>
      <c r="T1645">
        <v>10</v>
      </c>
      <c r="U1645">
        <v>5</v>
      </c>
      <c r="V1645">
        <v>60</v>
      </c>
      <c r="W1645" s="1" t="s">
        <v>181</v>
      </c>
      <c r="X1645" s="1" t="s">
        <v>182</v>
      </c>
      <c r="Y1645" s="1" t="s">
        <v>54</v>
      </c>
      <c r="Z1645">
        <v>7</v>
      </c>
      <c r="AA1645" s="2">
        <v>46075</v>
      </c>
      <c r="AB1645">
        <v>18463.189999999999</v>
      </c>
      <c r="AC1645">
        <v>21841.39</v>
      </c>
      <c r="AD1645">
        <v>387726.99</v>
      </c>
      <c r="AE1645" s="1" t="s">
        <v>55</v>
      </c>
      <c r="AF1645" s="2">
        <v>46187</v>
      </c>
      <c r="AG1645" s="2">
        <v>46088</v>
      </c>
      <c r="AH1645" s="2"/>
      <c r="AI1645" s="1" t="s">
        <v>91</v>
      </c>
      <c r="AJ1645" s="1" t="s">
        <v>92</v>
      </c>
    </row>
    <row r="1646" spans="1:36">
      <c r="A1646" s="1" t="s">
        <v>9492</v>
      </c>
      <c r="B1646" s="1" t="s">
        <v>9493</v>
      </c>
      <c r="C1646" s="1" t="s">
        <v>9494</v>
      </c>
      <c r="D1646" s="1" t="s">
        <v>145</v>
      </c>
      <c r="E1646" s="1" t="s">
        <v>146</v>
      </c>
      <c r="F1646" s="1" t="s">
        <v>41</v>
      </c>
      <c r="G1646" s="1" t="s">
        <v>42</v>
      </c>
      <c r="H1646" s="1" t="s">
        <v>43</v>
      </c>
      <c r="I1646" s="1" t="s">
        <v>44</v>
      </c>
      <c r="J1646" t="s">
        <v>65</v>
      </c>
      <c r="K1646" t="s">
        <v>66</v>
      </c>
      <c r="L1646" s="1" t="s">
        <v>4631</v>
      </c>
      <c r="M1646" s="1" t="s">
        <v>139</v>
      </c>
      <c r="N1646" s="1" t="s">
        <v>178</v>
      </c>
      <c r="O1646" s="1" t="s">
        <v>9495</v>
      </c>
      <c r="P1646" s="1" t="s">
        <v>9496</v>
      </c>
      <c r="Q1646">
        <v>6</v>
      </c>
      <c r="R1646">
        <v>2</v>
      </c>
      <c r="S1646">
        <v>4</v>
      </c>
      <c r="T1646">
        <v>30</v>
      </c>
      <c r="U1646">
        <v>9</v>
      </c>
      <c r="V1646">
        <v>240</v>
      </c>
      <c r="W1646" s="1" t="s">
        <v>444</v>
      </c>
      <c r="X1646" s="1" t="s">
        <v>445</v>
      </c>
      <c r="Y1646" s="1" t="s">
        <v>74</v>
      </c>
      <c r="Z1646">
        <v>18</v>
      </c>
      <c r="AA1646" s="2">
        <v>45954</v>
      </c>
      <c r="AB1646">
        <v>80275.59</v>
      </c>
      <c r="AC1646">
        <v>121961.92</v>
      </c>
      <c r="AD1646">
        <v>481653.54</v>
      </c>
      <c r="AE1646" s="1" t="s">
        <v>55</v>
      </c>
      <c r="AF1646" s="2">
        <v>46188</v>
      </c>
      <c r="AG1646" s="2">
        <v>45968</v>
      </c>
      <c r="AH1646" s="2"/>
      <c r="AI1646" s="1" t="s">
        <v>129</v>
      </c>
      <c r="AJ1646" s="1" t="s">
        <v>57</v>
      </c>
    </row>
    <row r="1647" spans="1:36">
      <c r="A1647" s="1" t="s">
        <v>9497</v>
      </c>
      <c r="B1647" s="1" t="s">
        <v>9498</v>
      </c>
      <c r="C1647" s="1" t="s">
        <v>9499</v>
      </c>
      <c r="D1647" s="1" t="s">
        <v>209</v>
      </c>
      <c r="E1647" s="1" t="s">
        <v>40</v>
      </c>
      <c r="F1647" s="1" t="s">
        <v>123</v>
      </c>
      <c r="G1647" s="1" t="s">
        <v>124</v>
      </c>
      <c r="H1647" s="1" t="s">
        <v>43</v>
      </c>
      <c r="I1647" s="1" t="s">
        <v>44</v>
      </c>
      <c r="J1647" t="s">
        <v>45</v>
      </c>
      <c r="K1647" t="s">
        <v>46</v>
      </c>
      <c r="L1647" s="1" t="s">
        <v>4503</v>
      </c>
      <c r="M1647" s="1" t="s">
        <v>100</v>
      </c>
      <c r="N1647" s="1" t="s">
        <v>69</v>
      </c>
      <c r="O1647" s="1" t="s">
        <v>9500</v>
      </c>
      <c r="P1647" s="1" t="s">
        <v>9501</v>
      </c>
      <c r="Q1647">
        <v>40</v>
      </c>
      <c r="R1647">
        <v>5</v>
      </c>
      <c r="S1647">
        <v>35</v>
      </c>
      <c r="T1647">
        <v>10</v>
      </c>
      <c r="U1647">
        <v>3</v>
      </c>
      <c r="V1647">
        <v>40</v>
      </c>
      <c r="W1647" s="1" t="s">
        <v>72</v>
      </c>
      <c r="X1647" s="1" t="s">
        <v>171</v>
      </c>
      <c r="Y1647" s="1" t="s">
        <v>74</v>
      </c>
      <c r="Z1647">
        <v>16</v>
      </c>
      <c r="AA1647" s="2">
        <v>46050</v>
      </c>
      <c r="AB1647">
        <v>318952.08</v>
      </c>
      <c r="AC1647">
        <v>391020.81</v>
      </c>
      <c r="AD1647">
        <v>12758083.199999999</v>
      </c>
      <c r="AE1647" s="1" t="s">
        <v>55</v>
      </c>
      <c r="AF1647" s="2">
        <v>46190</v>
      </c>
      <c r="AG1647" s="2">
        <v>46060</v>
      </c>
      <c r="AH1647" s="2"/>
      <c r="AI1647" s="1" t="s">
        <v>91</v>
      </c>
      <c r="AJ1647" s="1" t="s">
        <v>92</v>
      </c>
    </row>
    <row r="1648" spans="1:36">
      <c r="A1648" s="1" t="s">
        <v>9502</v>
      </c>
      <c r="B1648" s="1" t="s">
        <v>9503</v>
      </c>
      <c r="C1648" s="1" t="s">
        <v>9504</v>
      </c>
      <c r="D1648" s="1" t="s">
        <v>521</v>
      </c>
      <c r="E1648" s="1" t="s">
        <v>243</v>
      </c>
      <c r="F1648" s="1" t="s">
        <v>244</v>
      </c>
      <c r="G1648" s="1" t="s">
        <v>778</v>
      </c>
      <c r="H1648" s="1" t="s">
        <v>43</v>
      </c>
      <c r="I1648" s="1" t="s">
        <v>44</v>
      </c>
      <c r="J1648" t="s">
        <v>82</v>
      </c>
      <c r="K1648" t="s">
        <v>83</v>
      </c>
      <c r="L1648" s="1" t="s">
        <v>9505</v>
      </c>
      <c r="M1648" s="1" t="s">
        <v>126</v>
      </c>
      <c r="N1648" s="1" t="s">
        <v>194</v>
      </c>
      <c r="O1648" s="1" t="s">
        <v>9506</v>
      </c>
      <c r="P1648" s="1" t="s">
        <v>9507</v>
      </c>
      <c r="Q1648">
        <v>128</v>
      </c>
      <c r="R1648">
        <v>34</v>
      </c>
      <c r="S1648">
        <v>94</v>
      </c>
      <c r="T1648">
        <v>30</v>
      </c>
      <c r="U1648">
        <v>9</v>
      </c>
      <c r="V1648">
        <v>150</v>
      </c>
      <c r="W1648" s="1" t="s">
        <v>88</v>
      </c>
      <c r="X1648" s="1" t="s">
        <v>89</v>
      </c>
      <c r="Y1648" s="1" t="s">
        <v>90</v>
      </c>
      <c r="Z1648">
        <v>27</v>
      </c>
      <c r="AA1648" s="2">
        <v>46011</v>
      </c>
      <c r="AB1648">
        <v>103256.61</v>
      </c>
      <c r="AC1648">
        <v>146121.26</v>
      </c>
      <c r="AD1648">
        <v>13216846.08</v>
      </c>
      <c r="AE1648" s="1" t="s">
        <v>55</v>
      </c>
      <c r="AF1648" s="2">
        <v>46178</v>
      </c>
      <c r="AG1648" s="2">
        <v>46019</v>
      </c>
      <c r="AH1648" s="2"/>
      <c r="AI1648" s="1" t="s">
        <v>91</v>
      </c>
      <c r="AJ1648" s="1" t="s">
        <v>92</v>
      </c>
    </row>
    <row r="1649" spans="1:36">
      <c r="A1649" s="1" t="s">
        <v>9508</v>
      </c>
      <c r="B1649" s="1" t="s">
        <v>9509</v>
      </c>
      <c r="C1649" s="1" t="s">
        <v>9510</v>
      </c>
      <c r="D1649" s="1" t="s">
        <v>371</v>
      </c>
      <c r="E1649" s="1" t="s">
        <v>62</v>
      </c>
      <c r="F1649" s="1" t="s">
        <v>111</v>
      </c>
      <c r="G1649" s="1" t="s">
        <v>234</v>
      </c>
      <c r="H1649" s="1" t="s">
        <v>43</v>
      </c>
      <c r="I1649" s="1" t="s">
        <v>44</v>
      </c>
      <c r="J1649" t="s">
        <v>65</v>
      </c>
      <c r="K1649" t="s">
        <v>66</v>
      </c>
      <c r="L1649" s="1" t="s">
        <v>9511</v>
      </c>
      <c r="M1649" s="1" t="s">
        <v>139</v>
      </c>
      <c r="N1649" s="1" t="s">
        <v>194</v>
      </c>
      <c r="O1649" s="1" t="s">
        <v>9512</v>
      </c>
      <c r="P1649" s="1" t="s">
        <v>9513</v>
      </c>
      <c r="Q1649">
        <v>108</v>
      </c>
      <c r="R1649">
        <v>0</v>
      </c>
      <c r="S1649">
        <v>108</v>
      </c>
      <c r="T1649">
        <v>15</v>
      </c>
      <c r="U1649">
        <v>6</v>
      </c>
      <c r="V1649">
        <v>75</v>
      </c>
      <c r="W1649" s="1" t="s">
        <v>444</v>
      </c>
      <c r="X1649" s="1" t="s">
        <v>445</v>
      </c>
      <c r="Y1649" s="1" t="s">
        <v>74</v>
      </c>
      <c r="Z1649">
        <v>16</v>
      </c>
      <c r="AA1649" s="2">
        <v>46109</v>
      </c>
      <c r="AB1649">
        <v>82725.759999999995</v>
      </c>
      <c r="AC1649">
        <v>123033.83</v>
      </c>
      <c r="AD1649">
        <v>8934382.0800000001</v>
      </c>
      <c r="AE1649" s="1" t="s">
        <v>55</v>
      </c>
      <c r="AF1649" s="2">
        <v>46145</v>
      </c>
      <c r="AG1649" s="2">
        <v>46117</v>
      </c>
      <c r="AH1649" s="2"/>
      <c r="AI1649" s="1" t="s">
        <v>410</v>
      </c>
      <c r="AJ1649" s="1" t="s">
        <v>92</v>
      </c>
    </row>
    <row r="1650" spans="1:36">
      <c r="A1650" s="1" t="s">
        <v>9514</v>
      </c>
      <c r="B1650" s="1" t="s">
        <v>9515</v>
      </c>
      <c r="C1650" s="1" t="s">
        <v>9516</v>
      </c>
      <c r="D1650" s="1" t="s">
        <v>799</v>
      </c>
      <c r="E1650" s="1" t="s">
        <v>254</v>
      </c>
      <c r="F1650" s="1" t="s">
        <v>135</v>
      </c>
      <c r="G1650" s="1" t="s">
        <v>166</v>
      </c>
      <c r="H1650" s="1" t="s">
        <v>137</v>
      </c>
      <c r="I1650" s="1" t="s">
        <v>44</v>
      </c>
      <c r="J1650" t="s">
        <v>45</v>
      </c>
      <c r="K1650" t="s">
        <v>46</v>
      </c>
      <c r="L1650" s="1" t="s">
        <v>1003</v>
      </c>
      <c r="M1650" s="1" t="s">
        <v>68</v>
      </c>
      <c r="N1650" s="1" t="s">
        <v>178</v>
      </c>
      <c r="O1650" s="1" t="s">
        <v>9517</v>
      </c>
      <c r="P1650" s="1" t="s">
        <v>9518</v>
      </c>
      <c r="Q1650">
        <v>178</v>
      </c>
      <c r="R1650">
        <v>67</v>
      </c>
      <c r="S1650">
        <v>111</v>
      </c>
      <c r="T1650">
        <v>50</v>
      </c>
      <c r="U1650">
        <v>20</v>
      </c>
      <c r="V1650">
        <v>300</v>
      </c>
      <c r="W1650" s="1" t="s">
        <v>249</v>
      </c>
      <c r="X1650" s="1" t="s">
        <v>375</v>
      </c>
      <c r="Y1650" s="1" t="s">
        <v>54</v>
      </c>
      <c r="Z1650">
        <v>9</v>
      </c>
      <c r="AA1650" s="2">
        <v>46125</v>
      </c>
      <c r="AB1650">
        <v>8726.0300000000007</v>
      </c>
      <c r="AC1650">
        <v>10547.27</v>
      </c>
      <c r="AD1650">
        <v>1553233.34</v>
      </c>
      <c r="AE1650" s="1" t="s">
        <v>55</v>
      </c>
      <c r="AF1650" s="2">
        <v>46163</v>
      </c>
      <c r="AG1650" s="2">
        <v>46136</v>
      </c>
      <c r="AH1650" s="2">
        <v>46625</v>
      </c>
      <c r="AI1650" s="1" t="s">
        <v>91</v>
      </c>
      <c r="AJ1650" s="1" t="s">
        <v>92</v>
      </c>
    </row>
    <row r="1651" spans="1:36">
      <c r="A1651" s="1" t="s">
        <v>9519</v>
      </c>
      <c r="B1651" s="1" t="s">
        <v>9520</v>
      </c>
      <c r="C1651" s="1" t="s">
        <v>9521</v>
      </c>
      <c r="D1651" s="1" t="s">
        <v>613</v>
      </c>
      <c r="E1651" s="1" t="s">
        <v>40</v>
      </c>
      <c r="F1651" s="1" t="s">
        <v>97</v>
      </c>
      <c r="G1651" s="1" t="s">
        <v>614</v>
      </c>
      <c r="H1651" s="1" t="s">
        <v>43</v>
      </c>
      <c r="I1651" s="1" t="s">
        <v>44</v>
      </c>
      <c r="J1651" t="s">
        <v>45</v>
      </c>
      <c r="K1651" t="s">
        <v>46</v>
      </c>
      <c r="L1651" s="1" t="s">
        <v>9522</v>
      </c>
      <c r="M1651" s="1" t="s">
        <v>68</v>
      </c>
      <c r="N1651" s="1" t="s">
        <v>236</v>
      </c>
      <c r="O1651" s="1" t="s">
        <v>9523</v>
      </c>
      <c r="P1651" s="1" t="s">
        <v>9524</v>
      </c>
      <c r="Q1651">
        <v>61</v>
      </c>
      <c r="R1651">
        <v>8</v>
      </c>
      <c r="S1651">
        <v>53</v>
      </c>
      <c r="T1651">
        <v>25</v>
      </c>
      <c r="U1651">
        <v>10</v>
      </c>
      <c r="V1651">
        <v>125</v>
      </c>
      <c r="W1651" s="1" t="s">
        <v>52</v>
      </c>
      <c r="X1651" s="1" t="s">
        <v>53</v>
      </c>
      <c r="Y1651" s="1" t="s">
        <v>54</v>
      </c>
      <c r="Z1651">
        <v>3</v>
      </c>
      <c r="AA1651" s="2">
        <v>45716</v>
      </c>
      <c r="AB1651">
        <v>182561.49</v>
      </c>
      <c r="AC1651">
        <v>219390.75</v>
      </c>
      <c r="AD1651">
        <v>11136250.890000001</v>
      </c>
      <c r="AE1651" s="1" t="s">
        <v>55</v>
      </c>
      <c r="AF1651" s="2">
        <v>46152</v>
      </c>
      <c r="AG1651" s="2">
        <v>45725</v>
      </c>
      <c r="AH1651" s="2"/>
      <c r="AI1651" s="1" t="s">
        <v>91</v>
      </c>
      <c r="AJ1651" s="1" t="s">
        <v>92</v>
      </c>
    </row>
    <row r="1652" spans="1:36">
      <c r="A1652" s="1" t="s">
        <v>9525</v>
      </c>
      <c r="B1652" s="1" t="s">
        <v>9526</v>
      </c>
      <c r="C1652" s="1" t="s">
        <v>9527</v>
      </c>
      <c r="D1652" s="1" t="s">
        <v>348</v>
      </c>
      <c r="E1652" s="1" t="s">
        <v>134</v>
      </c>
      <c r="F1652" s="1" t="s">
        <v>135</v>
      </c>
      <c r="G1652" s="1" t="s">
        <v>136</v>
      </c>
      <c r="H1652" s="1" t="s">
        <v>137</v>
      </c>
      <c r="I1652" s="1" t="s">
        <v>44</v>
      </c>
      <c r="J1652" t="s">
        <v>65</v>
      </c>
      <c r="K1652" t="s">
        <v>66</v>
      </c>
      <c r="L1652" s="1" t="s">
        <v>2324</v>
      </c>
      <c r="M1652" s="1" t="s">
        <v>100</v>
      </c>
      <c r="N1652" s="1" t="s">
        <v>178</v>
      </c>
      <c r="O1652" s="1" t="s">
        <v>9528</v>
      </c>
      <c r="P1652" s="1" t="s">
        <v>9529</v>
      </c>
      <c r="Q1652">
        <v>0</v>
      </c>
      <c r="R1652">
        <v>0</v>
      </c>
      <c r="S1652">
        <v>0</v>
      </c>
      <c r="T1652">
        <v>50</v>
      </c>
      <c r="U1652">
        <v>15</v>
      </c>
      <c r="V1652">
        <v>250</v>
      </c>
      <c r="W1652" s="1" t="s">
        <v>52</v>
      </c>
      <c r="X1652" s="1" t="s">
        <v>53</v>
      </c>
      <c r="Y1652" s="1" t="s">
        <v>54</v>
      </c>
      <c r="Z1652">
        <v>6</v>
      </c>
      <c r="AA1652" s="2">
        <v>46067</v>
      </c>
      <c r="AB1652">
        <v>14116.38</v>
      </c>
      <c r="AC1652">
        <v>19332.740000000002</v>
      </c>
      <c r="AD1652">
        <v>0</v>
      </c>
      <c r="AE1652" s="1" t="s">
        <v>55</v>
      </c>
      <c r="AF1652" s="2">
        <v>46168</v>
      </c>
      <c r="AG1652" s="2">
        <v>46073</v>
      </c>
      <c r="AH1652" s="2">
        <v>46585</v>
      </c>
      <c r="AI1652" s="1" t="s">
        <v>56</v>
      </c>
      <c r="AJ1652" s="1" t="s">
        <v>57</v>
      </c>
    </row>
    <row r="1653" spans="1:36">
      <c r="A1653" s="1" t="s">
        <v>9530</v>
      </c>
      <c r="B1653" s="1" t="s">
        <v>9531</v>
      </c>
      <c r="C1653" s="1" t="s">
        <v>9532</v>
      </c>
      <c r="D1653" s="1" t="s">
        <v>977</v>
      </c>
      <c r="E1653" s="1" t="s">
        <v>978</v>
      </c>
      <c r="F1653" s="1" t="s">
        <v>97</v>
      </c>
      <c r="G1653" s="1" t="s">
        <v>1110</v>
      </c>
      <c r="H1653" s="1" t="s">
        <v>43</v>
      </c>
      <c r="I1653" s="1" t="s">
        <v>44</v>
      </c>
      <c r="J1653" t="s">
        <v>82</v>
      </c>
      <c r="K1653" t="s">
        <v>83</v>
      </c>
      <c r="L1653" s="1" t="s">
        <v>9533</v>
      </c>
      <c r="M1653" s="1" t="s">
        <v>114</v>
      </c>
      <c r="N1653" s="1" t="s">
        <v>101</v>
      </c>
      <c r="O1653" s="1" t="s">
        <v>9534</v>
      </c>
      <c r="P1653" s="1" t="s">
        <v>9535</v>
      </c>
      <c r="Q1653">
        <v>182</v>
      </c>
      <c r="R1653">
        <v>53</v>
      </c>
      <c r="S1653">
        <v>129</v>
      </c>
      <c r="T1653">
        <v>30</v>
      </c>
      <c r="U1653">
        <v>9</v>
      </c>
      <c r="V1653">
        <v>120</v>
      </c>
      <c r="W1653" s="1" t="s">
        <v>151</v>
      </c>
      <c r="X1653" s="1" t="s">
        <v>152</v>
      </c>
      <c r="Y1653" s="1" t="s">
        <v>153</v>
      </c>
      <c r="Z1653">
        <v>35</v>
      </c>
      <c r="AA1653" s="2">
        <v>45823</v>
      </c>
      <c r="AB1653">
        <v>34264.449999999997</v>
      </c>
      <c r="AC1653">
        <v>47583.35</v>
      </c>
      <c r="AD1653">
        <v>6236129.9000000004</v>
      </c>
      <c r="AE1653" s="1" t="s">
        <v>55</v>
      </c>
      <c r="AF1653" s="2">
        <v>46183</v>
      </c>
      <c r="AG1653" s="2">
        <v>45827</v>
      </c>
      <c r="AH1653" s="2"/>
      <c r="AI1653" s="1" t="s">
        <v>410</v>
      </c>
      <c r="AJ1653" s="1" t="s">
        <v>92</v>
      </c>
    </row>
    <row r="1654" spans="1:36">
      <c r="A1654" s="1" t="s">
        <v>9536</v>
      </c>
      <c r="B1654" s="1" t="s">
        <v>9537</v>
      </c>
      <c r="C1654" s="1" t="s">
        <v>9538</v>
      </c>
      <c r="D1654" s="1" t="s">
        <v>830</v>
      </c>
      <c r="E1654" s="1" t="s">
        <v>265</v>
      </c>
      <c r="F1654" s="1" t="s">
        <v>622</v>
      </c>
      <c r="G1654" s="1" t="s">
        <v>693</v>
      </c>
      <c r="H1654" s="1" t="s">
        <v>43</v>
      </c>
      <c r="I1654" s="1" t="s">
        <v>44</v>
      </c>
      <c r="J1654" t="s">
        <v>65</v>
      </c>
      <c r="K1654" t="s">
        <v>66</v>
      </c>
      <c r="L1654" s="1" t="s">
        <v>9522</v>
      </c>
      <c r="M1654" s="1" t="s">
        <v>68</v>
      </c>
      <c r="N1654" s="1" t="s">
        <v>236</v>
      </c>
      <c r="O1654" s="1" t="s">
        <v>9539</v>
      </c>
      <c r="P1654" s="1" t="s">
        <v>9540</v>
      </c>
      <c r="Q1654">
        <v>33</v>
      </c>
      <c r="R1654">
        <v>10</v>
      </c>
      <c r="S1654">
        <v>23</v>
      </c>
      <c r="T1654">
        <v>30</v>
      </c>
      <c r="U1654">
        <v>12</v>
      </c>
      <c r="V1654">
        <v>150</v>
      </c>
      <c r="W1654" s="1" t="s">
        <v>229</v>
      </c>
      <c r="X1654" s="1" t="s">
        <v>230</v>
      </c>
      <c r="Y1654" s="1" t="s">
        <v>153</v>
      </c>
      <c r="Z1654">
        <v>34</v>
      </c>
      <c r="AA1654" s="2">
        <v>45800</v>
      </c>
      <c r="AB1654">
        <v>321688.65000000002</v>
      </c>
      <c r="AC1654">
        <v>476136.06</v>
      </c>
      <c r="AD1654">
        <v>10615725.449999999</v>
      </c>
      <c r="AE1654" s="1" t="s">
        <v>55</v>
      </c>
      <c r="AF1654" s="2">
        <v>46145</v>
      </c>
      <c r="AG1654" s="2">
        <v>45808</v>
      </c>
      <c r="AH1654" s="2"/>
      <c r="AI1654" s="1" t="s">
        <v>91</v>
      </c>
      <c r="AJ1654" s="1" t="s">
        <v>92</v>
      </c>
    </row>
    <row r="1655" spans="1:36">
      <c r="A1655" s="1" t="s">
        <v>9541</v>
      </c>
      <c r="B1655" s="1" t="s">
        <v>9542</v>
      </c>
      <c r="C1655" s="1" t="s">
        <v>9543</v>
      </c>
      <c r="D1655" s="1" t="s">
        <v>242</v>
      </c>
      <c r="E1655" s="1" t="s">
        <v>243</v>
      </c>
      <c r="F1655" s="1" t="s">
        <v>244</v>
      </c>
      <c r="G1655" s="1" t="s">
        <v>778</v>
      </c>
      <c r="H1655" s="1" t="s">
        <v>43</v>
      </c>
      <c r="I1655" s="1" t="s">
        <v>44</v>
      </c>
      <c r="J1655" t="s">
        <v>65</v>
      </c>
      <c r="K1655" t="s">
        <v>66</v>
      </c>
      <c r="L1655" s="1" t="s">
        <v>9544</v>
      </c>
      <c r="M1655" s="1" t="s">
        <v>48</v>
      </c>
      <c r="N1655" s="1" t="s">
        <v>236</v>
      </c>
      <c r="O1655" s="1" t="s">
        <v>9545</v>
      </c>
      <c r="P1655" s="1" t="s">
        <v>9546</v>
      </c>
      <c r="Q1655">
        <v>340</v>
      </c>
      <c r="R1655">
        <v>14</v>
      </c>
      <c r="S1655">
        <v>326</v>
      </c>
      <c r="T1655">
        <v>100</v>
      </c>
      <c r="U1655">
        <v>40</v>
      </c>
      <c r="V1655">
        <v>400</v>
      </c>
      <c r="W1655" s="1" t="s">
        <v>72</v>
      </c>
      <c r="X1655" s="1" t="s">
        <v>73</v>
      </c>
      <c r="Y1655" s="1" t="s">
        <v>74</v>
      </c>
      <c r="Z1655">
        <v>14</v>
      </c>
      <c r="AA1655" s="2">
        <v>45709</v>
      </c>
      <c r="AB1655">
        <v>114964.21</v>
      </c>
      <c r="AC1655">
        <v>165322.26999999999</v>
      </c>
      <c r="AD1655">
        <v>39087831.399999999</v>
      </c>
      <c r="AE1655" s="1" t="s">
        <v>55</v>
      </c>
      <c r="AF1655" s="2">
        <v>46142</v>
      </c>
      <c r="AG1655" s="2">
        <v>45714</v>
      </c>
      <c r="AH1655" s="2"/>
      <c r="AI1655" s="1" t="s">
        <v>91</v>
      </c>
      <c r="AJ1655" s="1" t="s">
        <v>92</v>
      </c>
    </row>
    <row r="1656" spans="1:36">
      <c r="A1656" s="1" t="s">
        <v>9547</v>
      </c>
      <c r="B1656" s="1" t="s">
        <v>9548</v>
      </c>
      <c r="C1656" s="1" t="s">
        <v>9549</v>
      </c>
      <c r="D1656" s="1" t="s">
        <v>426</v>
      </c>
      <c r="E1656" s="1" t="s">
        <v>146</v>
      </c>
      <c r="F1656" s="1" t="s">
        <v>266</v>
      </c>
      <c r="G1656" s="1" t="s">
        <v>313</v>
      </c>
      <c r="H1656" s="1" t="s">
        <v>43</v>
      </c>
      <c r="I1656" s="1" t="s">
        <v>201</v>
      </c>
      <c r="J1656" t="s">
        <v>65</v>
      </c>
      <c r="K1656" t="s">
        <v>66</v>
      </c>
      <c r="L1656" s="1" t="s">
        <v>9550</v>
      </c>
      <c r="M1656" s="1" t="s">
        <v>48</v>
      </c>
      <c r="N1656" s="1" t="s">
        <v>178</v>
      </c>
      <c r="O1656" s="1" t="s">
        <v>9551</v>
      </c>
      <c r="P1656" s="1" t="s">
        <v>9552</v>
      </c>
      <c r="Q1656">
        <v>234</v>
      </c>
      <c r="R1656">
        <v>49</v>
      </c>
      <c r="S1656">
        <v>185</v>
      </c>
      <c r="T1656">
        <v>40</v>
      </c>
      <c r="U1656">
        <v>20</v>
      </c>
      <c r="V1656">
        <v>320</v>
      </c>
      <c r="W1656" s="1" t="s">
        <v>52</v>
      </c>
      <c r="X1656" s="1" t="s">
        <v>53</v>
      </c>
      <c r="Y1656" s="1" t="s">
        <v>54</v>
      </c>
      <c r="Z1656">
        <v>7</v>
      </c>
      <c r="AA1656" s="2">
        <v>45970</v>
      </c>
      <c r="AB1656">
        <v>495548.35</v>
      </c>
      <c r="AC1656">
        <v>712332.25</v>
      </c>
      <c r="AD1656">
        <v>115958313.90000001</v>
      </c>
      <c r="AE1656" s="1" t="s">
        <v>55</v>
      </c>
      <c r="AF1656" s="2">
        <v>46192</v>
      </c>
      <c r="AG1656" s="2">
        <v>45973</v>
      </c>
      <c r="AH1656" s="2"/>
      <c r="AI1656" s="1" t="s">
        <v>91</v>
      </c>
      <c r="AJ1656" s="1" t="s">
        <v>92</v>
      </c>
    </row>
    <row r="1657" spans="1:36">
      <c r="A1657" s="1" t="s">
        <v>9553</v>
      </c>
      <c r="B1657" s="1" t="s">
        <v>9554</v>
      </c>
      <c r="C1657" s="1" t="s">
        <v>9555</v>
      </c>
      <c r="D1657" s="1" t="s">
        <v>39</v>
      </c>
      <c r="E1657" s="1" t="s">
        <v>40</v>
      </c>
      <c r="F1657" s="1" t="s">
        <v>41</v>
      </c>
      <c r="G1657" s="1" t="s">
        <v>147</v>
      </c>
      <c r="H1657" s="1" t="s">
        <v>43</v>
      </c>
      <c r="I1657" s="1" t="s">
        <v>44</v>
      </c>
      <c r="J1657" t="s">
        <v>45</v>
      </c>
      <c r="K1657" t="s">
        <v>46</v>
      </c>
      <c r="L1657" s="1" t="s">
        <v>9556</v>
      </c>
      <c r="M1657" s="1" t="s">
        <v>168</v>
      </c>
      <c r="N1657" s="1" t="s">
        <v>236</v>
      </c>
      <c r="O1657" s="1" t="s">
        <v>9557</v>
      </c>
      <c r="P1657" s="1" t="s">
        <v>9558</v>
      </c>
      <c r="Q1657">
        <v>179</v>
      </c>
      <c r="R1657">
        <v>58</v>
      </c>
      <c r="S1657">
        <v>121</v>
      </c>
      <c r="T1657">
        <v>100</v>
      </c>
      <c r="U1657">
        <v>40</v>
      </c>
      <c r="V1657">
        <v>500</v>
      </c>
      <c r="W1657" s="1" t="s">
        <v>52</v>
      </c>
      <c r="X1657" s="1" t="s">
        <v>53</v>
      </c>
      <c r="Y1657" s="1" t="s">
        <v>54</v>
      </c>
      <c r="Z1657">
        <v>7</v>
      </c>
      <c r="AA1657" s="2">
        <v>45988</v>
      </c>
      <c r="AB1657">
        <v>80824.23</v>
      </c>
      <c r="AC1657">
        <v>102650.22</v>
      </c>
      <c r="AD1657">
        <v>14467537.17</v>
      </c>
      <c r="AE1657" s="1" t="s">
        <v>55</v>
      </c>
      <c r="AF1657" s="2">
        <v>46157</v>
      </c>
      <c r="AG1657" s="2">
        <v>45989</v>
      </c>
      <c r="AH1657" s="2"/>
      <c r="AI1657" s="1" t="s">
        <v>91</v>
      </c>
      <c r="AJ1657" s="1" t="s">
        <v>92</v>
      </c>
    </row>
    <row r="1658" spans="1:36">
      <c r="A1658" s="1" t="s">
        <v>9559</v>
      </c>
      <c r="B1658" s="1" t="s">
        <v>9560</v>
      </c>
      <c r="C1658" s="1" t="s">
        <v>9561</v>
      </c>
      <c r="D1658" s="1" t="s">
        <v>1325</v>
      </c>
      <c r="E1658" s="1" t="s">
        <v>62</v>
      </c>
      <c r="F1658" s="1" t="s">
        <v>363</v>
      </c>
      <c r="G1658" s="1" t="s">
        <v>364</v>
      </c>
      <c r="H1658" s="1" t="s">
        <v>43</v>
      </c>
      <c r="I1658" s="1" t="s">
        <v>44</v>
      </c>
      <c r="J1658" t="s">
        <v>65</v>
      </c>
      <c r="K1658" t="s">
        <v>66</v>
      </c>
      <c r="L1658" s="1" t="s">
        <v>1599</v>
      </c>
      <c r="M1658" s="1" t="s">
        <v>48</v>
      </c>
      <c r="N1658" s="1" t="s">
        <v>178</v>
      </c>
      <c r="O1658" s="1" t="s">
        <v>9562</v>
      </c>
      <c r="P1658" s="1" t="s">
        <v>9563</v>
      </c>
      <c r="Q1658">
        <v>45</v>
      </c>
      <c r="R1658">
        <v>3</v>
      </c>
      <c r="S1658">
        <v>42</v>
      </c>
      <c r="T1658">
        <v>10</v>
      </c>
      <c r="U1658">
        <v>4</v>
      </c>
      <c r="V1658">
        <v>50</v>
      </c>
      <c r="W1658" s="1" t="s">
        <v>181</v>
      </c>
      <c r="X1658" s="1" t="s">
        <v>182</v>
      </c>
      <c r="Y1658" s="1" t="s">
        <v>54</v>
      </c>
      <c r="Z1658">
        <v>7</v>
      </c>
      <c r="AA1658" s="2">
        <v>46008</v>
      </c>
      <c r="AB1658">
        <v>59596.78</v>
      </c>
      <c r="AC1658">
        <v>92203.58</v>
      </c>
      <c r="AD1658">
        <v>2681855.1</v>
      </c>
      <c r="AE1658" s="1" t="s">
        <v>55</v>
      </c>
      <c r="AF1658" s="2">
        <v>46179</v>
      </c>
      <c r="AG1658" s="2">
        <v>46013</v>
      </c>
      <c r="AH1658" s="2"/>
      <c r="AI1658" s="1" t="s">
        <v>91</v>
      </c>
      <c r="AJ1658" s="1" t="s">
        <v>92</v>
      </c>
    </row>
    <row r="1659" spans="1:36">
      <c r="A1659" s="1" t="s">
        <v>9564</v>
      </c>
      <c r="B1659" s="1" t="s">
        <v>9565</v>
      </c>
      <c r="C1659" s="1" t="s">
        <v>9566</v>
      </c>
      <c r="D1659" s="1" t="s">
        <v>844</v>
      </c>
      <c r="E1659" s="1" t="s">
        <v>275</v>
      </c>
      <c r="F1659" s="1" t="s">
        <v>622</v>
      </c>
      <c r="G1659" s="1" t="s">
        <v>623</v>
      </c>
      <c r="H1659" s="1" t="s">
        <v>43</v>
      </c>
      <c r="I1659" s="1" t="s">
        <v>44</v>
      </c>
      <c r="J1659" t="s">
        <v>82</v>
      </c>
      <c r="K1659" t="s">
        <v>83</v>
      </c>
      <c r="L1659" s="1" t="s">
        <v>2694</v>
      </c>
      <c r="M1659" s="1" t="s">
        <v>114</v>
      </c>
      <c r="N1659" s="1" t="s">
        <v>236</v>
      </c>
      <c r="O1659" s="1" t="s">
        <v>9567</v>
      </c>
      <c r="P1659" s="1" t="s">
        <v>9568</v>
      </c>
      <c r="Q1659">
        <v>220</v>
      </c>
      <c r="R1659">
        <v>26</v>
      </c>
      <c r="S1659">
        <v>194</v>
      </c>
      <c r="T1659">
        <v>50</v>
      </c>
      <c r="U1659">
        <v>25</v>
      </c>
      <c r="V1659">
        <v>400</v>
      </c>
      <c r="W1659" s="1" t="s">
        <v>151</v>
      </c>
      <c r="X1659" s="1" t="s">
        <v>152</v>
      </c>
      <c r="Y1659" s="1" t="s">
        <v>153</v>
      </c>
      <c r="Z1659">
        <v>34</v>
      </c>
      <c r="AA1659" s="2">
        <v>46024</v>
      </c>
      <c r="AB1659">
        <v>357650.1</v>
      </c>
      <c r="AC1659">
        <v>536523.68000000005</v>
      </c>
      <c r="AD1659">
        <v>78683022</v>
      </c>
      <c r="AE1659" s="1" t="s">
        <v>55</v>
      </c>
      <c r="AF1659" s="2">
        <v>46195</v>
      </c>
      <c r="AG1659" s="2">
        <v>46028</v>
      </c>
      <c r="AH1659" s="2"/>
      <c r="AI1659" s="1" t="s">
        <v>91</v>
      </c>
      <c r="AJ1659" s="1" t="s">
        <v>92</v>
      </c>
    </row>
    <row r="1660" spans="1:36">
      <c r="A1660" s="1" t="s">
        <v>9569</v>
      </c>
      <c r="B1660" s="1" t="s">
        <v>9570</v>
      </c>
      <c r="C1660" s="1" t="s">
        <v>9571</v>
      </c>
      <c r="D1660" s="1" t="s">
        <v>907</v>
      </c>
      <c r="E1660" s="1" t="s">
        <v>79</v>
      </c>
      <c r="F1660" s="1" t="s">
        <v>363</v>
      </c>
      <c r="G1660" s="1" t="s">
        <v>364</v>
      </c>
      <c r="H1660" s="1" t="s">
        <v>43</v>
      </c>
      <c r="I1660" s="1" t="s">
        <v>44</v>
      </c>
      <c r="J1660" t="s">
        <v>82</v>
      </c>
      <c r="K1660" t="s">
        <v>83</v>
      </c>
      <c r="L1660" s="1" t="s">
        <v>4400</v>
      </c>
      <c r="M1660" s="1" t="s">
        <v>126</v>
      </c>
      <c r="N1660" s="1" t="s">
        <v>203</v>
      </c>
      <c r="O1660" s="1" t="s">
        <v>9572</v>
      </c>
      <c r="P1660" s="1" t="s">
        <v>9573</v>
      </c>
      <c r="Q1660">
        <v>99</v>
      </c>
      <c r="R1660">
        <v>36</v>
      </c>
      <c r="S1660">
        <v>63</v>
      </c>
      <c r="T1660">
        <v>30</v>
      </c>
      <c r="U1660">
        <v>12</v>
      </c>
      <c r="V1660">
        <v>240</v>
      </c>
      <c r="W1660" s="1" t="s">
        <v>259</v>
      </c>
      <c r="X1660" s="1" t="s">
        <v>260</v>
      </c>
      <c r="Y1660" s="1" t="s">
        <v>54</v>
      </c>
      <c r="Z1660">
        <v>6</v>
      </c>
      <c r="AA1660" s="2">
        <v>46095</v>
      </c>
      <c r="AB1660">
        <v>49886.34</v>
      </c>
      <c r="AC1660">
        <v>70688.31</v>
      </c>
      <c r="AD1660">
        <v>4938747.66</v>
      </c>
      <c r="AE1660" s="1" t="s">
        <v>55</v>
      </c>
      <c r="AF1660" s="2">
        <v>46180</v>
      </c>
      <c r="AG1660" s="2">
        <v>46106</v>
      </c>
      <c r="AH1660" s="2"/>
      <c r="AI1660" s="1" t="s">
        <v>91</v>
      </c>
      <c r="AJ1660" s="1" t="s">
        <v>92</v>
      </c>
    </row>
    <row r="1661" spans="1:36">
      <c r="A1661" s="1" t="s">
        <v>9574</v>
      </c>
      <c r="B1661" s="1" t="s">
        <v>9575</v>
      </c>
      <c r="C1661" s="1" t="s">
        <v>9576</v>
      </c>
      <c r="D1661" s="1" t="s">
        <v>740</v>
      </c>
      <c r="E1661" s="1" t="s">
        <v>275</v>
      </c>
      <c r="F1661" s="1" t="s">
        <v>622</v>
      </c>
      <c r="G1661" s="1" t="s">
        <v>747</v>
      </c>
      <c r="H1661" s="1" t="s">
        <v>43</v>
      </c>
      <c r="I1661" s="1" t="s">
        <v>44</v>
      </c>
      <c r="J1661" t="s">
        <v>82</v>
      </c>
      <c r="K1661" t="s">
        <v>83</v>
      </c>
      <c r="L1661" s="1" t="s">
        <v>9577</v>
      </c>
      <c r="M1661" s="1" t="s">
        <v>68</v>
      </c>
      <c r="N1661" s="1" t="s">
        <v>101</v>
      </c>
      <c r="O1661" s="1" t="s">
        <v>9578</v>
      </c>
      <c r="P1661" s="1" t="s">
        <v>9579</v>
      </c>
      <c r="Q1661">
        <v>66</v>
      </c>
      <c r="R1661">
        <v>0</v>
      </c>
      <c r="S1661">
        <v>66</v>
      </c>
      <c r="T1661">
        <v>10</v>
      </c>
      <c r="U1661">
        <v>5</v>
      </c>
      <c r="V1661">
        <v>100</v>
      </c>
      <c r="W1661" s="1" t="s">
        <v>104</v>
      </c>
      <c r="X1661" s="1" t="s">
        <v>105</v>
      </c>
      <c r="Y1661" s="1" t="s">
        <v>54</v>
      </c>
      <c r="Z1661">
        <v>6</v>
      </c>
      <c r="AA1661" s="2">
        <v>46170</v>
      </c>
      <c r="AB1661">
        <v>897199.53</v>
      </c>
      <c r="AC1661">
        <v>1198607.24</v>
      </c>
      <c r="AD1661">
        <v>59215168.979999997</v>
      </c>
      <c r="AE1661" s="1" t="s">
        <v>55</v>
      </c>
      <c r="AF1661" s="2">
        <v>46152</v>
      </c>
      <c r="AG1661" s="2">
        <v>46173</v>
      </c>
      <c r="AH1661" s="2"/>
      <c r="AI1661" s="1" t="s">
        <v>91</v>
      </c>
      <c r="AJ1661" s="1" t="s">
        <v>92</v>
      </c>
    </row>
    <row r="1662" spans="1:36">
      <c r="A1662" s="1" t="s">
        <v>9580</v>
      </c>
      <c r="B1662" s="1" t="s">
        <v>9581</v>
      </c>
      <c r="C1662" s="1" t="s">
        <v>9582</v>
      </c>
      <c r="D1662" s="1" t="s">
        <v>1179</v>
      </c>
      <c r="E1662" s="1" t="s">
        <v>110</v>
      </c>
      <c r="F1662" s="1" t="s">
        <v>41</v>
      </c>
      <c r="G1662" s="1" t="s">
        <v>42</v>
      </c>
      <c r="H1662" s="1" t="s">
        <v>43</v>
      </c>
      <c r="I1662" s="1" t="s">
        <v>44</v>
      </c>
      <c r="J1662" t="s">
        <v>45</v>
      </c>
      <c r="K1662" t="s">
        <v>46</v>
      </c>
      <c r="L1662" s="1" t="s">
        <v>9583</v>
      </c>
      <c r="M1662" s="1" t="s">
        <v>168</v>
      </c>
      <c r="N1662" s="1" t="s">
        <v>115</v>
      </c>
      <c r="O1662" s="1" t="s">
        <v>9584</v>
      </c>
      <c r="P1662" s="1" t="s">
        <v>9585</v>
      </c>
      <c r="Q1662">
        <v>53</v>
      </c>
      <c r="R1662">
        <v>0</v>
      </c>
      <c r="S1662">
        <v>53</v>
      </c>
      <c r="T1662">
        <v>60</v>
      </c>
      <c r="U1662">
        <v>24</v>
      </c>
      <c r="V1662">
        <v>600</v>
      </c>
      <c r="W1662" s="1" t="s">
        <v>151</v>
      </c>
      <c r="X1662" s="1" t="s">
        <v>152</v>
      </c>
      <c r="Y1662" s="1" t="s">
        <v>153</v>
      </c>
      <c r="Z1662">
        <v>35</v>
      </c>
      <c r="AA1662" s="2">
        <v>46038</v>
      </c>
      <c r="AB1662">
        <v>156867.82</v>
      </c>
      <c r="AC1662">
        <v>205399.02</v>
      </c>
      <c r="AD1662">
        <v>8313994.46</v>
      </c>
      <c r="AE1662" s="1" t="s">
        <v>55</v>
      </c>
      <c r="AF1662" s="2">
        <v>46185</v>
      </c>
      <c r="AG1662" s="2">
        <v>46051</v>
      </c>
      <c r="AH1662" s="2"/>
      <c r="AI1662" s="1" t="s">
        <v>129</v>
      </c>
      <c r="AJ1662" s="1" t="s">
        <v>57</v>
      </c>
    </row>
    <row r="1663" spans="1:36">
      <c r="A1663" s="1" t="s">
        <v>9586</v>
      </c>
      <c r="B1663" s="1" t="s">
        <v>9587</v>
      </c>
      <c r="C1663" s="1" t="s">
        <v>9588</v>
      </c>
      <c r="D1663" s="1" t="s">
        <v>399</v>
      </c>
      <c r="E1663" s="1" t="s">
        <v>110</v>
      </c>
      <c r="F1663" s="1" t="s">
        <v>363</v>
      </c>
      <c r="G1663" s="1" t="s">
        <v>400</v>
      </c>
      <c r="H1663" s="1" t="s">
        <v>43</v>
      </c>
      <c r="I1663" s="1" t="s">
        <v>44</v>
      </c>
      <c r="J1663" t="s">
        <v>45</v>
      </c>
      <c r="K1663" t="s">
        <v>46</v>
      </c>
      <c r="L1663" s="1" t="s">
        <v>5403</v>
      </c>
      <c r="M1663" s="1" t="s">
        <v>139</v>
      </c>
      <c r="N1663" s="1" t="s">
        <v>115</v>
      </c>
      <c r="O1663" s="1" t="s">
        <v>9589</v>
      </c>
      <c r="P1663" s="1" t="s">
        <v>9590</v>
      </c>
      <c r="Q1663">
        <v>117</v>
      </c>
      <c r="R1663">
        <v>11</v>
      </c>
      <c r="S1663">
        <v>106</v>
      </c>
      <c r="T1663">
        <v>60</v>
      </c>
      <c r="U1663">
        <v>30</v>
      </c>
      <c r="V1663">
        <v>240</v>
      </c>
      <c r="W1663" s="1" t="s">
        <v>151</v>
      </c>
      <c r="X1663" s="1" t="s">
        <v>152</v>
      </c>
      <c r="Y1663" s="1" t="s">
        <v>153</v>
      </c>
      <c r="Z1663">
        <v>34</v>
      </c>
      <c r="AA1663" s="2">
        <v>45827</v>
      </c>
      <c r="AB1663">
        <v>23046.61</v>
      </c>
      <c r="AC1663">
        <v>31446.79</v>
      </c>
      <c r="AD1663">
        <v>2696453.37</v>
      </c>
      <c r="AE1663" s="1" t="s">
        <v>55</v>
      </c>
      <c r="AF1663" s="2">
        <v>46196</v>
      </c>
      <c r="AG1663" s="2">
        <v>45831</v>
      </c>
      <c r="AH1663" s="2"/>
      <c r="AI1663" s="1" t="s">
        <v>91</v>
      </c>
      <c r="AJ1663" s="1" t="s">
        <v>92</v>
      </c>
    </row>
    <row r="1664" spans="1:36">
      <c r="A1664" s="1" t="s">
        <v>9591</v>
      </c>
      <c r="B1664" s="1" t="s">
        <v>9592</v>
      </c>
      <c r="C1664" s="1" t="s">
        <v>9593</v>
      </c>
      <c r="D1664" s="1" t="s">
        <v>1015</v>
      </c>
      <c r="E1664" s="1" t="s">
        <v>62</v>
      </c>
      <c r="F1664" s="1" t="s">
        <v>80</v>
      </c>
      <c r="G1664" s="1" t="s">
        <v>285</v>
      </c>
      <c r="H1664" s="1" t="s">
        <v>43</v>
      </c>
      <c r="I1664" s="1" t="s">
        <v>44</v>
      </c>
      <c r="J1664" t="s">
        <v>82</v>
      </c>
      <c r="K1664" t="s">
        <v>83</v>
      </c>
      <c r="L1664" s="1" t="s">
        <v>9594</v>
      </c>
      <c r="M1664" s="1" t="s">
        <v>85</v>
      </c>
      <c r="N1664" s="1" t="s">
        <v>49</v>
      </c>
      <c r="O1664" s="1" t="s">
        <v>9595</v>
      </c>
      <c r="P1664" s="1" t="s">
        <v>9596</v>
      </c>
      <c r="Q1664">
        <v>60</v>
      </c>
      <c r="R1664">
        <v>12</v>
      </c>
      <c r="S1664">
        <v>48</v>
      </c>
      <c r="T1664">
        <v>15</v>
      </c>
      <c r="U1664">
        <v>6</v>
      </c>
      <c r="V1664">
        <v>90</v>
      </c>
      <c r="W1664" s="1" t="s">
        <v>259</v>
      </c>
      <c r="X1664" s="1" t="s">
        <v>260</v>
      </c>
      <c r="Y1664" s="1" t="s">
        <v>54</v>
      </c>
      <c r="Z1664">
        <v>9</v>
      </c>
      <c r="AA1664" s="2">
        <v>46134</v>
      </c>
      <c r="AB1664">
        <v>1163344.1100000001</v>
      </c>
      <c r="AC1664">
        <v>1567638.11</v>
      </c>
      <c r="AD1664">
        <v>69800646.599999994</v>
      </c>
      <c r="AE1664" s="1" t="s">
        <v>55</v>
      </c>
      <c r="AF1664" s="2">
        <v>46183</v>
      </c>
      <c r="AG1664" s="2">
        <v>46141</v>
      </c>
      <c r="AH1664" s="2"/>
      <c r="AI1664" s="1" t="s">
        <v>91</v>
      </c>
      <c r="AJ1664" s="1" t="s">
        <v>92</v>
      </c>
    </row>
    <row r="1665" spans="1:36">
      <c r="A1665" s="1" t="s">
        <v>9597</v>
      </c>
      <c r="B1665" s="1" t="s">
        <v>9598</v>
      </c>
      <c r="C1665" s="1" t="s">
        <v>9599</v>
      </c>
      <c r="D1665" s="1" t="s">
        <v>327</v>
      </c>
      <c r="E1665" s="1" t="s">
        <v>40</v>
      </c>
      <c r="F1665" s="1" t="s">
        <v>123</v>
      </c>
      <c r="G1665" s="1" t="s">
        <v>124</v>
      </c>
      <c r="H1665" s="1" t="s">
        <v>43</v>
      </c>
      <c r="I1665" s="1" t="s">
        <v>44</v>
      </c>
      <c r="J1665" t="s">
        <v>45</v>
      </c>
      <c r="K1665" t="s">
        <v>46</v>
      </c>
      <c r="L1665" s="1" t="s">
        <v>9600</v>
      </c>
      <c r="M1665" s="1" t="s">
        <v>100</v>
      </c>
      <c r="N1665" s="1" t="s">
        <v>178</v>
      </c>
      <c r="O1665" s="1" t="s">
        <v>9601</v>
      </c>
      <c r="P1665" s="1" t="s">
        <v>9602</v>
      </c>
      <c r="Q1665">
        <v>172</v>
      </c>
      <c r="R1665">
        <v>62</v>
      </c>
      <c r="S1665">
        <v>110</v>
      </c>
      <c r="T1665">
        <v>20</v>
      </c>
      <c r="U1665">
        <v>10</v>
      </c>
      <c r="V1665">
        <v>120</v>
      </c>
      <c r="W1665" s="1" t="s">
        <v>72</v>
      </c>
      <c r="X1665" s="1" t="s">
        <v>73</v>
      </c>
      <c r="Y1665" s="1" t="s">
        <v>74</v>
      </c>
      <c r="Z1665">
        <v>18</v>
      </c>
      <c r="AA1665" s="2">
        <v>46029</v>
      </c>
      <c r="AB1665">
        <v>374223.03</v>
      </c>
      <c r="AC1665">
        <v>537896.93000000005</v>
      </c>
      <c r="AD1665">
        <v>64366361.159999996</v>
      </c>
      <c r="AE1665" s="1" t="s">
        <v>55</v>
      </c>
      <c r="AF1665" s="2">
        <v>46195</v>
      </c>
      <c r="AG1665" s="2">
        <v>46042</v>
      </c>
      <c r="AH1665" s="2"/>
      <c r="AI1665" s="1" t="s">
        <v>410</v>
      </c>
      <c r="AJ1665" s="1" t="s">
        <v>92</v>
      </c>
    </row>
    <row r="1666" spans="1:36">
      <c r="A1666" s="1" t="s">
        <v>9603</v>
      </c>
      <c r="B1666" s="1" t="s">
        <v>9604</v>
      </c>
      <c r="C1666" s="1"/>
      <c r="D1666" s="1" t="s">
        <v>3456</v>
      </c>
      <c r="E1666" s="1" t="s">
        <v>110</v>
      </c>
      <c r="F1666" s="1" t="s">
        <v>363</v>
      </c>
      <c r="G1666" s="1" t="s">
        <v>400</v>
      </c>
      <c r="H1666" s="1" t="s">
        <v>43</v>
      </c>
      <c r="I1666" s="1" t="s">
        <v>44</v>
      </c>
      <c r="J1666" t="s">
        <v>82</v>
      </c>
      <c r="K1666" t="s">
        <v>83</v>
      </c>
      <c r="L1666" s="1" t="s">
        <v>3119</v>
      </c>
      <c r="M1666" s="1" t="s">
        <v>100</v>
      </c>
      <c r="N1666" s="1" t="s">
        <v>69</v>
      </c>
      <c r="O1666" s="1" t="s">
        <v>9605</v>
      </c>
      <c r="P1666" s="1" t="s">
        <v>9606</v>
      </c>
      <c r="Q1666">
        <v>342</v>
      </c>
      <c r="R1666">
        <v>20</v>
      </c>
      <c r="S1666">
        <v>322</v>
      </c>
      <c r="T1666">
        <v>50</v>
      </c>
      <c r="U1666">
        <v>25</v>
      </c>
      <c r="V1666">
        <v>400</v>
      </c>
      <c r="W1666" s="1" t="s">
        <v>161</v>
      </c>
      <c r="X1666" s="1" t="s">
        <v>162</v>
      </c>
      <c r="Y1666" s="1" t="s">
        <v>54</v>
      </c>
      <c r="Z1666">
        <v>9</v>
      </c>
      <c r="AA1666" s="2">
        <v>45672</v>
      </c>
      <c r="AB1666">
        <v>35552.06</v>
      </c>
      <c r="AC1666">
        <v>42319.94</v>
      </c>
      <c r="AD1666">
        <v>12158804.52</v>
      </c>
      <c r="AE1666" s="1" t="s">
        <v>55</v>
      </c>
      <c r="AF1666" s="2">
        <v>46199</v>
      </c>
      <c r="AG1666" s="2">
        <v>45676</v>
      </c>
      <c r="AH1666" s="2"/>
      <c r="AI1666" s="1" t="s">
        <v>91</v>
      </c>
      <c r="AJ1666" s="1" t="s">
        <v>92</v>
      </c>
    </row>
    <row r="1667" spans="1:36">
      <c r="A1667" s="1" t="s">
        <v>9607</v>
      </c>
      <c r="B1667" s="1" t="s">
        <v>9608</v>
      </c>
      <c r="C1667" s="1" t="s">
        <v>9609</v>
      </c>
      <c r="D1667" s="1" t="s">
        <v>327</v>
      </c>
      <c r="E1667" s="1" t="s">
        <v>40</v>
      </c>
      <c r="F1667" s="1" t="s">
        <v>123</v>
      </c>
      <c r="G1667" s="1" t="s">
        <v>124</v>
      </c>
      <c r="H1667" s="1" t="s">
        <v>43</v>
      </c>
      <c r="I1667" s="1" t="s">
        <v>44</v>
      </c>
      <c r="J1667" t="s">
        <v>82</v>
      </c>
      <c r="K1667" t="s">
        <v>83</v>
      </c>
      <c r="L1667" s="1" t="s">
        <v>5591</v>
      </c>
      <c r="M1667" s="1" t="s">
        <v>168</v>
      </c>
      <c r="N1667" s="1" t="s">
        <v>178</v>
      </c>
      <c r="O1667" s="1" t="s">
        <v>9610</v>
      </c>
      <c r="P1667" s="1" t="s">
        <v>9611</v>
      </c>
      <c r="Q1667">
        <v>21</v>
      </c>
      <c r="R1667">
        <v>5</v>
      </c>
      <c r="S1667">
        <v>16</v>
      </c>
      <c r="T1667">
        <v>50</v>
      </c>
      <c r="U1667">
        <v>15</v>
      </c>
      <c r="V1667">
        <v>200</v>
      </c>
      <c r="W1667" s="1" t="s">
        <v>88</v>
      </c>
      <c r="X1667" s="1" t="s">
        <v>89</v>
      </c>
      <c r="Y1667" s="1" t="s">
        <v>90</v>
      </c>
      <c r="Z1667">
        <v>31</v>
      </c>
      <c r="AA1667" s="2">
        <v>45932</v>
      </c>
      <c r="AB1667">
        <v>428229.8</v>
      </c>
      <c r="AC1667">
        <v>532305.30000000005</v>
      </c>
      <c r="AD1667">
        <v>8992825.8000000007</v>
      </c>
      <c r="AE1667" s="1" t="s">
        <v>55</v>
      </c>
      <c r="AF1667" s="2">
        <v>46160</v>
      </c>
      <c r="AG1667" s="2">
        <v>45940</v>
      </c>
      <c r="AH1667" s="2"/>
      <c r="AI1667" s="1" t="s">
        <v>129</v>
      </c>
      <c r="AJ1667" s="1" t="s">
        <v>57</v>
      </c>
    </row>
    <row r="1668" spans="1:36">
      <c r="A1668" s="1" t="s">
        <v>9612</v>
      </c>
      <c r="B1668" s="1" t="s">
        <v>9613</v>
      </c>
      <c r="C1668" s="1" t="s">
        <v>9614</v>
      </c>
      <c r="D1668" s="1" t="s">
        <v>977</v>
      </c>
      <c r="E1668" s="1" t="s">
        <v>978</v>
      </c>
      <c r="F1668" s="1" t="s">
        <v>97</v>
      </c>
      <c r="G1668" s="1" t="s">
        <v>98</v>
      </c>
      <c r="H1668" s="1" t="s">
        <v>43</v>
      </c>
      <c r="I1668" s="1" t="s">
        <v>44</v>
      </c>
      <c r="J1668" t="s">
        <v>65</v>
      </c>
      <c r="K1668" t="s">
        <v>66</v>
      </c>
      <c r="L1668" s="1" t="s">
        <v>9615</v>
      </c>
      <c r="M1668" s="1" t="s">
        <v>139</v>
      </c>
      <c r="N1668" s="1" t="s">
        <v>236</v>
      </c>
      <c r="O1668" s="1" t="s">
        <v>9616</v>
      </c>
      <c r="P1668" s="1" t="s">
        <v>9617</v>
      </c>
      <c r="Q1668">
        <v>-7</v>
      </c>
      <c r="R1668">
        <v>2</v>
      </c>
      <c r="S1668">
        <v>14</v>
      </c>
      <c r="T1668">
        <v>10</v>
      </c>
      <c r="U1668">
        <v>5</v>
      </c>
      <c r="V1668">
        <v>50</v>
      </c>
      <c r="W1668" s="1" t="s">
        <v>72</v>
      </c>
      <c r="X1668" s="1" t="s">
        <v>73</v>
      </c>
      <c r="Y1668" s="1" t="s">
        <v>74</v>
      </c>
      <c r="Z1668">
        <v>18</v>
      </c>
      <c r="AA1668" s="2">
        <v>45878</v>
      </c>
      <c r="AB1668">
        <v>139493.19</v>
      </c>
      <c r="AC1668">
        <v>202711.35</v>
      </c>
      <c r="AD1668">
        <v>2231891.04</v>
      </c>
      <c r="AE1668" s="1" t="s">
        <v>55</v>
      </c>
      <c r="AF1668" s="2">
        <v>46175</v>
      </c>
      <c r="AG1668" s="2">
        <v>45880</v>
      </c>
      <c r="AH1668" s="2"/>
      <c r="AI1668" s="1" t="s">
        <v>91</v>
      </c>
      <c r="AJ1668" s="1" t="s">
        <v>92</v>
      </c>
    </row>
    <row r="1669" spans="1:36">
      <c r="A1669" s="1" t="s">
        <v>9618</v>
      </c>
      <c r="B1669" s="1" t="s">
        <v>9619</v>
      </c>
      <c r="C1669" s="1" t="s">
        <v>9620</v>
      </c>
      <c r="D1669" s="1" t="s">
        <v>455</v>
      </c>
      <c r="E1669" s="1" t="s">
        <v>62</v>
      </c>
      <c r="F1669" s="1" t="s">
        <v>135</v>
      </c>
      <c r="G1669" s="1" t="s">
        <v>136</v>
      </c>
      <c r="H1669" s="1" t="s">
        <v>137</v>
      </c>
      <c r="I1669" s="1" t="s">
        <v>44</v>
      </c>
      <c r="J1669" t="s">
        <v>65</v>
      </c>
      <c r="K1669" t="s">
        <v>66</v>
      </c>
      <c r="L1669" s="1" t="s">
        <v>6726</v>
      </c>
      <c r="M1669" s="1" t="s">
        <v>100</v>
      </c>
      <c r="N1669" s="1" t="s">
        <v>49</v>
      </c>
      <c r="O1669" s="1" t="s">
        <v>9621</v>
      </c>
      <c r="P1669" s="1" t="s">
        <v>9622</v>
      </c>
      <c r="Q1669">
        <v>246</v>
      </c>
      <c r="R1669">
        <v>55</v>
      </c>
      <c r="S1669">
        <v>191</v>
      </c>
      <c r="T1669">
        <v>30</v>
      </c>
      <c r="U1669">
        <v>9</v>
      </c>
      <c r="V1669">
        <v>180</v>
      </c>
      <c r="W1669" s="1" t="s">
        <v>52</v>
      </c>
      <c r="X1669" s="1" t="s">
        <v>53</v>
      </c>
      <c r="Y1669" s="1" t="s">
        <v>54</v>
      </c>
      <c r="Z1669">
        <v>4</v>
      </c>
      <c r="AA1669" s="2">
        <v>45746</v>
      </c>
      <c r="AB1669">
        <v>25753.95</v>
      </c>
      <c r="AC1669">
        <v>29679.51</v>
      </c>
      <c r="AD1669">
        <v>6335471.7000000002</v>
      </c>
      <c r="AE1669" s="1" t="s">
        <v>55</v>
      </c>
      <c r="AF1669" s="2">
        <v>46153</v>
      </c>
      <c r="AG1669" s="2">
        <v>45760</v>
      </c>
      <c r="AH1669" s="2">
        <v>46201</v>
      </c>
      <c r="AI1669" s="1" t="s">
        <v>410</v>
      </c>
      <c r="AJ1669" s="1" t="s">
        <v>92</v>
      </c>
    </row>
    <row r="1670" spans="1:36">
      <c r="A1670" s="1" t="s">
        <v>9623</v>
      </c>
      <c r="B1670" s="1" t="s">
        <v>9624</v>
      </c>
      <c r="C1670" s="1" t="s">
        <v>9625</v>
      </c>
      <c r="D1670" s="1" t="s">
        <v>486</v>
      </c>
      <c r="E1670" s="1" t="s">
        <v>254</v>
      </c>
      <c r="F1670" s="1" t="s">
        <v>217</v>
      </c>
      <c r="G1670" s="1" t="s">
        <v>487</v>
      </c>
      <c r="H1670" s="1" t="s">
        <v>43</v>
      </c>
      <c r="I1670" s="1" t="s">
        <v>44</v>
      </c>
      <c r="J1670" t="s">
        <v>65</v>
      </c>
      <c r="K1670" t="s">
        <v>66</v>
      </c>
      <c r="L1670" s="1" t="s">
        <v>9626</v>
      </c>
      <c r="M1670" s="1" t="s">
        <v>168</v>
      </c>
      <c r="N1670" s="1" t="s">
        <v>203</v>
      </c>
      <c r="O1670" s="1" t="s">
        <v>9627</v>
      </c>
      <c r="P1670" s="1" t="s">
        <v>9628</v>
      </c>
      <c r="Q1670">
        <v>212</v>
      </c>
      <c r="R1670">
        <v>76</v>
      </c>
      <c r="S1670">
        <v>136</v>
      </c>
      <c r="T1670">
        <v>75</v>
      </c>
      <c r="U1670">
        <v>37</v>
      </c>
      <c r="V1670">
        <v>300</v>
      </c>
      <c r="W1670" s="1" t="s">
        <v>181</v>
      </c>
      <c r="X1670" s="1" t="s">
        <v>182</v>
      </c>
      <c r="Y1670" s="1" t="s">
        <v>54</v>
      </c>
      <c r="Z1670">
        <v>9</v>
      </c>
      <c r="AA1670" s="2">
        <v>46019</v>
      </c>
      <c r="AB1670">
        <v>75867.960000000006</v>
      </c>
      <c r="AC1670">
        <v>105958.32</v>
      </c>
      <c r="AD1670">
        <v>16084007.52</v>
      </c>
      <c r="AE1670" s="1" t="s">
        <v>55</v>
      </c>
      <c r="AF1670" s="2">
        <v>46190</v>
      </c>
      <c r="AG1670" s="2">
        <v>46026</v>
      </c>
      <c r="AH1670" s="2"/>
      <c r="AI1670" s="1" t="s">
        <v>91</v>
      </c>
      <c r="AJ1670" s="1" t="s">
        <v>92</v>
      </c>
    </row>
    <row r="1671" spans="1:36">
      <c r="A1671" s="1" t="s">
        <v>9629</v>
      </c>
      <c r="B1671" s="1" t="s">
        <v>9630</v>
      </c>
      <c r="C1671" s="1" t="s">
        <v>9631</v>
      </c>
      <c r="D1671" s="1" t="s">
        <v>61</v>
      </c>
      <c r="E1671" s="1" t="s">
        <v>62</v>
      </c>
      <c r="F1671" s="1" t="s">
        <v>63</v>
      </c>
      <c r="G1671" s="1" t="s">
        <v>64</v>
      </c>
      <c r="H1671" s="1" t="s">
        <v>43</v>
      </c>
      <c r="I1671" s="1" t="s">
        <v>44</v>
      </c>
      <c r="J1671" t="s">
        <v>82</v>
      </c>
      <c r="K1671" t="s">
        <v>83</v>
      </c>
      <c r="L1671" s="1" t="s">
        <v>5953</v>
      </c>
      <c r="M1671" s="1" t="s">
        <v>139</v>
      </c>
      <c r="N1671" s="1" t="s">
        <v>69</v>
      </c>
      <c r="O1671" s="1" t="s">
        <v>1491</v>
      </c>
      <c r="P1671" s="1" t="s">
        <v>9632</v>
      </c>
      <c r="Q1671">
        <v>897</v>
      </c>
      <c r="R1671">
        <v>295</v>
      </c>
      <c r="S1671">
        <v>602</v>
      </c>
      <c r="T1671">
        <v>100</v>
      </c>
      <c r="U1671">
        <v>40</v>
      </c>
      <c r="V1671">
        <v>600</v>
      </c>
      <c r="W1671" s="1" t="s">
        <v>161</v>
      </c>
      <c r="X1671" s="1" t="s">
        <v>162</v>
      </c>
      <c r="Y1671" s="1" t="s">
        <v>54</v>
      </c>
      <c r="Z1671">
        <v>8</v>
      </c>
      <c r="AA1671" s="2">
        <v>45793</v>
      </c>
      <c r="AB1671">
        <v>14935.8</v>
      </c>
      <c r="AC1671">
        <v>20046.52</v>
      </c>
      <c r="AD1671">
        <v>13397412.6</v>
      </c>
      <c r="AE1671" s="1" t="s">
        <v>55</v>
      </c>
      <c r="AF1671" s="2">
        <v>46150</v>
      </c>
      <c r="AG1671" s="2">
        <v>45796</v>
      </c>
      <c r="AH1671" s="2">
        <v>46809</v>
      </c>
      <c r="AI1671" s="1" t="s">
        <v>410</v>
      </c>
      <c r="AJ1671" s="1" t="s">
        <v>92</v>
      </c>
    </row>
    <row r="1672" spans="1:36">
      <c r="A1672" s="1" t="s">
        <v>9633</v>
      </c>
      <c r="B1672" s="1" t="s">
        <v>9634</v>
      </c>
      <c r="C1672" s="1" t="s">
        <v>9635</v>
      </c>
      <c r="D1672" s="1" t="s">
        <v>1515</v>
      </c>
      <c r="E1672" s="1" t="s">
        <v>62</v>
      </c>
      <c r="F1672" s="1" t="s">
        <v>217</v>
      </c>
      <c r="G1672" s="1" t="s">
        <v>218</v>
      </c>
      <c r="H1672" s="1" t="s">
        <v>43</v>
      </c>
      <c r="I1672" s="1" t="s">
        <v>44</v>
      </c>
      <c r="J1672" t="s">
        <v>65</v>
      </c>
      <c r="K1672" t="s">
        <v>66</v>
      </c>
      <c r="L1672" s="1" t="s">
        <v>9636</v>
      </c>
      <c r="M1672" s="1" t="s">
        <v>100</v>
      </c>
      <c r="N1672" s="1" t="s">
        <v>178</v>
      </c>
      <c r="O1672" s="1" t="s">
        <v>9637</v>
      </c>
      <c r="P1672" s="1" t="s">
        <v>9638</v>
      </c>
      <c r="Q1672">
        <v>15</v>
      </c>
      <c r="R1672">
        <v>5</v>
      </c>
      <c r="S1672">
        <v>10</v>
      </c>
      <c r="T1672">
        <v>10</v>
      </c>
      <c r="U1672">
        <v>3</v>
      </c>
      <c r="V1672">
        <v>50</v>
      </c>
      <c r="W1672" s="1" t="s">
        <v>52</v>
      </c>
      <c r="X1672" s="1" t="s">
        <v>53</v>
      </c>
      <c r="Y1672" s="1" t="s">
        <v>54</v>
      </c>
      <c r="Z1672">
        <v>2</v>
      </c>
      <c r="AA1672" s="2">
        <v>45917</v>
      </c>
      <c r="AB1672">
        <v>485687.93</v>
      </c>
      <c r="AC1672">
        <v>706734.71</v>
      </c>
      <c r="AD1672">
        <v>7285318.9500000002</v>
      </c>
      <c r="AE1672" s="1" t="s">
        <v>55</v>
      </c>
      <c r="AF1672" s="2">
        <v>46165</v>
      </c>
      <c r="AG1672" s="2">
        <v>45923</v>
      </c>
      <c r="AH1672" s="2"/>
      <c r="AI1672" s="1" t="s">
        <v>91</v>
      </c>
      <c r="AJ1672" s="1" t="s">
        <v>92</v>
      </c>
    </row>
    <row r="1673" spans="1:36">
      <c r="A1673" s="1" t="s">
        <v>9639</v>
      </c>
      <c r="B1673" s="1" t="s">
        <v>9640</v>
      </c>
      <c r="C1673" s="1" t="s">
        <v>9641</v>
      </c>
      <c r="D1673" s="1" t="s">
        <v>1033</v>
      </c>
      <c r="E1673" s="1" t="s">
        <v>62</v>
      </c>
      <c r="F1673" s="1" t="s">
        <v>217</v>
      </c>
      <c r="G1673" s="1" t="s">
        <v>218</v>
      </c>
      <c r="H1673" s="1" t="s">
        <v>43</v>
      </c>
      <c r="I1673" s="1" t="s">
        <v>44</v>
      </c>
      <c r="J1673" t="s">
        <v>82</v>
      </c>
      <c r="K1673" t="s">
        <v>83</v>
      </c>
      <c r="L1673" s="1" t="s">
        <v>1355</v>
      </c>
      <c r="M1673" s="1" t="s">
        <v>48</v>
      </c>
      <c r="N1673" s="1" t="s">
        <v>115</v>
      </c>
      <c r="O1673" s="1" t="s">
        <v>9642</v>
      </c>
      <c r="P1673" s="1" t="s">
        <v>9643</v>
      </c>
      <c r="Q1673">
        <v>137</v>
      </c>
      <c r="R1673">
        <v>41</v>
      </c>
      <c r="S1673">
        <v>96</v>
      </c>
      <c r="T1673">
        <v>15</v>
      </c>
      <c r="U1673">
        <v>7</v>
      </c>
      <c r="V1673">
        <v>120</v>
      </c>
      <c r="W1673" s="1" t="s">
        <v>259</v>
      </c>
      <c r="X1673" s="1" t="s">
        <v>260</v>
      </c>
      <c r="Y1673" s="1" t="s">
        <v>54</v>
      </c>
      <c r="Z1673">
        <v>5</v>
      </c>
      <c r="AA1673" s="2">
        <v>45840</v>
      </c>
      <c r="AB1673">
        <v>225430.13</v>
      </c>
      <c r="AC1673">
        <v>282768.83</v>
      </c>
      <c r="AD1673">
        <v>30883927.809999999</v>
      </c>
      <c r="AE1673" s="1" t="s">
        <v>55</v>
      </c>
      <c r="AF1673" s="2">
        <v>46154</v>
      </c>
      <c r="AG1673" s="2">
        <v>45855</v>
      </c>
      <c r="AH1673" s="2"/>
      <c r="AI1673" s="1" t="s">
        <v>410</v>
      </c>
      <c r="AJ1673" s="1" t="s">
        <v>92</v>
      </c>
    </row>
    <row r="1674" spans="1:36">
      <c r="A1674" s="1" t="s">
        <v>9644</v>
      </c>
      <c r="B1674" s="1" t="s">
        <v>9645</v>
      </c>
      <c r="C1674" s="1"/>
      <c r="D1674" s="1" t="s">
        <v>971</v>
      </c>
      <c r="E1674" s="1" t="s">
        <v>110</v>
      </c>
      <c r="F1674" s="1" t="s">
        <v>41</v>
      </c>
      <c r="G1674" s="1" t="s">
        <v>42</v>
      </c>
      <c r="H1674" s="1" t="s">
        <v>43</v>
      </c>
      <c r="I1674" s="1" t="s">
        <v>44</v>
      </c>
      <c r="J1674" t="s">
        <v>45</v>
      </c>
      <c r="K1674" t="s">
        <v>46</v>
      </c>
      <c r="L1674" s="1" t="s">
        <v>7406</v>
      </c>
      <c r="M1674" s="1" t="s">
        <v>139</v>
      </c>
      <c r="N1674" s="1" t="s">
        <v>278</v>
      </c>
      <c r="O1674" s="1" t="s">
        <v>9646</v>
      </c>
      <c r="P1674" s="1" t="s">
        <v>9647</v>
      </c>
      <c r="Q1674">
        <v>150</v>
      </c>
      <c r="R1674">
        <v>18</v>
      </c>
      <c r="S1674">
        <v>132</v>
      </c>
      <c r="T1674">
        <v>75</v>
      </c>
      <c r="U1674">
        <v>37</v>
      </c>
      <c r="V1674">
        <v>300</v>
      </c>
      <c r="W1674" s="1" t="s">
        <v>259</v>
      </c>
      <c r="X1674" s="1" t="s">
        <v>260</v>
      </c>
      <c r="Y1674" s="1" t="s">
        <v>54</v>
      </c>
      <c r="Z1674">
        <v>5</v>
      </c>
      <c r="AA1674" s="2">
        <v>45914</v>
      </c>
      <c r="AB1674">
        <v>31844.41</v>
      </c>
      <c r="AC1674">
        <v>46193.75</v>
      </c>
      <c r="AD1674">
        <v>4776661.5</v>
      </c>
      <c r="AE1674" s="1" t="s">
        <v>55</v>
      </c>
      <c r="AF1674" s="2">
        <v>46153</v>
      </c>
      <c r="AG1674" s="2">
        <v>45924</v>
      </c>
      <c r="AH1674" s="2"/>
      <c r="AI1674" s="1" t="s">
        <v>91</v>
      </c>
      <c r="AJ1674" s="1" t="s">
        <v>92</v>
      </c>
    </row>
    <row r="1675" spans="1:36">
      <c r="A1675" s="1" t="s">
        <v>9648</v>
      </c>
      <c r="B1675" s="1" t="s">
        <v>9649</v>
      </c>
      <c r="C1675" s="1" t="s">
        <v>9650</v>
      </c>
      <c r="D1675" s="1" t="s">
        <v>216</v>
      </c>
      <c r="E1675" s="1" t="s">
        <v>134</v>
      </c>
      <c r="F1675" s="1" t="s">
        <v>217</v>
      </c>
      <c r="G1675" s="1" t="s">
        <v>255</v>
      </c>
      <c r="H1675" s="1" t="s">
        <v>43</v>
      </c>
      <c r="I1675" s="1" t="s">
        <v>44</v>
      </c>
      <c r="J1675" t="s">
        <v>45</v>
      </c>
      <c r="K1675" t="s">
        <v>46</v>
      </c>
      <c r="L1675" s="1" t="s">
        <v>9651</v>
      </c>
      <c r="M1675" s="1" t="s">
        <v>48</v>
      </c>
      <c r="N1675" s="1" t="s">
        <v>49</v>
      </c>
      <c r="O1675" s="1" t="s">
        <v>9652</v>
      </c>
      <c r="P1675" s="1" t="s">
        <v>9653</v>
      </c>
      <c r="Q1675">
        <v>181</v>
      </c>
      <c r="R1675">
        <v>20</v>
      </c>
      <c r="S1675">
        <v>161</v>
      </c>
      <c r="T1675">
        <v>75</v>
      </c>
      <c r="U1675">
        <v>22</v>
      </c>
      <c r="V1675">
        <v>300</v>
      </c>
      <c r="W1675" s="1" t="s">
        <v>52</v>
      </c>
      <c r="X1675" s="1" t="s">
        <v>53</v>
      </c>
      <c r="Y1675" s="1" t="s">
        <v>54</v>
      </c>
      <c r="Z1675">
        <v>5</v>
      </c>
      <c r="AA1675" s="2">
        <v>46073</v>
      </c>
      <c r="AB1675">
        <v>295569.02</v>
      </c>
      <c r="AC1675">
        <v>421485.01</v>
      </c>
      <c r="AD1675">
        <v>53497992.619999997</v>
      </c>
      <c r="AE1675" s="1" t="s">
        <v>55</v>
      </c>
      <c r="AF1675" s="2">
        <v>46192</v>
      </c>
      <c r="AG1675" s="2">
        <v>46074</v>
      </c>
      <c r="AH1675" s="2"/>
      <c r="AI1675" s="1" t="s">
        <v>91</v>
      </c>
      <c r="AJ1675" s="1" t="s">
        <v>92</v>
      </c>
    </row>
    <row r="1676" spans="1:36">
      <c r="A1676" s="1" t="s">
        <v>9654</v>
      </c>
      <c r="B1676" s="1" t="s">
        <v>9655</v>
      </c>
      <c r="C1676" s="1" t="s">
        <v>9656</v>
      </c>
      <c r="D1676" s="1" t="s">
        <v>413</v>
      </c>
      <c r="E1676" s="1" t="s">
        <v>146</v>
      </c>
      <c r="F1676" s="1" t="s">
        <v>244</v>
      </c>
      <c r="G1676" s="1" t="s">
        <v>245</v>
      </c>
      <c r="H1676" s="1" t="s">
        <v>43</v>
      </c>
      <c r="I1676" s="1" t="s">
        <v>44</v>
      </c>
      <c r="J1676" t="s">
        <v>65</v>
      </c>
      <c r="K1676" t="s">
        <v>66</v>
      </c>
      <c r="L1676" s="1" t="s">
        <v>1942</v>
      </c>
      <c r="M1676" s="1" t="s">
        <v>168</v>
      </c>
      <c r="N1676" s="1" t="s">
        <v>278</v>
      </c>
      <c r="O1676" s="1" t="s">
        <v>9657</v>
      </c>
      <c r="P1676" s="1" t="s">
        <v>9658</v>
      </c>
      <c r="Q1676">
        <v>39</v>
      </c>
      <c r="R1676">
        <v>2</v>
      </c>
      <c r="S1676">
        <v>37</v>
      </c>
      <c r="T1676">
        <v>10</v>
      </c>
      <c r="U1676">
        <v>4</v>
      </c>
      <c r="V1676">
        <v>40</v>
      </c>
      <c r="W1676" s="1" t="s">
        <v>161</v>
      </c>
      <c r="X1676" s="1" t="s">
        <v>162</v>
      </c>
      <c r="Y1676" s="1" t="s">
        <v>54</v>
      </c>
      <c r="Z1676">
        <v>6</v>
      </c>
      <c r="AA1676" s="2">
        <v>45755</v>
      </c>
      <c r="AB1676">
        <v>202996.24</v>
      </c>
      <c r="AC1676">
        <v>313424.94</v>
      </c>
      <c r="AD1676">
        <v>7916853.3600000003</v>
      </c>
      <c r="AE1676" s="1" t="s">
        <v>55</v>
      </c>
      <c r="AF1676" s="2">
        <v>46202</v>
      </c>
      <c r="AG1676" s="2">
        <v>45765</v>
      </c>
      <c r="AH1676" s="2"/>
      <c r="AI1676" s="1" t="s">
        <v>91</v>
      </c>
      <c r="AJ1676" s="1" t="s">
        <v>92</v>
      </c>
    </row>
    <row r="1677" spans="1:36">
      <c r="A1677" s="1" t="s">
        <v>9659</v>
      </c>
      <c r="B1677" s="1" t="s">
        <v>9660</v>
      </c>
      <c r="C1677" s="1" t="s">
        <v>9661</v>
      </c>
      <c r="D1677" s="1" t="s">
        <v>371</v>
      </c>
      <c r="E1677" s="1" t="s">
        <v>62</v>
      </c>
      <c r="F1677" s="1" t="s">
        <v>111</v>
      </c>
      <c r="G1677" s="1" t="s">
        <v>187</v>
      </c>
      <c r="H1677" s="1" t="s">
        <v>43</v>
      </c>
      <c r="I1677" s="1" t="s">
        <v>44</v>
      </c>
      <c r="J1677" t="s">
        <v>82</v>
      </c>
      <c r="K1677" t="s">
        <v>83</v>
      </c>
      <c r="L1677" s="1" t="s">
        <v>9662</v>
      </c>
      <c r="M1677" s="1" t="s">
        <v>48</v>
      </c>
      <c r="N1677" s="1" t="s">
        <v>194</v>
      </c>
      <c r="O1677" s="1" t="s">
        <v>9663</v>
      </c>
      <c r="P1677" s="1" t="s">
        <v>9664</v>
      </c>
      <c r="Q1677">
        <v>117</v>
      </c>
      <c r="R1677">
        <v>35</v>
      </c>
      <c r="S1677">
        <v>82</v>
      </c>
      <c r="T1677">
        <v>40</v>
      </c>
      <c r="U1677">
        <v>12</v>
      </c>
      <c r="V1677">
        <v>320</v>
      </c>
      <c r="W1677" s="1" t="s">
        <v>151</v>
      </c>
      <c r="X1677" s="1" t="s">
        <v>152</v>
      </c>
      <c r="Y1677" s="1" t="s">
        <v>153</v>
      </c>
      <c r="Z1677">
        <v>39</v>
      </c>
      <c r="AA1677" s="2">
        <v>45830</v>
      </c>
      <c r="AB1677">
        <v>203776.34</v>
      </c>
      <c r="AC1677">
        <v>308200.36</v>
      </c>
      <c r="AD1677">
        <v>23841831.780000001</v>
      </c>
      <c r="AE1677" s="1" t="s">
        <v>55</v>
      </c>
      <c r="AF1677" s="2">
        <v>46158</v>
      </c>
      <c r="AG1677" s="2">
        <v>45832</v>
      </c>
      <c r="AH1677" s="2"/>
      <c r="AI1677" s="1" t="s">
        <v>91</v>
      </c>
      <c r="AJ1677" s="1" t="s">
        <v>92</v>
      </c>
    </row>
    <row r="1678" spans="1:36">
      <c r="A1678" s="1" t="s">
        <v>9665</v>
      </c>
      <c r="B1678" s="1" t="s">
        <v>9666</v>
      </c>
      <c r="C1678" s="1" t="s">
        <v>9667</v>
      </c>
      <c r="D1678" s="1" t="s">
        <v>121</v>
      </c>
      <c r="E1678" s="1" t="s">
        <v>122</v>
      </c>
      <c r="F1678" s="1" t="s">
        <v>123</v>
      </c>
      <c r="G1678" s="1" t="s">
        <v>200</v>
      </c>
      <c r="H1678" s="1" t="s">
        <v>43</v>
      </c>
      <c r="I1678" s="1" t="s">
        <v>44</v>
      </c>
      <c r="J1678" t="s">
        <v>82</v>
      </c>
      <c r="K1678" t="s">
        <v>83</v>
      </c>
      <c r="L1678" s="1" t="s">
        <v>2991</v>
      </c>
      <c r="M1678" s="1" t="s">
        <v>68</v>
      </c>
      <c r="N1678" s="1" t="s">
        <v>101</v>
      </c>
      <c r="O1678" s="1" t="s">
        <v>9668</v>
      </c>
      <c r="P1678" s="1" t="s">
        <v>9669</v>
      </c>
      <c r="Q1678">
        <v>357</v>
      </c>
      <c r="R1678">
        <v>116</v>
      </c>
      <c r="S1678">
        <v>241</v>
      </c>
      <c r="T1678">
        <v>100</v>
      </c>
      <c r="U1678">
        <v>40</v>
      </c>
      <c r="V1678">
        <v>600</v>
      </c>
      <c r="W1678" s="1" t="s">
        <v>151</v>
      </c>
      <c r="X1678" s="1" t="s">
        <v>152</v>
      </c>
      <c r="Y1678" s="1" t="s">
        <v>153</v>
      </c>
      <c r="Z1678">
        <v>33</v>
      </c>
      <c r="AA1678" s="2">
        <v>45881</v>
      </c>
      <c r="AB1678">
        <v>477859.78</v>
      </c>
      <c r="AC1678">
        <v>614257.05000000005</v>
      </c>
      <c r="AD1678">
        <v>170595941.5</v>
      </c>
      <c r="AE1678" s="1" t="s">
        <v>55</v>
      </c>
      <c r="AF1678" s="2">
        <v>46167</v>
      </c>
      <c r="AG1678" s="2">
        <v>45890</v>
      </c>
      <c r="AH1678" s="2"/>
      <c r="AI1678" s="1" t="s">
        <v>91</v>
      </c>
      <c r="AJ1678" s="1" t="s">
        <v>92</v>
      </c>
    </row>
    <row r="1679" spans="1:36">
      <c r="A1679" s="1" t="s">
        <v>9670</v>
      </c>
      <c r="B1679" s="1" t="s">
        <v>9671</v>
      </c>
      <c r="C1679" s="1" t="s">
        <v>9672</v>
      </c>
      <c r="D1679" s="1" t="s">
        <v>378</v>
      </c>
      <c r="E1679" s="1" t="s">
        <v>110</v>
      </c>
      <c r="F1679" s="1" t="s">
        <v>63</v>
      </c>
      <c r="G1679" s="1" t="s">
        <v>304</v>
      </c>
      <c r="H1679" s="1" t="s">
        <v>43</v>
      </c>
      <c r="I1679" s="1" t="s">
        <v>44</v>
      </c>
      <c r="J1679" t="s">
        <v>65</v>
      </c>
      <c r="K1679" t="s">
        <v>66</v>
      </c>
      <c r="L1679" s="1" t="s">
        <v>9673</v>
      </c>
      <c r="M1679" s="1" t="s">
        <v>68</v>
      </c>
      <c r="N1679" s="1" t="s">
        <v>69</v>
      </c>
      <c r="O1679" s="1" t="s">
        <v>9674</v>
      </c>
      <c r="P1679" s="1" t="s">
        <v>9675</v>
      </c>
      <c r="Q1679">
        <v>258</v>
      </c>
      <c r="R1679">
        <v>73</v>
      </c>
      <c r="S1679">
        <v>185</v>
      </c>
      <c r="T1679">
        <v>30</v>
      </c>
      <c r="U1679">
        <v>9</v>
      </c>
      <c r="V1679">
        <v>180</v>
      </c>
      <c r="W1679" s="1" t="s">
        <v>229</v>
      </c>
      <c r="X1679" s="1" t="s">
        <v>230</v>
      </c>
      <c r="Y1679" s="1" t="s">
        <v>153</v>
      </c>
      <c r="Z1679">
        <v>35</v>
      </c>
      <c r="AA1679" s="2">
        <v>46158</v>
      </c>
      <c r="AB1679">
        <v>124972.8</v>
      </c>
      <c r="AC1679">
        <v>154844.82</v>
      </c>
      <c r="AD1679">
        <v>32242982.399999999</v>
      </c>
      <c r="AE1679" s="1" t="s">
        <v>55</v>
      </c>
      <c r="AF1679" s="2">
        <v>46171</v>
      </c>
      <c r="AG1679" s="2">
        <v>46167</v>
      </c>
      <c r="AH1679" s="2">
        <v>46854</v>
      </c>
      <c r="AI1679" s="1" t="s">
        <v>410</v>
      </c>
      <c r="AJ1679" s="1" t="s">
        <v>92</v>
      </c>
    </row>
    <row r="1680" spans="1:36">
      <c r="A1680" s="1" t="s">
        <v>9676</v>
      </c>
      <c r="B1680" s="1" t="s">
        <v>9677</v>
      </c>
      <c r="C1680" s="1" t="s">
        <v>9678</v>
      </c>
      <c r="D1680" s="1" t="s">
        <v>636</v>
      </c>
      <c r="E1680" s="1" t="s">
        <v>134</v>
      </c>
      <c r="F1680" s="1" t="s">
        <v>217</v>
      </c>
      <c r="G1680" s="1" t="s">
        <v>218</v>
      </c>
      <c r="H1680" s="1" t="s">
        <v>43</v>
      </c>
      <c r="I1680" s="1" t="s">
        <v>44</v>
      </c>
      <c r="J1680" t="s">
        <v>65</v>
      </c>
      <c r="K1680" t="s">
        <v>66</v>
      </c>
      <c r="L1680" s="1" t="s">
        <v>9679</v>
      </c>
      <c r="M1680" s="1" t="s">
        <v>100</v>
      </c>
      <c r="N1680" s="1" t="s">
        <v>194</v>
      </c>
      <c r="O1680" s="1" t="s">
        <v>9680</v>
      </c>
      <c r="P1680" s="1" t="s">
        <v>9681</v>
      </c>
      <c r="Q1680">
        <v>115</v>
      </c>
      <c r="R1680">
        <v>24</v>
      </c>
      <c r="S1680">
        <v>91</v>
      </c>
      <c r="U1680">
        <v>18</v>
      </c>
      <c r="V1680">
        <v>480</v>
      </c>
      <c r="W1680" s="1" t="s">
        <v>72</v>
      </c>
      <c r="X1680" s="1" t="s">
        <v>73</v>
      </c>
      <c r="Y1680" s="1" t="s">
        <v>74</v>
      </c>
      <c r="Z1680">
        <v>19</v>
      </c>
      <c r="AA1680" s="2">
        <v>45759</v>
      </c>
      <c r="AB1680">
        <v>253862.02</v>
      </c>
      <c r="AC1680">
        <v>366446.56</v>
      </c>
      <c r="AD1680">
        <v>29194132.300000001</v>
      </c>
      <c r="AE1680" s="1" t="s">
        <v>55</v>
      </c>
      <c r="AF1680" s="2">
        <v>46152</v>
      </c>
      <c r="AG1680" s="2">
        <v>45764</v>
      </c>
      <c r="AH1680" s="2"/>
      <c r="AI1680" s="1" t="s">
        <v>91</v>
      </c>
      <c r="AJ1680" s="1" t="s">
        <v>92</v>
      </c>
    </row>
    <row r="1681" spans="1:36">
      <c r="A1681" s="1" t="s">
        <v>9682</v>
      </c>
      <c r="B1681" s="1" t="s">
        <v>619</v>
      </c>
      <c r="C1681" s="1" t="s">
        <v>9683</v>
      </c>
      <c r="D1681" s="1" t="s">
        <v>355</v>
      </c>
      <c r="E1681" s="1" t="s">
        <v>62</v>
      </c>
      <c r="F1681" s="1" t="s">
        <v>123</v>
      </c>
      <c r="G1681" s="1" t="s">
        <v>200</v>
      </c>
      <c r="H1681" s="1" t="s">
        <v>43</v>
      </c>
      <c r="I1681" s="1" t="s">
        <v>44</v>
      </c>
      <c r="J1681" t="s">
        <v>65</v>
      </c>
      <c r="K1681" t="s">
        <v>66</v>
      </c>
      <c r="L1681" s="1" t="s">
        <v>9684</v>
      </c>
      <c r="M1681" s="1" t="s">
        <v>48</v>
      </c>
      <c r="N1681" s="1" t="s">
        <v>278</v>
      </c>
      <c r="O1681" s="1" t="s">
        <v>9685</v>
      </c>
      <c r="P1681" s="1" t="s">
        <v>9686</v>
      </c>
      <c r="Q1681">
        <v>85</v>
      </c>
      <c r="R1681">
        <v>11</v>
      </c>
      <c r="S1681">
        <v>74</v>
      </c>
      <c r="T1681">
        <v>50</v>
      </c>
      <c r="U1681">
        <v>20</v>
      </c>
      <c r="V1681">
        <v>300</v>
      </c>
      <c r="W1681" s="1" t="s">
        <v>229</v>
      </c>
      <c r="X1681" s="1" t="s">
        <v>230</v>
      </c>
      <c r="Y1681" s="1" t="s">
        <v>153</v>
      </c>
      <c r="Z1681">
        <v>31</v>
      </c>
      <c r="AA1681" s="2">
        <v>45782</v>
      </c>
      <c r="AB1681">
        <v>147726.75</v>
      </c>
      <c r="AC1681">
        <v>194413.02</v>
      </c>
      <c r="AD1681">
        <v>12556773.75</v>
      </c>
      <c r="AE1681" s="1" t="s">
        <v>55</v>
      </c>
      <c r="AF1681" s="2">
        <v>46173</v>
      </c>
      <c r="AG1681" s="2">
        <v>45787</v>
      </c>
      <c r="AH1681" s="2"/>
      <c r="AI1681" s="1" t="s">
        <v>91</v>
      </c>
      <c r="AJ1681" s="1" t="s">
        <v>92</v>
      </c>
    </row>
    <row r="1682" spans="1:36">
      <c r="A1682" s="1" t="s">
        <v>9687</v>
      </c>
      <c r="B1682" s="1" t="s">
        <v>9688</v>
      </c>
      <c r="C1682" s="1" t="s">
        <v>9689</v>
      </c>
      <c r="D1682" s="1" t="s">
        <v>1325</v>
      </c>
      <c r="E1682" s="1" t="s">
        <v>62</v>
      </c>
      <c r="F1682" s="1" t="s">
        <v>363</v>
      </c>
      <c r="G1682" s="1" t="s">
        <v>364</v>
      </c>
      <c r="H1682" s="1" t="s">
        <v>43</v>
      </c>
      <c r="I1682" s="1" t="s">
        <v>44</v>
      </c>
      <c r="J1682" t="s">
        <v>82</v>
      </c>
      <c r="K1682" t="s">
        <v>83</v>
      </c>
      <c r="L1682" s="1" t="s">
        <v>9690</v>
      </c>
      <c r="M1682" s="1" t="s">
        <v>100</v>
      </c>
      <c r="N1682" s="1" t="s">
        <v>115</v>
      </c>
      <c r="O1682" s="1" t="s">
        <v>9691</v>
      </c>
      <c r="P1682" s="1" t="s">
        <v>9692</v>
      </c>
      <c r="Q1682">
        <v>0</v>
      </c>
      <c r="R1682">
        <v>0</v>
      </c>
      <c r="S1682">
        <v>0</v>
      </c>
      <c r="T1682">
        <v>15</v>
      </c>
      <c r="U1682">
        <v>6</v>
      </c>
      <c r="V1682">
        <v>75</v>
      </c>
      <c r="W1682" s="1" t="s">
        <v>308</v>
      </c>
      <c r="X1682" s="1" t="s">
        <v>309</v>
      </c>
      <c r="Y1682" s="1" t="s">
        <v>74</v>
      </c>
      <c r="Z1682">
        <v>20</v>
      </c>
      <c r="AA1682" s="2">
        <v>45936</v>
      </c>
      <c r="AB1682">
        <v>5895.84</v>
      </c>
      <c r="AC1682">
        <v>8259.32</v>
      </c>
      <c r="AD1682">
        <v>0</v>
      </c>
      <c r="AE1682" s="1" t="s">
        <v>55</v>
      </c>
      <c r="AF1682" s="2">
        <v>46196</v>
      </c>
      <c r="AG1682" s="2">
        <v>45946</v>
      </c>
      <c r="AH1682" s="2"/>
      <c r="AI1682" s="1" t="s">
        <v>56</v>
      </c>
      <c r="AJ1682" s="1" t="s">
        <v>57</v>
      </c>
    </row>
    <row r="1683" spans="1:36">
      <c r="A1683" s="1" t="s">
        <v>9693</v>
      </c>
      <c r="B1683" s="1" t="s">
        <v>9694</v>
      </c>
      <c r="C1683" s="1" t="s">
        <v>9695</v>
      </c>
      <c r="D1683" s="1" t="s">
        <v>109</v>
      </c>
      <c r="E1683" s="1" t="s">
        <v>110</v>
      </c>
      <c r="F1683" s="1" t="s">
        <v>111</v>
      </c>
      <c r="G1683" s="1" t="s">
        <v>234</v>
      </c>
      <c r="H1683" s="1" t="s">
        <v>43</v>
      </c>
      <c r="I1683" s="1" t="s">
        <v>44</v>
      </c>
      <c r="J1683" t="s">
        <v>65</v>
      </c>
      <c r="K1683" t="s">
        <v>66</v>
      </c>
      <c r="L1683" s="1" t="s">
        <v>171</v>
      </c>
      <c r="M1683" s="1" t="s">
        <v>114</v>
      </c>
      <c r="N1683" s="1" t="s">
        <v>101</v>
      </c>
      <c r="O1683" s="1" t="s">
        <v>9696</v>
      </c>
      <c r="P1683" s="1" t="s">
        <v>9697</v>
      </c>
      <c r="Q1683">
        <v>61</v>
      </c>
      <c r="R1683">
        <v>10</v>
      </c>
      <c r="S1683">
        <v>51</v>
      </c>
      <c r="T1683">
        <v>25</v>
      </c>
      <c r="U1683">
        <v>12</v>
      </c>
      <c r="V1683">
        <v>150</v>
      </c>
      <c r="W1683" s="1" t="s">
        <v>444</v>
      </c>
      <c r="X1683" s="1" t="s">
        <v>445</v>
      </c>
      <c r="Y1683" s="1" t="s">
        <v>74</v>
      </c>
      <c r="Z1683">
        <v>22</v>
      </c>
      <c r="AA1683" s="2">
        <v>45720</v>
      </c>
      <c r="AB1683">
        <v>264576.76</v>
      </c>
      <c r="AC1683">
        <v>396422.92</v>
      </c>
      <c r="AD1683">
        <v>16139182.359999999</v>
      </c>
      <c r="AE1683" s="1" t="s">
        <v>55</v>
      </c>
      <c r="AF1683" s="2">
        <v>46143</v>
      </c>
      <c r="AG1683" s="2">
        <v>45735</v>
      </c>
      <c r="AH1683" s="2"/>
      <c r="AI1683" s="1" t="s">
        <v>91</v>
      </c>
      <c r="AJ1683" s="1" t="s">
        <v>92</v>
      </c>
    </row>
    <row r="1684" spans="1:36">
      <c r="A1684" s="1" t="s">
        <v>9698</v>
      </c>
      <c r="B1684" s="1" t="s">
        <v>9699</v>
      </c>
      <c r="C1684" s="1" t="s">
        <v>9700</v>
      </c>
      <c r="D1684" s="1" t="s">
        <v>303</v>
      </c>
      <c r="E1684" s="1" t="s">
        <v>146</v>
      </c>
      <c r="F1684" s="1" t="s">
        <v>63</v>
      </c>
      <c r="G1684" s="1" t="s">
        <v>384</v>
      </c>
      <c r="H1684" s="1" t="s">
        <v>43</v>
      </c>
      <c r="I1684" s="1" t="s">
        <v>44</v>
      </c>
      <c r="J1684" t="s">
        <v>65</v>
      </c>
      <c r="K1684" t="s">
        <v>66</v>
      </c>
      <c r="L1684" s="1" t="s">
        <v>9615</v>
      </c>
      <c r="M1684" s="1" t="s">
        <v>139</v>
      </c>
      <c r="N1684" s="1" t="s">
        <v>236</v>
      </c>
      <c r="O1684" s="1" t="s">
        <v>9701</v>
      </c>
      <c r="P1684" s="1" t="s">
        <v>9702</v>
      </c>
      <c r="Q1684">
        <v>230</v>
      </c>
      <c r="R1684">
        <v>22</v>
      </c>
      <c r="S1684">
        <v>208</v>
      </c>
      <c r="T1684">
        <v>75</v>
      </c>
      <c r="U1684">
        <v>30</v>
      </c>
      <c r="V1684">
        <v>375</v>
      </c>
      <c r="W1684" s="1" t="s">
        <v>52</v>
      </c>
      <c r="X1684" s="1" t="s">
        <v>53</v>
      </c>
      <c r="Y1684" s="1" t="s">
        <v>54</v>
      </c>
      <c r="Z1684">
        <v>2</v>
      </c>
      <c r="AA1684" s="2">
        <v>45696</v>
      </c>
      <c r="AB1684">
        <v>28833.17</v>
      </c>
      <c r="AC1684">
        <v>40546.949999999997</v>
      </c>
      <c r="AD1684">
        <v>6631629.0999999996</v>
      </c>
      <c r="AE1684" s="1" t="s">
        <v>55</v>
      </c>
      <c r="AF1684" s="2">
        <v>46143</v>
      </c>
      <c r="AG1684" s="2">
        <v>45711</v>
      </c>
      <c r="AH1684" s="2">
        <v>46296</v>
      </c>
      <c r="AI1684" s="1" t="s">
        <v>91</v>
      </c>
      <c r="AJ1684" s="1" t="s">
        <v>92</v>
      </c>
    </row>
    <row r="1685" spans="1:36">
      <c r="A1685" s="1" t="s">
        <v>9703</v>
      </c>
      <c r="B1685" s="1" t="s">
        <v>9704</v>
      </c>
      <c r="C1685" s="1"/>
      <c r="D1685" s="1" t="s">
        <v>1087</v>
      </c>
      <c r="E1685" s="1" t="s">
        <v>79</v>
      </c>
      <c r="F1685" s="1" t="s">
        <v>80</v>
      </c>
      <c r="G1685" s="1" t="s">
        <v>81</v>
      </c>
      <c r="H1685" s="1" t="s">
        <v>43</v>
      </c>
      <c r="I1685" s="1" t="s">
        <v>44</v>
      </c>
      <c r="J1685" t="s">
        <v>65</v>
      </c>
      <c r="K1685" t="s">
        <v>66</v>
      </c>
      <c r="L1685" s="1" t="s">
        <v>9705</v>
      </c>
      <c r="M1685" s="1" t="s">
        <v>48</v>
      </c>
      <c r="N1685" s="1" t="s">
        <v>203</v>
      </c>
      <c r="O1685" s="1" t="s">
        <v>9706</v>
      </c>
      <c r="P1685" s="1" t="s">
        <v>9707</v>
      </c>
      <c r="Q1685">
        <v>133</v>
      </c>
      <c r="R1685">
        <v>17</v>
      </c>
      <c r="S1685">
        <v>116</v>
      </c>
      <c r="T1685">
        <v>20</v>
      </c>
      <c r="U1685">
        <v>10</v>
      </c>
      <c r="V1685">
        <v>160</v>
      </c>
      <c r="W1685" s="1" t="s">
        <v>161</v>
      </c>
      <c r="X1685" s="1" t="s">
        <v>162</v>
      </c>
      <c r="Y1685" s="1" t="s">
        <v>54</v>
      </c>
      <c r="Z1685">
        <v>5</v>
      </c>
      <c r="AA1685" s="2">
        <v>45992</v>
      </c>
      <c r="AB1685">
        <v>878655.52</v>
      </c>
      <c r="AC1685">
        <v>1274894.55</v>
      </c>
      <c r="AD1685">
        <v>116861184.2</v>
      </c>
      <c r="AE1685" s="1" t="s">
        <v>55</v>
      </c>
      <c r="AF1685" s="2">
        <v>46159</v>
      </c>
      <c r="AG1685" s="2">
        <v>45996</v>
      </c>
      <c r="AH1685" s="2"/>
      <c r="AI1685" s="1" t="s">
        <v>91</v>
      </c>
      <c r="AJ1685" s="1" t="s">
        <v>92</v>
      </c>
    </row>
    <row r="1686" spans="1:36">
      <c r="A1686" s="1" t="s">
        <v>9708</v>
      </c>
      <c r="B1686" s="1" t="s">
        <v>9709</v>
      </c>
      <c r="C1686" s="1" t="s">
        <v>9710</v>
      </c>
      <c r="D1686" s="1" t="s">
        <v>378</v>
      </c>
      <c r="E1686" s="1" t="s">
        <v>110</v>
      </c>
      <c r="F1686" s="1" t="s">
        <v>63</v>
      </c>
      <c r="G1686" s="1" t="s">
        <v>64</v>
      </c>
      <c r="H1686" s="1" t="s">
        <v>43</v>
      </c>
      <c r="I1686" s="1" t="s">
        <v>201</v>
      </c>
      <c r="J1686" t="s">
        <v>82</v>
      </c>
      <c r="K1686" t="s">
        <v>83</v>
      </c>
      <c r="L1686" s="1" t="s">
        <v>9711</v>
      </c>
      <c r="M1686" s="1" t="s">
        <v>48</v>
      </c>
      <c r="N1686" s="1" t="s">
        <v>115</v>
      </c>
      <c r="O1686" s="1" t="s">
        <v>9712</v>
      </c>
      <c r="P1686" s="1" t="s">
        <v>9713</v>
      </c>
      <c r="Q1686">
        <v>0</v>
      </c>
      <c r="R1686">
        <v>0</v>
      </c>
      <c r="S1686">
        <v>0</v>
      </c>
      <c r="T1686">
        <v>25</v>
      </c>
      <c r="U1686">
        <v>10</v>
      </c>
      <c r="V1686">
        <v>100</v>
      </c>
      <c r="W1686" s="1" t="s">
        <v>104</v>
      </c>
      <c r="X1686" s="1" t="s">
        <v>105</v>
      </c>
      <c r="Y1686" s="1" t="s">
        <v>54</v>
      </c>
      <c r="Z1686">
        <v>6</v>
      </c>
      <c r="AA1686" s="2">
        <v>45913</v>
      </c>
      <c r="AB1686">
        <v>26796.13</v>
      </c>
      <c r="AC1686">
        <v>39080.21</v>
      </c>
      <c r="AD1686">
        <v>0</v>
      </c>
      <c r="AE1686" s="1" t="s">
        <v>55</v>
      </c>
      <c r="AF1686" s="2">
        <v>46174</v>
      </c>
      <c r="AG1686" s="2">
        <v>45917</v>
      </c>
      <c r="AH1686" s="2">
        <v>46571</v>
      </c>
      <c r="AI1686" s="1" t="s">
        <v>56</v>
      </c>
      <c r="AJ1686" s="1" t="s">
        <v>57</v>
      </c>
    </row>
    <row r="1687" spans="1:36">
      <c r="A1687" s="1" t="s">
        <v>9714</v>
      </c>
      <c r="B1687" s="1" t="s">
        <v>9715</v>
      </c>
      <c r="C1687" s="1" t="s">
        <v>9716</v>
      </c>
      <c r="D1687" s="1" t="s">
        <v>413</v>
      </c>
      <c r="E1687" s="1" t="s">
        <v>146</v>
      </c>
      <c r="F1687" s="1" t="s">
        <v>244</v>
      </c>
      <c r="G1687" s="1" t="s">
        <v>245</v>
      </c>
      <c r="H1687" s="1" t="s">
        <v>43</v>
      </c>
      <c r="I1687" s="1" t="s">
        <v>44</v>
      </c>
      <c r="J1687" t="s">
        <v>82</v>
      </c>
      <c r="K1687" t="s">
        <v>83</v>
      </c>
      <c r="L1687" s="1" t="s">
        <v>3341</v>
      </c>
      <c r="M1687" s="1" t="s">
        <v>139</v>
      </c>
      <c r="N1687" s="1" t="s">
        <v>49</v>
      </c>
      <c r="O1687" s="1" t="s">
        <v>9717</v>
      </c>
      <c r="P1687" s="1" t="s">
        <v>9718</v>
      </c>
      <c r="Q1687">
        <v>138</v>
      </c>
      <c r="R1687">
        <v>35</v>
      </c>
      <c r="S1687">
        <v>103</v>
      </c>
      <c r="T1687">
        <v>40</v>
      </c>
      <c r="U1687">
        <v>16</v>
      </c>
      <c r="V1687">
        <v>200</v>
      </c>
      <c r="W1687" s="1" t="s">
        <v>161</v>
      </c>
      <c r="X1687" s="1" t="s">
        <v>162</v>
      </c>
      <c r="Y1687" s="1" t="s">
        <v>54</v>
      </c>
      <c r="Z1687">
        <v>7</v>
      </c>
      <c r="AA1687" s="2">
        <v>45902</v>
      </c>
      <c r="AB1687">
        <v>146571.45000000001</v>
      </c>
      <c r="AC1687">
        <v>186971.64</v>
      </c>
      <c r="AD1687">
        <v>20226860.100000001</v>
      </c>
      <c r="AE1687" s="1" t="s">
        <v>55</v>
      </c>
      <c r="AF1687" s="2">
        <v>46185</v>
      </c>
      <c r="AG1687" s="2">
        <v>45910</v>
      </c>
      <c r="AH1687" s="2"/>
      <c r="AI1687" s="1" t="s">
        <v>91</v>
      </c>
      <c r="AJ1687" s="1" t="s">
        <v>92</v>
      </c>
    </row>
    <row r="1688" spans="1:36">
      <c r="A1688" s="1" t="s">
        <v>9719</v>
      </c>
      <c r="B1688" s="1" t="s">
        <v>9720</v>
      </c>
      <c r="C1688" s="1" t="s">
        <v>9721</v>
      </c>
      <c r="D1688" s="1" t="s">
        <v>977</v>
      </c>
      <c r="E1688" s="1" t="s">
        <v>978</v>
      </c>
      <c r="F1688" s="1" t="s">
        <v>266</v>
      </c>
      <c r="G1688" s="1" t="s">
        <v>614</v>
      </c>
      <c r="H1688" s="1" t="s">
        <v>43</v>
      </c>
      <c r="I1688" s="1" t="s">
        <v>44</v>
      </c>
      <c r="J1688" t="s">
        <v>65</v>
      </c>
      <c r="K1688" t="s">
        <v>66</v>
      </c>
      <c r="L1688" s="1" t="s">
        <v>9050</v>
      </c>
      <c r="M1688" s="1" t="s">
        <v>48</v>
      </c>
      <c r="N1688" s="1" t="s">
        <v>178</v>
      </c>
      <c r="O1688" s="1" t="s">
        <v>9722</v>
      </c>
      <c r="P1688" s="1" t="s">
        <v>9723</v>
      </c>
      <c r="Q1688">
        <v>143</v>
      </c>
      <c r="R1688">
        <v>14</v>
      </c>
      <c r="S1688">
        <v>129</v>
      </c>
      <c r="T1688">
        <v>60</v>
      </c>
      <c r="U1688">
        <v>30</v>
      </c>
      <c r="V1688">
        <v>600</v>
      </c>
      <c r="W1688" s="1" t="s">
        <v>52</v>
      </c>
      <c r="X1688" s="1" t="s">
        <v>53</v>
      </c>
      <c r="Y1688" s="1" t="s">
        <v>54</v>
      </c>
      <c r="Z1688">
        <v>4</v>
      </c>
      <c r="AA1688" s="2">
        <v>45901</v>
      </c>
      <c r="AB1688">
        <v>156860.38</v>
      </c>
      <c r="AC1688">
        <v>221953.51</v>
      </c>
      <c r="AD1688">
        <v>22431034.34</v>
      </c>
      <c r="AE1688" s="1" t="s">
        <v>55</v>
      </c>
      <c r="AF1688" s="2">
        <v>46178</v>
      </c>
      <c r="AG1688" s="2">
        <v>45911</v>
      </c>
      <c r="AH1688" s="2"/>
      <c r="AI1688" s="1" t="s">
        <v>91</v>
      </c>
      <c r="AJ1688" s="1" t="s">
        <v>92</v>
      </c>
    </row>
    <row r="1689" spans="1:36">
      <c r="A1689" s="1" t="s">
        <v>9724</v>
      </c>
      <c r="B1689" s="1" t="s">
        <v>9725</v>
      </c>
      <c r="C1689" s="1" t="s">
        <v>9726</v>
      </c>
      <c r="D1689" s="1" t="s">
        <v>830</v>
      </c>
      <c r="E1689" s="1" t="s">
        <v>265</v>
      </c>
      <c r="F1689" s="1" t="s">
        <v>622</v>
      </c>
      <c r="G1689" s="1" t="s">
        <v>747</v>
      </c>
      <c r="H1689" s="1" t="s">
        <v>43</v>
      </c>
      <c r="I1689" s="1" t="s">
        <v>44</v>
      </c>
      <c r="J1689" t="s">
        <v>65</v>
      </c>
      <c r="K1689" t="s">
        <v>66</v>
      </c>
      <c r="L1689" s="1" t="s">
        <v>4877</v>
      </c>
      <c r="M1689" s="1" t="s">
        <v>100</v>
      </c>
      <c r="N1689" s="1" t="s">
        <v>278</v>
      </c>
      <c r="O1689" s="1" t="s">
        <v>9727</v>
      </c>
      <c r="P1689" s="1" t="s">
        <v>9728</v>
      </c>
      <c r="Q1689">
        <v>21</v>
      </c>
      <c r="R1689">
        <v>5</v>
      </c>
      <c r="S1689">
        <v>16</v>
      </c>
      <c r="T1689">
        <v>15</v>
      </c>
      <c r="U1689">
        <v>4</v>
      </c>
      <c r="V1689">
        <v>75</v>
      </c>
      <c r="W1689" s="1" t="s">
        <v>52</v>
      </c>
      <c r="X1689" s="1" t="s">
        <v>53</v>
      </c>
      <c r="Y1689" s="1" t="s">
        <v>54</v>
      </c>
      <c r="Z1689">
        <v>4</v>
      </c>
      <c r="AA1689" s="2">
        <v>45711</v>
      </c>
      <c r="AB1689">
        <v>458481.49</v>
      </c>
      <c r="AC1689">
        <v>657801.49</v>
      </c>
      <c r="AD1689">
        <v>9628111.2899999991</v>
      </c>
      <c r="AE1689" s="1" t="s">
        <v>55</v>
      </c>
      <c r="AF1689" s="2">
        <v>46194</v>
      </c>
      <c r="AG1689" s="2">
        <v>45723</v>
      </c>
      <c r="AH1689" s="2"/>
      <c r="AI1689" s="1" t="s">
        <v>91</v>
      </c>
      <c r="AJ1689" s="1" t="s">
        <v>92</v>
      </c>
    </row>
    <row r="1690" spans="1:36">
      <c r="A1690" s="1" t="s">
        <v>9729</v>
      </c>
      <c r="B1690" s="1" t="s">
        <v>9730</v>
      </c>
      <c r="C1690" s="1" t="s">
        <v>9731</v>
      </c>
      <c r="D1690" s="1" t="s">
        <v>837</v>
      </c>
      <c r="E1690" s="1" t="s">
        <v>265</v>
      </c>
      <c r="F1690" s="1" t="s">
        <v>622</v>
      </c>
      <c r="G1690" s="1" t="s">
        <v>623</v>
      </c>
      <c r="H1690" s="1" t="s">
        <v>43</v>
      </c>
      <c r="I1690" s="1" t="s">
        <v>44</v>
      </c>
      <c r="J1690" t="s">
        <v>45</v>
      </c>
      <c r="K1690" t="s">
        <v>46</v>
      </c>
      <c r="L1690" s="1" t="s">
        <v>4316</v>
      </c>
      <c r="M1690" s="1" t="s">
        <v>114</v>
      </c>
      <c r="N1690" s="1" t="s">
        <v>69</v>
      </c>
      <c r="O1690" s="1" t="s">
        <v>9732</v>
      </c>
      <c r="P1690" s="1" t="s">
        <v>9733</v>
      </c>
      <c r="Q1690">
        <v>58</v>
      </c>
      <c r="R1690">
        <v>10</v>
      </c>
      <c r="S1690">
        <v>48</v>
      </c>
      <c r="T1690">
        <v>40</v>
      </c>
      <c r="U1690">
        <v>20</v>
      </c>
      <c r="V1690">
        <v>160</v>
      </c>
      <c r="W1690" s="1" t="s">
        <v>249</v>
      </c>
      <c r="X1690" s="1" t="s">
        <v>375</v>
      </c>
      <c r="Y1690" s="1" t="s">
        <v>54</v>
      </c>
      <c r="Z1690">
        <v>7</v>
      </c>
      <c r="AA1690" s="2">
        <v>46034</v>
      </c>
      <c r="AB1690">
        <v>103207.81</v>
      </c>
      <c r="AC1690">
        <v>149390.20000000001</v>
      </c>
      <c r="AD1690">
        <v>5986052.9800000004</v>
      </c>
      <c r="AE1690" s="1" t="s">
        <v>55</v>
      </c>
      <c r="AF1690" s="2">
        <v>46195</v>
      </c>
      <c r="AG1690" s="2">
        <v>46037</v>
      </c>
      <c r="AH1690" s="2"/>
      <c r="AI1690" s="1" t="s">
        <v>91</v>
      </c>
      <c r="AJ1690" s="1" t="s">
        <v>92</v>
      </c>
    </row>
    <row r="1691" spans="1:36">
      <c r="A1691" s="1" t="s">
        <v>9734</v>
      </c>
      <c r="B1691" s="1" t="s">
        <v>9735</v>
      </c>
      <c r="C1691" s="1" t="s">
        <v>9736</v>
      </c>
      <c r="D1691" s="1" t="s">
        <v>907</v>
      </c>
      <c r="E1691" s="1" t="s">
        <v>79</v>
      </c>
      <c r="F1691" s="1" t="s">
        <v>363</v>
      </c>
      <c r="G1691" s="1" t="s">
        <v>400</v>
      </c>
      <c r="H1691" s="1" t="s">
        <v>43</v>
      </c>
      <c r="I1691" s="1" t="s">
        <v>44</v>
      </c>
      <c r="J1691" t="s">
        <v>65</v>
      </c>
      <c r="K1691" t="s">
        <v>66</v>
      </c>
      <c r="L1691" s="1" t="s">
        <v>9737</v>
      </c>
      <c r="M1691" s="1" t="s">
        <v>48</v>
      </c>
      <c r="N1691" s="1" t="s">
        <v>203</v>
      </c>
      <c r="O1691" s="1" t="s">
        <v>9738</v>
      </c>
      <c r="P1691" s="1" t="s">
        <v>9739</v>
      </c>
      <c r="Q1691">
        <v>264</v>
      </c>
      <c r="R1691">
        <v>36</v>
      </c>
      <c r="S1691">
        <v>228</v>
      </c>
      <c r="T1691">
        <v>50</v>
      </c>
      <c r="U1691">
        <v>25</v>
      </c>
      <c r="V1691">
        <v>500</v>
      </c>
      <c r="W1691" s="1" t="s">
        <v>444</v>
      </c>
      <c r="X1691" s="1" t="s">
        <v>445</v>
      </c>
      <c r="Y1691" s="1" t="s">
        <v>74</v>
      </c>
      <c r="Z1691">
        <v>18</v>
      </c>
      <c r="AA1691" s="2">
        <v>46016</v>
      </c>
      <c r="AB1691">
        <v>48761.71</v>
      </c>
      <c r="AC1691">
        <v>71479.47</v>
      </c>
      <c r="AD1691">
        <v>12873091.439999999</v>
      </c>
      <c r="AE1691" s="1" t="s">
        <v>55</v>
      </c>
      <c r="AF1691" s="2">
        <v>46186</v>
      </c>
      <c r="AG1691" s="2">
        <v>46025</v>
      </c>
      <c r="AH1691" s="2"/>
      <c r="AI1691" s="1" t="s">
        <v>91</v>
      </c>
      <c r="AJ1691" s="1" t="s">
        <v>92</v>
      </c>
    </row>
    <row r="1692" spans="1:36">
      <c r="A1692" s="1" t="s">
        <v>9740</v>
      </c>
      <c r="B1692" s="1" t="s">
        <v>9741</v>
      </c>
      <c r="C1692" s="1" t="s">
        <v>9742</v>
      </c>
      <c r="D1692" s="1" t="s">
        <v>894</v>
      </c>
      <c r="E1692" s="1" t="s">
        <v>275</v>
      </c>
      <c r="F1692" s="1" t="s">
        <v>622</v>
      </c>
      <c r="G1692" s="1" t="s">
        <v>693</v>
      </c>
      <c r="H1692" s="1" t="s">
        <v>43</v>
      </c>
      <c r="I1692" s="1" t="s">
        <v>44</v>
      </c>
      <c r="J1692" t="s">
        <v>82</v>
      </c>
      <c r="K1692" t="s">
        <v>83</v>
      </c>
      <c r="L1692" s="1" t="s">
        <v>9158</v>
      </c>
      <c r="M1692" s="1" t="s">
        <v>126</v>
      </c>
      <c r="N1692" s="1" t="s">
        <v>236</v>
      </c>
      <c r="O1692" s="1" t="s">
        <v>9743</v>
      </c>
      <c r="P1692" s="1" t="s">
        <v>9744</v>
      </c>
      <c r="Q1692">
        <v>29</v>
      </c>
      <c r="R1692">
        <v>2</v>
      </c>
      <c r="S1692">
        <v>27</v>
      </c>
      <c r="T1692">
        <v>25</v>
      </c>
      <c r="U1692">
        <v>10</v>
      </c>
      <c r="V1692">
        <v>200</v>
      </c>
      <c r="W1692" s="1" t="s">
        <v>104</v>
      </c>
      <c r="X1692" s="1" t="s">
        <v>105</v>
      </c>
      <c r="Y1692" s="1" t="s">
        <v>54</v>
      </c>
      <c r="Z1692">
        <v>6</v>
      </c>
      <c r="AA1692" s="2">
        <v>46114</v>
      </c>
      <c r="AB1692">
        <v>933153.18</v>
      </c>
      <c r="AC1692">
        <v>1296068.5</v>
      </c>
      <c r="AD1692">
        <v>27061442.219999999</v>
      </c>
      <c r="AE1692" s="1" t="s">
        <v>55</v>
      </c>
      <c r="AF1692" s="2">
        <v>46145</v>
      </c>
      <c r="AG1692" s="2">
        <v>46120</v>
      </c>
      <c r="AH1692" s="2"/>
      <c r="AI1692" s="1" t="s">
        <v>91</v>
      </c>
      <c r="AJ1692" s="1" t="s">
        <v>92</v>
      </c>
    </row>
    <row r="1693" spans="1:36">
      <c r="A1693" s="1" t="s">
        <v>9745</v>
      </c>
      <c r="B1693" s="1" t="s">
        <v>9746</v>
      </c>
      <c r="C1693" s="1" t="s">
        <v>9747</v>
      </c>
      <c r="D1693" s="1" t="s">
        <v>413</v>
      </c>
      <c r="E1693" s="1" t="s">
        <v>146</v>
      </c>
      <c r="F1693" s="1" t="s">
        <v>244</v>
      </c>
      <c r="G1693" s="1" t="s">
        <v>778</v>
      </c>
      <c r="H1693" s="1" t="s">
        <v>43</v>
      </c>
      <c r="I1693" s="1" t="s">
        <v>44</v>
      </c>
      <c r="J1693" t="s">
        <v>65</v>
      </c>
      <c r="K1693" t="s">
        <v>66</v>
      </c>
      <c r="L1693" s="1" t="s">
        <v>9748</v>
      </c>
      <c r="M1693" s="1" t="s">
        <v>168</v>
      </c>
      <c r="N1693" s="1" t="s">
        <v>236</v>
      </c>
      <c r="O1693" s="1" t="s">
        <v>9749</v>
      </c>
      <c r="P1693" s="1" t="s">
        <v>9750</v>
      </c>
      <c r="Q1693">
        <v>1219</v>
      </c>
      <c r="R1693">
        <v>380</v>
      </c>
      <c r="S1693">
        <v>839</v>
      </c>
      <c r="T1693">
        <v>100</v>
      </c>
      <c r="U1693">
        <v>50</v>
      </c>
      <c r="V1693">
        <v>1000</v>
      </c>
      <c r="W1693" s="1" t="s">
        <v>52</v>
      </c>
      <c r="X1693" s="1" t="s">
        <v>53</v>
      </c>
      <c r="Y1693" s="1" t="s">
        <v>54</v>
      </c>
      <c r="Z1693">
        <v>4</v>
      </c>
      <c r="AA1693" s="2">
        <v>45982</v>
      </c>
      <c r="AB1693">
        <v>301726.45</v>
      </c>
      <c r="AC1693">
        <v>419028.28</v>
      </c>
      <c r="AD1693">
        <v>367804542.60000002</v>
      </c>
      <c r="AE1693" s="1" t="s">
        <v>55</v>
      </c>
      <c r="AF1693" s="2">
        <v>46144</v>
      </c>
      <c r="AG1693" s="2">
        <v>45984</v>
      </c>
      <c r="AH1693" s="2"/>
      <c r="AI1693" s="1" t="s">
        <v>410</v>
      </c>
      <c r="AJ1693" s="1" t="s">
        <v>92</v>
      </c>
    </row>
    <row r="1694" spans="1:36">
      <c r="A1694" s="1" t="s">
        <v>9751</v>
      </c>
      <c r="B1694" s="1" t="s">
        <v>9752</v>
      </c>
      <c r="C1694" s="1" t="s">
        <v>9753</v>
      </c>
      <c r="D1694" s="1" t="s">
        <v>303</v>
      </c>
      <c r="E1694" s="1" t="s">
        <v>146</v>
      </c>
      <c r="F1694" s="1" t="s">
        <v>63</v>
      </c>
      <c r="G1694" s="1" t="s">
        <v>64</v>
      </c>
      <c r="H1694" s="1" t="s">
        <v>43</v>
      </c>
      <c r="I1694" s="1" t="s">
        <v>201</v>
      </c>
      <c r="J1694" t="s">
        <v>65</v>
      </c>
      <c r="K1694" t="s">
        <v>66</v>
      </c>
      <c r="L1694" s="1" t="s">
        <v>1713</v>
      </c>
      <c r="M1694" s="1" t="s">
        <v>114</v>
      </c>
      <c r="N1694" s="1" t="s">
        <v>194</v>
      </c>
      <c r="O1694" s="1" t="s">
        <v>9754</v>
      </c>
      <c r="P1694" s="1" t="s">
        <v>9755</v>
      </c>
      <c r="Q1694">
        <v>-10</v>
      </c>
      <c r="R1694">
        <v>0</v>
      </c>
      <c r="S1694">
        <v>30</v>
      </c>
      <c r="T1694">
        <v>25</v>
      </c>
      <c r="U1694">
        <v>10</v>
      </c>
      <c r="V1694">
        <v>250</v>
      </c>
      <c r="W1694" s="1" t="s">
        <v>229</v>
      </c>
      <c r="X1694" s="1" t="s">
        <v>230</v>
      </c>
      <c r="Y1694" s="1" t="s">
        <v>153</v>
      </c>
      <c r="Z1694">
        <v>34</v>
      </c>
      <c r="AA1694" s="2">
        <v>45764</v>
      </c>
      <c r="AB1694">
        <v>59729.61</v>
      </c>
      <c r="AC1694">
        <v>83408.350000000006</v>
      </c>
      <c r="AD1694">
        <v>1791888.3</v>
      </c>
      <c r="AE1694" s="1" t="s">
        <v>55</v>
      </c>
      <c r="AF1694" s="2">
        <v>46193</v>
      </c>
      <c r="AG1694" s="2">
        <v>45769</v>
      </c>
      <c r="AH1694" s="2">
        <v>46698</v>
      </c>
      <c r="AI1694" s="1" t="s">
        <v>91</v>
      </c>
      <c r="AJ1694" s="1" t="s">
        <v>92</v>
      </c>
    </row>
    <row r="1695" spans="1:36">
      <c r="A1695" s="1" t="s">
        <v>9756</v>
      </c>
      <c r="B1695" s="1" t="s">
        <v>9757</v>
      </c>
      <c r="C1695" s="1" t="s">
        <v>9758</v>
      </c>
      <c r="D1695" s="1" t="s">
        <v>303</v>
      </c>
      <c r="E1695" s="1" t="s">
        <v>146</v>
      </c>
      <c r="F1695" s="1" t="s">
        <v>63</v>
      </c>
      <c r="G1695" s="1" t="s">
        <v>384</v>
      </c>
      <c r="H1695" s="1" t="s">
        <v>43</v>
      </c>
      <c r="I1695" s="1" t="s">
        <v>44</v>
      </c>
      <c r="J1695" t="s">
        <v>82</v>
      </c>
      <c r="K1695" t="s">
        <v>83</v>
      </c>
      <c r="L1695" s="1" t="s">
        <v>9684</v>
      </c>
      <c r="M1695" s="1" t="s">
        <v>48</v>
      </c>
      <c r="N1695" s="1" t="s">
        <v>278</v>
      </c>
      <c r="O1695" s="1" t="s">
        <v>9759</v>
      </c>
      <c r="P1695" s="1" t="s">
        <v>9760</v>
      </c>
      <c r="Q1695">
        <v>211</v>
      </c>
      <c r="R1695">
        <v>59</v>
      </c>
      <c r="S1695">
        <v>152</v>
      </c>
      <c r="T1695">
        <v>25</v>
      </c>
      <c r="U1695">
        <v>12</v>
      </c>
      <c r="V1695">
        <v>200</v>
      </c>
      <c r="W1695" s="1" t="s">
        <v>88</v>
      </c>
      <c r="X1695" s="1" t="s">
        <v>89</v>
      </c>
      <c r="Y1695" s="1" t="s">
        <v>90</v>
      </c>
      <c r="Z1695">
        <v>26</v>
      </c>
      <c r="AA1695" s="2">
        <v>45757</v>
      </c>
      <c r="AB1695">
        <v>68801.13</v>
      </c>
      <c r="AC1695">
        <v>99582.13</v>
      </c>
      <c r="AD1695">
        <v>14517038.43</v>
      </c>
      <c r="AE1695" s="1" t="s">
        <v>55</v>
      </c>
      <c r="AF1695" s="2">
        <v>46179</v>
      </c>
      <c r="AG1695" s="2">
        <v>45771</v>
      </c>
      <c r="AH1695" s="2">
        <v>46837</v>
      </c>
      <c r="AI1695" s="1" t="s">
        <v>410</v>
      </c>
      <c r="AJ1695" s="1" t="s">
        <v>92</v>
      </c>
    </row>
    <row r="1696" spans="1:36">
      <c r="A1696" s="1" t="s">
        <v>9761</v>
      </c>
      <c r="B1696" s="1" t="s">
        <v>9762</v>
      </c>
      <c r="C1696" s="1" t="s">
        <v>9763</v>
      </c>
      <c r="D1696" s="1" t="s">
        <v>521</v>
      </c>
      <c r="E1696" s="1" t="s">
        <v>243</v>
      </c>
      <c r="F1696" s="1" t="s">
        <v>244</v>
      </c>
      <c r="G1696" s="1" t="s">
        <v>778</v>
      </c>
      <c r="H1696" s="1" t="s">
        <v>43</v>
      </c>
      <c r="I1696" s="1" t="s">
        <v>44</v>
      </c>
      <c r="J1696" t="s">
        <v>65</v>
      </c>
      <c r="K1696" t="s">
        <v>66</v>
      </c>
      <c r="L1696" s="1" t="s">
        <v>6699</v>
      </c>
      <c r="M1696" s="1" t="s">
        <v>100</v>
      </c>
      <c r="N1696" s="1" t="s">
        <v>115</v>
      </c>
      <c r="O1696" s="1" t="s">
        <v>9764</v>
      </c>
      <c r="P1696" s="1" t="s">
        <v>4362</v>
      </c>
      <c r="Q1696">
        <v>650</v>
      </c>
      <c r="R1696">
        <v>217</v>
      </c>
      <c r="S1696">
        <v>433</v>
      </c>
      <c r="U1696">
        <v>24</v>
      </c>
      <c r="V1696">
        <v>600</v>
      </c>
      <c r="W1696" s="1" t="s">
        <v>444</v>
      </c>
      <c r="X1696" s="1" t="s">
        <v>445</v>
      </c>
      <c r="Y1696" s="1" t="s">
        <v>74</v>
      </c>
      <c r="Z1696">
        <v>18</v>
      </c>
      <c r="AA1696" s="2">
        <v>46019</v>
      </c>
      <c r="AB1696">
        <v>137483.16</v>
      </c>
      <c r="AC1696">
        <v>211781.77</v>
      </c>
      <c r="AD1696">
        <v>89364054</v>
      </c>
      <c r="AE1696" s="1" t="s">
        <v>55</v>
      </c>
      <c r="AF1696" s="2">
        <v>46197</v>
      </c>
      <c r="AG1696" s="2">
        <v>46033</v>
      </c>
      <c r="AH1696" s="2"/>
      <c r="AI1696" s="1" t="s">
        <v>410</v>
      </c>
      <c r="AJ1696" s="1" t="s">
        <v>92</v>
      </c>
    </row>
    <row r="1697" spans="1:36">
      <c r="A1697" s="1" t="s">
        <v>9765</v>
      </c>
      <c r="B1697" s="1" t="s">
        <v>9766</v>
      </c>
      <c r="C1697" s="1" t="s">
        <v>9767</v>
      </c>
      <c r="D1697" s="1" t="s">
        <v>557</v>
      </c>
      <c r="E1697" s="1" t="s">
        <v>254</v>
      </c>
      <c r="F1697" s="1" t="s">
        <v>135</v>
      </c>
      <c r="G1697" s="1" t="s">
        <v>706</v>
      </c>
      <c r="H1697" s="1" t="s">
        <v>137</v>
      </c>
      <c r="I1697" s="1" t="s">
        <v>44</v>
      </c>
      <c r="J1697" t="s">
        <v>82</v>
      </c>
      <c r="K1697" t="s">
        <v>83</v>
      </c>
      <c r="L1697" s="1" t="s">
        <v>9768</v>
      </c>
      <c r="M1697" s="1" t="s">
        <v>85</v>
      </c>
      <c r="N1697" s="1" t="s">
        <v>101</v>
      </c>
      <c r="O1697" s="1" t="s">
        <v>9769</v>
      </c>
      <c r="P1697" s="1" t="s">
        <v>2741</v>
      </c>
      <c r="Q1697">
        <v>60</v>
      </c>
      <c r="R1697">
        <v>3</v>
      </c>
      <c r="S1697">
        <v>57</v>
      </c>
      <c r="T1697">
        <v>40</v>
      </c>
      <c r="U1697">
        <v>20</v>
      </c>
      <c r="V1697">
        <v>200</v>
      </c>
      <c r="W1697" s="1" t="s">
        <v>161</v>
      </c>
      <c r="X1697" s="1" t="s">
        <v>162</v>
      </c>
      <c r="Y1697" s="1" t="s">
        <v>54</v>
      </c>
      <c r="Z1697">
        <v>4</v>
      </c>
      <c r="AA1697" s="2">
        <v>45724</v>
      </c>
      <c r="AB1697">
        <v>9051.9599999999991</v>
      </c>
      <c r="AC1697">
        <v>12991.1</v>
      </c>
      <c r="AD1697">
        <v>543117.6</v>
      </c>
      <c r="AE1697" s="1" t="s">
        <v>55</v>
      </c>
      <c r="AF1697" s="2">
        <v>46153</v>
      </c>
      <c r="AG1697" s="2">
        <v>45729</v>
      </c>
      <c r="AH1697" s="2">
        <v>46662</v>
      </c>
      <c r="AI1697" s="1" t="s">
        <v>91</v>
      </c>
      <c r="AJ1697" s="1" t="s">
        <v>92</v>
      </c>
    </row>
    <row r="1698" spans="1:36">
      <c r="A1698" s="1" t="s">
        <v>9770</v>
      </c>
      <c r="B1698" s="1" t="s">
        <v>9771</v>
      </c>
      <c r="C1698" s="1" t="s">
        <v>9772</v>
      </c>
      <c r="D1698" s="1" t="s">
        <v>494</v>
      </c>
      <c r="E1698" s="1" t="s">
        <v>79</v>
      </c>
      <c r="F1698" s="1" t="s">
        <v>363</v>
      </c>
      <c r="G1698" s="1" t="s">
        <v>434</v>
      </c>
      <c r="H1698" s="1" t="s">
        <v>43</v>
      </c>
      <c r="I1698" s="1" t="s">
        <v>44</v>
      </c>
      <c r="J1698" t="s">
        <v>65</v>
      </c>
      <c r="K1698" t="s">
        <v>66</v>
      </c>
      <c r="L1698" s="1" t="s">
        <v>9773</v>
      </c>
      <c r="M1698" s="1" t="s">
        <v>48</v>
      </c>
      <c r="N1698" s="1" t="s">
        <v>194</v>
      </c>
      <c r="O1698" s="1" t="s">
        <v>9774</v>
      </c>
      <c r="P1698" s="1" t="s">
        <v>9775</v>
      </c>
      <c r="Q1698">
        <v>16</v>
      </c>
      <c r="R1698">
        <v>1</v>
      </c>
      <c r="S1698">
        <v>15</v>
      </c>
      <c r="T1698">
        <v>30</v>
      </c>
      <c r="U1698">
        <v>12</v>
      </c>
      <c r="V1698">
        <v>150</v>
      </c>
      <c r="W1698" s="1" t="s">
        <v>161</v>
      </c>
      <c r="X1698" s="1" t="s">
        <v>162</v>
      </c>
      <c r="Y1698" s="1" t="s">
        <v>54</v>
      </c>
      <c r="Z1698">
        <v>5</v>
      </c>
      <c r="AA1698" s="2">
        <v>46161</v>
      </c>
      <c r="AB1698">
        <v>42470.63</v>
      </c>
      <c r="AC1698">
        <v>49033.51</v>
      </c>
      <c r="AD1698">
        <v>679530.08</v>
      </c>
      <c r="AE1698" s="1" t="s">
        <v>55</v>
      </c>
      <c r="AF1698" s="2">
        <v>46201</v>
      </c>
      <c r="AG1698" s="2">
        <v>46165</v>
      </c>
      <c r="AH1698" s="2"/>
      <c r="AI1698" s="1" t="s">
        <v>129</v>
      </c>
      <c r="AJ1698" s="1" t="s">
        <v>57</v>
      </c>
    </row>
    <row r="1699" spans="1:36">
      <c r="A1699" s="1" t="s">
        <v>9776</v>
      </c>
      <c r="B1699" s="1" t="s">
        <v>9777</v>
      </c>
      <c r="C1699" s="1" t="s">
        <v>9778</v>
      </c>
      <c r="D1699" s="1" t="s">
        <v>355</v>
      </c>
      <c r="E1699" s="1" t="s">
        <v>62</v>
      </c>
      <c r="F1699" s="1" t="s">
        <v>123</v>
      </c>
      <c r="G1699" s="1" t="s">
        <v>124</v>
      </c>
      <c r="H1699" s="1" t="s">
        <v>43</v>
      </c>
      <c r="I1699" s="1" t="s">
        <v>44</v>
      </c>
      <c r="J1699" t="s">
        <v>82</v>
      </c>
      <c r="K1699" t="s">
        <v>83</v>
      </c>
      <c r="L1699" s="1" t="s">
        <v>1509</v>
      </c>
      <c r="M1699" s="1" t="s">
        <v>100</v>
      </c>
      <c r="N1699" s="1" t="s">
        <v>69</v>
      </c>
      <c r="O1699" s="1" t="s">
        <v>9779</v>
      </c>
      <c r="P1699" s="1" t="s">
        <v>9780</v>
      </c>
      <c r="Q1699">
        <v>21</v>
      </c>
      <c r="R1699">
        <v>5</v>
      </c>
      <c r="S1699">
        <v>16</v>
      </c>
      <c r="T1699">
        <v>20</v>
      </c>
      <c r="U1699">
        <v>6</v>
      </c>
      <c r="V1699">
        <v>120</v>
      </c>
      <c r="W1699" s="1" t="s">
        <v>88</v>
      </c>
      <c r="X1699" s="1" t="s">
        <v>89</v>
      </c>
      <c r="Y1699" s="1" t="s">
        <v>90</v>
      </c>
      <c r="Z1699">
        <v>27</v>
      </c>
      <c r="AA1699" s="2">
        <v>46046</v>
      </c>
      <c r="AB1699">
        <v>178652.79</v>
      </c>
      <c r="AC1699">
        <v>225809.96</v>
      </c>
      <c r="AD1699">
        <v>3751708.59</v>
      </c>
      <c r="AE1699" s="1" t="s">
        <v>55</v>
      </c>
      <c r="AF1699" s="2">
        <v>46176</v>
      </c>
      <c r="AG1699" s="2">
        <v>46053</v>
      </c>
      <c r="AH1699" s="2"/>
      <c r="AI1699" s="1" t="s">
        <v>91</v>
      </c>
      <c r="AJ1699" s="1" t="s">
        <v>92</v>
      </c>
    </row>
    <row r="1700" spans="1:36">
      <c r="A1700" s="1" t="s">
        <v>9781</v>
      </c>
      <c r="B1700" s="1" t="s">
        <v>9782</v>
      </c>
      <c r="C1700" s="1" t="s">
        <v>9783</v>
      </c>
      <c r="D1700" s="1" t="s">
        <v>1240</v>
      </c>
      <c r="E1700" s="1" t="s">
        <v>243</v>
      </c>
      <c r="F1700" s="1" t="s">
        <v>244</v>
      </c>
      <c r="G1700" s="1" t="s">
        <v>778</v>
      </c>
      <c r="H1700" s="1" t="s">
        <v>43</v>
      </c>
      <c r="I1700" s="1" t="s">
        <v>44</v>
      </c>
      <c r="J1700" t="s">
        <v>45</v>
      </c>
      <c r="K1700" t="s">
        <v>46</v>
      </c>
      <c r="L1700" s="1" t="s">
        <v>9784</v>
      </c>
      <c r="M1700" s="1" t="s">
        <v>68</v>
      </c>
      <c r="N1700" s="1" t="s">
        <v>69</v>
      </c>
      <c r="O1700" s="1" t="s">
        <v>9785</v>
      </c>
      <c r="P1700" s="1" t="s">
        <v>9786</v>
      </c>
      <c r="Q1700">
        <v>16</v>
      </c>
      <c r="R1700">
        <v>6</v>
      </c>
      <c r="S1700">
        <v>10</v>
      </c>
      <c r="T1700">
        <v>20</v>
      </c>
      <c r="U1700">
        <v>8</v>
      </c>
      <c r="V1700">
        <v>100</v>
      </c>
      <c r="W1700" s="1" t="s">
        <v>151</v>
      </c>
      <c r="X1700" s="1" t="s">
        <v>152</v>
      </c>
      <c r="Y1700" s="1" t="s">
        <v>153</v>
      </c>
      <c r="Z1700">
        <v>35</v>
      </c>
      <c r="AA1700" s="2">
        <v>45869</v>
      </c>
      <c r="AB1700">
        <v>293262.49</v>
      </c>
      <c r="AC1700">
        <v>443155.41</v>
      </c>
      <c r="AD1700">
        <v>4692199.84</v>
      </c>
      <c r="AE1700" s="1" t="s">
        <v>55</v>
      </c>
      <c r="AF1700" s="2">
        <v>46172</v>
      </c>
      <c r="AG1700" s="2">
        <v>45877</v>
      </c>
      <c r="AH1700" s="2"/>
      <c r="AI1700" s="1" t="s">
        <v>129</v>
      </c>
      <c r="AJ1700" s="1" t="s">
        <v>57</v>
      </c>
    </row>
    <row r="1701" spans="1:36">
      <c r="A1701" s="1" t="s">
        <v>9787</v>
      </c>
      <c r="B1701" s="1" t="s">
        <v>9788</v>
      </c>
      <c r="C1701" s="1" t="s">
        <v>9789</v>
      </c>
      <c r="D1701" s="1" t="s">
        <v>521</v>
      </c>
      <c r="E1701" s="1" t="s">
        <v>243</v>
      </c>
      <c r="F1701" s="1" t="s">
        <v>244</v>
      </c>
      <c r="G1701" s="1" t="s">
        <v>509</v>
      </c>
      <c r="H1701" s="1" t="s">
        <v>43</v>
      </c>
      <c r="I1701" s="1" t="s">
        <v>44</v>
      </c>
      <c r="J1701" t="s">
        <v>45</v>
      </c>
      <c r="K1701" t="s">
        <v>46</v>
      </c>
      <c r="L1701" s="1" t="s">
        <v>1300</v>
      </c>
      <c r="M1701" s="1" t="s">
        <v>68</v>
      </c>
      <c r="N1701" s="1" t="s">
        <v>115</v>
      </c>
      <c r="O1701" s="1" t="s">
        <v>9790</v>
      </c>
      <c r="P1701" s="1" t="s">
        <v>9791</v>
      </c>
      <c r="Q1701">
        <v>892</v>
      </c>
      <c r="R1701">
        <v>10</v>
      </c>
      <c r="S1701">
        <v>882</v>
      </c>
      <c r="T1701">
        <v>100</v>
      </c>
      <c r="U1701">
        <v>40</v>
      </c>
      <c r="V1701">
        <v>1000</v>
      </c>
      <c r="W1701" s="1" t="s">
        <v>249</v>
      </c>
      <c r="X1701" s="1" t="s">
        <v>375</v>
      </c>
      <c r="Y1701" s="1" t="s">
        <v>54</v>
      </c>
      <c r="Z1701">
        <v>9</v>
      </c>
      <c r="AA1701" s="2">
        <v>46097</v>
      </c>
      <c r="AB1701">
        <v>294489.69</v>
      </c>
      <c r="AC1701">
        <v>406866.76</v>
      </c>
      <c r="AD1701">
        <v>262684803.5</v>
      </c>
      <c r="AE1701" s="1" t="s">
        <v>55</v>
      </c>
      <c r="AF1701" s="2">
        <v>46142</v>
      </c>
      <c r="AG1701" s="2">
        <v>46105</v>
      </c>
      <c r="AH1701" s="2"/>
      <c r="AI1701" s="1" t="s">
        <v>91</v>
      </c>
      <c r="AJ1701" s="1" t="s">
        <v>92</v>
      </c>
    </row>
    <row r="1702" spans="1:36">
      <c r="A1702" s="1" t="s">
        <v>9792</v>
      </c>
      <c r="B1702" s="1" t="s">
        <v>9793</v>
      </c>
      <c r="C1702" s="1" t="s">
        <v>9794</v>
      </c>
      <c r="D1702" s="1" t="s">
        <v>508</v>
      </c>
      <c r="E1702" s="1" t="s">
        <v>146</v>
      </c>
      <c r="F1702" s="1" t="s">
        <v>244</v>
      </c>
      <c r="G1702" s="1" t="s">
        <v>245</v>
      </c>
      <c r="H1702" s="1" t="s">
        <v>43</v>
      </c>
      <c r="I1702" s="1" t="s">
        <v>44</v>
      </c>
      <c r="J1702" t="s">
        <v>65</v>
      </c>
      <c r="K1702" t="s">
        <v>66</v>
      </c>
      <c r="L1702" s="1" t="s">
        <v>4378</v>
      </c>
      <c r="M1702" s="1" t="s">
        <v>168</v>
      </c>
      <c r="N1702" s="1" t="s">
        <v>101</v>
      </c>
      <c r="O1702" s="1" t="s">
        <v>9795</v>
      </c>
      <c r="P1702" s="1" t="s">
        <v>9796</v>
      </c>
      <c r="Q1702">
        <v>43</v>
      </c>
      <c r="R1702">
        <v>2</v>
      </c>
      <c r="S1702">
        <v>41</v>
      </c>
      <c r="T1702">
        <v>50</v>
      </c>
      <c r="U1702">
        <v>15</v>
      </c>
      <c r="V1702">
        <v>250</v>
      </c>
      <c r="W1702" s="1" t="s">
        <v>181</v>
      </c>
      <c r="X1702" s="1" t="s">
        <v>182</v>
      </c>
      <c r="Y1702" s="1" t="s">
        <v>54</v>
      </c>
      <c r="Z1702">
        <v>11</v>
      </c>
      <c r="AA1702" s="2">
        <v>45886</v>
      </c>
      <c r="AB1702">
        <v>214587.91</v>
      </c>
      <c r="AC1702">
        <v>249876.2</v>
      </c>
      <c r="AD1702">
        <v>9227280.1300000008</v>
      </c>
      <c r="AE1702" s="1" t="s">
        <v>55</v>
      </c>
      <c r="AF1702" s="2">
        <v>46179</v>
      </c>
      <c r="AG1702" s="2">
        <v>45888</v>
      </c>
      <c r="AH1702" s="2"/>
      <c r="AI1702" s="1" t="s">
        <v>129</v>
      </c>
      <c r="AJ1702" s="1" t="s">
        <v>57</v>
      </c>
    </row>
    <row r="1703" spans="1:36">
      <c r="A1703" s="1" t="s">
        <v>9797</v>
      </c>
      <c r="B1703" s="1" t="s">
        <v>9798</v>
      </c>
      <c r="C1703" s="1" t="s">
        <v>9799</v>
      </c>
      <c r="D1703" s="1" t="s">
        <v>907</v>
      </c>
      <c r="E1703" s="1" t="s">
        <v>79</v>
      </c>
      <c r="F1703" s="1" t="s">
        <v>363</v>
      </c>
      <c r="G1703" s="1" t="s">
        <v>364</v>
      </c>
      <c r="H1703" s="1" t="s">
        <v>43</v>
      </c>
      <c r="I1703" s="1" t="s">
        <v>44</v>
      </c>
      <c r="J1703" t="s">
        <v>65</v>
      </c>
      <c r="K1703" t="s">
        <v>66</v>
      </c>
      <c r="L1703" s="1" t="s">
        <v>5292</v>
      </c>
      <c r="M1703" s="1" t="s">
        <v>68</v>
      </c>
      <c r="N1703" s="1" t="s">
        <v>69</v>
      </c>
      <c r="O1703" s="1" t="s">
        <v>9800</v>
      </c>
      <c r="P1703" s="1" t="s">
        <v>9801</v>
      </c>
      <c r="Q1703">
        <v>502</v>
      </c>
      <c r="R1703">
        <v>112</v>
      </c>
      <c r="S1703">
        <v>390</v>
      </c>
      <c r="T1703">
        <v>100</v>
      </c>
      <c r="U1703">
        <v>40</v>
      </c>
      <c r="V1703">
        <v>1000</v>
      </c>
      <c r="W1703" s="1" t="s">
        <v>229</v>
      </c>
      <c r="X1703" s="1" t="s">
        <v>230</v>
      </c>
      <c r="Y1703" s="1" t="s">
        <v>153</v>
      </c>
      <c r="Z1703">
        <v>33</v>
      </c>
      <c r="AA1703" s="2">
        <v>45877</v>
      </c>
      <c r="AB1703">
        <v>46515.360000000001</v>
      </c>
      <c r="AC1703">
        <v>59719.01</v>
      </c>
      <c r="AD1703">
        <v>23350710.719999999</v>
      </c>
      <c r="AE1703" s="1" t="s">
        <v>55</v>
      </c>
      <c r="AF1703" s="2">
        <v>46165</v>
      </c>
      <c r="AG1703" s="2">
        <v>45886</v>
      </c>
      <c r="AH1703" s="2"/>
      <c r="AI1703" s="1" t="s">
        <v>91</v>
      </c>
      <c r="AJ1703" s="1" t="s">
        <v>92</v>
      </c>
    </row>
    <row r="1704" spans="1:36">
      <c r="A1704" s="1" t="s">
        <v>9802</v>
      </c>
      <c r="B1704" s="1" t="s">
        <v>9803</v>
      </c>
      <c r="C1704" s="1" t="s">
        <v>9804</v>
      </c>
      <c r="D1704" s="1" t="s">
        <v>39</v>
      </c>
      <c r="E1704" s="1" t="s">
        <v>40</v>
      </c>
      <c r="F1704" s="1" t="s">
        <v>41</v>
      </c>
      <c r="G1704" s="1" t="s">
        <v>42</v>
      </c>
      <c r="H1704" s="1" t="s">
        <v>43</v>
      </c>
      <c r="I1704" s="1" t="s">
        <v>44</v>
      </c>
      <c r="J1704" t="s">
        <v>82</v>
      </c>
      <c r="K1704" t="s">
        <v>83</v>
      </c>
      <c r="L1704" s="1" t="s">
        <v>9805</v>
      </c>
      <c r="M1704" s="1" t="s">
        <v>126</v>
      </c>
      <c r="N1704" s="1" t="s">
        <v>101</v>
      </c>
      <c r="O1704" s="1" t="s">
        <v>9806</v>
      </c>
      <c r="P1704" s="1" t="s">
        <v>9807</v>
      </c>
      <c r="Q1704">
        <v>522</v>
      </c>
      <c r="R1704">
        <v>93</v>
      </c>
      <c r="S1704">
        <v>429</v>
      </c>
      <c r="U1704">
        <v>30</v>
      </c>
      <c r="V1704">
        <v>600</v>
      </c>
      <c r="W1704" s="1" t="s">
        <v>104</v>
      </c>
      <c r="X1704" s="1" t="s">
        <v>105</v>
      </c>
      <c r="Y1704" s="1" t="s">
        <v>54</v>
      </c>
      <c r="Z1704">
        <v>10</v>
      </c>
      <c r="AA1704" s="2">
        <v>45731</v>
      </c>
      <c r="AB1704">
        <v>139140.09</v>
      </c>
      <c r="AC1704">
        <v>202309.92</v>
      </c>
      <c r="AD1704">
        <v>72631126.980000004</v>
      </c>
      <c r="AE1704" s="1" t="s">
        <v>55</v>
      </c>
      <c r="AF1704" s="2">
        <v>46189</v>
      </c>
      <c r="AG1704" s="2">
        <v>45740</v>
      </c>
      <c r="AH1704" s="2"/>
      <c r="AI1704" s="1" t="s">
        <v>91</v>
      </c>
      <c r="AJ1704" s="1" t="s">
        <v>92</v>
      </c>
    </row>
    <row r="1705" spans="1:36">
      <c r="A1705" s="1" t="s">
        <v>9808</v>
      </c>
      <c r="B1705" s="1" t="s">
        <v>9809</v>
      </c>
      <c r="C1705" s="1" t="s">
        <v>9810</v>
      </c>
      <c r="D1705" s="1" t="s">
        <v>61</v>
      </c>
      <c r="E1705" s="1" t="s">
        <v>62</v>
      </c>
      <c r="F1705" s="1" t="s">
        <v>63</v>
      </c>
      <c r="G1705" s="1" t="s">
        <v>304</v>
      </c>
      <c r="H1705" s="1" t="s">
        <v>43</v>
      </c>
      <c r="I1705" s="1" t="s">
        <v>44</v>
      </c>
      <c r="J1705" t="s">
        <v>45</v>
      </c>
      <c r="K1705" t="s">
        <v>46</v>
      </c>
      <c r="L1705" s="1" t="s">
        <v>9811</v>
      </c>
      <c r="M1705" s="1" t="s">
        <v>139</v>
      </c>
      <c r="N1705" s="1" t="s">
        <v>236</v>
      </c>
      <c r="O1705" s="1" t="s">
        <v>9812</v>
      </c>
      <c r="P1705" s="1" t="s">
        <v>9813</v>
      </c>
      <c r="Q1705">
        <v>181</v>
      </c>
      <c r="R1705">
        <v>32</v>
      </c>
      <c r="S1705">
        <v>149</v>
      </c>
      <c r="T1705">
        <v>30</v>
      </c>
      <c r="U1705">
        <v>15</v>
      </c>
      <c r="V1705">
        <v>240</v>
      </c>
      <c r="W1705" s="1" t="s">
        <v>72</v>
      </c>
      <c r="X1705" s="1" t="s">
        <v>73</v>
      </c>
      <c r="Y1705" s="1" t="s">
        <v>74</v>
      </c>
      <c r="Z1705">
        <v>19</v>
      </c>
      <c r="AA1705" s="2">
        <v>46073</v>
      </c>
      <c r="AB1705">
        <v>147858.46</v>
      </c>
      <c r="AC1705">
        <v>188450.05</v>
      </c>
      <c r="AD1705">
        <v>26762381.260000002</v>
      </c>
      <c r="AE1705" s="1" t="s">
        <v>55</v>
      </c>
      <c r="AF1705" s="2">
        <v>46156</v>
      </c>
      <c r="AG1705" s="2">
        <v>46088</v>
      </c>
      <c r="AH1705" s="2">
        <v>46523</v>
      </c>
      <c r="AI1705" s="1" t="s">
        <v>91</v>
      </c>
      <c r="AJ1705" s="1" t="s">
        <v>92</v>
      </c>
    </row>
    <row r="1706" spans="1:36">
      <c r="A1706" s="1" t="s">
        <v>9814</v>
      </c>
      <c r="B1706" s="1" t="s">
        <v>9815</v>
      </c>
      <c r="C1706" s="1" t="s">
        <v>9816</v>
      </c>
      <c r="D1706" s="1" t="s">
        <v>371</v>
      </c>
      <c r="E1706" s="1" t="s">
        <v>62</v>
      </c>
      <c r="F1706" s="1" t="s">
        <v>111</v>
      </c>
      <c r="G1706" s="1" t="s">
        <v>187</v>
      </c>
      <c r="H1706" s="1" t="s">
        <v>43</v>
      </c>
      <c r="I1706" s="1" t="s">
        <v>44</v>
      </c>
      <c r="J1706" t="s">
        <v>45</v>
      </c>
      <c r="K1706" t="s">
        <v>46</v>
      </c>
      <c r="L1706" s="1" t="s">
        <v>6315</v>
      </c>
      <c r="M1706" s="1" t="s">
        <v>48</v>
      </c>
      <c r="N1706" s="1" t="s">
        <v>203</v>
      </c>
      <c r="O1706" s="1" t="s">
        <v>9817</v>
      </c>
      <c r="P1706" s="1" t="s">
        <v>9818</v>
      </c>
      <c r="Q1706">
        <v>182</v>
      </c>
      <c r="R1706">
        <v>70</v>
      </c>
      <c r="S1706">
        <v>112</v>
      </c>
      <c r="U1706">
        <v>37</v>
      </c>
      <c r="V1706">
        <v>450</v>
      </c>
      <c r="W1706" s="1" t="s">
        <v>249</v>
      </c>
      <c r="X1706" s="1" t="s">
        <v>375</v>
      </c>
      <c r="Y1706" s="1" t="s">
        <v>54</v>
      </c>
      <c r="Z1706">
        <v>6</v>
      </c>
      <c r="AA1706" s="2">
        <v>46058</v>
      </c>
      <c r="AB1706">
        <v>163504.04</v>
      </c>
      <c r="AC1706">
        <v>252322.99</v>
      </c>
      <c r="AD1706">
        <v>29757735.280000001</v>
      </c>
      <c r="AE1706" s="1" t="s">
        <v>55</v>
      </c>
      <c r="AF1706" s="2">
        <v>46163</v>
      </c>
      <c r="AG1706" s="2">
        <v>46060</v>
      </c>
      <c r="AH1706" s="2"/>
      <c r="AI1706" s="1" t="s">
        <v>91</v>
      </c>
      <c r="AJ1706" s="1" t="s">
        <v>92</v>
      </c>
    </row>
    <row r="1707" spans="1:36">
      <c r="A1707" s="1" t="s">
        <v>9819</v>
      </c>
      <c r="B1707" s="1" t="s">
        <v>9820</v>
      </c>
      <c r="C1707" s="1" t="s">
        <v>9821</v>
      </c>
      <c r="D1707" s="1" t="s">
        <v>264</v>
      </c>
      <c r="E1707" s="1" t="s">
        <v>265</v>
      </c>
      <c r="F1707" s="1" t="s">
        <v>266</v>
      </c>
      <c r="G1707" s="1" t="s">
        <v>276</v>
      </c>
      <c r="H1707" s="1" t="s">
        <v>43</v>
      </c>
      <c r="I1707" s="1" t="s">
        <v>44</v>
      </c>
      <c r="J1707" t="s">
        <v>45</v>
      </c>
      <c r="K1707" t="s">
        <v>46</v>
      </c>
      <c r="L1707" s="1" t="s">
        <v>9822</v>
      </c>
      <c r="M1707" s="1" t="s">
        <v>100</v>
      </c>
      <c r="N1707" s="1" t="s">
        <v>49</v>
      </c>
      <c r="O1707" s="1" t="s">
        <v>9823</v>
      </c>
      <c r="P1707" s="1" t="s">
        <v>9824</v>
      </c>
      <c r="Q1707">
        <v>182</v>
      </c>
      <c r="R1707">
        <v>14</v>
      </c>
      <c r="S1707">
        <v>168</v>
      </c>
      <c r="T1707">
        <v>20</v>
      </c>
      <c r="U1707">
        <v>10</v>
      </c>
      <c r="V1707">
        <v>200</v>
      </c>
      <c r="W1707" s="1" t="s">
        <v>181</v>
      </c>
      <c r="X1707" s="1" t="s">
        <v>182</v>
      </c>
      <c r="Y1707" s="1" t="s">
        <v>54</v>
      </c>
      <c r="Z1707">
        <v>12</v>
      </c>
      <c r="AA1707" s="2">
        <v>45784</v>
      </c>
      <c r="AB1707">
        <v>742379.3</v>
      </c>
      <c r="AC1707">
        <v>1005786.96</v>
      </c>
      <c r="AD1707">
        <v>135113032.59999999</v>
      </c>
      <c r="AE1707" s="1" t="s">
        <v>55</v>
      </c>
      <c r="AF1707" s="2">
        <v>46178</v>
      </c>
      <c r="AG1707" s="2">
        <v>45785</v>
      </c>
      <c r="AH1707" s="2"/>
      <c r="AI1707" s="1" t="s">
        <v>91</v>
      </c>
      <c r="AJ1707" s="1" t="s">
        <v>92</v>
      </c>
    </row>
    <row r="1708" spans="1:36">
      <c r="A1708" s="1" t="s">
        <v>9825</v>
      </c>
      <c r="B1708" s="1" t="s">
        <v>9826</v>
      </c>
      <c r="C1708" s="1" t="s">
        <v>9827</v>
      </c>
      <c r="D1708" s="1" t="s">
        <v>413</v>
      </c>
      <c r="E1708" s="1" t="s">
        <v>146</v>
      </c>
      <c r="F1708" s="1" t="s">
        <v>244</v>
      </c>
      <c r="G1708" s="1" t="s">
        <v>778</v>
      </c>
      <c r="H1708" s="1" t="s">
        <v>43</v>
      </c>
      <c r="I1708" s="1" t="s">
        <v>44</v>
      </c>
      <c r="J1708" t="s">
        <v>82</v>
      </c>
      <c r="K1708" t="s">
        <v>83</v>
      </c>
      <c r="L1708" s="1" t="s">
        <v>9828</v>
      </c>
      <c r="M1708" s="1" t="s">
        <v>168</v>
      </c>
      <c r="N1708" s="1" t="s">
        <v>115</v>
      </c>
      <c r="O1708" s="1" t="s">
        <v>9829</v>
      </c>
      <c r="P1708" s="1" t="s">
        <v>9830</v>
      </c>
      <c r="Q1708">
        <v>1</v>
      </c>
      <c r="R1708">
        <v>0</v>
      </c>
      <c r="S1708">
        <v>1</v>
      </c>
      <c r="T1708">
        <v>75</v>
      </c>
      <c r="U1708">
        <v>37</v>
      </c>
      <c r="V1708">
        <v>375</v>
      </c>
      <c r="W1708" s="1" t="s">
        <v>104</v>
      </c>
      <c r="X1708" s="1" t="s">
        <v>105</v>
      </c>
      <c r="Y1708" s="1" t="s">
        <v>54</v>
      </c>
      <c r="Z1708">
        <v>8</v>
      </c>
      <c r="AA1708" s="2">
        <v>45830</v>
      </c>
      <c r="AB1708">
        <v>303457.57</v>
      </c>
      <c r="AC1708">
        <v>385960.54</v>
      </c>
      <c r="AD1708">
        <v>303457.57</v>
      </c>
      <c r="AE1708" s="1" t="s">
        <v>55</v>
      </c>
      <c r="AF1708" s="2">
        <v>46176</v>
      </c>
      <c r="AG1708" s="2">
        <v>45834</v>
      </c>
      <c r="AH1708" s="2"/>
      <c r="AI1708" s="1" t="s">
        <v>129</v>
      </c>
      <c r="AJ1708" s="1" t="s">
        <v>57</v>
      </c>
    </row>
    <row r="1709" spans="1:36">
      <c r="A1709" s="1" t="s">
        <v>9831</v>
      </c>
      <c r="B1709" s="1" t="s">
        <v>9832</v>
      </c>
      <c r="C1709" s="1" t="s">
        <v>9833</v>
      </c>
      <c r="D1709" s="1" t="s">
        <v>785</v>
      </c>
      <c r="E1709" s="1" t="s">
        <v>146</v>
      </c>
      <c r="F1709" s="1" t="s">
        <v>363</v>
      </c>
      <c r="G1709" s="1" t="s">
        <v>147</v>
      </c>
      <c r="H1709" s="1" t="s">
        <v>43</v>
      </c>
      <c r="I1709" s="1" t="s">
        <v>201</v>
      </c>
      <c r="J1709" t="s">
        <v>65</v>
      </c>
      <c r="K1709" t="s">
        <v>66</v>
      </c>
      <c r="L1709" s="1" t="s">
        <v>171</v>
      </c>
      <c r="M1709" s="1" t="s">
        <v>114</v>
      </c>
      <c r="N1709" s="1" t="s">
        <v>178</v>
      </c>
      <c r="O1709" s="1" t="s">
        <v>9834</v>
      </c>
      <c r="P1709" s="1" t="s">
        <v>9835</v>
      </c>
      <c r="Q1709">
        <v>47</v>
      </c>
      <c r="R1709">
        <v>10</v>
      </c>
      <c r="S1709">
        <v>37</v>
      </c>
      <c r="T1709">
        <v>40</v>
      </c>
      <c r="U1709">
        <v>16</v>
      </c>
      <c r="V1709">
        <v>240</v>
      </c>
      <c r="W1709" s="1" t="s">
        <v>72</v>
      </c>
      <c r="X1709" s="1" t="s">
        <v>73</v>
      </c>
      <c r="Y1709" s="1" t="s">
        <v>74</v>
      </c>
      <c r="Z1709">
        <v>16</v>
      </c>
      <c r="AA1709" s="2">
        <v>45995</v>
      </c>
      <c r="AB1709">
        <v>93696.83</v>
      </c>
      <c r="AC1709">
        <v>120939.55</v>
      </c>
      <c r="AD1709">
        <v>4403751.01</v>
      </c>
      <c r="AE1709" s="1" t="s">
        <v>55</v>
      </c>
      <c r="AF1709" s="2">
        <v>46195</v>
      </c>
      <c r="AG1709" s="2">
        <v>46000</v>
      </c>
      <c r="AH1709" s="2"/>
      <c r="AI1709" s="1" t="s">
        <v>91</v>
      </c>
      <c r="AJ1709" s="1" t="s">
        <v>92</v>
      </c>
    </row>
    <row r="1710" spans="1:36">
      <c r="A1710" s="1" t="s">
        <v>9836</v>
      </c>
      <c r="B1710" s="1" t="s">
        <v>9837</v>
      </c>
      <c r="C1710" s="1" t="s">
        <v>9838</v>
      </c>
      <c r="D1710" s="1" t="s">
        <v>1009</v>
      </c>
      <c r="E1710" s="1" t="s">
        <v>186</v>
      </c>
      <c r="F1710" s="1" t="s">
        <v>363</v>
      </c>
      <c r="G1710" s="1" t="s">
        <v>495</v>
      </c>
      <c r="H1710" s="1" t="s">
        <v>43</v>
      </c>
      <c r="I1710" s="1" t="s">
        <v>44</v>
      </c>
      <c r="J1710" t="s">
        <v>82</v>
      </c>
      <c r="K1710" t="s">
        <v>83</v>
      </c>
      <c r="L1710" s="1" t="s">
        <v>9839</v>
      </c>
      <c r="M1710" s="1" t="s">
        <v>168</v>
      </c>
      <c r="N1710" s="1" t="s">
        <v>203</v>
      </c>
      <c r="O1710" s="1" t="s">
        <v>9840</v>
      </c>
      <c r="P1710" s="1" t="s">
        <v>9841</v>
      </c>
      <c r="Q1710">
        <v>0</v>
      </c>
      <c r="R1710">
        <v>0</v>
      </c>
      <c r="S1710">
        <v>0</v>
      </c>
      <c r="T1710">
        <v>30</v>
      </c>
      <c r="U1710">
        <v>15</v>
      </c>
      <c r="V1710">
        <v>240</v>
      </c>
      <c r="W1710" s="1" t="s">
        <v>88</v>
      </c>
      <c r="X1710" s="1" t="s">
        <v>171</v>
      </c>
      <c r="Y1710" s="1" t="s">
        <v>90</v>
      </c>
      <c r="Z1710">
        <v>28</v>
      </c>
      <c r="AA1710" s="2">
        <v>46180</v>
      </c>
      <c r="AB1710">
        <v>25587.74</v>
      </c>
      <c r="AC1710">
        <v>35563.910000000003</v>
      </c>
      <c r="AD1710">
        <v>0</v>
      </c>
      <c r="AE1710" s="1" t="s">
        <v>55</v>
      </c>
      <c r="AF1710" s="2">
        <v>46174</v>
      </c>
      <c r="AG1710" s="2">
        <v>46192</v>
      </c>
      <c r="AH1710" s="2"/>
      <c r="AI1710" s="1" t="s">
        <v>56</v>
      </c>
      <c r="AJ1710" s="1" t="s">
        <v>57</v>
      </c>
    </row>
    <row r="1711" spans="1:36">
      <c r="A1711" s="1" t="s">
        <v>9842</v>
      </c>
      <c r="B1711" s="1" t="s">
        <v>9843</v>
      </c>
      <c r="C1711" s="1" t="s">
        <v>9844</v>
      </c>
      <c r="D1711" s="1" t="s">
        <v>378</v>
      </c>
      <c r="E1711" s="1" t="s">
        <v>110</v>
      </c>
      <c r="F1711" s="1" t="s">
        <v>63</v>
      </c>
      <c r="G1711" s="1" t="s">
        <v>384</v>
      </c>
      <c r="H1711" s="1" t="s">
        <v>43</v>
      </c>
      <c r="I1711" s="1" t="s">
        <v>201</v>
      </c>
      <c r="J1711" t="s">
        <v>65</v>
      </c>
      <c r="K1711" t="s">
        <v>66</v>
      </c>
      <c r="L1711" s="1" t="s">
        <v>2180</v>
      </c>
      <c r="M1711" s="1" t="s">
        <v>114</v>
      </c>
      <c r="N1711" s="1" t="s">
        <v>194</v>
      </c>
      <c r="O1711" s="1" t="s">
        <v>9845</v>
      </c>
      <c r="P1711" s="1" t="s">
        <v>9846</v>
      </c>
      <c r="Q1711">
        <v>170</v>
      </c>
      <c r="R1711">
        <v>63</v>
      </c>
      <c r="S1711">
        <v>107</v>
      </c>
      <c r="T1711">
        <v>75</v>
      </c>
      <c r="U1711">
        <v>22</v>
      </c>
      <c r="V1711">
        <v>300</v>
      </c>
      <c r="W1711" s="1" t="s">
        <v>444</v>
      </c>
      <c r="X1711" s="1" t="s">
        <v>445</v>
      </c>
      <c r="Y1711" s="1" t="s">
        <v>74</v>
      </c>
      <c r="Z1711">
        <v>19</v>
      </c>
      <c r="AA1711" s="2">
        <v>45965</v>
      </c>
      <c r="AB1711">
        <v>63158.01</v>
      </c>
      <c r="AC1711">
        <v>96554.26</v>
      </c>
      <c r="AD1711">
        <v>10736861.699999999</v>
      </c>
      <c r="AE1711" s="1" t="s">
        <v>55</v>
      </c>
      <c r="AF1711" s="2">
        <v>46170</v>
      </c>
      <c r="AG1711" s="2">
        <v>45967</v>
      </c>
      <c r="AH1711" s="2">
        <v>46892</v>
      </c>
      <c r="AI1711" s="1" t="s">
        <v>91</v>
      </c>
      <c r="AJ1711" s="1" t="s">
        <v>92</v>
      </c>
    </row>
    <row r="1712" spans="1:36">
      <c r="A1712" s="1" t="s">
        <v>9847</v>
      </c>
      <c r="B1712" s="1" t="s">
        <v>9848</v>
      </c>
      <c r="C1712" s="1" t="s">
        <v>9849</v>
      </c>
      <c r="D1712" s="1" t="s">
        <v>844</v>
      </c>
      <c r="E1712" s="1" t="s">
        <v>275</v>
      </c>
      <c r="F1712" s="1" t="s">
        <v>622</v>
      </c>
      <c r="G1712" s="1" t="s">
        <v>623</v>
      </c>
      <c r="H1712" s="1" t="s">
        <v>43</v>
      </c>
      <c r="I1712" s="1" t="s">
        <v>44</v>
      </c>
      <c r="J1712" t="s">
        <v>65</v>
      </c>
      <c r="K1712" t="s">
        <v>66</v>
      </c>
      <c r="L1712" s="1" t="s">
        <v>9850</v>
      </c>
      <c r="M1712" s="1" t="s">
        <v>48</v>
      </c>
      <c r="N1712" s="1" t="s">
        <v>194</v>
      </c>
      <c r="O1712" s="1" t="s">
        <v>9851</v>
      </c>
      <c r="P1712" s="1" t="s">
        <v>9852</v>
      </c>
      <c r="Q1712">
        <v>239</v>
      </c>
      <c r="R1712">
        <v>11</v>
      </c>
      <c r="S1712">
        <v>228</v>
      </c>
      <c r="T1712">
        <v>60</v>
      </c>
      <c r="U1712">
        <v>30</v>
      </c>
      <c r="V1712">
        <v>480</v>
      </c>
      <c r="W1712" s="1" t="s">
        <v>161</v>
      </c>
      <c r="X1712" s="1" t="s">
        <v>162</v>
      </c>
      <c r="Y1712" s="1" t="s">
        <v>54</v>
      </c>
      <c r="Z1712">
        <v>8</v>
      </c>
      <c r="AA1712" s="2">
        <v>45921</v>
      </c>
      <c r="AB1712">
        <v>792617.42</v>
      </c>
      <c r="AC1712">
        <v>1146772.18</v>
      </c>
      <c r="AD1712">
        <v>189435563.40000001</v>
      </c>
      <c r="AE1712" s="1" t="s">
        <v>55</v>
      </c>
      <c r="AF1712" s="2">
        <v>46188</v>
      </c>
      <c r="AG1712" s="2">
        <v>45929</v>
      </c>
      <c r="AH1712" s="2"/>
      <c r="AI1712" s="1" t="s">
        <v>91</v>
      </c>
      <c r="AJ1712" s="1" t="s">
        <v>92</v>
      </c>
    </row>
    <row r="1713" spans="1:36">
      <c r="A1713" s="1" t="s">
        <v>9853</v>
      </c>
      <c r="B1713" s="1" t="s">
        <v>9854</v>
      </c>
      <c r="C1713" s="1" t="s">
        <v>9855</v>
      </c>
      <c r="D1713" s="1" t="s">
        <v>355</v>
      </c>
      <c r="E1713" s="1" t="s">
        <v>62</v>
      </c>
      <c r="F1713" s="1" t="s">
        <v>123</v>
      </c>
      <c r="G1713" s="1" t="s">
        <v>200</v>
      </c>
      <c r="H1713" s="1" t="s">
        <v>43</v>
      </c>
      <c r="I1713" s="1" t="s">
        <v>44</v>
      </c>
      <c r="J1713" t="s">
        <v>82</v>
      </c>
      <c r="K1713" t="s">
        <v>83</v>
      </c>
      <c r="L1713" s="1" t="s">
        <v>9856</v>
      </c>
      <c r="M1713" s="1" t="s">
        <v>126</v>
      </c>
      <c r="N1713" s="1" t="s">
        <v>236</v>
      </c>
      <c r="O1713" s="1" t="s">
        <v>9857</v>
      </c>
      <c r="P1713" s="1" t="s">
        <v>9858</v>
      </c>
      <c r="Q1713">
        <v>378</v>
      </c>
      <c r="R1713">
        <v>131</v>
      </c>
      <c r="S1713">
        <v>247</v>
      </c>
      <c r="T1713">
        <v>60</v>
      </c>
      <c r="U1713">
        <v>18</v>
      </c>
      <c r="V1713">
        <v>360</v>
      </c>
      <c r="W1713" s="1" t="s">
        <v>308</v>
      </c>
      <c r="X1713" s="1" t="s">
        <v>309</v>
      </c>
      <c r="Y1713" s="1" t="s">
        <v>74</v>
      </c>
      <c r="Z1713">
        <v>19</v>
      </c>
      <c r="AA1713" s="2">
        <v>45671</v>
      </c>
      <c r="AB1713">
        <v>537432.25</v>
      </c>
      <c r="AC1713">
        <v>799297.11</v>
      </c>
      <c r="AD1713">
        <v>203149390.5</v>
      </c>
      <c r="AE1713" s="1" t="s">
        <v>55</v>
      </c>
      <c r="AF1713" s="2">
        <v>46166</v>
      </c>
      <c r="AG1713" s="2">
        <v>45678</v>
      </c>
      <c r="AH1713" s="2"/>
      <c r="AI1713" s="1" t="s">
        <v>410</v>
      </c>
      <c r="AJ1713" s="1" t="s">
        <v>92</v>
      </c>
    </row>
    <row r="1714" spans="1:36">
      <c r="A1714" s="1" t="s">
        <v>9859</v>
      </c>
      <c r="B1714" s="1" t="s">
        <v>9860</v>
      </c>
      <c r="C1714" s="1" t="s">
        <v>9861</v>
      </c>
      <c r="D1714" s="1" t="s">
        <v>96</v>
      </c>
      <c r="E1714" s="1" t="s">
        <v>40</v>
      </c>
      <c r="F1714" s="1" t="s">
        <v>97</v>
      </c>
      <c r="G1714" s="1" t="s">
        <v>98</v>
      </c>
      <c r="H1714" s="1" t="s">
        <v>43</v>
      </c>
      <c r="I1714" s="1" t="s">
        <v>44</v>
      </c>
      <c r="J1714" t="s">
        <v>65</v>
      </c>
      <c r="K1714" t="s">
        <v>66</v>
      </c>
      <c r="L1714" s="1" t="s">
        <v>9862</v>
      </c>
      <c r="M1714" s="1" t="s">
        <v>139</v>
      </c>
      <c r="N1714" s="1" t="s">
        <v>278</v>
      </c>
      <c r="O1714" s="1" t="s">
        <v>9863</v>
      </c>
      <c r="P1714" s="1" t="s">
        <v>9864</v>
      </c>
      <c r="Q1714">
        <v>25</v>
      </c>
      <c r="R1714">
        <v>2</v>
      </c>
      <c r="S1714">
        <v>23</v>
      </c>
      <c r="T1714">
        <v>30</v>
      </c>
      <c r="U1714">
        <v>15</v>
      </c>
      <c r="V1714">
        <v>180</v>
      </c>
      <c r="W1714" s="1" t="s">
        <v>181</v>
      </c>
      <c r="X1714" s="1" t="s">
        <v>182</v>
      </c>
      <c r="Y1714" s="1" t="s">
        <v>54</v>
      </c>
      <c r="Z1714">
        <v>11</v>
      </c>
      <c r="AA1714" s="2">
        <v>45744</v>
      </c>
      <c r="AB1714">
        <v>80434.67</v>
      </c>
      <c r="AC1714">
        <v>114349.31</v>
      </c>
      <c r="AD1714">
        <v>2010866.75</v>
      </c>
      <c r="AE1714" s="1" t="s">
        <v>55</v>
      </c>
      <c r="AF1714" s="2">
        <v>46144</v>
      </c>
      <c r="AG1714" s="2">
        <v>45759</v>
      </c>
      <c r="AH1714" s="2"/>
      <c r="AI1714" s="1" t="s">
        <v>129</v>
      </c>
      <c r="AJ1714" s="1" t="s">
        <v>57</v>
      </c>
    </row>
    <row r="1715" spans="1:36">
      <c r="A1715" s="1" t="s">
        <v>9865</v>
      </c>
      <c r="B1715" s="1" t="s">
        <v>9866</v>
      </c>
      <c r="C1715" s="1" t="s">
        <v>9867</v>
      </c>
      <c r="D1715" s="1" t="s">
        <v>39</v>
      </c>
      <c r="E1715" s="1" t="s">
        <v>40</v>
      </c>
      <c r="F1715" s="1" t="s">
        <v>41</v>
      </c>
      <c r="G1715" s="1" t="s">
        <v>147</v>
      </c>
      <c r="H1715" s="1" t="s">
        <v>43</v>
      </c>
      <c r="I1715" s="1" t="s">
        <v>201</v>
      </c>
      <c r="J1715" t="s">
        <v>65</v>
      </c>
      <c r="K1715" t="s">
        <v>66</v>
      </c>
      <c r="L1715" s="1" t="s">
        <v>4648</v>
      </c>
      <c r="M1715" s="1" t="s">
        <v>139</v>
      </c>
      <c r="N1715" s="1" t="s">
        <v>178</v>
      </c>
      <c r="O1715" s="1" t="s">
        <v>9868</v>
      </c>
      <c r="P1715" s="1" t="s">
        <v>9869</v>
      </c>
      <c r="Q1715">
        <v>22</v>
      </c>
      <c r="R1715">
        <v>2</v>
      </c>
      <c r="S1715">
        <v>20</v>
      </c>
      <c r="T1715">
        <v>10</v>
      </c>
      <c r="U1715">
        <v>5</v>
      </c>
      <c r="V1715">
        <v>50</v>
      </c>
      <c r="W1715" s="1" t="s">
        <v>72</v>
      </c>
      <c r="X1715" s="1" t="s">
        <v>73</v>
      </c>
      <c r="Y1715" s="1" t="s">
        <v>74</v>
      </c>
      <c r="Z1715">
        <v>14</v>
      </c>
      <c r="AA1715" s="2">
        <v>45866</v>
      </c>
      <c r="AB1715">
        <v>39706.71</v>
      </c>
      <c r="AC1715">
        <v>60822.76</v>
      </c>
      <c r="AD1715">
        <v>873547.62</v>
      </c>
      <c r="AE1715" s="1" t="s">
        <v>55</v>
      </c>
      <c r="AF1715" s="2">
        <v>46198</v>
      </c>
      <c r="AG1715" s="2">
        <v>45881</v>
      </c>
      <c r="AH1715" s="2"/>
      <c r="AI1715" s="1" t="s">
        <v>91</v>
      </c>
      <c r="AJ1715" s="1" t="s">
        <v>92</v>
      </c>
    </row>
    <row r="1716" spans="1:36">
      <c r="A1716" s="1" t="s">
        <v>9870</v>
      </c>
      <c r="B1716" s="1" t="s">
        <v>9871</v>
      </c>
      <c r="C1716" s="1" t="s">
        <v>9872</v>
      </c>
      <c r="D1716" s="1" t="s">
        <v>303</v>
      </c>
      <c r="E1716" s="1" t="s">
        <v>146</v>
      </c>
      <c r="F1716" s="1" t="s">
        <v>63</v>
      </c>
      <c r="G1716" s="1" t="s">
        <v>384</v>
      </c>
      <c r="H1716" s="1" t="s">
        <v>43</v>
      </c>
      <c r="I1716" s="1" t="s">
        <v>44</v>
      </c>
      <c r="J1716" t="s">
        <v>45</v>
      </c>
      <c r="K1716" t="s">
        <v>46</v>
      </c>
      <c r="L1716" s="1" t="s">
        <v>9873</v>
      </c>
      <c r="M1716" s="1" t="s">
        <v>68</v>
      </c>
      <c r="N1716" s="1" t="s">
        <v>194</v>
      </c>
      <c r="O1716" s="1" t="s">
        <v>9874</v>
      </c>
      <c r="P1716" s="1" t="s">
        <v>9875</v>
      </c>
      <c r="Q1716">
        <v>0</v>
      </c>
      <c r="R1716">
        <v>0</v>
      </c>
      <c r="S1716">
        <v>0</v>
      </c>
      <c r="U1716">
        <v>30</v>
      </c>
      <c r="V1716">
        <v>600</v>
      </c>
      <c r="W1716" s="1" t="s">
        <v>249</v>
      </c>
      <c r="X1716" s="1" t="s">
        <v>375</v>
      </c>
      <c r="Y1716" s="1" t="s">
        <v>54</v>
      </c>
      <c r="Z1716">
        <v>7</v>
      </c>
      <c r="AA1716" s="2">
        <v>46030</v>
      </c>
      <c r="AB1716">
        <v>15765.69</v>
      </c>
      <c r="AC1716">
        <v>21448.87</v>
      </c>
      <c r="AD1716">
        <v>0</v>
      </c>
      <c r="AE1716" s="1" t="s">
        <v>55</v>
      </c>
      <c r="AF1716" s="2">
        <v>46189</v>
      </c>
      <c r="AG1716" s="2">
        <v>46043</v>
      </c>
      <c r="AH1716" s="2">
        <v>46688</v>
      </c>
      <c r="AI1716" s="1" t="s">
        <v>56</v>
      </c>
      <c r="AJ1716" s="1" t="s">
        <v>57</v>
      </c>
    </row>
    <row r="1717" spans="1:36">
      <c r="A1717" s="1" t="s">
        <v>9876</v>
      </c>
      <c r="B1717" s="1" t="s">
        <v>9877</v>
      </c>
      <c r="C1717" s="1" t="s">
        <v>9878</v>
      </c>
      <c r="D1717" s="1" t="s">
        <v>39</v>
      </c>
      <c r="E1717" s="1" t="s">
        <v>40</v>
      </c>
      <c r="F1717" s="1" t="s">
        <v>41</v>
      </c>
      <c r="G1717" s="1" t="s">
        <v>786</v>
      </c>
      <c r="H1717" s="1" t="s">
        <v>43</v>
      </c>
      <c r="I1717" s="1" t="s">
        <v>44</v>
      </c>
      <c r="J1717" t="s">
        <v>82</v>
      </c>
      <c r="K1717" t="s">
        <v>83</v>
      </c>
      <c r="L1717" s="1" t="s">
        <v>2108</v>
      </c>
      <c r="M1717" s="1" t="s">
        <v>68</v>
      </c>
      <c r="N1717" s="1" t="s">
        <v>69</v>
      </c>
      <c r="O1717" s="1" t="s">
        <v>9879</v>
      </c>
      <c r="P1717" s="1" t="s">
        <v>9880</v>
      </c>
      <c r="Q1717">
        <v>77</v>
      </c>
      <c r="R1717">
        <v>21</v>
      </c>
      <c r="S1717">
        <v>56</v>
      </c>
      <c r="T1717">
        <v>30</v>
      </c>
      <c r="U1717">
        <v>9</v>
      </c>
      <c r="V1717">
        <v>150</v>
      </c>
      <c r="W1717" s="1" t="s">
        <v>161</v>
      </c>
      <c r="X1717" s="1" t="s">
        <v>162</v>
      </c>
      <c r="Y1717" s="1" t="s">
        <v>54</v>
      </c>
      <c r="Z1717">
        <v>4</v>
      </c>
      <c r="AA1717" s="2">
        <v>46010</v>
      </c>
      <c r="AB1717">
        <v>133547.23000000001</v>
      </c>
      <c r="AC1717">
        <v>158470.45000000001</v>
      </c>
      <c r="AD1717">
        <v>10283136.710000001</v>
      </c>
      <c r="AE1717" s="1" t="s">
        <v>55</v>
      </c>
      <c r="AF1717" s="2">
        <v>46184</v>
      </c>
      <c r="AG1717" s="2">
        <v>46022</v>
      </c>
      <c r="AH1717" s="2"/>
      <c r="AI1717" s="1" t="s">
        <v>91</v>
      </c>
      <c r="AJ1717" s="1" t="s">
        <v>92</v>
      </c>
    </row>
    <row r="1718" spans="1:36">
      <c r="A1718" s="1" t="s">
        <v>9881</v>
      </c>
      <c r="B1718" s="1" t="s">
        <v>9882</v>
      </c>
      <c r="C1718" s="1" t="s">
        <v>9883</v>
      </c>
      <c r="D1718" s="1" t="s">
        <v>1372</v>
      </c>
      <c r="E1718" s="1" t="s">
        <v>978</v>
      </c>
      <c r="F1718" s="1" t="s">
        <v>97</v>
      </c>
      <c r="G1718" s="1" t="s">
        <v>715</v>
      </c>
      <c r="H1718" s="1" t="s">
        <v>43</v>
      </c>
      <c r="I1718" s="1" t="s">
        <v>44</v>
      </c>
      <c r="J1718" t="s">
        <v>82</v>
      </c>
      <c r="K1718" t="s">
        <v>83</v>
      </c>
      <c r="L1718" s="1" t="s">
        <v>4345</v>
      </c>
      <c r="M1718" s="1" t="s">
        <v>114</v>
      </c>
      <c r="N1718" s="1" t="s">
        <v>69</v>
      </c>
      <c r="O1718" s="1" t="s">
        <v>9884</v>
      </c>
      <c r="P1718" s="1" t="s">
        <v>9885</v>
      </c>
      <c r="Q1718">
        <v>92</v>
      </c>
      <c r="R1718">
        <v>30</v>
      </c>
      <c r="S1718">
        <v>62</v>
      </c>
      <c r="T1718">
        <v>50</v>
      </c>
      <c r="U1718">
        <v>20</v>
      </c>
      <c r="V1718">
        <v>400</v>
      </c>
      <c r="W1718" s="1" t="s">
        <v>259</v>
      </c>
      <c r="X1718" s="1" t="s">
        <v>260</v>
      </c>
      <c r="Y1718" s="1" t="s">
        <v>54</v>
      </c>
      <c r="Z1718">
        <v>10</v>
      </c>
      <c r="AA1718" s="2">
        <v>45824</v>
      </c>
      <c r="AB1718">
        <v>126962.65</v>
      </c>
      <c r="AC1718">
        <v>196787.43</v>
      </c>
      <c r="AD1718">
        <v>11680563.800000001</v>
      </c>
      <c r="AE1718" s="1" t="s">
        <v>55</v>
      </c>
      <c r="AF1718" s="2">
        <v>46161</v>
      </c>
      <c r="AG1718" s="2">
        <v>45828</v>
      </c>
      <c r="AH1718" s="2"/>
      <c r="AI1718" s="1" t="s">
        <v>91</v>
      </c>
      <c r="AJ1718" s="1" t="s">
        <v>92</v>
      </c>
    </row>
    <row r="1719" spans="1:36">
      <c r="A1719" s="1" t="s">
        <v>9886</v>
      </c>
      <c r="B1719" s="1" t="s">
        <v>9887</v>
      </c>
      <c r="C1719" s="1" t="s">
        <v>9888</v>
      </c>
      <c r="D1719" s="1" t="s">
        <v>371</v>
      </c>
      <c r="E1719" s="1" t="s">
        <v>62</v>
      </c>
      <c r="F1719" s="1" t="s">
        <v>111</v>
      </c>
      <c r="G1719" s="1" t="s">
        <v>187</v>
      </c>
      <c r="H1719" s="1" t="s">
        <v>43</v>
      </c>
      <c r="I1719" s="1" t="s">
        <v>44</v>
      </c>
      <c r="J1719" t="s">
        <v>65</v>
      </c>
      <c r="K1719" t="s">
        <v>66</v>
      </c>
      <c r="L1719" s="1" t="s">
        <v>9889</v>
      </c>
      <c r="M1719" s="1" t="s">
        <v>48</v>
      </c>
      <c r="N1719" s="1" t="s">
        <v>278</v>
      </c>
      <c r="O1719" s="1" t="s">
        <v>9890</v>
      </c>
      <c r="P1719" s="1" t="s">
        <v>9891</v>
      </c>
      <c r="Q1719">
        <v>134</v>
      </c>
      <c r="R1719">
        <v>4</v>
      </c>
      <c r="S1719">
        <v>130</v>
      </c>
      <c r="T1719">
        <v>40</v>
      </c>
      <c r="U1719">
        <v>16</v>
      </c>
      <c r="V1719">
        <v>200</v>
      </c>
      <c r="W1719" s="1" t="s">
        <v>229</v>
      </c>
      <c r="X1719" s="1" t="s">
        <v>230</v>
      </c>
      <c r="Y1719" s="1" t="s">
        <v>153</v>
      </c>
      <c r="Z1719">
        <v>30</v>
      </c>
      <c r="AA1719" s="2">
        <v>46117</v>
      </c>
      <c r="AB1719">
        <v>269076.3</v>
      </c>
      <c r="AC1719">
        <v>321221.62</v>
      </c>
      <c r="AD1719">
        <v>36056224.200000003</v>
      </c>
      <c r="AE1719" s="1" t="s">
        <v>55</v>
      </c>
      <c r="AF1719" s="2">
        <v>46163</v>
      </c>
      <c r="AG1719" s="2">
        <v>46130</v>
      </c>
      <c r="AH1719" s="2"/>
      <c r="AI1719" s="1" t="s">
        <v>91</v>
      </c>
      <c r="AJ1719" s="1" t="s">
        <v>92</v>
      </c>
    </row>
    <row r="1720" spans="1:36">
      <c r="A1720" s="1" t="s">
        <v>9892</v>
      </c>
      <c r="B1720" s="1" t="s">
        <v>9893</v>
      </c>
      <c r="C1720" s="1" t="s">
        <v>9894</v>
      </c>
      <c r="D1720" s="1" t="s">
        <v>61</v>
      </c>
      <c r="E1720" s="1" t="s">
        <v>62</v>
      </c>
      <c r="F1720" s="1" t="s">
        <v>63</v>
      </c>
      <c r="G1720" s="1" t="s">
        <v>304</v>
      </c>
      <c r="H1720" s="1" t="s">
        <v>43</v>
      </c>
      <c r="I1720" s="1" t="s">
        <v>44</v>
      </c>
      <c r="J1720" t="s">
        <v>65</v>
      </c>
      <c r="K1720" t="s">
        <v>66</v>
      </c>
      <c r="L1720" s="1" t="s">
        <v>9895</v>
      </c>
      <c r="M1720" s="1" t="s">
        <v>68</v>
      </c>
      <c r="N1720" s="1" t="s">
        <v>115</v>
      </c>
      <c r="O1720" s="1" t="s">
        <v>9896</v>
      </c>
      <c r="P1720" s="1" t="s">
        <v>9897</v>
      </c>
      <c r="Q1720">
        <v>234</v>
      </c>
      <c r="R1720">
        <v>43</v>
      </c>
      <c r="S1720">
        <v>191</v>
      </c>
      <c r="T1720">
        <v>25</v>
      </c>
      <c r="U1720">
        <v>10</v>
      </c>
      <c r="V1720">
        <v>250</v>
      </c>
      <c r="W1720" s="1" t="s">
        <v>72</v>
      </c>
      <c r="X1720" s="1" t="s">
        <v>73</v>
      </c>
      <c r="Y1720" s="1" t="s">
        <v>74</v>
      </c>
      <c r="Z1720">
        <v>17</v>
      </c>
      <c r="AA1720" s="2">
        <v>46093</v>
      </c>
      <c r="AB1720">
        <v>36327.24</v>
      </c>
      <c r="AC1720">
        <v>51789.98</v>
      </c>
      <c r="AD1720">
        <v>8500574.1600000001</v>
      </c>
      <c r="AE1720" s="1" t="s">
        <v>55</v>
      </c>
      <c r="AF1720" s="2">
        <v>46175</v>
      </c>
      <c r="AG1720" s="2">
        <v>46101</v>
      </c>
      <c r="AH1720" s="2">
        <v>46389</v>
      </c>
      <c r="AI1720" s="1" t="s">
        <v>91</v>
      </c>
      <c r="AJ1720" s="1" t="s">
        <v>92</v>
      </c>
    </row>
    <row r="1721" spans="1:36">
      <c r="A1721" s="1" t="s">
        <v>9898</v>
      </c>
      <c r="B1721" s="1" t="s">
        <v>9899</v>
      </c>
      <c r="C1721" s="1" t="s">
        <v>9900</v>
      </c>
      <c r="D1721" s="1" t="s">
        <v>371</v>
      </c>
      <c r="E1721" s="1" t="s">
        <v>62</v>
      </c>
      <c r="F1721" s="1" t="s">
        <v>111</v>
      </c>
      <c r="G1721" s="1" t="s">
        <v>112</v>
      </c>
      <c r="H1721" s="1" t="s">
        <v>43</v>
      </c>
      <c r="I1721" s="1" t="s">
        <v>44</v>
      </c>
      <c r="J1721" t="s">
        <v>45</v>
      </c>
      <c r="K1721" t="s">
        <v>46</v>
      </c>
      <c r="L1721" s="1" t="s">
        <v>9901</v>
      </c>
      <c r="M1721" s="1" t="s">
        <v>139</v>
      </c>
      <c r="N1721" s="1" t="s">
        <v>101</v>
      </c>
      <c r="O1721" s="1" t="s">
        <v>1491</v>
      </c>
      <c r="P1721" s="1" t="s">
        <v>9902</v>
      </c>
      <c r="Q1721">
        <v>1</v>
      </c>
      <c r="R1721">
        <v>0</v>
      </c>
      <c r="S1721">
        <v>1</v>
      </c>
      <c r="T1721">
        <v>10</v>
      </c>
      <c r="U1721">
        <v>3</v>
      </c>
      <c r="V1721">
        <v>80</v>
      </c>
      <c r="W1721" s="1" t="s">
        <v>72</v>
      </c>
      <c r="X1721" s="1" t="s">
        <v>73</v>
      </c>
      <c r="Y1721" s="1" t="s">
        <v>74</v>
      </c>
      <c r="Z1721">
        <v>19</v>
      </c>
      <c r="AA1721" s="2">
        <v>46154</v>
      </c>
      <c r="AB1721">
        <v>218303.25</v>
      </c>
      <c r="AC1721">
        <v>317996.51</v>
      </c>
      <c r="AD1721">
        <v>218303.25</v>
      </c>
      <c r="AE1721" s="1" t="s">
        <v>55</v>
      </c>
      <c r="AF1721" s="2">
        <v>46152</v>
      </c>
      <c r="AG1721" s="2">
        <v>46162</v>
      </c>
      <c r="AH1721" s="2"/>
      <c r="AI1721" s="1" t="s">
        <v>129</v>
      </c>
      <c r="AJ1721" s="1" t="s">
        <v>57</v>
      </c>
    </row>
    <row r="1722" spans="1:36">
      <c r="A1722" s="1" t="s">
        <v>9903</v>
      </c>
      <c r="B1722" s="1" t="s">
        <v>9904</v>
      </c>
      <c r="C1722" s="1" t="s">
        <v>9905</v>
      </c>
      <c r="D1722" s="1" t="s">
        <v>486</v>
      </c>
      <c r="E1722" s="1" t="s">
        <v>254</v>
      </c>
      <c r="F1722" s="1" t="s">
        <v>217</v>
      </c>
      <c r="G1722" s="1" t="s">
        <v>487</v>
      </c>
      <c r="H1722" s="1" t="s">
        <v>43</v>
      </c>
      <c r="I1722" s="1" t="s">
        <v>44</v>
      </c>
      <c r="J1722" t="s">
        <v>65</v>
      </c>
      <c r="K1722" t="s">
        <v>66</v>
      </c>
      <c r="L1722" s="1" t="s">
        <v>4221</v>
      </c>
      <c r="M1722" s="1" t="s">
        <v>68</v>
      </c>
      <c r="N1722" s="1" t="s">
        <v>178</v>
      </c>
      <c r="O1722" s="1" t="s">
        <v>9906</v>
      </c>
      <c r="P1722" s="1" t="s">
        <v>9907</v>
      </c>
      <c r="Q1722">
        <v>17</v>
      </c>
      <c r="R1722">
        <v>2</v>
      </c>
      <c r="S1722">
        <v>15</v>
      </c>
      <c r="T1722">
        <v>50</v>
      </c>
      <c r="U1722">
        <v>25</v>
      </c>
      <c r="V1722">
        <v>250</v>
      </c>
      <c r="W1722" s="1" t="s">
        <v>52</v>
      </c>
      <c r="X1722" s="1" t="s">
        <v>53</v>
      </c>
      <c r="Y1722" s="1" t="s">
        <v>54</v>
      </c>
      <c r="Z1722">
        <v>5</v>
      </c>
      <c r="AA1722" s="2">
        <v>45909</v>
      </c>
      <c r="AB1722">
        <v>122349.31</v>
      </c>
      <c r="AC1722">
        <v>172316.87</v>
      </c>
      <c r="AD1722">
        <v>2079938.27</v>
      </c>
      <c r="AE1722" s="1" t="s">
        <v>55</v>
      </c>
      <c r="AF1722" s="2">
        <v>46195</v>
      </c>
      <c r="AG1722" s="2">
        <v>45915</v>
      </c>
      <c r="AH1722" s="2"/>
      <c r="AI1722" s="1" t="s">
        <v>129</v>
      </c>
      <c r="AJ1722" s="1" t="s">
        <v>57</v>
      </c>
    </row>
    <row r="1723" spans="1:36">
      <c r="A1723" s="1" t="s">
        <v>9908</v>
      </c>
      <c r="B1723" s="1" t="s">
        <v>9909</v>
      </c>
      <c r="C1723" s="1" t="s">
        <v>9910</v>
      </c>
      <c r="D1723" s="1" t="s">
        <v>355</v>
      </c>
      <c r="E1723" s="1" t="s">
        <v>62</v>
      </c>
      <c r="F1723" s="1" t="s">
        <v>123</v>
      </c>
      <c r="G1723" s="1" t="s">
        <v>200</v>
      </c>
      <c r="H1723" s="1" t="s">
        <v>43</v>
      </c>
      <c r="I1723" s="1" t="s">
        <v>44</v>
      </c>
      <c r="J1723" t="s">
        <v>65</v>
      </c>
      <c r="K1723" t="s">
        <v>66</v>
      </c>
      <c r="L1723" s="1" t="s">
        <v>7573</v>
      </c>
      <c r="M1723" s="1" t="s">
        <v>139</v>
      </c>
      <c r="N1723" s="1" t="s">
        <v>49</v>
      </c>
      <c r="O1723" s="1" t="s">
        <v>9911</v>
      </c>
      <c r="P1723" s="1" t="s">
        <v>9912</v>
      </c>
      <c r="Q1723">
        <v>227</v>
      </c>
      <c r="R1723">
        <v>57</v>
      </c>
      <c r="S1723">
        <v>170</v>
      </c>
      <c r="T1723">
        <v>30</v>
      </c>
      <c r="U1723">
        <v>15</v>
      </c>
      <c r="V1723">
        <v>240</v>
      </c>
      <c r="W1723" s="1" t="s">
        <v>229</v>
      </c>
      <c r="X1723" s="1" t="s">
        <v>230</v>
      </c>
      <c r="Y1723" s="1" t="s">
        <v>153</v>
      </c>
      <c r="Z1723">
        <v>33</v>
      </c>
      <c r="AA1723" s="2">
        <v>45903</v>
      </c>
      <c r="AB1723">
        <v>195808.8</v>
      </c>
      <c r="AC1723">
        <v>300037.73</v>
      </c>
      <c r="AD1723">
        <v>44448597.600000001</v>
      </c>
      <c r="AE1723" s="1" t="s">
        <v>55</v>
      </c>
      <c r="AF1723" s="2">
        <v>46144</v>
      </c>
      <c r="AG1723" s="2">
        <v>45915</v>
      </c>
      <c r="AH1723" s="2"/>
      <c r="AI1723" s="1" t="s">
        <v>91</v>
      </c>
      <c r="AJ1723" s="1" t="s">
        <v>92</v>
      </c>
    </row>
    <row r="1724" spans="1:36">
      <c r="A1724" s="1" t="s">
        <v>9913</v>
      </c>
      <c r="B1724" s="1" t="s">
        <v>9914</v>
      </c>
      <c r="C1724" s="1" t="s">
        <v>9915</v>
      </c>
      <c r="D1724" s="1" t="s">
        <v>61</v>
      </c>
      <c r="E1724" s="1" t="s">
        <v>62</v>
      </c>
      <c r="F1724" s="1" t="s">
        <v>63</v>
      </c>
      <c r="G1724" s="1" t="s">
        <v>64</v>
      </c>
      <c r="H1724" s="1" t="s">
        <v>43</v>
      </c>
      <c r="I1724" s="1" t="s">
        <v>44</v>
      </c>
      <c r="J1724" t="s">
        <v>45</v>
      </c>
      <c r="K1724" t="s">
        <v>46</v>
      </c>
      <c r="L1724" s="1" t="s">
        <v>5732</v>
      </c>
      <c r="M1724" s="1" t="s">
        <v>139</v>
      </c>
      <c r="N1724" s="1" t="s">
        <v>278</v>
      </c>
      <c r="O1724" s="1" t="s">
        <v>9916</v>
      </c>
      <c r="P1724" s="1" t="s">
        <v>9917</v>
      </c>
      <c r="Q1724">
        <v>208</v>
      </c>
      <c r="R1724">
        <v>9</v>
      </c>
      <c r="S1724">
        <v>199</v>
      </c>
      <c r="T1724">
        <v>30</v>
      </c>
      <c r="U1724">
        <v>12</v>
      </c>
      <c r="V1724">
        <v>300</v>
      </c>
      <c r="W1724" s="1" t="s">
        <v>52</v>
      </c>
      <c r="X1724" s="1" t="s">
        <v>53</v>
      </c>
      <c r="Y1724" s="1" t="s">
        <v>54</v>
      </c>
      <c r="Z1724">
        <v>8</v>
      </c>
      <c r="AA1724" s="2">
        <v>46166</v>
      </c>
      <c r="AB1724">
        <v>76054.600000000006</v>
      </c>
      <c r="AC1724">
        <v>102247.45</v>
      </c>
      <c r="AD1724">
        <v>15819356.800000001</v>
      </c>
      <c r="AE1724" s="1" t="s">
        <v>55</v>
      </c>
      <c r="AF1724" s="2">
        <v>46169</v>
      </c>
      <c r="AG1724" s="2">
        <v>46178</v>
      </c>
      <c r="AH1724" s="2">
        <v>46756</v>
      </c>
      <c r="AI1724" s="1" t="s">
        <v>91</v>
      </c>
      <c r="AJ1724" s="1" t="s">
        <v>92</v>
      </c>
    </row>
    <row r="1725" spans="1:36">
      <c r="A1725" s="1" t="s">
        <v>9918</v>
      </c>
      <c r="B1725" s="1" t="s">
        <v>9919</v>
      </c>
      <c r="C1725" s="1" t="s">
        <v>9920</v>
      </c>
      <c r="D1725" s="1" t="s">
        <v>1665</v>
      </c>
      <c r="E1725" s="1" t="s">
        <v>978</v>
      </c>
      <c r="F1725" s="1" t="s">
        <v>97</v>
      </c>
      <c r="G1725" s="1" t="s">
        <v>614</v>
      </c>
      <c r="H1725" s="1" t="s">
        <v>43</v>
      </c>
      <c r="I1725" s="1" t="s">
        <v>44</v>
      </c>
      <c r="J1725" t="s">
        <v>45</v>
      </c>
      <c r="K1725" t="s">
        <v>46</v>
      </c>
      <c r="L1725" s="1" t="s">
        <v>9850</v>
      </c>
      <c r="M1725" s="1" t="s">
        <v>48</v>
      </c>
      <c r="N1725" s="1" t="s">
        <v>194</v>
      </c>
      <c r="O1725" s="1" t="s">
        <v>9921</v>
      </c>
      <c r="P1725" s="1" t="s">
        <v>9922</v>
      </c>
      <c r="Q1725">
        <v>178</v>
      </c>
      <c r="R1725">
        <v>62</v>
      </c>
      <c r="S1725">
        <v>116</v>
      </c>
      <c r="T1725">
        <v>25</v>
      </c>
      <c r="U1725">
        <v>12</v>
      </c>
      <c r="V1725">
        <v>200</v>
      </c>
      <c r="W1725" s="1" t="s">
        <v>249</v>
      </c>
      <c r="X1725" s="1" t="s">
        <v>375</v>
      </c>
      <c r="Y1725" s="1" t="s">
        <v>54</v>
      </c>
      <c r="Z1725">
        <v>3</v>
      </c>
      <c r="AA1725" s="2">
        <v>45876</v>
      </c>
      <c r="AB1725">
        <v>217272.53</v>
      </c>
      <c r="AC1725">
        <v>267953.55</v>
      </c>
      <c r="AD1725">
        <v>38674510.340000004</v>
      </c>
      <c r="AE1725" s="1" t="s">
        <v>55</v>
      </c>
      <c r="AF1725" s="2">
        <v>46194</v>
      </c>
      <c r="AG1725" s="2">
        <v>45887</v>
      </c>
      <c r="AH1725" s="2"/>
      <c r="AI1725" s="1" t="s">
        <v>91</v>
      </c>
      <c r="AJ1725" s="1" t="s">
        <v>92</v>
      </c>
    </row>
    <row r="1726" spans="1:36">
      <c r="A1726" s="1" t="s">
        <v>9923</v>
      </c>
      <c r="B1726" s="1" t="s">
        <v>9924</v>
      </c>
      <c r="C1726" s="1" t="s">
        <v>9925</v>
      </c>
      <c r="D1726" s="1" t="s">
        <v>39</v>
      </c>
      <c r="E1726" s="1" t="s">
        <v>40</v>
      </c>
      <c r="F1726" s="1" t="s">
        <v>41</v>
      </c>
      <c r="G1726" s="1" t="s">
        <v>147</v>
      </c>
      <c r="H1726" s="1" t="s">
        <v>43</v>
      </c>
      <c r="I1726" s="1" t="s">
        <v>44</v>
      </c>
      <c r="J1726" t="s">
        <v>65</v>
      </c>
      <c r="K1726" t="s">
        <v>66</v>
      </c>
      <c r="L1726" s="1" t="s">
        <v>9926</v>
      </c>
      <c r="M1726" s="1" t="s">
        <v>139</v>
      </c>
      <c r="N1726" s="1" t="s">
        <v>49</v>
      </c>
      <c r="O1726" s="1" t="s">
        <v>9927</v>
      </c>
      <c r="P1726" s="1" t="s">
        <v>9928</v>
      </c>
      <c r="Q1726">
        <v>0</v>
      </c>
      <c r="R1726">
        <v>0</v>
      </c>
      <c r="S1726">
        <v>0</v>
      </c>
      <c r="T1726">
        <v>15</v>
      </c>
      <c r="U1726">
        <v>6</v>
      </c>
      <c r="V1726">
        <v>60</v>
      </c>
      <c r="W1726" s="1" t="s">
        <v>52</v>
      </c>
      <c r="X1726" s="1" t="s">
        <v>53</v>
      </c>
      <c r="Y1726" s="1" t="s">
        <v>54</v>
      </c>
      <c r="Z1726">
        <v>4</v>
      </c>
      <c r="AA1726" s="2">
        <v>46020</v>
      </c>
      <c r="AB1726">
        <v>79592.63</v>
      </c>
      <c r="AC1726">
        <v>92422.65</v>
      </c>
      <c r="AD1726">
        <v>0</v>
      </c>
      <c r="AE1726" s="1" t="s">
        <v>55</v>
      </c>
      <c r="AF1726" s="2">
        <v>46193</v>
      </c>
      <c r="AG1726" s="2">
        <v>46029</v>
      </c>
      <c r="AH1726" s="2"/>
      <c r="AI1726" s="1" t="s">
        <v>56</v>
      </c>
      <c r="AJ1726" s="1" t="s">
        <v>57</v>
      </c>
    </row>
    <row r="1727" spans="1:36">
      <c r="A1727" s="1" t="s">
        <v>9929</v>
      </c>
      <c r="B1727" s="1" t="s">
        <v>9930</v>
      </c>
      <c r="C1727" s="1" t="s">
        <v>9931</v>
      </c>
      <c r="D1727" s="1" t="s">
        <v>61</v>
      </c>
      <c r="E1727" s="1" t="s">
        <v>62</v>
      </c>
      <c r="F1727" s="1" t="s">
        <v>63</v>
      </c>
      <c r="G1727" s="1" t="s">
        <v>384</v>
      </c>
      <c r="H1727" s="1" t="s">
        <v>43</v>
      </c>
      <c r="I1727" s="1" t="s">
        <v>44</v>
      </c>
      <c r="J1727" t="s">
        <v>65</v>
      </c>
      <c r="K1727" t="s">
        <v>66</v>
      </c>
      <c r="L1727" s="1" t="s">
        <v>171</v>
      </c>
      <c r="M1727" s="1" t="s">
        <v>114</v>
      </c>
      <c r="N1727" s="1" t="s">
        <v>115</v>
      </c>
      <c r="O1727" s="1" t="s">
        <v>9932</v>
      </c>
      <c r="P1727" s="1" t="s">
        <v>9933</v>
      </c>
      <c r="Q1727">
        <v>0</v>
      </c>
      <c r="R1727">
        <v>0</v>
      </c>
      <c r="S1727">
        <v>0</v>
      </c>
      <c r="T1727">
        <v>60</v>
      </c>
      <c r="U1727">
        <v>18</v>
      </c>
      <c r="V1727">
        <v>360</v>
      </c>
      <c r="W1727" s="1" t="s">
        <v>181</v>
      </c>
      <c r="X1727" s="1" t="s">
        <v>182</v>
      </c>
      <c r="Y1727" s="1" t="s">
        <v>54</v>
      </c>
      <c r="Z1727">
        <v>9</v>
      </c>
      <c r="AA1727" s="2">
        <v>46124</v>
      </c>
      <c r="AB1727">
        <v>34527.79</v>
      </c>
      <c r="AC1727">
        <v>48887.61</v>
      </c>
      <c r="AD1727">
        <v>0</v>
      </c>
      <c r="AE1727" s="1" t="s">
        <v>55</v>
      </c>
      <c r="AF1727" s="2">
        <v>46146</v>
      </c>
      <c r="AG1727" s="2">
        <v>46126</v>
      </c>
      <c r="AH1727" s="2">
        <v>46842</v>
      </c>
      <c r="AI1727" s="1" t="s">
        <v>56</v>
      </c>
      <c r="AJ1727" s="1" t="s">
        <v>57</v>
      </c>
    </row>
    <row r="1728" spans="1:36">
      <c r="A1728" s="1" t="s">
        <v>9934</v>
      </c>
      <c r="B1728" s="1" t="s">
        <v>9935</v>
      </c>
      <c r="C1728" s="1" t="s">
        <v>9936</v>
      </c>
      <c r="D1728" s="1" t="s">
        <v>1179</v>
      </c>
      <c r="E1728" s="1" t="s">
        <v>110</v>
      </c>
      <c r="F1728" s="1" t="s">
        <v>41</v>
      </c>
      <c r="G1728" s="1" t="s">
        <v>42</v>
      </c>
      <c r="H1728" s="1" t="s">
        <v>43</v>
      </c>
      <c r="I1728" s="1" t="s">
        <v>44</v>
      </c>
      <c r="J1728" t="s">
        <v>65</v>
      </c>
      <c r="K1728" t="s">
        <v>66</v>
      </c>
      <c r="L1728" s="1" t="s">
        <v>2602</v>
      </c>
      <c r="M1728" s="1" t="s">
        <v>139</v>
      </c>
      <c r="N1728" s="1" t="s">
        <v>203</v>
      </c>
      <c r="O1728" s="1" t="s">
        <v>9937</v>
      </c>
      <c r="P1728" s="1" t="s">
        <v>9938</v>
      </c>
      <c r="Q1728">
        <v>117</v>
      </c>
      <c r="R1728">
        <v>4</v>
      </c>
      <c r="S1728">
        <v>113</v>
      </c>
      <c r="T1728">
        <v>25</v>
      </c>
      <c r="U1728">
        <v>12</v>
      </c>
      <c r="V1728">
        <v>250</v>
      </c>
      <c r="W1728" s="1" t="s">
        <v>161</v>
      </c>
      <c r="X1728" s="1" t="s">
        <v>162</v>
      </c>
      <c r="Y1728" s="1" t="s">
        <v>54</v>
      </c>
      <c r="Z1728">
        <v>8</v>
      </c>
      <c r="AA1728" s="2">
        <v>45673</v>
      </c>
      <c r="AB1728">
        <v>32154.53</v>
      </c>
      <c r="AC1728">
        <v>40078.629999999997</v>
      </c>
      <c r="AD1728">
        <v>3762080.01</v>
      </c>
      <c r="AE1728" s="1" t="s">
        <v>55</v>
      </c>
      <c r="AF1728" s="2">
        <v>46155</v>
      </c>
      <c r="AG1728" s="2">
        <v>45686</v>
      </c>
      <c r="AH1728" s="2"/>
      <c r="AI1728" s="1" t="s">
        <v>91</v>
      </c>
      <c r="AJ1728" s="1" t="s">
        <v>92</v>
      </c>
    </row>
    <row r="1729" spans="1:36">
      <c r="A1729" s="1" t="s">
        <v>9939</v>
      </c>
      <c r="B1729" s="1" t="s">
        <v>9940</v>
      </c>
      <c r="C1729" s="1" t="s">
        <v>9941</v>
      </c>
      <c r="D1729" s="1" t="s">
        <v>455</v>
      </c>
      <c r="E1729" s="1" t="s">
        <v>62</v>
      </c>
      <c r="F1729" s="1" t="s">
        <v>135</v>
      </c>
      <c r="G1729" s="1" t="s">
        <v>136</v>
      </c>
      <c r="H1729" s="1" t="s">
        <v>137</v>
      </c>
      <c r="I1729" s="1" t="s">
        <v>44</v>
      </c>
      <c r="J1729" t="s">
        <v>82</v>
      </c>
      <c r="K1729" t="s">
        <v>83</v>
      </c>
      <c r="L1729" s="1" t="s">
        <v>8089</v>
      </c>
      <c r="M1729" s="1" t="s">
        <v>168</v>
      </c>
      <c r="N1729" s="1" t="s">
        <v>69</v>
      </c>
      <c r="O1729" s="1" t="s">
        <v>9942</v>
      </c>
      <c r="P1729" s="1" t="s">
        <v>1643</v>
      </c>
      <c r="Q1729">
        <v>5</v>
      </c>
      <c r="R1729">
        <v>2</v>
      </c>
      <c r="S1729">
        <v>3</v>
      </c>
      <c r="U1729">
        <v>4</v>
      </c>
      <c r="V1729">
        <v>40</v>
      </c>
      <c r="W1729" s="1" t="s">
        <v>151</v>
      </c>
      <c r="X1729" s="1" t="s">
        <v>152</v>
      </c>
      <c r="Y1729" s="1" t="s">
        <v>153</v>
      </c>
      <c r="Z1729">
        <v>34</v>
      </c>
      <c r="AA1729" s="2">
        <v>45947</v>
      </c>
      <c r="AB1729">
        <v>31658.3</v>
      </c>
      <c r="AC1729">
        <v>48187.61</v>
      </c>
      <c r="AD1729">
        <v>158291.5</v>
      </c>
      <c r="AE1729" s="1" t="s">
        <v>55</v>
      </c>
      <c r="AF1729" s="2">
        <v>46159</v>
      </c>
      <c r="AG1729" s="2">
        <v>45959</v>
      </c>
      <c r="AH1729" s="2">
        <v>46744</v>
      </c>
      <c r="AI1729" s="1" t="s">
        <v>129</v>
      </c>
      <c r="AJ1729" s="1" t="s">
        <v>57</v>
      </c>
    </row>
    <row r="1730" spans="1:36">
      <c r="A1730" s="1" t="s">
        <v>9943</v>
      </c>
      <c r="B1730" s="1" t="s">
        <v>9944</v>
      </c>
      <c r="C1730" s="1" t="s">
        <v>9945</v>
      </c>
      <c r="D1730" s="1" t="s">
        <v>508</v>
      </c>
      <c r="E1730" s="1" t="s">
        <v>146</v>
      </c>
      <c r="F1730" s="1" t="s">
        <v>244</v>
      </c>
      <c r="G1730" s="1" t="s">
        <v>778</v>
      </c>
      <c r="H1730" s="1" t="s">
        <v>43</v>
      </c>
      <c r="I1730" s="1" t="s">
        <v>44</v>
      </c>
      <c r="J1730" t="s">
        <v>45</v>
      </c>
      <c r="K1730" t="s">
        <v>46</v>
      </c>
      <c r="L1730" s="1" t="s">
        <v>9946</v>
      </c>
      <c r="M1730" s="1" t="s">
        <v>100</v>
      </c>
      <c r="N1730" s="1" t="s">
        <v>203</v>
      </c>
      <c r="O1730" s="1" t="s">
        <v>9947</v>
      </c>
      <c r="P1730" s="1" t="s">
        <v>9948</v>
      </c>
      <c r="Q1730">
        <v>0</v>
      </c>
      <c r="R1730">
        <v>0</v>
      </c>
      <c r="S1730">
        <v>0</v>
      </c>
      <c r="T1730">
        <v>15</v>
      </c>
      <c r="U1730">
        <v>7</v>
      </c>
      <c r="V1730">
        <v>120</v>
      </c>
      <c r="W1730" s="1" t="s">
        <v>52</v>
      </c>
      <c r="X1730" s="1" t="s">
        <v>53</v>
      </c>
      <c r="Y1730" s="1" t="s">
        <v>54</v>
      </c>
      <c r="Z1730">
        <v>4</v>
      </c>
      <c r="AA1730" s="2">
        <v>45771</v>
      </c>
      <c r="AB1730">
        <v>281502.25</v>
      </c>
      <c r="AC1730">
        <v>331430.75</v>
      </c>
      <c r="AD1730">
        <v>0</v>
      </c>
      <c r="AE1730" s="1" t="s">
        <v>55</v>
      </c>
      <c r="AF1730" s="2">
        <v>46197</v>
      </c>
      <c r="AG1730" s="2">
        <v>45782</v>
      </c>
      <c r="AH1730" s="2"/>
      <c r="AI1730" s="1" t="s">
        <v>56</v>
      </c>
      <c r="AJ1730" s="1" t="s">
        <v>57</v>
      </c>
    </row>
    <row r="1731" spans="1:36">
      <c r="A1731" s="1" t="s">
        <v>9949</v>
      </c>
      <c r="B1731" s="1" t="s">
        <v>9950</v>
      </c>
      <c r="C1731" s="1" t="s">
        <v>9951</v>
      </c>
      <c r="D1731" s="1" t="s">
        <v>274</v>
      </c>
      <c r="E1731" s="1" t="s">
        <v>275</v>
      </c>
      <c r="F1731" s="1" t="s">
        <v>266</v>
      </c>
      <c r="G1731" s="1" t="s">
        <v>276</v>
      </c>
      <c r="H1731" s="1" t="s">
        <v>43</v>
      </c>
      <c r="I1731" s="1" t="s">
        <v>44</v>
      </c>
      <c r="J1731" t="s">
        <v>65</v>
      </c>
      <c r="K1731" t="s">
        <v>66</v>
      </c>
      <c r="L1731" s="1" t="s">
        <v>3903</v>
      </c>
      <c r="M1731" s="1" t="s">
        <v>68</v>
      </c>
      <c r="N1731" s="1" t="s">
        <v>101</v>
      </c>
      <c r="O1731" s="1" t="s">
        <v>9952</v>
      </c>
      <c r="P1731" s="1" t="s">
        <v>9953</v>
      </c>
      <c r="Q1731">
        <v>61</v>
      </c>
      <c r="R1731">
        <v>24</v>
      </c>
      <c r="S1731">
        <v>37</v>
      </c>
      <c r="T1731">
        <v>30</v>
      </c>
      <c r="U1731">
        <v>12</v>
      </c>
      <c r="V1731">
        <v>300</v>
      </c>
      <c r="W1731" s="1" t="s">
        <v>52</v>
      </c>
      <c r="X1731" s="1" t="s">
        <v>53</v>
      </c>
      <c r="Y1731" s="1" t="s">
        <v>54</v>
      </c>
      <c r="Z1731">
        <v>2</v>
      </c>
      <c r="AA1731" s="2">
        <v>45704</v>
      </c>
      <c r="AB1731">
        <v>436199.5</v>
      </c>
      <c r="AC1731">
        <v>526139.31000000006</v>
      </c>
      <c r="AD1731">
        <v>26608169.5</v>
      </c>
      <c r="AE1731" s="1" t="s">
        <v>55</v>
      </c>
      <c r="AF1731" s="2">
        <v>46180</v>
      </c>
      <c r="AG1731" s="2">
        <v>45708</v>
      </c>
      <c r="AH1731" s="2"/>
      <c r="AI1731" s="1" t="s">
        <v>91</v>
      </c>
      <c r="AJ1731" s="1" t="s">
        <v>92</v>
      </c>
    </row>
    <row r="1732" spans="1:36">
      <c r="A1732" s="1" t="s">
        <v>9954</v>
      </c>
      <c r="B1732" s="1" t="s">
        <v>9955</v>
      </c>
      <c r="C1732" s="1" t="s">
        <v>9956</v>
      </c>
      <c r="D1732" s="1" t="s">
        <v>887</v>
      </c>
      <c r="E1732" s="1" t="s">
        <v>714</v>
      </c>
      <c r="F1732" s="1" t="s">
        <v>97</v>
      </c>
      <c r="G1732" s="1" t="s">
        <v>715</v>
      </c>
      <c r="H1732" s="1" t="s">
        <v>43</v>
      </c>
      <c r="I1732" s="1" t="s">
        <v>44</v>
      </c>
      <c r="J1732" t="s">
        <v>65</v>
      </c>
      <c r="K1732" t="s">
        <v>66</v>
      </c>
      <c r="L1732" s="1" t="s">
        <v>4558</v>
      </c>
      <c r="M1732" s="1" t="s">
        <v>168</v>
      </c>
      <c r="N1732" s="1" t="s">
        <v>69</v>
      </c>
      <c r="O1732" s="1" t="s">
        <v>9957</v>
      </c>
      <c r="P1732" s="1" t="s">
        <v>9958</v>
      </c>
      <c r="Q1732">
        <v>297</v>
      </c>
      <c r="R1732">
        <v>110</v>
      </c>
      <c r="S1732">
        <v>187</v>
      </c>
      <c r="T1732">
        <v>30</v>
      </c>
      <c r="U1732">
        <v>12</v>
      </c>
      <c r="V1732">
        <v>300</v>
      </c>
      <c r="W1732" s="1" t="s">
        <v>52</v>
      </c>
      <c r="X1732" s="1" t="s">
        <v>53</v>
      </c>
      <c r="Y1732" s="1" t="s">
        <v>54</v>
      </c>
      <c r="Z1732">
        <v>5</v>
      </c>
      <c r="AA1732" s="2">
        <v>45961</v>
      </c>
      <c r="AB1732">
        <v>105443.6</v>
      </c>
      <c r="AC1732">
        <v>142334.15</v>
      </c>
      <c r="AD1732">
        <v>31316749.199999999</v>
      </c>
      <c r="AE1732" s="1" t="s">
        <v>55</v>
      </c>
      <c r="AF1732" s="2">
        <v>46160</v>
      </c>
      <c r="AG1732" s="2">
        <v>45965</v>
      </c>
      <c r="AH1732" s="2"/>
      <c r="AI1732" s="1" t="s">
        <v>91</v>
      </c>
      <c r="AJ1732" s="1" t="s">
        <v>92</v>
      </c>
    </row>
    <row r="1733" spans="1:36">
      <c r="A1733" s="1" t="s">
        <v>9959</v>
      </c>
      <c r="B1733" s="1" t="s">
        <v>9960</v>
      </c>
      <c r="C1733" s="1" t="s">
        <v>9961</v>
      </c>
      <c r="D1733" s="1" t="s">
        <v>348</v>
      </c>
      <c r="E1733" s="1" t="s">
        <v>134</v>
      </c>
      <c r="F1733" s="1" t="s">
        <v>135</v>
      </c>
      <c r="G1733" s="1" t="s">
        <v>706</v>
      </c>
      <c r="H1733" s="1" t="s">
        <v>137</v>
      </c>
      <c r="I1733" s="1" t="s">
        <v>44</v>
      </c>
      <c r="J1733" t="s">
        <v>45</v>
      </c>
      <c r="K1733" t="s">
        <v>46</v>
      </c>
      <c r="L1733" s="1" t="s">
        <v>9962</v>
      </c>
      <c r="M1733" s="1" t="s">
        <v>100</v>
      </c>
      <c r="N1733" s="1" t="s">
        <v>49</v>
      </c>
      <c r="O1733" s="1" t="s">
        <v>9963</v>
      </c>
      <c r="P1733" s="1" t="s">
        <v>9964</v>
      </c>
      <c r="Q1733">
        <v>123</v>
      </c>
      <c r="R1733">
        <v>36</v>
      </c>
      <c r="S1733">
        <v>87</v>
      </c>
      <c r="T1733">
        <v>25</v>
      </c>
      <c r="U1733">
        <v>10</v>
      </c>
      <c r="V1733">
        <v>250</v>
      </c>
      <c r="W1733" s="1" t="s">
        <v>151</v>
      </c>
      <c r="X1733" s="1" t="s">
        <v>152</v>
      </c>
      <c r="Y1733" s="1" t="s">
        <v>153</v>
      </c>
      <c r="Z1733">
        <v>35</v>
      </c>
      <c r="AA1733" s="2">
        <v>46054</v>
      </c>
      <c r="AB1733">
        <v>19777.900000000001</v>
      </c>
      <c r="AC1733">
        <v>23221.87</v>
      </c>
      <c r="AD1733">
        <v>2432681.7000000002</v>
      </c>
      <c r="AE1733" s="1" t="s">
        <v>55</v>
      </c>
      <c r="AF1733" s="2">
        <v>46142</v>
      </c>
      <c r="AG1733" s="2">
        <v>46057</v>
      </c>
      <c r="AH1733" s="2">
        <v>46127</v>
      </c>
      <c r="AI1733" s="1" t="s">
        <v>91</v>
      </c>
      <c r="AJ1733" s="1" t="s">
        <v>92</v>
      </c>
    </row>
    <row r="1734" spans="1:36">
      <c r="A1734" s="1" t="s">
        <v>9965</v>
      </c>
      <c r="B1734" s="1" t="s">
        <v>9966</v>
      </c>
      <c r="C1734" s="1" t="s">
        <v>9967</v>
      </c>
      <c r="D1734" s="1" t="s">
        <v>1325</v>
      </c>
      <c r="E1734" s="1" t="s">
        <v>62</v>
      </c>
      <c r="F1734" s="1" t="s">
        <v>363</v>
      </c>
      <c r="G1734" s="1" t="s">
        <v>400</v>
      </c>
      <c r="H1734" s="1" t="s">
        <v>43</v>
      </c>
      <c r="I1734" s="1" t="s">
        <v>44</v>
      </c>
      <c r="J1734" t="s">
        <v>82</v>
      </c>
      <c r="K1734" t="s">
        <v>83</v>
      </c>
      <c r="L1734" s="1" t="s">
        <v>4626</v>
      </c>
      <c r="M1734" s="1" t="s">
        <v>168</v>
      </c>
      <c r="N1734" s="1" t="s">
        <v>115</v>
      </c>
      <c r="O1734" s="1" t="s">
        <v>9968</v>
      </c>
      <c r="P1734" s="1" t="s">
        <v>9969</v>
      </c>
      <c r="Q1734">
        <v>150</v>
      </c>
      <c r="R1734">
        <v>16</v>
      </c>
      <c r="S1734">
        <v>134</v>
      </c>
      <c r="T1734">
        <v>75</v>
      </c>
      <c r="U1734">
        <v>22</v>
      </c>
      <c r="V1734">
        <v>300</v>
      </c>
      <c r="W1734" s="1" t="s">
        <v>161</v>
      </c>
      <c r="X1734" s="1" t="s">
        <v>162</v>
      </c>
      <c r="Y1734" s="1" t="s">
        <v>54</v>
      </c>
      <c r="Z1734">
        <v>5</v>
      </c>
      <c r="AA1734" s="2">
        <v>46025</v>
      </c>
      <c r="AB1734">
        <v>38173</v>
      </c>
      <c r="AC1734">
        <v>54134.7</v>
      </c>
      <c r="AD1734">
        <v>5725950</v>
      </c>
      <c r="AE1734" s="1" t="s">
        <v>55</v>
      </c>
      <c r="AF1734" s="2">
        <v>46150</v>
      </c>
      <c r="AG1734" s="2">
        <v>46037</v>
      </c>
      <c r="AH1734" s="2"/>
      <c r="AI1734" s="1" t="s">
        <v>91</v>
      </c>
      <c r="AJ1734" s="1" t="s">
        <v>92</v>
      </c>
    </row>
    <row r="1735" spans="1:36">
      <c r="A1735" s="1" t="s">
        <v>9970</v>
      </c>
      <c r="B1735" s="1" t="s">
        <v>9971</v>
      </c>
      <c r="C1735" s="1" t="s">
        <v>9972</v>
      </c>
      <c r="D1735" s="1" t="s">
        <v>274</v>
      </c>
      <c r="E1735" s="1" t="s">
        <v>275</v>
      </c>
      <c r="F1735" s="1" t="s">
        <v>266</v>
      </c>
      <c r="G1735" s="1" t="s">
        <v>276</v>
      </c>
      <c r="H1735" s="1" t="s">
        <v>43</v>
      </c>
      <c r="I1735" s="1" t="s">
        <v>44</v>
      </c>
      <c r="J1735" t="s">
        <v>45</v>
      </c>
      <c r="K1735" t="s">
        <v>46</v>
      </c>
      <c r="L1735" s="1" t="s">
        <v>9973</v>
      </c>
      <c r="M1735" s="1" t="s">
        <v>100</v>
      </c>
      <c r="N1735" s="1" t="s">
        <v>101</v>
      </c>
      <c r="O1735" s="1" t="s">
        <v>9974</v>
      </c>
      <c r="P1735" s="1" t="s">
        <v>9975</v>
      </c>
      <c r="Q1735">
        <v>349</v>
      </c>
      <c r="R1735">
        <v>79</v>
      </c>
      <c r="S1735">
        <v>270</v>
      </c>
      <c r="T1735">
        <v>100</v>
      </c>
      <c r="U1735">
        <v>40</v>
      </c>
      <c r="V1735">
        <v>400</v>
      </c>
      <c r="W1735" s="1" t="s">
        <v>151</v>
      </c>
      <c r="X1735" s="1" t="s">
        <v>171</v>
      </c>
      <c r="Y1735" s="1" t="s">
        <v>153</v>
      </c>
      <c r="Z1735">
        <v>34</v>
      </c>
      <c r="AA1735" s="2">
        <v>46086</v>
      </c>
      <c r="AB1735">
        <v>580320.93999999994</v>
      </c>
      <c r="AC1735">
        <v>696815.77</v>
      </c>
      <c r="AD1735">
        <v>202532008.09999999</v>
      </c>
      <c r="AE1735" s="1" t="s">
        <v>55</v>
      </c>
      <c r="AF1735" s="2">
        <v>46147</v>
      </c>
      <c r="AG1735" s="2">
        <v>46101</v>
      </c>
      <c r="AH1735" s="2"/>
      <c r="AI1735" s="1" t="s">
        <v>91</v>
      </c>
      <c r="AJ1735" s="1" t="s">
        <v>92</v>
      </c>
    </row>
    <row r="1736" spans="1:36">
      <c r="A1736" s="1" t="s">
        <v>9976</v>
      </c>
      <c r="B1736" s="1" t="s">
        <v>9977</v>
      </c>
      <c r="C1736" s="1" t="s">
        <v>9978</v>
      </c>
      <c r="D1736" s="1" t="s">
        <v>455</v>
      </c>
      <c r="E1736" s="1" t="s">
        <v>62</v>
      </c>
      <c r="F1736" s="1" t="s">
        <v>135</v>
      </c>
      <c r="G1736" s="1" t="s">
        <v>706</v>
      </c>
      <c r="H1736" s="1" t="s">
        <v>137</v>
      </c>
      <c r="I1736" s="1" t="s">
        <v>44</v>
      </c>
      <c r="J1736" t="s">
        <v>65</v>
      </c>
      <c r="K1736" t="s">
        <v>66</v>
      </c>
      <c r="L1736" s="1" t="s">
        <v>9979</v>
      </c>
      <c r="M1736" s="1" t="s">
        <v>139</v>
      </c>
      <c r="N1736" s="1" t="s">
        <v>203</v>
      </c>
      <c r="O1736" s="1" t="s">
        <v>9980</v>
      </c>
      <c r="P1736" s="1" t="s">
        <v>9981</v>
      </c>
      <c r="Q1736">
        <v>149</v>
      </c>
      <c r="R1736">
        <v>3</v>
      </c>
      <c r="S1736">
        <v>146</v>
      </c>
      <c r="T1736">
        <v>50</v>
      </c>
      <c r="U1736">
        <v>15</v>
      </c>
      <c r="V1736">
        <v>250</v>
      </c>
      <c r="W1736" s="1" t="s">
        <v>72</v>
      </c>
      <c r="X1736" s="1" t="s">
        <v>73</v>
      </c>
      <c r="Y1736" s="1" t="s">
        <v>74</v>
      </c>
      <c r="Z1736">
        <v>18</v>
      </c>
      <c r="AA1736" s="2">
        <v>45900</v>
      </c>
      <c r="AB1736">
        <v>11300.37</v>
      </c>
      <c r="AC1736">
        <v>17468.98</v>
      </c>
      <c r="AD1736">
        <v>1683755.13</v>
      </c>
      <c r="AE1736" s="1" t="s">
        <v>55</v>
      </c>
      <c r="AF1736" s="2">
        <v>46154</v>
      </c>
      <c r="AG1736" s="2">
        <v>45903</v>
      </c>
      <c r="AH1736" s="2">
        <v>46507</v>
      </c>
      <c r="AI1736" s="1" t="s">
        <v>91</v>
      </c>
      <c r="AJ1736" s="1" t="s">
        <v>92</v>
      </c>
    </row>
    <row r="1737" spans="1:36">
      <c r="A1737" s="1" t="s">
        <v>9982</v>
      </c>
      <c r="B1737" s="1" t="s">
        <v>9983</v>
      </c>
      <c r="C1737" s="1" t="s">
        <v>9984</v>
      </c>
      <c r="D1737" s="1" t="s">
        <v>1179</v>
      </c>
      <c r="E1737" s="1" t="s">
        <v>110</v>
      </c>
      <c r="F1737" s="1" t="s">
        <v>41</v>
      </c>
      <c r="G1737" s="1" t="s">
        <v>42</v>
      </c>
      <c r="H1737" s="1" t="s">
        <v>43</v>
      </c>
      <c r="I1737" s="1" t="s">
        <v>44</v>
      </c>
      <c r="J1737" t="s">
        <v>82</v>
      </c>
      <c r="K1737" t="s">
        <v>83</v>
      </c>
      <c r="L1737" s="1" t="s">
        <v>1960</v>
      </c>
      <c r="M1737" s="1" t="s">
        <v>114</v>
      </c>
      <c r="N1737" s="1" t="s">
        <v>236</v>
      </c>
      <c r="O1737" s="1" t="s">
        <v>9985</v>
      </c>
      <c r="P1737" s="1" t="s">
        <v>9986</v>
      </c>
      <c r="Q1737">
        <v>58</v>
      </c>
      <c r="R1737">
        <v>22</v>
      </c>
      <c r="S1737">
        <v>36</v>
      </c>
      <c r="T1737">
        <v>15</v>
      </c>
      <c r="U1737">
        <v>4</v>
      </c>
      <c r="V1737">
        <v>90</v>
      </c>
      <c r="W1737" s="1" t="s">
        <v>151</v>
      </c>
      <c r="X1737" s="1" t="s">
        <v>152</v>
      </c>
      <c r="Y1737" s="1" t="s">
        <v>153</v>
      </c>
      <c r="Z1737">
        <v>36</v>
      </c>
      <c r="AA1737" s="2">
        <v>45733</v>
      </c>
      <c r="AB1737">
        <v>145682.35999999999</v>
      </c>
      <c r="AC1737">
        <v>190967.26</v>
      </c>
      <c r="AD1737">
        <v>8449576.8800000008</v>
      </c>
      <c r="AE1737" s="1" t="s">
        <v>55</v>
      </c>
      <c r="AF1737" s="2">
        <v>46145</v>
      </c>
      <c r="AG1737" s="2">
        <v>45740</v>
      </c>
      <c r="AH1737" s="2"/>
      <c r="AI1737" s="1" t="s">
        <v>91</v>
      </c>
      <c r="AJ1737" s="1" t="s">
        <v>92</v>
      </c>
    </row>
    <row r="1738" spans="1:36">
      <c r="A1738" s="1" t="s">
        <v>9987</v>
      </c>
      <c r="B1738" s="1" t="s">
        <v>9988</v>
      </c>
      <c r="C1738" s="1" t="s">
        <v>9989</v>
      </c>
      <c r="D1738" s="1" t="s">
        <v>355</v>
      </c>
      <c r="E1738" s="1" t="s">
        <v>62</v>
      </c>
      <c r="F1738" s="1" t="s">
        <v>123</v>
      </c>
      <c r="G1738" s="1" t="s">
        <v>200</v>
      </c>
      <c r="H1738" s="1" t="s">
        <v>43</v>
      </c>
      <c r="I1738" s="1" t="s">
        <v>44</v>
      </c>
      <c r="J1738" t="s">
        <v>65</v>
      </c>
      <c r="K1738" t="s">
        <v>66</v>
      </c>
      <c r="L1738" s="1" t="s">
        <v>9990</v>
      </c>
      <c r="M1738" s="1" t="s">
        <v>68</v>
      </c>
      <c r="N1738" s="1" t="s">
        <v>203</v>
      </c>
      <c r="O1738" s="1" t="s">
        <v>9991</v>
      </c>
      <c r="P1738" s="1" t="s">
        <v>9992</v>
      </c>
      <c r="Q1738">
        <v>111</v>
      </c>
      <c r="R1738">
        <v>42</v>
      </c>
      <c r="S1738">
        <v>69</v>
      </c>
      <c r="T1738">
        <v>30</v>
      </c>
      <c r="U1738">
        <v>15</v>
      </c>
      <c r="V1738">
        <v>240</v>
      </c>
      <c r="W1738" s="1" t="s">
        <v>161</v>
      </c>
      <c r="X1738" s="1" t="s">
        <v>162</v>
      </c>
      <c r="Y1738" s="1" t="s">
        <v>54</v>
      </c>
      <c r="Z1738">
        <v>4</v>
      </c>
      <c r="AA1738" s="2">
        <v>45900</v>
      </c>
      <c r="AB1738">
        <v>476650.5</v>
      </c>
      <c r="AC1738">
        <v>728864.16</v>
      </c>
      <c r="AD1738">
        <v>52908205.5</v>
      </c>
      <c r="AE1738" s="1" t="s">
        <v>55</v>
      </c>
      <c r="AF1738" s="2">
        <v>46154</v>
      </c>
      <c r="AG1738" s="2">
        <v>45906</v>
      </c>
      <c r="AH1738" s="2"/>
      <c r="AI1738" s="1" t="s">
        <v>91</v>
      </c>
      <c r="AJ1738" s="1" t="s">
        <v>92</v>
      </c>
    </row>
    <row r="1739" spans="1:36">
      <c r="A1739" s="1" t="s">
        <v>9993</v>
      </c>
      <c r="B1739" s="1" t="s">
        <v>9994</v>
      </c>
      <c r="C1739" s="1" t="s">
        <v>9995</v>
      </c>
      <c r="D1739" s="1" t="s">
        <v>1678</v>
      </c>
      <c r="E1739" s="1" t="s">
        <v>335</v>
      </c>
      <c r="F1739" s="1" t="s">
        <v>97</v>
      </c>
      <c r="G1739" s="1" t="s">
        <v>715</v>
      </c>
      <c r="H1739" s="1" t="s">
        <v>43</v>
      </c>
      <c r="I1739" s="1" t="s">
        <v>44</v>
      </c>
      <c r="J1739" t="s">
        <v>65</v>
      </c>
      <c r="K1739" t="s">
        <v>66</v>
      </c>
      <c r="L1739" s="1" t="s">
        <v>9996</v>
      </c>
      <c r="M1739" s="1" t="s">
        <v>114</v>
      </c>
      <c r="N1739" s="1" t="s">
        <v>115</v>
      </c>
      <c r="O1739" s="1" t="s">
        <v>9997</v>
      </c>
      <c r="P1739" s="1" t="s">
        <v>9998</v>
      </c>
      <c r="Q1739">
        <v>182</v>
      </c>
      <c r="R1739">
        <v>2</v>
      </c>
      <c r="S1739">
        <v>180</v>
      </c>
      <c r="T1739">
        <v>100</v>
      </c>
      <c r="U1739">
        <v>50</v>
      </c>
      <c r="V1739">
        <v>400</v>
      </c>
      <c r="W1739" s="1" t="s">
        <v>444</v>
      </c>
      <c r="X1739" s="1" t="s">
        <v>445</v>
      </c>
      <c r="Y1739" s="1" t="s">
        <v>74</v>
      </c>
      <c r="Z1739">
        <v>16</v>
      </c>
      <c r="AA1739" s="2">
        <v>45790</v>
      </c>
      <c r="AB1739">
        <v>205823.41</v>
      </c>
      <c r="AC1739">
        <v>244523.55</v>
      </c>
      <c r="AD1739">
        <v>37459860.619999997</v>
      </c>
      <c r="AE1739" s="1" t="s">
        <v>55</v>
      </c>
      <c r="AF1739" s="2">
        <v>46189</v>
      </c>
      <c r="AG1739" s="2">
        <v>45804</v>
      </c>
      <c r="AH1739" s="2"/>
      <c r="AI1739" s="1" t="s">
        <v>91</v>
      </c>
      <c r="AJ1739" s="1" t="s">
        <v>92</v>
      </c>
    </row>
    <row r="1740" spans="1:36">
      <c r="A1740" s="1" t="s">
        <v>9999</v>
      </c>
      <c r="B1740" s="1" t="s">
        <v>10000</v>
      </c>
      <c r="C1740" s="1" t="s">
        <v>10001</v>
      </c>
      <c r="D1740" s="1" t="s">
        <v>799</v>
      </c>
      <c r="E1740" s="1" t="s">
        <v>254</v>
      </c>
      <c r="F1740" s="1" t="s">
        <v>135</v>
      </c>
      <c r="G1740" s="1" t="s">
        <v>706</v>
      </c>
      <c r="H1740" s="1" t="s">
        <v>137</v>
      </c>
      <c r="I1740" s="1" t="s">
        <v>44</v>
      </c>
      <c r="J1740" t="s">
        <v>45</v>
      </c>
      <c r="K1740" t="s">
        <v>46</v>
      </c>
      <c r="L1740" s="1" t="s">
        <v>5046</v>
      </c>
      <c r="M1740" s="1" t="s">
        <v>48</v>
      </c>
      <c r="N1740" s="1" t="s">
        <v>101</v>
      </c>
      <c r="O1740" s="1" t="s">
        <v>10002</v>
      </c>
      <c r="P1740" s="1" t="s">
        <v>10003</v>
      </c>
      <c r="Q1740">
        <v>49</v>
      </c>
      <c r="R1740">
        <v>18</v>
      </c>
      <c r="S1740">
        <v>31</v>
      </c>
      <c r="T1740">
        <v>10</v>
      </c>
      <c r="U1740">
        <v>4</v>
      </c>
      <c r="V1740">
        <v>50</v>
      </c>
      <c r="W1740" s="1" t="s">
        <v>72</v>
      </c>
      <c r="X1740" s="1" t="s">
        <v>73</v>
      </c>
      <c r="Y1740" s="1" t="s">
        <v>74</v>
      </c>
      <c r="Z1740">
        <v>19</v>
      </c>
      <c r="AA1740" s="2">
        <v>45898</v>
      </c>
      <c r="AB1740">
        <v>26680.9</v>
      </c>
      <c r="AC1740">
        <v>36782.870000000003</v>
      </c>
      <c r="AD1740">
        <v>1307364.1000000001</v>
      </c>
      <c r="AE1740" s="1" t="s">
        <v>55</v>
      </c>
      <c r="AF1740" s="2">
        <v>46152</v>
      </c>
      <c r="AG1740" s="2">
        <v>45912</v>
      </c>
      <c r="AH1740" s="2">
        <v>46756</v>
      </c>
      <c r="AI1740" s="1" t="s">
        <v>91</v>
      </c>
      <c r="AJ1740" s="1" t="s">
        <v>92</v>
      </c>
    </row>
    <row r="1741" spans="1:36">
      <c r="A1741" s="1" t="s">
        <v>10004</v>
      </c>
      <c r="B1741" s="1" t="s">
        <v>10005</v>
      </c>
      <c r="C1741" s="1" t="s">
        <v>10006</v>
      </c>
      <c r="D1741" s="1" t="s">
        <v>636</v>
      </c>
      <c r="E1741" s="1" t="s">
        <v>134</v>
      </c>
      <c r="F1741" s="1" t="s">
        <v>217</v>
      </c>
      <c r="G1741" s="1" t="s">
        <v>218</v>
      </c>
      <c r="H1741" s="1" t="s">
        <v>43</v>
      </c>
      <c r="I1741" s="1" t="s">
        <v>44</v>
      </c>
      <c r="J1741" t="s">
        <v>45</v>
      </c>
      <c r="K1741" t="s">
        <v>46</v>
      </c>
      <c r="L1741" s="1" t="s">
        <v>10007</v>
      </c>
      <c r="M1741" s="1" t="s">
        <v>68</v>
      </c>
      <c r="N1741" s="1" t="s">
        <v>194</v>
      </c>
      <c r="O1741" s="1" t="s">
        <v>10008</v>
      </c>
      <c r="P1741" s="1" t="s">
        <v>10009</v>
      </c>
      <c r="Q1741">
        <v>0</v>
      </c>
      <c r="R1741">
        <v>0</v>
      </c>
      <c r="S1741">
        <v>0</v>
      </c>
      <c r="U1741">
        <v>7</v>
      </c>
      <c r="V1741">
        <v>250</v>
      </c>
      <c r="W1741" s="1" t="s">
        <v>151</v>
      </c>
      <c r="X1741" s="1" t="s">
        <v>152</v>
      </c>
      <c r="Y1741" s="1" t="s">
        <v>153</v>
      </c>
      <c r="Z1741">
        <v>35</v>
      </c>
      <c r="AA1741" s="2">
        <v>45782</v>
      </c>
      <c r="AB1741">
        <v>170522.92</v>
      </c>
      <c r="AC1741">
        <v>210277.08</v>
      </c>
      <c r="AD1741">
        <v>0</v>
      </c>
      <c r="AE1741" s="1" t="s">
        <v>55</v>
      </c>
      <c r="AF1741" s="2">
        <v>46176</v>
      </c>
      <c r="AG1741" s="2">
        <v>45790</v>
      </c>
      <c r="AH1741" s="2"/>
      <c r="AI1741" s="1" t="s">
        <v>56</v>
      </c>
      <c r="AJ1741" s="1" t="s">
        <v>57</v>
      </c>
    </row>
    <row r="1742" spans="1:36">
      <c r="A1742" s="1" t="s">
        <v>10010</v>
      </c>
      <c r="B1742" s="1" t="s">
        <v>10011</v>
      </c>
      <c r="C1742" s="1" t="s">
        <v>10012</v>
      </c>
      <c r="D1742" s="1" t="s">
        <v>799</v>
      </c>
      <c r="E1742" s="1" t="s">
        <v>254</v>
      </c>
      <c r="F1742" s="1" t="s">
        <v>135</v>
      </c>
      <c r="G1742" s="1" t="s">
        <v>166</v>
      </c>
      <c r="H1742" s="1" t="s">
        <v>137</v>
      </c>
      <c r="I1742" s="1" t="s">
        <v>44</v>
      </c>
      <c r="J1742" t="s">
        <v>65</v>
      </c>
      <c r="K1742" t="s">
        <v>66</v>
      </c>
      <c r="L1742" s="1" t="s">
        <v>9253</v>
      </c>
      <c r="M1742" s="1" t="s">
        <v>114</v>
      </c>
      <c r="N1742" s="1" t="s">
        <v>194</v>
      </c>
      <c r="O1742" s="1" t="s">
        <v>10013</v>
      </c>
      <c r="P1742" s="1" t="s">
        <v>10014</v>
      </c>
      <c r="Q1742">
        <v>33</v>
      </c>
      <c r="R1742">
        <v>8</v>
      </c>
      <c r="S1742">
        <v>25</v>
      </c>
      <c r="T1742">
        <v>20</v>
      </c>
      <c r="U1742">
        <v>6</v>
      </c>
      <c r="V1742">
        <v>160</v>
      </c>
      <c r="W1742" s="1" t="s">
        <v>72</v>
      </c>
      <c r="X1742" s="1" t="s">
        <v>73</v>
      </c>
      <c r="Y1742" s="1" t="s">
        <v>74</v>
      </c>
      <c r="Z1742">
        <v>14</v>
      </c>
      <c r="AA1742" s="2">
        <v>45927</v>
      </c>
      <c r="AB1742">
        <v>38533.360000000001</v>
      </c>
      <c r="AC1742">
        <v>55112.43</v>
      </c>
      <c r="AD1742">
        <v>1271600.8799999999</v>
      </c>
      <c r="AE1742" s="1" t="s">
        <v>55</v>
      </c>
      <c r="AF1742" s="2">
        <v>46186</v>
      </c>
      <c r="AG1742" s="2">
        <v>45942</v>
      </c>
      <c r="AH1742" s="2">
        <v>46631</v>
      </c>
      <c r="AI1742" s="1" t="s">
        <v>91</v>
      </c>
      <c r="AJ1742" s="1" t="s">
        <v>92</v>
      </c>
    </row>
    <row r="1743" spans="1:36">
      <c r="A1743" s="1" t="s">
        <v>10015</v>
      </c>
      <c r="B1743" s="1" t="s">
        <v>10016</v>
      </c>
      <c r="C1743" s="1" t="s">
        <v>10017</v>
      </c>
      <c r="D1743" s="1" t="s">
        <v>830</v>
      </c>
      <c r="E1743" s="1" t="s">
        <v>265</v>
      </c>
      <c r="F1743" s="1" t="s">
        <v>622</v>
      </c>
      <c r="G1743" s="1" t="s">
        <v>747</v>
      </c>
      <c r="H1743" s="1" t="s">
        <v>43</v>
      </c>
      <c r="I1743" s="1" t="s">
        <v>44</v>
      </c>
      <c r="J1743" t="s">
        <v>65</v>
      </c>
      <c r="K1743" t="s">
        <v>66</v>
      </c>
      <c r="L1743" s="1" t="s">
        <v>10018</v>
      </c>
      <c r="M1743" s="1" t="s">
        <v>139</v>
      </c>
      <c r="N1743" s="1" t="s">
        <v>49</v>
      </c>
      <c r="O1743" s="1" t="s">
        <v>10019</v>
      </c>
      <c r="P1743" s="1" t="s">
        <v>10020</v>
      </c>
      <c r="Q1743">
        <v>418</v>
      </c>
      <c r="R1743">
        <v>107</v>
      </c>
      <c r="S1743">
        <v>311</v>
      </c>
      <c r="T1743">
        <v>75</v>
      </c>
      <c r="U1743">
        <v>30</v>
      </c>
      <c r="V1743">
        <v>300</v>
      </c>
      <c r="W1743" s="1" t="s">
        <v>72</v>
      </c>
      <c r="X1743" s="1" t="s">
        <v>73</v>
      </c>
      <c r="Y1743" s="1" t="s">
        <v>74</v>
      </c>
      <c r="Z1743">
        <v>20</v>
      </c>
      <c r="AA1743" s="2">
        <v>46105</v>
      </c>
      <c r="AB1743">
        <v>396976.45</v>
      </c>
      <c r="AC1743">
        <v>554981.34</v>
      </c>
      <c r="AD1743">
        <v>165936156.09999999</v>
      </c>
      <c r="AE1743" s="1" t="s">
        <v>55</v>
      </c>
      <c r="AF1743" s="2">
        <v>46178</v>
      </c>
      <c r="AG1743" s="2">
        <v>46115</v>
      </c>
      <c r="AH1743" s="2"/>
      <c r="AI1743" s="1" t="s">
        <v>410</v>
      </c>
      <c r="AJ1743" s="1" t="s">
        <v>92</v>
      </c>
    </row>
    <row r="1744" spans="1:36">
      <c r="A1744" s="1" t="s">
        <v>10021</v>
      </c>
      <c r="B1744" s="1" t="s">
        <v>10022</v>
      </c>
      <c r="C1744" s="1" t="s">
        <v>10023</v>
      </c>
      <c r="D1744" s="1" t="s">
        <v>378</v>
      </c>
      <c r="E1744" s="1" t="s">
        <v>110</v>
      </c>
      <c r="F1744" s="1" t="s">
        <v>63</v>
      </c>
      <c r="G1744" s="1" t="s">
        <v>304</v>
      </c>
      <c r="H1744" s="1" t="s">
        <v>43</v>
      </c>
      <c r="I1744" s="1" t="s">
        <v>44</v>
      </c>
      <c r="J1744" t="s">
        <v>45</v>
      </c>
      <c r="K1744" t="s">
        <v>46</v>
      </c>
      <c r="L1744" s="1" t="s">
        <v>10024</v>
      </c>
      <c r="M1744" s="1" t="s">
        <v>139</v>
      </c>
      <c r="N1744" s="1" t="s">
        <v>49</v>
      </c>
      <c r="O1744" s="1" t="s">
        <v>10025</v>
      </c>
      <c r="P1744" s="1" t="s">
        <v>10026</v>
      </c>
      <c r="Q1744">
        <v>78</v>
      </c>
      <c r="R1744">
        <v>16</v>
      </c>
      <c r="S1744">
        <v>62</v>
      </c>
      <c r="T1744">
        <v>75</v>
      </c>
      <c r="U1744">
        <v>37</v>
      </c>
      <c r="V1744">
        <v>750</v>
      </c>
      <c r="W1744" s="1" t="s">
        <v>52</v>
      </c>
      <c r="X1744" s="1" t="s">
        <v>53</v>
      </c>
      <c r="Y1744" s="1" t="s">
        <v>54</v>
      </c>
      <c r="Z1744">
        <v>8</v>
      </c>
      <c r="AA1744" s="2">
        <v>45682</v>
      </c>
      <c r="AB1744">
        <v>52058.64</v>
      </c>
      <c r="AC1744">
        <v>76794.03</v>
      </c>
      <c r="AD1744">
        <v>4060573.92</v>
      </c>
      <c r="AE1744" s="1" t="s">
        <v>55</v>
      </c>
      <c r="AF1744" s="2">
        <v>46153</v>
      </c>
      <c r="AG1744" s="2">
        <v>45692</v>
      </c>
      <c r="AH1744" s="2">
        <v>46866</v>
      </c>
      <c r="AI1744" s="1" t="s">
        <v>91</v>
      </c>
      <c r="AJ1744" s="1" t="s">
        <v>92</v>
      </c>
    </row>
    <row r="1745" spans="1:36">
      <c r="A1745" s="1" t="s">
        <v>10027</v>
      </c>
      <c r="B1745" s="1" t="s">
        <v>1353</v>
      </c>
      <c r="C1745" s="1" t="s">
        <v>10028</v>
      </c>
      <c r="D1745" s="1" t="s">
        <v>455</v>
      </c>
      <c r="E1745" s="1" t="s">
        <v>62</v>
      </c>
      <c r="F1745" s="1" t="s">
        <v>135</v>
      </c>
      <c r="G1745" s="1" t="s">
        <v>706</v>
      </c>
      <c r="H1745" s="1" t="s">
        <v>137</v>
      </c>
      <c r="I1745" s="1" t="s">
        <v>44</v>
      </c>
      <c r="J1745" t="s">
        <v>45</v>
      </c>
      <c r="K1745" t="s">
        <v>46</v>
      </c>
      <c r="L1745" s="1" t="s">
        <v>5331</v>
      </c>
      <c r="M1745" s="1" t="s">
        <v>48</v>
      </c>
      <c r="N1745" s="1" t="s">
        <v>101</v>
      </c>
      <c r="O1745" s="1" t="s">
        <v>10029</v>
      </c>
      <c r="P1745" s="1" t="s">
        <v>10030</v>
      </c>
      <c r="Q1745">
        <v>49</v>
      </c>
      <c r="R1745">
        <v>1</v>
      </c>
      <c r="S1745">
        <v>48</v>
      </c>
      <c r="T1745">
        <v>75</v>
      </c>
      <c r="U1745">
        <v>37</v>
      </c>
      <c r="V1745">
        <v>375</v>
      </c>
      <c r="W1745" s="1" t="s">
        <v>259</v>
      </c>
      <c r="X1745" s="1" t="s">
        <v>260</v>
      </c>
      <c r="Y1745" s="1" t="s">
        <v>54</v>
      </c>
      <c r="Z1745">
        <v>7</v>
      </c>
      <c r="AA1745" s="2">
        <v>45681</v>
      </c>
      <c r="AB1745">
        <v>20750.400000000001</v>
      </c>
      <c r="AC1745">
        <v>30797.88</v>
      </c>
      <c r="AD1745">
        <v>1016769.6</v>
      </c>
      <c r="AE1745" s="1" t="s">
        <v>55</v>
      </c>
      <c r="AF1745" s="2">
        <v>46195</v>
      </c>
      <c r="AG1745" s="2">
        <v>45696</v>
      </c>
      <c r="AH1745" s="2">
        <v>46470</v>
      </c>
      <c r="AI1745" s="1" t="s">
        <v>129</v>
      </c>
      <c r="AJ1745" s="1" t="s">
        <v>57</v>
      </c>
    </row>
    <row r="1746" spans="1:36">
      <c r="A1746" s="1" t="s">
        <v>10031</v>
      </c>
      <c r="B1746" s="1" t="s">
        <v>10032</v>
      </c>
      <c r="C1746" s="1" t="s">
        <v>10033</v>
      </c>
      <c r="D1746" s="1" t="s">
        <v>1502</v>
      </c>
      <c r="E1746" s="1" t="s">
        <v>79</v>
      </c>
      <c r="F1746" s="1" t="s">
        <v>80</v>
      </c>
      <c r="G1746" s="1" t="s">
        <v>81</v>
      </c>
      <c r="H1746" s="1" t="s">
        <v>43</v>
      </c>
      <c r="I1746" s="1" t="s">
        <v>44</v>
      </c>
      <c r="J1746" t="s">
        <v>82</v>
      </c>
      <c r="K1746" t="s">
        <v>83</v>
      </c>
      <c r="L1746" s="1" t="s">
        <v>9434</v>
      </c>
      <c r="M1746" s="1" t="s">
        <v>68</v>
      </c>
      <c r="N1746" s="1" t="s">
        <v>69</v>
      </c>
      <c r="O1746" s="1" t="s">
        <v>10034</v>
      </c>
      <c r="P1746" s="1" t="s">
        <v>10035</v>
      </c>
      <c r="Q1746">
        <v>233</v>
      </c>
      <c r="R1746">
        <v>60</v>
      </c>
      <c r="S1746">
        <v>173</v>
      </c>
      <c r="T1746">
        <v>100</v>
      </c>
      <c r="U1746">
        <v>30</v>
      </c>
      <c r="V1746">
        <v>800</v>
      </c>
      <c r="W1746" s="1" t="s">
        <v>151</v>
      </c>
      <c r="X1746" s="1" t="s">
        <v>152</v>
      </c>
      <c r="Y1746" s="1" t="s">
        <v>153</v>
      </c>
      <c r="Z1746">
        <v>33</v>
      </c>
      <c r="AA1746" s="2">
        <v>45905</v>
      </c>
      <c r="AB1746">
        <v>834753.19</v>
      </c>
      <c r="AC1746">
        <v>1266528.27</v>
      </c>
      <c r="AD1746">
        <v>194497493.30000001</v>
      </c>
      <c r="AE1746" s="1" t="s">
        <v>55</v>
      </c>
      <c r="AF1746" s="2">
        <v>46201</v>
      </c>
      <c r="AG1746" s="2">
        <v>45917</v>
      </c>
      <c r="AH1746" s="2"/>
      <c r="AI1746" s="1" t="s">
        <v>91</v>
      </c>
      <c r="AJ1746" s="1" t="s">
        <v>92</v>
      </c>
    </row>
    <row r="1747" spans="1:36">
      <c r="A1747" s="1" t="s">
        <v>10036</v>
      </c>
      <c r="B1747" s="1" t="s">
        <v>10037</v>
      </c>
      <c r="C1747" s="1" t="s">
        <v>10038</v>
      </c>
      <c r="D1747" s="1" t="s">
        <v>977</v>
      </c>
      <c r="E1747" s="1" t="s">
        <v>978</v>
      </c>
      <c r="F1747" s="1" t="s">
        <v>97</v>
      </c>
      <c r="G1747" s="1" t="s">
        <v>715</v>
      </c>
      <c r="H1747" s="1" t="s">
        <v>43</v>
      </c>
      <c r="I1747" s="1" t="s">
        <v>44</v>
      </c>
      <c r="J1747" t="s">
        <v>82</v>
      </c>
      <c r="K1747" t="s">
        <v>83</v>
      </c>
      <c r="L1747" s="1" t="s">
        <v>5460</v>
      </c>
      <c r="M1747" s="1" t="s">
        <v>139</v>
      </c>
      <c r="N1747" s="1" t="s">
        <v>278</v>
      </c>
      <c r="O1747" s="1" t="s">
        <v>10039</v>
      </c>
      <c r="P1747" s="1" t="s">
        <v>10040</v>
      </c>
      <c r="Q1747">
        <v>367</v>
      </c>
      <c r="R1747">
        <v>120</v>
      </c>
      <c r="S1747">
        <v>247</v>
      </c>
      <c r="T1747">
        <v>50</v>
      </c>
      <c r="U1747">
        <v>25</v>
      </c>
      <c r="V1747">
        <v>500</v>
      </c>
      <c r="W1747" s="1" t="s">
        <v>259</v>
      </c>
      <c r="X1747" s="1" t="s">
        <v>260</v>
      </c>
      <c r="Y1747" s="1" t="s">
        <v>54</v>
      </c>
      <c r="Z1747">
        <v>9</v>
      </c>
      <c r="AA1747" s="2">
        <v>45983</v>
      </c>
      <c r="AB1747">
        <v>142265.46</v>
      </c>
      <c r="AC1747">
        <v>184506.02</v>
      </c>
      <c r="AD1747">
        <v>52211423.82</v>
      </c>
      <c r="AE1747" s="1" t="s">
        <v>55</v>
      </c>
      <c r="AF1747" s="2">
        <v>46176</v>
      </c>
      <c r="AG1747" s="2">
        <v>45990</v>
      </c>
      <c r="AH1747" s="2"/>
      <c r="AI1747" s="1" t="s">
        <v>91</v>
      </c>
      <c r="AJ1747" s="1" t="s">
        <v>92</v>
      </c>
    </row>
    <row r="1748" spans="1:36">
      <c r="A1748" s="1" t="s">
        <v>10041</v>
      </c>
      <c r="B1748" s="1" t="s">
        <v>10042</v>
      </c>
      <c r="C1748" s="1" t="s">
        <v>10043</v>
      </c>
      <c r="D1748" s="1" t="s">
        <v>274</v>
      </c>
      <c r="E1748" s="1" t="s">
        <v>275</v>
      </c>
      <c r="F1748" s="1" t="s">
        <v>266</v>
      </c>
      <c r="G1748" s="1" t="s">
        <v>276</v>
      </c>
      <c r="H1748" s="1" t="s">
        <v>43</v>
      </c>
      <c r="I1748" s="1" t="s">
        <v>44</v>
      </c>
      <c r="J1748" t="s">
        <v>45</v>
      </c>
      <c r="K1748" t="s">
        <v>46</v>
      </c>
      <c r="L1748" s="1" t="s">
        <v>10044</v>
      </c>
      <c r="M1748" s="1" t="s">
        <v>168</v>
      </c>
      <c r="N1748" s="1" t="s">
        <v>178</v>
      </c>
      <c r="O1748" s="1" t="s">
        <v>10045</v>
      </c>
      <c r="P1748" s="1" t="s">
        <v>10046</v>
      </c>
      <c r="Q1748">
        <v>553</v>
      </c>
      <c r="R1748">
        <v>220</v>
      </c>
      <c r="S1748">
        <v>333</v>
      </c>
      <c r="T1748">
        <v>75</v>
      </c>
      <c r="U1748">
        <v>22</v>
      </c>
      <c r="V1748">
        <v>600</v>
      </c>
      <c r="W1748" s="1" t="s">
        <v>151</v>
      </c>
      <c r="X1748" s="1" t="s">
        <v>152</v>
      </c>
      <c r="Y1748" s="1" t="s">
        <v>153</v>
      </c>
      <c r="Z1748">
        <v>34</v>
      </c>
      <c r="AA1748" s="2">
        <v>45985</v>
      </c>
      <c r="AB1748">
        <v>720961.5</v>
      </c>
      <c r="AC1748">
        <v>872240.75</v>
      </c>
      <c r="AD1748">
        <v>398691709.5</v>
      </c>
      <c r="AE1748" s="1" t="s">
        <v>55</v>
      </c>
      <c r="AF1748" s="2">
        <v>46147</v>
      </c>
      <c r="AG1748" s="2">
        <v>45999</v>
      </c>
      <c r="AH1748" s="2"/>
      <c r="AI1748" s="1" t="s">
        <v>91</v>
      </c>
      <c r="AJ1748" s="1" t="s">
        <v>92</v>
      </c>
    </row>
    <row r="1749" spans="1:36">
      <c r="A1749" s="1" t="s">
        <v>10047</v>
      </c>
      <c r="B1749" s="1" t="s">
        <v>10048</v>
      </c>
      <c r="C1749" s="1" t="s">
        <v>10049</v>
      </c>
      <c r="D1749" s="1" t="s">
        <v>508</v>
      </c>
      <c r="E1749" s="1" t="s">
        <v>146</v>
      </c>
      <c r="F1749" s="1" t="s">
        <v>244</v>
      </c>
      <c r="G1749" s="1" t="s">
        <v>245</v>
      </c>
      <c r="H1749" s="1" t="s">
        <v>43</v>
      </c>
      <c r="I1749" s="1" t="s">
        <v>44</v>
      </c>
      <c r="J1749" t="s">
        <v>45</v>
      </c>
      <c r="K1749" t="s">
        <v>46</v>
      </c>
      <c r="L1749" s="1" t="s">
        <v>10050</v>
      </c>
      <c r="M1749" s="1" t="s">
        <v>139</v>
      </c>
      <c r="N1749" s="1" t="s">
        <v>49</v>
      </c>
      <c r="O1749" s="1" t="s">
        <v>10051</v>
      </c>
      <c r="P1749" s="1" t="s">
        <v>10052</v>
      </c>
      <c r="Q1749">
        <v>0</v>
      </c>
      <c r="R1749">
        <v>0</v>
      </c>
      <c r="S1749">
        <v>0</v>
      </c>
      <c r="T1749">
        <v>15</v>
      </c>
      <c r="U1749">
        <v>7</v>
      </c>
      <c r="V1749">
        <v>90</v>
      </c>
      <c r="W1749" s="1" t="s">
        <v>151</v>
      </c>
      <c r="X1749" s="1" t="s">
        <v>152</v>
      </c>
      <c r="Y1749" s="1" t="s">
        <v>153</v>
      </c>
      <c r="Z1749">
        <v>35</v>
      </c>
      <c r="AA1749" s="2">
        <v>46051</v>
      </c>
      <c r="AB1749">
        <v>39525.980000000003</v>
      </c>
      <c r="AC1749">
        <v>60011.32</v>
      </c>
      <c r="AD1749">
        <v>0</v>
      </c>
      <c r="AE1749" s="1" t="s">
        <v>55</v>
      </c>
      <c r="AF1749" s="2">
        <v>46164</v>
      </c>
      <c r="AG1749" s="2">
        <v>46063</v>
      </c>
      <c r="AH1749" s="2"/>
      <c r="AI1749" s="1" t="s">
        <v>56</v>
      </c>
      <c r="AJ1749" s="1" t="s">
        <v>57</v>
      </c>
    </row>
    <row r="1750" spans="1:36">
      <c r="A1750" s="1" t="s">
        <v>10053</v>
      </c>
      <c r="B1750" s="1" t="s">
        <v>10054</v>
      </c>
      <c r="C1750" s="1" t="s">
        <v>10055</v>
      </c>
      <c r="D1750" s="1" t="s">
        <v>1087</v>
      </c>
      <c r="E1750" s="1" t="s">
        <v>79</v>
      </c>
      <c r="F1750" s="1" t="s">
        <v>80</v>
      </c>
      <c r="G1750" s="1" t="s">
        <v>81</v>
      </c>
      <c r="H1750" s="1" t="s">
        <v>43</v>
      </c>
      <c r="I1750" s="1" t="s">
        <v>44</v>
      </c>
      <c r="J1750" t="s">
        <v>45</v>
      </c>
      <c r="K1750" t="s">
        <v>46</v>
      </c>
      <c r="L1750" s="1" t="s">
        <v>6829</v>
      </c>
      <c r="M1750" s="1" t="s">
        <v>48</v>
      </c>
      <c r="N1750" s="1" t="s">
        <v>69</v>
      </c>
      <c r="O1750" s="1" t="s">
        <v>10056</v>
      </c>
      <c r="P1750" s="1" t="s">
        <v>10057</v>
      </c>
      <c r="Q1750">
        <v>0</v>
      </c>
      <c r="R1750">
        <v>0</v>
      </c>
      <c r="S1750">
        <v>0</v>
      </c>
      <c r="T1750">
        <v>75</v>
      </c>
      <c r="U1750">
        <v>30</v>
      </c>
      <c r="V1750">
        <v>450</v>
      </c>
      <c r="W1750" s="1" t="s">
        <v>72</v>
      </c>
      <c r="X1750" s="1" t="s">
        <v>73</v>
      </c>
      <c r="Y1750" s="1" t="s">
        <v>74</v>
      </c>
      <c r="Z1750">
        <v>18</v>
      </c>
      <c r="AA1750" s="2">
        <v>45842</v>
      </c>
      <c r="AB1750">
        <v>961170.29</v>
      </c>
      <c r="AC1750">
        <v>1427432.42</v>
      </c>
      <c r="AD1750">
        <v>0</v>
      </c>
      <c r="AE1750" s="1" t="s">
        <v>55</v>
      </c>
      <c r="AF1750" s="2">
        <v>46156</v>
      </c>
      <c r="AG1750" s="2">
        <v>45853</v>
      </c>
      <c r="AH1750" s="2"/>
      <c r="AI1750" s="1" t="s">
        <v>56</v>
      </c>
      <c r="AJ1750" s="1" t="s">
        <v>57</v>
      </c>
    </row>
    <row r="1751" spans="1:36">
      <c r="A1751" s="1" t="s">
        <v>10058</v>
      </c>
      <c r="B1751" s="1" t="s">
        <v>10059</v>
      </c>
      <c r="C1751" s="1" t="s">
        <v>10060</v>
      </c>
      <c r="D1751" s="1" t="s">
        <v>785</v>
      </c>
      <c r="E1751" s="1" t="s">
        <v>146</v>
      </c>
      <c r="F1751" s="1" t="s">
        <v>41</v>
      </c>
      <c r="G1751" s="1" t="s">
        <v>786</v>
      </c>
      <c r="H1751" s="1" t="s">
        <v>43</v>
      </c>
      <c r="I1751" s="1" t="s">
        <v>44</v>
      </c>
      <c r="J1751" t="s">
        <v>65</v>
      </c>
      <c r="K1751" t="s">
        <v>66</v>
      </c>
      <c r="L1751" s="1" t="s">
        <v>8545</v>
      </c>
      <c r="M1751" s="1" t="s">
        <v>48</v>
      </c>
      <c r="N1751" s="1" t="s">
        <v>178</v>
      </c>
      <c r="O1751" s="1" t="s">
        <v>10061</v>
      </c>
      <c r="P1751" s="1" t="s">
        <v>5869</v>
      </c>
      <c r="Q1751">
        <v>230</v>
      </c>
      <c r="R1751">
        <v>46</v>
      </c>
      <c r="S1751">
        <v>184</v>
      </c>
      <c r="T1751">
        <v>30</v>
      </c>
      <c r="U1751">
        <v>15</v>
      </c>
      <c r="V1751">
        <v>240</v>
      </c>
      <c r="W1751" s="1" t="s">
        <v>72</v>
      </c>
      <c r="X1751" s="1" t="s">
        <v>73</v>
      </c>
      <c r="Y1751" s="1" t="s">
        <v>74</v>
      </c>
      <c r="Z1751">
        <v>17</v>
      </c>
      <c r="AA1751" s="2">
        <v>46046</v>
      </c>
      <c r="AB1751">
        <v>176099.14</v>
      </c>
      <c r="AC1751">
        <v>255042.27</v>
      </c>
      <c r="AD1751">
        <v>40502802.200000003</v>
      </c>
      <c r="AE1751" s="1" t="s">
        <v>55</v>
      </c>
      <c r="AF1751" s="2">
        <v>46149</v>
      </c>
      <c r="AG1751" s="2">
        <v>46055</v>
      </c>
      <c r="AH1751" s="2"/>
      <c r="AI1751" s="1" t="s">
        <v>91</v>
      </c>
      <c r="AJ1751" s="1" t="s">
        <v>92</v>
      </c>
    </row>
    <row r="1752" spans="1:36">
      <c r="A1752" s="1" t="s">
        <v>10062</v>
      </c>
      <c r="B1752" s="1" t="s">
        <v>10063</v>
      </c>
      <c r="C1752" s="1" t="s">
        <v>10064</v>
      </c>
      <c r="D1752" s="1" t="s">
        <v>1179</v>
      </c>
      <c r="E1752" s="1" t="s">
        <v>110</v>
      </c>
      <c r="F1752" s="1" t="s">
        <v>41</v>
      </c>
      <c r="G1752" s="1" t="s">
        <v>42</v>
      </c>
      <c r="H1752" s="1" t="s">
        <v>43</v>
      </c>
      <c r="I1752" s="1" t="s">
        <v>44</v>
      </c>
      <c r="J1752" t="s">
        <v>65</v>
      </c>
      <c r="K1752" t="s">
        <v>66</v>
      </c>
      <c r="L1752" s="1" t="s">
        <v>2979</v>
      </c>
      <c r="M1752" s="1" t="s">
        <v>48</v>
      </c>
      <c r="N1752" s="1" t="s">
        <v>101</v>
      </c>
      <c r="O1752" s="1" t="s">
        <v>10065</v>
      </c>
      <c r="P1752" s="1" t="s">
        <v>10066</v>
      </c>
      <c r="Q1752">
        <v>133</v>
      </c>
      <c r="R1752">
        <v>31</v>
      </c>
      <c r="S1752">
        <v>102</v>
      </c>
      <c r="T1752">
        <v>60</v>
      </c>
      <c r="U1752">
        <v>18</v>
      </c>
      <c r="V1752">
        <v>240</v>
      </c>
      <c r="W1752" s="1" t="s">
        <v>444</v>
      </c>
      <c r="X1752" s="1" t="s">
        <v>445</v>
      </c>
      <c r="Y1752" s="1" t="s">
        <v>74</v>
      </c>
      <c r="Z1752">
        <v>16</v>
      </c>
      <c r="AA1752" s="2">
        <v>45994</v>
      </c>
      <c r="AB1752">
        <v>122571.3</v>
      </c>
      <c r="AC1752">
        <v>179244.77</v>
      </c>
      <c r="AD1752">
        <v>16301982.9</v>
      </c>
      <c r="AE1752" s="1" t="s">
        <v>55</v>
      </c>
      <c r="AF1752" s="2">
        <v>46200</v>
      </c>
      <c r="AG1752" s="2">
        <v>45997</v>
      </c>
      <c r="AH1752" s="2"/>
      <c r="AI1752" s="1" t="s">
        <v>91</v>
      </c>
      <c r="AJ1752" s="1" t="s">
        <v>92</v>
      </c>
    </row>
    <row r="1753" spans="1:36">
      <c r="A1753" s="1" t="s">
        <v>10067</v>
      </c>
      <c r="B1753" s="1" t="s">
        <v>10068</v>
      </c>
      <c r="C1753" s="1" t="s">
        <v>10069</v>
      </c>
      <c r="D1753" s="1" t="s">
        <v>39</v>
      </c>
      <c r="E1753" s="1" t="s">
        <v>40</v>
      </c>
      <c r="F1753" s="1" t="s">
        <v>41</v>
      </c>
      <c r="G1753" s="1" t="s">
        <v>147</v>
      </c>
      <c r="H1753" s="1" t="s">
        <v>43</v>
      </c>
      <c r="I1753" s="1" t="s">
        <v>44</v>
      </c>
      <c r="J1753" t="s">
        <v>82</v>
      </c>
      <c r="K1753" t="s">
        <v>83</v>
      </c>
      <c r="L1753" s="1" t="s">
        <v>10070</v>
      </c>
      <c r="M1753" s="1" t="s">
        <v>168</v>
      </c>
      <c r="N1753" s="1" t="s">
        <v>194</v>
      </c>
      <c r="O1753" s="1" t="s">
        <v>10071</v>
      </c>
      <c r="P1753" s="1" t="s">
        <v>10072</v>
      </c>
      <c r="Q1753">
        <v>49</v>
      </c>
      <c r="R1753">
        <v>0</v>
      </c>
      <c r="S1753">
        <v>49</v>
      </c>
      <c r="T1753">
        <v>30</v>
      </c>
      <c r="U1753">
        <v>12</v>
      </c>
      <c r="V1753">
        <v>120</v>
      </c>
      <c r="W1753" s="1" t="s">
        <v>104</v>
      </c>
      <c r="X1753" s="1" t="s">
        <v>105</v>
      </c>
      <c r="Y1753" s="1" t="s">
        <v>54</v>
      </c>
      <c r="Z1753">
        <v>7</v>
      </c>
      <c r="AA1753" s="2">
        <v>45948</v>
      </c>
      <c r="AB1753">
        <v>32238.21</v>
      </c>
      <c r="AC1753">
        <v>47501.73</v>
      </c>
      <c r="AD1753">
        <v>1579672.29</v>
      </c>
      <c r="AE1753" s="1" t="s">
        <v>55</v>
      </c>
      <c r="AF1753" s="2">
        <v>46202</v>
      </c>
      <c r="AG1753" s="2">
        <v>45949</v>
      </c>
      <c r="AH1753" s="2"/>
      <c r="AI1753" s="1" t="s">
        <v>91</v>
      </c>
      <c r="AJ1753" s="1" t="s">
        <v>92</v>
      </c>
    </row>
    <row r="1754" spans="1:36">
      <c r="A1754" s="1" t="s">
        <v>10073</v>
      </c>
      <c r="B1754" s="1" t="s">
        <v>10074</v>
      </c>
      <c r="C1754" s="1" t="s">
        <v>10075</v>
      </c>
      <c r="D1754" s="1" t="s">
        <v>880</v>
      </c>
      <c r="E1754" s="1" t="s">
        <v>62</v>
      </c>
      <c r="F1754" s="1" t="s">
        <v>217</v>
      </c>
      <c r="G1754" s="1" t="s">
        <v>218</v>
      </c>
      <c r="H1754" s="1" t="s">
        <v>43</v>
      </c>
      <c r="I1754" s="1" t="s">
        <v>44</v>
      </c>
      <c r="J1754" t="s">
        <v>45</v>
      </c>
      <c r="K1754" t="s">
        <v>46</v>
      </c>
      <c r="L1754" s="1" t="s">
        <v>171</v>
      </c>
      <c r="M1754" s="1" t="s">
        <v>139</v>
      </c>
      <c r="N1754" s="1" t="s">
        <v>178</v>
      </c>
      <c r="O1754" s="1" t="s">
        <v>10076</v>
      </c>
      <c r="P1754" s="1" t="s">
        <v>10077</v>
      </c>
      <c r="Q1754">
        <v>105</v>
      </c>
      <c r="R1754">
        <v>39</v>
      </c>
      <c r="S1754">
        <v>66</v>
      </c>
      <c r="T1754">
        <v>25</v>
      </c>
      <c r="U1754">
        <v>10</v>
      </c>
      <c r="V1754">
        <v>150</v>
      </c>
      <c r="W1754" s="1" t="s">
        <v>181</v>
      </c>
      <c r="X1754" s="1" t="s">
        <v>182</v>
      </c>
      <c r="Y1754" s="1" t="s">
        <v>54</v>
      </c>
      <c r="Z1754">
        <v>6</v>
      </c>
      <c r="AA1754" s="2">
        <v>46022</v>
      </c>
      <c r="AB1754">
        <v>467113.43</v>
      </c>
      <c r="AC1754">
        <v>626354.72</v>
      </c>
      <c r="AD1754">
        <v>49046910.149999999</v>
      </c>
      <c r="AE1754" s="1" t="s">
        <v>55</v>
      </c>
      <c r="AF1754" s="2">
        <v>46195</v>
      </c>
      <c r="AG1754" s="2">
        <v>46036</v>
      </c>
      <c r="AH1754" s="2"/>
      <c r="AI1754" s="1" t="s">
        <v>91</v>
      </c>
      <c r="AJ1754" s="1" t="s">
        <v>92</v>
      </c>
    </row>
    <row r="1755" spans="1:36">
      <c r="A1755" s="1" t="s">
        <v>10078</v>
      </c>
      <c r="B1755" s="1" t="s">
        <v>10079</v>
      </c>
      <c r="C1755" s="1" t="s">
        <v>10080</v>
      </c>
      <c r="D1755" s="1" t="s">
        <v>521</v>
      </c>
      <c r="E1755" s="1" t="s">
        <v>243</v>
      </c>
      <c r="F1755" s="1" t="s">
        <v>244</v>
      </c>
      <c r="G1755" s="1" t="s">
        <v>509</v>
      </c>
      <c r="H1755" s="1" t="s">
        <v>43</v>
      </c>
      <c r="I1755" s="1" t="s">
        <v>44</v>
      </c>
      <c r="J1755" t="s">
        <v>82</v>
      </c>
      <c r="K1755" t="s">
        <v>83</v>
      </c>
      <c r="L1755" s="1" t="s">
        <v>10081</v>
      </c>
      <c r="M1755" s="1" t="s">
        <v>114</v>
      </c>
      <c r="N1755" s="1" t="s">
        <v>115</v>
      </c>
      <c r="O1755" s="1" t="s">
        <v>10082</v>
      </c>
      <c r="P1755" s="1" t="s">
        <v>2904</v>
      </c>
      <c r="Q1755">
        <v>49</v>
      </c>
      <c r="R1755">
        <v>19</v>
      </c>
      <c r="S1755">
        <v>30</v>
      </c>
      <c r="T1755">
        <v>15</v>
      </c>
      <c r="U1755">
        <v>4</v>
      </c>
      <c r="V1755">
        <v>75</v>
      </c>
      <c r="W1755" s="1" t="s">
        <v>151</v>
      </c>
      <c r="X1755" s="1" t="s">
        <v>152</v>
      </c>
      <c r="Y1755" s="1" t="s">
        <v>153</v>
      </c>
      <c r="Z1755">
        <v>33</v>
      </c>
      <c r="AA1755" s="2">
        <v>45904</v>
      </c>
      <c r="AB1755">
        <v>10421.870000000001</v>
      </c>
      <c r="AC1755">
        <v>14127.96</v>
      </c>
      <c r="AD1755">
        <v>510671.63</v>
      </c>
      <c r="AE1755" s="1" t="s">
        <v>55</v>
      </c>
      <c r="AF1755" s="2">
        <v>46175</v>
      </c>
      <c r="AG1755" s="2">
        <v>45912</v>
      </c>
      <c r="AH1755" s="2"/>
      <c r="AI1755" s="1" t="s">
        <v>91</v>
      </c>
      <c r="AJ1755" s="1" t="s">
        <v>92</v>
      </c>
    </row>
    <row r="1756" spans="1:36">
      <c r="A1756" s="1" t="s">
        <v>10083</v>
      </c>
      <c r="B1756" s="1" t="s">
        <v>10084</v>
      </c>
      <c r="C1756" s="1" t="s">
        <v>10085</v>
      </c>
      <c r="D1756" s="1" t="s">
        <v>61</v>
      </c>
      <c r="E1756" s="1" t="s">
        <v>62</v>
      </c>
      <c r="F1756" s="1" t="s">
        <v>63</v>
      </c>
      <c r="G1756" s="1" t="s">
        <v>384</v>
      </c>
      <c r="H1756" s="1" t="s">
        <v>43</v>
      </c>
      <c r="I1756" s="1" t="s">
        <v>44</v>
      </c>
      <c r="J1756" t="s">
        <v>45</v>
      </c>
      <c r="K1756" t="s">
        <v>46</v>
      </c>
      <c r="L1756" s="1" t="s">
        <v>10086</v>
      </c>
      <c r="M1756" s="1" t="s">
        <v>168</v>
      </c>
      <c r="N1756" s="1" t="s">
        <v>49</v>
      </c>
      <c r="O1756" s="1" t="s">
        <v>10087</v>
      </c>
      <c r="P1756" s="1" t="s">
        <v>10088</v>
      </c>
      <c r="Q1756">
        <v>75</v>
      </c>
      <c r="R1756">
        <v>25</v>
      </c>
      <c r="S1756">
        <v>50</v>
      </c>
      <c r="T1756">
        <v>20</v>
      </c>
      <c r="U1756">
        <v>8</v>
      </c>
      <c r="V1756">
        <v>200</v>
      </c>
      <c r="W1756" s="1" t="s">
        <v>72</v>
      </c>
      <c r="X1756" s="1" t="s">
        <v>73</v>
      </c>
      <c r="Y1756" s="1" t="s">
        <v>74</v>
      </c>
      <c r="Z1756">
        <v>19</v>
      </c>
      <c r="AA1756" s="2">
        <v>45706</v>
      </c>
      <c r="AB1756">
        <v>160632.76999999999</v>
      </c>
      <c r="AC1756">
        <v>218705.4</v>
      </c>
      <c r="AD1756">
        <v>12047457.75</v>
      </c>
      <c r="AE1756" s="1" t="s">
        <v>55</v>
      </c>
      <c r="AF1756" s="2">
        <v>46156</v>
      </c>
      <c r="AG1756" s="2">
        <v>45711</v>
      </c>
      <c r="AH1756" s="2">
        <v>46915</v>
      </c>
      <c r="AI1756" s="1" t="s">
        <v>91</v>
      </c>
      <c r="AJ1756" s="1" t="s">
        <v>92</v>
      </c>
    </row>
    <row r="1757" spans="1:36">
      <c r="A1757" s="1" t="s">
        <v>10089</v>
      </c>
      <c r="B1757" s="1" t="s">
        <v>10090</v>
      </c>
      <c r="C1757" s="1" t="s">
        <v>10091</v>
      </c>
      <c r="D1757" s="1" t="s">
        <v>837</v>
      </c>
      <c r="E1757" s="1" t="s">
        <v>265</v>
      </c>
      <c r="F1757" s="1" t="s">
        <v>622</v>
      </c>
      <c r="G1757" s="1" t="s">
        <v>747</v>
      </c>
      <c r="H1757" s="1" t="s">
        <v>43</v>
      </c>
      <c r="I1757" s="1" t="s">
        <v>44</v>
      </c>
      <c r="J1757" t="s">
        <v>45</v>
      </c>
      <c r="K1757" t="s">
        <v>46</v>
      </c>
      <c r="L1757" s="1" t="s">
        <v>9158</v>
      </c>
      <c r="M1757" s="1" t="s">
        <v>126</v>
      </c>
      <c r="N1757" s="1" t="s">
        <v>236</v>
      </c>
      <c r="O1757" s="1" t="s">
        <v>10092</v>
      </c>
      <c r="P1757" s="1" t="s">
        <v>10093</v>
      </c>
      <c r="Q1757">
        <v>168</v>
      </c>
      <c r="R1757">
        <v>54</v>
      </c>
      <c r="S1757">
        <v>114</v>
      </c>
      <c r="U1757">
        <v>22</v>
      </c>
      <c r="V1757">
        <v>375</v>
      </c>
      <c r="W1757" s="1" t="s">
        <v>72</v>
      </c>
      <c r="X1757" s="1" t="s">
        <v>73</v>
      </c>
      <c r="Y1757" s="1" t="s">
        <v>74</v>
      </c>
      <c r="Z1757">
        <v>20</v>
      </c>
      <c r="AA1757" s="2"/>
      <c r="AB1757">
        <v>588095.23</v>
      </c>
      <c r="AC1757">
        <v>830655.73</v>
      </c>
      <c r="AD1757">
        <v>98799998.640000001</v>
      </c>
      <c r="AE1757" s="1" t="s">
        <v>55</v>
      </c>
      <c r="AF1757" s="2">
        <v>46201</v>
      </c>
      <c r="AG1757" s="2">
        <v>46139</v>
      </c>
      <c r="AH1757" s="2"/>
      <c r="AI1757" s="1" t="s">
        <v>91</v>
      </c>
      <c r="AJ1757" s="1" t="s">
        <v>92</v>
      </c>
    </row>
    <row r="1758" spans="1:36">
      <c r="A1758" s="1" t="s">
        <v>10094</v>
      </c>
      <c r="B1758" s="1" t="s">
        <v>10095</v>
      </c>
      <c r="C1758" s="1" t="s">
        <v>10096</v>
      </c>
      <c r="D1758" s="1" t="s">
        <v>799</v>
      </c>
      <c r="E1758" s="1" t="s">
        <v>254</v>
      </c>
      <c r="F1758" s="1" t="s">
        <v>135</v>
      </c>
      <c r="G1758" s="1" t="s">
        <v>136</v>
      </c>
      <c r="H1758" s="1" t="s">
        <v>137</v>
      </c>
      <c r="I1758" s="1" t="s">
        <v>44</v>
      </c>
      <c r="J1758" t="s">
        <v>82</v>
      </c>
      <c r="K1758" t="s">
        <v>83</v>
      </c>
      <c r="L1758" s="1" t="s">
        <v>3516</v>
      </c>
      <c r="M1758" s="1" t="s">
        <v>168</v>
      </c>
      <c r="N1758" s="1" t="s">
        <v>194</v>
      </c>
      <c r="O1758" s="1" t="s">
        <v>10097</v>
      </c>
      <c r="P1758" s="1" t="s">
        <v>10098</v>
      </c>
      <c r="Q1758">
        <v>118</v>
      </c>
      <c r="R1758">
        <v>0</v>
      </c>
      <c r="S1758">
        <v>118</v>
      </c>
      <c r="T1758">
        <v>20</v>
      </c>
      <c r="U1758">
        <v>6</v>
      </c>
      <c r="V1758">
        <v>80</v>
      </c>
      <c r="W1758" s="1" t="s">
        <v>259</v>
      </c>
      <c r="X1758" s="1" t="s">
        <v>260</v>
      </c>
      <c r="Y1758" s="1" t="s">
        <v>54</v>
      </c>
      <c r="Z1758">
        <v>8</v>
      </c>
      <c r="AA1758" s="2">
        <v>45767</v>
      </c>
      <c r="AB1758">
        <v>4307.3100000000004</v>
      </c>
      <c r="AC1758">
        <v>6348.11</v>
      </c>
      <c r="AD1758">
        <v>508262.58</v>
      </c>
      <c r="AE1758" s="1" t="s">
        <v>55</v>
      </c>
      <c r="AF1758" s="2">
        <v>46196</v>
      </c>
      <c r="AG1758" s="2">
        <v>45776</v>
      </c>
      <c r="AH1758" s="2">
        <v>46382</v>
      </c>
      <c r="AI1758" s="1" t="s">
        <v>410</v>
      </c>
      <c r="AJ1758" s="1" t="s">
        <v>92</v>
      </c>
    </row>
    <row r="1759" spans="1:36">
      <c r="A1759" s="1" t="s">
        <v>10099</v>
      </c>
      <c r="B1759" s="1" t="s">
        <v>10100</v>
      </c>
      <c r="C1759" s="1" t="s">
        <v>10101</v>
      </c>
      <c r="D1759" s="1" t="s">
        <v>185</v>
      </c>
      <c r="E1759" s="1" t="s">
        <v>186</v>
      </c>
      <c r="F1759" s="1" t="s">
        <v>111</v>
      </c>
      <c r="G1759" s="1" t="s">
        <v>112</v>
      </c>
      <c r="H1759" s="1" t="s">
        <v>43</v>
      </c>
      <c r="I1759" s="1" t="s">
        <v>44</v>
      </c>
      <c r="J1759" t="s">
        <v>45</v>
      </c>
      <c r="K1759" t="s">
        <v>46</v>
      </c>
      <c r="L1759" s="1" t="s">
        <v>7688</v>
      </c>
      <c r="M1759" s="1" t="s">
        <v>139</v>
      </c>
      <c r="N1759" s="1" t="s">
        <v>101</v>
      </c>
      <c r="O1759" s="1" t="s">
        <v>10102</v>
      </c>
      <c r="P1759" s="1" t="s">
        <v>10103</v>
      </c>
      <c r="Q1759">
        <v>0</v>
      </c>
      <c r="R1759">
        <v>0</v>
      </c>
      <c r="S1759">
        <v>0</v>
      </c>
      <c r="T1759">
        <v>25</v>
      </c>
      <c r="U1759">
        <v>10</v>
      </c>
      <c r="V1759">
        <v>150</v>
      </c>
      <c r="W1759" s="1" t="s">
        <v>151</v>
      </c>
      <c r="X1759" s="1" t="s">
        <v>152</v>
      </c>
      <c r="Y1759" s="1" t="s">
        <v>153</v>
      </c>
      <c r="Z1759">
        <v>34</v>
      </c>
      <c r="AA1759" s="2">
        <v>46010</v>
      </c>
      <c r="AB1759">
        <v>148181.85999999999</v>
      </c>
      <c r="AC1759">
        <v>183075.34</v>
      </c>
      <c r="AD1759">
        <v>0</v>
      </c>
      <c r="AE1759" s="1" t="s">
        <v>55</v>
      </c>
      <c r="AF1759" s="2">
        <v>46190</v>
      </c>
      <c r="AG1759" s="2">
        <v>46011</v>
      </c>
      <c r="AH1759" s="2"/>
      <c r="AI1759" s="1" t="s">
        <v>56</v>
      </c>
      <c r="AJ1759" s="1" t="s">
        <v>57</v>
      </c>
    </row>
    <row r="1760" spans="1:36">
      <c r="A1760" s="1" t="s">
        <v>10104</v>
      </c>
      <c r="B1760" s="1" t="s">
        <v>10105</v>
      </c>
      <c r="C1760" s="1" t="s">
        <v>10106</v>
      </c>
      <c r="D1760" s="1" t="s">
        <v>355</v>
      </c>
      <c r="E1760" s="1" t="s">
        <v>62</v>
      </c>
      <c r="F1760" s="1" t="s">
        <v>123</v>
      </c>
      <c r="G1760" s="1" t="s">
        <v>124</v>
      </c>
      <c r="H1760" s="1" t="s">
        <v>43</v>
      </c>
      <c r="I1760" s="1" t="s">
        <v>44</v>
      </c>
      <c r="J1760" t="s">
        <v>45</v>
      </c>
      <c r="K1760" t="s">
        <v>46</v>
      </c>
      <c r="L1760" s="1" t="s">
        <v>10107</v>
      </c>
      <c r="M1760" s="1" t="s">
        <v>126</v>
      </c>
      <c r="N1760" s="1" t="s">
        <v>49</v>
      </c>
      <c r="O1760" s="1" t="s">
        <v>10108</v>
      </c>
      <c r="P1760" s="1" t="s">
        <v>10109</v>
      </c>
      <c r="Q1760">
        <v>86</v>
      </c>
      <c r="R1760">
        <v>28</v>
      </c>
      <c r="S1760">
        <v>58</v>
      </c>
      <c r="T1760">
        <v>60</v>
      </c>
      <c r="U1760">
        <v>18</v>
      </c>
      <c r="V1760">
        <v>240</v>
      </c>
      <c r="W1760" s="1" t="s">
        <v>151</v>
      </c>
      <c r="X1760" s="1" t="s">
        <v>152</v>
      </c>
      <c r="Y1760" s="1" t="s">
        <v>153</v>
      </c>
      <c r="Z1760">
        <v>39</v>
      </c>
      <c r="AA1760" s="2">
        <v>45957</v>
      </c>
      <c r="AB1760">
        <v>631817.04</v>
      </c>
      <c r="AC1760">
        <v>831532.24</v>
      </c>
      <c r="AD1760">
        <v>54336265.439999998</v>
      </c>
      <c r="AE1760" s="1" t="s">
        <v>55</v>
      </c>
      <c r="AF1760" s="2">
        <v>46177</v>
      </c>
      <c r="AG1760" s="2">
        <v>45960</v>
      </c>
      <c r="AH1760" s="2"/>
      <c r="AI1760" s="1" t="s">
        <v>91</v>
      </c>
      <c r="AJ1760" s="1" t="s">
        <v>92</v>
      </c>
    </row>
    <row r="1761" spans="1:36">
      <c r="A1761" s="1" t="s">
        <v>10110</v>
      </c>
      <c r="B1761" s="1" t="s">
        <v>10111</v>
      </c>
      <c r="C1761" s="1" t="s">
        <v>10112</v>
      </c>
      <c r="D1761" s="1" t="s">
        <v>521</v>
      </c>
      <c r="E1761" s="1" t="s">
        <v>243</v>
      </c>
      <c r="F1761" s="1" t="s">
        <v>244</v>
      </c>
      <c r="G1761" s="1" t="s">
        <v>245</v>
      </c>
      <c r="H1761" s="1" t="s">
        <v>43</v>
      </c>
      <c r="I1761" s="1" t="s">
        <v>44</v>
      </c>
      <c r="J1761" t="s">
        <v>82</v>
      </c>
      <c r="K1761" t="s">
        <v>83</v>
      </c>
      <c r="L1761" s="1" t="s">
        <v>10113</v>
      </c>
      <c r="M1761" s="1" t="s">
        <v>68</v>
      </c>
      <c r="N1761" s="1" t="s">
        <v>49</v>
      </c>
      <c r="O1761" s="1" t="s">
        <v>10114</v>
      </c>
      <c r="P1761" s="1" t="s">
        <v>10115</v>
      </c>
      <c r="Q1761">
        <v>176</v>
      </c>
      <c r="R1761">
        <v>40</v>
      </c>
      <c r="S1761">
        <v>136</v>
      </c>
      <c r="T1761">
        <v>25</v>
      </c>
      <c r="U1761">
        <v>7</v>
      </c>
      <c r="V1761">
        <v>125</v>
      </c>
      <c r="W1761" s="1" t="s">
        <v>161</v>
      </c>
      <c r="X1761" s="1" t="s">
        <v>162</v>
      </c>
      <c r="Y1761" s="1" t="s">
        <v>54</v>
      </c>
      <c r="Z1761">
        <v>4</v>
      </c>
      <c r="AA1761" s="2">
        <v>45844</v>
      </c>
      <c r="AB1761">
        <v>151083.44</v>
      </c>
      <c r="AC1761">
        <v>192695.56</v>
      </c>
      <c r="AD1761">
        <v>26590685.440000001</v>
      </c>
      <c r="AE1761" s="1" t="s">
        <v>55</v>
      </c>
      <c r="AF1761" s="2">
        <v>46195</v>
      </c>
      <c r="AG1761" s="2">
        <v>45857</v>
      </c>
      <c r="AH1761" s="2"/>
      <c r="AI1761" s="1" t="s">
        <v>410</v>
      </c>
      <c r="AJ1761" s="1" t="s">
        <v>92</v>
      </c>
    </row>
    <row r="1762" spans="1:36">
      <c r="A1762" s="1" t="s">
        <v>10116</v>
      </c>
      <c r="B1762" s="1" t="s">
        <v>10117</v>
      </c>
      <c r="C1762" s="1" t="s">
        <v>10118</v>
      </c>
      <c r="D1762" s="1" t="s">
        <v>355</v>
      </c>
      <c r="E1762" s="1" t="s">
        <v>62</v>
      </c>
      <c r="F1762" s="1" t="s">
        <v>123</v>
      </c>
      <c r="G1762" s="1" t="s">
        <v>124</v>
      </c>
      <c r="H1762" s="1" t="s">
        <v>43</v>
      </c>
      <c r="I1762" s="1" t="s">
        <v>44</v>
      </c>
      <c r="J1762" t="s">
        <v>45</v>
      </c>
      <c r="K1762" t="s">
        <v>46</v>
      </c>
      <c r="L1762" s="1" t="s">
        <v>3164</v>
      </c>
      <c r="M1762" s="1" t="s">
        <v>48</v>
      </c>
      <c r="N1762" s="1" t="s">
        <v>236</v>
      </c>
      <c r="O1762" s="1" t="s">
        <v>10119</v>
      </c>
      <c r="P1762" s="1" t="s">
        <v>10120</v>
      </c>
      <c r="Q1762">
        <v>153</v>
      </c>
      <c r="R1762">
        <v>30</v>
      </c>
      <c r="S1762">
        <v>123</v>
      </c>
      <c r="T1762">
        <v>20</v>
      </c>
      <c r="U1762">
        <v>6</v>
      </c>
      <c r="V1762">
        <v>120</v>
      </c>
      <c r="W1762" s="1" t="s">
        <v>52</v>
      </c>
      <c r="X1762" s="1" t="s">
        <v>53</v>
      </c>
      <c r="Y1762" s="1" t="s">
        <v>54</v>
      </c>
      <c r="Z1762">
        <v>2</v>
      </c>
      <c r="AA1762" s="2">
        <v>45945</v>
      </c>
      <c r="AB1762">
        <v>266323.8</v>
      </c>
      <c r="AC1762">
        <v>377907.23</v>
      </c>
      <c r="AD1762">
        <v>40747541.399999999</v>
      </c>
      <c r="AE1762" s="1" t="s">
        <v>55</v>
      </c>
      <c r="AF1762" s="2">
        <v>46187</v>
      </c>
      <c r="AG1762" s="2">
        <v>45957</v>
      </c>
      <c r="AH1762" s="2"/>
      <c r="AI1762" s="1" t="s">
        <v>410</v>
      </c>
      <c r="AJ1762" s="1" t="s">
        <v>92</v>
      </c>
    </row>
    <row r="1763" spans="1:36">
      <c r="A1763" s="1" t="s">
        <v>10121</v>
      </c>
      <c r="B1763" s="1" t="s">
        <v>10122</v>
      </c>
      <c r="C1763" s="1" t="s">
        <v>10123</v>
      </c>
      <c r="D1763" s="1" t="s">
        <v>1912</v>
      </c>
      <c r="E1763" s="1" t="s">
        <v>714</v>
      </c>
      <c r="F1763" s="1" t="s">
        <v>97</v>
      </c>
      <c r="G1763" s="1" t="s">
        <v>715</v>
      </c>
      <c r="H1763" s="1" t="s">
        <v>43</v>
      </c>
      <c r="I1763" s="1" t="s">
        <v>44</v>
      </c>
      <c r="J1763" t="s">
        <v>45</v>
      </c>
      <c r="K1763" t="s">
        <v>46</v>
      </c>
      <c r="L1763" s="1" t="s">
        <v>10124</v>
      </c>
      <c r="M1763" s="1" t="s">
        <v>126</v>
      </c>
      <c r="N1763" s="1" t="s">
        <v>194</v>
      </c>
      <c r="O1763" s="1" t="s">
        <v>10125</v>
      </c>
      <c r="P1763" s="1" t="s">
        <v>10126</v>
      </c>
      <c r="Q1763">
        <v>43</v>
      </c>
      <c r="R1763">
        <v>10</v>
      </c>
      <c r="S1763">
        <v>33</v>
      </c>
      <c r="T1763">
        <v>75</v>
      </c>
      <c r="U1763">
        <v>30</v>
      </c>
      <c r="V1763">
        <v>600</v>
      </c>
      <c r="W1763" s="1" t="s">
        <v>151</v>
      </c>
      <c r="X1763" s="1" t="s">
        <v>152</v>
      </c>
      <c r="Y1763" s="1" t="s">
        <v>153</v>
      </c>
      <c r="Z1763">
        <v>36</v>
      </c>
      <c r="AA1763" s="2">
        <v>45782</v>
      </c>
      <c r="AB1763">
        <v>69151.3</v>
      </c>
      <c r="AC1763">
        <v>84289.67</v>
      </c>
      <c r="AD1763">
        <v>2973505.9</v>
      </c>
      <c r="AE1763" s="1" t="s">
        <v>55</v>
      </c>
      <c r="AF1763" s="2">
        <v>46142</v>
      </c>
      <c r="AG1763" s="2">
        <v>45783</v>
      </c>
      <c r="AH1763" s="2"/>
      <c r="AI1763" s="1" t="s">
        <v>129</v>
      </c>
      <c r="AJ1763" s="1" t="s">
        <v>57</v>
      </c>
    </row>
    <row r="1764" spans="1:36">
      <c r="A1764" s="1" t="s">
        <v>10127</v>
      </c>
      <c r="B1764" s="1" t="s">
        <v>10128</v>
      </c>
      <c r="C1764" s="1" t="s">
        <v>10129</v>
      </c>
      <c r="D1764" s="1" t="s">
        <v>613</v>
      </c>
      <c r="E1764" s="1" t="s">
        <v>40</v>
      </c>
      <c r="F1764" s="1" t="s">
        <v>97</v>
      </c>
      <c r="G1764" s="1" t="s">
        <v>1110</v>
      </c>
      <c r="H1764" s="1" t="s">
        <v>43</v>
      </c>
      <c r="I1764" s="1" t="s">
        <v>44</v>
      </c>
      <c r="J1764" t="s">
        <v>65</v>
      </c>
      <c r="K1764" t="s">
        <v>66</v>
      </c>
      <c r="L1764" s="1" t="s">
        <v>10130</v>
      </c>
      <c r="M1764" s="1" t="s">
        <v>68</v>
      </c>
      <c r="N1764" s="1" t="s">
        <v>49</v>
      </c>
      <c r="O1764" s="1" t="s">
        <v>10131</v>
      </c>
      <c r="P1764" s="1" t="s">
        <v>10132</v>
      </c>
      <c r="Q1764">
        <v>0</v>
      </c>
      <c r="R1764">
        <v>0</v>
      </c>
      <c r="S1764">
        <v>0</v>
      </c>
      <c r="T1764">
        <v>75</v>
      </c>
      <c r="U1764">
        <v>37</v>
      </c>
      <c r="V1764">
        <v>600</v>
      </c>
      <c r="W1764" s="1" t="s">
        <v>161</v>
      </c>
      <c r="X1764" s="1" t="s">
        <v>162</v>
      </c>
      <c r="Y1764" s="1" t="s">
        <v>54</v>
      </c>
      <c r="Z1764">
        <v>6</v>
      </c>
      <c r="AA1764" s="2">
        <v>45858</v>
      </c>
      <c r="AB1764">
        <v>208976.17</v>
      </c>
      <c r="AC1764">
        <v>276032.26</v>
      </c>
      <c r="AD1764">
        <v>0</v>
      </c>
      <c r="AE1764" s="1" t="s">
        <v>55</v>
      </c>
      <c r="AF1764" s="2">
        <v>46146</v>
      </c>
      <c r="AG1764" s="2">
        <v>45867</v>
      </c>
      <c r="AH1764" s="2"/>
      <c r="AI1764" s="1" t="s">
        <v>56</v>
      </c>
      <c r="AJ1764" s="1" t="s">
        <v>57</v>
      </c>
    </row>
    <row r="1765" spans="1:36">
      <c r="A1765" s="1" t="s">
        <v>10133</v>
      </c>
      <c r="B1765" s="1" t="s">
        <v>10134</v>
      </c>
      <c r="C1765" s="1" t="s">
        <v>10135</v>
      </c>
      <c r="D1765" s="1" t="s">
        <v>662</v>
      </c>
      <c r="E1765" s="1" t="s">
        <v>186</v>
      </c>
      <c r="F1765" s="1" t="s">
        <v>80</v>
      </c>
      <c r="G1765" s="1" t="s">
        <v>176</v>
      </c>
      <c r="H1765" s="1" t="s">
        <v>43</v>
      </c>
      <c r="I1765" s="1" t="s">
        <v>44</v>
      </c>
      <c r="J1765" t="s">
        <v>82</v>
      </c>
      <c r="K1765" t="s">
        <v>83</v>
      </c>
      <c r="L1765" s="1" t="s">
        <v>2556</v>
      </c>
      <c r="M1765" s="1" t="s">
        <v>114</v>
      </c>
      <c r="N1765" s="1" t="s">
        <v>194</v>
      </c>
      <c r="O1765" s="1" t="s">
        <v>10136</v>
      </c>
      <c r="P1765" s="1" t="s">
        <v>10137</v>
      </c>
      <c r="Q1765">
        <v>21</v>
      </c>
      <c r="R1765">
        <v>1</v>
      </c>
      <c r="S1765">
        <v>20</v>
      </c>
      <c r="T1765">
        <v>30</v>
      </c>
      <c r="U1765">
        <v>15</v>
      </c>
      <c r="V1765">
        <v>120</v>
      </c>
      <c r="W1765" s="1" t="s">
        <v>308</v>
      </c>
      <c r="X1765" s="1" t="s">
        <v>309</v>
      </c>
      <c r="Y1765" s="1" t="s">
        <v>74</v>
      </c>
      <c r="Z1765">
        <v>22</v>
      </c>
      <c r="AA1765" s="2">
        <v>45985</v>
      </c>
      <c r="AB1765">
        <v>1195100.71</v>
      </c>
      <c r="AC1765">
        <v>1618165.77</v>
      </c>
      <c r="AD1765">
        <v>25097114.91</v>
      </c>
      <c r="AE1765" s="1" t="s">
        <v>55</v>
      </c>
      <c r="AF1765" s="2">
        <v>46166</v>
      </c>
      <c r="AG1765" s="2">
        <v>46000</v>
      </c>
      <c r="AH1765" s="2"/>
      <c r="AI1765" s="1" t="s">
        <v>129</v>
      </c>
      <c r="AJ1765" s="1" t="s">
        <v>57</v>
      </c>
    </row>
    <row r="1766" spans="1:36">
      <c r="A1766" s="1" t="s">
        <v>10138</v>
      </c>
      <c r="B1766" s="1" t="s">
        <v>10139</v>
      </c>
      <c r="C1766" s="1" t="s">
        <v>10140</v>
      </c>
      <c r="D1766" s="1" t="s">
        <v>799</v>
      </c>
      <c r="E1766" s="1" t="s">
        <v>254</v>
      </c>
      <c r="F1766" s="1" t="s">
        <v>135</v>
      </c>
      <c r="G1766" s="1" t="s">
        <v>166</v>
      </c>
      <c r="H1766" s="1" t="s">
        <v>137</v>
      </c>
      <c r="I1766" s="1" t="s">
        <v>44</v>
      </c>
      <c r="J1766" t="s">
        <v>82</v>
      </c>
      <c r="K1766" t="s">
        <v>83</v>
      </c>
      <c r="L1766" s="1" t="s">
        <v>171</v>
      </c>
      <c r="M1766" s="1" t="s">
        <v>100</v>
      </c>
      <c r="N1766" s="1" t="s">
        <v>236</v>
      </c>
      <c r="O1766" s="1" t="s">
        <v>10141</v>
      </c>
      <c r="P1766" s="1" t="s">
        <v>10142</v>
      </c>
      <c r="Q1766">
        <v>141</v>
      </c>
      <c r="R1766">
        <v>12</v>
      </c>
      <c r="S1766">
        <v>129</v>
      </c>
      <c r="T1766">
        <v>25</v>
      </c>
      <c r="U1766">
        <v>7</v>
      </c>
      <c r="V1766">
        <v>150</v>
      </c>
      <c r="W1766" s="1" t="s">
        <v>308</v>
      </c>
      <c r="X1766" s="1" t="s">
        <v>309</v>
      </c>
      <c r="Y1766" s="1" t="s">
        <v>74</v>
      </c>
      <c r="Z1766">
        <v>22</v>
      </c>
      <c r="AA1766" s="2">
        <v>45869</v>
      </c>
      <c r="AB1766">
        <v>21652.45</v>
      </c>
      <c r="AC1766">
        <v>30238.45</v>
      </c>
      <c r="AD1766">
        <v>3052995.45</v>
      </c>
      <c r="AE1766" s="1" t="s">
        <v>55</v>
      </c>
      <c r="AF1766" s="2">
        <v>46165</v>
      </c>
      <c r="AG1766" s="2">
        <v>45881</v>
      </c>
      <c r="AH1766" s="2">
        <v>46268</v>
      </c>
      <c r="AI1766" s="1" t="s">
        <v>91</v>
      </c>
      <c r="AJ1766" s="1" t="s">
        <v>92</v>
      </c>
    </row>
    <row r="1767" spans="1:36">
      <c r="A1767" s="1" t="s">
        <v>10143</v>
      </c>
      <c r="B1767" s="1" t="s">
        <v>10144</v>
      </c>
      <c r="C1767" s="1" t="s">
        <v>10145</v>
      </c>
      <c r="D1767" s="1" t="s">
        <v>2078</v>
      </c>
      <c r="E1767" s="1" t="s">
        <v>243</v>
      </c>
      <c r="F1767" s="1" t="s">
        <v>244</v>
      </c>
      <c r="G1767" s="1" t="s">
        <v>245</v>
      </c>
      <c r="H1767" s="1" t="s">
        <v>43</v>
      </c>
      <c r="I1767" s="1" t="s">
        <v>44</v>
      </c>
      <c r="J1767" t="s">
        <v>82</v>
      </c>
      <c r="K1767" t="s">
        <v>83</v>
      </c>
      <c r="L1767" s="1" t="s">
        <v>10146</v>
      </c>
      <c r="M1767" s="1" t="s">
        <v>126</v>
      </c>
      <c r="N1767" s="1" t="s">
        <v>115</v>
      </c>
      <c r="O1767" s="1" t="s">
        <v>10147</v>
      </c>
      <c r="P1767" s="1" t="s">
        <v>3697</v>
      </c>
      <c r="Q1767">
        <v>30</v>
      </c>
      <c r="R1767">
        <v>9</v>
      </c>
      <c r="S1767">
        <v>21</v>
      </c>
      <c r="T1767">
        <v>60</v>
      </c>
      <c r="U1767">
        <v>30</v>
      </c>
      <c r="V1767">
        <v>360</v>
      </c>
      <c r="W1767" s="1" t="s">
        <v>88</v>
      </c>
      <c r="X1767" s="1" t="s">
        <v>89</v>
      </c>
      <c r="Y1767" s="1" t="s">
        <v>90</v>
      </c>
      <c r="Z1767">
        <v>30</v>
      </c>
      <c r="AA1767" s="2">
        <v>46041</v>
      </c>
      <c r="AB1767">
        <v>15617</v>
      </c>
      <c r="AC1767">
        <v>20800.849999999999</v>
      </c>
      <c r="AD1767">
        <v>468510</v>
      </c>
      <c r="AE1767" s="1" t="s">
        <v>55</v>
      </c>
      <c r="AF1767" s="2">
        <v>46157</v>
      </c>
      <c r="AG1767" s="2">
        <v>46055</v>
      </c>
      <c r="AH1767" s="2"/>
      <c r="AI1767" s="1" t="s">
        <v>129</v>
      </c>
      <c r="AJ1767" s="1" t="s">
        <v>57</v>
      </c>
    </row>
    <row r="1768" spans="1:36">
      <c r="A1768" s="1" t="s">
        <v>10148</v>
      </c>
      <c r="B1768" s="1" t="s">
        <v>10149</v>
      </c>
      <c r="C1768" s="1" t="s">
        <v>10150</v>
      </c>
      <c r="D1768" s="1" t="s">
        <v>109</v>
      </c>
      <c r="E1768" s="1" t="s">
        <v>110</v>
      </c>
      <c r="F1768" s="1" t="s">
        <v>111</v>
      </c>
      <c r="G1768" s="1" t="s">
        <v>112</v>
      </c>
      <c r="H1768" s="1" t="s">
        <v>43</v>
      </c>
      <c r="I1768" s="1" t="s">
        <v>44</v>
      </c>
      <c r="J1768" t="s">
        <v>45</v>
      </c>
      <c r="K1768" t="s">
        <v>46</v>
      </c>
      <c r="L1768" s="1" t="s">
        <v>10151</v>
      </c>
      <c r="M1768" s="1" t="s">
        <v>100</v>
      </c>
      <c r="N1768" s="1" t="s">
        <v>194</v>
      </c>
      <c r="O1768" s="1" t="s">
        <v>10152</v>
      </c>
      <c r="P1768" s="1" t="s">
        <v>10153</v>
      </c>
      <c r="Q1768">
        <v>105</v>
      </c>
      <c r="R1768">
        <v>22</v>
      </c>
      <c r="S1768">
        <v>83</v>
      </c>
      <c r="T1768">
        <v>30</v>
      </c>
      <c r="U1768">
        <v>15</v>
      </c>
      <c r="V1768">
        <v>120</v>
      </c>
      <c r="W1768" s="1" t="s">
        <v>151</v>
      </c>
      <c r="X1768" s="1" t="s">
        <v>152</v>
      </c>
      <c r="Y1768" s="1" t="s">
        <v>153</v>
      </c>
      <c r="Z1768">
        <v>37</v>
      </c>
      <c r="AA1768" s="2">
        <v>46093</v>
      </c>
      <c r="AB1768">
        <v>197461.67</v>
      </c>
      <c r="AC1768">
        <v>260405.2</v>
      </c>
      <c r="AD1768">
        <v>20733475.350000001</v>
      </c>
      <c r="AE1768" s="1" t="s">
        <v>55</v>
      </c>
      <c r="AF1768" s="2">
        <v>46175</v>
      </c>
      <c r="AG1768" s="2">
        <v>46108</v>
      </c>
      <c r="AH1768" s="2"/>
      <c r="AI1768" s="1" t="s">
        <v>91</v>
      </c>
      <c r="AJ1768" s="1" t="s">
        <v>92</v>
      </c>
    </row>
    <row r="1769" spans="1:36">
      <c r="A1769" s="1" t="s">
        <v>10154</v>
      </c>
      <c r="B1769" s="1" t="s">
        <v>10155</v>
      </c>
      <c r="C1769" s="1" t="s">
        <v>10156</v>
      </c>
      <c r="D1769" s="1" t="s">
        <v>1148</v>
      </c>
      <c r="E1769" s="1" t="s">
        <v>62</v>
      </c>
      <c r="F1769" s="1" t="s">
        <v>622</v>
      </c>
      <c r="G1769" s="1" t="s">
        <v>285</v>
      </c>
      <c r="H1769" s="1" t="s">
        <v>43</v>
      </c>
      <c r="I1769" s="1" t="s">
        <v>44</v>
      </c>
      <c r="J1769" t="s">
        <v>82</v>
      </c>
      <c r="K1769" t="s">
        <v>83</v>
      </c>
      <c r="L1769" s="1" t="s">
        <v>10157</v>
      </c>
      <c r="M1769" s="1" t="s">
        <v>126</v>
      </c>
      <c r="N1769" s="1" t="s">
        <v>203</v>
      </c>
      <c r="O1769" s="1" t="s">
        <v>10158</v>
      </c>
      <c r="P1769" s="1" t="s">
        <v>10159</v>
      </c>
      <c r="Q1769">
        <v>65</v>
      </c>
      <c r="R1769">
        <v>20</v>
      </c>
      <c r="S1769">
        <v>45</v>
      </c>
      <c r="T1769">
        <v>10</v>
      </c>
      <c r="U1769">
        <v>5</v>
      </c>
      <c r="V1769">
        <v>80</v>
      </c>
      <c r="W1769" s="1" t="s">
        <v>104</v>
      </c>
      <c r="X1769" s="1" t="s">
        <v>105</v>
      </c>
      <c r="Y1769" s="1" t="s">
        <v>54</v>
      </c>
      <c r="Z1769">
        <v>4</v>
      </c>
      <c r="AA1769" s="2">
        <v>46068</v>
      </c>
      <c r="AB1769">
        <v>506139.04</v>
      </c>
      <c r="AC1769">
        <v>746019.78</v>
      </c>
      <c r="AD1769">
        <v>32899037.600000001</v>
      </c>
      <c r="AE1769" s="1" t="s">
        <v>55</v>
      </c>
      <c r="AF1769" s="2">
        <v>46197</v>
      </c>
      <c r="AG1769" s="2">
        <v>46078</v>
      </c>
      <c r="AH1769" s="2"/>
      <c r="AI1769" s="1" t="s">
        <v>91</v>
      </c>
      <c r="AJ1769" s="1" t="s">
        <v>92</v>
      </c>
    </row>
    <row r="1770" spans="1:36">
      <c r="A1770" s="1" t="s">
        <v>10160</v>
      </c>
      <c r="B1770" s="1" t="s">
        <v>10161</v>
      </c>
      <c r="C1770" s="1" t="s">
        <v>10162</v>
      </c>
      <c r="D1770" s="1" t="s">
        <v>799</v>
      </c>
      <c r="E1770" s="1" t="s">
        <v>254</v>
      </c>
      <c r="F1770" s="1" t="s">
        <v>135</v>
      </c>
      <c r="G1770" s="1" t="s">
        <v>166</v>
      </c>
      <c r="H1770" s="1" t="s">
        <v>137</v>
      </c>
      <c r="I1770" s="1" t="s">
        <v>44</v>
      </c>
      <c r="J1770" t="s">
        <v>45</v>
      </c>
      <c r="K1770" t="s">
        <v>46</v>
      </c>
      <c r="L1770" s="1" t="s">
        <v>3025</v>
      </c>
      <c r="M1770" s="1" t="s">
        <v>100</v>
      </c>
      <c r="N1770" s="1" t="s">
        <v>69</v>
      </c>
      <c r="O1770" s="1" t="s">
        <v>10163</v>
      </c>
      <c r="P1770" s="1" t="s">
        <v>10164</v>
      </c>
      <c r="Q1770">
        <v>82</v>
      </c>
      <c r="R1770">
        <v>29</v>
      </c>
      <c r="S1770">
        <v>53</v>
      </c>
      <c r="T1770">
        <v>60</v>
      </c>
      <c r="U1770">
        <v>24</v>
      </c>
      <c r="V1770">
        <v>300</v>
      </c>
      <c r="W1770" s="1" t="s">
        <v>249</v>
      </c>
      <c r="X1770" s="1" t="s">
        <v>375</v>
      </c>
      <c r="Y1770" s="1" t="s">
        <v>54</v>
      </c>
      <c r="Z1770">
        <v>6</v>
      </c>
      <c r="AA1770" s="2">
        <v>46049</v>
      </c>
      <c r="AB1770">
        <v>4023.58</v>
      </c>
      <c r="AC1770">
        <v>5346.53</v>
      </c>
      <c r="AD1770">
        <v>329933.56</v>
      </c>
      <c r="AE1770" s="1" t="s">
        <v>55</v>
      </c>
      <c r="AF1770" s="2">
        <v>46142</v>
      </c>
      <c r="AG1770" s="2">
        <v>46062</v>
      </c>
      <c r="AH1770" s="2">
        <v>46359</v>
      </c>
      <c r="AI1770" s="1" t="s">
        <v>91</v>
      </c>
      <c r="AJ1770" s="1" t="s">
        <v>92</v>
      </c>
    </row>
    <row r="1771" spans="1:36">
      <c r="A1771" s="1" t="s">
        <v>10165</v>
      </c>
      <c r="B1771" s="1" t="s">
        <v>10166</v>
      </c>
      <c r="C1771" s="1" t="s">
        <v>10167</v>
      </c>
      <c r="D1771" s="1" t="s">
        <v>320</v>
      </c>
      <c r="E1771" s="1" t="s">
        <v>40</v>
      </c>
      <c r="F1771" s="1" t="s">
        <v>123</v>
      </c>
      <c r="G1771" s="1" t="s">
        <v>200</v>
      </c>
      <c r="H1771" s="1" t="s">
        <v>43</v>
      </c>
      <c r="I1771" s="1" t="s">
        <v>44</v>
      </c>
      <c r="J1771" t="s">
        <v>82</v>
      </c>
      <c r="K1771" t="s">
        <v>83</v>
      </c>
      <c r="L1771" s="1" t="s">
        <v>10168</v>
      </c>
      <c r="M1771" s="1" t="s">
        <v>48</v>
      </c>
      <c r="N1771" s="1" t="s">
        <v>203</v>
      </c>
      <c r="O1771" s="1" t="s">
        <v>10169</v>
      </c>
      <c r="P1771" s="1" t="s">
        <v>10170</v>
      </c>
      <c r="Q1771">
        <v>47</v>
      </c>
      <c r="R1771">
        <v>0</v>
      </c>
      <c r="S1771">
        <v>47</v>
      </c>
      <c r="T1771">
        <v>100</v>
      </c>
      <c r="U1771">
        <v>50</v>
      </c>
      <c r="V1771">
        <v>800</v>
      </c>
      <c r="W1771" s="1" t="s">
        <v>151</v>
      </c>
      <c r="X1771" s="1" t="s">
        <v>152</v>
      </c>
      <c r="Y1771" s="1" t="s">
        <v>153</v>
      </c>
      <c r="Z1771">
        <v>33</v>
      </c>
      <c r="AA1771" s="2">
        <v>45691</v>
      </c>
      <c r="AB1771">
        <v>276111.21000000002</v>
      </c>
      <c r="AC1771">
        <v>390644.37</v>
      </c>
      <c r="AD1771">
        <v>12977226.869999999</v>
      </c>
      <c r="AE1771" s="1" t="s">
        <v>55</v>
      </c>
      <c r="AF1771" s="2">
        <v>46196</v>
      </c>
      <c r="AG1771" s="2">
        <v>45695</v>
      </c>
      <c r="AH1771" s="2"/>
      <c r="AI1771" s="1" t="s">
        <v>129</v>
      </c>
      <c r="AJ1771" s="1" t="s">
        <v>57</v>
      </c>
    </row>
    <row r="1772" spans="1:36">
      <c r="A1772" s="1" t="s">
        <v>10171</v>
      </c>
      <c r="B1772" s="1" t="s">
        <v>10172</v>
      </c>
      <c r="C1772" s="1" t="s">
        <v>10173</v>
      </c>
      <c r="D1772" s="1" t="s">
        <v>613</v>
      </c>
      <c r="E1772" s="1" t="s">
        <v>40</v>
      </c>
      <c r="F1772" s="1" t="s">
        <v>97</v>
      </c>
      <c r="G1772" s="1" t="s">
        <v>1110</v>
      </c>
      <c r="H1772" s="1" t="s">
        <v>43</v>
      </c>
      <c r="I1772" s="1" t="s">
        <v>44</v>
      </c>
      <c r="J1772" t="s">
        <v>45</v>
      </c>
      <c r="K1772" t="s">
        <v>46</v>
      </c>
      <c r="L1772" s="1" t="s">
        <v>4452</v>
      </c>
      <c r="M1772" s="1" t="s">
        <v>139</v>
      </c>
      <c r="N1772" s="1" t="s">
        <v>203</v>
      </c>
      <c r="O1772" s="1" t="s">
        <v>10174</v>
      </c>
      <c r="P1772" s="1" t="s">
        <v>10175</v>
      </c>
      <c r="Q1772">
        <v>93</v>
      </c>
      <c r="R1772">
        <v>25</v>
      </c>
      <c r="S1772">
        <v>68</v>
      </c>
      <c r="T1772">
        <v>50</v>
      </c>
      <c r="U1772">
        <v>25</v>
      </c>
      <c r="V1772">
        <v>500</v>
      </c>
      <c r="W1772" s="1" t="s">
        <v>249</v>
      </c>
      <c r="X1772" s="1" t="s">
        <v>171</v>
      </c>
      <c r="Y1772" s="1" t="s">
        <v>54</v>
      </c>
      <c r="Z1772">
        <v>9</v>
      </c>
      <c r="AA1772" s="2">
        <v>45918</v>
      </c>
      <c r="AB1772">
        <v>157512.29</v>
      </c>
      <c r="AC1772">
        <v>186142.12</v>
      </c>
      <c r="AD1772">
        <v>14648642.970000001</v>
      </c>
      <c r="AE1772" s="1" t="s">
        <v>55</v>
      </c>
      <c r="AF1772" s="2">
        <v>46178</v>
      </c>
      <c r="AG1772" s="2">
        <v>45925</v>
      </c>
      <c r="AH1772" s="2"/>
      <c r="AI1772" s="1" t="s">
        <v>91</v>
      </c>
      <c r="AJ1772" s="1" t="s">
        <v>92</v>
      </c>
    </row>
    <row r="1773" spans="1:36">
      <c r="A1773" s="1" t="s">
        <v>10176</v>
      </c>
      <c r="B1773" s="1" t="s">
        <v>10177</v>
      </c>
      <c r="C1773" s="1" t="s">
        <v>10178</v>
      </c>
      <c r="D1773" s="1" t="s">
        <v>433</v>
      </c>
      <c r="E1773" s="1" t="s">
        <v>110</v>
      </c>
      <c r="F1773" s="1" t="s">
        <v>363</v>
      </c>
      <c r="G1773" s="1" t="s">
        <v>495</v>
      </c>
      <c r="H1773" s="1" t="s">
        <v>43</v>
      </c>
      <c r="I1773" s="1" t="s">
        <v>44</v>
      </c>
      <c r="J1773" t="s">
        <v>45</v>
      </c>
      <c r="K1773" t="s">
        <v>46</v>
      </c>
      <c r="L1773" s="1" t="s">
        <v>3582</v>
      </c>
      <c r="M1773" s="1" t="s">
        <v>139</v>
      </c>
      <c r="N1773" s="1" t="s">
        <v>278</v>
      </c>
      <c r="O1773" s="1" t="s">
        <v>10179</v>
      </c>
      <c r="P1773" s="1" t="s">
        <v>10180</v>
      </c>
      <c r="Q1773">
        <v>631</v>
      </c>
      <c r="R1773">
        <v>154</v>
      </c>
      <c r="S1773">
        <v>477</v>
      </c>
      <c r="T1773">
        <v>100</v>
      </c>
      <c r="U1773">
        <v>40</v>
      </c>
      <c r="V1773">
        <v>400</v>
      </c>
      <c r="W1773" s="1" t="s">
        <v>151</v>
      </c>
      <c r="X1773" s="1" t="s">
        <v>152</v>
      </c>
      <c r="Y1773" s="1" t="s">
        <v>153</v>
      </c>
      <c r="Z1773">
        <v>39</v>
      </c>
      <c r="AA1773" s="2">
        <v>45705</v>
      </c>
      <c r="AB1773">
        <v>59274.43</v>
      </c>
      <c r="AC1773">
        <v>87065.71</v>
      </c>
      <c r="AD1773">
        <v>37402165.329999998</v>
      </c>
      <c r="AE1773" s="1" t="s">
        <v>55</v>
      </c>
      <c r="AF1773" s="2">
        <v>46150</v>
      </c>
      <c r="AG1773" s="2">
        <v>45716</v>
      </c>
      <c r="AH1773" s="2"/>
      <c r="AI1773" s="1" t="s">
        <v>410</v>
      </c>
      <c r="AJ1773" s="1" t="s">
        <v>92</v>
      </c>
    </row>
    <row r="1774" spans="1:36">
      <c r="A1774" s="1" t="s">
        <v>10181</v>
      </c>
      <c r="B1774" s="1" t="s">
        <v>10182</v>
      </c>
      <c r="C1774" s="1" t="s">
        <v>10183</v>
      </c>
      <c r="D1774" s="1" t="s">
        <v>1135</v>
      </c>
      <c r="E1774" s="1" t="s">
        <v>122</v>
      </c>
      <c r="F1774" s="1" t="s">
        <v>123</v>
      </c>
      <c r="G1774" s="1" t="s">
        <v>124</v>
      </c>
      <c r="H1774" s="1" t="s">
        <v>43</v>
      </c>
      <c r="I1774" s="1" t="s">
        <v>44</v>
      </c>
      <c r="J1774" t="s">
        <v>45</v>
      </c>
      <c r="K1774" t="s">
        <v>46</v>
      </c>
      <c r="L1774" s="1" t="s">
        <v>1954</v>
      </c>
      <c r="M1774" s="1" t="s">
        <v>68</v>
      </c>
      <c r="N1774" s="1" t="s">
        <v>178</v>
      </c>
      <c r="O1774" s="1" t="s">
        <v>10184</v>
      </c>
      <c r="P1774" s="1" t="s">
        <v>10185</v>
      </c>
      <c r="Q1774">
        <v>123</v>
      </c>
      <c r="R1774">
        <v>23</v>
      </c>
      <c r="S1774">
        <v>100</v>
      </c>
      <c r="T1774">
        <v>60</v>
      </c>
      <c r="U1774">
        <v>30</v>
      </c>
      <c r="V1774">
        <v>600</v>
      </c>
      <c r="W1774" s="1" t="s">
        <v>249</v>
      </c>
      <c r="X1774" s="1" t="s">
        <v>375</v>
      </c>
      <c r="Y1774" s="1" t="s">
        <v>54</v>
      </c>
      <c r="Z1774">
        <v>7</v>
      </c>
      <c r="AA1774" s="2">
        <v>45807</v>
      </c>
      <c r="AB1774">
        <v>194159.19</v>
      </c>
      <c r="AC1774">
        <v>241471.83</v>
      </c>
      <c r="AD1774">
        <v>23881580.370000001</v>
      </c>
      <c r="AE1774" s="1" t="s">
        <v>55</v>
      </c>
      <c r="AF1774" s="2">
        <v>46163</v>
      </c>
      <c r="AG1774" s="2">
        <v>45817</v>
      </c>
      <c r="AH1774" s="2"/>
      <c r="AI1774" s="1" t="s">
        <v>91</v>
      </c>
      <c r="AJ1774" s="1" t="s">
        <v>92</v>
      </c>
    </row>
    <row r="1775" spans="1:36">
      <c r="A1775" s="1" t="s">
        <v>10186</v>
      </c>
      <c r="B1775" s="1" t="s">
        <v>10187</v>
      </c>
      <c r="C1775" s="1" t="s">
        <v>10188</v>
      </c>
      <c r="D1775" s="1" t="s">
        <v>133</v>
      </c>
      <c r="E1775" s="1" t="s">
        <v>134</v>
      </c>
      <c r="F1775" s="1" t="s">
        <v>135</v>
      </c>
      <c r="G1775" s="1" t="s">
        <v>136</v>
      </c>
      <c r="H1775" s="1" t="s">
        <v>137</v>
      </c>
      <c r="I1775" s="1" t="s">
        <v>44</v>
      </c>
      <c r="J1775" t="s">
        <v>45</v>
      </c>
      <c r="K1775" t="s">
        <v>46</v>
      </c>
      <c r="L1775" s="1" t="s">
        <v>793</v>
      </c>
      <c r="M1775" s="1" t="s">
        <v>48</v>
      </c>
      <c r="N1775" s="1" t="s">
        <v>49</v>
      </c>
      <c r="O1775" s="1" t="s">
        <v>10189</v>
      </c>
      <c r="P1775" s="1" t="s">
        <v>10190</v>
      </c>
      <c r="Q1775">
        <v>76</v>
      </c>
      <c r="R1775">
        <v>6</v>
      </c>
      <c r="S1775">
        <v>70</v>
      </c>
      <c r="T1775">
        <v>30</v>
      </c>
      <c r="U1775">
        <v>9</v>
      </c>
      <c r="V1775">
        <v>240</v>
      </c>
      <c r="W1775" s="1" t="s">
        <v>151</v>
      </c>
      <c r="X1775" s="1" t="s">
        <v>152</v>
      </c>
      <c r="Y1775" s="1" t="s">
        <v>153</v>
      </c>
      <c r="Z1775">
        <v>38</v>
      </c>
      <c r="AA1775" s="2">
        <v>45980</v>
      </c>
      <c r="AB1775">
        <v>9214.11</v>
      </c>
      <c r="AC1775">
        <v>11055.41</v>
      </c>
      <c r="AD1775">
        <v>700272.36</v>
      </c>
      <c r="AE1775" s="1" t="s">
        <v>55</v>
      </c>
      <c r="AF1775" s="2">
        <v>46151</v>
      </c>
      <c r="AG1775" s="2">
        <v>45989</v>
      </c>
      <c r="AH1775" s="2">
        <v>46559</v>
      </c>
      <c r="AI1775" s="1" t="s">
        <v>91</v>
      </c>
      <c r="AJ1775" s="1" t="s">
        <v>92</v>
      </c>
    </row>
    <row r="1776" spans="1:36">
      <c r="A1776" s="1" t="s">
        <v>10191</v>
      </c>
      <c r="B1776" s="1" t="s">
        <v>10192</v>
      </c>
      <c r="C1776" s="1" t="s">
        <v>10193</v>
      </c>
      <c r="D1776" s="1" t="s">
        <v>830</v>
      </c>
      <c r="E1776" s="1" t="s">
        <v>265</v>
      </c>
      <c r="F1776" s="1" t="s">
        <v>622</v>
      </c>
      <c r="G1776" s="1" t="s">
        <v>693</v>
      </c>
      <c r="H1776" s="1" t="s">
        <v>43</v>
      </c>
      <c r="I1776" s="1" t="s">
        <v>44</v>
      </c>
      <c r="J1776" t="s">
        <v>82</v>
      </c>
      <c r="K1776" t="s">
        <v>83</v>
      </c>
      <c r="L1776" s="1" t="s">
        <v>10194</v>
      </c>
      <c r="M1776" s="1" t="s">
        <v>168</v>
      </c>
      <c r="N1776" s="1" t="s">
        <v>178</v>
      </c>
      <c r="O1776" s="1" t="s">
        <v>10195</v>
      </c>
      <c r="P1776" s="1" t="s">
        <v>10196</v>
      </c>
      <c r="Q1776">
        <v>217</v>
      </c>
      <c r="R1776">
        <v>62</v>
      </c>
      <c r="S1776">
        <v>155</v>
      </c>
      <c r="T1776">
        <v>25</v>
      </c>
      <c r="U1776">
        <v>10</v>
      </c>
      <c r="V1776">
        <v>250</v>
      </c>
      <c r="W1776" s="1" t="s">
        <v>259</v>
      </c>
      <c r="X1776" s="1" t="s">
        <v>260</v>
      </c>
      <c r="Y1776" s="1" t="s">
        <v>54</v>
      </c>
      <c r="Z1776">
        <v>7</v>
      </c>
      <c r="AA1776" s="2">
        <v>46166</v>
      </c>
      <c r="AB1776">
        <v>367246.04</v>
      </c>
      <c r="AC1776">
        <v>462372.41</v>
      </c>
      <c r="AD1776">
        <v>79692390.680000007</v>
      </c>
      <c r="AE1776" s="1" t="s">
        <v>55</v>
      </c>
      <c r="AF1776" s="2">
        <v>46187</v>
      </c>
      <c r="AG1776" s="2">
        <v>46172</v>
      </c>
      <c r="AH1776" s="2"/>
      <c r="AI1776" s="1" t="s">
        <v>91</v>
      </c>
      <c r="AJ1776" s="1" t="s">
        <v>92</v>
      </c>
    </row>
    <row r="1777" spans="1:36">
      <c r="A1777" s="1" t="s">
        <v>10197</v>
      </c>
      <c r="B1777" s="1" t="s">
        <v>10198</v>
      </c>
      <c r="C1777" s="1" t="s">
        <v>10199</v>
      </c>
      <c r="D1777" s="1" t="s">
        <v>413</v>
      </c>
      <c r="E1777" s="1" t="s">
        <v>146</v>
      </c>
      <c r="F1777" s="1" t="s">
        <v>244</v>
      </c>
      <c r="G1777" s="1" t="s">
        <v>509</v>
      </c>
      <c r="H1777" s="1" t="s">
        <v>43</v>
      </c>
      <c r="I1777" s="1" t="s">
        <v>44</v>
      </c>
      <c r="J1777" t="s">
        <v>82</v>
      </c>
      <c r="K1777" t="s">
        <v>83</v>
      </c>
      <c r="L1777" s="1" t="s">
        <v>3915</v>
      </c>
      <c r="M1777" s="1" t="s">
        <v>68</v>
      </c>
      <c r="N1777" s="1" t="s">
        <v>203</v>
      </c>
      <c r="O1777" s="1" t="s">
        <v>1709</v>
      </c>
      <c r="P1777" s="1" t="s">
        <v>10200</v>
      </c>
      <c r="Q1777">
        <v>9</v>
      </c>
      <c r="R1777">
        <v>2</v>
      </c>
      <c r="S1777">
        <v>7</v>
      </c>
      <c r="T1777">
        <v>25</v>
      </c>
      <c r="U1777">
        <v>12</v>
      </c>
      <c r="V1777">
        <v>125</v>
      </c>
      <c r="W1777" s="1" t="s">
        <v>88</v>
      </c>
      <c r="X1777" s="1" t="s">
        <v>89</v>
      </c>
      <c r="Y1777" s="1" t="s">
        <v>90</v>
      </c>
      <c r="Z1777">
        <v>29</v>
      </c>
      <c r="AA1777" s="2">
        <v>45971</v>
      </c>
      <c r="AB1777">
        <v>127206.94</v>
      </c>
      <c r="AC1777">
        <v>168234.16</v>
      </c>
      <c r="AD1777">
        <v>1144862.46</v>
      </c>
      <c r="AE1777" s="1" t="s">
        <v>55</v>
      </c>
      <c r="AF1777" s="2">
        <v>46189</v>
      </c>
      <c r="AG1777" s="2">
        <v>45981</v>
      </c>
      <c r="AH1777" s="2"/>
      <c r="AI1777" s="1" t="s">
        <v>129</v>
      </c>
      <c r="AJ1777" s="1" t="s">
        <v>57</v>
      </c>
    </row>
    <row r="1778" spans="1:36">
      <c r="A1778" s="1" t="s">
        <v>10201</v>
      </c>
      <c r="B1778" s="1" t="s">
        <v>10202</v>
      </c>
      <c r="C1778" s="1" t="s">
        <v>10203</v>
      </c>
      <c r="D1778" s="1" t="s">
        <v>508</v>
      </c>
      <c r="E1778" s="1" t="s">
        <v>146</v>
      </c>
      <c r="F1778" s="1" t="s">
        <v>244</v>
      </c>
      <c r="G1778" s="1" t="s">
        <v>509</v>
      </c>
      <c r="H1778" s="1" t="s">
        <v>43</v>
      </c>
      <c r="I1778" s="1" t="s">
        <v>44</v>
      </c>
      <c r="J1778" t="s">
        <v>65</v>
      </c>
      <c r="K1778" t="s">
        <v>66</v>
      </c>
      <c r="L1778" s="1" t="s">
        <v>4536</v>
      </c>
      <c r="M1778" s="1" t="s">
        <v>68</v>
      </c>
      <c r="N1778" s="1" t="s">
        <v>236</v>
      </c>
      <c r="O1778" s="1" t="s">
        <v>10204</v>
      </c>
      <c r="P1778" s="1" t="s">
        <v>10205</v>
      </c>
      <c r="Q1778">
        <v>53</v>
      </c>
      <c r="R1778">
        <v>0</v>
      </c>
      <c r="S1778">
        <v>53</v>
      </c>
      <c r="T1778">
        <v>20</v>
      </c>
      <c r="U1778">
        <v>8</v>
      </c>
      <c r="V1778">
        <v>80</v>
      </c>
      <c r="W1778" s="1" t="s">
        <v>444</v>
      </c>
      <c r="X1778" s="1" t="s">
        <v>445</v>
      </c>
      <c r="Y1778" s="1" t="s">
        <v>74</v>
      </c>
      <c r="Z1778">
        <v>18</v>
      </c>
      <c r="AA1778" s="2">
        <v>46003</v>
      </c>
      <c r="AB1778">
        <v>109702.45</v>
      </c>
      <c r="AC1778">
        <v>167193.24</v>
      </c>
      <c r="AD1778">
        <v>5814229.8499999996</v>
      </c>
      <c r="AE1778" s="1" t="s">
        <v>55</v>
      </c>
      <c r="AF1778" s="2">
        <v>46168</v>
      </c>
      <c r="AG1778" s="2">
        <v>46018</v>
      </c>
      <c r="AH1778" s="2"/>
      <c r="AI1778" s="1" t="s">
        <v>91</v>
      </c>
      <c r="AJ1778" s="1" t="s">
        <v>92</v>
      </c>
    </row>
    <row r="1779" spans="1:36">
      <c r="A1779" s="1" t="s">
        <v>10206</v>
      </c>
      <c r="B1779" s="1" t="s">
        <v>10207</v>
      </c>
      <c r="C1779" s="1" t="s">
        <v>10208</v>
      </c>
      <c r="D1779" s="1" t="s">
        <v>378</v>
      </c>
      <c r="E1779" s="1" t="s">
        <v>110</v>
      </c>
      <c r="F1779" s="1" t="s">
        <v>63</v>
      </c>
      <c r="G1779" s="1" t="s">
        <v>64</v>
      </c>
      <c r="H1779" s="1" t="s">
        <v>43</v>
      </c>
      <c r="I1779" s="1" t="s">
        <v>44</v>
      </c>
      <c r="J1779" t="s">
        <v>82</v>
      </c>
      <c r="K1779" t="s">
        <v>83</v>
      </c>
      <c r="L1779" s="1" t="s">
        <v>1795</v>
      </c>
      <c r="M1779" s="1" t="s">
        <v>139</v>
      </c>
      <c r="N1779" s="1" t="s">
        <v>69</v>
      </c>
      <c r="O1779" s="1" t="s">
        <v>10209</v>
      </c>
      <c r="P1779" s="1" t="s">
        <v>10210</v>
      </c>
      <c r="Q1779">
        <v>66</v>
      </c>
      <c r="R1779">
        <v>8</v>
      </c>
      <c r="S1779">
        <v>58</v>
      </c>
      <c r="T1779">
        <v>15</v>
      </c>
      <c r="U1779">
        <v>7</v>
      </c>
      <c r="V1779">
        <v>75</v>
      </c>
      <c r="W1779" s="1" t="s">
        <v>308</v>
      </c>
      <c r="X1779" s="1" t="s">
        <v>309</v>
      </c>
      <c r="Y1779" s="1" t="s">
        <v>74</v>
      </c>
      <c r="Z1779">
        <v>24</v>
      </c>
      <c r="AA1779" s="2">
        <v>45690</v>
      </c>
      <c r="AB1779">
        <v>50512.33</v>
      </c>
      <c r="AC1779">
        <v>69188.28</v>
      </c>
      <c r="AD1779">
        <v>3333813.78</v>
      </c>
      <c r="AE1779" s="1" t="s">
        <v>55</v>
      </c>
      <c r="AF1779" s="2">
        <v>46191</v>
      </c>
      <c r="AG1779" s="2">
        <v>45693</v>
      </c>
      <c r="AH1779" s="2">
        <v>46658</v>
      </c>
      <c r="AI1779" s="1" t="s">
        <v>91</v>
      </c>
      <c r="AJ1779" s="1" t="s">
        <v>92</v>
      </c>
    </row>
    <row r="1780" spans="1:36">
      <c r="A1780" s="1" t="s">
        <v>10211</v>
      </c>
      <c r="B1780" s="1" t="s">
        <v>10212</v>
      </c>
      <c r="C1780" s="1" t="s">
        <v>10213</v>
      </c>
      <c r="D1780" s="1" t="s">
        <v>1198</v>
      </c>
      <c r="E1780" s="1" t="s">
        <v>110</v>
      </c>
      <c r="F1780" s="1" t="s">
        <v>363</v>
      </c>
      <c r="G1780" s="1" t="s">
        <v>400</v>
      </c>
      <c r="H1780" s="1" t="s">
        <v>43</v>
      </c>
      <c r="I1780" s="1" t="s">
        <v>44</v>
      </c>
      <c r="J1780" t="s">
        <v>82</v>
      </c>
      <c r="K1780" t="s">
        <v>83</v>
      </c>
      <c r="L1780" s="1" t="s">
        <v>10214</v>
      </c>
      <c r="M1780" s="1" t="s">
        <v>100</v>
      </c>
      <c r="N1780" s="1" t="s">
        <v>194</v>
      </c>
      <c r="O1780" s="1" t="s">
        <v>10215</v>
      </c>
      <c r="P1780" s="1" t="s">
        <v>10216</v>
      </c>
      <c r="Q1780">
        <v>49</v>
      </c>
      <c r="R1780">
        <v>12</v>
      </c>
      <c r="S1780">
        <v>37</v>
      </c>
      <c r="U1780">
        <v>50</v>
      </c>
      <c r="V1780">
        <v>400</v>
      </c>
      <c r="W1780" s="1" t="s">
        <v>259</v>
      </c>
      <c r="X1780" s="1" t="s">
        <v>260</v>
      </c>
      <c r="Y1780" s="1" t="s">
        <v>54</v>
      </c>
      <c r="Z1780">
        <v>6</v>
      </c>
      <c r="AA1780" s="2">
        <v>46150</v>
      </c>
      <c r="AB1780">
        <v>59710.400000000001</v>
      </c>
      <c r="AC1780">
        <v>69666.539999999994</v>
      </c>
      <c r="AD1780">
        <v>2925809.6</v>
      </c>
      <c r="AE1780" s="1" t="s">
        <v>55</v>
      </c>
      <c r="AF1780" s="2">
        <v>46194</v>
      </c>
      <c r="AG1780" s="2">
        <v>46158</v>
      </c>
      <c r="AH1780" s="2"/>
      <c r="AI1780" s="1" t="s">
        <v>129</v>
      </c>
      <c r="AJ1780" s="1" t="s">
        <v>57</v>
      </c>
    </row>
    <row r="1781" spans="1:36">
      <c r="A1781" s="1" t="s">
        <v>10217</v>
      </c>
      <c r="B1781" s="1" t="s">
        <v>10218</v>
      </c>
      <c r="C1781" s="1" t="s">
        <v>10219</v>
      </c>
      <c r="D1781" s="1" t="s">
        <v>564</v>
      </c>
      <c r="E1781" s="1" t="s">
        <v>265</v>
      </c>
      <c r="F1781" s="1" t="s">
        <v>266</v>
      </c>
      <c r="G1781" s="1" t="s">
        <v>267</v>
      </c>
      <c r="H1781" s="1" t="s">
        <v>43</v>
      </c>
      <c r="I1781" s="1" t="s">
        <v>44</v>
      </c>
      <c r="J1781" t="s">
        <v>65</v>
      </c>
      <c r="K1781" t="s">
        <v>66</v>
      </c>
      <c r="L1781" s="1" t="s">
        <v>5337</v>
      </c>
      <c r="M1781" s="1" t="s">
        <v>48</v>
      </c>
      <c r="N1781" s="1" t="s">
        <v>115</v>
      </c>
      <c r="O1781" s="1" t="s">
        <v>1491</v>
      </c>
      <c r="P1781" s="1" t="s">
        <v>10220</v>
      </c>
      <c r="Q1781">
        <v>19</v>
      </c>
      <c r="R1781">
        <v>0</v>
      </c>
      <c r="S1781">
        <v>19</v>
      </c>
      <c r="T1781">
        <v>10</v>
      </c>
      <c r="U1781">
        <v>4</v>
      </c>
      <c r="V1781">
        <v>80</v>
      </c>
      <c r="W1781" s="1" t="s">
        <v>229</v>
      </c>
      <c r="X1781" s="1" t="s">
        <v>230</v>
      </c>
      <c r="Y1781" s="1" t="s">
        <v>153</v>
      </c>
      <c r="Z1781">
        <v>36</v>
      </c>
      <c r="AA1781" s="2">
        <v>46068</v>
      </c>
      <c r="AB1781">
        <v>630294.35</v>
      </c>
      <c r="AC1781">
        <v>828509.96</v>
      </c>
      <c r="AD1781">
        <v>11975592.65</v>
      </c>
      <c r="AE1781" s="1" t="s">
        <v>55</v>
      </c>
      <c r="AF1781" s="2">
        <v>46152</v>
      </c>
      <c r="AG1781" s="2">
        <v>46079</v>
      </c>
      <c r="AH1781" s="2"/>
      <c r="AI1781" s="1" t="s">
        <v>91</v>
      </c>
      <c r="AJ1781" s="1" t="s">
        <v>92</v>
      </c>
    </row>
    <row r="1782" spans="1:36">
      <c r="A1782" s="1" t="s">
        <v>10221</v>
      </c>
      <c r="B1782" s="1" t="s">
        <v>10222</v>
      </c>
      <c r="C1782" s="1" t="s">
        <v>10223</v>
      </c>
      <c r="D1782" s="1" t="s">
        <v>1135</v>
      </c>
      <c r="E1782" s="1" t="s">
        <v>122</v>
      </c>
      <c r="F1782" s="1" t="s">
        <v>123</v>
      </c>
      <c r="G1782" s="1" t="s">
        <v>200</v>
      </c>
      <c r="H1782" s="1" t="s">
        <v>43</v>
      </c>
      <c r="I1782" s="1" t="s">
        <v>44</v>
      </c>
      <c r="J1782" t="s">
        <v>82</v>
      </c>
      <c r="K1782" t="s">
        <v>83</v>
      </c>
      <c r="L1782" s="1" t="s">
        <v>10224</v>
      </c>
      <c r="M1782" s="1" t="s">
        <v>85</v>
      </c>
      <c r="N1782" s="1" t="s">
        <v>178</v>
      </c>
      <c r="O1782" s="1" t="s">
        <v>10225</v>
      </c>
      <c r="P1782" s="1" t="s">
        <v>10226</v>
      </c>
      <c r="Q1782">
        <v>354</v>
      </c>
      <c r="R1782">
        <v>104</v>
      </c>
      <c r="S1782">
        <v>250</v>
      </c>
      <c r="T1782">
        <v>60</v>
      </c>
      <c r="U1782">
        <v>30</v>
      </c>
      <c r="V1782">
        <v>300</v>
      </c>
      <c r="W1782" s="1" t="s">
        <v>161</v>
      </c>
      <c r="X1782" s="1" t="s">
        <v>162</v>
      </c>
      <c r="Y1782" s="1" t="s">
        <v>54</v>
      </c>
      <c r="Z1782">
        <v>8</v>
      </c>
      <c r="AA1782" s="2">
        <v>46001</v>
      </c>
      <c r="AB1782">
        <v>328754.83</v>
      </c>
      <c r="AC1782">
        <v>453839.54</v>
      </c>
      <c r="AD1782">
        <v>116379209.8</v>
      </c>
      <c r="AE1782" s="1" t="s">
        <v>55</v>
      </c>
      <c r="AF1782" s="2">
        <v>46177</v>
      </c>
      <c r="AG1782" s="2">
        <v>46009</v>
      </c>
      <c r="AH1782" s="2"/>
      <c r="AI1782" s="1" t="s">
        <v>410</v>
      </c>
      <c r="AJ1782" s="1" t="s">
        <v>92</v>
      </c>
    </row>
    <row r="1783" spans="1:36">
      <c r="A1783" s="1" t="s">
        <v>10227</v>
      </c>
      <c r="B1783" s="1" t="s">
        <v>10228</v>
      </c>
      <c r="C1783" s="1" t="s">
        <v>10229</v>
      </c>
      <c r="D1783" s="1" t="s">
        <v>225</v>
      </c>
      <c r="E1783" s="1" t="s">
        <v>40</v>
      </c>
      <c r="F1783" s="1" t="s">
        <v>123</v>
      </c>
      <c r="G1783" s="1" t="s">
        <v>200</v>
      </c>
      <c r="H1783" s="1" t="s">
        <v>43</v>
      </c>
      <c r="I1783" s="1" t="s">
        <v>44</v>
      </c>
      <c r="J1783" t="s">
        <v>45</v>
      </c>
      <c r="K1783" t="s">
        <v>46</v>
      </c>
      <c r="L1783" s="1" t="s">
        <v>3504</v>
      </c>
      <c r="M1783" s="1" t="s">
        <v>48</v>
      </c>
      <c r="N1783" s="1" t="s">
        <v>69</v>
      </c>
      <c r="O1783" s="1" t="s">
        <v>10230</v>
      </c>
      <c r="P1783" s="1" t="s">
        <v>10231</v>
      </c>
      <c r="Q1783">
        <v>352</v>
      </c>
      <c r="R1783">
        <v>72</v>
      </c>
      <c r="S1783">
        <v>280</v>
      </c>
      <c r="T1783">
        <v>60</v>
      </c>
      <c r="U1783">
        <v>18</v>
      </c>
      <c r="V1783">
        <v>600</v>
      </c>
      <c r="W1783" s="1" t="s">
        <v>72</v>
      </c>
      <c r="X1783" s="1" t="s">
        <v>73</v>
      </c>
      <c r="Y1783" s="1" t="s">
        <v>74</v>
      </c>
      <c r="Z1783">
        <v>16</v>
      </c>
      <c r="AA1783" s="2">
        <v>46116</v>
      </c>
      <c r="AB1783">
        <v>584942.98</v>
      </c>
      <c r="AC1783">
        <v>689059.95</v>
      </c>
      <c r="AD1783">
        <v>205899929</v>
      </c>
      <c r="AE1783" s="1" t="s">
        <v>55</v>
      </c>
      <c r="AF1783" s="2">
        <v>46186</v>
      </c>
      <c r="AG1783" s="2">
        <v>46120</v>
      </c>
      <c r="AH1783" s="2"/>
      <c r="AI1783" s="1" t="s">
        <v>91</v>
      </c>
      <c r="AJ1783" s="1" t="s">
        <v>92</v>
      </c>
    </row>
    <row r="1784" spans="1:36">
      <c r="A1784" s="1" t="s">
        <v>10232</v>
      </c>
      <c r="B1784" s="1" t="s">
        <v>10233</v>
      </c>
      <c r="C1784" s="1" t="s">
        <v>10234</v>
      </c>
      <c r="D1784" s="1" t="s">
        <v>297</v>
      </c>
      <c r="E1784" s="1" t="s">
        <v>122</v>
      </c>
      <c r="F1784" s="1" t="s">
        <v>80</v>
      </c>
      <c r="G1784" s="1" t="s">
        <v>176</v>
      </c>
      <c r="H1784" s="1" t="s">
        <v>43</v>
      </c>
      <c r="I1784" s="1" t="s">
        <v>44</v>
      </c>
      <c r="J1784" t="s">
        <v>82</v>
      </c>
      <c r="K1784" t="s">
        <v>83</v>
      </c>
      <c r="L1784" s="1" t="s">
        <v>10235</v>
      </c>
      <c r="M1784" s="1" t="s">
        <v>126</v>
      </c>
      <c r="N1784" s="1" t="s">
        <v>49</v>
      </c>
      <c r="O1784" s="1" t="s">
        <v>10236</v>
      </c>
      <c r="P1784" s="1" t="s">
        <v>10237</v>
      </c>
      <c r="Q1784">
        <v>144</v>
      </c>
      <c r="R1784">
        <v>33</v>
      </c>
      <c r="S1784">
        <v>111</v>
      </c>
      <c r="T1784">
        <v>100</v>
      </c>
      <c r="U1784">
        <v>40</v>
      </c>
      <c r="V1784">
        <v>500</v>
      </c>
      <c r="W1784" s="1" t="s">
        <v>308</v>
      </c>
      <c r="X1784" s="1" t="s">
        <v>309</v>
      </c>
      <c r="Y1784" s="1" t="s">
        <v>74</v>
      </c>
      <c r="Z1784">
        <v>19</v>
      </c>
      <c r="AA1784" s="2">
        <v>45663</v>
      </c>
      <c r="AB1784">
        <v>1351073.86</v>
      </c>
      <c r="AC1784">
        <v>1847772.9</v>
      </c>
      <c r="AD1784">
        <v>194554635.80000001</v>
      </c>
      <c r="AE1784" s="1" t="s">
        <v>55</v>
      </c>
      <c r="AF1784" s="2">
        <v>46201</v>
      </c>
      <c r="AG1784" s="2">
        <v>45672</v>
      </c>
      <c r="AH1784" s="2"/>
      <c r="AI1784" s="1" t="s">
        <v>91</v>
      </c>
      <c r="AJ1784" s="1" t="s">
        <v>92</v>
      </c>
    </row>
    <row r="1785" spans="1:36">
      <c r="A1785" s="1" t="s">
        <v>10238</v>
      </c>
      <c r="B1785" s="1" t="s">
        <v>10239</v>
      </c>
      <c r="C1785" s="1" t="s">
        <v>10240</v>
      </c>
      <c r="D1785" s="1" t="s">
        <v>378</v>
      </c>
      <c r="E1785" s="1" t="s">
        <v>110</v>
      </c>
      <c r="F1785" s="1" t="s">
        <v>63</v>
      </c>
      <c r="G1785" s="1" t="s">
        <v>64</v>
      </c>
      <c r="H1785" s="1" t="s">
        <v>43</v>
      </c>
      <c r="I1785" s="1" t="s">
        <v>44</v>
      </c>
      <c r="J1785" t="s">
        <v>82</v>
      </c>
      <c r="K1785" t="s">
        <v>83</v>
      </c>
      <c r="L1785" s="1" t="s">
        <v>5448</v>
      </c>
      <c r="M1785" s="1" t="s">
        <v>85</v>
      </c>
      <c r="N1785" s="1" t="s">
        <v>49</v>
      </c>
      <c r="O1785" s="1" t="s">
        <v>10241</v>
      </c>
      <c r="P1785" s="1" t="s">
        <v>10242</v>
      </c>
      <c r="Q1785">
        <v>70</v>
      </c>
      <c r="R1785">
        <v>19</v>
      </c>
      <c r="S1785">
        <v>51</v>
      </c>
      <c r="T1785">
        <v>50</v>
      </c>
      <c r="U1785">
        <v>15</v>
      </c>
      <c r="V1785">
        <v>250</v>
      </c>
      <c r="W1785" s="1" t="s">
        <v>151</v>
      </c>
      <c r="X1785" s="1" t="s">
        <v>152</v>
      </c>
      <c r="Y1785" s="1" t="s">
        <v>153</v>
      </c>
      <c r="Z1785">
        <v>36</v>
      </c>
      <c r="AA1785" s="2">
        <v>45906</v>
      </c>
      <c r="AB1785">
        <v>154300.42000000001</v>
      </c>
      <c r="AC1785">
        <v>204725.66</v>
      </c>
      <c r="AD1785">
        <v>10801029.4</v>
      </c>
      <c r="AE1785" s="1" t="s">
        <v>55</v>
      </c>
      <c r="AF1785" s="2">
        <v>46163</v>
      </c>
      <c r="AG1785" s="2">
        <v>45919</v>
      </c>
      <c r="AH1785" s="2">
        <v>46412</v>
      </c>
      <c r="AI1785" s="1" t="s">
        <v>91</v>
      </c>
      <c r="AJ1785" s="1" t="s">
        <v>92</v>
      </c>
    </row>
    <row r="1786" spans="1:36">
      <c r="A1786" s="1" t="s">
        <v>10243</v>
      </c>
      <c r="B1786" s="1" t="s">
        <v>10244</v>
      </c>
      <c r="C1786" s="1" t="s">
        <v>10245</v>
      </c>
      <c r="D1786" s="1" t="s">
        <v>253</v>
      </c>
      <c r="E1786" s="1" t="s">
        <v>254</v>
      </c>
      <c r="F1786" s="1" t="s">
        <v>217</v>
      </c>
      <c r="G1786" s="1" t="s">
        <v>487</v>
      </c>
      <c r="H1786" s="1" t="s">
        <v>43</v>
      </c>
      <c r="I1786" s="1" t="s">
        <v>44</v>
      </c>
      <c r="J1786" t="s">
        <v>65</v>
      </c>
      <c r="K1786" t="s">
        <v>66</v>
      </c>
      <c r="L1786" s="1" t="s">
        <v>6315</v>
      </c>
      <c r="M1786" s="1" t="s">
        <v>48</v>
      </c>
      <c r="N1786" s="1" t="s">
        <v>203</v>
      </c>
      <c r="O1786" s="1" t="s">
        <v>10246</v>
      </c>
      <c r="P1786" s="1" t="s">
        <v>10247</v>
      </c>
      <c r="Q1786">
        <v>99</v>
      </c>
      <c r="R1786">
        <v>2</v>
      </c>
      <c r="S1786">
        <v>97</v>
      </c>
      <c r="T1786">
        <v>30</v>
      </c>
      <c r="U1786">
        <v>15</v>
      </c>
      <c r="V1786">
        <v>150</v>
      </c>
      <c r="W1786" s="1" t="s">
        <v>161</v>
      </c>
      <c r="X1786" s="1" t="s">
        <v>162</v>
      </c>
      <c r="Y1786" s="1" t="s">
        <v>54</v>
      </c>
      <c r="Z1786">
        <v>4</v>
      </c>
      <c r="AA1786" s="2">
        <v>45913</v>
      </c>
      <c r="AB1786">
        <v>506644.78</v>
      </c>
      <c r="AC1786">
        <v>689144.64</v>
      </c>
      <c r="AD1786">
        <v>50157833.219999999</v>
      </c>
      <c r="AE1786" s="1" t="s">
        <v>55</v>
      </c>
      <c r="AF1786" s="2">
        <v>46184</v>
      </c>
      <c r="AG1786" s="2">
        <v>45917</v>
      </c>
      <c r="AH1786" s="2"/>
      <c r="AI1786" s="1" t="s">
        <v>91</v>
      </c>
      <c r="AJ1786" s="1" t="s">
        <v>92</v>
      </c>
    </row>
    <row r="1787" spans="1:36">
      <c r="A1787" s="1" t="s">
        <v>10248</v>
      </c>
      <c r="B1787" s="1" t="s">
        <v>10249</v>
      </c>
      <c r="C1787" s="1" t="s">
        <v>10250</v>
      </c>
      <c r="D1787" s="1" t="s">
        <v>508</v>
      </c>
      <c r="E1787" s="1" t="s">
        <v>146</v>
      </c>
      <c r="F1787" s="1" t="s">
        <v>244</v>
      </c>
      <c r="G1787" s="1" t="s">
        <v>245</v>
      </c>
      <c r="H1787" s="1" t="s">
        <v>43</v>
      </c>
      <c r="I1787" s="1" t="s">
        <v>44</v>
      </c>
      <c r="J1787" t="s">
        <v>82</v>
      </c>
      <c r="K1787" t="s">
        <v>83</v>
      </c>
      <c r="L1787" s="1" t="s">
        <v>9484</v>
      </c>
      <c r="M1787" s="1" t="s">
        <v>85</v>
      </c>
      <c r="N1787" s="1" t="s">
        <v>101</v>
      </c>
      <c r="O1787" s="1" t="s">
        <v>1491</v>
      </c>
      <c r="P1787" s="1" t="s">
        <v>10251</v>
      </c>
      <c r="Q1787">
        <v>161</v>
      </c>
      <c r="R1787">
        <v>52</v>
      </c>
      <c r="S1787">
        <v>109</v>
      </c>
      <c r="T1787">
        <v>100</v>
      </c>
      <c r="U1787">
        <v>30</v>
      </c>
      <c r="V1787">
        <v>500</v>
      </c>
      <c r="W1787" s="1" t="s">
        <v>88</v>
      </c>
      <c r="X1787" s="1" t="s">
        <v>89</v>
      </c>
      <c r="Y1787" s="1" t="s">
        <v>90</v>
      </c>
      <c r="Z1787">
        <v>27</v>
      </c>
      <c r="AA1787" s="2">
        <v>45750</v>
      </c>
      <c r="AB1787">
        <v>179850.48</v>
      </c>
      <c r="AC1787">
        <v>266057.28000000003</v>
      </c>
      <c r="AD1787">
        <v>28955927.280000001</v>
      </c>
      <c r="AE1787" s="1" t="s">
        <v>55</v>
      </c>
      <c r="AF1787" s="2">
        <v>46144</v>
      </c>
      <c r="AG1787" s="2">
        <v>45755</v>
      </c>
      <c r="AH1787" s="2"/>
      <c r="AI1787" s="1" t="s">
        <v>91</v>
      </c>
      <c r="AJ1787" s="1" t="s">
        <v>92</v>
      </c>
    </row>
    <row r="1788" spans="1:36">
      <c r="A1788" s="1" t="s">
        <v>10252</v>
      </c>
      <c r="B1788" s="1" t="s">
        <v>10253</v>
      </c>
      <c r="C1788" s="1" t="s">
        <v>10254</v>
      </c>
      <c r="D1788" s="1" t="s">
        <v>362</v>
      </c>
      <c r="E1788" s="1" t="s">
        <v>186</v>
      </c>
      <c r="F1788" s="1" t="s">
        <v>363</v>
      </c>
      <c r="G1788" s="1" t="s">
        <v>434</v>
      </c>
      <c r="H1788" s="1" t="s">
        <v>43</v>
      </c>
      <c r="I1788" s="1" t="s">
        <v>44</v>
      </c>
      <c r="J1788" t="s">
        <v>65</v>
      </c>
      <c r="K1788" t="s">
        <v>66</v>
      </c>
      <c r="L1788" s="1" t="s">
        <v>5220</v>
      </c>
      <c r="M1788" s="1" t="s">
        <v>68</v>
      </c>
      <c r="N1788" s="1" t="s">
        <v>101</v>
      </c>
      <c r="O1788" s="1" t="s">
        <v>10255</v>
      </c>
      <c r="P1788" s="1" t="s">
        <v>10256</v>
      </c>
      <c r="Q1788">
        <v>86</v>
      </c>
      <c r="R1788">
        <v>11</v>
      </c>
      <c r="S1788">
        <v>75</v>
      </c>
      <c r="T1788">
        <v>50</v>
      </c>
      <c r="U1788">
        <v>20</v>
      </c>
      <c r="V1788">
        <v>300</v>
      </c>
      <c r="W1788" s="1" t="s">
        <v>52</v>
      </c>
      <c r="X1788" s="1" t="s">
        <v>53</v>
      </c>
      <c r="Y1788" s="1" t="s">
        <v>54</v>
      </c>
      <c r="Z1788">
        <v>2</v>
      </c>
      <c r="AA1788" s="2">
        <v>45819</v>
      </c>
      <c r="AB1788">
        <v>29886.39</v>
      </c>
      <c r="AC1788">
        <v>35062.93</v>
      </c>
      <c r="AD1788">
        <v>2570229.54</v>
      </c>
      <c r="AE1788" s="1" t="s">
        <v>55</v>
      </c>
      <c r="AF1788" s="2">
        <v>46190</v>
      </c>
      <c r="AG1788" s="2">
        <v>45822</v>
      </c>
      <c r="AH1788" s="2"/>
      <c r="AI1788" s="1" t="s">
        <v>91</v>
      </c>
      <c r="AJ1788" s="1" t="s">
        <v>92</v>
      </c>
    </row>
    <row r="1789" spans="1:36">
      <c r="A1789" s="1" t="s">
        <v>10257</v>
      </c>
      <c r="B1789" s="1" t="s">
        <v>10258</v>
      </c>
      <c r="C1789" s="1" t="s">
        <v>10259</v>
      </c>
      <c r="D1789" s="1" t="s">
        <v>1198</v>
      </c>
      <c r="E1789" s="1" t="s">
        <v>110</v>
      </c>
      <c r="F1789" s="1" t="s">
        <v>363</v>
      </c>
      <c r="G1789" s="1" t="s">
        <v>434</v>
      </c>
      <c r="H1789" s="1" t="s">
        <v>43</v>
      </c>
      <c r="I1789" s="1" t="s">
        <v>44</v>
      </c>
      <c r="J1789" t="s">
        <v>82</v>
      </c>
      <c r="K1789" t="s">
        <v>83</v>
      </c>
      <c r="L1789" s="1" t="s">
        <v>10260</v>
      </c>
      <c r="M1789" s="1" t="s">
        <v>68</v>
      </c>
      <c r="N1789" s="1" t="s">
        <v>194</v>
      </c>
      <c r="O1789" s="1" t="s">
        <v>10261</v>
      </c>
      <c r="P1789" s="1" t="s">
        <v>10262</v>
      </c>
      <c r="Q1789">
        <v>357</v>
      </c>
      <c r="R1789">
        <v>130</v>
      </c>
      <c r="S1789">
        <v>227</v>
      </c>
      <c r="T1789">
        <v>60</v>
      </c>
      <c r="U1789">
        <v>18</v>
      </c>
      <c r="V1789">
        <v>600</v>
      </c>
      <c r="W1789" s="1" t="s">
        <v>259</v>
      </c>
      <c r="X1789" s="1" t="s">
        <v>260</v>
      </c>
      <c r="Y1789" s="1" t="s">
        <v>54</v>
      </c>
      <c r="Z1789">
        <v>11</v>
      </c>
      <c r="AA1789" s="2">
        <v>45774</v>
      </c>
      <c r="AB1789">
        <v>54041.26</v>
      </c>
      <c r="AC1789">
        <v>63673.78</v>
      </c>
      <c r="AD1789">
        <v>19292729.82</v>
      </c>
      <c r="AE1789" s="1" t="s">
        <v>55</v>
      </c>
      <c r="AF1789" s="2">
        <v>46186</v>
      </c>
      <c r="AG1789" s="2">
        <v>45789</v>
      </c>
      <c r="AH1789" s="2"/>
      <c r="AI1789" s="1" t="s">
        <v>91</v>
      </c>
      <c r="AJ1789" s="1" t="s">
        <v>92</v>
      </c>
    </row>
    <row r="1790" spans="1:36">
      <c r="A1790" s="1" t="s">
        <v>10263</v>
      </c>
      <c r="B1790" s="1" t="s">
        <v>10264</v>
      </c>
      <c r="C1790" s="1" t="s">
        <v>10265</v>
      </c>
      <c r="D1790" s="1" t="s">
        <v>121</v>
      </c>
      <c r="E1790" s="1" t="s">
        <v>122</v>
      </c>
      <c r="F1790" s="1" t="s">
        <v>123</v>
      </c>
      <c r="G1790" s="1" t="s">
        <v>124</v>
      </c>
      <c r="H1790" s="1" t="s">
        <v>43</v>
      </c>
      <c r="I1790" s="1" t="s">
        <v>44</v>
      </c>
      <c r="J1790" t="s">
        <v>45</v>
      </c>
      <c r="K1790" t="s">
        <v>46</v>
      </c>
      <c r="L1790" s="1" t="s">
        <v>10266</v>
      </c>
      <c r="M1790" s="1" t="s">
        <v>48</v>
      </c>
      <c r="N1790" s="1" t="s">
        <v>236</v>
      </c>
      <c r="O1790" s="1" t="s">
        <v>10267</v>
      </c>
      <c r="P1790" s="1" t="s">
        <v>10268</v>
      </c>
      <c r="Q1790">
        <v>2</v>
      </c>
      <c r="R1790">
        <v>0</v>
      </c>
      <c r="S1790">
        <v>2</v>
      </c>
      <c r="T1790">
        <v>10</v>
      </c>
      <c r="U1790">
        <v>4</v>
      </c>
      <c r="V1790">
        <v>50</v>
      </c>
      <c r="W1790" s="1" t="s">
        <v>52</v>
      </c>
      <c r="X1790" s="1" t="s">
        <v>53</v>
      </c>
      <c r="Y1790" s="1" t="s">
        <v>54</v>
      </c>
      <c r="Z1790">
        <v>6</v>
      </c>
      <c r="AA1790" s="2">
        <v>45677</v>
      </c>
      <c r="AB1790">
        <v>374326.54</v>
      </c>
      <c r="AC1790">
        <v>475645.04</v>
      </c>
      <c r="AD1790">
        <v>748653.08</v>
      </c>
      <c r="AE1790" s="1" t="s">
        <v>55</v>
      </c>
      <c r="AF1790" s="2">
        <v>46187</v>
      </c>
      <c r="AG1790" s="2">
        <v>45691</v>
      </c>
      <c r="AH1790" s="2"/>
      <c r="AI1790" s="1" t="s">
        <v>129</v>
      </c>
      <c r="AJ1790" s="1" t="s">
        <v>57</v>
      </c>
    </row>
    <row r="1791" spans="1:36">
      <c r="A1791" s="1" t="s">
        <v>10269</v>
      </c>
      <c r="B1791" s="1" t="s">
        <v>10270</v>
      </c>
      <c r="C1791" s="1" t="s">
        <v>10271</v>
      </c>
      <c r="D1791" s="1" t="s">
        <v>378</v>
      </c>
      <c r="E1791" s="1" t="s">
        <v>110</v>
      </c>
      <c r="F1791" s="1" t="s">
        <v>63</v>
      </c>
      <c r="G1791" s="1" t="s">
        <v>64</v>
      </c>
      <c r="H1791" s="1" t="s">
        <v>43</v>
      </c>
      <c r="I1791" s="1" t="s">
        <v>44</v>
      </c>
      <c r="J1791" t="s">
        <v>65</v>
      </c>
      <c r="K1791" t="s">
        <v>66</v>
      </c>
      <c r="L1791" s="1" t="s">
        <v>10272</v>
      </c>
      <c r="M1791" s="1" t="s">
        <v>68</v>
      </c>
      <c r="N1791" s="1" t="s">
        <v>69</v>
      </c>
      <c r="O1791" s="1" t="s">
        <v>10273</v>
      </c>
      <c r="P1791" s="1" t="s">
        <v>7470</v>
      </c>
      <c r="Q1791">
        <v>234</v>
      </c>
      <c r="R1791">
        <v>46</v>
      </c>
      <c r="S1791">
        <v>188</v>
      </c>
      <c r="T1791">
        <v>60</v>
      </c>
      <c r="U1791">
        <v>24</v>
      </c>
      <c r="V1791">
        <v>240</v>
      </c>
      <c r="W1791" s="1" t="s">
        <v>52</v>
      </c>
      <c r="X1791" s="1" t="s">
        <v>53</v>
      </c>
      <c r="Y1791" s="1" t="s">
        <v>54</v>
      </c>
      <c r="Z1791">
        <v>2</v>
      </c>
      <c r="AA1791" s="2">
        <v>45842</v>
      </c>
      <c r="AB1791">
        <v>176918.07</v>
      </c>
      <c r="AC1791">
        <v>268127.83</v>
      </c>
      <c r="AD1791">
        <v>41398828.380000003</v>
      </c>
      <c r="AE1791" s="1" t="s">
        <v>55</v>
      </c>
      <c r="AF1791" s="2">
        <v>46170</v>
      </c>
      <c r="AG1791" s="2">
        <v>45853</v>
      </c>
      <c r="AH1791" s="2">
        <v>46499</v>
      </c>
      <c r="AI1791" s="1" t="s">
        <v>91</v>
      </c>
      <c r="AJ1791" s="1" t="s">
        <v>92</v>
      </c>
    </row>
    <row r="1792" spans="1:36">
      <c r="A1792" s="1" t="s">
        <v>10274</v>
      </c>
      <c r="B1792" s="1" t="s">
        <v>10275</v>
      </c>
      <c r="C1792" s="1" t="s">
        <v>10276</v>
      </c>
      <c r="D1792" s="1" t="s">
        <v>209</v>
      </c>
      <c r="E1792" s="1" t="s">
        <v>40</v>
      </c>
      <c r="F1792" s="1" t="s">
        <v>123</v>
      </c>
      <c r="G1792" s="1" t="s">
        <v>124</v>
      </c>
      <c r="H1792" s="1" t="s">
        <v>43</v>
      </c>
      <c r="I1792" s="1" t="s">
        <v>44</v>
      </c>
      <c r="J1792" t="s">
        <v>65</v>
      </c>
      <c r="K1792" t="s">
        <v>66</v>
      </c>
      <c r="L1792" s="1" t="s">
        <v>4570</v>
      </c>
      <c r="M1792" s="1" t="s">
        <v>48</v>
      </c>
      <c r="N1792" s="1" t="s">
        <v>278</v>
      </c>
      <c r="O1792" s="1" t="s">
        <v>10277</v>
      </c>
      <c r="P1792" s="1" t="s">
        <v>10278</v>
      </c>
      <c r="Q1792">
        <v>56</v>
      </c>
      <c r="R1792">
        <v>16</v>
      </c>
      <c r="S1792">
        <v>40</v>
      </c>
      <c r="T1792">
        <v>10</v>
      </c>
      <c r="U1792">
        <v>5</v>
      </c>
      <c r="V1792">
        <v>100</v>
      </c>
      <c r="W1792" s="1" t="s">
        <v>229</v>
      </c>
      <c r="X1792" s="1" t="s">
        <v>230</v>
      </c>
      <c r="Y1792" s="1" t="s">
        <v>153</v>
      </c>
      <c r="Z1792">
        <v>31</v>
      </c>
      <c r="AA1792" s="2">
        <v>46154</v>
      </c>
      <c r="AB1792">
        <v>414310.69</v>
      </c>
      <c r="AC1792">
        <v>585162.77</v>
      </c>
      <c r="AD1792">
        <v>23201398.640000001</v>
      </c>
      <c r="AE1792" s="1" t="s">
        <v>55</v>
      </c>
      <c r="AF1792" s="2">
        <v>46186</v>
      </c>
      <c r="AG1792" s="2">
        <v>46169</v>
      </c>
      <c r="AH1792" s="2"/>
      <c r="AI1792" s="1" t="s">
        <v>91</v>
      </c>
      <c r="AJ1792" s="1" t="s">
        <v>92</v>
      </c>
    </row>
    <row r="1793" spans="1:36">
      <c r="A1793" s="1" t="s">
        <v>10279</v>
      </c>
      <c r="B1793" s="1" t="s">
        <v>10280</v>
      </c>
      <c r="C1793" s="1" t="s">
        <v>10281</v>
      </c>
      <c r="D1793" s="1" t="s">
        <v>508</v>
      </c>
      <c r="E1793" s="1" t="s">
        <v>146</v>
      </c>
      <c r="F1793" s="1" t="s">
        <v>244</v>
      </c>
      <c r="G1793" s="1" t="s">
        <v>778</v>
      </c>
      <c r="H1793" s="1" t="s">
        <v>43</v>
      </c>
      <c r="I1793" s="1" t="s">
        <v>44</v>
      </c>
      <c r="J1793" t="s">
        <v>82</v>
      </c>
      <c r="K1793" t="s">
        <v>83</v>
      </c>
      <c r="L1793" s="1" t="s">
        <v>8545</v>
      </c>
      <c r="M1793" s="1" t="s">
        <v>48</v>
      </c>
      <c r="N1793" s="1" t="s">
        <v>178</v>
      </c>
      <c r="O1793" s="1" t="s">
        <v>10282</v>
      </c>
      <c r="P1793" s="1" t="s">
        <v>10283</v>
      </c>
      <c r="Q1793">
        <v>66</v>
      </c>
      <c r="R1793">
        <v>13</v>
      </c>
      <c r="S1793">
        <v>53</v>
      </c>
      <c r="T1793">
        <v>20</v>
      </c>
      <c r="U1793">
        <v>10</v>
      </c>
      <c r="V1793">
        <v>100</v>
      </c>
      <c r="W1793" s="1" t="s">
        <v>308</v>
      </c>
      <c r="X1793" s="1" t="s">
        <v>309</v>
      </c>
      <c r="Y1793" s="1" t="s">
        <v>74</v>
      </c>
      <c r="Z1793">
        <v>19</v>
      </c>
      <c r="AA1793" s="2">
        <v>46153</v>
      </c>
      <c r="AB1793">
        <v>153426.32999999999</v>
      </c>
      <c r="AC1793">
        <v>190142.85</v>
      </c>
      <c r="AD1793">
        <v>10126137.779999999</v>
      </c>
      <c r="AE1793" s="1" t="s">
        <v>55</v>
      </c>
      <c r="AF1793" s="2">
        <v>46188</v>
      </c>
      <c r="AG1793" s="2">
        <v>46162</v>
      </c>
      <c r="AH1793" s="2"/>
      <c r="AI1793" s="1" t="s">
        <v>91</v>
      </c>
      <c r="AJ1793" s="1" t="s">
        <v>92</v>
      </c>
    </row>
    <row r="1794" spans="1:36">
      <c r="A1794" s="1" t="s">
        <v>10284</v>
      </c>
      <c r="B1794" s="1" t="s">
        <v>10285</v>
      </c>
      <c r="C1794" s="1" t="s">
        <v>10286</v>
      </c>
      <c r="D1794" s="1" t="s">
        <v>145</v>
      </c>
      <c r="E1794" s="1" t="s">
        <v>146</v>
      </c>
      <c r="F1794" s="1" t="s">
        <v>41</v>
      </c>
      <c r="G1794" s="1" t="s">
        <v>786</v>
      </c>
      <c r="H1794" s="1" t="s">
        <v>43</v>
      </c>
      <c r="I1794" s="1" t="s">
        <v>44</v>
      </c>
      <c r="J1794" t="s">
        <v>82</v>
      </c>
      <c r="K1794" t="s">
        <v>83</v>
      </c>
      <c r="L1794" s="1" t="s">
        <v>10287</v>
      </c>
      <c r="M1794" s="1" t="s">
        <v>85</v>
      </c>
      <c r="N1794" s="1" t="s">
        <v>49</v>
      </c>
      <c r="O1794" s="1" t="s">
        <v>10288</v>
      </c>
      <c r="P1794" s="1" t="s">
        <v>10289</v>
      </c>
      <c r="Q1794">
        <v>0</v>
      </c>
      <c r="R1794">
        <v>0</v>
      </c>
      <c r="S1794">
        <v>0</v>
      </c>
      <c r="T1794">
        <v>60</v>
      </c>
      <c r="U1794">
        <v>18</v>
      </c>
      <c r="V1794">
        <v>240</v>
      </c>
      <c r="W1794" s="1" t="s">
        <v>161</v>
      </c>
      <c r="X1794" s="1" t="s">
        <v>162</v>
      </c>
      <c r="Y1794" s="1" t="s">
        <v>54</v>
      </c>
      <c r="Z1794">
        <v>5</v>
      </c>
      <c r="AA1794" s="2">
        <v>45982</v>
      </c>
      <c r="AB1794">
        <v>40932.18</v>
      </c>
      <c r="AC1794">
        <v>63212.57</v>
      </c>
      <c r="AD1794">
        <v>0</v>
      </c>
      <c r="AE1794" s="1" t="s">
        <v>55</v>
      </c>
      <c r="AF1794" s="2">
        <v>46200</v>
      </c>
      <c r="AG1794" s="2">
        <v>45992</v>
      </c>
      <c r="AH1794" s="2"/>
      <c r="AI1794" s="1" t="s">
        <v>56</v>
      </c>
      <c r="AJ1794" s="1" t="s">
        <v>57</v>
      </c>
    </row>
    <row r="1795" spans="1:36">
      <c r="A1795" s="1" t="s">
        <v>10290</v>
      </c>
      <c r="B1795" s="1" t="s">
        <v>10291</v>
      </c>
      <c r="C1795" s="1" t="s">
        <v>10292</v>
      </c>
      <c r="D1795" s="1" t="s">
        <v>371</v>
      </c>
      <c r="E1795" s="1" t="s">
        <v>62</v>
      </c>
      <c r="F1795" s="1" t="s">
        <v>111</v>
      </c>
      <c r="G1795" s="1" t="s">
        <v>234</v>
      </c>
      <c r="H1795" s="1" t="s">
        <v>43</v>
      </c>
      <c r="I1795" s="1" t="s">
        <v>44</v>
      </c>
      <c r="J1795" t="s">
        <v>65</v>
      </c>
      <c r="K1795" t="s">
        <v>66</v>
      </c>
      <c r="L1795" s="1" t="s">
        <v>171</v>
      </c>
      <c r="M1795" s="1" t="s">
        <v>168</v>
      </c>
      <c r="N1795" s="1" t="s">
        <v>101</v>
      </c>
      <c r="O1795" s="1" t="s">
        <v>10293</v>
      </c>
      <c r="P1795" s="1" t="s">
        <v>10294</v>
      </c>
      <c r="Q1795">
        <v>106</v>
      </c>
      <c r="R1795">
        <v>42</v>
      </c>
      <c r="S1795">
        <v>64</v>
      </c>
      <c r="T1795">
        <v>75</v>
      </c>
      <c r="U1795">
        <v>30</v>
      </c>
      <c r="V1795">
        <v>375</v>
      </c>
      <c r="W1795" s="1" t="s">
        <v>52</v>
      </c>
      <c r="X1795" s="1" t="s">
        <v>53</v>
      </c>
      <c r="Y1795" s="1" t="s">
        <v>54</v>
      </c>
      <c r="Z1795">
        <v>2</v>
      </c>
      <c r="AA1795" s="2">
        <v>45713</v>
      </c>
      <c r="AB1795">
        <v>254413.41</v>
      </c>
      <c r="AC1795">
        <v>355386.87</v>
      </c>
      <c r="AD1795">
        <v>26967821.460000001</v>
      </c>
      <c r="AE1795" s="1" t="s">
        <v>55</v>
      </c>
      <c r="AF1795" s="2">
        <v>46178</v>
      </c>
      <c r="AG1795" s="2">
        <v>45716</v>
      </c>
      <c r="AH1795" s="2"/>
      <c r="AI1795" s="1" t="s">
        <v>91</v>
      </c>
      <c r="AJ1795" s="1" t="s">
        <v>92</v>
      </c>
    </row>
    <row r="1796" spans="1:36">
      <c r="A1796" s="1" t="s">
        <v>10295</v>
      </c>
      <c r="B1796" s="1" t="s">
        <v>10296</v>
      </c>
      <c r="C1796" s="1" t="s">
        <v>10297</v>
      </c>
      <c r="D1796" s="1" t="s">
        <v>61</v>
      </c>
      <c r="E1796" s="1" t="s">
        <v>62</v>
      </c>
      <c r="F1796" s="1" t="s">
        <v>63</v>
      </c>
      <c r="G1796" s="1" t="s">
        <v>304</v>
      </c>
      <c r="H1796" s="1" t="s">
        <v>43</v>
      </c>
      <c r="I1796" s="1" t="s">
        <v>44</v>
      </c>
      <c r="J1796" t="s">
        <v>65</v>
      </c>
      <c r="K1796" t="s">
        <v>66</v>
      </c>
      <c r="L1796" s="1" t="s">
        <v>2450</v>
      </c>
      <c r="M1796" s="1" t="s">
        <v>48</v>
      </c>
      <c r="N1796" s="1" t="s">
        <v>278</v>
      </c>
      <c r="O1796" s="1" t="s">
        <v>10298</v>
      </c>
      <c r="P1796" s="1" t="s">
        <v>10299</v>
      </c>
      <c r="Q1796">
        <v>137</v>
      </c>
      <c r="R1796">
        <v>54</v>
      </c>
      <c r="S1796">
        <v>83</v>
      </c>
      <c r="T1796">
        <v>25</v>
      </c>
      <c r="U1796">
        <v>12</v>
      </c>
      <c r="V1796">
        <v>150</v>
      </c>
      <c r="W1796" s="1" t="s">
        <v>52</v>
      </c>
      <c r="X1796" s="1" t="s">
        <v>53</v>
      </c>
      <c r="Y1796" s="1" t="s">
        <v>54</v>
      </c>
      <c r="Z1796">
        <v>8</v>
      </c>
      <c r="AA1796" s="2">
        <v>45917</v>
      </c>
      <c r="AB1796">
        <v>54772.1</v>
      </c>
      <c r="AC1796">
        <v>66402.13</v>
      </c>
      <c r="AD1796">
        <v>7503777.7000000002</v>
      </c>
      <c r="AE1796" s="1" t="s">
        <v>55</v>
      </c>
      <c r="AF1796" s="2">
        <v>46146</v>
      </c>
      <c r="AG1796" s="2">
        <v>45931</v>
      </c>
      <c r="AH1796" s="2">
        <v>46660</v>
      </c>
      <c r="AI1796" s="1" t="s">
        <v>91</v>
      </c>
      <c r="AJ1796" s="1" t="s">
        <v>92</v>
      </c>
    </row>
    <row r="1797" spans="1:36">
      <c r="A1797" s="1" t="s">
        <v>10300</v>
      </c>
      <c r="B1797" s="1" t="s">
        <v>10301</v>
      </c>
      <c r="C1797" s="1" t="s">
        <v>10302</v>
      </c>
      <c r="D1797" s="1" t="s">
        <v>303</v>
      </c>
      <c r="E1797" s="1" t="s">
        <v>146</v>
      </c>
      <c r="F1797" s="1" t="s">
        <v>63</v>
      </c>
      <c r="G1797" s="1" t="s">
        <v>384</v>
      </c>
      <c r="H1797" s="1" t="s">
        <v>43</v>
      </c>
      <c r="I1797" s="1" t="s">
        <v>44</v>
      </c>
      <c r="J1797" t="s">
        <v>45</v>
      </c>
      <c r="K1797" t="s">
        <v>46</v>
      </c>
      <c r="L1797" s="1" t="s">
        <v>5676</v>
      </c>
      <c r="M1797" s="1" t="s">
        <v>168</v>
      </c>
      <c r="N1797" s="1" t="s">
        <v>115</v>
      </c>
      <c r="O1797" s="1" t="s">
        <v>10303</v>
      </c>
      <c r="P1797" s="1" t="s">
        <v>2850</v>
      </c>
      <c r="Q1797">
        <v>143</v>
      </c>
      <c r="R1797">
        <v>15</v>
      </c>
      <c r="S1797">
        <v>128</v>
      </c>
      <c r="T1797">
        <v>100</v>
      </c>
      <c r="U1797">
        <v>40</v>
      </c>
      <c r="V1797">
        <v>400</v>
      </c>
      <c r="W1797" s="1" t="s">
        <v>72</v>
      </c>
      <c r="X1797" s="1" t="s">
        <v>73</v>
      </c>
      <c r="Y1797" s="1" t="s">
        <v>74</v>
      </c>
      <c r="Z1797">
        <v>15</v>
      </c>
      <c r="AA1797" s="2">
        <v>46020</v>
      </c>
      <c r="AB1797">
        <v>142442.54</v>
      </c>
      <c r="AC1797">
        <v>170636.68</v>
      </c>
      <c r="AD1797">
        <v>20369283.219999999</v>
      </c>
      <c r="AE1797" s="1" t="s">
        <v>55</v>
      </c>
      <c r="AF1797" s="2">
        <v>46153</v>
      </c>
      <c r="AG1797" s="2">
        <v>46032</v>
      </c>
      <c r="AH1797" s="2">
        <v>46751</v>
      </c>
      <c r="AI1797" s="1" t="s">
        <v>91</v>
      </c>
      <c r="AJ1797" s="1" t="s">
        <v>92</v>
      </c>
    </row>
    <row r="1798" spans="1:36">
      <c r="A1798" s="1" t="s">
        <v>10304</v>
      </c>
      <c r="B1798" s="1" t="s">
        <v>10305</v>
      </c>
      <c r="C1798" s="1" t="s">
        <v>10306</v>
      </c>
      <c r="D1798" s="1" t="s">
        <v>837</v>
      </c>
      <c r="E1798" s="1" t="s">
        <v>265</v>
      </c>
      <c r="F1798" s="1" t="s">
        <v>622</v>
      </c>
      <c r="G1798" s="1" t="s">
        <v>623</v>
      </c>
      <c r="H1798" s="1" t="s">
        <v>43</v>
      </c>
      <c r="I1798" s="1" t="s">
        <v>44</v>
      </c>
      <c r="J1798" t="s">
        <v>82</v>
      </c>
      <c r="K1798" t="s">
        <v>83</v>
      </c>
      <c r="L1798" s="1" t="s">
        <v>10307</v>
      </c>
      <c r="M1798" s="1" t="s">
        <v>139</v>
      </c>
      <c r="N1798" s="1" t="s">
        <v>69</v>
      </c>
      <c r="O1798" s="1" t="s">
        <v>10308</v>
      </c>
      <c r="P1798" s="1" t="s">
        <v>10309</v>
      </c>
      <c r="Q1798">
        <v>38</v>
      </c>
      <c r="R1798">
        <v>4</v>
      </c>
      <c r="S1798">
        <v>34</v>
      </c>
      <c r="T1798">
        <v>20</v>
      </c>
      <c r="U1798">
        <v>8</v>
      </c>
      <c r="V1798">
        <v>100</v>
      </c>
      <c r="W1798" s="1" t="s">
        <v>308</v>
      </c>
      <c r="X1798" s="1" t="s">
        <v>309</v>
      </c>
      <c r="Y1798" s="1" t="s">
        <v>74</v>
      </c>
      <c r="Z1798">
        <v>21</v>
      </c>
      <c r="AA1798" s="2">
        <v>45956</v>
      </c>
      <c r="AB1798">
        <v>598722.94999999995</v>
      </c>
      <c r="AC1798">
        <v>909542.24</v>
      </c>
      <c r="AD1798">
        <v>22751472.100000001</v>
      </c>
      <c r="AE1798" s="1" t="s">
        <v>55</v>
      </c>
      <c r="AF1798" s="2">
        <v>46152</v>
      </c>
      <c r="AG1798" s="2">
        <v>45963</v>
      </c>
      <c r="AH1798" s="2"/>
      <c r="AI1798" s="1" t="s">
        <v>91</v>
      </c>
      <c r="AJ1798" s="1" t="s">
        <v>92</v>
      </c>
    </row>
    <row r="1799" spans="1:36">
      <c r="A1799" s="1" t="s">
        <v>10310</v>
      </c>
      <c r="B1799" s="1" t="s">
        <v>10311</v>
      </c>
      <c r="C1799" s="1" t="s">
        <v>10312</v>
      </c>
      <c r="D1799" s="1" t="s">
        <v>39</v>
      </c>
      <c r="E1799" s="1" t="s">
        <v>40</v>
      </c>
      <c r="F1799" s="1" t="s">
        <v>41</v>
      </c>
      <c r="G1799" s="1" t="s">
        <v>42</v>
      </c>
      <c r="H1799" s="1" t="s">
        <v>43</v>
      </c>
      <c r="I1799" s="1" t="s">
        <v>44</v>
      </c>
      <c r="J1799" t="s">
        <v>65</v>
      </c>
      <c r="K1799" t="s">
        <v>66</v>
      </c>
      <c r="L1799" s="1" t="s">
        <v>10313</v>
      </c>
      <c r="M1799" s="1" t="s">
        <v>139</v>
      </c>
      <c r="N1799" s="1" t="s">
        <v>194</v>
      </c>
      <c r="O1799" s="1" t="s">
        <v>10314</v>
      </c>
      <c r="P1799" s="1" t="s">
        <v>10315</v>
      </c>
      <c r="Q1799">
        <v>536</v>
      </c>
      <c r="R1799">
        <v>92</v>
      </c>
      <c r="S1799">
        <v>444</v>
      </c>
      <c r="T1799">
        <v>75</v>
      </c>
      <c r="U1799">
        <v>30</v>
      </c>
      <c r="V1799">
        <v>600</v>
      </c>
      <c r="W1799" s="1" t="s">
        <v>72</v>
      </c>
      <c r="X1799" s="1" t="s">
        <v>171</v>
      </c>
      <c r="Y1799" s="1" t="s">
        <v>74</v>
      </c>
      <c r="Z1799">
        <v>16</v>
      </c>
      <c r="AA1799" s="2">
        <v>45759</v>
      </c>
      <c r="AB1799">
        <v>70303.66</v>
      </c>
      <c r="AC1799">
        <v>90181.69</v>
      </c>
      <c r="AD1799">
        <v>37682761.759999998</v>
      </c>
      <c r="AE1799" s="1" t="s">
        <v>55</v>
      </c>
      <c r="AF1799" s="2">
        <v>46182</v>
      </c>
      <c r="AG1799" s="2">
        <v>45768</v>
      </c>
      <c r="AH1799" s="2"/>
      <c r="AI1799" s="1" t="s">
        <v>91</v>
      </c>
      <c r="AJ1799" s="1" t="s">
        <v>92</v>
      </c>
    </row>
    <row r="1800" spans="1:36">
      <c r="A1800" s="1" t="s">
        <v>10316</v>
      </c>
      <c r="B1800" s="1" t="s">
        <v>10317</v>
      </c>
      <c r="C1800" s="1" t="s">
        <v>10318</v>
      </c>
      <c r="D1800" s="1" t="s">
        <v>1502</v>
      </c>
      <c r="E1800" s="1" t="s">
        <v>79</v>
      </c>
      <c r="F1800" s="1" t="s">
        <v>80</v>
      </c>
      <c r="G1800" s="1" t="s">
        <v>285</v>
      </c>
      <c r="H1800" s="1" t="s">
        <v>43</v>
      </c>
      <c r="I1800" s="1" t="s">
        <v>44</v>
      </c>
      <c r="J1800" t="s">
        <v>45</v>
      </c>
      <c r="K1800" t="s">
        <v>46</v>
      </c>
      <c r="L1800" s="1" t="s">
        <v>10319</v>
      </c>
      <c r="M1800" s="1" t="s">
        <v>126</v>
      </c>
      <c r="N1800" s="1" t="s">
        <v>69</v>
      </c>
      <c r="O1800" s="1" t="s">
        <v>10320</v>
      </c>
      <c r="P1800" s="1" t="s">
        <v>10321</v>
      </c>
      <c r="Q1800">
        <v>70</v>
      </c>
      <c r="R1800">
        <v>18</v>
      </c>
      <c r="S1800">
        <v>52</v>
      </c>
      <c r="T1800">
        <v>25</v>
      </c>
      <c r="U1800">
        <v>10</v>
      </c>
      <c r="V1800">
        <v>100</v>
      </c>
      <c r="W1800" s="1" t="s">
        <v>72</v>
      </c>
      <c r="X1800" s="1" t="s">
        <v>73</v>
      </c>
      <c r="Y1800" s="1" t="s">
        <v>74</v>
      </c>
      <c r="Z1800">
        <v>19</v>
      </c>
      <c r="AA1800" s="2">
        <v>45790</v>
      </c>
      <c r="AB1800">
        <v>972332.06</v>
      </c>
      <c r="AC1800">
        <v>1128862.3500000001</v>
      </c>
      <c r="AD1800">
        <v>68063244.200000003</v>
      </c>
      <c r="AE1800" s="1" t="s">
        <v>55</v>
      </c>
      <c r="AF1800" s="2">
        <v>46162</v>
      </c>
      <c r="AG1800" s="2">
        <v>45798</v>
      </c>
      <c r="AH1800" s="2"/>
      <c r="AI1800" s="1" t="s">
        <v>91</v>
      </c>
      <c r="AJ1800" s="1" t="s">
        <v>92</v>
      </c>
    </row>
    <row r="1801" spans="1:36">
      <c r="A1801" s="1" t="s">
        <v>10322</v>
      </c>
      <c r="B1801" s="1" t="s">
        <v>10323</v>
      </c>
      <c r="C1801" s="1" t="s">
        <v>10324</v>
      </c>
      <c r="D1801" s="1" t="s">
        <v>1318</v>
      </c>
      <c r="E1801" s="1" t="s">
        <v>62</v>
      </c>
      <c r="F1801" s="1" t="s">
        <v>363</v>
      </c>
      <c r="G1801" s="1" t="s">
        <v>495</v>
      </c>
      <c r="H1801" s="1" t="s">
        <v>43</v>
      </c>
      <c r="I1801" s="1" t="s">
        <v>44</v>
      </c>
      <c r="J1801" t="s">
        <v>82</v>
      </c>
      <c r="K1801" t="s">
        <v>83</v>
      </c>
      <c r="L1801" s="1" t="s">
        <v>8525</v>
      </c>
      <c r="M1801" s="1" t="s">
        <v>68</v>
      </c>
      <c r="N1801" s="1" t="s">
        <v>278</v>
      </c>
      <c r="O1801" s="1" t="s">
        <v>10325</v>
      </c>
      <c r="P1801" s="1" t="s">
        <v>10326</v>
      </c>
      <c r="Q1801">
        <v>591</v>
      </c>
      <c r="R1801">
        <v>166</v>
      </c>
      <c r="S1801">
        <v>425</v>
      </c>
      <c r="T1801">
        <v>60</v>
      </c>
      <c r="U1801">
        <v>24</v>
      </c>
      <c r="V1801">
        <v>600</v>
      </c>
      <c r="W1801" s="1" t="s">
        <v>104</v>
      </c>
      <c r="X1801" s="1" t="s">
        <v>105</v>
      </c>
      <c r="Y1801" s="1" t="s">
        <v>54</v>
      </c>
      <c r="Z1801">
        <v>7</v>
      </c>
      <c r="AA1801" s="2">
        <v>45710</v>
      </c>
      <c r="AB1801">
        <v>39970.5</v>
      </c>
      <c r="AC1801">
        <v>54627.81</v>
      </c>
      <c r="AD1801">
        <v>23622565.5</v>
      </c>
      <c r="AE1801" s="1" t="s">
        <v>55</v>
      </c>
      <c r="AF1801" s="2">
        <v>46181</v>
      </c>
      <c r="AG1801" s="2">
        <v>45718</v>
      </c>
      <c r="AH1801" s="2"/>
      <c r="AI1801" s="1" t="s">
        <v>91</v>
      </c>
      <c r="AJ1801" s="1" t="s">
        <v>92</v>
      </c>
    </row>
    <row r="1802" spans="1:36">
      <c r="A1802" s="1" t="s">
        <v>10327</v>
      </c>
      <c r="B1802" s="1" t="s">
        <v>10328</v>
      </c>
      <c r="C1802" s="1" t="s">
        <v>10329</v>
      </c>
      <c r="D1802" s="1" t="s">
        <v>371</v>
      </c>
      <c r="E1802" s="1" t="s">
        <v>62</v>
      </c>
      <c r="F1802" s="1" t="s">
        <v>111</v>
      </c>
      <c r="G1802" s="1" t="s">
        <v>112</v>
      </c>
      <c r="H1802" s="1" t="s">
        <v>43</v>
      </c>
      <c r="I1802" s="1" t="s">
        <v>44</v>
      </c>
      <c r="J1802" t="s">
        <v>65</v>
      </c>
      <c r="K1802" t="s">
        <v>66</v>
      </c>
      <c r="L1802" s="1" t="s">
        <v>8590</v>
      </c>
      <c r="M1802" s="1" t="s">
        <v>139</v>
      </c>
      <c r="N1802" s="1" t="s">
        <v>178</v>
      </c>
      <c r="O1802" s="1" t="s">
        <v>10330</v>
      </c>
      <c r="P1802" s="1" t="s">
        <v>10331</v>
      </c>
      <c r="Q1802">
        <v>236</v>
      </c>
      <c r="R1802">
        <v>75</v>
      </c>
      <c r="S1802">
        <v>161</v>
      </c>
      <c r="T1802">
        <v>75</v>
      </c>
      <c r="U1802">
        <v>37</v>
      </c>
      <c r="V1802">
        <v>450</v>
      </c>
      <c r="W1802" s="1" t="s">
        <v>181</v>
      </c>
      <c r="X1802" s="1" t="s">
        <v>182</v>
      </c>
      <c r="Y1802" s="1" t="s">
        <v>54</v>
      </c>
      <c r="Z1802">
        <v>6</v>
      </c>
      <c r="AA1802" s="2">
        <v>46072</v>
      </c>
      <c r="AB1802">
        <v>58269.53</v>
      </c>
      <c r="AC1802">
        <v>77654.820000000007</v>
      </c>
      <c r="AD1802">
        <v>13751609.08</v>
      </c>
      <c r="AE1802" s="1" t="s">
        <v>55</v>
      </c>
      <c r="AF1802" s="2">
        <v>46182</v>
      </c>
      <c r="AG1802" s="2">
        <v>46080</v>
      </c>
      <c r="AH1802" s="2"/>
      <c r="AI1802" s="1" t="s">
        <v>91</v>
      </c>
      <c r="AJ1802" s="1" t="s">
        <v>92</v>
      </c>
    </row>
    <row r="1803" spans="1:36">
      <c r="A1803" s="1" t="s">
        <v>10332</v>
      </c>
      <c r="B1803" s="1" t="s">
        <v>10333</v>
      </c>
      <c r="C1803" s="1"/>
      <c r="D1803" s="1" t="s">
        <v>413</v>
      </c>
      <c r="E1803" s="1" t="s">
        <v>146</v>
      </c>
      <c r="F1803" s="1" t="s">
        <v>244</v>
      </c>
      <c r="G1803" s="1" t="s">
        <v>509</v>
      </c>
      <c r="H1803" s="1" t="s">
        <v>43</v>
      </c>
      <c r="I1803" s="1" t="s">
        <v>44</v>
      </c>
      <c r="J1803" t="s">
        <v>65</v>
      </c>
      <c r="K1803" t="s">
        <v>66</v>
      </c>
      <c r="L1803" s="1" t="s">
        <v>10334</v>
      </c>
      <c r="M1803" s="1" t="s">
        <v>48</v>
      </c>
      <c r="N1803" s="1" t="s">
        <v>203</v>
      </c>
      <c r="O1803" s="1" t="s">
        <v>1491</v>
      </c>
      <c r="P1803" s="1" t="s">
        <v>10335</v>
      </c>
      <c r="Q1803">
        <v>32</v>
      </c>
      <c r="R1803">
        <v>5</v>
      </c>
      <c r="S1803">
        <v>27</v>
      </c>
      <c r="T1803">
        <v>25</v>
      </c>
      <c r="U1803">
        <v>12</v>
      </c>
      <c r="V1803">
        <v>100</v>
      </c>
      <c r="W1803" s="1" t="s">
        <v>229</v>
      </c>
      <c r="X1803" s="1" t="s">
        <v>230</v>
      </c>
      <c r="Y1803" s="1" t="s">
        <v>153</v>
      </c>
      <c r="Z1803">
        <v>31</v>
      </c>
      <c r="AA1803" s="2">
        <v>46100</v>
      </c>
      <c r="AB1803">
        <v>136377.92000000001</v>
      </c>
      <c r="AC1803">
        <v>159309.42000000001</v>
      </c>
      <c r="AD1803">
        <v>4364093.4400000004</v>
      </c>
      <c r="AE1803" s="1" t="s">
        <v>55</v>
      </c>
      <c r="AF1803" s="2">
        <v>46183</v>
      </c>
      <c r="AG1803" s="2">
        <v>46103</v>
      </c>
      <c r="AH1803" s="2"/>
      <c r="AI1803" s="1" t="s">
        <v>91</v>
      </c>
      <c r="AJ1803" s="1" t="s">
        <v>92</v>
      </c>
    </row>
    <row r="1804" spans="1:36">
      <c r="A1804" s="1" t="s">
        <v>10336</v>
      </c>
      <c r="B1804" s="1" t="s">
        <v>10337</v>
      </c>
      <c r="C1804" s="1" t="s">
        <v>10338</v>
      </c>
      <c r="D1804" s="1" t="s">
        <v>907</v>
      </c>
      <c r="E1804" s="1" t="s">
        <v>79</v>
      </c>
      <c r="F1804" s="1" t="s">
        <v>363</v>
      </c>
      <c r="G1804" s="1" t="s">
        <v>495</v>
      </c>
      <c r="H1804" s="1" t="s">
        <v>43</v>
      </c>
      <c r="I1804" s="1" t="s">
        <v>44</v>
      </c>
      <c r="J1804" t="s">
        <v>82</v>
      </c>
      <c r="K1804" t="s">
        <v>83</v>
      </c>
      <c r="L1804" s="1" t="s">
        <v>10339</v>
      </c>
      <c r="M1804" s="1" t="s">
        <v>100</v>
      </c>
      <c r="N1804" s="1" t="s">
        <v>278</v>
      </c>
      <c r="O1804" s="1" t="s">
        <v>10340</v>
      </c>
      <c r="P1804" s="1" t="s">
        <v>10341</v>
      </c>
      <c r="Q1804">
        <v>88</v>
      </c>
      <c r="R1804">
        <v>16</v>
      </c>
      <c r="S1804">
        <v>72</v>
      </c>
      <c r="T1804">
        <v>50</v>
      </c>
      <c r="U1804">
        <v>15</v>
      </c>
      <c r="V1804">
        <v>200</v>
      </c>
      <c r="W1804" s="1" t="s">
        <v>161</v>
      </c>
      <c r="X1804" s="1" t="s">
        <v>162</v>
      </c>
      <c r="Y1804" s="1" t="s">
        <v>54</v>
      </c>
      <c r="Z1804">
        <v>9</v>
      </c>
      <c r="AA1804" s="2">
        <v>45831</v>
      </c>
      <c r="AB1804">
        <v>29067.08</v>
      </c>
      <c r="AC1804">
        <v>35025.199999999997</v>
      </c>
      <c r="AD1804">
        <v>2557903.04</v>
      </c>
      <c r="AE1804" s="1" t="s">
        <v>55</v>
      </c>
      <c r="AF1804" s="2">
        <v>46167</v>
      </c>
      <c r="AG1804" s="2">
        <v>45842</v>
      </c>
      <c r="AH1804" s="2"/>
      <c r="AI1804" s="1" t="s">
        <v>91</v>
      </c>
      <c r="AJ1804" s="1" t="s">
        <v>92</v>
      </c>
    </row>
    <row r="1805" spans="1:36">
      <c r="A1805" s="1" t="s">
        <v>10342</v>
      </c>
      <c r="B1805" s="1" t="s">
        <v>10343</v>
      </c>
      <c r="C1805" s="1" t="s">
        <v>10344</v>
      </c>
      <c r="D1805" s="1" t="s">
        <v>844</v>
      </c>
      <c r="E1805" s="1" t="s">
        <v>275</v>
      </c>
      <c r="F1805" s="1" t="s">
        <v>622</v>
      </c>
      <c r="G1805" s="1" t="s">
        <v>693</v>
      </c>
      <c r="H1805" s="1" t="s">
        <v>43</v>
      </c>
      <c r="I1805" s="1" t="s">
        <v>44</v>
      </c>
      <c r="J1805" t="s">
        <v>65</v>
      </c>
      <c r="K1805" t="s">
        <v>66</v>
      </c>
      <c r="L1805" s="1" t="s">
        <v>10345</v>
      </c>
      <c r="M1805" s="1" t="s">
        <v>68</v>
      </c>
      <c r="N1805" s="1" t="s">
        <v>115</v>
      </c>
      <c r="O1805" s="1" t="s">
        <v>10346</v>
      </c>
      <c r="P1805" s="1" t="s">
        <v>10347</v>
      </c>
      <c r="Q1805">
        <v>7</v>
      </c>
      <c r="R1805">
        <v>1</v>
      </c>
      <c r="S1805">
        <v>6</v>
      </c>
      <c r="T1805">
        <v>15</v>
      </c>
      <c r="U1805">
        <v>7</v>
      </c>
      <c r="V1805">
        <v>75</v>
      </c>
      <c r="W1805" s="1" t="s">
        <v>72</v>
      </c>
      <c r="X1805" s="1" t="s">
        <v>73</v>
      </c>
      <c r="Y1805" s="1" t="s">
        <v>74</v>
      </c>
      <c r="Z1805">
        <v>20</v>
      </c>
      <c r="AA1805" s="2">
        <v>45730</v>
      </c>
      <c r="AB1805">
        <v>540155.35</v>
      </c>
      <c r="AC1805">
        <v>772455.85</v>
      </c>
      <c r="AD1805">
        <v>3781087.45</v>
      </c>
      <c r="AE1805" s="1" t="s">
        <v>55</v>
      </c>
      <c r="AF1805" s="2">
        <v>46191</v>
      </c>
      <c r="AG1805" s="2">
        <v>45738</v>
      </c>
      <c r="AH1805" s="2"/>
      <c r="AI1805" s="1" t="s">
        <v>129</v>
      </c>
      <c r="AJ1805" s="1" t="s">
        <v>57</v>
      </c>
    </row>
    <row r="1806" spans="1:36">
      <c r="A1806" s="1" t="s">
        <v>10348</v>
      </c>
      <c r="B1806" s="1" t="s">
        <v>10349</v>
      </c>
      <c r="C1806" s="1" t="s">
        <v>10350</v>
      </c>
      <c r="D1806" s="1" t="s">
        <v>61</v>
      </c>
      <c r="E1806" s="1" t="s">
        <v>62</v>
      </c>
      <c r="F1806" s="1" t="s">
        <v>63</v>
      </c>
      <c r="G1806" s="1" t="s">
        <v>304</v>
      </c>
      <c r="H1806" s="1" t="s">
        <v>43</v>
      </c>
      <c r="I1806" s="1" t="s">
        <v>44</v>
      </c>
      <c r="J1806" t="s">
        <v>82</v>
      </c>
      <c r="K1806" t="s">
        <v>83</v>
      </c>
      <c r="L1806" s="1" t="s">
        <v>10351</v>
      </c>
      <c r="M1806" s="1" t="s">
        <v>139</v>
      </c>
      <c r="N1806" s="1" t="s">
        <v>115</v>
      </c>
      <c r="O1806" s="1" t="s">
        <v>10352</v>
      </c>
      <c r="P1806" s="1" t="s">
        <v>10353</v>
      </c>
      <c r="Q1806">
        <v>34</v>
      </c>
      <c r="R1806">
        <v>5</v>
      </c>
      <c r="S1806">
        <v>29</v>
      </c>
      <c r="T1806">
        <v>40</v>
      </c>
      <c r="U1806">
        <v>12</v>
      </c>
      <c r="V1806">
        <v>320</v>
      </c>
      <c r="W1806" s="1" t="s">
        <v>161</v>
      </c>
      <c r="X1806" s="1" t="s">
        <v>162</v>
      </c>
      <c r="Y1806" s="1" t="s">
        <v>54</v>
      </c>
      <c r="Z1806">
        <v>9</v>
      </c>
      <c r="AA1806" s="2">
        <v>46146</v>
      </c>
      <c r="AB1806">
        <v>103121.63</v>
      </c>
      <c r="AC1806">
        <v>153141.19</v>
      </c>
      <c r="AD1806">
        <v>3506135.42</v>
      </c>
      <c r="AE1806" s="1" t="s">
        <v>55</v>
      </c>
      <c r="AF1806" s="2">
        <v>46162</v>
      </c>
      <c r="AG1806" s="2">
        <v>46157</v>
      </c>
      <c r="AH1806" s="2">
        <v>46120</v>
      </c>
      <c r="AI1806" s="1" t="s">
        <v>129</v>
      </c>
      <c r="AJ1806" s="1" t="s">
        <v>57</v>
      </c>
    </row>
    <row r="1807" spans="1:36">
      <c r="A1807" s="1" t="s">
        <v>10354</v>
      </c>
      <c r="B1807" s="1" t="s">
        <v>10355</v>
      </c>
      <c r="C1807" s="1" t="s">
        <v>10356</v>
      </c>
      <c r="D1807" s="1" t="s">
        <v>109</v>
      </c>
      <c r="E1807" s="1" t="s">
        <v>110</v>
      </c>
      <c r="F1807" s="1" t="s">
        <v>111</v>
      </c>
      <c r="G1807" s="1" t="s">
        <v>234</v>
      </c>
      <c r="H1807" s="1" t="s">
        <v>43</v>
      </c>
      <c r="I1807" s="1" t="s">
        <v>44</v>
      </c>
      <c r="J1807" t="s">
        <v>45</v>
      </c>
      <c r="K1807" t="s">
        <v>46</v>
      </c>
      <c r="L1807" s="1" t="s">
        <v>6109</v>
      </c>
      <c r="M1807" s="1" t="s">
        <v>139</v>
      </c>
      <c r="N1807" s="1" t="s">
        <v>69</v>
      </c>
      <c r="O1807" s="1" t="s">
        <v>10357</v>
      </c>
      <c r="P1807" s="1" t="s">
        <v>10358</v>
      </c>
      <c r="Q1807">
        <v>9</v>
      </c>
      <c r="R1807">
        <v>2</v>
      </c>
      <c r="S1807">
        <v>7</v>
      </c>
      <c r="T1807">
        <v>10</v>
      </c>
      <c r="U1807">
        <v>5</v>
      </c>
      <c r="V1807">
        <v>60</v>
      </c>
      <c r="W1807" s="1" t="s">
        <v>52</v>
      </c>
      <c r="X1807" s="1" t="s">
        <v>53</v>
      </c>
      <c r="Y1807" s="1" t="s">
        <v>54</v>
      </c>
      <c r="Z1807">
        <v>7</v>
      </c>
      <c r="AA1807" s="2">
        <v>45752</v>
      </c>
      <c r="AB1807">
        <v>220814.07999999999</v>
      </c>
      <c r="AC1807">
        <v>330200.48</v>
      </c>
      <c r="AD1807">
        <v>1987326.72</v>
      </c>
      <c r="AE1807" s="1" t="s">
        <v>55</v>
      </c>
      <c r="AF1807" s="2">
        <v>46184</v>
      </c>
      <c r="AG1807" s="2">
        <v>45764</v>
      </c>
      <c r="AH1807" s="2"/>
      <c r="AI1807" s="1" t="s">
        <v>129</v>
      </c>
      <c r="AJ1807" s="1" t="s">
        <v>57</v>
      </c>
    </row>
    <row r="1808" spans="1:36">
      <c r="A1808" s="1" t="s">
        <v>10359</v>
      </c>
      <c r="B1808" s="1" t="s">
        <v>10360</v>
      </c>
      <c r="C1808" s="1" t="s">
        <v>10361</v>
      </c>
      <c r="D1808" s="1" t="s">
        <v>785</v>
      </c>
      <c r="E1808" s="1" t="s">
        <v>146</v>
      </c>
      <c r="F1808" s="1" t="s">
        <v>41</v>
      </c>
      <c r="G1808" s="1" t="s">
        <v>147</v>
      </c>
      <c r="H1808" s="1" t="s">
        <v>43</v>
      </c>
      <c r="I1808" s="1" t="s">
        <v>44</v>
      </c>
      <c r="J1808" t="s">
        <v>45</v>
      </c>
      <c r="K1808" t="s">
        <v>46</v>
      </c>
      <c r="L1808" s="1" t="s">
        <v>10362</v>
      </c>
      <c r="M1808" s="1" t="s">
        <v>114</v>
      </c>
      <c r="N1808" s="1" t="s">
        <v>236</v>
      </c>
      <c r="O1808" s="1" t="s">
        <v>10363</v>
      </c>
      <c r="P1808" s="1" t="s">
        <v>10364</v>
      </c>
      <c r="Q1808">
        <v>203</v>
      </c>
      <c r="R1808">
        <v>75</v>
      </c>
      <c r="S1808">
        <v>128</v>
      </c>
      <c r="T1808">
        <v>50</v>
      </c>
      <c r="U1808">
        <v>20</v>
      </c>
      <c r="V1808">
        <v>500</v>
      </c>
      <c r="W1808" s="1" t="s">
        <v>259</v>
      </c>
      <c r="X1808" s="1" t="s">
        <v>260</v>
      </c>
      <c r="Y1808" s="1" t="s">
        <v>54</v>
      </c>
      <c r="Z1808">
        <v>7</v>
      </c>
      <c r="AA1808" s="2">
        <v>45794</v>
      </c>
      <c r="AB1808">
        <v>60746.89</v>
      </c>
      <c r="AC1808">
        <v>79118.210000000006</v>
      </c>
      <c r="AD1808">
        <v>12331618.67</v>
      </c>
      <c r="AE1808" s="1" t="s">
        <v>55</v>
      </c>
      <c r="AF1808" s="2">
        <v>46180</v>
      </c>
      <c r="AG1808" s="2">
        <v>45795</v>
      </c>
      <c r="AH1808" s="2"/>
      <c r="AI1808" s="1" t="s">
        <v>91</v>
      </c>
      <c r="AJ1808" s="1" t="s">
        <v>92</v>
      </c>
    </row>
    <row r="1809" spans="1:36">
      <c r="A1809" s="1" t="s">
        <v>10365</v>
      </c>
      <c r="B1809" s="1" t="s">
        <v>10366</v>
      </c>
      <c r="C1809" s="1" t="s">
        <v>10367</v>
      </c>
      <c r="D1809" s="1" t="s">
        <v>1240</v>
      </c>
      <c r="E1809" s="1" t="s">
        <v>243</v>
      </c>
      <c r="F1809" s="1" t="s">
        <v>244</v>
      </c>
      <c r="G1809" s="1" t="s">
        <v>509</v>
      </c>
      <c r="H1809" s="1" t="s">
        <v>43</v>
      </c>
      <c r="I1809" s="1" t="s">
        <v>44</v>
      </c>
      <c r="J1809" t="s">
        <v>65</v>
      </c>
      <c r="K1809" t="s">
        <v>66</v>
      </c>
      <c r="L1809" s="1" t="s">
        <v>6422</v>
      </c>
      <c r="M1809" s="1" t="s">
        <v>68</v>
      </c>
      <c r="N1809" s="1" t="s">
        <v>194</v>
      </c>
      <c r="O1809" s="1" t="s">
        <v>10368</v>
      </c>
      <c r="P1809" s="1" t="s">
        <v>8580</v>
      </c>
      <c r="Q1809">
        <v>164</v>
      </c>
      <c r="R1809">
        <v>34</v>
      </c>
      <c r="S1809">
        <v>130</v>
      </c>
      <c r="T1809">
        <v>40</v>
      </c>
      <c r="U1809">
        <v>20</v>
      </c>
      <c r="V1809">
        <v>240</v>
      </c>
      <c r="W1809" s="1" t="s">
        <v>181</v>
      </c>
      <c r="X1809" s="1" t="s">
        <v>182</v>
      </c>
      <c r="Y1809" s="1" t="s">
        <v>54</v>
      </c>
      <c r="Z1809">
        <v>8</v>
      </c>
      <c r="AA1809" s="2">
        <v>46004</v>
      </c>
      <c r="AB1809">
        <v>21393.119999999999</v>
      </c>
      <c r="AC1809">
        <v>24979.56</v>
      </c>
      <c r="AD1809">
        <v>3508471.68</v>
      </c>
      <c r="AE1809" s="1" t="s">
        <v>55</v>
      </c>
      <c r="AF1809" s="2">
        <v>46191</v>
      </c>
      <c r="AG1809" s="2">
        <v>46011</v>
      </c>
      <c r="AH1809" s="2"/>
      <c r="AI1809" s="1" t="s">
        <v>91</v>
      </c>
      <c r="AJ1809" s="1" t="s">
        <v>92</v>
      </c>
    </row>
    <row r="1810" spans="1:36">
      <c r="A1810" s="1" t="s">
        <v>10369</v>
      </c>
      <c r="B1810" s="1" t="s">
        <v>10370</v>
      </c>
      <c r="C1810" s="1" t="s">
        <v>10371</v>
      </c>
      <c r="D1810" s="1" t="s">
        <v>145</v>
      </c>
      <c r="E1810" s="1" t="s">
        <v>146</v>
      </c>
      <c r="F1810" s="1" t="s">
        <v>41</v>
      </c>
      <c r="G1810" s="1" t="s">
        <v>147</v>
      </c>
      <c r="H1810" s="1" t="s">
        <v>43</v>
      </c>
      <c r="I1810" s="1" t="s">
        <v>44</v>
      </c>
      <c r="J1810" t="s">
        <v>65</v>
      </c>
      <c r="K1810" t="s">
        <v>66</v>
      </c>
      <c r="L1810" s="1" t="s">
        <v>831</v>
      </c>
      <c r="M1810" s="1" t="s">
        <v>139</v>
      </c>
      <c r="N1810" s="1" t="s">
        <v>203</v>
      </c>
      <c r="O1810" s="1" t="s">
        <v>10372</v>
      </c>
      <c r="P1810" s="1" t="s">
        <v>10373</v>
      </c>
      <c r="Q1810">
        <v>164</v>
      </c>
      <c r="R1810">
        <v>47</v>
      </c>
      <c r="S1810">
        <v>117</v>
      </c>
      <c r="T1810">
        <v>30</v>
      </c>
      <c r="U1810">
        <v>15</v>
      </c>
      <c r="V1810">
        <v>240</v>
      </c>
      <c r="W1810" s="1" t="s">
        <v>229</v>
      </c>
      <c r="X1810" s="1" t="s">
        <v>230</v>
      </c>
      <c r="Y1810" s="1" t="s">
        <v>153</v>
      </c>
      <c r="Z1810">
        <v>33</v>
      </c>
      <c r="AA1810" s="2">
        <v>46156</v>
      </c>
      <c r="AB1810">
        <v>63387.76</v>
      </c>
      <c r="AC1810">
        <v>93158.18</v>
      </c>
      <c r="AD1810">
        <v>10395592.640000001</v>
      </c>
      <c r="AE1810" s="1" t="s">
        <v>55</v>
      </c>
      <c r="AF1810" s="2">
        <v>46148</v>
      </c>
      <c r="AG1810" s="2">
        <v>46160</v>
      </c>
      <c r="AH1810" s="2"/>
      <c r="AI1810" s="1" t="s">
        <v>91</v>
      </c>
      <c r="AJ1810" s="1" t="s">
        <v>92</v>
      </c>
    </row>
    <row r="1811" spans="1:36">
      <c r="A1811" s="1" t="s">
        <v>10374</v>
      </c>
      <c r="B1811" s="1" t="s">
        <v>10375</v>
      </c>
      <c r="C1811" s="1" t="s">
        <v>10376</v>
      </c>
      <c r="D1811" s="1" t="s">
        <v>1179</v>
      </c>
      <c r="E1811" s="1" t="s">
        <v>110</v>
      </c>
      <c r="F1811" s="1" t="s">
        <v>41</v>
      </c>
      <c r="G1811" s="1" t="s">
        <v>42</v>
      </c>
      <c r="H1811" s="1" t="s">
        <v>43</v>
      </c>
      <c r="I1811" s="1" t="s">
        <v>44</v>
      </c>
      <c r="J1811" t="s">
        <v>82</v>
      </c>
      <c r="K1811" t="s">
        <v>83</v>
      </c>
      <c r="L1811" s="1" t="s">
        <v>9889</v>
      </c>
      <c r="M1811" s="1" t="s">
        <v>48</v>
      </c>
      <c r="N1811" s="1" t="s">
        <v>278</v>
      </c>
      <c r="O1811" s="1" t="s">
        <v>10377</v>
      </c>
      <c r="P1811" s="1" t="s">
        <v>10378</v>
      </c>
      <c r="Q1811">
        <v>43</v>
      </c>
      <c r="R1811">
        <v>16</v>
      </c>
      <c r="S1811">
        <v>27</v>
      </c>
      <c r="T1811">
        <v>50</v>
      </c>
      <c r="U1811">
        <v>15</v>
      </c>
      <c r="V1811">
        <v>250</v>
      </c>
      <c r="W1811" s="1" t="s">
        <v>88</v>
      </c>
      <c r="X1811" s="1" t="s">
        <v>89</v>
      </c>
      <c r="Y1811" s="1" t="s">
        <v>90</v>
      </c>
      <c r="Z1811">
        <v>31</v>
      </c>
      <c r="AA1811" s="2">
        <v>46011</v>
      </c>
      <c r="AB1811">
        <v>136740.42000000001</v>
      </c>
      <c r="AC1811">
        <v>209759.02</v>
      </c>
      <c r="AD1811">
        <v>5879838.0599999996</v>
      </c>
      <c r="AE1811" s="1" t="s">
        <v>55</v>
      </c>
      <c r="AF1811" s="2">
        <v>46166</v>
      </c>
      <c r="AG1811" s="2">
        <v>46018</v>
      </c>
      <c r="AH1811" s="2"/>
      <c r="AI1811" s="1" t="s">
        <v>129</v>
      </c>
      <c r="AJ1811" s="1" t="s">
        <v>57</v>
      </c>
    </row>
    <row r="1812" spans="1:36">
      <c r="A1812" s="1" t="s">
        <v>10379</v>
      </c>
      <c r="B1812" s="1" t="s">
        <v>10380</v>
      </c>
      <c r="C1812" s="1" t="s">
        <v>10381</v>
      </c>
      <c r="D1812" s="1" t="s">
        <v>109</v>
      </c>
      <c r="E1812" s="1" t="s">
        <v>110</v>
      </c>
      <c r="F1812" s="1" t="s">
        <v>111</v>
      </c>
      <c r="G1812" s="1" t="s">
        <v>112</v>
      </c>
      <c r="H1812" s="1" t="s">
        <v>43</v>
      </c>
      <c r="I1812" s="1" t="s">
        <v>44</v>
      </c>
      <c r="J1812" t="s">
        <v>45</v>
      </c>
      <c r="K1812" t="s">
        <v>46</v>
      </c>
      <c r="L1812" s="1" t="s">
        <v>7535</v>
      </c>
      <c r="M1812" s="1" t="s">
        <v>139</v>
      </c>
      <c r="N1812" s="1" t="s">
        <v>178</v>
      </c>
      <c r="O1812" s="1" t="s">
        <v>10382</v>
      </c>
      <c r="P1812" s="1" t="s">
        <v>10383</v>
      </c>
      <c r="Q1812">
        <v>57</v>
      </c>
      <c r="R1812">
        <v>19</v>
      </c>
      <c r="S1812">
        <v>38</v>
      </c>
      <c r="T1812">
        <v>30</v>
      </c>
      <c r="U1812">
        <v>9</v>
      </c>
      <c r="V1812">
        <v>120</v>
      </c>
      <c r="W1812" s="1" t="s">
        <v>249</v>
      </c>
      <c r="X1812" s="1" t="s">
        <v>375</v>
      </c>
      <c r="Y1812" s="1" t="s">
        <v>54</v>
      </c>
      <c r="Z1812">
        <v>9</v>
      </c>
      <c r="AA1812" s="2">
        <v>45834</v>
      </c>
      <c r="AB1812">
        <v>207108.88</v>
      </c>
      <c r="AC1812">
        <v>297271.19</v>
      </c>
      <c r="AD1812">
        <v>11805206.16</v>
      </c>
      <c r="AE1812" s="1" t="s">
        <v>55</v>
      </c>
      <c r="AF1812" s="2">
        <v>46177</v>
      </c>
      <c r="AG1812" s="2">
        <v>45835</v>
      </c>
      <c r="AH1812" s="2"/>
      <c r="AI1812" s="1" t="s">
        <v>91</v>
      </c>
      <c r="AJ1812" s="1" t="s">
        <v>92</v>
      </c>
    </row>
    <row r="1813" spans="1:36">
      <c r="A1813" s="1" t="s">
        <v>10384</v>
      </c>
      <c r="B1813" s="1" t="s">
        <v>10385</v>
      </c>
      <c r="C1813" s="1" t="s">
        <v>10386</v>
      </c>
      <c r="D1813" s="1" t="s">
        <v>643</v>
      </c>
      <c r="E1813" s="1" t="s">
        <v>62</v>
      </c>
      <c r="F1813" s="1" t="s">
        <v>135</v>
      </c>
      <c r="G1813" s="1" t="s">
        <v>136</v>
      </c>
      <c r="H1813" s="1" t="s">
        <v>137</v>
      </c>
      <c r="I1813" s="1" t="s">
        <v>44</v>
      </c>
      <c r="J1813" t="s">
        <v>82</v>
      </c>
      <c r="K1813" t="s">
        <v>83</v>
      </c>
      <c r="L1813" s="1" t="s">
        <v>10387</v>
      </c>
      <c r="M1813" s="1" t="s">
        <v>139</v>
      </c>
      <c r="N1813" s="1" t="s">
        <v>49</v>
      </c>
      <c r="O1813" s="1" t="s">
        <v>10388</v>
      </c>
      <c r="P1813" s="1" t="s">
        <v>10389</v>
      </c>
      <c r="Q1813">
        <v>140</v>
      </c>
      <c r="R1813">
        <v>3</v>
      </c>
      <c r="S1813">
        <v>137</v>
      </c>
      <c r="T1813">
        <v>30</v>
      </c>
      <c r="U1813">
        <v>12</v>
      </c>
      <c r="V1813">
        <v>180</v>
      </c>
      <c r="W1813" s="1" t="s">
        <v>104</v>
      </c>
      <c r="X1813" s="1" t="s">
        <v>105</v>
      </c>
      <c r="Y1813" s="1" t="s">
        <v>54</v>
      </c>
      <c r="Z1813">
        <v>5</v>
      </c>
      <c r="AA1813" s="2">
        <v>46115</v>
      </c>
      <c r="AB1813">
        <v>37326.589999999997</v>
      </c>
      <c r="AC1813">
        <v>56049.73</v>
      </c>
      <c r="AD1813">
        <v>5225722.5999999996</v>
      </c>
      <c r="AE1813" s="1" t="s">
        <v>55</v>
      </c>
      <c r="AF1813" s="2">
        <v>46164</v>
      </c>
      <c r="AG1813" s="2">
        <v>46123</v>
      </c>
      <c r="AH1813" s="2">
        <v>46746</v>
      </c>
      <c r="AI1813" s="1" t="s">
        <v>91</v>
      </c>
      <c r="AJ1813" s="1" t="s">
        <v>92</v>
      </c>
    </row>
    <row r="1814" spans="1:36">
      <c r="A1814" s="1" t="s">
        <v>10390</v>
      </c>
      <c r="B1814" s="1" t="s">
        <v>10391</v>
      </c>
      <c r="C1814" s="1" t="s">
        <v>10392</v>
      </c>
      <c r="D1814" s="1" t="s">
        <v>1678</v>
      </c>
      <c r="E1814" s="1" t="s">
        <v>335</v>
      </c>
      <c r="F1814" s="1" t="s">
        <v>97</v>
      </c>
      <c r="G1814" s="1" t="s">
        <v>715</v>
      </c>
      <c r="H1814" s="1" t="s">
        <v>43</v>
      </c>
      <c r="I1814" s="1" t="s">
        <v>201</v>
      </c>
      <c r="J1814" t="s">
        <v>45</v>
      </c>
      <c r="K1814" t="s">
        <v>46</v>
      </c>
      <c r="L1814" s="1" t="s">
        <v>449</v>
      </c>
      <c r="M1814" s="1" t="s">
        <v>126</v>
      </c>
      <c r="N1814" s="1" t="s">
        <v>203</v>
      </c>
      <c r="O1814" s="1" t="s">
        <v>10393</v>
      </c>
      <c r="P1814" s="1" t="s">
        <v>10394</v>
      </c>
      <c r="Q1814">
        <v>20</v>
      </c>
      <c r="R1814">
        <v>5</v>
      </c>
      <c r="S1814">
        <v>15</v>
      </c>
      <c r="T1814">
        <v>30</v>
      </c>
      <c r="U1814">
        <v>12</v>
      </c>
      <c r="V1814">
        <v>120</v>
      </c>
      <c r="W1814" s="1" t="s">
        <v>72</v>
      </c>
      <c r="X1814" s="1" t="s">
        <v>73</v>
      </c>
      <c r="Y1814" s="1" t="s">
        <v>74</v>
      </c>
      <c r="Z1814">
        <v>17</v>
      </c>
      <c r="AA1814" s="2">
        <v>46093</v>
      </c>
      <c r="AB1814">
        <v>51908.480000000003</v>
      </c>
      <c r="AC1814">
        <v>65855.899999999994</v>
      </c>
      <c r="AD1814">
        <v>1038169.6</v>
      </c>
      <c r="AE1814" s="1" t="s">
        <v>55</v>
      </c>
      <c r="AF1814" s="2">
        <v>46197</v>
      </c>
      <c r="AG1814" s="2">
        <v>46104</v>
      </c>
      <c r="AH1814" s="2"/>
      <c r="AI1814" s="1" t="s">
        <v>129</v>
      </c>
      <c r="AJ1814" s="1" t="s">
        <v>57</v>
      </c>
    </row>
    <row r="1815" spans="1:36">
      <c r="A1815" s="1" t="s">
        <v>10395</v>
      </c>
      <c r="B1815" s="1" t="s">
        <v>10396</v>
      </c>
      <c r="C1815" s="1" t="s">
        <v>10397</v>
      </c>
      <c r="D1815" s="1" t="s">
        <v>588</v>
      </c>
      <c r="E1815" s="1" t="s">
        <v>392</v>
      </c>
      <c r="F1815" s="1" t="s">
        <v>217</v>
      </c>
      <c r="G1815" s="1" t="s">
        <v>218</v>
      </c>
      <c r="H1815" s="1" t="s">
        <v>43</v>
      </c>
      <c r="I1815" s="1" t="s">
        <v>44</v>
      </c>
      <c r="J1815" t="s">
        <v>82</v>
      </c>
      <c r="K1815" t="s">
        <v>83</v>
      </c>
      <c r="L1815" s="1" t="s">
        <v>10398</v>
      </c>
      <c r="M1815" s="1" t="s">
        <v>48</v>
      </c>
      <c r="N1815" s="1" t="s">
        <v>115</v>
      </c>
      <c r="O1815" s="1" t="s">
        <v>10399</v>
      </c>
      <c r="P1815" s="1" t="s">
        <v>10400</v>
      </c>
      <c r="Q1815">
        <v>0</v>
      </c>
      <c r="R1815">
        <v>0</v>
      </c>
      <c r="S1815">
        <v>0</v>
      </c>
      <c r="T1815">
        <v>50</v>
      </c>
      <c r="U1815">
        <v>25</v>
      </c>
      <c r="V1815">
        <v>500</v>
      </c>
      <c r="W1815" s="1" t="s">
        <v>161</v>
      </c>
      <c r="X1815" s="1" t="s">
        <v>162</v>
      </c>
      <c r="Y1815" s="1" t="s">
        <v>54</v>
      </c>
      <c r="Z1815">
        <v>9</v>
      </c>
      <c r="AA1815" s="2">
        <v>45685</v>
      </c>
      <c r="AB1815">
        <v>301085.84999999998</v>
      </c>
      <c r="AC1815">
        <v>375151.07</v>
      </c>
      <c r="AD1815">
        <v>0</v>
      </c>
      <c r="AE1815" s="1" t="s">
        <v>55</v>
      </c>
      <c r="AF1815" s="2">
        <v>46173</v>
      </c>
      <c r="AG1815" s="2">
        <v>45688</v>
      </c>
      <c r="AH1815" s="2"/>
      <c r="AI1815" s="1" t="s">
        <v>56</v>
      </c>
      <c r="AJ1815" s="1" t="s">
        <v>57</v>
      </c>
    </row>
    <row r="1816" spans="1:36">
      <c r="A1816" s="1" t="s">
        <v>10401</v>
      </c>
      <c r="B1816" s="1" t="s">
        <v>10402</v>
      </c>
      <c r="C1816" s="1" t="s">
        <v>10403</v>
      </c>
      <c r="D1816" s="1" t="s">
        <v>894</v>
      </c>
      <c r="E1816" s="1" t="s">
        <v>275</v>
      </c>
      <c r="F1816" s="1" t="s">
        <v>622</v>
      </c>
      <c r="G1816" s="1" t="s">
        <v>693</v>
      </c>
      <c r="H1816" s="1" t="s">
        <v>43</v>
      </c>
      <c r="I1816" s="1" t="s">
        <v>44</v>
      </c>
      <c r="J1816" t="s">
        <v>65</v>
      </c>
      <c r="K1816" t="s">
        <v>66</v>
      </c>
      <c r="L1816" s="1" t="s">
        <v>5818</v>
      </c>
      <c r="M1816" s="1" t="s">
        <v>68</v>
      </c>
      <c r="N1816" s="1" t="s">
        <v>101</v>
      </c>
      <c r="O1816" s="1" t="s">
        <v>10404</v>
      </c>
      <c r="P1816" s="1" t="s">
        <v>10405</v>
      </c>
      <c r="Q1816">
        <v>-13</v>
      </c>
      <c r="R1816">
        <v>0</v>
      </c>
      <c r="S1816">
        <v>0</v>
      </c>
      <c r="T1816">
        <v>20</v>
      </c>
      <c r="U1816">
        <v>10</v>
      </c>
      <c r="V1816">
        <v>80</v>
      </c>
      <c r="W1816" s="1" t="s">
        <v>52</v>
      </c>
      <c r="X1816" s="1" t="s">
        <v>53</v>
      </c>
      <c r="Y1816" s="1" t="s">
        <v>54</v>
      </c>
      <c r="Z1816">
        <v>4</v>
      </c>
      <c r="AA1816" s="2">
        <v>45721</v>
      </c>
      <c r="AB1816">
        <v>904970.91</v>
      </c>
      <c r="AC1816">
        <v>1293423.45</v>
      </c>
      <c r="AD1816">
        <v>0</v>
      </c>
      <c r="AE1816" s="1" t="s">
        <v>55</v>
      </c>
      <c r="AF1816" s="2">
        <v>46153</v>
      </c>
      <c r="AG1816" s="2">
        <v>45727</v>
      </c>
      <c r="AH1816" s="2"/>
      <c r="AI1816" s="1" t="s">
        <v>56</v>
      </c>
      <c r="AJ1816" s="1" t="s">
        <v>57</v>
      </c>
    </row>
    <row r="1817" spans="1:36">
      <c r="A1817" s="1" t="s">
        <v>10406</v>
      </c>
      <c r="B1817" s="1" t="s">
        <v>10407</v>
      </c>
      <c r="C1817" s="1" t="s">
        <v>10408</v>
      </c>
      <c r="D1817" s="1" t="s">
        <v>348</v>
      </c>
      <c r="E1817" s="1" t="s">
        <v>134</v>
      </c>
      <c r="F1817" s="1" t="s">
        <v>135</v>
      </c>
      <c r="G1817" s="1" t="s">
        <v>166</v>
      </c>
      <c r="H1817" s="1" t="s">
        <v>137</v>
      </c>
      <c r="I1817" s="1" t="s">
        <v>44</v>
      </c>
      <c r="J1817" t="s">
        <v>82</v>
      </c>
      <c r="K1817" t="s">
        <v>83</v>
      </c>
      <c r="L1817" s="1" t="s">
        <v>3119</v>
      </c>
      <c r="M1817" s="1" t="s">
        <v>100</v>
      </c>
      <c r="N1817" s="1" t="s">
        <v>69</v>
      </c>
      <c r="O1817" s="1" t="s">
        <v>10409</v>
      </c>
      <c r="P1817" s="1" t="s">
        <v>10410</v>
      </c>
      <c r="Q1817">
        <v>43</v>
      </c>
      <c r="R1817">
        <v>14</v>
      </c>
      <c r="S1817">
        <v>29</v>
      </c>
      <c r="T1817">
        <v>25</v>
      </c>
      <c r="U1817">
        <v>12</v>
      </c>
      <c r="V1817">
        <v>125</v>
      </c>
      <c r="W1817" s="1" t="s">
        <v>161</v>
      </c>
      <c r="X1817" s="1" t="s">
        <v>162</v>
      </c>
      <c r="Y1817" s="1" t="s">
        <v>54</v>
      </c>
      <c r="Z1817">
        <v>4</v>
      </c>
      <c r="AA1817" s="2">
        <v>46033</v>
      </c>
      <c r="AB1817">
        <v>26570.18</v>
      </c>
      <c r="AC1817">
        <v>36569.199999999997</v>
      </c>
      <c r="AD1817">
        <v>1142517.74</v>
      </c>
      <c r="AE1817" s="1" t="s">
        <v>55</v>
      </c>
      <c r="AF1817" s="2">
        <v>46156</v>
      </c>
      <c r="AG1817" s="2">
        <v>46045</v>
      </c>
      <c r="AH1817" s="2">
        <v>46607</v>
      </c>
      <c r="AI1817" s="1" t="s">
        <v>91</v>
      </c>
      <c r="AJ1817" s="1" t="s">
        <v>92</v>
      </c>
    </row>
    <row r="1818" spans="1:36">
      <c r="A1818" s="1" t="s">
        <v>10411</v>
      </c>
      <c r="B1818" s="1" t="s">
        <v>10412</v>
      </c>
      <c r="C1818" s="1" t="s">
        <v>10413</v>
      </c>
      <c r="D1818" s="1" t="s">
        <v>2078</v>
      </c>
      <c r="E1818" s="1" t="s">
        <v>243</v>
      </c>
      <c r="F1818" s="1" t="s">
        <v>244</v>
      </c>
      <c r="G1818" s="1" t="s">
        <v>245</v>
      </c>
      <c r="H1818" s="1" t="s">
        <v>43</v>
      </c>
      <c r="I1818" s="1" t="s">
        <v>44</v>
      </c>
      <c r="J1818" t="s">
        <v>82</v>
      </c>
      <c r="K1818" t="s">
        <v>83</v>
      </c>
      <c r="L1818" s="1" t="s">
        <v>3492</v>
      </c>
      <c r="M1818" s="1" t="s">
        <v>139</v>
      </c>
      <c r="N1818" s="1" t="s">
        <v>49</v>
      </c>
      <c r="O1818" s="1" t="s">
        <v>10414</v>
      </c>
      <c r="P1818" s="1" t="s">
        <v>10415</v>
      </c>
      <c r="Q1818">
        <v>3</v>
      </c>
      <c r="R1818">
        <v>1</v>
      </c>
      <c r="S1818">
        <v>2</v>
      </c>
      <c r="T1818">
        <v>10</v>
      </c>
      <c r="U1818">
        <v>5</v>
      </c>
      <c r="V1818">
        <v>50</v>
      </c>
      <c r="W1818" s="1" t="s">
        <v>259</v>
      </c>
      <c r="X1818" s="1" t="s">
        <v>260</v>
      </c>
      <c r="Y1818" s="1" t="s">
        <v>54</v>
      </c>
      <c r="Z1818">
        <v>10</v>
      </c>
      <c r="AA1818" s="2">
        <v>45805</v>
      </c>
      <c r="AB1818">
        <v>90856.35</v>
      </c>
      <c r="AC1818">
        <v>117318.32</v>
      </c>
      <c r="AD1818">
        <v>272569.05</v>
      </c>
      <c r="AE1818" s="1" t="s">
        <v>55</v>
      </c>
      <c r="AF1818" s="2">
        <v>46156</v>
      </c>
      <c r="AG1818" s="2">
        <v>45819</v>
      </c>
      <c r="AH1818" s="2"/>
      <c r="AI1818" s="1" t="s">
        <v>129</v>
      </c>
      <c r="AJ1818" s="1" t="s">
        <v>57</v>
      </c>
    </row>
    <row r="1819" spans="1:36">
      <c r="A1819" s="1" t="s">
        <v>10416</v>
      </c>
      <c r="B1819" s="1" t="s">
        <v>10417</v>
      </c>
      <c r="C1819" s="1" t="s">
        <v>10418</v>
      </c>
      <c r="D1819" s="1" t="s">
        <v>455</v>
      </c>
      <c r="E1819" s="1" t="s">
        <v>62</v>
      </c>
      <c r="F1819" s="1" t="s">
        <v>135</v>
      </c>
      <c r="G1819" s="1" t="s">
        <v>136</v>
      </c>
      <c r="H1819" s="1" t="s">
        <v>137</v>
      </c>
      <c r="I1819" s="1" t="s">
        <v>44</v>
      </c>
      <c r="J1819" t="s">
        <v>45</v>
      </c>
      <c r="K1819" t="s">
        <v>46</v>
      </c>
      <c r="L1819" s="1" t="s">
        <v>10419</v>
      </c>
      <c r="M1819" s="1" t="s">
        <v>68</v>
      </c>
      <c r="N1819" s="1" t="s">
        <v>101</v>
      </c>
      <c r="O1819" s="1" t="s">
        <v>10420</v>
      </c>
      <c r="P1819" s="1" t="s">
        <v>10421</v>
      </c>
      <c r="Q1819">
        <v>0</v>
      </c>
      <c r="R1819">
        <v>0</v>
      </c>
      <c r="S1819">
        <v>0</v>
      </c>
      <c r="T1819">
        <v>30</v>
      </c>
      <c r="U1819">
        <v>15</v>
      </c>
      <c r="V1819">
        <v>300</v>
      </c>
      <c r="W1819" s="1" t="s">
        <v>52</v>
      </c>
      <c r="X1819" s="1" t="s">
        <v>53</v>
      </c>
      <c r="Y1819" s="1" t="s">
        <v>54</v>
      </c>
      <c r="Z1819">
        <v>7</v>
      </c>
      <c r="AA1819" s="2">
        <v>46139</v>
      </c>
      <c r="AB1819">
        <v>43625.57</v>
      </c>
      <c r="AC1819">
        <v>51355.14</v>
      </c>
      <c r="AD1819">
        <v>0</v>
      </c>
      <c r="AE1819" s="1" t="s">
        <v>55</v>
      </c>
      <c r="AF1819" s="2">
        <v>46160</v>
      </c>
      <c r="AG1819" s="2">
        <v>46140</v>
      </c>
      <c r="AH1819" s="2">
        <v>46141</v>
      </c>
      <c r="AI1819" s="1" t="s">
        <v>56</v>
      </c>
      <c r="AJ1819" s="1" t="s">
        <v>57</v>
      </c>
    </row>
    <row r="1820" spans="1:36">
      <c r="A1820" s="1" t="s">
        <v>10422</v>
      </c>
      <c r="B1820" s="1" t="s">
        <v>619</v>
      </c>
      <c r="C1820" s="1" t="s">
        <v>10423</v>
      </c>
      <c r="D1820" s="1" t="s">
        <v>303</v>
      </c>
      <c r="E1820" s="1" t="s">
        <v>146</v>
      </c>
      <c r="F1820" s="1" t="s">
        <v>63</v>
      </c>
      <c r="G1820" s="1" t="s">
        <v>304</v>
      </c>
      <c r="H1820" s="1" t="s">
        <v>43</v>
      </c>
      <c r="I1820" s="1" t="s">
        <v>44</v>
      </c>
      <c r="J1820" t="s">
        <v>45</v>
      </c>
      <c r="K1820" t="s">
        <v>46</v>
      </c>
      <c r="L1820" s="1" t="s">
        <v>10424</v>
      </c>
      <c r="M1820" s="1" t="s">
        <v>68</v>
      </c>
      <c r="N1820" s="1" t="s">
        <v>236</v>
      </c>
      <c r="O1820" s="1" t="s">
        <v>10425</v>
      </c>
      <c r="P1820" s="1" t="s">
        <v>10426</v>
      </c>
      <c r="Q1820">
        <v>42</v>
      </c>
      <c r="R1820">
        <v>5</v>
      </c>
      <c r="S1820">
        <v>37</v>
      </c>
      <c r="T1820">
        <v>15</v>
      </c>
      <c r="U1820">
        <v>4</v>
      </c>
      <c r="V1820">
        <v>75</v>
      </c>
      <c r="W1820" s="1" t="s">
        <v>72</v>
      </c>
      <c r="X1820" s="1" t="s">
        <v>171</v>
      </c>
      <c r="Y1820" s="1" t="s">
        <v>74</v>
      </c>
      <c r="Z1820">
        <v>18</v>
      </c>
      <c r="AA1820" s="2">
        <v>45965</v>
      </c>
      <c r="AB1820">
        <v>133698.63</v>
      </c>
      <c r="AC1820">
        <v>185995.98</v>
      </c>
      <c r="AD1820">
        <v>5615342.46</v>
      </c>
      <c r="AE1820" s="1" t="s">
        <v>55</v>
      </c>
      <c r="AF1820" s="2">
        <v>46182</v>
      </c>
      <c r="AG1820" s="2">
        <v>45972</v>
      </c>
      <c r="AH1820" s="2">
        <v>46229</v>
      </c>
      <c r="AI1820" s="1" t="s">
        <v>91</v>
      </c>
      <c r="AJ1820" s="1" t="s">
        <v>92</v>
      </c>
    </row>
    <row r="1821" spans="1:36">
      <c r="A1821" s="1" t="s">
        <v>10427</v>
      </c>
      <c r="B1821" s="1" t="s">
        <v>10428</v>
      </c>
      <c r="C1821" s="1" t="s">
        <v>10429</v>
      </c>
      <c r="D1821" s="1" t="s">
        <v>133</v>
      </c>
      <c r="E1821" s="1" t="s">
        <v>134</v>
      </c>
      <c r="F1821" s="1" t="s">
        <v>135</v>
      </c>
      <c r="G1821" s="1" t="s">
        <v>706</v>
      </c>
      <c r="H1821" s="1" t="s">
        <v>137</v>
      </c>
      <c r="I1821" s="1" t="s">
        <v>44</v>
      </c>
      <c r="J1821" t="s">
        <v>65</v>
      </c>
      <c r="K1821" t="s">
        <v>66</v>
      </c>
      <c r="L1821" s="1" t="s">
        <v>10430</v>
      </c>
      <c r="M1821" s="1" t="s">
        <v>168</v>
      </c>
      <c r="N1821" s="1" t="s">
        <v>115</v>
      </c>
      <c r="O1821" s="1" t="s">
        <v>10431</v>
      </c>
      <c r="P1821" s="1" t="s">
        <v>10432</v>
      </c>
      <c r="Q1821">
        <v>1</v>
      </c>
      <c r="R1821">
        <v>0</v>
      </c>
      <c r="S1821">
        <v>1</v>
      </c>
      <c r="T1821">
        <v>30</v>
      </c>
      <c r="U1821">
        <v>12</v>
      </c>
      <c r="V1821">
        <v>180</v>
      </c>
      <c r="W1821" s="1" t="s">
        <v>181</v>
      </c>
      <c r="X1821" s="1" t="s">
        <v>182</v>
      </c>
      <c r="Y1821" s="1" t="s">
        <v>54</v>
      </c>
      <c r="Z1821">
        <v>10</v>
      </c>
      <c r="AA1821" s="2">
        <v>45956</v>
      </c>
      <c r="AB1821">
        <v>33764.17</v>
      </c>
      <c r="AC1821">
        <v>41860.300000000003</v>
      </c>
      <c r="AD1821">
        <v>33764.17</v>
      </c>
      <c r="AE1821" s="1" t="s">
        <v>55</v>
      </c>
      <c r="AF1821" s="2">
        <v>46174</v>
      </c>
      <c r="AG1821" s="2">
        <v>45967</v>
      </c>
      <c r="AH1821" s="2">
        <v>46208</v>
      </c>
      <c r="AI1821" s="1" t="s">
        <v>129</v>
      </c>
      <c r="AJ1821" s="1" t="s">
        <v>57</v>
      </c>
    </row>
    <row r="1822" spans="1:36">
      <c r="A1822" s="1" t="s">
        <v>10433</v>
      </c>
      <c r="B1822" s="1" t="s">
        <v>10434</v>
      </c>
      <c r="C1822" s="1" t="s">
        <v>10435</v>
      </c>
      <c r="D1822" s="1" t="s">
        <v>39</v>
      </c>
      <c r="E1822" s="1" t="s">
        <v>40</v>
      </c>
      <c r="F1822" s="1" t="s">
        <v>41</v>
      </c>
      <c r="G1822" s="1" t="s">
        <v>147</v>
      </c>
      <c r="H1822" s="1" t="s">
        <v>43</v>
      </c>
      <c r="I1822" s="1" t="s">
        <v>44</v>
      </c>
      <c r="J1822" t="s">
        <v>45</v>
      </c>
      <c r="K1822" t="s">
        <v>46</v>
      </c>
      <c r="L1822" s="1" t="s">
        <v>10436</v>
      </c>
      <c r="M1822" s="1" t="s">
        <v>48</v>
      </c>
      <c r="N1822" s="1" t="s">
        <v>49</v>
      </c>
      <c r="O1822" s="1" t="s">
        <v>10437</v>
      </c>
      <c r="P1822" s="1" t="s">
        <v>10438</v>
      </c>
      <c r="Q1822">
        <v>0</v>
      </c>
      <c r="R1822">
        <v>0</v>
      </c>
      <c r="S1822">
        <v>0</v>
      </c>
      <c r="T1822">
        <v>40</v>
      </c>
      <c r="U1822">
        <v>16</v>
      </c>
      <c r="V1822">
        <v>200</v>
      </c>
      <c r="W1822" s="1" t="s">
        <v>181</v>
      </c>
      <c r="X1822" s="1" t="s">
        <v>182</v>
      </c>
      <c r="Y1822" s="1" t="s">
        <v>54</v>
      </c>
      <c r="Z1822">
        <v>7</v>
      </c>
      <c r="AA1822" s="2">
        <v>45907</v>
      </c>
      <c r="AB1822">
        <v>18211.63</v>
      </c>
      <c r="AC1822">
        <v>23713.48</v>
      </c>
      <c r="AD1822">
        <v>0</v>
      </c>
      <c r="AE1822" s="1" t="s">
        <v>55</v>
      </c>
      <c r="AF1822" s="2">
        <v>46143</v>
      </c>
      <c r="AG1822" s="2">
        <v>45910</v>
      </c>
      <c r="AH1822" s="2"/>
      <c r="AI1822" s="1" t="s">
        <v>56</v>
      </c>
      <c r="AJ1822" s="1" t="s">
        <v>57</v>
      </c>
    </row>
    <row r="1823" spans="1:36">
      <c r="A1823" s="1" t="s">
        <v>10439</v>
      </c>
      <c r="B1823" s="1" t="s">
        <v>10440</v>
      </c>
      <c r="C1823" s="1" t="s">
        <v>10441</v>
      </c>
      <c r="D1823" s="1" t="s">
        <v>185</v>
      </c>
      <c r="E1823" s="1" t="s">
        <v>186</v>
      </c>
      <c r="F1823" s="1" t="s">
        <v>111</v>
      </c>
      <c r="G1823" s="1" t="s">
        <v>112</v>
      </c>
      <c r="H1823" s="1" t="s">
        <v>43</v>
      </c>
      <c r="I1823" s="1" t="s">
        <v>44</v>
      </c>
      <c r="J1823" t="s">
        <v>45</v>
      </c>
      <c r="K1823" t="s">
        <v>46</v>
      </c>
      <c r="L1823" s="1" t="s">
        <v>1978</v>
      </c>
      <c r="M1823" s="1" t="s">
        <v>48</v>
      </c>
      <c r="N1823" s="1" t="s">
        <v>69</v>
      </c>
      <c r="O1823" s="1" t="s">
        <v>10442</v>
      </c>
      <c r="P1823" s="1" t="s">
        <v>10443</v>
      </c>
      <c r="Q1823">
        <v>472</v>
      </c>
      <c r="R1823">
        <v>93</v>
      </c>
      <c r="S1823">
        <v>379</v>
      </c>
      <c r="T1823">
        <v>75</v>
      </c>
      <c r="U1823">
        <v>22</v>
      </c>
      <c r="V1823">
        <v>600</v>
      </c>
      <c r="W1823" s="1" t="s">
        <v>151</v>
      </c>
      <c r="X1823" s="1" t="s">
        <v>152</v>
      </c>
      <c r="Y1823" s="1" t="s">
        <v>153</v>
      </c>
      <c r="Z1823">
        <v>37</v>
      </c>
      <c r="AA1823" s="2">
        <v>45926</v>
      </c>
      <c r="AB1823">
        <v>174553.98</v>
      </c>
      <c r="AC1823">
        <v>231013.76000000001</v>
      </c>
      <c r="AD1823">
        <v>82389478.560000002</v>
      </c>
      <c r="AE1823" s="1" t="s">
        <v>55</v>
      </c>
      <c r="AF1823" s="2">
        <v>46187</v>
      </c>
      <c r="AG1823" s="2">
        <v>45928</v>
      </c>
      <c r="AH1823" s="2"/>
      <c r="AI1823" s="1" t="s">
        <v>91</v>
      </c>
      <c r="AJ1823" s="1" t="s">
        <v>92</v>
      </c>
    </row>
    <row r="1824" spans="1:36">
      <c r="A1824" s="1" t="s">
        <v>10444</v>
      </c>
      <c r="B1824" s="1" t="s">
        <v>10445</v>
      </c>
      <c r="C1824" s="1" t="s">
        <v>10446</v>
      </c>
      <c r="D1824" s="1" t="s">
        <v>613</v>
      </c>
      <c r="E1824" s="1" t="s">
        <v>40</v>
      </c>
      <c r="F1824" s="1" t="s">
        <v>97</v>
      </c>
      <c r="G1824" s="1" t="s">
        <v>1110</v>
      </c>
      <c r="H1824" s="1" t="s">
        <v>43</v>
      </c>
      <c r="I1824" s="1" t="s">
        <v>44</v>
      </c>
      <c r="J1824" t="s">
        <v>82</v>
      </c>
      <c r="K1824" t="s">
        <v>83</v>
      </c>
      <c r="L1824" s="1" t="s">
        <v>10447</v>
      </c>
      <c r="M1824" s="1" t="s">
        <v>126</v>
      </c>
      <c r="N1824" s="1" t="s">
        <v>236</v>
      </c>
      <c r="O1824" s="1" t="s">
        <v>10448</v>
      </c>
      <c r="P1824" s="1" t="s">
        <v>10449</v>
      </c>
      <c r="Q1824">
        <v>0</v>
      </c>
      <c r="R1824">
        <v>0</v>
      </c>
      <c r="S1824">
        <v>0</v>
      </c>
      <c r="T1824">
        <v>40</v>
      </c>
      <c r="U1824">
        <v>12</v>
      </c>
      <c r="V1824">
        <v>400</v>
      </c>
      <c r="W1824" s="1" t="s">
        <v>151</v>
      </c>
      <c r="X1824" s="1" t="s">
        <v>152</v>
      </c>
      <c r="Y1824" s="1" t="s">
        <v>153</v>
      </c>
      <c r="Z1824">
        <v>36</v>
      </c>
      <c r="AA1824" s="2">
        <v>45804</v>
      </c>
      <c r="AB1824">
        <v>78629.55</v>
      </c>
      <c r="AC1824">
        <v>98809.07</v>
      </c>
      <c r="AD1824">
        <v>0</v>
      </c>
      <c r="AE1824" s="1" t="s">
        <v>55</v>
      </c>
      <c r="AF1824" s="2">
        <v>46187</v>
      </c>
      <c r="AG1824" s="2">
        <v>45808</v>
      </c>
      <c r="AH1824" s="2"/>
      <c r="AI1824" s="1" t="s">
        <v>56</v>
      </c>
      <c r="AJ1824" s="1" t="s">
        <v>57</v>
      </c>
    </row>
    <row r="1825" spans="1:36">
      <c r="A1825" s="1" t="s">
        <v>10450</v>
      </c>
      <c r="B1825" s="1" t="s">
        <v>10451</v>
      </c>
      <c r="C1825" s="1" t="s">
        <v>10452</v>
      </c>
      <c r="D1825" s="1" t="s">
        <v>1318</v>
      </c>
      <c r="E1825" s="1" t="s">
        <v>62</v>
      </c>
      <c r="F1825" s="1" t="s">
        <v>363</v>
      </c>
      <c r="G1825" s="1" t="s">
        <v>364</v>
      </c>
      <c r="H1825" s="1" t="s">
        <v>43</v>
      </c>
      <c r="I1825" s="1" t="s">
        <v>44</v>
      </c>
      <c r="J1825" t="s">
        <v>45</v>
      </c>
      <c r="K1825" t="s">
        <v>46</v>
      </c>
      <c r="L1825" s="1" t="s">
        <v>7036</v>
      </c>
      <c r="M1825" s="1" t="s">
        <v>168</v>
      </c>
      <c r="N1825" s="1" t="s">
        <v>115</v>
      </c>
      <c r="O1825" s="1" t="s">
        <v>10453</v>
      </c>
      <c r="P1825" s="1" t="s">
        <v>10454</v>
      </c>
      <c r="Q1825">
        <v>38</v>
      </c>
      <c r="R1825">
        <v>14</v>
      </c>
      <c r="S1825">
        <v>24</v>
      </c>
      <c r="T1825">
        <v>75</v>
      </c>
      <c r="U1825">
        <v>22</v>
      </c>
      <c r="V1825">
        <v>375</v>
      </c>
      <c r="W1825" s="1" t="s">
        <v>259</v>
      </c>
      <c r="X1825" s="1" t="s">
        <v>260</v>
      </c>
      <c r="Y1825" s="1" t="s">
        <v>54</v>
      </c>
      <c r="Z1825">
        <v>7</v>
      </c>
      <c r="AA1825" s="2">
        <v>46060</v>
      </c>
      <c r="AB1825">
        <v>43913.26</v>
      </c>
      <c r="AC1825">
        <v>56226.05</v>
      </c>
      <c r="AD1825">
        <v>1668703.88</v>
      </c>
      <c r="AE1825" s="1" t="s">
        <v>55</v>
      </c>
      <c r="AF1825" s="2">
        <v>46197</v>
      </c>
      <c r="AG1825" s="2">
        <v>46066</v>
      </c>
      <c r="AH1825" s="2"/>
      <c r="AI1825" s="1" t="s">
        <v>129</v>
      </c>
      <c r="AJ1825" s="1" t="s">
        <v>57</v>
      </c>
    </row>
    <row r="1826" spans="1:36">
      <c r="A1826" s="1" t="s">
        <v>10455</v>
      </c>
      <c r="B1826" s="1" t="s">
        <v>10456</v>
      </c>
      <c r="C1826" s="1" t="s">
        <v>10457</v>
      </c>
      <c r="D1826" s="1" t="s">
        <v>521</v>
      </c>
      <c r="E1826" s="1" t="s">
        <v>243</v>
      </c>
      <c r="F1826" s="1" t="s">
        <v>244</v>
      </c>
      <c r="G1826" s="1" t="s">
        <v>509</v>
      </c>
      <c r="H1826" s="1" t="s">
        <v>43</v>
      </c>
      <c r="I1826" s="1" t="s">
        <v>44</v>
      </c>
      <c r="J1826" t="s">
        <v>82</v>
      </c>
      <c r="K1826" t="s">
        <v>83</v>
      </c>
      <c r="L1826" s="1" t="s">
        <v>10458</v>
      </c>
      <c r="M1826" s="1" t="s">
        <v>126</v>
      </c>
      <c r="N1826" s="1" t="s">
        <v>203</v>
      </c>
      <c r="O1826" s="1" t="s">
        <v>10459</v>
      </c>
      <c r="P1826" s="1" t="s">
        <v>10460</v>
      </c>
      <c r="Q1826">
        <v>74</v>
      </c>
      <c r="R1826">
        <v>27</v>
      </c>
      <c r="S1826">
        <v>47</v>
      </c>
      <c r="T1826">
        <v>30</v>
      </c>
      <c r="U1826">
        <v>15</v>
      </c>
      <c r="V1826">
        <v>150</v>
      </c>
      <c r="W1826" s="1" t="s">
        <v>308</v>
      </c>
      <c r="X1826" s="1" t="s">
        <v>171</v>
      </c>
      <c r="Y1826" s="1" t="s">
        <v>74</v>
      </c>
      <c r="Z1826">
        <v>21</v>
      </c>
      <c r="AA1826" s="2">
        <v>45780</v>
      </c>
      <c r="AB1826">
        <v>86376.19</v>
      </c>
      <c r="AC1826">
        <v>131610.74</v>
      </c>
      <c r="AD1826">
        <v>6391838.0599999996</v>
      </c>
      <c r="AE1826" s="1" t="s">
        <v>55</v>
      </c>
      <c r="AF1826" s="2">
        <v>46165</v>
      </c>
      <c r="AG1826" s="2">
        <v>45788</v>
      </c>
      <c r="AH1826" s="2"/>
      <c r="AI1826" s="1" t="s">
        <v>91</v>
      </c>
      <c r="AJ1826" s="1" t="s">
        <v>92</v>
      </c>
    </row>
    <row r="1827" spans="1:36">
      <c r="A1827" s="1" t="s">
        <v>10461</v>
      </c>
      <c r="B1827" s="1" t="s">
        <v>10462</v>
      </c>
      <c r="C1827" s="1" t="s">
        <v>10463</v>
      </c>
      <c r="D1827" s="1" t="s">
        <v>943</v>
      </c>
      <c r="E1827" s="1" t="s">
        <v>335</v>
      </c>
      <c r="F1827" s="1" t="s">
        <v>97</v>
      </c>
      <c r="G1827" s="1" t="s">
        <v>1110</v>
      </c>
      <c r="H1827" s="1" t="s">
        <v>43</v>
      </c>
      <c r="I1827" s="1" t="s">
        <v>44</v>
      </c>
      <c r="J1827" t="s">
        <v>65</v>
      </c>
      <c r="K1827" t="s">
        <v>66</v>
      </c>
      <c r="L1827" s="1" t="s">
        <v>10464</v>
      </c>
      <c r="M1827" s="1" t="s">
        <v>68</v>
      </c>
      <c r="N1827" s="1" t="s">
        <v>203</v>
      </c>
      <c r="O1827" s="1" t="s">
        <v>10465</v>
      </c>
      <c r="P1827" s="1" t="s">
        <v>10466</v>
      </c>
      <c r="Q1827">
        <v>61</v>
      </c>
      <c r="R1827">
        <v>1</v>
      </c>
      <c r="S1827">
        <v>60</v>
      </c>
      <c r="T1827">
        <v>20</v>
      </c>
      <c r="U1827">
        <v>10</v>
      </c>
      <c r="V1827">
        <v>120</v>
      </c>
      <c r="W1827" s="1" t="s">
        <v>161</v>
      </c>
      <c r="X1827" s="1" t="s">
        <v>162</v>
      </c>
      <c r="Y1827" s="1" t="s">
        <v>54</v>
      </c>
      <c r="Z1827">
        <v>4</v>
      </c>
      <c r="AA1827" s="2">
        <v>45838</v>
      </c>
      <c r="AB1827">
        <v>99501.89</v>
      </c>
      <c r="AC1827">
        <v>119911.88</v>
      </c>
      <c r="AD1827">
        <v>6069615.29</v>
      </c>
      <c r="AE1827" s="1" t="s">
        <v>55</v>
      </c>
      <c r="AF1827" s="2">
        <v>46167</v>
      </c>
      <c r="AG1827" s="2">
        <v>45839</v>
      </c>
      <c r="AH1827" s="2"/>
      <c r="AI1827" s="1" t="s">
        <v>91</v>
      </c>
      <c r="AJ1827" s="1" t="s">
        <v>92</v>
      </c>
    </row>
    <row r="1828" spans="1:36">
      <c r="A1828" s="1" t="s">
        <v>10467</v>
      </c>
      <c r="B1828" s="1" t="s">
        <v>10468</v>
      </c>
      <c r="C1828" s="1" t="s">
        <v>10469</v>
      </c>
      <c r="D1828" s="1" t="s">
        <v>378</v>
      </c>
      <c r="E1828" s="1" t="s">
        <v>110</v>
      </c>
      <c r="F1828" s="1" t="s">
        <v>63</v>
      </c>
      <c r="G1828" s="1" t="s">
        <v>304</v>
      </c>
      <c r="H1828" s="1" t="s">
        <v>43</v>
      </c>
      <c r="I1828" s="1" t="s">
        <v>44</v>
      </c>
      <c r="J1828" t="s">
        <v>65</v>
      </c>
      <c r="K1828" t="s">
        <v>66</v>
      </c>
      <c r="L1828" s="1" t="s">
        <v>10470</v>
      </c>
      <c r="M1828" s="1" t="s">
        <v>48</v>
      </c>
      <c r="N1828" s="1" t="s">
        <v>278</v>
      </c>
      <c r="O1828" s="1" t="s">
        <v>10471</v>
      </c>
      <c r="P1828" s="1" t="s">
        <v>10472</v>
      </c>
      <c r="Q1828">
        <v>96</v>
      </c>
      <c r="R1828">
        <v>29</v>
      </c>
      <c r="S1828">
        <v>67</v>
      </c>
      <c r="T1828">
        <v>100</v>
      </c>
      <c r="U1828">
        <v>40</v>
      </c>
      <c r="V1828">
        <v>400</v>
      </c>
      <c r="W1828" s="1" t="s">
        <v>72</v>
      </c>
      <c r="X1828" s="1" t="s">
        <v>73</v>
      </c>
      <c r="Y1828" s="1" t="s">
        <v>74</v>
      </c>
      <c r="Z1828">
        <v>20</v>
      </c>
      <c r="AA1828" s="2">
        <v>46179</v>
      </c>
      <c r="AB1828">
        <v>142637.67000000001</v>
      </c>
      <c r="AC1828">
        <v>175619.17</v>
      </c>
      <c r="AD1828">
        <v>13693216.32</v>
      </c>
      <c r="AE1828" s="1" t="s">
        <v>55</v>
      </c>
      <c r="AF1828" s="2">
        <v>46201</v>
      </c>
      <c r="AG1828" s="2">
        <v>46193</v>
      </c>
      <c r="AH1828" s="2">
        <v>46370</v>
      </c>
      <c r="AI1828" s="1" t="s">
        <v>129</v>
      </c>
      <c r="AJ1828" s="1" t="s">
        <v>57</v>
      </c>
    </row>
    <row r="1829" spans="1:36">
      <c r="A1829" s="1" t="s">
        <v>10473</v>
      </c>
      <c r="B1829" s="1" t="s">
        <v>10474</v>
      </c>
      <c r="C1829" s="1" t="s">
        <v>10475</v>
      </c>
      <c r="D1829" s="1" t="s">
        <v>413</v>
      </c>
      <c r="E1829" s="1" t="s">
        <v>146</v>
      </c>
      <c r="F1829" s="1" t="s">
        <v>244</v>
      </c>
      <c r="G1829" s="1" t="s">
        <v>509</v>
      </c>
      <c r="H1829" s="1" t="s">
        <v>43</v>
      </c>
      <c r="I1829" s="1" t="s">
        <v>44</v>
      </c>
      <c r="J1829" t="s">
        <v>65</v>
      </c>
      <c r="K1829" t="s">
        <v>66</v>
      </c>
      <c r="L1829" s="1" t="s">
        <v>10476</v>
      </c>
      <c r="M1829" s="1" t="s">
        <v>68</v>
      </c>
      <c r="N1829" s="1" t="s">
        <v>101</v>
      </c>
      <c r="O1829" s="1" t="s">
        <v>10477</v>
      </c>
      <c r="P1829" s="1" t="s">
        <v>10478</v>
      </c>
      <c r="Q1829">
        <v>121</v>
      </c>
      <c r="R1829">
        <v>46</v>
      </c>
      <c r="S1829">
        <v>75</v>
      </c>
      <c r="T1829">
        <v>50</v>
      </c>
      <c r="U1829">
        <v>20</v>
      </c>
      <c r="V1829">
        <v>250</v>
      </c>
      <c r="W1829" s="1" t="s">
        <v>229</v>
      </c>
      <c r="X1829" s="1" t="s">
        <v>230</v>
      </c>
      <c r="Y1829" s="1" t="s">
        <v>153</v>
      </c>
      <c r="Z1829">
        <v>30</v>
      </c>
      <c r="AA1829" s="2">
        <v>45682</v>
      </c>
      <c r="AB1829">
        <v>53709.96</v>
      </c>
      <c r="AC1829">
        <v>81405.009999999995</v>
      </c>
      <c r="AD1829">
        <v>6498905.1600000001</v>
      </c>
      <c r="AE1829" s="1" t="s">
        <v>55</v>
      </c>
      <c r="AF1829" s="2">
        <v>46146</v>
      </c>
      <c r="AG1829" s="2">
        <v>45692</v>
      </c>
      <c r="AH1829" s="2"/>
      <c r="AI1829" s="1" t="s">
        <v>91</v>
      </c>
      <c r="AJ1829" s="1" t="s">
        <v>92</v>
      </c>
    </row>
    <row r="1830" spans="1:36">
      <c r="A1830" s="1" t="s">
        <v>10479</v>
      </c>
      <c r="B1830" s="1" t="s">
        <v>10480</v>
      </c>
      <c r="C1830" s="1" t="s">
        <v>10481</v>
      </c>
      <c r="D1830" s="1" t="s">
        <v>109</v>
      </c>
      <c r="E1830" s="1" t="s">
        <v>110</v>
      </c>
      <c r="F1830" s="1" t="s">
        <v>111</v>
      </c>
      <c r="G1830" s="1" t="s">
        <v>112</v>
      </c>
      <c r="H1830" s="1" t="s">
        <v>43</v>
      </c>
      <c r="I1830" s="1" t="s">
        <v>44</v>
      </c>
      <c r="J1830" t="s">
        <v>45</v>
      </c>
      <c r="K1830" t="s">
        <v>46</v>
      </c>
      <c r="L1830" s="1" t="s">
        <v>4961</v>
      </c>
      <c r="M1830" s="1" t="s">
        <v>114</v>
      </c>
      <c r="N1830" s="1" t="s">
        <v>49</v>
      </c>
      <c r="O1830" s="1" t="s">
        <v>10482</v>
      </c>
      <c r="P1830" s="1" t="s">
        <v>10483</v>
      </c>
      <c r="Q1830">
        <v>74</v>
      </c>
      <c r="R1830">
        <v>26</v>
      </c>
      <c r="S1830">
        <v>48</v>
      </c>
      <c r="T1830">
        <v>25</v>
      </c>
      <c r="U1830">
        <v>10</v>
      </c>
      <c r="V1830">
        <v>125</v>
      </c>
      <c r="W1830" s="1" t="s">
        <v>249</v>
      </c>
      <c r="X1830" s="1" t="s">
        <v>375</v>
      </c>
      <c r="Y1830" s="1" t="s">
        <v>54</v>
      </c>
      <c r="Z1830">
        <v>6</v>
      </c>
      <c r="AA1830" s="2">
        <v>46110</v>
      </c>
      <c r="AB1830">
        <v>145025.88</v>
      </c>
      <c r="AC1830">
        <v>200937.85</v>
      </c>
      <c r="AD1830">
        <v>10731915.119999999</v>
      </c>
      <c r="AE1830" s="1" t="s">
        <v>55</v>
      </c>
      <c r="AF1830" s="2">
        <v>46169</v>
      </c>
      <c r="AG1830" s="2">
        <v>46121</v>
      </c>
      <c r="AH1830" s="2"/>
      <c r="AI1830" s="1" t="s">
        <v>91</v>
      </c>
      <c r="AJ1830" s="1" t="s">
        <v>92</v>
      </c>
    </row>
    <row r="1831" spans="1:36">
      <c r="A1831" s="1" t="s">
        <v>10484</v>
      </c>
      <c r="B1831" s="1" t="s">
        <v>10485</v>
      </c>
      <c r="C1831" s="1" t="s">
        <v>10486</v>
      </c>
      <c r="D1831" s="1" t="s">
        <v>303</v>
      </c>
      <c r="E1831" s="1" t="s">
        <v>146</v>
      </c>
      <c r="F1831" s="1" t="s">
        <v>63</v>
      </c>
      <c r="G1831" s="1" t="s">
        <v>64</v>
      </c>
      <c r="H1831" s="1" t="s">
        <v>43</v>
      </c>
      <c r="I1831" s="1" t="s">
        <v>44</v>
      </c>
      <c r="J1831" t="s">
        <v>82</v>
      </c>
      <c r="K1831" t="s">
        <v>83</v>
      </c>
      <c r="L1831" s="1" t="s">
        <v>6309</v>
      </c>
      <c r="M1831" s="1" t="s">
        <v>48</v>
      </c>
      <c r="N1831" s="1" t="s">
        <v>178</v>
      </c>
      <c r="O1831" s="1" t="s">
        <v>10487</v>
      </c>
      <c r="P1831" s="1" t="s">
        <v>10488</v>
      </c>
      <c r="Q1831">
        <v>83</v>
      </c>
      <c r="R1831">
        <v>17</v>
      </c>
      <c r="S1831">
        <v>66</v>
      </c>
      <c r="T1831">
        <v>15</v>
      </c>
      <c r="U1831">
        <v>4</v>
      </c>
      <c r="V1831">
        <v>90</v>
      </c>
      <c r="W1831" s="1" t="s">
        <v>151</v>
      </c>
      <c r="X1831" s="1" t="s">
        <v>152</v>
      </c>
      <c r="Y1831" s="1" t="s">
        <v>153</v>
      </c>
      <c r="Z1831">
        <v>35</v>
      </c>
      <c r="AA1831" s="2">
        <v>46066</v>
      </c>
      <c r="AB1831">
        <v>40712.050000000003</v>
      </c>
      <c r="AC1831">
        <v>53342.84</v>
      </c>
      <c r="AD1831">
        <v>3379100.15</v>
      </c>
      <c r="AE1831" s="1" t="s">
        <v>55</v>
      </c>
      <c r="AF1831" s="2">
        <v>46190</v>
      </c>
      <c r="AG1831" s="2">
        <v>46078</v>
      </c>
      <c r="AH1831" s="2">
        <v>46137</v>
      </c>
      <c r="AI1831" s="1" t="s">
        <v>91</v>
      </c>
      <c r="AJ1831" s="1" t="s">
        <v>92</v>
      </c>
    </row>
    <row r="1832" spans="1:36">
      <c r="A1832" s="1" t="s">
        <v>10489</v>
      </c>
      <c r="B1832" s="1" t="s">
        <v>10490</v>
      </c>
      <c r="C1832" s="1" t="s">
        <v>10491</v>
      </c>
      <c r="D1832" s="1" t="s">
        <v>355</v>
      </c>
      <c r="E1832" s="1" t="s">
        <v>62</v>
      </c>
      <c r="F1832" s="1" t="s">
        <v>123</v>
      </c>
      <c r="G1832" s="1" t="s">
        <v>124</v>
      </c>
      <c r="H1832" s="1" t="s">
        <v>43</v>
      </c>
      <c r="I1832" s="1" t="s">
        <v>44</v>
      </c>
      <c r="J1832" t="s">
        <v>82</v>
      </c>
      <c r="K1832" t="s">
        <v>83</v>
      </c>
      <c r="L1832" s="1" t="s">
        <v>10492</v>
      </c>
      <c r="M1832" s="1" t="s">
        <v>114</v>
      </c>
      <c r="N1832" s="1" t="s">
        <v>278</v>
      </c>
      <c r="O1832" s="1" t="s">
        <v>10493</v>
      </c>
      <c r="P1832" s="1" t="s">
        <v>10494</v>
      </c>
      <c r="Q1832">
        <v>177</v>
      </c>
      <c r="R1832">
        <v>49</v>
      </c>
      <c r="S1832">
        <v>128</v>
      </c>
      <c r="T1832">
        <v>40</v>
      </c>
      <c r="U1832">
        <v>12</v>
      </c>
      <c r="V1832">
        <v>200</v>
      </c>
      <c r="W1832" s="1" t="s">
        <v>151</v>
      </c>
      <c r="X1832" s="1" t="s">
        <v>152</v>
      </c>
      <c r="Y1832" s="1" t="s">
        <v>153</v>
      </c>
      <c r="Z1832">
        <v>33</v>
      </c>
      <c r="AA1832" s="2">
        <v>45933</v>
      </c>
      <c r="AB1832">
        <v>283413.31</v>
      </c>
      <c r="AC1832">
        <v>360788.36</v>
      </c>
      <c r="AD1832">
        <v>50164155.869999997</v>
      </c>
      <c r="AE1832" s="1" t="s">
        <v>55</v>
      </c>
      <c r="AF1832" s="2">
        <v>46167</v>
      </c>
      <c r="AG1832" s="2">
        <v>45937</v>
      </c>
      <c r="AH1832" s="2"/>
      <c r="AI1832" s="1" t="s">
        <v>91</v>
      </c>
      <c r="AJ1832" s="1" t="s">
        <v>92</v>
      </c>
    </row>
    <row r="1833" spans="1:36">
      <c r="A1833" s="1" t="s">
        <v>10495</v>
      </c>
      <c r="B1833" s="1" t="s">
        <v>10496</v>
      </c>
      <c r="C1833" s="1" t="s">
        <v>10497</v>
      </c>
      <c r="D1833" s="1" t="s">
        <v>209</v>
      </c>
      <c r="E1833" s="1" t="s">
        <v>40</v>
      </c>
      <c r="F1833" s="1" t="s">
        <v>123</v>
      </c>
      <c r="G1833" s="1" t="s">
        <v>200</v>
      </c>
      <c r="H1833" s="1" t="s">
        <v>43</v>
      </c>
      <c r="I1833" s="1" t="s">
        <v>44</v>
      </c>
      <c r="J1833" t="s">
        <v>45</v>
      </c>
      <c r="K1833" t="s">
        <v>46</v>
      </c>
      <c r="L1833" s="1" t="s">
        <v>10498</v>
      </c>
      <c r="M1833" s="1" t="s">
        <v>100</v>
      </c>
      <c r="N1833" s="1" t="s">
        <v>101</v>
      </c>
      <c r="O1833" s="1" t="s">
        <v>10499</v>
      </c>
      <c r="P1833" s="1" t="s">
        <v>10500</v>
      </c>
      <c r="Q1833">
        <v>53</v>
      </c>
      <c r="R1833">
        <v>9</v>
      </c>
      <c r="S1833">
        <v>44</v>
      </c>
      <c r="T1833">
        <v>25</v>
      </c>
      <c r="U1833">
        <v>10</v>
      </c>
      <c r="V1833">
        <v>100</v>
      </c>
      <c r="W1833" s="1" t="s">
        <v>249</v>
      </c>
      <c r="X1833" s="1" t="s">
        <v>375</v>
      </c>
      <c r="Y1833" s="1" t="s">
        <v>54</v>
      </c>
      <c r="Z1833">
        <v>5</v>
      </c>
      <c r="AA1833" s="2">
        <v>45790</v>
      </c>
      <c r="AB1833">
        <v>347710.57</v>
      </c>
      <c r="AC1833">
        <v>441759.98</v>
      </c>
      <c r="AD1833">
        <v>18428660.210000001</v>
      </c>
      <c r="AE1833" s="1" t="s">
        <v>55</v>
      </c>
      <c r="AF1833" s="2">
        <v>46198</v>
      </c>
      <c r="AG1833" s="2">
        <v>45798</v>
      </c>
      <c r="AH1833" s="2"/>
      <c r="AI1833" s="1" t="s">
        <v>91</v>
      </c>
      <c r="AJ1833" s="1" t="s">
        <v>92</v>
      </c>
    </row>
    <row r="1834" spans="1:36">
      <c r="A1834" s="1" t="s">
        <v>10501</v>
      </c>
      <c r="B1834" s="1" t="s">
        <v>10502</v>
      </c>
      <c r="C1834" s="1" t="s">
        <v>10503</v>
      </c>
      <c r="D1834" s="1" t="s">
        <v>1240</v>
      </c>
      <c r="E1834" s="1" t="s">
        <v>243</v>
      </c>
      <c r="F1834" s="1" t="s">
        <v>244</v>
      </c>
      <c r="G1834" s="1" t="s">
        <v>509</v>
      </c>
      <c r="H1834" s="1" t="s">
        <v>43</v>
      </c>
      <c r="I1834" s="1" t="s">
        <v>44</v>
      </c>
      <c r="J1834" t="s">
        <v>65</v>
      </c>
      <c r="K1834" t="s">
        <v>66</v>
      </c>
      <c r="L1834" s="1" t="s">
        <v>4171</v>
      </c>
      <c r="M1834" s="1" t="s">
        <v>68</v>
      </c>
      <c r="N1834" s="1" t="s">
        <v>194</v>
      </c>
      <c r="O1834" s="1" t="s">
        <v>10504</v>
      </c>
      <c r="P1834" s="1" t="s">
        <v>10505</v>
      </c>
      <c r="Q1834">
        <v>35</v>
      </c>
      <c r="R1834">
        <v>12</v>
      </c>
      <c r="S1834">
        <v>23</v>
      </c>
      <c r="T1834">
        <v>40</v>
      </c>
      <c r="U1834">
        <v>12</v>
      </c>
      <c r="V1834">
        <v>160</v>
      </c>
      <c r="W1834" s="1" t="s">
        <v>229</v>
      </c>
      <c r="X1834" s="1" t="s">
        <v>230</v>
      </c>
      <c r="Y1834" s="1" t="s">
        <v>153</v>
      </c>
      <c r="Z1834">
        <v>32</v>
      </c>
      <c r="AA1834" s="2">
        <v>46057</v>
      </c>
      <c r="AB1834">
        <v>267858.82</v>
      </c>
      <c r="AC1834">
        <v>320661.38</v>
      </c>
      <c r="AD1834">
        <v>9375058.6999999993</v>
      </c>
      <c r="AE1834" s="1" t="s">
        <v>55</v>
      </c>
      <c r="AF1834" s="2">
        <v>46149</v>
      </c>
      <c r="AG1834" s="2">
        <v>46071</v>
      </c>
      <c r="AH1834" s="2"/>
      <c r="AI1834" s="1" t="s">
        <v>129</v>
      </c>
      <c r="AJ1834" s="1" t="s">
        <v>57</v>
      </c>
    </row>
    <row r="1835" spans="1:36">
      <c r="A1835" s="1" t="s">
        <v>10506</v>
      </c>
      <c r="B1835" s="1" t="s">
        <v>10507</v>
      </c>
      <c r="C1835" s="1" t="s">
        <v>10508</v>
      </c>
      <c r="D1835" s="1" t="s">
        <v>121</v>
      </c>
      <c r="E1835" s="1" t="s">
        <v>122</v>
      </c>
      <c r="F1835" s="1" t="s">
        <v>123</v>
      </c>
      <c r="G1835" s="1" t="s">
        <v>200</v>
      </c>
      <c r="H1835" s="1" t="s">
        <v>43</v>
      </c>
      <c r="I1835" s="1" t="s">
        <v>201</v>
      </c>
      <c r="J1835" t="s">
        <v>82</v>
      </c>
      <c r="K1835" t="s">
        <v>83</v>
      </c>
      <c r="L1835" s="1" t="s">
        <v>2884</v>
      </c>
      <c r="M1835" s="1" t="s">
        <v>168</v>
      </c>
      <c r="N1835" s="1" t="s">
        <v>101</v>
      </c>
      <c r="O1835" s="1" t="s">
        <v>10509</v>
      </c>
      <c r="P1835" s="1" t="s">
        <v>10510</v>
      </c>
      <c r="Q1835">
        <v>94</v>
      </c>
      <c r="R1835">
        <v>11</v>
      </c>
      <c r="S1835">
        <v>83</v>
      </c>
      <c r="T1835">
        <v>20</v>
      </c>
      <c r="U1835">
        <v>8</v>
      </c>
      <c r="V1835">
        <v>100</v>
      </c>
      <c r="W1835" s="1" t="s">
        <v>259</v>
      </c>
      <c r="X1835" s="1" t="s">
        <v>260</v>
      </c>
      <c r="Y1835" s="1" t="s">
        <v>54</v>
      </c>
      <c r="Z1835">
        <v>10</v>
      </c>
      <c r="AA1835" s="2">
        <v>45958</v>
      </c>
      <c r="AB1835">
        <v>205347.61</v>
      </c>
      <c r="AC1835">
        <v>252984.51</v>
      </c>
      <c r="AD1835">
        <v>19302675.34</v>
      </c>
      <c r="AE1835" s="1" t="s">
        <v>55</v>
      </c>
      <c r="AF1835" s="2">
        <v>46147</v>
      </c>
      <c r="AG1835" s="2">
        <v>45968</v>
      </c>
      <c r="AH1835" s="2"/>
      <c r="AI1835" s="1" t="s">
        <v>91</v>
      </c>
      <c r="AJ1835" s="1" t="s">
        <v>92</v>
      </c>
    </row>
    <row r="1836" spans="1:36">
      <c r="A1836" s="1" t="s">
        <v>10511</v>
      </c>
      <c r="B1836" s="1" t="s">
        <v>10512</v>
      </c>
      <c r="C1836" s="1" t="s">
        <v>10513</v>
      </c>
      <c r="D1836" s="1" t="s">
        <v>185</v>
      </c>
      <c r="E1836" s="1" t="s">
        <v>186</v>
      </c>
      <c r="F1836" s="1" t="s">
        <v>111</v>
      </c>
      <c r="G1836" s="1" t="s">
        <v>234</v>
      </c>
      <c r="H1836" s="1" t="s">
        <v>43</v>
      </c>
      <c r="I1836" s="1" t="s">
        <v>44</v>
      </c>
      <c r="J1836" t="s">
        <v>82</v>
      </c>
      <c r="K1836" t="s">
        <v>83</v>
      </c>
      <c r="L1836" s="1" t="s">
        <v>5947</v>
      </c>
      <c r="M1836" s="1" t="s">
        <v>114</v>
      </c>
      <c r="N1836" s="1" t="s">
        <v>101</v>
      </c>
      <c r="O1836" s="1" t="s">
        <v>10514</v>
      </c>
      <c r="P1836" s="1" t="s">
        <v>10515</v>
      </c>
      <c r="Q1836">
        <v>486</v>
      </c>
      <c r="R1836">
        <v>194</v>
      </c>
      <c r="S1836">
        <v>292</v>
      </c>
      <c r="T1836">
        <v>100</v>
      </c>
      <c r="U1836">
        <v>50</v>
      </c>
      <c r="V1836">
        <v>500</v>
      </c>
      <c r="W1836" s="1" t="s">
        <v>104</v>
      </c>
      <c r="X1836" s="1" t="s">
        <v>105</v>
      </c>
      <c r="Y1836" s="1" t="s">
        <v>54</v>
      </c>
      <c r="Z1836">
        <v>10</v>
      </c>
      <c r="AA1836" s="2">
        <v>45820</v>
      </c>
      <c r="AB1836">
        <v>199459.16</v>
      </c>
      <c r="AC1836">
        <v>262510.64</v>
      </c>
      <c r="AD1836">
        <v>96937151.760000005</v>
      </c>
      <c r="AE1836" s="1" t="s">
        <v>55</v>
      </c>
      <c r="AF1836" s="2">
        <v>46188</v>
      </c>
      <c r="AG1836" s="2">
        <v>45834</v>
      </c>
      <c r="AH1836" s="2"/>
      <c r="AI1836" s="1" t="s">
        <v>91</v>
      </c>
      <c r="AJ1836" s="1" t="s">
        <v>92</v>
      </c>
    </row>
    <row r="1837" spans="1:36">
      <c r="A1837" s="1" t="s">
        <v>10516</v>
      </c>
      <c r="B1837" s="1" t="s">
        <v>10517</v>
      </c>
      <c r="C1837" s="1" t="s">
        <v>10518</v>
      </c>
      <c r="D1837" s="1" t="s">
        <v>837</v>
      </c>
      <c r="E1837" s="1" t="s">
        <v>265</v>
      </c>
      <c r="F1837" s="1" t="s">
        <v>622</v>
      </c>
      <c r="G1837" s="1" t="s">
        <v>623</v>
      </c>
      <c r="H1837" s="1" t="s">
        <v>43</v>
      </c>
      <c r="I1837" s="1" t="s">
        <v>44</v>
      </c>
      <c r="J1837" t="s">
        <v>65</v>
      </c>
      <c r="K1837" t="s">
        <v>66</v>
      </c>
      <c r="L1837" s="1" t="s">
        <v>10519</v>
      </c>
      <c r="M1837" s="1" t="s">
        <v>100</v>
      </c>
      <c r="N1837" s="1" t="s">
        <v>194</v>
      </c>
      <c r="O1837" s="1" t="s">
        <v>10520</v>
      </c>
      <c r="P1837" s="1" t="s">
        <v>10521</v>
      </c>
      <c r="Q1837">
        <v>227</v>
      </c>
      <c r="R1837">
        <v>84</v>
      </c>
      <c r="S1837">
        <v>143</v>
      </c>
      <c r="T1837">
        <v>75</v>
      </c>
      <c r="U1837">
        <v>30</v>
      </c>
      <c r="V1837">
        <v>750</v>
      </c>
      <c r="W1837" s="1" t="s">
        <v>52</v>
      </c>
      <c r="X1837" s="1" t="s">
        <v>53</v>
      </c>
      <c r="Y1837" s="1" t="s">
        <v>54</v>
      </c>
      <c r="Z1837">
        <v>2</v>
      </c>
      <c r="AA1837" s="2">
        <v>46174</v>
      </c>
      <c r="AB1837">
        <v>632209.81999999995</v>
      </c>
      <c r="AC1837">
        <v>754451.18</v>
      </c>
      <c r="AD1837">
        <v>143511629.09999999</v>
      </c>
      <c r="AE1837" s="1" t="s">
        <v>55</v>
      </c>
      <c r="AF1837" s="2">
        <v>46143</v>
      </c>
      <c r="AG1837" s="2">
        <v>46189</v>
      </c>
      <c r="AH1837" s="2"/>
      <c r="AI1837" s="1" t="s">
        <v>91</v>
      </c>
      <c r="AJ1837" s="1" t="s">
        <v>92</v>
      </c>
    </row>
    <row r="1838" spans="1:36">
      <c r="A1838" s="1" t="s">
        <v>10522</v>
      </c>
      <c r="B1838" s="1" t="s">
        <v>10523</v>
      </c>
      <c r="C1838" s="1"/>
      <c r="D1838" s="1" t="s">
        <v>1240</v>
      </c>
      <c r="E1838" s="1" t="s">
        <v>243</v>
      </c>
      <c r="F1838" s="1" t="s">
        <v>244</v>
      </c>
      <c r="G1838" s="1" t="s">
        <v>245</v>
      </c>
      <c r="H1838" s="1" t="s">
        <v>43</v>
      </c>
      <c r="I1838" s="1" t="s">
        <v>44</v>
      </c>
      <c r="J1838" t="s">
        <v>82</v>
      </c>
      <c r="K1838" t="s">
        <v>83</v>
      </c>
      <c r="L1838" s="1" t="s">
        <v>4564</v>
      </c>
      <c r="M1838" s="1" t="s">
        <v>139</v>
      </c>
      <c r="N1838" s="1" t="s">
        <v>194</v>
      </c>
      <c r="O1838" s="1" t="s">
        <v>10524</v>
      </c>
      <c r="P1838" s="1" t="s">
        <v>10515</v>
      </c>
      <c r="Q1838">
        <v>250</v>
      </c>
      <c r="R1838">
        <v>94</v>
      </c>
      <c r="S1838">
        <v>156</v>
      </c>
      <c r="T1838">
        <v>75</v>
      </c>
      <c r="U1838">
        <v>30</v>
      </c>
      <c r="V1838">
        <v>375</v>
      </c>
      <c r="W1838" s="1" t="s">
        <v>151</v>
      </c>
      <c r="X1838" s="1" t="s">
        <v>152</v>
      </c>
      <c r="Y1838" s="1" t="s">
        <v>153</v>
      </c>
      <c r="Z1838">
        <v>39</v>
      </c>
      <c r="AA1838" s="2">
        <v>45943</v>
      </c>
      <c r="AB1838">
        <v>236143.3</v>
      </c>
      <c r="AC1838">
        <v>328852.59999999998</v>
      </c>
      <c r="AD1838">
        <v>59035825</v>
      </c>
      <c r="AE1838" s="1" t="s">
        <v>55</v>
      </c>
      <c r="AF1838" s="2">
        <v>46175</v>
      </c>
      <c r="AG1838" s="2">
        <v>45956</v>
      </c>
      <c r="AH1838" s="2"/>
      <c r="AI1838" s="1" t="s">
        <v>91</v>
      </c>
      <c r="AJ1838" s="1" t="s">
        <v>92</v>
      </c>
    </row>
    <row r="1839" spans="1:36">
      <c r="A1839" s="1" t="s">
        <v>10525</v>
      </c>
      <c r="B1839" s="1" t="s">
        <v>10526</v>
      </c>
      <c r="C1839" s="1" t="s">
        <v>10527</v>
      </c>
      <c r="D1839" s="1" t="s">
        <v>61</v>
      </c>
      <c r="E1839" s="1" t="s">
        <v>62</v>
      </c>
      <c r="F1839" s="1" t="s">
        <v>63</v>
      </c>
      <c r="G1839" s="1" t="s">
        <v>304</v>
      </c>
      <c r="H1839" s="1" t="s">
        <v>43</v>
      </c>
      <c r="I1839" s="1" t="s">
        <v>44</v>
      </c>
      <c r="J1839" t="s">
        <v>82</v>
      </c>
      <c r="K1839" t="s">
        <v>83</v>
      </c>
      <c r="L1839" s="1" t="s">
        <v>3588</v>
      </c>
      <c r="M1839" s="1" t="s">
        <v>114</v>
      </c>
      <c r="N1839" s="1" t="s">
        <v>101</v>
      </c>
      <c r="O1839" s="1" t="s">
        <v>10528</v>
      </c>
      <c r="P1839" s="1" t="s">
        <v>10529</v>
      </c>
      <c r="Q1839">
        <v>292</v>
      </c>
      <c r="R1839">
        <v>46</v>
      </c>
      <c r="S1839">
        <v>246</v>
      </c>
      <c r="T1839">
        <v>75</v>
      </c>
      <c r="U1839">
        <v>37</v>
      </c>
      <c r="V1839">
        <v>450</v>
      </c>
      <c r="W1839" s="1" t="s">
        <v>308</v>
      </c>
      <c r="X1839" s="1" t="s">
        <v>309</v>
      </c>
      <c r="Y1839" s="1" t="s">
        <v>74</v>
      </c>
      <c r="Z1839">
        <v>25</v>
      </c>
      <c r="AA1839" s="2">
        <v>46000</v>
      </c>
      <c r="AB1839">
        <v>130005.65</v>
      </c>
      <c r="AC1839">
        <v>181417.57</v>
      </c>
      <c r="AD1839">
        <v>37961649.799999997</v>
      </c>
      <c r="AE1839" s="1" t="s">
        <v>55</v>
      </c>
      <c r="AF1839" s="2">
        <v>46194</v>
      </c>
      <c r="AG1839" s="2">
        <v>46009</v>
      </c>
      <c r="AH1839" s="2">
        <v>46423</v>
      </c>
      <c r="AI1839" s="1" t="s">
        <v>91</v>
      </c>
      <c r="AJ1839" s="1" t="s">
        <v>92</v>
      </c>
    </row>
    <row r="1840" spans="1:36">
      <c r="A1840" s="1" t="s">
        <v>10530</v>
      </c>
      <c r="B1840" s="1" t="s">
        <v>10531</v>
      </c>
      <c r="C1840" s="1" t="s">
        <v>10532</v>
      </c>
      <c r="D1840" s="1" t="s">
        <v>1665</v>
      </c>
      <c r="E1840" s="1" t="s">
        <v>978</v>
      </c>
      <c r="F1840" s="1" t="s">
        <v>97</v>
      </c>
      <c r="G1840" s="1" t="s">
        <v>98</v>
      </c>
      <c r="H1840" s="1" t="s">
        <v>43</v>
      </c>
      <c r="I1840" s="1" t="s">
        <v>44</v>
      </c>
      <c r="J1840" t="s">
        <v>82</v>
      </c>
      <c r="K1840" t="s">
        <v>83</v>
      </c>
      <c r="L1840" s="1" t="s">
        <v>3791</v>
      </c>
      <c r="M1840" s="1" t="s">
        <v>48</v>
      </c>
      <c r="N1840" s="1" t="s">
        <v>194</v>
      </c>
      <c r="O1840" s="1" t="s">
        <v>10533</v>
      </c>
      <c r="P1840" s="1" t="s">
        <v>10534</v>
      </c>
      <c r="Q1840">
        <v>162</v>
      </c>
      <c r="R1840">
        <v>9</v>
      </c>
      <c r="S1840">
        <v>153</v>
      </c>
      <c r="T1840">
        <v>50</v>
      </c>
      <c r="U1840">
        <v>15</v>
      </c>
      <c r="V1840">
        <v>400</v>
      </c>
      <c r="W1840" s="1" t="s">
        <v>259</v>
      </c>
      <c r="X1840" s="1" t="s">
        <v>260</v>
      </c>
      <c r="Y1840" s="1" t="s">
        <v>54</v>
      </c>
      <c r="Z1840">
        <v>7</v>
      </c>
      <c r="AA1840" s="2">
        <v>45938</v>
      </c>
      <c r="AB1840">
        <v>140477.76000000001</v>
      </c>
      <c r="AC1840">
        <v>215154.13</v>
      </c>
      <c r="AD1840">
        <v>22757397.120000001</v>
      </c>
      <c r="AE1840" s="1" t="s">
        <v>55</v>
      </c>
      <c r="AF1840" s="2">
        <v>46145</v>
      </c>
      <c r="AG1840" s="2">
        <v>45940</v>
      </c>
      <c r="AH1840" s="2"/>
      <c r="AI1840" s="1" t="s">
        <v>91</v>
      </c>
      <c r="AJ1840" s="1" t="s">
        <v>92</v>
      </c>
    </row>
    <row r="1841" spans="1:36">
      <c r="A1841" s="1" t="s">
        <v>10535</v>
      </c>
      <c r="B1841" s="1" t="s">
        <v>10536</v>
      </c>
      <c r="C1841" s="1" t="s">
        <v>10537</v>
      </c>
      <c r="D1841" s="1" t="s">
        <v>740</v>
      </c>
      <c r="E1841" s="1" t="s">
        <v>275</v>
      </c>
      <c r="F1841" s="1" t="s">
        <v>622</v>
      </c>
      <c r="G1841" s="1" t="s">
        <v>747</v>
      </c>
      <c r="H1841" s="1" t="s">
        <v>43</v>
      </c>
      <c r="I1841" s="1" t="s">
        <v>44</v>
      </c>
      <c r="J1841" t="s">
        <v>65</v>
      </c>
      <c r="K1841" t="s">
        <v>66</v>
      </c>
      <c r="L1841" s="1" t="s">
        <v>2204</v>
      </c>
      <c r="M1841" s="1" t="s">
        <v>48</v>
      </c>
      <c r="N1841" s="1" t="s">
        <v>203</v>
      </c>
      <c r="O1841" s="1" t="s">
        <v>10538</v>
      </c>
      <c r="P1841" s="1" t="s">
        <v>10539</v>
      </c>
      <c r="Q1841">
        <v>50</v>
      </c>
      <c r="R1841">
        <v>7</v>
      </c>
      <c r="S1841">
        <v>43</v>
      </c>
      <c r="T1841">
        <v>15</v>
      </c>
      <c r="U1841">
        <v>7</v>
      </c>
      <c r="V1841">
        <v>75</v>
      </c>
      <c r="W1841" s="1" t="s">
        <v>161</v>
      </c>
      <c r="X1841" s="1" t="s">
        <v>162</v>
      </c>
      <c r="Y1841" s="1" t="s">
        <v>54</v>
      </c>
      <c r="Z1841">
        <v>8</v>
      </c>
      <c r="AA1841" s="2">
        <v>46093</v>
      </c>
      <c r="AB1841">
        <v>908795.89</v>
      </c>
      <c r="AC1841">
        <v>1274664.57</v>
      </c>
      <c r="AD1841">
        <v>45439794.5</v>
      </c>
      <c r="AE1841" s="1" t="s">
        <v>55</v>
      </c>
      <c r="AF1841" s="2">
        <v>46192</v>
      </c>
      <c r="AG1841" s="2">
        <v>46101</v>
      </c>
      <c r="AH1841" s="2"/>
      <c r="AI1841" s="1" t="s">
        <v>91</v>
      </c>
      <c r="AJ1841" s="1" t="s">
        <v>92</v>
      </c>
    </row>
    <row r="1842" spans="1:36">
      <c r="A1842" s="1" t="s">
        <v>10540</v>
      </c>
      <c r="B1842" s="1" t="s">
        <v>10541</v>
      </c>
      <c r="C1842" s="1" t="s">
        <v>10542</v>
      </c>
      <c r="D1842" s="1" t="s">
        <v>185</v>
      </c>
      <c r="E1842" s="1" t="s">
        <v>186</v>
      </c>
      <c r="F1842" s="1" t="s">
        <v>111</v>
      </c>
      <c r="G1842" s="1" t="s">
        <v>112</v>
      </c>
      <c r="H1842" s="1" t="s">
        <v>43</v>
      </c>
      <c r="I1842" s="1" t="s">
        <v>44</v>
      </c>
      <c r="J1842" t="s">
        <v>65</v>
      </c>
      <c r="K1842" t="s">
        <v>66</v>
      </c>
      <c r="L1842" s="1" t="s">
        <v>10543</v>
      </c>
      <c r="M1842" s="1" t="s">
        <v>100</v>
      </c>
      <c r="N1842" s="1" t="s">
        <v>203</v>
      </c>
      <c r="O1842" s="1" t="s">
        <v>10544</v>
      </c>
      <c r="P1842" s="1" t="s">
        <v>10545</v>
      </c>
      <c r="Q1842">
        <v>13</v>
      </c>
      <c r="R1842">
        <v>0</v>
      </c>
      <c r="S1842">
        <v>13</v>
      </c>
      <c r="T1842">
        <v>10</v>
      </c>
      <c r="U1842">
        <v>5</v>
      </c>
      <c r="V1842">
        <v>40</v>
      </c>
      <c r="W1842" s="1" t="s">
        <v>161</v>
      </c>
      <c r="X1842" s="1" t="s">
        <v>162</v>
      </c>
      <c r="Y1842" s="1" t="s">
        <v>54</v>
      </c>
      <c r="Z1842">
        <v>6</v>
      </c>
      <c r="AA1842" s="2">
        <v>46087</v>
      </c>
      <c r="AB1842">
        <v>182841.02</v>
      </c>
      <c r="AC1842">
        <v>239574.95</v>
      </c>
      <c r="AD1842">
        <v>2376933.2599999998</v>
      </c>
      <c r="AE1842" s="1" t="s">
        <v>55</v>
      </c>
      <c r="AF1842" s="2">
        <v>46168</v>
      </c>
      <c r="AG1842" s="2">
        <v>46097</v>
      </c>
      <c r="AH1842" s="2"/>
      <c r="AI1842" s="1" t="s">
        <v>91</v>
      </c>
      <c r="AJ1842" s="1" t="s">
        <v>92</v>
      </c>
    </row>
    <row r="1843" spans="1:36">
      <c r="A1843" s="1" t="s">
        <v>10546</v>
      </c>
      <c r="B1843" s="1" t="s">
        <v>10547</v>
      </c>
      <c r="C1843" s="1" t="s">
        <v>10548</v>
      </c>
      <c r="D1843" s="1" t="s">
        <v>713</v>
      </c>
      <c r="E1843" s="1" t="s">
        <v>714</v>
      </c>
      <c r="F1843" s="1" t="s">
        <v>97</v>
      </c>
      <c r="G1843" s="1" t="s">
        <v>715</v>
      </c>
      <c r="H1843" s="1" t="s">
        <v>43</v>
      </c>
      <c r="I1843" s="1" t="s">
        <v>44</v>
      </c>
      <c r="J1843" t="s">
        <v>45</v>
      </c>
      <c r="K1843" t="s">
        <v>46</v>
      </c>
      <c r="L1843" s="1" t="s">
        <v>10549</v>
      </c>
      <c r="M1843" s="1" t="s">
        <v>68</v>
      </c>
      <c r="N1843" s="1" t="s">
        <v>115</v>
      </c>
      <c r="O1843" s="1" t="s">
        <v>10550</v>
      </c>
      <c r="P1843" s="1" t="s">
        <v>10551</v>
      </c>
      <c r="Q1843">
        <v>229</v>
      </c>
      <c r="R1843">
        <v>40</v>
      </c>
      <c r="S1843">
        <v>189</v>
      </c>
      <c r="T1843">
        <v>40</v>
      </c>
      <c r="U1843">
        <v>12</v>
      </c>
      <c r="V1843">
        <v>320</v>
      </c>
      <c r="W1843" s="1" t="s">
        <v>181</v>
      </c>
      <c r="X1843" s="1" t="s">
        <v>182</v>
      </c>
      <c r="Y1843" s="1" t="s">
        <v>54</v>
      </c>
      <c r="Z1843">
        <v>6</v>
      </c>
      <c r="AA1843" s="2">
        <v>46001</v>
      </c>
      <c r="AB1843">
        <v>189529.23</v>
      </c>
      <c r="AC1843">
        <v>292824.34000000003</v>
      </c>
      <c r="AD1843">
        <v>43402193.670000002</v>
      </c>
      <c r="AE1843" s="1" t="s">
        <v>55</v>
      </c>
      <c r="AF1843" s="2">
        <v>46190</v>
      </c>
      <c r="AG1843" s="2">
        <v>46005</v>
      </c>
      <c r="AH1843" s="2"/>
      <c r="AI1843" s="1" t="s">
        <v>91</v>
      </c>
      <c r="AJ1843" s="1" t="s">
        <v>92</v>
      </c>
    </row>
    <row r="1844" spans="1:36">
      <c r="A1844" s="1" t="s">
        <v>10552</v>
      </c>
      <c r="B1844" s="1" t="s">
        <v>3215</v>
      </c>
      <c r="C1844" s="1" t="s">
        <v>10553</v>
      </c>
      <c r="D1844" s="1" t="s">
        <v>521</v>
      </c>
      <c r="E1844" s="1" t="s">
        <v>243</v>
      </c>
      <c r="F1844" s="1" t="s">
        <v>244</v>
      </c>
      <c r="G1844" s="1" t="s">
        <v>509</v>
      </c>
      <c r="H1844" s="1" t="s">
        <v>43</v>
      </c>
      <c r="I1844" s="1" t="s">
        <v>44</v>
      </c>
      <c r="J1844" t="s">
        <v>45</v>
      </c>
      <c r="K1844" t="s">
        <v>46</v>
      </c>
      <c r="L1844" s="1" t="s">
        <v>10554</v>
      </c>
      <c r="M1844" s="1" t="s">
        <v>100</v>
      </c>
      <c r="N1844" s="1" t="s">
        <v>278</v>
      </c>
      <c r="O1844" s="1" t="s">
        <v>10555</v>
      </c>
      <c r="P1844" s="1" t="s">
        <v>795</v>
      </c>
      <c r="Q1844">
        <v>45</v>
      </c>
      <c r="R1844">
        <v>2</v>
      </c>
      <c r="S1844">
        <v>43</v>
      </c>
      <c r="T1844">
        <v>40</v>
      </c>
      <c r="U1844">
        <v>20</v>
      </c>
      <c r="V1844">
        <v>160</v>
      </c>
      <c r="W1844" s="1" t="s">
        <v>249</v>
      </c>
      <c r="X1844" s="1" t="s">
        <v>375</v>
      </c>
      <c r="Y1844" s="1" t="s">
        <v>54</v>
      </c>
      <c r="Z1844">
        <v>3</v>
      </c>
      <c r="AA1844" s="2">
        <v>46157</v>
      </c>
      <c r="AB1844">
        <v>312135.53999999998</v>
      </c>
      <c r="AC1844">
        <v>442770.42</v>
      </c>
      <c r="AD1844">
        <v>14046099.300000001</v>
      </c>
      <c r="AE1844" s="1" t="s">
        <v>55</v>
      </c>
      <c r="AF1844" s="2">
        <v>46200</v>
      </c>
      <c r="AG1844" s="2">
        <v>46163</v>
      </c>
      <c r="AH1844" s="2"/>
      <c r="AI1844" s="1" t="s">
        <v>91</v>
      </c>
      <c r="AJ1844" s="1" t="s">
        <v>92</v>
      </c>
    </row>
    <row r="1845" spans="1:36">
      <c r="A1845" s="1" t="s">
        <v>10556</v>
      </c>
      <c r="B1845" s="1" t="s">
        <v>10557</v>
      </c>
      <c r="C1845" s="1" t="s">
        <v>10558</v>
      </c>
      <c r="D1845" s="1" t="s">
        <v>740</v>
      </c>
      <c r="E1845" s="1" t="s">
        <v>275</v>
      </c>
      <c r="F1845" s="1" t="s">
        <v>622</v>
      </c>
      <c r="G1845" s="1" t="s">
        <v>747</v>
      </c>
      <c r="H1845" s="1" t="s">
        <v>43</v>
      </c>
      <c r="I1845" s="1" t="s">
        <v>44</v>
      </c>
      <c r="J1845" t="s">
        <v>65</v>
      </c>
      <c r="K1845" t="s">
        <v>66</v>
      </c>
      <c r="L1845" s="1" t="s">
        <v>3932</v>
      </c>
      <c r="M1845" s="1" t="s">
        <v>100</v>
      </c>
      <c r="N1845" s="1" t="s">
        <v>101</v>
      </c>
      <c r="O1845" s="1" t="s">
        <v>10559</v>
      </c>
      <c r="P1845" s="1" t="s">
        <v>10560</v>
      </c>
      <c r="Q1845">
        <v>470</v>
      </c>
      <c r="R1845">
        <v>133</v>
      </c>
      <c r="S1845">
        <v>337</v>
      </c>
      <c r="T1845">
        <v>75</v>
      </c>
      <c r="U1845">
        <v>30</v>
      </c>
      <c r="V1845">
        <v>300</v>
      </c>
      <c r="W1845" s="1" t="s">
        <v>229</v>
      </c>
      <c r="X1845" s="1" t="s">
        <v>230</v>
      </c>
      <c r="Y1845" s="1" t="s">
        <v>153</v>
      </c>
      <c r="Z1845">
        <v>34</v>
      </c>
      <c r="AA1845" s="2">
        <v>45915</v>
      </c>
      <c r="AB1845">
        <v>726050.22</v>
      </c>
      <c r="AC1845">
        <v>931810.93</v>
      </c>
      <c r="AD1845">
        <v>341243603.39999998</v>
      </c>
      <c r="AE1845" s="1" t="s">
        <v>55</v>
      </c>
      <c r="AF1845" s="2">
        <v>46165</v>
      </c>
      <c r="AG1845" s="2">
        <v>45927</v>
      </c>
      <c r="AH1845" s="2"/>
      <c r="AI1845" s="1" t="s">
        <v>410</v>
      </c>
      <c r="AJ1845" s="1" t="s">
        <v>92</v>
      </c>
    </row>
    <row r="1846" spans="1:36">
      <c r="A1846" s="1" t="s">
        <v>10561</v>
      </c>
      <c r="B1846" s="1" t="s">
        <v>10562</v>
      </c>
      <c r="C1846" s="1" t="s">
        <v>10563</v>
      </c>
      <c r="D1846" s="1" t="s">
        <v>1148</v>
      </c>
      <c r="E1846" s="1" t="s">
        <v>62</v>
      </c>
      <c r="F1846" s="1" t="s">
        <v>80</v>
      </c>
      <c r="G1846" s="1" t="s">
        <v>81</v>
      </c>
      <c r="H1846" s="1" t="s">
        <v>43</v>
      </c>
      <c r="I1846" s="1" t="s">
        <v>44</v>
      </c>
      <c r="J1846" t="s">
        <v>45</v>
      </c>
      <c r="K1846" t="s">
        <v>46</v>
      </c>
      <c r="L1846" s="1" t="s">
        <v>10564</v>
      </c>
      <c r="M1846" s="1" t="s">
        <v>168</v>
      </c>
      <c r="N1846" s="1" t="s">
        <v>278</v>
      </c>
      <c r="O1846" s="1" t="s">
        <v>10565</v>
      </c>
      <c r="P1846" s="1" t="s">
        <v>10566</v>
      </c>
      <c r="Q1846">
        <v>19</v>
      </c>
      <c r="R1846">
        <v>7</v>
      </c>
      <c r="S1846">
        <v>12</v>
      </c>
      <c r="T1846">
        <v>10</v>
      </c>
      <c r="U1846">
        <v>3</v>
      </c>
      <c r="V1846">
        <v>50</v>
      </c>
      <c r="W1846" s="1" t="s">
        <v>151</v>
      </c>
      <c r="X1846" s="1" t="s">
        <v>152</v>
      </c>
      <c r="Y1846" s="1" t="s">
        <v>153</v>
      </c>
      <c r="Z1846">
        <v>33</v>
      </c>
      <c r="AA1846" s="2">
        <v>45780</v>
      </c>
      <c r="AB1846">
        <v>836986.26</v>
      </c>
      <c r="AC1846">
        <v>1020379.52</v>
      </c>
      <c r="AD1846">
        <v>15902738.939999999</v>
      </c>
      <c r="AE1846" s="1" t="s">
        <v>55</v>
      </c>
      <c r="AF1846" s="2">
        <v>46194</v>
      </c>
      <c r="AG1846" s="2">
        <v>45784</v>
      </c>
      <c r="AH1846" s="2"/>
      <c r="AI1846" s="1" t="s">
        <v>91</v>
      </c>
      <c r="AJ1846" s="1" t="s">
        <v>92</v>
      </c>
    </row>
    <row r="1847" spans="1:36">
      <c r="A1847" s="1" t="s">
        <v>10567</v>
      </c>
      <c r="B1847" s="1" t="s">
        <v>10568</v>
      </c>
      <c r="C1847" s="1" t="s">
        <v>10569</v>
      </c>
      <c r="D1847" s="1" t="s">
        <v>209</v>
      </c>
      <c r="E1847" s="1" t="s">
        <v>40</v>
      </c>
      <c r="F1847" s="1" t="s">
        <v>123</v>
      </c>
      <c r="G1847" s="1" t="s">
        <v>200</v>
      </c>
      <c r="H1847" s="1" t="s">
        <v>43</v>
      </c>
      <c r="I1847" s="1" t="s">
        <v>44</v>
      </c>
      <c r="J1847" t="s">
        <v>82</v>
      </c>
      <c r="K1847" t="s">
        <v>83</v>
      </c>
      <c r="L1847" s="1" t="s">
        <v>2643</v>
      </c>
      <c r="M1847" s="1" t="s">
        <v>68</v>
      </c>
      <c r="N1847" s="1" t="s">
        <v>49</v>
      </c>
      <c r="O1847" s="1" t="s">
        <v>10570</v>
      </c>
      <c r="P1847" s="1" t="s">
        <v>10571</v>
      </c>
      <c r="Q1847">
        <v>44</v>
      </c>
      <c r="R1847">
        <v>12</v>
      </c>
      <c r="S1847">
        <v>32</v>
      </c>
      <c r="T1847">
        <v>15</v>
      </c>
      <c r="U1847">
        <v>6</v>
      </c>
      <c r="V1847">
        <v>60</v>
      </c>
      <c r="W1847" s="1" t="s">
        <v>259</v>
      </c>
      <c r="X1847" s="1" t="s">
        <v>260</v>
      </c>
      <c r="Y1847" s="1" t="s">
        <v>54</v>
      </c>
      <c r="Z1847">
        <v>5</v>
      </c>
      <c r="AA1847" s="2">
        <v>45994</v>
      </c>
      <c r="AB1847">
        <v>278959.59000000003</v>
      </c>
      <c r="AC1847">
        <v>374778.81</v>
      </c>
      <c r="AD1847">
        <v>12274221.960000001</v>
      </c>
      <c r="AE1847" s="1" t="s">
        <v>55</v>
      </c>
      <c r="AF1847" s="2">
        <v>46187</v>
      </c>
      <c r="AG1847" s="2">
        <v>46008</v>
      </c>
      <c r="AH1847" s="2"/>
      <c r="AI1847" s="1" t="s">
        <v>91</v>
      </c>
      <c r="AJ1847" s="1" t="s">
        <v>92</v>
      </c>
    </row>
    <row r="1848" spans="1:36">
      <c r="A1848" s="1" t="s">
        <v>10572</v>
      </c>
      <c r="B1848" s="1" t="s">
        <v>10573</v>
      </c>
      <c r="C1848" s="1" t="s">
        <v>10574</v>
      </c>
      <c r="D1848" s="1" t="s">
        <v>348</v>
      </c>
      <c r="E1848" s="1" t="s">
        <v>134</v>
      </c>
      <c r="F1848" s="1" t="s">
        <v>135</v>
      </c>
      <c r="G1848" s="1" t="s">
        <v>136</v>
      </c>
      <c r="H1848" s="1" t="s">
        <v>137</v>
      </c>
      <c r="I1848" s="1" t="s">
        <v>44</v>
      </c>
      <c r="J1848" t="s">
        <v>82</v>
      </c>
      <c r="K1848" t="s">
        <v>83</v>
      </c>
      <c r="L1848" s="1" t="s">
        <v>6341</v>
      </c>
      <c r="M1848" s="1" t="s">
        <v>48</v>
      </c>
      <c r="N1848" s="1" t="s">
        <v>178</v>
      </c>
      <c r="O1848" s="1" t="s">
        <v>10575</v>
      </c>
      <c r="P1848" s="1" t="s">
        <v>10576</v>
      </c>
      <c r="Q1848">
        <v>45</v>
      </c>
      <c r="R1848">
        <v>14</v>
      </c>
      <c r="S1848">
        <v>31</v>
      </c>
      <c r="T1848">
        <v>30</v>
      </c>
      <c r="U1848">
        <v>15</v>
      </c>
      <c r="V1848">
        <v>300</v>
      </c>
      <c r="W1848" s="1" t="s">
        <v>259</v>
      </c>
      <c r="X1848" s="1" t="s">
        <v>260</v>
      </c>
      <c r="Y1848" s="1" t="s">
        <v>54</v>
      </c>
      <c r="Z1848">
        <v>6</v>
      </c>
      <c r="AA1848" s="2">
        <v>46041</v>
      </c>
      <c r="AB1848">
        <v>18501.93</v>
      </c>
      <c r="AC1848">
        <v>21405.73</v>
      </c>
      <c r="AD1848">
        <v>832586.85</v>
      </c>
      <c r="AE1848" s="1" t="s">
        <v>55</v>
      </c>
      <c r="AF1848" s="2">
        <v>46152</v>
      </c>
      <c r="AG1848" s="2">
        <v>46054</v>
      </c>
      <c r="AH1848" s="2">
        <v>46544</v>
      </c>
      <c r="AI1848" s="1" t="s">
        <v>91</v>
      </c>
      <c r="AJ1848" s="1" t="s">
        <v>92</v>
      </c>
    </row>
    <row r="1849" spans="1:36">
      <c r="A1849" s="1" t="s">
        <v>10577</v>
      </c>
      <c r="B1849" s="1" t="s">
        <v>10578</v>
      </c>
      <c r="C1849" s="1" t="s">
        <v>10579</v>
      </c>
      <c r="D1849" s="1" t="s">
        <v>971</v>
      </c>
      <c r="E1849" s="1" t="s">
        <v>110</v>
      </c>
      <c r="F1849" s="1" t="s">
        <v>41</v>
      </c>
      <c r="G1849" s="1" t="s">
        <v>42</v>
      </c>
      <c r="H1849" s="1" t="s">
        <v>43</v>
      </c>
      <c r="I1849" s="1" t="s">
        <v>44</v>
      </c>
      <c r="J1849" t="s">
        <v>65</v>
      </c>
      <c r="K1849" t="s">
        <v>66</v>
      </c>
      <c r="L1849" s="1" t="s">
        <v>171</v>
      </c>
      <c r="M1849" s="1" t="s">
        <v>168</v>
      </c>
      <c r="N1849" s="1" t="s">
        <v>178</v>
      </c>
      <c r="O1849" s="1" t="s">
        <v>10580</v>
      </c>
      <c r="P1849" s="1" t="s">
        <v>5785</v>
      </c>
      <c r="Q1849">
        <v>88</v>
      </c>
      <c r="R1849">
        <v>6</v>
      </c>
      <c r="S1849">
        <v>82</v>
      </c>
      <c r="T1849">
        <v>20</v>
      </c>
      <c r="U1849">
        <v>8</v>
      </c>
      <c r="V1849">
        <v>160</v>
      </c>
      <c r="W1849" s="1" t="s">
        <v>72</v>
      </c>
      <c r="X1849" s="1" t="s">
        <v>73</v>
      </c>
      <c r="Y1849" s="1" t="s">
        <v>74</v>
      </c>
      <c r="Z1849">
        <v>17</v>
      </c>
      <c r="AA1849" s="2">
        <v>45749</v>
      </c>
      <c r="AB1849">
        <v>32588.61</v>
      </c>
      <c r="AC1849">
        <v>48155.85</v>
      </c>
      <c r="AD1849">
        <v>2867797.68</v>
      </c>
      <c r="AE1849" s="1" t="s">
        <v>55</v>
      </c>
      <c r="AF1849" s="2">
        <v>46150</v>
      </c>
      <c r="AG1849" s="2">
        <v>45764</v>
      </c>
      <c r="AH1849" s="2"/>
      <c r="AI1849" s="1" t="s">
        <v>91</v>
      </c>
      <c r="AJ1849" s="1" t="s">
        <v>92</v>
      </c>
    </row>
    <row r="1850" spans="1:36">
      <c r="A1850" s="1" t="s">
        <v>10581</v>
      </c>
      <c r="B1850" s="1" t="s">
        <v>10582</v>
      </c>
      <c r="C1850" s="1" t="s">
        <v>10583</v>
      </c>
      <c r="D1850" s="1" t="s">
        <v>894</v>
      </c>
      <c r="E1850" s="1" t="s">
        <v>275</v>
      </c>
      <c r="F1850" s="1" t="s">
        <v>622</v>
      </c>
      <c r="G1850" s="1" t="s">
        <v>747</v>
      </c>
      <c r="H1850" s="1" t="s">
        <v>43</v>
      </c>
      <c r="I1850" s="1" t="s">
        <v>44</v>
      </c>
      <c r="J1850" t="s">
        <v>82</v>
      </c>
      <c r="K1850" t="s">
        <v>83</v>
      </c>
      <c r="L1850" s="1" t="s">
        <v>2878</v>
      </c>
      <c r="M1850" s="1" t="s">
        <v>48</v>
      </c>
      <c r="N1850" s="1" t="s">
        <v>278</v>
      </c>
      <c r="O1850" s="1" t="s">
        <v>10584</v>
      </c>
      <c r="P1850" s="1" t="s">
        <v>10585</v>
      </c>
      <c r="Q1850">
        <v>53</v>
      </c>
      <c r="R1850">
        <v>4</v>
      </c>
      <c r="S1850">
        <v>49</v>
      </c>
      <c r="T1850">
        <v>25</v>
      </c>
      <c r="U1850">
        <v>7</v>
      </c>
      <c r="V1850">
        <v>250</v>
      </c>
      <c r="W1850" s="1" t="s">
        <v>161</v>
      </c>
      <c r="X1850" s="1" t="s">
        <v>162</v>
      </c>
      <c r="Y1850" s="1" t="s">
        <v>54</v>
      </c>
      <c r="Z1850">
        <v>9</v>
      </c>
      <c r="AA1850" s="2">
        <v>46036</v>
      </c>
      <c r="AB1850">
        <v>139421.98000000001</v>
      </c>
      <c r="AC1850">
        <v>171499.13</v>
      </c>
      <c r="AD1850">
        <v>7389364.9400000004</v>
      </c>
      <c r="AE1850" s="1" t="s">
        <v>55</v>
      </c>
      <c r="AF1850" s="2">
        <v>46149</v>
      </c>
      <c r="AG1850" s="2">
        <v>46051</v>
      </c>
      <c r="AH1850" s="2"/>
      <c r="AI1850" s="1" t="s">
        <v>91</v>
      </c>
      <c r="AJ1850" s="1" t="s">
        <v>92</v>
      </c>
    </row>
    <row r="1851" spans="1:36">
      <c r="A1851" s="1" t="s">
        <v>10586</v>
      </c>
      <c r="B1851" s="1" t="s">
        <v>878</v>
      </c>
      <c r="C1851" s="1" t="s">
        <v>10587</v>
      </c>
      <c r="D1851" s="1" t="s">
        <v>557</v>
      </c>
      <c r="E1851" s="1" t="s">
        <v>254</v>
      </c>
      <c r="F1851" s="1" t="s">
        <v>135</v>
      </c>
      <c r="G1851" s="1" t="s">
        <v>166</v>
      </c>
      <c r="H1851" s="1" t="s">
        <v>137</v>
      </c>
      <c r="I1851" s="1" t="s">
        <v>44</v>
      </c>
      <c r="J1851" t="s">
        <v>65</v>
      </c>
      <c r="K1851" t="s">
        <v>66</v>
      </c>
      <c r="L1851" s="1" t="s">
        <v>10588</v>
      </c>
      <c r="M1851" s="1" t="s">
        <v>114</v>
      </c>
      <c r="N1851" s="1" t="s">
        <v>203</v>
      </c>
      <c r="O1851" s="1" t="s">
        <v>10589</v>
      </c>
      <c r="P1851" s="1" t="s">
        <v>10590</v>
      </c>
      <c r="Q1851">
        <v>0</v>
      </c>
      <c r="R1851">
        <v>0</v>
      </c>
      <c r="S1851">
        <v>0</v>
      </c>
      <c r="T1851">
        <v>60</v>
      </c>
      <c r="U1851">
        <v>18</v>
      </c>
      <c r="V1851">
        <v>600</v>
      </c>
      <c r="W1851" s="1" t="s">
        <v>72</v>
      </c>
      <c r="X1851" s="1" t="s">
        <v>73</v>
      </c>
      <c r="Y1851" s="1" t="s">
        <v>74</v>
      </c>
      <c r="Z1851">
        <v>20</v>
      </c>
      <c r="AA1851" s="2">
        <v>46020</v>
      </c>
      <c r="AB1851">
        <v>38235.879999999997</v>
      </c>
      <c r="AC1851">
        <v>58217.82</v>
      </c>
      <c r="AD1851">
        <v>0</v>
      </c>
      <c r="AE1851" s="1" t="s">
        <v>55</v>
      </c>
      <c r="AF1851" s="2">
        <v>46159</v>
      </c>
      <c r="AG1851" s="2">
        <v>46028</v>
      </c>
      <c r="AH1851" s="2">
        <v>46618</v>
      </c>
      <c r="AI1851" s="1" t="s">
        <v>56</v>
      </c>
      <c r="AJ1851" s="1" t="s">
        <v>57</v>
      </c>
    </row>
    <row r="1852" spans="1:36">
      <c r="A1852" s="1" t="s">
        <v>10591</v>
      </c>
      <c r="B1852" s="1" t="s">
        <v>10592</v>
      </c>
      <c r="C1852" s="1" t="s">
        <v>10593</v>
      </c>
      <c r="D1852" s="1" t="s">
        <v>274</v>
      </c>
      <c r="E1852" s="1" t="s">
        <v>275</v>
      </c>
      <c r="F1852" s="1" t="s">
        <v>266</v>
      </c>
      <c r="G1852" s="1" t="s">
        <v>313</v>
      </c>
      <c r="H1852" s="1" t="s">
        <v>43</v>
      </c>
      <c r="I1852" s="1" t="s">
        <v>44</v>
      </c>
      <c r="J1852" t="s">
        <v>45</v>
      </c>
      <c r="K1852" t="s">
        <v>46</v>
      </c>
      <c r="L1852" s="1" t="s">
        <v>3729</v>
      </c>
      <c r="M1852" s="1" t="s">
        <v>100</v>
      </c>
      <c r="N1852" s="1" t="s">
        <v>49</v>
      </c>
      <c r="O1852" s="1" t="s">
        <v>10594</v>
      </c>
      <c r="P1852" s="1" t="s">
        <v>10595</v>
      </c>
      <c r="Q1852">
        <v>46</v>
      </c>
      <c r="R1852">
        <v>4</v>
      </c>
      <c r="S1852">
        <v>42</v>
      </c>
      <c r="T1852">
        <v>30</v>
      </c>
      <c r="U1852">
        <v>9</v>
      </c>
      <c r="V1852">
        <v>150</v>
      </c>
      <c r="W1852" s="1" t="s">
        <v>52</v>
      </c>
      <c r="X1852" s="1" t="s">
        <v>53</v>
      </c>
      <c r="Y1852" s="1" t="s">
        <v>54</v>
      </c>
      <c r="Z1852">
        <v>7</v>
      </c>
      <c r="AA1852" s="2">
        <v>46011</v>
      </c>
      <c r="AB1852">
        <v>691732.78</v>
      </c>
      <c r="AC1852">
        <v>908213.08</v>
      </c>
      <c r="AD1852">
        <v>31819707.879999999</v>
      </c>
      <c r="AE1852" s="1" t="s">
        <v>55</v>
      </c>
      <c r="AF1852" s="2">
        <v>46145</v>
      </c>
      <c r="AG1852" s="2">
        <v>46026</v>
      </c>
      <c r="AH1852" s="2"/>
      <c r="AI1852" s="1" t="s">
        <v>91</v>
      </c>
      <c r="AJ1852" s="1" t="s">
        <v>92</v>
      </c>
    </row>
    <row r="1853" spans="1:36">
      <c r="A1853" s="1" t="s">
        <v>10596</v>
      </c>
      <c r="B1853" s="1" t="s">
        <v>10597</v>
      </c>
      <c r="C1853" s="1" t="s">
        <v>10598</v>
      </c>
      <c r="D1853" s="1" t="s">
        <v>844</v>
      </c>
      <c r="E1853" s="1" t="s">
        <v>275</v>
      </c>
      <c r="F1853" s="1" t="s">
        <v>622</v>
      </c>
      <c r="G1853" s="1" t="s">
        <v>693</v>
      </c>
      <c r="H1853" s="1" t="s">
        <v>43</v>
      </c>
      <c r="I1853" s="1" t="s">
        <v>44</v>
      </c>
      <c r="J1853" t="s">
        <v>45</v>
      </c>
      <c r="K1853" t="s">
        <v>46</v>
      </c>
      <c r="L1853" s="1" t="s">
        <v>171</v>
      </c>
      <c r="M1853" s="1" t="s">
        <v>114</v>
      </c>
      <c r="N1853" s="1" t="s">
        <v>203</v>
      </c>
      <c r="O1853" s="1" t="s">
        <v>10599</v>
      </c>
      <c r="P1853" s="1" t="s">
        <v>10600</v>
      </c>
      <c r="Q1853">
        <v>15</v>
      </c>
      <c r="R1853">
        <v>4</v>
      </c>
      <c r="S1853">
        <v>11</v>
      </c>
      <c r="T1853">
        <v>40</v>
      </c>
      <c r="U1853">
        <v>12</v>
      </c>
      <c r="V1853">
        <v>320</v>
      </c>
      <c r="W1853" s="1" t="s">
        <v>181</v>
      </c>
      <c r="X1853" s="1" t="s">
        <v>182</v>
      </c>
      <c r="Y1853" s="1" t="s">
        <v>54</v>
      </c>
      <c r="Z1853">
        <v>10</v>
      </c>
      <c r="AA1853" s="2">
        <v>45733</v>
      </c>
      <c r="AB1853">
        <v>402709.21</v>
      </c>
      <c r="AC1853">
        <v>503076.86</v>
      </c>
      <c r="AD1853">
        <v>6040638.1500000004</v>
      </c>
      <c r="AE1853" s="1" t="s">
        <v>55</v>
      </c>
      <c r="AF1853" s="2">
        <v>46179</v>
      </c>
      <c r="AG1853" s="2">
        <v>45748</v>
      </c>
      <c r="AH1853" s="2"/>
      <c r="AI1853" s="1" t="s">
        <v>129</v>
      </c>
      <c r="AJ1853" s="1" t="s">
        <v>57</v>
      </c>
    </row>
    <row r="1854" spans="1:36">
      <c r="A1854" s="1" t="s">
        <v>10601</v>
      </c>
      <c r="B1854" s="1" t="s">
        <v>10602</v>
      </c>
      <c r="C1854" s="1" t="s">
        <v>10603</v>
      </c>
      <c r="D1854" s="1" t="s">
        <v>413</v>
      </c>
      <c r="E1854" s="1" t="s">
        <v>146</v>
      </c>
      <c r="F1854" s="1" t="s">
        <v>244</v>
      </c>
      <c r="G1854" s="1" t="s">
        <v>509</v>
      </c>
      <c r="H1854" s="1" t="s">
        <v>43</v>
      </c>
      <c r="I1854" s="1" t="s">
        <v>44</v>
      </c>
      <c r="J1854" t="s">
        <v>82</v>
      </c>
      <c r="K1854" t="s">
        <v>83</v>
      </c>
      <c r="L1854" s="1" t="s">
        <v>10604</v>
      </c>
      <c r="M1854" s="1" t="s">
        <v>68</v>
      </c>
      <c r="N1854" s="1" t="s">
        <v>69</v>
      </c>
      <c r="O1854" s="1" t="s">
        <v>10605</v>
      </c>
      <c r="P1854" s="1" t="s">
        <v>10606</v>
      </c>
      <c r="Q1854">
        <v>115</v>
      </c>
      <c r="R1854">
        <v>20</v>
      </c>
      <c r="S1854">
        <v>95</v>
      </c>
      <c r="T1854">
        <v>10</v>
      </c>
      <c r="U1854">
        <v>3</v>
      </c>
      <c r="V1854">
        <v>100</v>
      </c>
      <c r="W1854" s="1" t="s">
        <v>88</v>
      </c>
      <c r="X1854" s="1" t="s">
        <v>171</v>
      </c>
      <c r="Y1854" s="1" t="s">
        <v>90</v>
      </c>
      <c r="Z1854">
        <v>27</v>
      </c>
      <c r="AA1854" s="2">
        <v>45876</v>
      </c>
      <c r="AB1854">
        <v>112445.78</v>
      </c>
      <c r="AC1854">
        <v>168542.39</v>
      </c>
      <c r="AD1854">
        <v>12931264.699999999</v>
      </c>
      <c r="AE1854" s="1" t="s">
        <v>55</v>
      </c>
      <c r="AF1854" s="2">
        <v>46149</v>
      </c>
      <c r="AG1854" s="2">
        <v>45883</v>
      </c>
      <c r="AH1854" s="2"/>
      <c r="AI1854" s="1" t="s">
        <v>410</v>
      </c>
      <c r="AJ1854" s="1" t="s">
        <v>92</v>
      </c>
    </row>
    <row r="1855" spans="1:36">
      <c r="A1855" s="1" t="s">
        <v>10607</v>
      </c>
      <c r="B1855" s="1" t="s">
        <v>10608</v>
      </c>
      <c r="C1855" s="1" t="s">
        <v>10609</v>
      </c>
      <c r="D1855" s="1" t="s">
        <v>334</v>
      </c>
      <c r="E1855" s="1" t="s">
        <v>335</v>
      </c>
      <c r="F1855" s="1" t="s">
        <v>97</v>
      </c>
      <c r="G1855" s="1" t="s">
        <v>614</v>
      </c>
      <c r="H1855" s="1" t="s">
        <v>43</v>
      </c>
      <c r="I1855" s="1" t="s">
        <v>44</v>
      </c>
      <c r="J1855" t="s">
        <v>82</v>
      </c>
      <c r="K1855" t="s">
        <v>83</v>
      </c>
      <c r="L1855" s="1" t="s">
        <v>9409</v>
      </c>
      <c r="M1855" s="1" t="s">
        <v>168</v>
      </c>
      <c r="N1855" s="1" t="s">
        <v>194</v>
      </c>
      <c r="O1855" s="1" t="s">
        <v>10610</v>
      </c>
      <c r="P1855" s="1" t="s">
        <v>7131</v>
      </c>
      <c r="Q1855">
        <v>249</v>
      </c>
      <c r="R1855">
        <v>76</v>
      </c>
      <c r="S1855">
        <v>173</v>
      </c>
      <c r="T1855">
        <v>40</v>
      </c>
      <c r="U1855">
        <v>12</v>
      </c>
      <c r="V1855">
        <v>320</v>
      </c>
      <c r="W1855" s="1" t="s">
        <v>161</v>
      </c>
      <c r="X1855" s="1" t="s">
        <v>162</v>
      </c>
      <c r="Y1855" s="1" t="s">
        <v>54</v>
      </c>
      <c r="Z1855">
        <v>4</v>
      </c>
      <c r="AA1855" s="2">
        <v>45960</v>
      </c>
      <c r="AB1855">
        <v>45472.61</v>
      </c>
      <c r="AC1855">
        <v>60196.2</v>
      </c>
      <c r="AD1855">
        <v>11322679.890000001</v>
      </c>
      <c r="AE1855" s="1" t="s">
        <v>55</v>
      </c>
      <c r="AF1855" s="2">
        <v>46194</v>
      </c>
      <c r="AG1855" s="2">
        <v>45965</v>
      </c>
      <c r="AH1855" s="2"/>
      <c r="AI1855" s="1" t="s">
        <v>91</v>
      </c>
      <c r="AJ1855" s="1" t="s">
        <v>92</v>
      </c>
    </row>
    <row r="1856" spans="1:36">
      <c r="A1856" s="1" t="s">
        <v>10611</v>
      </c>
      <c r="B1856" s="1" t="s">
        <v>10612</v>
      </c>
      <c r="C1856" s="1" t="s">
        <v>10613</v>
      </c>
      <c r="D1856" s="1" t="s">
        <v>274</v>
      </c>
      <c r="E1856" s="1" t="s">
        <v>275</v>
      </c>
      <c r="F1856" s="1" t="s">
        <v>266</v>
      </c>
      <c r="G1856" s="1" t="s">
        <v>313</v>
      </c>
      <c r="H1856" s="1" t="s">
        <v>43</v>
      </c>
      <c r="I1856" s="1" t="s">
        <v>44</v>
      </c>
      <c r="J1856" t="s">
        <v>45</v>
      </c>
      <c r="K1856" t="s">
        <v>46</v>
      </c>
      <c r="L1856" s="1" t="s">
        <v>10614</v>
      </c>
      <c r="M1856" s="1" t="s">
        <v>168</v>
      </c>
      <c r="N1856" s="1" t="s">
        <v>278</v>
      </c>
      <c r="O1856" s="1" t="s">
        <v>10615</v>
      </c>
      <c r="P1856" s="1" t="s">
        <v>10616</v>
      </c>
      <c r="Q1856">
        <v>0</v>
      </c>
      <c r="R1856">
        <v>0</v>
      </c>
      <c r="S1856">
        <v>0</v>
      </c>
      <c r="T1856">
        <v>100</v>
      </c>
      <c r="U1856">
        <v>40</v>
      </c>
      <c r="V1856">
        <v>600</v>
      </c>
      <c r="W1856" s="1" t="s">
        <v>181</v>
      </c>
      <c r="X1856" s="1" t="s">
        <v>182</v>
      </c>
      <c r="Y1856" s="1" t="s">
        <v>54</v>
      </c>
      <c r="Z1856">
        <v>9</v>
      </c>
      <c r="AA1856" s="2">
        <v>46162</v>
      </c>
      <c r="AB1856">
        <v>286958.90000000002</v>
      </c>
      <c r="AC1856">
        <v>400408.35</v>
      </c>
      <c r="AD1856">
        <v>0</v>
      </c>
      <c r="AE1856" s="1" t="s">
        <v>55</v>
      </c>
      <c r="AF1856" s="2">
        <v>46142</v>
      </c>
      <c r="AG1856" s="2">
        <v>46166</v>
      </c>
      <c r="AH1856" s="2"/>
      <c r="AI1856" s="1" t="s">
        <v>56</v>
      </c>
      <c r="AJ1856" s="1" t="s">
        <v>57</v>
      </c>
    </row>
    <row r="1857" spans="1:36">
      <c r="A1857" s="1" t="s">
        <v>10617</v>
      </c>
      <c r="B1857" s="1" t="s">
        <v>10618</v>
      </c>
      <c r="C1857" s="1" t="s">
        <v>10619</v>
      </c>
      <c r="D1857" s="1" t="s">
        <v>39</v>
      </c>
      <c r="E1857" s="1" t="s">
        <v>40</v>
      </c>
      <c r="F1857" s="1" t="s">
        <v>41</v>
      </c>
      <c r="G1857" s="1" t="s">
        <v>786</v>
      </c>
      <c r="H1857" s="1" t="s">
        <v>43</v>
      </c>
      <c r="I1857" s="1" t="s">
        <v>201</v>
      </c>
      <c r="J1857" t="s">
        <v>82</v>
      </c>
      <c r="K1857" t="s">
        <v>83</v>
      </c>
      <c r="L1857" s="1" t="s">
        <v>10620</v>
      </c>
      <c r="M1857" s="1" t="s">
        <v>114</v>
      </c>
      <c r="N1857" s="1" t="s">
        <v>101</v>
      </c>
      <c r="O1857" s="1" t="s">
        <v>10621</v>
      </c>
      <c r="P1857" s="1" t="s">
        <v>10622</v>
      </c>
      <c r="Q1857">
        <v>20</v>
      </c>
      <c r="R1857">
        <v>3</v>
      </c>
      <c r="S1857">
        <v>17</v>
      </c>
      <c r="T1857">
        <v>100</v>
      </c>
      <c r="U1857">
        <v>50</v>
      </c>
      <c r="V1857">
        <v>400</v>
      </c>
      <c r="W1857" s="1" t="s">
        <v>308</v>
      </c>
      <c r="X1857" s="1" t="s">
        <v>309</v>
      </c>
      <c r="Y1857" s="1" t="s">
        <v>74</v>
      </c>
      <c r="Z1857">
        <v>22</v>
      </c>
      <c r="AA1857" s="2">
        <v>45868</v>
      </c>
      <c r="AB1857">
        <v>175149.94</v>
      </c>
      <c r="AC1857">
        <v>223908.85</v>
      </c>
      <c r="AD1857">
        <v>3502998.8</v>
      </c>
      <c r="AE1857" s="1" t="s">
        <v>55</v>
      </c>
      <c r="AF1857" s="2">
        <v>46170</v>
      </c>
      <c r="AG1857" s="2">
        <v>45881</v>
      </c>
      <c r="AH1857" s="2"/>
      <c r="AI1857" s="1" t="s">
        <v>129</v>
      </c>
      <c r="AJ1857" s="1" t="s">
        <v>57</v>
      </c>
    </row>
    <row r="1858" spans="1:36">
      <c r="A1858" s="1" t="s">
        <v>10623</v>
      </c>
      <c r="B1858" s="1" t="s">
        <v>10624</v>
      </c>
      <c r="C1858" s="1" t="s">
        <v>10625</v>
      </c>
      <c r="D1858" s="1" t="s">
        <v>185</v>
      </c>
      <c r="E1858" s="1" t="s">
        <v>186</v>
      </c>
      <c r="F1858" s="1" t="s">
        <v>111</v>
      </c>
      <c r="G1858" s="1" t="s">
        <v>234</v>
      </c>
      <c r="H1858" s="1" t="s">
        <v>43</v>
      </c>
      <c r="I1858" s="1" t="s">
        <v>44</v>
      </c>
      <c r="J1858" t="s">
        <v>45</v>
      </c>
      <c r="K1858" t="s">
        <v>46</v>
      </c>
      <c r="L1858" s="1" t="s">
        <v>171</v>
      </c>
      <c r="M1858" s="1" t="s">
        <v>114</v>
      </c>
      <c r="N1858" s="1" t="s">
        <v>69</v>
      </c>
      <c r="O1858" s="1" t="s">
        <v>10626</v>
      </c>
      <c r="P1858" s="1" t="s">
        <v>10627</v>
      </c>
      <c r="Q1858">
        <v>0</v>
      </c>
      <c r="R1858">
        <v>0</v>
      </c>
      <c r="S1858">
        <v>0</v>
      </c>
      <c r="T1858">
        <v>15</v>
      </c>
      <c r="U1858">
        <v>7</v>
      </c>
      <c r="V1858">
        <v>90</v>
      </c>
      <c r="W1858" s="1" t="s">
        <v>72</v>
      </c>
      <c r="X1858" s="1" t="s">
        <v>73</v>
      </c>
      <c r="Y1858" s="1" t="s">
        <v>74</v>
      </c>
      <c r="Z1858">
        <v>16</v>
      </c>
      <c r="AA1858" s="2">
        <v>46164</v>
      </c>
      <c r="AB1858">
        <v>121712.75</v>
      </c>
      <c r="AC1858">
        <v>144467.25</v>
      </c>
      <c r="AD1858">
        <v>0</v>
      </c>
      <c r="AE1858" s="1" t="s">
        <v>55</v>
      </c>
      <c r="AF1858" s="2">
        <v>46149</v>
      </c>
      <c r="AG1858" s="2">
        <v>46178</v>
      </c>
      <c r="AH1858" s="2"/>
      <c r="AI1858" s="1" t="s">
        <v>56</v>
      </c>
      <c r="AJ1858" s="1" t="s">
        <v>57</v>
      </c>
    </row>
    <row r="1859" spans="1:36">
      <c r="A1859" s="1" t="s">
        <v>10628</v>
      </c>
      <c r="B1859" s="1" t="s">
        <v>10629</v>
      </c>
      <c r="C1859" s="1" t="s">
        <v>10630</v>
      </c>
      <c r="D1859" s="1" t="s">
        <v>109</v>
      </c>
      <c r="E1859" s="1" t="s">
        <v>110</v>
      </c>
      <c r="F1859" s="1" t="s">
        <v>111</v>
      </c>
      <c r="G1859" s="1" t="s">
        <v>234</v>
      </c>
      <c r="H1859" s="1" t="s">
        <v>43</v>
      </c>
      <c r="I1859" s="1" t="s">
        <v>44</v>
      </c>
      <c r="J1859" t="s">
        <v>65</v>
      </c>
      <c r="K1859" t="s">
        <v>66</v>
      </c>
      <c r="L1859" s="1" t="s">
        <v>2085</v>
      </c>
      <c r="M1859" s="1" t="s">
        <v>68</v>
      </c>
      <c r="N1859" s="1" t="s">
        <v>236</v>
      </c>
      <c r="O1859" s="1" t="s">
        <v>10631</v>
      </c>
      <c r="P1859" s="1" t="s">
        <v>10632</v>
      </c>
      <c r="Q1859">
        <v>18</v>
      </c>
      <c r="R1859">
        <v>2</v>
      </c>
      <c r="S1859">
        <v>16</v>
      </c>
      <c r="T1859">
        <v>75</v>
      </c>
      <c r="U1859">
        <v>30</v>
      </c>
      <c r="V1859">
        <v>300</v>
      </c>
      <c r="W1859" s="1" t="s">
        <v>52</v>
      </c>
      <c r="X1859" s="1" t="s">
        <v>53</v>
      </c>
      <c r="Y1859" s="1" t="s">
        <v>54</v>
      </c>
      <c r="Z1859">
        <v>3</v>
      </c>
      <c r="AA1859" s="2">
        <v>45687</v>
      </c>
      <c r="AB1859">
        <v>246183.99</v>
      </c>
      <c r="AC1859">
        <v>372363.02</v>
      </c>
      <c r="AD1859">
        <v>4431311.82</v>
      </c>
      <c r="AE1859" s="1" t="s">
        <v>55</v>
      </c>
      <c r="AF1859" s="2">
        <v>46187</v>
      </c>
      <c r="AG1859" s="2">
        <v>45700</v>
      </c>
      <c r="AH1859" s="2"/>
      <c r="AI1859" s="1" t="s">
        <v>129</v>
      </c>
      <c r="AJ1859" s="1" t="s">
        <v>57</v>
      </c>
    </row>
    <row r="1860" spans="1:36">
      <c r="A1860" s="1" t="s">
        <v>10633</v>
      </c>
      <c r="B1860" s="1" t="s">
        <v>10634</v>
      </c>
      <c r="C1860" s="1" t="s">
        <v>10635</v>
      </c>
      <c r="D1860" s="1" t="s">
        <v>371</v>
      </c>
      <c r="E1860" s="1" t="s">
        <v>62</v>
      </c>
      <c r="F1860" s="1" t="s">
        <v>111</v>
      </c>
      <c r="G1860" s="1" t="s">
        <v>187</v>
      </c>
      <c r="H1860" s="1" t="s">
        <v>43</v>
      </c>
      <c r="I1860" s="1" t="s">
        <v>44</v>
      </c>
      <c r="J1860" t="s">
        <v>65</v>
      </c>
      <c r="K1860" t="s">
        <v>66</v>
      </c>
      <c r="L1860" s="1" t="s">
        <v>10636</v>
      </c>
      <c r="M1860" s="1" t="s">
        <v>139</v>
      </c>
      <c r="N1860" s="1" t="s">
        <v>115</v>
      </c>
      <c r="O1860" s="1" t="s">
        <v>10637</v>
      </c>
      <c r="P1860" s="1" t="s">
        <v>10638</v>
      </c>
      <c r="Q1860">
        <v>3</v>
      </c>
      <c r="R1860">
        <v>1</v>
      </c>
      <c r="S1860">
        <v>2</v>
      </c>
      <c r="T1860">
        <v>50</v>
      </c>
      <c r="U1860">
        <v>25</v>
      </c>
      <c r="V1860">
        <v>300</v>
      </c>
      <c r="W1860" s="1" t="s">
        <v>161</v>
      </c>
      <c r="X1860" s="1" t="s">
        <v>162</v>
      </c>
      <c r="Y1860" s="1" t="s">
        <v>54</v>
      </c>
      <c r="Z1860">
        <v>9</v>
      </c>
      <c r="AA1860" s="2">
        <v>45942</v>
      </c>
      <c r="AB1860">
        <v>114739.68</v>
      </c>
      <c r="AC1860">
        <v>157478.81</v>
      </c>
      <c r="AD1860">
        <v>344219.04</v>
      </c>
      <c r="AE1860" s="1" t="s">
        <v>55</v>
      </c>
      <c r="AF1860" s="2">
        <v>46177</v>
      </c>
      <c r="AG1860" s="2">
        <v>45944</v>
      </c>
      <c r="AH1860" s="2"/>
      <c r="AI1860" s="1" t="s">
        <v>129</v>
      </c>
      <c r="AJ1860" s="1" t="s">
        <v>57</v>
      </c>
    </row>
    <row r="1861" spans="1:36">
      <c r="A1861" s="1" t="s">
        <v>10639</v>
      </c>
      <c r="B1861" s="1" t="s">
        <v>10640</v>
      </c>
      <c r="C1861" s="1" t="s">
        <v>10641</v>
      </c>
      <c r="D1861" s="1" t="s">
        <v>61</v>
      </c>
      <c r="E1861" s="1" t="s">
        <v>62</v>
      </c>
      <c r="F1861" s="1" t="s">
        <v>63</v>
      </c>
      <c r="G1861" s="1" t="s">
        <v>304</v>
      </c>
      <c r="H1861" s="1" t="s">
        <v>43</v>
      </c>
      <c r="I1861" s="1" t="s">
        <v>44</v>
      </c>
      <c r="J1861" t="s">
        <v>45</v>
      </c>
      <c r="K1861" t="s">
        <v>46</v>
      </c>
      <c r="L1861" s="1" t="s">
        <v>3857</v>
      </c>
      <c r="M1861" s="1" t="s">
        <v>114</v>
      </c>
      <c r="N1861" s="1" t="s">
        <v>203</v>
      </c>
      <c r="O1861" s="1" t="s">
        <v>10642</v>
      </c>
      <c r="P1861" s="1" t="s">
        <v>10643</v>
      </c>
      <c r="Q1861">
        <v>75</v>
      </c>
      <c r="R1861">
        <v>11</v>
      </c>
      <c r="S1861">
        <v>64</v>
      </c>
      <c r="T1861">
        <v>20</v>
      </c>
      <c r="U1861">
        <v>8</v>
      </c>
      <c r="V1861">
        <v>100</v>
      </c>
      <c r="W1861" s="1" t="s">
        <v>249</v>
      </c>
      <c r="X1861" s="1" t="s">
        <v>375</v>
      </c>
      <c r="Y1861" s="1" t="s">
        <v>54</v>
      </c>
      <c r="Z1861">
        <v>9</v>
      </c>
      <c r="AA1861" s="2">
        <v>45900</v>
      </c>
      <c r="AB1861">
        <v>43038.98</v>
      </c>
      <c r="AC1861">
        <v>58454.16</v>
      </c>
      <c r="AD1861">
        <v>3227923.5</v>
      </c>
      <c r="AE1861" s="1" t="s">
        <v>55</v>
      </c>
      <c r="AF1861" s="2">
        <v>46173</v>
      </c>
      <c r="AG1861" s="2">
        <v>45908</v>
      </c>
      <c r="AH1861" s="2">
        <v>46568</v>
      </c>
      <c r="AI1861" s="1" t="s">
        <v>91</v>
      </c>
      <c r="AJ1861" s="1" t="s">
        <v>92</v>
      </c>
    </row>
    <row r="1862" spans="1:36">
      <c r="A1862" s="1" t="s">
        <v>10644</v>
      </c>
      <c r="B1862" s="1" t="s">
        <v>10645</v>
      </c>
      <c r="C1862" s="1" t="s">
        <v>10646</v>
      </c>
      <c r="D1862" s="1" t="s">
        <v>185</v>
      </c>
      <c r="E1862" s="1" t="s">
        <v>186</v>
      </c>
      <c r="F1862" s="1" t="s">
        <v>111</v>
      </c>
      <c r="G1862" s="1" t="s">
        <v>187</v>
      </c>
      <c r="H1862" s="1" t="s">
        <v>43</v>
      </c>
      <c r="I1862" s="1" t="s">
        <v>44</v>
      </c>
      <c r="J1862" t="s">
        <v>45</v>
      </c>
      <c r="K1862" t="s">
        <v>46</v>
      </c>
      <c r="L1862" s="1" t="s">
        <v>10647</v>
      </c>
      <c r="M1862" s="1" t="s">
        <v>100</v>
      </c>
      <c r="N1862" s="1" t="s">
        <v>115</v>
      </c>
      <c r="O1862" s="1" t="s">
        <v>10648</v>
      </c>
      <c r="P1862" s="1" t="s">
        <v>10649</v>
      </c>
      <c r="Q1862">
        <v>551</v>
      </c>
      <c r="R1862">
        <v>18</v>
      </c>
      <c r="S1862">
        <v>533</v>
      </c>
      <c r="T1862">
        <v>75</v>
      </c>
      <c r="U1862">
        <v>30</v>
      </c>
      <c r="V1862">
        <v>600</v>
      </c>
      <c r="W1862" s="1" t="s">
        <v>259</v>
      </c>
      <c r="X1862" s="1" t="s">
        <v>260</v>
      </c>
      <c r="Y1862" s="1" t="s">
        <v>54</v>
      </c>
      <c r="Z1862">
        <v>5</v>
      </c>
      <c r="AA1862" s="2">
        <v>45934</v>
      </c>
      <c r="AB1862">
        <v>249683.52</v>
      </c>
      <c r="AC1862">
        <v>373005.08</v>
      </c>
      <c r="AD1862">
        <v>137575619.5</v>
      </c>
      <c r="AE1862" s="1" t="s">
        <v>55</v>
      </c>
      <c r="AF1862" s="2">
        <v>46161</v>
      </c>
      <c r="AG1862" s="2">
        <v>45938</v>
      </c>
      <c r="AH1862" s="2"/>
      <c r="AI1862" s="1" t="s">
        <v>91</v>
      </c>
      <c r="AJ1862" s="1" t="s">
        <v>92</v>
      </c>
    </row>
    <row r="1863" spans="1:36">
      <c r="A1863" s="1" t="s">
        <v>10650</v>
      </c>
      <c r="B1863" s="1" t="s">
        <v>10651</v>
      </c>
      <c r="C1863" s="1" t="s">
        <v>10652</v>
      </c>
      <c r="D1863" s="1" t="s">
        <v>643</v>
      </c>
      <c r="E1863" s="1" t="s">
        <v>62</v>
      </c>
      <c r="F1863" s="1" t="s">
        <v>135</v>
      </c>
      <c r="G1863" s="1" t="s">
        <v>706</v>
      </c>
      <c r="H1863" s="1" t="s">
        <v>137</v>
      </c>
      <c r="I1863" s="1" t="s">
        <v>44</v>
      </c>
      <c r="J1863" t="s">
        <v>82</v>
      </c>
      <c r="K1863" t="s">
        <v>83</v>
      </c>
      <c r="L1863" s="1" t="s">
        <v>3735</v>
      </c>
      <c r="M1863" s="1" t="s">
        <v>114</v>
      </c>
      <c r="N1863" s="1" t="s">
        <v>178</v>
      </c>
      <c r="O1863" s="1" t="s">
        <v>10653</v>
      </c>
      <c r="P1863" s="1" t="s">
        <v>10654</v>
      </c>
      <c r="Q1863">
        <v>10</v>
      </c>
      <c r="R1863">
        <v>4</v>
      </c>
      <c r="S1863">
        <v>6</v>
      </c>
      <c r="T1863">
        <v>15</v>
      </c>
      <c r="U1863">
        <v>6</v>
      </c>
      <c r="V1863">
        <v>150</v>
      </c>
      <c r="W1863" s="1" t="s">
        <v>161</v>
      </c>
      <c r="X1863" s="1" t="s">
        <v>162</v>
      </c>
      <c r="Y1863" s="1" t="s">
        <v>54</v>
      </c>
      <c r="Z1863">
        <v>9</v>
      </c>
      <c r="AA1863" s="2">
        <v>45683</v>
      </c>
      <c r="AB1863">
        <v>14595.87</v>
      </c>
      <c r="AC1863">
        <v>18683.240000000002</v>
      </c>
      <c r="AD1863">
        <v>145958.70000000001</v>
      </c>
      <c r="AE1863" s="1" t="s">
        <v>55</v>
      </c>
      <c r="AF1863" s="2">
        <v>46155</v>
      </c>
      <c r="AG1863" s="2">
        <v>45696</v>
      </c>
      <c r="AH1863" s="2">
        <v>46569</v>
      </c>
      <c r="AI1863" s="1" t="s">
        <v>129</v>
      </c>
      <c r="AJ1863" s="1" t="s">
        <v>57</v>
      </c>
    </row>
    <row r="1864" spans="1:36">
      <c r="A1864" s="1" t="s">
        <v>10655</v>
      </c>
      <c r="B1864" s="1" t="s">
        <v>10656</v>
      </c>
      <c r="C1864" s="1" t="s">
        <v>10657</v>
      </c>
      <c r="D1864" s="1" t="s">
        <v>894</v>
      </c>
      <c r="E1864" s="1" t="s">
        <v>275</v>
      </c>
      <c r="F1864" s="1" t="s">
        <v>622</v>
      </c>
      <c r="G1864" s="1" t="s">
        <v>747</v>
      </c>
      <c r="H1864" s="1" t="s">
        <v>43</v>
      </c>
      <c r="I1864" s="1" t="s">
        <v>201</v>
      </c>
      <c r="J1864" t="s">
        <v>65</v>
      </c>
      <c r="K1864" t="s">
        <v>66</v>
      </c>
      <c r="L1864" s="1" t="s">
        <v>10658</v>
      </c>
      <c r="M1864" s="1" t="s">
        <v>100</v>
      </c>
      <c r="N1864" s="1" t="s">
        <v>194</v>
      </c>
      <c r="O1864" s="1" t="s">
        <v>10659</v>
      </c>
      <c r="P1864" s="1" t="s">
        <v>10660</v>
      </c>
      <c r="Q1864">
        <v>117</v>
      </c>
      <c r="R1864">
        <v>14</v>
      </c>
      <c r="S1864">
        <v>103</v>
      </c>
      <c r="T1864">
        <v>30</v>
      </c>
      <c r="U1864">
        <v>12</v>
      </c>
      <c r="V1864">
        <v>120</v>
      </c>
      <c r="W1864" s="1" t="s">
        <v>229</v>
      </c>
      <c r="X1864" s="1" t="s">
        <v>230</v>
      </c>
      <c r="Y1864" s="1" t="s">
        <v>153</v>
      </c>
      <c r="Z1864">
        <v>35</v>
      </c>
      <c r="AA1864" s="2">
        <v>45910</v>
      </c>
      <c r="AB1864">
        <v>424931.7</v>
      </c>
      <c r="AC1864">
        <v>532335.85</v>
      </c>
      <c r="AD1864">
        <v>49717008.899999999</v>
      </c>
      <c r="AE1864" s="1" t="s">
        <v>55</v>
      </c>
      <c r="AF1864" s="2">
        <v>46149</v>
      </c>
      <c r="AG1864" s="2">
        <v>45913</v>
      </c>
      <c r="AH1864" s="2"/>
      <c r="AI1864" s="1" t="s">
        <v>91</v>
      </c>
      <c r="AJ1864" s="1" t="s">
        <v>92</v>
      </c>
    </row>
    <row r="1865" spans="1:36">
      <c r="A1865" s="1" t="s">
        <v>10661</v>
      </c>
      <c r="B1865" s="1" t="s">
        <v>10662</v>
      </c>
      <c r="C1865" s="1" t="s">
        <v>10663</v>
      </c>
      <c r="D1865" s="1" t="s">
        <v>39</v>
      </c>
      <c r="E1865" s="1" t="s">
        <v>40</v>
      </c>
      <c r="F1865" s="1" t="s">
        <v>41</v>
      </c>
      <c r="G1865" s="1" t="s">
        <v>42</v>
      </c>
      <c r="H1865" s="1" t="s">
        <v>43</v>
      </c>
      <c r="I1865" s="1" t="s">
        <v>44</v>
      </c>
      <c r="J1865" t="s">
        <v>82</v>
      </c>
      <c r="K1865" t="s">
        <v>83</v>
      </c>
      <c r="L1865" s="1" t="s">
        <v>1925</v>
      </c>
      <c r="M1865" s="1" t="s">
        <v>139</v>
      </c>
      <c r="N1865" s="1" t="s">
        <v>101</v>
      </c>
      <c r="O1865" s="1" t="s">
        <v>10664</v>
      </c>
      <c r="P1865" s="1" t="s">
        <v>10665</v>
      </c>
      <c r="Q1865">
        <v>0</v>
      </c>
      <c r="R1865">
        <v>0</v>
      </c>
      <c r="S1865">
        <v>0</v>
      </c>
      <c r="T1865">
        <v>10</v>
      </c>
      <c r="U1865">
        <v>3</v>
      </c>
      <c r="V1865">
        <v>100</v>
      </c>
      <c r="W1865" s="1" t="s">
        <v>151</v>
      </c>
      <c r="X1865" s="1" t="s">
        <v>152</v>
      </c>
      <c r="Y1865" s="1" t="s">
        <v>153</v>
      </c>
      <c r="Z1865">
        <v>37</v>
      </c>
      <c r="AA1865" s="2">
        <v>45676</v>
      </c>
      <c r="AB1865">
        <v>98733.42</v>
      </c>
      <c r="AC1865">
        <v>129186</v>
      </c>
      <c r="AD1865">
        <v>0</v>
      </c>
      <c r="AE1865" s="1" t="s">
        <v>55</v>
      </c>
      <c r="AF1865" s="2">
        <v>46194</v>
      </c>
      <c r="AG1865" s="2">
        <v>45685</v>
      </c>
      <c r="AH1865" s="2"/>
      <c r="AI1865" s="1" t="s">
        <v>56</v>
      </c>
      <c r="AJ1865" s="1" t="s">
        <v>57</v>
      </c>
    </row>
    <row r="1866" spans="1:36">
      <c r="A1866" s="1" t="s">
        <v>10666</v>
      </c>
      <c r="B1866" s="1" t="s">
        <v>10667</v>
      </c>
      <c r="C1866" s="1" t="s">
        <v>10668</v>
      </c>
      <c r="D1866" s="1" t="s">
        <v>636</v>
      </c>
      <c r="E1866" s="1" t="s">
        <v>134</v>
      </c>
      <c r="F1866" s="1" t="s">
        <v>217</v>
      </c>
      <c r="G1866" s="1" t="s">
        <v>487</v>
      </c>
      <c r="H1866" s="1" t="s">
        <v>43</v>
      </c>
      <c r="I1866" s="1" t="s">
        <v>44</v>
      </c>
      <c r="J1866" t="s">
        <v>82</v>
      </c>
      <c r="K1866" t="s">
        <v>83</v>
      </c>
      <c r="L1866" s="1" t="s">
        <v>10669</v>
      </c>
      <c r="M1866" s="1" t="s">
        <v>126</v>
      </c>
      <c r="N1866" s="1" t="s">
        <v>236</v>
      </c>
      <c r="O1866" s="1" t="s">
        <v>10670</v>
      </c>
      <c r="P1866" s="1" t="s">
        <v>10671</v>
      </c>
      <c r="Q1866">
        <v>135</v>
      </c>
      <c r="R1866">
        <v>9</v>
      </c>
      <c r="S1866">
        <v>126</v>
      </c>
      <c r="T1866">
        <v>20</v>
      </c>
      <c r="U1866">
        <v>10</v>
      </c>
      <c r="V1866">
        <v>160</v>
      </c>
      <c r="W1866" s="1" t="s">
        <v>88</v>
      </c>
      <c r="X1866" s="1" t="s">
        <v>89</v>
      </c>
      <c r="Y1866" s="1" t="s">
        <v>90</v>
      </c>
      <c r="Z1866">
        <v>28</v>
      </c>
      <c r="AA1866" s="2">
        <v>45763</v>
      </c>
      <c r="AB1866">
        <v>114745.17</v>
      </c>
      <c r="AC1866">
        <v>160632.70000000001</v>
      </c>
      <c r="AD1866">
        <v>15490597.949999999</v>
      </c>
      <c r="AE1866" s="1" t="s">
        <v>55</v>
      </c>
      <c r="AF1866" s="2">
        <v>46188</v>
      </c>
      <c r="AG1866" s="2">
        <v>45770</v>
      </c>
      <c r="AH1866" s="2"/>
      <c r="AI1866" s="1" t="s">
        <v>91</v>
      </c>
      <c r="AJ1866" s="1" t="s">
        <v>92</v>
      </c>
    </row>
    <row r="1867" spans="1:36">
      <c r="A1867" s="1" t="s">
        <v>10672</v>
      </c>
      <c r="B1867" s="1" t="s">
        <v>10673</v>
      </c>
      <c r="C1867" s="1" t="s">
        <v>10674</v>
      </c>
      <c r="D1867" s="1" t="s">
        <v>785</v>
      </c>
      <c r="E1867" s="1" t="s">
        <v>146</v>
      </c>
      <c r="F1867" s="1" t="s">
        <v>41</v>
      </c>
      <c r="G1867" s="1" t="s">
        <v>42</v>
      </c>
      <c r="H1867" s="1" t="s">
        <v>43</v>
      </c>
      <c r="I1867" s="1" t="s">
        <v>44</v>
      </c>
      <c r="J1867" t="s">
        <v>82</v>
      </c>
      <c r="K1867" t="s">
        <v>83</v>
      </c>
      <c r="L1867" s="1" t="s">
        <v>9147</v>
      </c>
      <c r="M1867" s="1" t="s">
        <v>100</v>
      </c>
      <c r="N1867" s="1" t="s">
        <v>101</v>
      </c>
      <c r="O1867" s="1" t="s">
        <v>10675</v>
      </c>
      <c r="P1867" s="1" t="s">
        <v>10676</v>
      </c>
      <c r="Q1867">
        <v>197</v>
      </c>
      <c r="R1867">
        <v>18</v>
      </c>
      <c r="S1867">
        <v>179</v>
      </c>
      <c r="T1867">
        <v>40</v>
      </c>
      <c r="U1867">
        <v>20</v>
      </c>
      <c r="V1867">
        <v>160</v>
      </c>
      <c r="W1867" s="1" t="s">
        <v>151</v>
      </c>
      <c r="X1867" s="1" t="s">
        <v>152</v>
      </c>
      <c r="Y1867" s="1" t="s">
        <v>153</v>
      </c>
      <c r="Z1867">
        <v>37</v>
      </c>
      <c r="AA1867" s="2">
        <v>45855</v>
      </c>
      <c r="AB1867">
        <v>136285.68</v>
      </c>
      <c r="AC1867">
        <v>182338.55</v>
      </c>
      <c r="AD1867">
        <v>26848278.960000001</v>
      </c>
      <c r="AE1867" s="1" t="s">
        <v>55</v>
      </c>
      <c r="AF1867" s="2">
        <v>46149</v>
      </c>
      <c r="AG1867" s="2">
        <v>45859</v>
      </c>
      <c r="AH1867" s="2"/>
      <c r="AI1867" s="1" t="s">
        <v>410</v>
      </c>
      <c r="AJ1867" s="1" t="s">
        <v>92</v>
      </c>
    </row>
    <row r="1868" spans="1:36">
      <c r="A1868" s="1" t="s">
        <v>10677</v>
      </c>
      <c r="B1868" s="1" t="s">
        <v>10678</v>
      </c>
      <c r="C1868" s="1" t="s">
        <v>10679</v>
      </c>
      <c r="D1868" s="1" t="s">
        <v>494</v>
      </c>
      <c r="E1868" s="1" t="s">
        <v>79</v>
      </c>
      <c r="F1868" s="1" t="s">
        <v>363</v>
      </c>
      <c r="G1868" s="1" t="s">
        <v>434</v>
      </c>
      <c r="H1868" s="1" t="s">
        <v>43</v>
      </c>
      <c r="I1868" s="1" t="s">
        <v>44</v>
      </c>
      <c r="J1868" t="s">
        <v>82</v>
      </c>
      <c r="K1868" t="s">
        <v>83</v>
      </c>
      <c r="L1868" s="1" t="s">
        <v>10680</v>
      </c>
      <c r="M1868" s="1" t="s">
        <v>85</v>
      </c>
      <c r="N1868" s="1" t="s">
        <v>115</v>
      </c>
      <c r="O1868" s="1" t="s">
        <v>10681</v>
      </c>
      <c r="P1868" s="1" t="s">
        <v>10682</v>
      </c>
      <c r="Q1868">
        <v>145</v>
      </c>
      <c r="R1868">
        <v>24</v>
      </c>
      <c r="S1868">
        <v>121</v>
      </c>
      <c r="U1868">
        <v>18</v>
      </c>
      <c r="V1868">
        <v>480</v>
      </c>
      <c r="W1868" s="1" t="s">
        <v>259</v>
      </c>
      <c r="X1868" s="1" t="s">
        <v>260</v>
      </c>
      <c r="Y1868" s="1" t="s">
        <v>54</v>
      </c>
      <c r="Z1868">
        <v>8</v>
      </c>
      <c r="AA1868" s="2">
        <v>45717</v>
      </c>
      <c r="AB1868">
        <v>20177.39</v>
      </c>
      <c r="AC1868">
        <v>29532.2</v>
      </c>
      <c r="AD1868">
        <v>2925721.55</v>
      </c>
      <c r="AE1868" s="1" t="s">
        <v>55</v>
      </c>
      <c r="AF1868" s="2">
        <v>46175</v>
      </c>
      <c r="AG1868" s="2">
        <v>45722</v>
      </c>
      <c r="AH1868" s="2"/>
      <c r="AI1868" s="1" t="s">
        <v>91</v>
      </c>
      <c r="AJ1868" s="1" t="s">
        <v>92</v>
      </c>
    </row>
    <row r="1869" spans="1:36">
      <c r="A1869" s="1" t="s">
        <v>10683</v>
      </c>
      <c r="B1869" s="1" t="s">
        <v>10684</v>
      </c>
      <c r="C1869" s="1" t="s">
        <v>10685</v>
      </c>
      <c r="D1869" s="1" t="s">
        <v>1135</v>
      </c>
      <c r="E1869" s="1" t="s">
        <v>122</v>
      </c>
      <c r="F1869" s="1" t="s">
        <v>123</v>
      </c>
      <c r="G1869" s="1" t="s">
        <v>200</v>
      </c>
      <c r="H1869" s="1" t="s">
        <v>43</v>
      </c>
      <c r="I1869" s="1" t="s">
        <v>44</v>
      </c>
      <c r="J1869" t="s">
        <v>82</v>
      </c>
      <c r="K1869" t="s">
        <v>83</v>
      </c>
      <c r="L1869" s="1" t="s">
        <v>10686</v>
      </c>
      <c r="M1869" s="1" t="s">
        <v>85</v>
      </c>
      <c r="N1869" s="1" t="s">
        <v>194</v>
      </c>
      <c r="O1869" s="1" t="s">
        <v>10687</v>
      </c>
      <c r="P1869" s="1" t="s">
        <v>10688</v>
      </c>
      <c r="Q1869">
        <v>55</v>
      </c>
      <c r="R1869">
        <v>2</v>
      </c>
      <c r="S1869">
        <v>53</v>
      </c>
      <c r="T1869">
        <v>20</v>
      </c>
      <c r="U1869">
        <v>10</v>
      </c>
      <c r="V1869">
        <v>160</v>
      </c>
      <c r="W1869" s="1" t="s">
        <v>161</v>
      </c>
      <c r="X1869" s="1" t="s">
        <v>162</v>
      </c>
      <c r="Y1869" s="1" t="s">
        <v>54</v>
      </c>
      <c r="Z1869">
        <v>8</v>
      </c>
      <c r="AA1869" s="2">
        <v>45747</v>
      </c>
      <c r="AB1869">
        <v>547149.06000000006</v>
      </c>
      <c r="AC1869">
        <v>817474.13</v>
      </c>
      <c r="AD1869">
        <v>30093198.300000001</v>
      </c>
      <c r="AE1869" s="1" t="s">
        <v>55</v>
      </c>
      <c r="AF1869" s="2">
        <v>46191</v>
      </c>
      <c r="AG1869" s="2">
        <v>45757</v>
      </c>
      <c r="AH1869" s="2"/>
      <c r="AI1869" s="1" t="s">
        <v>91</v>
      </c>
      <c r="AJ1869" s="1" t="s">
        <v>92</v>
      </c>
    </row>
    <row r="1870" spans="1:36">
      <c r="A1870" s="1" t="s">
        <v>10689</v>
      </c>
      <c r="B1870" s="1" t="s">
        <v>10690</v>
      </c>
      <c r="C1870" s="1" t="s">
        <v>10691</v>
      </c>
      <c r="D1870" s="1" t="s">
        <v>378</v>
      </c>
      <c r="E1870" s="1" t="s">
        <v>110</v>
      </c>
      <c r="F1870" s="1" t="s">
        <v>63</v>
      </c>
      <c r="G1870" s="1" t="s">
        <v>384</v>
      </c>
      <c r="H1870" s="1" t="s">
        <v>43</v>
      </c>
      <c r="I1870" s="1" t="s">
        <v>201</v>
      </c>
      <c r="J1870" t="s">
        <v>82</v>
      </c>
      <c r="K1870" t="s">
        <v>83</v>
      </c>
      <c r="L1870" s="1" t="s">
        <v>2797</v>
      </c>
      <c r="M1870" s="1" t="s">
        <v>48</v>
      </c>
      <c r="N1870" s="1" t="s">
        <v>203</v>
      </c>
      <c r="O1870" s="1" t="s">
        <v>10692</v>
      </c>
      <c r="P1870" s="1" t="s">
        <v>10693</v>
      </c>
      <c r="Q1870">
        <v>39</v>
      </c>
      <c r="R1870">
        <v>1</v>
      </c>
      <c r="S1870">
        <v>38</v>
      </c>
      <c r="T1870">
        <v>20</v>
      </c>
      <c r="U1870">
        <v>6</v>
      </c>
      <c r="V1870">
        <v>80</v>
      </c>
      <c r="W1870" s="1" t="s">
        <v>88</v>
      </c>
      <c r="X1870" s="1" t="s">
        <v>89</v>
      </c>
      <c r="Y1870" s="1" t="s">
        <v>90</v>
      </c>
      <c r="Z1870">
        <v>27</v>
      </c>
      <c r="AA1870" s="2">
        <v>46046</v>
      </c>
      <c r="AB1870">
        <v>169916</v>
      </c>
      <c r="AC1870">
        <v>214281.51</v>
      </c>
      <c r="AD1870">
        <v>6626724</v>
      </c>
      <c r="AE1870" s="1" t="s">
        <v>55</v>
      </c>
      <c r="AF1870" s="2">
        <v>46147</v>
      </c>
      <c r="AG1870" s="2">
        <v>46051</v>
      </c>
      <c r="AH1870" s="2">
        <v>46921</v>
      </c>
      <c r="AI1870" s="1" t="s">
        <v>91</v>
      </c>
      <c r="AJ1870" s="1" t="s">
        <v>92</v>
      </c>
    </row>
    <row r="1871" spans="1:36">
      <c r="A1871" s="1" t="s">
        <v>10694</v>
      </c>
      <c r="B1871" s="1" t="s">
        <v>10695</v>
      </c>
      <c r="C1871" s="1" t="s">
        <v>10696</v>
      </c>
      <c r="D1871" s="1" t="s">
        <v>109</v>
      </c>
      <c r="E1871" s="1" t="s">
        <v>110</v>
      </c>
      <c r="F1871" s="1" t="s">
        <v>111</v>
      </c>
      <c r="G1871" s="1" t="s">
        <v>187</v>
      </c>
      <c r="H1871" s="1" t="s">
        <v>43</v>
      </c>
      <c r="I1871" s="1" t="s">
        <v>44</v>
      </c>
      <c r="J1871" t="s">
        <v>45</v>
      </c>
      <c r="K1871" t="s">
        <v>46</v>
      </c>
      <c r="L1871" s="1" t="s">
        <v>10697</v>
      </c>
      <c r="M1871" s="1" t="s">
        <v>126</v>
      </c>
      <c r="N1871" s="1" t="s">
        <v>49</v>
      </c>
      <c r="O1871" s="1" t="s">
        <v>10698</v>
      </c>
      <c r="P1871" s="1" t="s">
        <v>10699</v>
      </c>
      <c r="Q1871">
        <v>496</v>
      </c>
      <c r="R1871">
        <v>104</v>
      </c>
      <c r="S1871">
        <v>392</v>
      </c>
      <c r="T1871">
        <v>60</v>
      </c>
      <c r="U1871">
        <v>30</v>
      </c>
      <c r="V1871">
        <v>600</v>
      </c>
      <c r="W1871" s="1" t="s">
        <v>52</v>
      </c>
      <c r="X1871" s="1" t="s">
        <v>53</v>
      </c>
      <c r="Y1871" s="1" t="s">
        <v>54</v>
      </c>
      <c r="Z1871">
        <v>6</v>
      </c>
      <c r="AA1871" s="2">
        <v>46076</v>
      </c>
      <c r="AB1871">
        <v>47575.01</v>
      </c>
      <c r="AC1871">
        <v>58594.21</v>
      </c>
      <c r="AD1871">
        <v>23597204.960000001</v>
      </c>
      <c r="AE1871" s="1" t="s">
        <v>55</v>
      </c>
      <c r="AF1871" s="2">
        <v>46148</v>
      </c>
      <c r="AG1871" s="2">
        <v>46080</v>
      </c>
      <c r="AH1871" s="2"/>
      <c r="AI1871" s="1" t="s">
        <v>91</v>
      </c>
      <c r="AJ1871" s="1" t="s">
        <v>92</v>
      </c>
    </row>
    <row r="1872" spans="1:36">
      <c r="A1872" s="1" t="s">
        <v>10700</v>
      </c>
      <c r="B1872" s="1" t="s">
        <v>10701</v>
      </c>
      <c r="C1872" s="1" t="s">
        <v>10702</v>
      </c>
      <c r="D1872" s="1" t="s">
        <v>61</v>
      </c>
      <c r="E1872" s="1" t="s">
        <v>62</v>
      </c>
      <c r="F1872" s="1" t="s">
        <v>63</v>
      </c>
      <c r="G1872" s="1" t="s">
        <v>384</v>
      </c>
      <c r="H1872" s="1" t="s">
        <v>43</v>
      </c>
      <c r="I1872" s="1" t="s">
        <v>44</v>
      </c>
      <c r="J1872" t="s">
        <v>65</v>
      </c>
      <c r="K1872" t="s">
        <v>66</v>
      </c>
      <c r="L1872" s="1" t="s">
        <v>2416</v>
      </c>
      <c r="M1872" s="1" t="s">
        <v>100</v>
      </c>
      <c r="N1872" s="1" t="s">
        <v>49</v>
      </c>
      <c r="O1872" s="1" t="s">
        <v>10703</v>
      </c>
      <c r="P1872" s="1" t="s">
        <v>10704</v>
      </c>
      <c r="Q1872">
        <v>58</v>
      </c>
      <c r="R1872">
        <v>14</v>
      </c>
      <c r="S1872">
        <v>44</v>
      </c>
      <c r="T1872">
        <v>60</v>
      </c>
      <c r="U1872">
        <v>24</v>
      </c>
      <c r="V1872">
        <v>600</v>
      </c>
      <c r="W1872" s="1" t="s">
        <v>444</v>
      </c>
      <c r="X1872" s="1" t="s">
        <v>445</v>
      </c>
      <c r="Y1872" s="1" t="s">
        <v>74</v>
      </c>
      <c r="Z1872">
        <v>19</v>
      </c>
      <c r="AA1872" s="2">
        <v>45944</v>
      </c>
      <c r="AB1872">
        <v>171574.01</v>
      </c>
      <c r="AC1872">
        <v>252344.85</v>
      </c>
      <c r="AD1872">
        <v>9951292.5800000001</v>
      </c>
      <c r="AE1872" s="1" t="s">
        <v>55</v>
      </c>
      <c r="AF1872" s="2">
        <v>46191</v>
      </c>
      <c r="AG1872" s="2">
        <v>45945</v>
      </c>
      <c r="AH1872" s="2">
        <v>46218</v>
      </c>
      <c r="AI1872" s="1" t="s">
        <v>129</v>
      </c>
      <c r="AJ1872" s="1" t="s">
        <v>57</v>
      </c>
    </row>
    <row r="1873" spans="1:36">
      <c r="A1873" s="1" t="s">
        <v>10705</v>
      </c>
      <c r="B1873" s="1" t="s">
        <v>10706</v>
      </c>
      <c r="C1873" s="1" t="s">
        <v>10707</v>
      </c>
      <c r="D1873" s="1" t="s">
        <v>564</v>
      </c>
      <c r="E1873" s="1" t="s">
        <v>265</v>
      </c>
      <c r="F1873" s="1" t="s">
        <v>266</v>
      </c>
      <c r="G1873" s="1" t="s">
        <v>276</v>
      </c>
      <c r="H1873" s="1" t="s">
        <v>43</v>
      </c>
      <c r="I1873" s="1" t="s">
        <v>44</v>
      </c>
      <c r="J1873" t="s">
        <v>82</v>
      </c>
      <c r="K1873" t="s">
        <v>83</v>
      </c>
      <c r="L1873" s="1" t="s">
        <v>10708</v>
      </c>
      <c r="M1873" s="1" t="s">
        <v>114</v>
      </c>
      <c r="N1873" s="1" t="s">
        <v>49</v>
      </c>
      <c r="O1873" s="1" t="s">
        <v>10709</v>
      </c>
      <c r="P1873" s="1" t="s">
        <v>10710</v>
      </c>
      <c r="Q1873">
        <v>31</v>
      </c>
      <c r="R1873">
        <v>11</v>
      </c>
      <c r="S1873">
        <v>20</v>
      </c>
      <c r="T1873">
        <v>30</v>
      </c>
      <c r="U1873">
        <v>15</v>
      </c>
      <c r="V1873">
        <v>120</v>
      </c>
      <c r="W1873" s="1" t="s">
        <v>161</v>
      </c>
      <c r="X1873" s="1" t="s">
        <v>162</v>
      </c>
      <c r="Y1873" s="1" t="s">
        <v>54</v>
      </c>
      <c r="Z1873">
        <v>7</v>
      </c>
      <c r="AA1873" s="2">
        <v>46117</v>
      </c>
      <c r="AB1873">
        <v>142834.34</v>
      </c>
      <c r="AC1873">
        <v>188466.91</v>
      </c>
      <c r="AD1873">
        <v>4427864.54</v>
      </c>
      <c r="AE1873" s="1" t="s">
        <v>55</v>
      </c>
      <c r="AF1873" s="2">
        <v>46199</v>
      </c>
      <c r="AG1873" s="2">
        <v>46126</v>
      </c>
      <c r="AH1873" s="2"/>
      <c r="AI1873" s="1" t="s">
        <v>91</v>
      </c>
      <c r="AJ1873" s="1" t="s">
        <v>92</v>
      </c>
    </row>
    <row r="1874" spans="1:36">
      <c r="A1874" s="1" t="s">
        <v>10711</v>
      </c>
      <c r="B1874" s="1" t="s">
        <v>10712</v>
      </c>
      <c r="C1874" s="1" t="s">
        <v>10713</v>
      </c>
      <c r="D1874" s="1" t="s">
        <v>799</v>
      </c>
      <c r="E1874" s="1" t="s">
        <v>254</v>
      </c>
      <c r="F1874" s="1" t="s">
        <v>135</v>
      </c>
      <c r="G1874" s="1" t="s">
        <v>706</v>
      </c>
      <c r="H1874" s="1" t="s">
        <v>137</v>
      </c>
      <c r="I1874" s="1" t="s">
        <v>44</v>
      </c>
      <c r="J1874" t="s">
        <v>82</v>
      </c>
      <c r="K1874" t="s">
        <v>83</v>
      </c>
      <c r="L1874" s="1" t="s">
        <v>10714</v>
      </c>
      <c r="M1874" s="1" t="s">
        <v>168</v>
      </c>
      <c r="N1874" s="1" t="s">
        <v>194</v>
      </c>
      <c r="O1874" s="1" t="s">
        <v>10715</v>
      </c>
      <c r="P1874" s="1" t="s">
        <v>10716</v>
      </c>
      <c r="Q1874">
        <v>90</v>
      </c>
      <c r="R1874">
        <v>26</v>
      </c>
      <c r="S1874">
        <v>64</v>
      </c>
      <c r="U1874">
        <v>3</v>
      </c>
      <c r="V1874">
        <v>60</v>
      </c>
      <c r="W1874" s="1" t="s">
        <v>88</v>
      </c>
      <c r="X1874" s="1" t="s">
        <v>89</v>
      </c>
      <c r="Y1874" s="1" t="s">
        <v>90</v>
      </c>
      <c r="Z1874">
        <v>29</v>
      </c>
      <c r="AA1874" s="2">
        <v>45694</v>
      </c>
      <c r="AB1874">
        <v>33979.64</v>
      </c>
      <c r="AC1874">
        <v>44998.42</v>
      </c>
      <c r="AD1874">
        <v>3058167.6</v>
      </c>
      <c r="AE1874" s="1" t="s">
        <v>55</v>
      </c>
      <c r="AF1874" s="2">
        <v>46194</v>
      </c>
      <c r="AG1874" s="2">
        <v>45706</v>
      </c>
      <c r="AH1874" s="2">
        <v>46863</v>
      </c>
      <c r="AI1874" s="1" t="s">
        <v>410</v>
      </c>
      <c r="AJ1874" s="1" t="s">
        <v>92</v>
      </c>
    </row>
    <row r="1875" spans="1:36">
      <c r="A1875" s="1" t="s">
        <v>10717</v>
      </c>
      <c r="B1875" s="1" t="s">
        <v>10718</v>
      </c>
      <c r="C1875" s="1" t="s">
        <v>10719</v>
      </c>
      <c r="D1875" s="1" t="s">
        <v>455</v>
      </c>
      <c r="E1875" s="1" t="s">
        <v>62</v>
      </c>
      <c r="F1875" s="1" t="s">
        <v>244</v>
      </c>
      <c r="G1875" s="1" t="s">
        <v>706</v>
      </c>
      <c r="H1875" s="1" t="s">
        <v>137</v>
      </c>
      <c r="I1875" s="1" t="s">
        <v>44</v>
      </c>
      <c r="J1875" t="s">
        <v>65</v>
      </c>
      <c r="K1875" t="s">
        <v>66</v>
      </c>
      <c r="L1875" s="1" t="s">
        <v>868</v>
      </c>
      <c r="M1875" s="1" t="s">
        <v>139</v>
      </c>
      <c r="N1875" s="1" t="s">
        <v>101</v>
      </c>
      <c r="O1875" s="1" t="s">
        <v>10720</v>
      </c>
      <c r="P1875" s="1" t="s">
        <v>10721</v>
      </c>
      <c r="Q1875">
        <v>427</v>
      </c>
      <c r="R1875">
        <v>32</v>
      </c>
      <c r="S1875">
        <v>395</v>
      </c>
      <c r="T1875">
        <v>100</v>
      </c>
      <c r="U1875">
        <v>40</v>
      </c>
      <c r="V1875">
        <v>500</v>
      </c>
      <c r="W1875" s="1" t="s">
        <v>161</v>
      </c>
      <c r="X1875" s="1" t="s">
        <v>162</v>
      </c>
      <c r="Y1875" s="1" t="s">
        <v>54</v>
      </c>
      <c r="Z1875">
        <v>8</v>
      </c>
      <c r="AA1875" s="2">
        <v>45823</v>
      </c>
      <c r="AB1875">
        <v>44946.81</v>
      </c>
      <c r="AC1875">
        <v>57359.41</v>
      </c>
      <c r="AD1875">
        <v>19192287.870000001</v>
      </c>
      <c r="AE1875" s="1" t="s">
        <v>55</v>
      </c>
      <c r="AF1875" s="2">
        <v>46158</v>
      </c>
      <c r="AG1875" s="2">
        <v>45830</v>
      </c>
      <c r="AH1875" s="2">
        <v>46860</v>
      </c>
      <c r="AI1875" s="1" t="s">
        <v>91</v>
      </c>
      <c r="AJ1875" s="1" t="s">
        <v>92</v>
      </c>
    </row>
    <row r="1876" spans="1:36">
      <c r="A1876" s="1" t="s">
        <v>10722</v>
      </c>
      <c r="B1876" s="1" t="s">
        <v>10723</v>
      </c>
      <c r="C1876" s="1" t="s">
        <v>10724</v>
      </c>
      <c r="D1876" s="1" t="s">
        <v>508</v>
      </c>
      <c r="E1876" s="1" t="s">
        <v>146</v>
      </c>
      <c r="F1876" s="1" t="s">
        <v>244</v>
      </c>
      <c r="G1876" s="1" t="s">
        <v>778</v>
      </c>
      <c r="H1876" s="1" t="s">
        <v>43</v>
      </c>
      <c r="I1876" s="1" t="s">
        <v>44</v>
      </c>
      <c r="J1876" t="s">
        <v>65</v>
      </c>
      <c r="K1876" t="s">
        <v>66</v>
      </c>
      <c r="L1876" s="1" t="s">
        <v>1730</v>
      </c>
      <c r="M1876" s="1" t="s">
        <v>139</v>
      </c>
      <c r="N1876" s="1" t="s">
        <v>203</v>
      </c>
      <c r="O1876" s="1" t="s">
        <v>10725</v>
      </c>
      <c r="P1876" s="1" t="s">
        <v>10726</v>
      </c>
      <c r="Q1876">
        <v>48</v>
      </c>
      <c r="R1876">
        <v>11</v>
      </c>
      <c r="S1876">
        <v>37</v>
      </c>
      <c r="T1876">
        <v>75</v>
      </c>
      <c r="U1876">
        <v>37</v>
      </c>
      <c r="V1876">
        <v>375</v>
      </c>
      <c r="W1876" s="1" t="s">
        <v>52</v>
      </c>
      <c r="X1876" s="1" t="s">
        <v>53</v>
      </c>
      <c r="Y1876" s="1" t="s">
        <v>54</v>
      </c>
      <c r="Z1876">
        <v>7</v>
      </c>
      <c r="AA1876" s="2">
        <v>46156</v>
      </c>
      <c r="AB1876">
        <v>178600.2</v>
      </c>
      <c r="AC1876">
        <v>245137.5</v>
      </c>
      <c r="AD1876">
        <v>8572809.5999999996</v>
      </c>
      <c r="AE1876" s="1" t="s">
        <v>55</v>
      </c>
      <c r="AF1876" s="2">
        <v>46145</v>
      </c>
      <c r="AG1876" s="2">
        <v>46170</v>
      </c>
      <c r="AH1876" s="2"/>
      <c r="AI1876" s="1" t="s">
        <v>129</v>
      </c>
      <c r="AJ1876" s="1" t="s">
        <v>57</v>
      </c>
    </row>
    <row r="1877" spans="1:36">
      <c r="A1877" s="1" t="s">
        <v>10727</v>
      </c>
      <c r="B1877" s="1" t="s">
        <v>10728</v>
      </c>
      <c r="C1877" s="1" t="s">
        <v>10729</v>
      </c>
      <c r="D1877" s="1" t="s">
        <v>303</v>
      </c>
      <c r="E1877" s="1" t="s">
        <v>146</v>
      </c>
      <c r="F1877" s="1" t="s">
        <v>63</v>
      </c>
      <c r="G1877" s="1" t="s">
        <v>384</v>
      </c>
      <c r="H1877" s="1" t="s">
        <v>43</v>
      </c>
      <c r="I1877" s="1" t="s">
        <v>44</v>
      </c>
      <c r="J1877" t="s">
        <v>65</v>
      </c>
      <c r="K1877" t="s">
        <v>66</v>
      </c>
      <c r="L1877" s="1" t="s">
        <v>10730</v>
      </c>
      <c r="M1877" s="1" t="s">
        <v>114</v>
      </c>
      <c r="N1877" s="1" t="s">
        <v>115</v>
      </c>
      <c r="O1877" s="1" t="s">
        <v>10731</v>
      </c>
      <c r="P1877" s="1" t="s">
        <v>10732</v>
      </c>
      <c r="Q1877">
        <v>3</v>
      </c>
      <c r="R1877">
        <v>1</v>
      </c>
      <c r="S1877">
        <v>2</v>
      </c>
      <c r="T1877">
        <v>10</v>
      </c>
      <c r="U1877">
        <v>5</v>
      </c>
      <c r="V1877">
        <v>60</v>
      </c>
      <c r="W1877" s="1" t="s">
        <v>444</v>
      </c>
      <c r="X1877" s="1" t="s">
        <v>445</v>
      </c>
      <c r="Y1877" s="1" t="s">
        <v>74</v>
      </c>
      <c r="Z1877">
        <v>16</v>
      </c>
      <c r="AA1877" s="2">
        <v>46016</v>
      </c>
      <c r="AB1877">
        <v>155452.78</v>
      </c>
      <c r="AC1877">
        <v>217922.63</v>
      </c>
      <c r="AD1877">
        <v>466358.34</v>
      </c>
      <c r="AE1877" s="1" t="s">
        <v>55</v>
      </c>
      <c r="AF1877" s="2">
        <v>46162</v>
      </c>
      <c r="AG1877" s="2">
        <v>46017</v>
      </c>
      <c r="AH1877" s="2">
        <v>46741</v>
      </c>
      <c r="AI1877" s="1" t="s">
        <v>129</v>
      </c>
      <c r="AJ1877" s="1" t="s">
        <v>57</v>
      </c>
    </row>
    <row r="1878" spans="1:36">
      <c r="A1878" s="1" t="s">
        <v>10733</v>
      </c>
      <c r="B1878" s="1" t="s">
        <v>10734</v>
      </c>
      <c r="C1878" s="1" t="s">
        <v>10735</v>
      </c>
      <c r="D1878" s="1" t="s">
        <v>1179</v>
      </c>
      <c r="E1878" s="1" t="s">
        <v>110</v>
      </c>
      <c r="F1878" s="1" t="s">
        <v>41</v>
      </c>
      <c r="G1878" s="1" t="s">
        <v>42</v>
      </c>
      <c r="H1878" s="1" t="s">
        <v>43</v>
      </c>
      <c r="I1878" s="1" t="s">
        <v>44</v>
      </c>
      <c r="J1878" t="s">
        <v>82</v>
      </c>
      <c r="K1878" t="s">
        <v>83</v>
      </c>
      <c r="L1878" s="1" t="s">
        <v>589</v>
      </c>
      <c r="M1878" s="1" t="s">
        <v>168</v>
      </c>
      <c r="N1878" s="1" t="s">
        <v>101</v>
      </c>
      <c r="O1878" s="1" t="s">
        <v>10736</v>
      </c>
      <c r="P1878" s="1" t="s">
        <v>10737</v>
      </c>
      <c r="Q1878">
        <v>170</v>
      </c>
      <c r="R1878">
        <v>29</v>
      </c>
      <c r="S1878">
        <v>141</v>
      </c>
      <c r="T1878">
        <v>60</v>
      </c>
      <c r="U1878">
        <v>18</v>
      </c>
      <c r="V1878">
        <v>240</v>
      </c>
      <c r="W1878" s="1" t="s">
        <v>308</v>
      </c>
      <c r="X1878" s="1" t="s">
        <v>309</v>
      </c>
      <c r="Y1878" s="1" t="s">
        <v>74</v>
      </c>
      <c r="Z1878">
        <v>20</v>
      </c>
      <c r="AA1878" s="2">
        <v>45888</v>
      </c>
      <c r="AB1878">
        <v>68677.009999999995</v>
      </c>
      <c r="AC1878">
        <v>95097.31</v>
      </c>
      <c r="AD1878">
        <v>11675091.699999999</v>
      </c>
      <c r="AE1878" s="1" t="s">
        <v>55</v>
      </c>
      <c r="AF1878" s="2">
        <v>46147</v>
      </c>
      <c r="AG1878" s="2">
        <v>45897</v>
      </c>
      <c r="AH1878" s="2"/>
      <c r="AI1878" s="1" t="s">
        <v>91</v>
      </c>
      <c r="AJ1878" s="1" t="s">
        <v>92</v>
      </c>
    </row>
    <row r="1879" spans="1:36">
      <c r="A1879" s="1" t="s">
        <v>10738</v>
      </c>
      <c r="B1879" s="1" t="s">
        <v>10739</v>
      </c>
      <c r="C1879" s="1" t="s">
        <v>10740</v>
      </c>
      <c r="D1879" s="1" t="s">
        <v>121</v>
      </c>
      <c r="E1879" s="1" t="s">
        <v>122</v>
      </c>
      <c r="F1879" s="1" t="s">
        <v>123</v>
      </c>
      <c r="G1879" s="1" t="s">
        <v>124</v>
      </c>
      <c r="H1879" s="1" t="s">
        <v>43</v>
      </c>
      <c r="I1879" s="1" t="s">
        <v>44</v>
      </c>
      <c r="J1879" t="s">
        <v>65</v>
      </c>
      <c r="K1879" t="s">
        <v>66</v>
      </c>
      <c r="L1879" s="1" t="s">
        <v>10741</v>
      </c>
      <c r="M1879" s="1" t="s">
        <v>100</v>
      </c>
      <c r="N1879" s="1" t="s">
        <v>49</v>
      </c>
      <c r="O1879" s="1" t="s">
        <v>10742</v>
      </c>
      <c r="P1879" s="1" t="s">
        <v>10743</v>
      </c>
      <c r="Q1879">
        <v>533</v>
      </c>
      <c r="R1879">
        <v>5</v>
      </c>
      <c r="S1879">
        <v>528</v>
      </c>
      <c r="T1879">
        <v>100</v>
      </c>
      <c r="U1879">
        <v>40</v>
      </c>
      <c r="V1879">
        <v>600</v>
      </c>
      <c r="W1879" s="1" t="s">
        <v>181</v>
      </c>
      <c r="X1879" s="1" t="s">
        <v>182</v>
      </c>
      <c r="Y1879" s="1" t="s">
        <v>54</v>
      </c>
      <c r="Z1879">
        <v>9</v>
      </c>
      <c r="AA1879" s="2">
        <v>45918</v>
      </c>
      <c r="AB1879">
        <v>146356.75</v>
      </c>
      <c r="AC1879">
        <v>183961.63</v>
      </c>
      <c r="AD1879">
        <v>78008147.75</v>
      </c>
      <c r="AE1879" s="1" t="s">
        <v>55</v>
      </c>
      <c r="AF1879" s="2">
        <v>46151</v>
      </c>
      <c r="AG1879" s="2">
        <v>45919</v>
      </c>
      <c r="AH1879" s="2"/>
      <c r="AI1879" s="1" t="s">
        <v>91</v>
      </c>
      <c r="AJ1879" s="1" t="s">
        <v>92</v>
      </c>
    </row>
    <row r="1880" spans="1:36">
      <c r="A1880" s="1" t="s">
        <v>10744</v>
      </c>
      <c r="B1880" s="1" t="s">
        <v>10745</v>
      </c>
      <c r="C1880" s="1" t="s">
        <v>10746</v>
      </c>
      <c r="D1880" s="1" t="s">
        <v>1318</v>
      </c>
      <c r="E1880" s="1" t="s">
        <v>62</v>
      </c>
      <c r="F1880" s="1" t="s">
        <v>363</v>
      </c>
      <c r="G1880" s="1" t="s">
        <v>434</v>
      </c>
      <c r="H1880" s="1" t="s">
        <v>43</v>
      </c>
      <c r="I1880" s="1" t="s">
        <v>44</v>
      </c>
      <c r="J1880" t="s">
        <v>45</v>
      </c>
      <c r="K1880" t="s">
        <v>46</v>
      </c>
      <c r="L1880" s="1" t="s">
        <v>6829</v>
      </c>
      <c r="M1880" s="1" t="s">
        <v>48</v>
      </c>
      <c r="N1880" s="1" t="s">
        <v>69</v>
      </c>
      <c r="O1880" s="1" t="s">
        <v>10747</v>
      </c>
      <c r="P1880" s="1" t="s">
        <v>7346</v>
      </c>
      <c r="Q1880">
        <v>83</v>
      </c>
      <c r="R1880">
        <v>7</v>
      </c>
      <c r="S1880">
        <v>76</v>
      </c>
      <c r="T1880">
        <v>20</v>
      </c>
      <c r="U1880">
        <v>10</v>
      </c>
      <c r="V1880">
        <v>120</v>
      </c>
      <c r="W1880" s="1" t="s">
        <v>259</v>
      </c>
      <c r="X1880" s="1" t="s">
        <v>260</v>
      </c>
      <c r="Y1880" s="1" t="s">
        <v>54</v>
      </c>
      <c r="Z1880">
        <v>7</v>
      </c>
      <c r="AA1880" s="2">
        <v>45842</v>
      </c>
      <c r="AB1880">
        <v>10066.870000000001</v>
      </c>
      <c r="AC1880">
        <v>13179.31</v>
      </c>
      <c r="AD1880">
        <v>835550.21</v>
      </c>
      <c r="AE1880" s="1" t="s">
        <v>55</v>
      </c>
      <c r="AF1880" s="2">
        <v>46158</v>
      </c>
      <c r="AG1880" s="2">
        <v>45856</v>
      </c>
      <c r="AH1880" s="2"/>
      <c r="AI1880" s="1" t="s">
        <v>91</v>
      </c>
      <c r="AJ1880" s="1" t="s">
        <v>92</v>
      </c>
    </row>
    <row r="1881" spans="1:36">
      <c r="A1881" s="1" t="s">
        <v>10748</v>
      </c>
      <c r="B1881" s="1" t="s">
        <v>1353</v>
      </c>
      <c r="C1881" s="1" t="s">
        <v>10749</v>
      </c>
      <c r="D1881" s="1" t="s">
        <v>740</v>
      </c>
      <c r="E1881" s="1" t="s">
        <v>275</v>
      </c>
      <c r="F1881" s="1" t="s">
        <v>622</v>
      </c>
      <c r="G1881" s="1" t="s">
        <v>623</v>
      </c>
      <c r="H1881" s="1" t="s">
        <v>43</v>
      </c>
      <c r="I1881" s="1" t="s">
        <v>44</v>
      </c>
      <c r="J1881" t="s">
        <v>45</v>
      </c>
      <c r="K1881" t="s">
        <v>46</v>
      </c>
      <c r="L1881" s="1" t="s">
        <v>10750</v>
      </c>
      <c r="M1881" s="1" t="s">
        <v>114</v>
      </c>
      <c r="N1881" s="1" t="s">
        <v>178</v>
      </c>
      <c r="O1881" s="1" t="s">
        <v>10751</v>
      </c>
      <c r="P1881" s="1" t="s">
        <v>10752</v>
      </c>
      <c r="Q1881">
        <v>88</v>
      </c>
      <c r="R1881">
        <v>10</v>
      </c>
      <c r="S1881">
        <v>78</v>
      </c>
      <c r="T1881">
        <v>25</v>
      </c>
      <c r="U1881">
        <v>10</v>
      </c>
      <c r="V1881">
        <v>200</v>
      </c>
      <c r="W1881" s="1" t="s">
        <v>72</v>
      </c>
      <c r="X1881" s="1" t="s">
        <v>73</v>
      </c>
      <c r="Y1881" s="1" t="s">
        <v>74</v>
      </c>
      <c r="Z1881">
        <v>19</v>
      </c>
      <c r="AA1881" s="2">
        <v>45755</v>
      </c>
      <c r="AB1881">
        <v>576173.62</v>
      </c>
      <c r="AC1881">
        <v>685500.5</v>
      </c>
      <c r="AD1881">
        <v>50703278.560000002</v>
      </c>
      <c r="AE1881" s="1" t="s">
        <v>55</v>
      </c>
      <c r="AF1881" s="2">
        <v>46197</v>
      </c>
      <c r="AG1881" s="2">
        <v>45768</v>
      </c>
      <c r="AH1881" s="2"/>
      <c r="AI1881" s="1" t="s">
        <v>91</v>
      </c>
      <c r="AJ1881" s="1" t="s">
        <v>92</v>
      </c>
    </row>
    <row r="1882" spans="1:36">
      <c r="A1882" s="1" t="s">
        <v>10753</v>
      </c>
      <c r="B1882" s="1" t="s">
        <v>10754</v>
      </c>
      <c r="C1882" s="1" t="s">
        <v>10755</v>
      </c>
      <c r="D1882" s="1" t="s">
        <v>39</v>
      </c>
      <c r="E1882" s="1" t="s">
        <v>40</v>
      </c>
      <c r="F1882" s="1" t="s">
        <v>41</v>
      </c>
      <c r="G1882" s="1" t="s">
        <v>786</v>
      </c>
      <c r="H1882" s="1" t="s">
        <v>43</v>
      </c>
      <c r="I1882" s="1" t="s">
        <v>44</v>
      </c>
      <c r="J1882" t="s">
        <v>65</v>
      </c>
      <c r="K1882" t="s">
        <v>66</v>
      </c>
      <c r="L1882" s="1" t="s">
        <v>10756</v>
      </c>
      <c r="M1882" s="1" t="s">
        <v>139</v>
      </c>
      <c r="N1882" s="1" t="s">
        <v>278</v>
      </c>
      <c r="O1882" s="1" t="s">
        <v>10757</v>
      </c>
      <c r="P1882" s="1" t="s">
        <v>10758</v>
      </c>
      <c r="Q1882">
        <v>0</v>
      </c>
      <c r="R1882">
        <v>0</v>
      </c>
      <c r="S1882">
        <v>0</v>
      </c>
      <c r="T1882">
        <v>30</v>
      </c>
      <c r="U1882">
        <v>9</v>
      </c>
      <c r="V1882">
        <v>120</v>
      </c>
      <c r="W1882" s="1" t="s">
        <v>444</v>
      </c>
      <c r="X1882" s="1" t="s">
        <v>445</v>
      </c>
      <c r="Y1882" s="1" t="s">
        <v>74</v>
      </c>
      <c r="Z1882">
        <v>17</v>
      </c>
      <c r="AA1882" s="2">
        <v>45894</v>
      </c>
      <c r="AB1882">
        <v>156042.51</v>
      </c>
      <c r="AC1882">
        <v>182245.02</v>
      </c>
      <c r="AD1882">
        <v>0</v>
      </c>
      <c r="AE1882" s="1" t="s">
        <v>55</v>
      </c>
      <c r="AF1882" s="2">
        <v>46152</v>
      </c>
      <c r="AG1882" s="2">
        <v>45905</v>
      </c>
      <c r="AH1882" s="2"/>
      <c r="AI1882" s="1" t="s">
        <v>56</v>
      </c>
      <c r="AJ1882" s="1" t="s">
        <v>57</v>
      </c>
    </row>
    <row r="1883" spans="1:36">
      <c r="A1883" s="1" t="s">
        <v>10759</v>
      </c>
      <c r="B1883" s="1" t="s">
        <v>10760</v>
      </c>
      <c r="C1883" s="1" t="s">
        <v>10761</v>
      </c>
      <c r="D1883" s="1" t="s">
        <v>564</v>
      </c>
      <c r="E1883" s="1" t="s">
        <v>265</v>
      </c>
      <c r="F1883" s="1" t="s">
        <v>266</v>
      </c>
      <c r="G1883" s="1" t="s">
        <v>276</v>
      </c>
      <c r="H1883" s="1" t="s">
        <v>43</v>
      </c>
      <c r="I1883" s="1" t="s">
        <v>201</v>
      </c>
      <c r="J1883" t="s">
        <v>82</v>
      </c>
      <c r="K1883" t="s">
        <v>83</v>
      </c>
      <c r="L1883" s="1" t="s">
        <v>10762</v>
      </c>
      <c r="M1883" s="1" t="s">
        <v>85</v>
      </c>
      <c r="N1883" s="1" t="s">
        <v>203</v>
      </c>
      <c r="O1883" s="1" t="s">
        <v>10763</v>
      </c>
      <c r="P1883" s="1" t="s">
        <v>10764</v>
      </c>
      <c r="Q1883">
        <v>519</v>
      </c>
      <c r="R1883">
        <v>29</v>
      </c>
      <c r="S1883">
        <v>490</v>
      </c>
      <c r="T1883">
        <v>60</v>
      </c>
      <c r="U1883">
        <v>30</v>
      </c>
      <c r="V1883">
        <v>600</v>
      </c>
      <c r="W1883" s="1" t="s">
        <v>88</v>
      </c>
      <c r="X1883" s="1" t="s">
        <v>89</v>
      </c>
      <c r="Y1883" s="1" t="s">
        <v>90</v>
      </c>
      <c r="Z1883">
        <v>30</v>
      </c>
      <c r="AA1883" s="2">
        <v>46038</v>
      </c>
      <c r="AB1883">
        <v>137878.65</v>
      </c>
      <c r="AC1883">
        <v>172139.96</v>
      </c>
      <c r="AD1883">
        <v>71559019.349999994</v>
      </c>
      <c r="AE1883" s="1" t="s">
        <v>55</v>
      </c>
      <c r="AF1883" s="2">
        <v>46150</v>
      </c>
      <c r="AG1883" s="2">
        <v>46042</v>
      </c>
      <c r="AH1883" s="2"/>
      <c r="AI1883" s="1" t="s">
        <v>91</v>
      </c>
      <c r="AJ1883" s="1" t="s">
        <v>92</v>
      </c>
    </row>
    <row r="1884" spans="1:36">
      <c r="A1884" s="1" t="s">
        <v>10765</v>
      </c>
      <c r="B1884" s="1" t="s">
        <v>10766</v>
      </c>
      <c r="C1884" s="1" t="s">
        <v>10767</v>
      </c>
      <c r="D1884" s="1" t="s">
        <v>907</v>
      </c>
      <c r="E1884" s="1" t="s">
        <v>79</v>
      </c>
      <c r="F1884" s="1" t="s">
        <v>363</v>
      </c>
      <c r="G1884" s="1" t="s">
        <v>495</v>
      </c>
      <c r="H1884" s="1" t="s">
        <v>43</v>
      </c>
      <c r="I1884" s="1" t="s">
        <v>44</v>
      </c>
      <c r="J1884" t="s">
        <v>45</v>
      </c>
      <c r="K1884" t="s">
        <v>46</v>
      </c>
      <c r="L1884" s="1" t="s">
        <v>4637</v>
      </c>
      <c r="M1884" s="1" t="s">
        <v>100</v>
      </c>
      <c r="N1884" s="1" t="s">
        <v>194</v>
      </c>
      <c r="O1884" s="1" t="s">
        <v>10768</v>
      </c>
      <c r="P1884" s="1" t="s">
        <v>10769</v>
      </c>
      <c r="Q1884">
        <v>16</v>
      </c>
      <c r="R1884">
        <v>5</v>
      </c>
      <c r="S1884">
        <v>11</v>
      </c>
      <c r="T1884">
        <v>25</v>
      </c>
      <c r="U1884">
        <v>12</v>
      </c>
      <c r="V1884">
        <v>125</v>
      </c>
      <c r="W1884" s="1" t="s">
        <v>151</v>
      </c>
      <c r="X1884" s="1" t="s">
        <v>152</v>
      </c>
      <c r="Y1884" s="1" t="s">
        <v>153</v>
      </c>
      <c r="Z1884">
        <v>39</v>
      </c>
      <c r="AA1884" s="2">
        <v>45873</v>
      </c>
      <c r="AB1884">
        <v>14113.67</v>
      </c>
      <c r="AC1884">
        <v>18182.53</v>
      </c>
      <c r="AD1884">
        <v>225818.72</v>
      </c>
      <c r="AE1884" s="1" t="s">
        <v>55</v>
      </c>
      <c r="AF1884" s="2">
        <v>46188</v>
      </c>
      <c r="AG1884" s="2">
        <v>45887</v>
      </c>
      <c r="AH1884" s="2"/>
      <c r="AI1884" s="1" t="s">
        <v>129</v>
      </c>
      <c r="AJ1884" s="1" t="s">
        <v>57</v>
      </c>
    </row>
    <row r="1885" spans="1:36">
      <c r="A1885" s="1" t="s">
        <v>10770</v>
      </c>
      <c r="B1885" s="1" t="s">
        <v>10771</v>
      </c>
      <c r="C1885" s="1" t="s">
        <v>10772</v>
      </c>
      <c r="D1885" s="1" t="s">
        <v>109</v>
      </c>
      <c r="E1885" s="1" t="s">
        <v>110</v>
      </c>
      <c r="F1885" s="1" t="s">
        <v>111</v>
      </c>
      <c r="G1885" s="1" t="s">
        <v>234</v>
      </c>
      <c r="H1885" s="1" t="s">
        <v>43</v>
      </c>
      <c r="I1885" s="1" t="s">
        <v>44</v>
      </c>
      <c r="J1885" t="s">
        <v>82</v>
      </c>
      <c r="K1885" t="s">
        <v>83</v>
      </c>
      <c r="L1885" s="1" t="s">
        <v>10773</v>
      </c>
      <c r="M1885" s="1" t="s">
        <v>114</v>
      </c>
      <c r="N1885" s="1" t="s">
        <v>101</v>
      </c>
      <c r="O1885" s="1" t="s">
        <v>10774</v>
      </c>
      <c r="P1885" s="1" t="s">
        <v>10775</v>
      </c>
      <c r="Q1885">
        <v>315</v>
      </c>
      <c r="R1885">
        <v>23</v>
      </c>
      <c r="S1885">
        <v>292</v>
      </c>
      <c r="T1885">
        <v>100</v>
      </c>
      <c r="U1885">
        <v>50</v>
      </c>
      <c r="V1885">
        <v>1000</v>
      </c>
      <c r="W1885" s="1" t="s">
        <v>308</v>
      </c>
      <c r="X1885" s="1" t="s">
        <v>309</v>
      </c>
      <c r="Y1885" s="1" t="s">
        <v>74</v>
      </c>
      <c r="Z1885">
        <v>21</v>
      </c>
      <c r="AA1885" s="2">
        <v>45731</v>
      </c>
      <c r="AB1885">
        <v>224740.37</v>
      </c>
      <c r="AC1885">
        <v>286978.88</v>
      </c>
      <c r="AD1885">
        <v>70793216.549999997</v>
      </c>
      <c r="AE1885" s="1" t="s">
        <v>55</v>
      </c>
      <c r="AF1885" s="2">
        <v>46165</v>
      </c>
      <c r="AG1885" s="2">
        <v>45743</v>
      </c>
      <c r="AH1885" s="2"/>
      <c r="AI1885" s="1" t="s">
        <v>91</v>
      </c>
      <c r="AJ1885" s="1" t="s">
        <v>92</v>
      </c>
    </row>
    <row r="1886" spans="1:36">
      <c r="A1886" s="1" t="s">
        <v>10776</v>
      </c>
      <c r="B1886" s="1" t="s">
        <v>10777</v>
      </c>
      <c r="C1886" s="1" t="s">
        <v>10778</v>
      </c>
      <c r="D1886" s="1" t="s">
        <v>371</v>
      </c>
      <c r="E1886" s="1" t="s">
        <v>62</v>
      </c>
      <c r="F1886" s="1" t="s">
        <v>111</v>
      </c>
      <c r="G1886" s="1" t="s">
        <v>187</v>
      </c>
      <c r="H1886" s="1" t="s">
        <v>43</v>
      </c>
      <c r="I1886" s="1" t="s">
        <v>44</v>
      </c>
      <c r="J1886" t="s">
        <v>65</v>
      </c>
      <c r="K1886" t="s">
        <v>66</v>
      </c>
      <c r="L1886" s="1" t="s">
        <v>6155</v>
      </c>
      <c r="M1886" s="1" t="s">
        <v>168</v>
      </c>
      <c r="N1886" s="1" t="s">
        <v>203</v>
      </c>
      <c r="O1886" s="1" t="s">
        <v>10779</v>
      </c>
      <c r="P1886" s="1" t="s">
        <v>10780</v>
      </c>
      <c r="Q1886">
        <v>51</v>
      </c>
      <c r="R1886">
        <v>0</v>
      </c>
      <c r="S1886">
        <v>51</v>
      </c>
      <c r="T1886">
        <v>15</v>
      </c>
      <c r="U1886">
        <v>6</v>
      </c>
      <c r="V1886">
        <v>90</v>
      </c>
      <c r="W1886" s="1" t="s">
        <v>181</v>
      </c>
      <c r="X1886" s="1" t="s">
        <v>182</v>
      </c>
      <c r="Y1886" s="1" t="s">
        <v>54</v>
      </c>
      <c r="Z1886">
        <v>12</v>
      </c>
      <c r="AA1886" s="2">
        <v>45779</v>
      </c>
      <c r="AB1886">
        <v>85958</v>
      </c>
      <c r="AC1886">
        <v>102876.02</v>
      </c>
      <c r="AD1886">
        <v>4383858</v>
      </c>
      <c r="AE1886" s="1" t="s">
        <v>55</v>
      </c>
      <c r="AF1886" s="2">
        <v>46171</v>
      </c>
      <c r="AG1886" s="2">
        <v>45790</v>
      </c>
      <c r="AH1886" s="2"/>
      <c r="AI1886" s="1" t="s">
        <v>91</v>
      </c>
      <c r="AJ1886" s="1" t="s">
        <v>92</v>
      </c>
    </row>
    <row r="1887" spans="1:36">
      <c r="A1887" s="1" t="s">
        <v>10781</v>
      </c>
      <c r="B1887" s="1" t="s">
        <v>1184</v>
      </c>
      <c r="C1887" s="1" t="s">
        <v>10782</v>
      </c>
      <c r="D1887" s="1" t="s">
        <v>145</v>
      </c>
      <c r="E1887" s="1" t="s">
        <v>146</v>
      </c>
      <c r="F1887" s="1" t="s">
        <v>41</v>
      </c>
      <c r="G1887" s="1" t="s">
        <v>786</v>
      </c>
      <c r="H1887" s="1" t="s">
        <v>43</v>
      </c>
      <c r="I1887" s="1" t="s">
        <v>44</v>
      </c>
      <c r="J1887" t="s">
        <v>45</v>
      </c>
      <c r="K1887" t="s">
        <v>46</v>
      </c>
      <c r="L1887" s="1" t="s">
        <v>10519</v>
      </c>
      <c r="M1887" s="1" t="s">
        <v>100</v>
      </c>
      <c r="N1887" s="1" t="s">
        <v>194</v>
      </c>
      <c r="O1887" s="1" t="s">
        <v>10783</v>
      </c>
      <c r="P1887" s="1" t="s">
        <v>10784</v>
      </c>
      <c r="Q1887">
        <v>314</v>
      </c>
      <c r="R1887">
        <v>9</v>
      </c>
      <c r="S1887">
        <v>305</v>
      </c>
      <c r="U1887">
        <v>50</v>
      </c>
      <c r="V1887">
        <v>600</v>
      </c>
      <c r="W1887" s="1" t="s">
        <v>52</v>
      </c>
      <c r="X1887" s="1" t="s">
        <v>53</v>
      </c>
      <c r="Y1887" s="1" t="s">
        <v>54</v>
      </c>
      <c r="Z1887">
        <v>3</v>
      </c>
      <c r="AA1887" s="2">
        <v>45997</v>
      </c>
      <c r="AB1887">
        <v>36948.980000000003</v>
      </c>
      <c r="AC1887">
        <v>48918.57</v>
      </c>
      <c r="AD1887">
        <v>11601979.720000001</v>
      </c>
      <c r="AE1887" s="1" t="s">
        <v>55</v>
      </c>
      <c r="AF1887" s="2">
        <v>46202</v>
      </c>
      <c r="AG1887" s="2">
        <v>46006</v>
      </c>
      <c r="AH1887" s="2"/>
      <c r="AI1887" s="1" t="s">
        <v>91</v>
      </c>
      <c r="AJ1887" s="1" t="s">
        <v>92</v>
      </c>
    </row>
    <row r="1888" spans="1:36">
      <c r="A1888" s="1" t="s">
        <v>10785</v>
      </c>
      <c r="B1888" s="1" t="s">
        <v>10786</v>
      </c>
      <c r="C1888" s="1" t="s">
        <v>10787</v>
      </c>
      <c r="D1888" s="1" t="s">
        <v>894</v>
      </c>
      <c r="E1888" s="1" t="s">
        <v>275</v>
      </c>
      <c r="F1888" s="1" t="s">
        <v>622</v>
      </c>
      <c r="G1888" s="1" t="s">
        <v>747</v>
      </c>
      <c r="H1888" s="1" t="s">
        <v>43</v>
      </c>
      <c r="I1888" s="1" t="s">
        <v>44</v>
      </c>
      <c r="J1888" t="s">
        <v>45</v>
      </c>
      <c r="K1888" t="s">
        <v>46</v>
      </c>
      <c r="L1888" s="1" t="s">
        <v>10024</v>
      </c>
      <c r="M1888" s="1" t="s">
        <v>139</v>
      </c>
      <c r="N1888" s="1" t="s">
        <v>49</v>
      </c>
      <c r="O1888" s="1" t="s">
        <v>1283</v>
      </c>
      <c r="P1888" s="1" t="s">
        <v>10788</v>
      </c>
      <c r="Q1888">
        <v>290</v>
      </c>
      <c r="R1888">
        <v>94</v>
      </c>
      <c r="S1888">
        <v>196</v>
      </c>
      <c r="T1888">
        <v>75</v>
      </c>
      <c r="U1888">
        <v>22</v>
      </c>
      <c r="V1888">
        <v>300</v>
      </c>
      <c r="W1888" s="1" t="s">
        <v>181</v>
      </c>
      <c r="X1888" s="1" t="s">
        <v>182</v>
      </c>
      <c r="Y1888" s="1" t="s">
        <v>54</v>
      </c>
      <c r="Z1888">
        <v>11</v>
      </c>
      <c r="AA1888" s="2">
        <v>45683</v>
      </c>
      <c r="AB1888">
        <v>708805.84</v>
      </c>
      <c r="AC1888">
        <v>818907.91</v>
      </c>
      <c r="AD1888">
        <v>205553693.59999999</v>
      </c>
      <c r="AE1888" s="1" t="s">
        <v>55</v>
      </c>
      <c r="AF1888" s="2">
        <v>46150</v>
      </c>
      <c r="AG1888" s="2">
        <v>45690</v>
      </c>
      <c r="AH1888" s="2"/>
      <c r="AI1888" s="1" t="s">
        <v>91</v>
      </c>
      <c r="AJ1888" s="1" t="s">
        <v>92</v>
      </c>
    </row>
    <row r="1889" spans="1:36">
      <c r="A1889" s="1" t="s">
        <v>10789</v>
      </c>
      <c r="B1889" s="1" t="s">
        <v>10790</v>
      </c>
      <c r="C1889" s="1" t="s">
        <v>10791</v>
      </c>
      <c r="D1889" s="1" t="s">
        <v>362</v>
      </c>
      <c r="E1889" s="1" t="s">
        <v>186</v>
      </c>
      <c r="F1889" s="1" t="s">
        <v>363</v>
      </c>
      <c r="G1889" s="1" t="s">
        <v>434</v>
      </c>
      <c r="H1889" s="1" t="s">
        <v>43</v>
      </c>
      <c r="I1889" s="1" t="s">
        <v>44</v>
      </c>
      <c r="J1889" t="s">
        <v>82</v>
      </c>
      <c r="K1889" t="s">
        <v>83</v>
      </c>
      <c r="L1889" s="1" t="s">
        <v>10792</v>
      </c>
      <c r="M1889" s="1" t="s">
        <v>48</v>
      </c>
      <c r="N1889" s="1" t="s">
        <v>101</v>
      </c>
      <c r="O1889" s="1" t="s">
        <v>10793</v>
      </c>
      <c r="P1889" s="1" t="s">
        <v>10794</v>
      </c>
      <c r="Q1889">
        <v>-3</v>
      </c>
      <c r="R1889">
        <v>28</v>
      </c>
      <c r="S1889">
        <v>153</v>
      </c>
      <c r="T1889">
        <v>25</v>
      </c>
      <c r="U1889">
        <v>7</v>
      </c>
      <c r="V1889">
        <v>250</v>
      </c>
      <c r="W1889" s="1" t="s">
        <v>104</v>
      </c>
      <c r="X1889" s="1" t="s">
        <v>105</v>
      </c>
      <c r="Y1889" s="1" t="s">
        <v>54</v>
      </c>
      <c r="Z1889">
        <v>7</v>
      </c>
      <c r="AA1889" s="2">
        <v>45743</v>
      </c>
      <c r="AB1889">
        <v>31481.38</v>
      </c>
      <c r="AC1889">
        <v>41778.57</v>
      </c>
      <c r="AD1889">
        <v>5698129.7800000003</v>
      </c>
      <c r="AE1889" s="1" t="s">
        <v>55</v>
      </c>
      <c r="AF1889" s="2">
        <v>46166</v>
      </c>
      <c r="AG1889" s="2">
        <v>45748</v>
      </c>
      <c r="AH1889" s="2"/>
      <c r="AI1889" s="1" t="s">
        <v>91</v>
      </c>
      <c r="AJ1889" s="1" t="s">
        <v>92</v>
      </c>
    </row>
    <row r="1890" spans="1:36">
      <c r="A1890" s="1" t="s">
        <v>10795</v>
      </c>
      <c r="B1890" s="1" t="s">
        <v>10796</v>
      </c>
      <c r="C1890" s="1" t="s">
        <v>10797</v>
      </c>
      <c r="D1890" s="1" t="s">
        <v>61</v>
      </c>
      <c r="E1890" s="1" t="s">
        <v>62</v>
      </c>
      <c r="F1890" s="1" t="s">
        <v>63</v>
      </c>
      <c r="G1890" s="1" t="s">
        <v>384</v>
      </c>
      <c r="H1890" s="1" t="s">
        <v>43</v>
      </c>
      <c r="I1890" s="1" t="s">
        <v>44</v>
      </c>
      <c r="J1890" t="s">
        <v>45</v>
      </c>
      <c r="K1890" t="s">
        <v>46</v>
      </c>
      <c r="L1890" s="1" t="s">
        <v>10798</v>
      </c>
      <c r="M1890" s="1" t="s">
        <v>68</v>
      </c>
      <c r="N1890" s="1" t="s">
        <v>194</v>
      </c>
      <c r="O1890" s="1" t="s">
        <v>10799</v>
      </c>
      <c r="P1890" s="1" t="s">
        <v>10800</v>
      </c>
      <c r="Q1890">
        <v>265</v>
      </c>
      <c r="R1890">
        <v>103</v>
      </c>
      <c r="S1890">
        <v>162</v>
      </c>
      <c r="T1890">
        <v>75</v>
      </c>
      <c r="U1890">
        <v>22</v>
      </c>
      <c r="V1890">
        <v>450</v>
      </c>
      <c r="W1890" s="1" t="s">
        <v>249</v>
      </c>
      <c r="X1890" s="1" t="s">
        <v>375</v>
      </c>
      <c r="Y1890" s="1" t="s">
        <v>54</v>
      </c>
      <c r="Z1890">
        <v>8</v>
      </c>
      <c r="AA1890" s="2">
        <v>45848</v>
      </c>
      <c r="AB1890">
        <v>95054.54</v>
      </c>
      <c r="AC1890">
        <v>111657.98</v>
      </c>
      <c r="AD1890">
        <v>25189453.100000001</v>
      </c>
      <c r="AE1890" s="1" t="s">
        <v>55</v>
      </c>
      <c r="AF1890" s="2">
        <v>46177</v>
      </c>
      <c r="AG1890" s="2">
        <v>45856</v>
      </c>
      <c r="AH1890" s="2">
        <v>46750</v>
      </c>
      <c r="AI1890" s="1" t="s">
        <v>91</v>
      </c>
      <c r="AJ1890" s="1" t="s">
        <v>92</v>
      </c>
    </row>
    <row r="1891" spans="1:36">
      <c r="A1891" s="1" t="s">
        <v>10801</v>
      </c>
      <c r="B1891" s="1" t="s">
        <v>10802</v>
      </c>
      <c r="C1891" s="1" t="s">
        <v>10803</v>
      </c>
      <c r="D1891" s="1" t="s">
        <v>264</v>
      </c>
      <c r="E1891" s="1" t="s">
        <v>265</v>
      </c>
      <c r="F1891" s="1" t="s">
        <v>266</v>
      </c>
      <c r="G1891" s="1" t="s">
        <v>313</v>
      </c>
      <c r="H1891" s="1" t="s">
        <v>43</v>
      </c>
      <c r="I1891" s="1" t="s">
        <v>44</v>
      </c>
      <c r="J1891" t="s">
        <v>65</v>
      </c>
      <c r="K1891" t="s">
        <v>66</v>
      </c>
      <c r="L1891" s="1" t="s">
        <v>10804</v>
      </c>
      <c r="M1891" s="1" t="s">
        <v>48</v>
      </c>
      <c r="N1891" s="1" t="s">
        <v>278</v>
      </c>
      <c r="O1891" s="1" t="s">
        <v>10805</v>
      </c>
      <c r="P1891" s="1" t="s">
        <v>10806</v>
      </c>
      <c r="Q1891">
        <v>16</v>
      </c>
      <c r="R1891">
        <v>6</v>
      </c>
      <c r="S1891">
        <v>10</v>
      </c>
      <c r="T1891">
        <v>20</v>
      </c>
      <c r="U1891">
        <v>8</v>
      </c>
      <c r="V1891">
        <v>120</v>
      </c>
      <c r="W1891" s="1" t="s">
        <v>181</v>
      </c>
      <c r="X1891" s="1" t="s">
        <v>182</v>
      </c>
      <c r="Y1891" s="1" t="s">
        <v>54</v>
      </c>
      <c r="Z1891">
        <v>7</v>
      </c>
      <c r="AA1891" s="2">
        <v>46041</v>
      </c>
      <c r="AB1891">
        <v>387212.73</v>
      </c>
      <c r="AC1891">
        <v>545792.49</v>
      </c>
      <c r="AD1891">
        <v>6195403.6799999997</v>
      </c>
      <c r="AE1891" s="1" t="s">
        <v>55</v>
      </c>
      <c r="AF1891" s="2">
        <v>46187</v>
      </c>
      <c r="AG1891" s="2">
        <v>46056</v>
      </c>
      <c r="AH1891" s="2"/>
      <c r="AI1891" s="1" t="s">
        <v>129</v>
      </c>
      <c r="AJ1891" s="1" t="s">
        <v>57</v>
      </c>
    </row>
    <row r="1892" spans="1:36">
      <c r="A1892" s="1" t="s">
        <v>10807</v>
      </c>
      <c r="B1892" s="1" t="s">
        <v>10808</v>
      </c>
      <c r="C1892" s="1" t="s">
        <v>10809</v>
      </c>
      <c r="D1892" s="1" t="s">
        <v>371</v>
      </c>
      <c r="E1892" s="1" t="s">
        <v>62</v>
      </c>
      <c r="F1892" s="1" t="s">
        <v>111</v>
      </c>
      <c r="G1892" s="1" t="s">
        <v>234</v>
      </c>
      <c r="H1892" s="1" t="s">
        <v>43</v>
      </c>
      <c r="I1892" s="1" t="s">
        <v>44</v>
      </c>
      <c r="J1892" t="s">
        <v>65</v>
      </c>
      <c r="K1892" t="s">
        <v>66</v>
      </c>
      <c r="L1892" s="1" t="s">
        <v>171</v>
      </c>
      <c r="M1892" s="1" t="s">
        <v>139</v>
      </c>
      <c r="N1892" s="1" t="s">
        <v>115</v>
      </c>
      <c r="O1892" s="1" t="s">
        <v>10810</v>
      </c>
      <c r="P1892" s="1" t="s">
        <v>10811</v>
      </c>
      <c r="Q1892">
        <v>32</v>
      </c>
      <c r="R1892">
        <v>7</v>
      </c>
      <c r="S1892">
        <v>25</v>
      </c>
      <c r="T1892">
        <v>20</v>
      </c>
      <c r="U1892">
        <v>8</v>
      </c>
      <c r="V1892">
        <v>120</v>
      </c>
      <c r="W1892" s="1" t="s">
        <v>229</v>
      </c>
      <c r="X1892" s="1" t="s">
        <v>230</v>
      </c>
      <c r="Y1892" s="1" t="s">
        <v>153</v>
      </c>
      <c r="Z1892">
        <v>36</v>
      </c>
      <c r="AA1892" s="2">
        <v>45811</v>
      </c>
      <c r="AB1892">
        <v>182281.60000000001</v>
      </c>
      <c r="AC1892">
        <v>214740.72</v>
      </c>
      <c r="AD1892">
        <v>5833011.2000000002</v>
      </c>
      <c r="AE1892" s="1" t="s">
        <v>55</v>
      </c>
      <c r="AF1892" s="2">
        <v>46188</v>
      </c>
      <c r="AG1892" s="2">
        <v>45824</v>
      </c>
      <c r="AH1892" s="2"/>
      <c r="AI1892" s="1" t="s">
        <v>91</v>
      </c>
      <c r="AJ1892" s="1" t="s">
        <v>92</v>
      </c>
    </row>
    <row r="1893" spans="1:36">
      <c r="A1893" s="1" t="s">
        <v>10812</v>
      </c>
      <c r="B1893" s="1" t="s">
        <v>10813</v>
      </c>
      <c r="C1893" s="1"/>
      <c r="D1893" s="1" t="s">
        <v>1135</v>
      </c>
      <c r="E1893" s="1" t="s">
        <v>122</v>
      </c>
      <c r="F1893" s="1" t="s">
        <v>123</v>
      </c>
      <c r="G1893" s="1" t="s">
        <v>200</v>
      </c>
      <c r="H1893" s="1" t="s">
        <v>43</v>
      </c>
      <c r="I1893" s="1" t="s">
        <v>44</v>
      </c>
      <c r="J1893" t="s">
        <v>45</v>
      </c>
      <c r="K1893" t="s">
        <v>46</v>
      </c>
      <c r="L1893" s="1" t="s">
        <v>1216</v>
      </c>
      <c r="M1893" s="1" t="s">
        <v>126</v>
      </c>
      <c r="N1893" s="1" t="s">
        <v>236</v>
      </c>
      <c r="O1893" s="1" t="s">
        <v>10814</v>
      </c>
      <c r="P1893" s="1" t="s">
        <v>10815</v>
      </c>
      <c r="Q1893">
        <v>41</v>
      </c>
      <c r="R1893">
        <v>13</v>
      </c>
      <c r="S1893">
        <v>28</v>
      </c>
      <c r="T1893">
        <v>25</v>
      </c>
      <c r="U1893">
        <v>7</v>
      </c>
      <c r="V1893">
        <v>100</v>
      </c>
      <c r="W1893" s="1" t="s">
        <v>52</v>
      </c>
      <c r="X1893" s="1" t="s">
        <v>53</v>
      </c>
      <c r="Y1893" s="1" t="s">
        <v>54</v>
      </c>
      <c r="Z1893">
        <v>6</v>
      </c>
      <c r="AA1893" s="2">
        <v>46115</v>
      </c>
      <c r="AB1893">
        <v>585805.74</v>
      </c>
      <c r="AC1893">
        <v>770957.71</v>
      </c>
      <c r="AD1893">
        <v>24018035.34</v>
      </c>
      <c r="AE1893" s="1" t="s">
        <v>55</v>
      </c>
      <c r="AF1893" s="2">
        <v>46173</v>
      </c>
      <c r="AG1893" s="2">
        <v>46126</v>
      </c>
      <c r="AH1893" s="2"/>
      <c r="AI1893" s="1" t="s">
        <v>91</v>
      </c>
      <c r="AJ1893" s="1" t="s">
        <v>92</v>
      </c>
    </row>
    <row r="1894" spans="1:36">
      <c r="A1894" s="1" t="s">
        <v>10816</v>
      </c>
      <c r="B1894" s="1" t="s">
        <v>10817</v>
      </c>
      <c r="C1894" s="1" t="s">
        <v>10818</v>
      </c>
      <c r="D1894" s="1" t="s">
        <v>494</v>
      </c>
      <c r="E1894" s="1" t="s">
        <v>79</v>
      </c>
      <c r="F1894" s="1" t="s">
        <v>363</v>
      </c>
      <c r="G1894" s="1" t="s">
        <v>495</v>
      </c>
      <c r="H1894" s="1" t="s">
        <v>43</v>
      </c>
      <c r="I1894" s="1" t="s">
        <v>44</v>
      </c>
      <c r="J1894" t="s">
        <v>82</v>
      </c>
      <c r="K1894" t="s">
        <v>83</v>
      </c>
      <c r="L1894" s="1" t="s">
        <v>10819</v>
      </c>
      <c r="M1894" s="1" t="s">
        <v>85</v>
      </c>
      <c r="N1894" s="1" t="s">
        <v>178</v>
      </c>
      <c r="O1894" s="1" t="s">
        <v>10820</v>
      </c>
      <c r="P1894" s="1" t="s">
        <v>10821</v>
      </c>
      <c r="Q1894">
        <v>100</v>
      </c>
      <c r="R1894">
        <v>3</v>
      </c>
      <c r="S1894">
        <v>97</v>
      </c>
      <c r="T1894">
        <v>20</v>
      </c>
      <c r="U1894">
        <v>6</v>
      </c>
      <c r="V1894">
        <v>120</v>
      </c>
      <c r="W1894" s="1" t="s">
        <v>308</v>
      </c>
      <c r="X1894" s="1" t="s">
        <v>309</v>
      </c>
      <c r="Y1894" s="1" t="s">
        <v>74</v>
      </c>
      <c r="Z1894">
        <v>19</v>
      </c>
      <c r="AA1894" s="2">
        <v>45789</v>
      </c>
      <c r="AB1894">
        <v>33561.14</v>
      </c>
      <c r="AC1894">
        <v>41214.800000000003</v>
      </c>
      <c r="AD1894">
        <v>3356114</v>
      </c>
      <c r="AE1894" s="1" t="s">
        <v>55</v>
      </c>
      <c r="AF1894" s="2">
        <v>46170</v>
      </c>
      <c r="AG1894" s="2">
        <v>45798</v>
      </c>
      <c r="AH1894" s="2"/>
      <c r="AI1894" s="1" t="s">
        <v>91</v>
      </c>
      <c r="AJ1894" s="1" t="s">
        <v>92</v>
      </c>
    </row>
    <row r="1895" spans="1:36">
      <c r="A1895" s="1" t="s">
        <v>10822</v>
      </c>
      <c r="B1895" s="1" t="s">
        <v>10823</v>
      </c>
      <c r="C1895" s="1" t="s">
        <v>10824</v>
      </c>
      <c r="D1895" s="1" t="s">
        <v>39</v>
      </c>
      <c r="E1895" s="1" t="s">
        <v>40</v>
      </c>
      <c r="F1895" s="1" t="s">
        <v>41</v>
      </c>
      <c r="G1895" s="1" t="s">
        <v>786</v>
      </c>
      <c r="H1895" s="1" t="s">
        <v>43</v>
      </c>
      <c r="I1895" s="1" t="s">
        <v>44</v>
      </c>
      <c r="J1895" t="s">
        <v>65</v>
      </c>
      <c r="K1895" t="s">
        <v>66</v>
      </c>
      <c r="L1895" s="1" t="s">
        <v>10825</v>
      </c>
      <c r="M1895" s="1" t="s">
        <v>114</v>
      </c>
      <c r="N1895" s="1" t="s">
        <v>278</v>
      </c>
      <c r="O1895" s="1" t="s">
        <v>10826</v>
      </c>
      <c r="P1895" s="1" t="s">
        <v>10827</v>
      </c>
      <c r="Q1895">
        <v>19</v>
      </c>
      <c r="R1895">
        <v>0</v>
      </c>
      <c r="S1895">
        <v>19</v>
      </c>
      <c r="T1895">
        <v>20</v>
      </c>
      <c r="U1895">
        <v>8</v>
      </c>
      <c r="V1895">
        <v>80</v>
      </c>
      <c r="W1895" s="1" t="s">
        <v>52</v>
      </c>
      <c r="X1895" s="1" t="s">
        <v>53</v>
      </c>
      <c r="Y1895" s="1" t="s">
        <v>54</v>
      </c>
      <c r="Z1895">
        <v>8</v>
      </c>
      <c r="AA1895" s="2">
        <v>46168</v>
      </c>
      <c r="AB1895">
        <v>71366.62</v>
      </c>
      <c r="AC1895">
        <v>90642.22</v>
      </c>
      <c r="AD1895">
        <v>1355965.78</v>
      </c>
      <c r="AE1895" s="1" t="s">
        <v>55</v>
      </c>
      <c r="AF1895" s="2">
        <v>46184</v>
      </c>
      <c r="AG1895" s="2">
        <v>46178</v>
      </c>
      <c r="AH1895" s="2"/>
      <c r="AI1895" s="1" t="s">
        <v>129</v>
      </c>
      <c r="AJ1895" s="1" t="s">
        <v>57</v>
      </c>
    </row>
    <row r="1896" spans="1:36">
      <c r="A1896" s="1" t="s">
        <v>10828</v>
      </c>
      <c r="B1896" s="1" t="s">
        <v>10829</v>
      </c>
      <c r="C1896" s="1" t="s">
        <v>10830</v>
      </c>
      <c r="D1896" s="1" t="s">
        <v>216</v>
      </c>
      <c r="E1896" s="1" t="s">
        <v>134</v>
      </c>
      <c r="F1896" s="1" t="s">
        <v>217</v>
      </c>
      <c r="G1896" s="1" t="s">
        <v>218</v>
      </c>
      <c r="H1896" s="1" t="s">
        <v>43</v>
      </c>
      <c r="I1896" s="1" t="s">
        <v>44</v>
      </c>
      <c r="J1896" t="s">
        <v>45</v>
      </c>
      <c r="K1896" t="s">
        <v>46</v>
      </c>
      <c r="L1896" s="1" t="s">
        <v>10831</v>
      </c>
      <c r="M1896" s="1" t="s">
        <v>68</v>
      </c>
      <c r="N1896" s="1" t="s">
        <v>49</v>
      </c>
      <c r="O1896" s="1" t="s">
        <v>10832</v>
      </c>
      <c r="P1896" s="1" t="s">
        <v>10833</v>
      </c>
      <c r="Q1896">
        <v>0</v>
      </c>
      <c r="R1896">
        <v>0</v>
      </c>
      <c r="S1896">
        <v>0</v>
      </c>
      <c r="T1896">
        <v>75</v>
      </c>
      <c r="U1896">
        <v>30</v>
      </c>
      <c r="V1896">
        <v>600</v>
      </c>
      <c r="W1896" s="1" t="s">
        <v>151</v>
      </c>
      <c r="X1896" s="1" t="s">
        <v>152</v>
      </c>
      <c r="Y1896" s="1" t="s">
        <v>153</v>
      </c>
      <c r="Z1896">
        <v>37</v>
      </c>
      <c r="AA1896" s="2">
        <v>45855</v>
      </c>
      <c r="AB1896">
        <v>122275.16</v>
      </c>
      <c r="AC1896">
        <v>146193.46</v>
      </c>
      <c r="AD1896">
        <v>0</v>
      </c>
      <c r="AE1896" s="1" t="s">
        <v>55</v>
      </c>
      <c r="AF1896" s="2">
        <v>46144</v>
      </c>
      <c r="AG1896" s="2">
        <v>45858</v>
      </c>
      <c r="AH1896" s="2"/>
      <c r="AI1896" s="1" t="s">
        <v>56</v>
      </c>
      <c r="AJ1896" s="1" t="s">
        <v>57</v>
      </c>
    </row>
    <row r="1897" spans="1:36">
      <c r="A1897" s="1" t="s">
        <v>10834</v>
      </c>
      <c r="B1897" s="1" t="s">
        <v>10835</v>
      </c>
      <c r="C1897" s="1" t="s">
        <v>10836</v>
      </c>
      <c r="D1897" s="1" t="s">
        <v>799</v>
      </c>
      <c r="E1897" s="1" t="s">
        <v>254</v>
      </c>
      <c r="F1897" s="1" t="s">
        <v>135</v>
      </c>
      <c r="G1897" s="1" t="s">
        <v>706</v>
      </c>
      <c r="H1897" s="1" t="s">
        <v>137</v>
      </c>
      <c r="I1897" s="1" t="s">
        <v>44</v>
      </c>
      <c r="J1897" t="s">
        <v>45</v>
      </c>
      <c r="K1897" t="s">
        <v>46</v>
      </c>
      <c r="L1897" s="1" t="s">
        <v>10837</v>
      </c>
      <c r="M1897" s="1" t="s">
        <v>114</v>
      </c>
      <c r="N1897" s="1" t="s">
        <v>278</v>
      </c>
      <c r="O1897" s="1" t="s">
        <v>10838</v>
      </c>
      <c r="P1897" s="1" t="s">
        <v>10839</v>
      </c>
      <c r="Q1897">
        <v>8</v>
      </c>
      <c r="R1897">
        <v>3</v>
      </c>
      <c r="S1897">
        <v>5</v>
      </c>
      <c r="T1897">
        <v>10</v>
      </c>
      <c r="U1897">
        <v>5</v>
      </c>
      <c r="V1897">
        <v>60</v>
      </c>
      <c r="W1897" s="1" t="s">
        <v>259</v>
      </c>
      <c r="X1897" s="1" t="s">
        <v>260</v>
      </c>
      <c r="Y1897" s="1" t="s">
        <v>54</v>
      </c>
      <c r="Z1897">
        <v>10</v>
      </c>
      <c r="AA1897" s="2">
        <v>46119</v>
      </c>
      <c r="AB1897">
        <v>12722.53</v>
      </c>
      <c r="AC1897">
        <v>14641.46</v>
      </c>
      <c r="AD1897">
        <v>101780.24</v>
      </c>
      <c r="AE1897" s="1" t="s">
        <v>55</v>
      </c>
      <c r="AF1897" s="2">
        <v>46179</v>
      </c>
      <c r="AG1897" s="2">
        <v>46131</v>
      </c>
      <c r="AH1897" s="2">
        <v>46530</v>
      </c>
      <c r="AI1897" s="1" t="s">
        <v>129</v>
      </c>
      <c r="AJ1897" s="1" t="s">
        <v>57</v>
      </c>
    </row>
    <row r="1898" spans="1:36">
      <c r="A1898" s="1" t="s">
        <v>10840</v>
      </c>
      <c r="B1898" s="1" t="s">
        <v>10841</v>
      </c>
      <c r="C1898" s="1" t="s">
        <v>10842</v>
      </c>
      <c r="D1898" s="1" t="s">
        <v>133</v>
      </c>
      <c r="E1898" s="1" t="s">
        <v>134</v>
      </c>
      <c r="F1898" s="1" t="s">
        <v>135</v>
      </c>
      <c r="G1898" s="1" t="s">
        <v>706</v>
      </c>
      <c r="H1898" s="1" t="s">
        <v>137</v>
      </c>
      <c r="I1898" s="1" t="s">
        <v>44</v>
      </c>
      <c r="J1898" t="s">
        <v>82</v>
      </c>
      <c r="K1898" t="s">
        <v>83</v>
      </c>
      <c r="L1898" s="1" t="s">
        <v>10843</v>
      </c>
      <c r="M1898" s="1" t="s">
        <v>139</v>
      </c>
      <c r="N1898" s="1" t="s">
        <v>203</v>
      </c>
      <c r="O1898" s="1" t="s">
        <v>10844</v>
      </c>
      <c r="P1898" s="1" t="s">
        <v>10845</v>
      </c>
      <c r="Q1898">
        <v>182</v>
      </c>
      <c r="R1898">
        <v>70</v>
      </c>
      <c r="S1898">
        <v>112</v>
      </c>
      <c r="T1898">
        <v>40</v>
      </c>
      <c r="U1898">
        <v>12</v>
      </c>
      <c r="V1898">
        <v>200</v>
      </c>
      <c r="W1898" s="1" t="s">
        <v>151</v>
      </c>
      <c r="X1898" s="1" t="s">
        <v>152</v>
      </c>
      <c r="Y1898" s="1" t="s">
        <v>153</v>
      </c>
      <c r="Z1898">
        <v>38</v>
      </c>
      <c r="AA1898" s="2">
        <v>46023</v>
      </c>
      <c r="AB1898">
        <v>21793.89</v>
      </c>
      <c r="AC1898">
        <v>26510.28</v>
      </c>
      <c r="AD1898">
        <v>3966487.98</v>
      </c>
      <c r="AE1898" s="1" t="s">
        <v>55</v>
      </c>
      <c r="AF1898" s="2">
        <v>46187</v>
      </c>
      <c r="AG1898" s="2">
        <v>46031</v>
      </c>
      <c r="AH1898" s="2">
        <v>46453</v>
      </c>
      <c r="AI1898" s="1" t="s">
        <v>91</v>
      </c>
      <c r="AJ1898" s="1" t="s">
        <v>92</v>
      </c>
    </row>
    <row r="1899" spans="1:36">
      <c r="A1899" s="1" t="s">
        <v>10846</v>
      </c>
      <c r="B1899" s="1" t="s">
        <v>10847</v>
      </c>
      <c r="C1899" s="1" t="s">
        <v>10848</v>
      </c>
      <c r="D1899" s="1" t="s">
        <v>977</v>
      </c>
      <c r="E1899" s="1" t="s">
        <v>978</v>
      </c>
      <c r="F1899" s="1" t="s">
        <v>97</v>
      </c>
      <c r="G1899" s="1" t="s">
        <v>1110</v>
      </c>
      <c r="H1899" s="1" t="s">
        <v>43</v>
      </c>
      <c r="I1899" s="1" t="s">
        <v>44</v>
      </c>
      <c r="J1899" t="s">
        <v>82</v>
      </c>
      <c r="K1899" t="s">
        <v>83</v>
      </c>
      <c r="L1899" s="1" t="s">
        <v>10849</v>
      </c>
      <c r="M1899" s="1" t="s">
        <v>100</v>
      </c>
      <c r="N1899" s="1" t="s">
        <v>236</v>
      </c>
      <c r="O1899" s="1" t="s">
        <v>10850</v>
      </c>
      <c r="P1899" s="1" t="s">
        <v>10851</v>
      </c>
      <c r="Q1899">
        <v>89</v>
      </c>
      <c r="R1899">
        <v>16</v>
      </c>
      <c r="S1899">
        <v>73</v>
      </c>
      <c r="T1899">
        <v>25</v>
      </c>
      <c r="U1899">
        <v>10</v>
      </c>
      <c r="V1899">
        <v>100</v>
      </c>
      <c r="W1899" s="1" t="s">
        <v>104</v>
      </c>
      <c r="X1899" s="1" t="s">
        <v>105</v>
      </c>
      <c r="Y1899" s="1" t="s">
        <v>54</v>
      </c>
      <c r="Z1899">
        <v>7</v>
      </c>
      <c r="AA1899" s="2">
        <v>45869</v>
      </c>
      <c r="AB1899">
        <v>164633.56</v>
      </c>
      <c r="AC1899">
        <v>211463.46</v>
      </c>
      <c r="AD1899">
        <v>14652386.84</v>
      </c>
      <c r="AE1899" s="1" t="s">
        <v>55</v>
      </c>
      <c r="AF1899" s="2">
        <v>46158</v>
      </c>
      <c r="AG1899" s="2">
        <v>45879</v>
      </c>
      <c r="AH1899" s="2"/>
      <c r="AI1899" s="1" t="s">
        <v>91</v>
      </c>
      <c r="AJ1899" s="1" t="s">
        <v>92</v>
      </c>
    </row>
    <row r="1900" spans="1:36">
      <c r="A1900" s="1" t="s">
        <v>10852</v>
      </c>
      <c r="B1900" s="1" t="s">
        <v>10853</v>
      </c>
      <c r="C1900" s="1" t="s">
        <v>10854</v>
      </c>
      <c r="D1900" s="1" t="s">
        <v>1502</v>
      </c>
      <c r="E1900" s="1" t="s">
        <v>79</v>
      </c>
      <c r="F1900" s="1" t="s">
        <v>80</v>
      </c>
      <c r="G1900" s="1" t="s">
        <v>81</v>
      </c>
      <c r="H1900" s="1" t="s">
        <v>43</v>
      </c>
      <c r="I1900" s="1" t="s">
        <v>44</v>
      </c>
      <c r="J1900" t="s">
        <v>65</v>
      </c>
      <c r="K1900" t="s">
        <v>66</v>
      </c>
      <c r="L1900" s="1" t="s">
        <v>10855</v>
      </c>
      <c r="M1900" s="1" t="s">
        <v>168</v>
      </c>
      <c r="N1900" s="1" t="s">
        <v>101</v>
      </c>
      <c r="O1900" s="1" t="s">
        <v>10856</v>
      </c>
      <c r="P1900" s="1" t="s">
        <v>10857</v>
      </c>
      <c r="Q1900">
        <v>77</v>
      </c>
      <c r="R1900">
        <v>0</v>
      </c>
      <c r="S1900">
        <v>77</v>
      </c>
      <c r="T1900">
        <v>15</v>
      </c>
      <c r="U1900">
        <v>6</v>
      </c>
      <c r="V1900">
        <v>120</v>
      </c>
      <c r="W1900" s="1" t="s">
        <v>444</v>
      </c>
      <c r="X1900" s="1" t="s">
        <v>445</v>
      </c>
      <c r="Y1900" s="1" t="s">
        <v>74</v>
      </c>
      <c r="Z1900">
        <v>17</v>
      </c>
      <c r="AA1900" s="2">
        <v>46141</v>
      </c>
      <c r="AB1900">
        <v>1215955.6299999999</v>
      </c>
      <c r="AC1900">
        <v>1713219.31</v>
      </c>
      <c r="AD1900">
        <v>93628583.510000005</v>
      </c>
      <c r="AE1900" s="1" t="s">
        <v>55</v>
      </c>
      <c r="AF1900" s="2">
        <v>46153</v>
      </c>
      <c r="AG1900" s="2">
        <v>46150</v>
      </c>
      <c r="AH1900" s="2"/>
      <c r="AI1900" s="1" t="s">
        <v>91</v>
      </c>
      <c r="AJ1900" s="1" t="s">
        <v>92</v>
      </c>
    </row>
    <row r="1901" spans="1:36">
      <c r="A1901" s="1" t="s">
        <v>10858</v>
      </c>
      <c r="B1901" s="1" t="s">
        <v>10859</v>
      </c>
      <c r="C1901" s="1" t="s">
        <v>10860</v>
      </c>
      <c r="D1901" s="1" t="s">
        <v>799</v>
      </c>
      <c r="E1901" s="1" t="s">
        <v>254</v>
      </c>
      <c r="F1901" s="1" t="s">
        <v>135</v>
      </c>
      <c r="G1901" s="1" t="s">
        <v>706</v>
      </c>
      <c r="H1901" s="1" t="s">
        <v>137</v>
      </c>
      <c r="I1901" s="1" t="s">
        <v>44</v>
      </c>
      <c r="J1901" t="s">
        <v>82</v>
      </c>
      <c r="K1901" t="s">
        <v>83</v>
      </c>
      <c r="L1901" s="1" t="s">
        <v>734</v>
      </c>
      <c r="M1901" s="1" t="s">
        <v>100</v>
      </c>
      <c r="N1901" s="1" t="s">
        <v>194</v>
      </c>
      <c r="O1901" s="1" t="s">
        <v>10861</v>
      </c>
      <c r="P1901" s="1" t="s">
        <v>10862</v>
      </c>
      <c r="Q1901">
        <v>60</v>
      </c>
      <c r="R1901">
        <v>20</v>
      </c>
      <c r="S1901">
        <v>40</v>
      </c>
      <c r="T1901">
        <v>10</v>
      </c>
      <c r="U1901">
        <v>3</v>
      </c>
      <c r="V1901">
        <v>60</v>
      </c>
      <c r="W1901" s="1" t="s">
        <v>104</v>
      </c>
      <c r="X1901" s="1" t="s">
        <v>105</v>
      </c>
      <c r="Y1901" s="1" t="s">
        <v>54</v>
      </c>
      <c r="Z1901">
        <v>10</v>
      </c>
      <c r="AA1901" s="2">
        <v>45816</v>
      </c>
      <c r="AB1901">
        <v>30630.33</v>
      </c>
      <c r="AC1901">
        <v>41235.17</v>
      </c>
      <c r="AD1901">
        <v>1837819.8</v>
      </c>
      <c r="AE1901" s="1" t="s">
        <v>55</v>
      </c>
      <c r="AF1901" s="2">
        <v>46152</v>
      </c>
      <c r="AG1901" s="2">
        <v>45818</v>
      </c>
      <c r="AH1901" s="2">
        <v>46836</v>
      </c>
      <c r="AI1901" s="1" t="s">
        <v>91</v>
      </c>
      <c r="AJ1901" s="1" t="s">
        <v>92</v>
      </c>
    </row>
    <row r="1902" spans="1:36">
      <c r="A1902" s="1" t="s">
        <v>10863</v>
      </c>
      <c r="B1902" s="1" t="s">
        <v>10864</v>
      </c>
      <c r="C1902" s="1" t="s">
        <v>10865</v>
      </c>
      <c r="D1902" s="1" t="s">
        <v>39</v>
      </c>
      <c r="E1902" s="1" t="s">
        <v>40</v>
      </c>
      <c r="F1902" s="1" t="s">
        <v>41</v>
      </c>
      <c r="G1902" s="1" t="s">
        <v>147</v>
      </c>
      <c r="H1902" s="1" t="s">
        <v>43</v>
      </c>
      <c r="I1902" s="1" t="s">
        <v>201</v>
      </c>
      <c r="J1902" t="s">
        <v>45</v>
      </c>
      <c r="K1902" t="s">
        <v>46</v>
      </c>
      <c r="L1902" s="1" t="s">
        <v>2204</v>
      </c>
      <c r="M1902" s="1" t="s">
        <v>48</v>
      </c>
      <c r="N1902" s="1" t="s">
        <v>203</v>
      </c>
      <c r="O1902" s="1" t="s">
        <v>10866</v>
      </c>
      <c r="P1902" s="1" t="s">
        <v>10867</v>
      </c>
      <c r="Q1902">
        <v>1226</v>
      </c>
      <c r="R1902">
        <v>164</v>
      </c>
      <c r="S1902">
        <v>1062</v>
      </c>
      <c r="T1902">
        <v>100</v>
      </c>
      <c r="U1902">
        <v>50</v>
      </c>
      <c r="V1902">
        <v>1000</v>
      </c>
      <c r="W1902" s="1" t="s">
        <v>72</v>
      </c>
      <c r="X1902" s="1" t="s">
        <v>73</v>
      </c>
      <c r="Y1902" s="1" t="s">
        <v>74</v>
      </c>
      <c r="Z1902">
        <v>16</v>
      </c>
      <c r="AA1902" s="2">
        <v>45795</v>
      </c>
      <c r="AB1902">
        <v>26659.93</v>
      </c>
      <c r="AC1902">
        <v>34859</v>
      </c>
      <c r="AD1902">
        <v>32685074.18</v>
      </c>
      <c r="AE1902" s="1" t="s">
        <v>55</v>
      </c>
      <c r="AF1902" s="2">
        <v>46186</v>
      </c>
      <c r="AG1902" s="2">
        <v>45797</v>
      </c>
      <c r="AH1902" s="2"/>
      <c r="AI1902" s="1" t="s">
        <v>410</v>
      </c>
      <c r="AJ1902" s="1" t="s">
        <v>92</v>
      </c>
    </row>
    <row r="1903" spans="1:36">
      <c r="A1903" s="1" t="s">
        <v>10868</v>
      </c>
      <c r="B1903" s="1" t="s">
        <v>10869</v>
      </c>
      <c r="C1903" s="1" t="s">
        <v>10870</v>
      </c>
      <c r="D1903" s="1" t="s">
        <v>636</v>
      </c>
      <c r="E1903" s="1" t="s">
        <v>134</v>
      </c>
      <c r="F1903" s="1" t="s">
        <v>217</v>
      </c>
      <c r="G1903" s="1" t="s">
        <v>487</v>
      </c>
      <c r="H1903" s="1" t="s">
        <v>43</v>
      </c>
      <c r="I1903" s="1" t="s">
        <v>44</v>
      </c>
      <c r="J1903" t="s">
        <v>65</v>
      </c>
      <c r="K1903" t="s">
        <v>66</v>
      </c>
      <c r="L1903" s="1" t="s">
        <v>10871</v>
      </c>
      <c r="M1903" s="1" t="s">
        <v>114</v>
      </c>
      <c r="N1903" s="1" t="s">
        <v>194</v>
      </c>
      <c r="O1903" s="1" t="s">
        <v>10872</v>
      </c>
      <c r="P1903" s="1" t="s">
        <v>10873</v>
      </c>
      <c r="Q1903">
        <v>452</v>
      </c>
      <c r="R1903">
        <v>150</v>
      </c>
      <c r="S1903">
        <v>302</v>
      </c>
      <c r="T1903">
        <v>60</v>
      </c>
      <c r="U1903">
        <v>18</v>
      </c>
      <c r="V1903">
        <v>300</v>
      </c>
      <c r="W1903" s="1" t="s">
        <v>181</v>
      </c>
      <c r="X1903" s="1" t="s">
        <v>182</v>
      </c>
      <c r="Y1903" s="1" t="s">
        <v>54</v>
      </c>
      <c r="Z1903">
        <v>9</v>
      </c>
      <c r="AA1903" s="2">
        <v>45842</v>
      </c>
      <c r="AB1903">
        <v>78516.149999999994</v>
      </c>
      <c r="AC1903">
        <v>91267.94</v>
      </c>
      <c r="AD1903">
        <v>35489299.799999997</v>
      </c>
      <c r="AE1903" s="1" t="s">
        <v>55</v>
      </c>
      <c r="AF1903" s="2">
        <v>46170</v>
      </c>
      <c r="AG1903" s="2">
        <v>45846</v>
      </c>
      <c r="AH1903" s="2"/>
      <c r="AI1903" s="1" t="s">
        <v>410</v>
      </c>
      <c r="AJ1903" s="1" t="s">
        <v>92</v>
      </c>
    </row>
    <row r="1904" spans="1:36">
      <c r="A1904" s="1" t="s">
        <v>10874</v>
      </c>
      <c r="B1904" s="1" t="s">
        <v>10875</v>
      </c>
      <c r="C1904" s="1" t="s">
        <v>10876</v>
      </c>
      <c r="D1904" s="1" t="s">
        <v>61</v>
      </c>
      <c r="E1904" s="1" t="s">
        <v>62</v>
      </c>
      <c r="F1904" s="1" t="s">
        <v>63</v>
      </c>
      <c r="G1904" s="1" t="s">
        <v>384</v>
      </c>
      <c r="H1904" s="1" t="s">
        <v>43</v>
      </c>
      <c r="I1904" s="1" t="s">
        <v>44</v>
      </c>
      <c r="J1904" t="s">
        <v>45</v>
      </c>
      <c r="K1904" t="s">
        <v>46</v>
      </c>
      <c r="L1904" s="1" t="s">
        <v>2584</v>
      </c>
      <c r="M1904" s="1" t="s">
        <v>114</v>
      </c>
      <c r="N1904" s="1" t="s">
        <v>236</v>
      </c>
      <c r="O1904" s="1" t="s">
        <v>10877</v>
      </c>
      <c r="P1904" s="1" t="s">
        <v>10878</v>
      </c>
      <c r="Q1904">
        <v>0</v>
      </c>
      <c r="R1904">
        <v>0</v>
      </c>
      <c r="S1904">
        <v>0</v>
      </c>
      <c r="T1904">
        <v>100</v>
      </c>
      <c r="U1904">
        <v>30</v>
      </c>
      <c r="V1904">
        <v>400</v>
      </c>
      <c r="W1904" s="1" t="s">
        <v>72</v>
      </c>
      <c r="X1904" s="1" t="s">
        <v>73</v>
      </c>
      <c r="Y1904" s="1" t="s">
        <v>74</v>
      </c>
      <c r="Z1904">
        <v>20</v>
      </c>
      <c r="AA1904" s="2">
        <v>45730</v>
      </c>
      <c r="AB1904">
        <v>50324.85</v>
      </c>
      <c r="AC1904">
        <v>66792.100000000006</v>
      </c>
      <c r="AD1904">
        <v>0</v>
      </c>
      <c r="AE1904" s="1" t="s">
        <v>55</v>
      </c>
      <c r="AF1904" s="2">
        <v>46165</v>
      </c>
      <c r="AG1904" s="2">
        <v>45732</v>
      </c>
      <c r="AH1904" s="2">
        <v>46713</v>
      </c>
      <c r="AI1904" s="1" t="s">
        <v>56</v>
      </c>
      <c r="AJ1904" s="1" t="s">
        <v>57</v>
      </c>
    </row>
    <row r="1905" spans="1:36">
      <c r="A1905" s="1" t="s">
        <v>10879</v>
      </c>
      <c r="B1905" s="1" t="s">
        <v>10880</v>
      </c>
      <c r="C1905" s="1" t="s">
        <v>10881</v>
      </c>
      <c r="D1905" s="1" t="s">
        <v>355</v>
      </c>
      <c r="E1905" s="1" t="s">
        <v>62</v>
      </c>
      <c r="F1905" s="1" t="s">
        <v>123</v>
      </c>
      <c r="G1905" s="1" t="s">
        <v>200</v>
      </c>
      <c r="H1905" s="1" t="s">
        <v>43</v>
      </c>
      <c r="I1905" s="1" t="s">
        <v>44</v>
      </c>
      <c r="J1905" t="s">
        <v>45</v>
      </c>
      <c r="K1905" t="s">
        <v>46</v>
      </c>
      <c r="L1905" s="1" t="s">
        <v>10882</v>
      </c>
      <c r="M1905" s="1" t="s">
        <v>114</v>
      </c>
      <c r="N1905" s="1" t="s">
        <v>49</v>
      </c>
      <c r="O1905" s="1" t="s">
        <v>10883</v>
      </c>
      <c r="P1905" s="1" t="s">
        <v>10884</v>
      </c>
      <c r="Q1905">
        <v>72</v>
      </c>
      <c r="R1905">
        <v>1</v>
      </c>
      <c r="S1905">
        <v>71</v>
      </c>
      <c r="T1905">
        <v>15</v>
      </c>
      <c r="U1905">
        <v>6</v>
      </c>
      <c r="V1905">
        <v>150</v>
      </c>
      <c r="W1905" s="1" t="s">
        <v>181</v>
      </c>
      <c r="X1905" s="1" t="s">
        <v>182</v>
      </c>
      <c r="Y1905" s="1" t="s">
        <v>54</v>
      </c>
      <c r="Z1905">
        <v>12</v>
      </c>
      <c r="AA1905" s="2">
        <v>45979</v>
      </c>
      <c r="AB1905">
        <v>381506.8</v>
      </c>
      <c r="AC1905">
        <v>450679.34</v>
      </c>
      <c r="AD1905">
        <v>27468489.600000001</v>
      </c>
      <c r="AE1905" s="1" t="s">
        <v>55</v>
      </c>
      <c r="AF1905" s="2">
        <v>46195</v>
      </c>
      <c r="AG1905" s="2">
        <v>45982</v>
      </c>
      <c r="AH1905" s="2"/>
      <c r="AI1905" s="1" t="s">
        <v>91</v>
      </c>
      <c r="AJ1905" s="1" t="s">
        <v>92</v>
      </c>
    </row>
    <row r="1906" spans="1:36">
      <c r="A1906" s="1" t="s">
        <v>10885</v>
      </c>
      <c r="B1906" s="1" t="s">
        <v>10886</v>
      </c>
      <c r="C1906" s="1" t="s">
        <v>10887</v>
      </c>
      <c r="D1906" s="1" t="s">
        <v>508</v>
      </c>
      <c r="E1906" s="1" t="s">
        <v>146</v>
      </c>
      <c r="F1906" s="1" t="s">
        <v>244</v>
      </c>
      <c r="G1906" s="1" t="s">
        <v>245</v>
      </c>
      <c r="H1906" s="1" t="s">
        <v>43</v>
      </c>
      <c r="I1906" s="1" t="s">
        <v>44</v>
      </c>
      <c r="J1906" t="s">
        <v>82</v>
      </c>
      <c r="K1906" t="s">
        <v>83</v>
      </c>
      <c r="L1906" s="1" t="s">
        <v>10888</v>
      </c>
      <c r="M1906" s="1" t="s">
        <v>85</v>
      </c>
      <c r="N1906" s="1" t="s">
        <v>115</v>
      </c>
      <c r="O1906" s="1" t="s">
        <v>1491</v>
      </c>
      <c r="P1906" s="1" t="s">
        <v>10889</v>
      </c>
      <c r="Q1906">
        <v>107</v>
      </c>
      <c r="R1906">
        <v>11</v>
      </c>
      <c r="S1906">
        <v>96</v>
      </c>
      <c r="T1906">
        <v>30</v>
      </c>
      <c r="U1906">
        <v>12</v>
      </c>
      <c r="V1906">
        <v>120</v>
      </c>
      <c r="W1906" s="1" t="s">
        <v>308</v>
      </c>
      <c r="X1906" s="1" t="s">
        <v>309</v>
      </c>
      <c r="Y1906" s="1" t="s">
        <v>74</v>
      </c>
      <c r="Z1906">
        <v>19</v>
      </c>
      <c r="AA1906" s="2">
        <v>45950</v>
      </c>
      <c r="AB1906">
        <v>128531.01</v>
      </c>
      <c r="AC1906">
        <v>180705.28</v>
      </c>
      <c r="AD1906">
        <v>13752818.07</v>
      </c>
      <c r="AE1906" s="1" t="s">
        <v>55</v>
      </c>
      <c r="AF1906" s="2">
        <v>46147</v>
      </c>
      <c r="AG1906" s="2">
        <v>45959</v>
      </c>
      <c r="AH1906" s="2"/>
      <c r="AI1906" s="1" t="s">
        <v>91</v>
      </c>
      <c r="AJ1906" s="1" t="s">
        <v>92</v>
      </c>
    </row>
    <row r="1907" spans="1:36">
      <c r="A1907" s="1" t="s">
        <v>10890</v>
      </c>
      <c r="B1907" s="1" t="s">
        <v>10891</v>
      </c>
      <c r="C1907" s="1" t="s">
        <v>10892</v>
      </c>
      <c r="D1907" s="1" t="s">
        <v>1087</v>
      </c>
      <c r="E1907" s="1" t="s">
        <v>79</v>
      </c>
      <c r="F1907" s="1" t="s">
        <v>80</v>
      </c>
      <c r="G1907" s="1" t="s">
        <v>176</v>
      </c>
      <c r="H1907" s="1" t="s">
        <v>43</v>
      </c>
      <c r="I1907" s="1" t="s">
        <v>201</v>
      </c>
      <c r="J1907" t="s">
        <v>45</v>
      </c>
      <c r="K1907" t="s">
        <v>46</v>
      </c>
      <c r="L1907" s="1" t="s">
        <v>2947</v>
      </c>
      <c r="M1907" s="1" t="s">
        <v>126</v>
      </c>
      <c r="N1907" s="1" t="s">
        <v>69</v>
      </c>
      <c r="O1907" s="1" t="s">
        <v>10893</v>
      </c>
      <c r="P1907" s="1" t="s">
        <v>864</v>
      </c>
      <c r="Q1907">
        <v>153</v>
      </c>
      <c r="R1907">
        <v>51</v>
      </c>
      <c r="S1907">
        <v>102</v>
      </c>
      <c r="T1907">
        <v>60</v>
      </c>
      <c r="U1907">
        <v>24</v>
      </c>
      <c r="V1907">
        <v>240</v>
      </c>
      <c r="W1907" s="1" t="s">
        <v>249</v>
      </c>
      <c r="X1907" s="1" t="s">
        <v>375</v>
      </c>
      <c r="Y1907" s="1" t="s">
        <v>54</v>
      </c>
      <c r="Z1907">
        <v>6</v>
      </c>
      <c r="AA1907" s="2">
        <v>45746</v>
      </c>
      <c r="AB1907">
        <v>409432.73</v>
      </c>
      <c r="AC1907">
        <v>616985.07999999996</v>
      </c>
      <c r="AD1907">
        <v>62643207.689999998</v>
      </c>
      <c r="AE1907" s="1" t="s">
        <v>55</v>
      </c>
      <c r="AF1907" s="2">
        <v>46172</v>
      </c>
      <c r="AG1907" s="2">
        <v>45747</v>
      </c>
      <c r="AH1907" s="2"/>
      <c r="AI1907" s="1" t="s">
        <v>91</v>
      </c>
      <c r="AJ1907" s="1" t="s">
        <v>92</v>
      </c>
    </row>
    <row r="1908" spans="1:36">
      <c r="A1908" s="1" t="s">
        <v>10894</v>
      </c>
      <c r="B1908" s="1" t="s">
        <v>10895</v>
      </c>
      <c r="C1908" s="1" t="s">
        <v>10896</v>
      </c>
      <c r="D1908" s="1" t="s">
        <v>977</v>
      </c>
      <c r="E1908" s="1" t="s">
        <v>978</v>
      </c>
      <c r="F1908" s="1" t="s">
        <v>97</v>
      </c>
      <c r="G1908" s="1" t="s">
        <v>715</v>
      </c>
      <c r="H1908" s="1" t="s">
        <v>43</v>
      </c>
      <c r="I1908" s="1" t="s">
        <v>44</v>
      </c>
      <c r="J1908" t="s">
        <v>82</v>
      </c>
      <c r="K1908" t="s">
        <v>83</v>
      </c>
      <c r="L1908" s="1" t="s">
        <v>681</v>
      </c>
      <c r="M1908" s="1" t="s">
        <v>168</v>
      </c>
      <c r="N1908" s="1" t="s">
        <v>203</v>
      </c>
      <c r="O1908" s="1" t="s">
        <v>10897</v>
      </c>
      <c r="P1908" s="1" t="s">
        <v>10898</v>
      </c>
      <c r="Q1908">
        <v>65</v>
      </c>
      <c r="R1908">
        <v>19</v>
      </c>
      <c r="S1908">
        <v>46</v>
      </c>
      <c r="T1908">
        <v>20</v>
      </c>
      <c r="U1908">
        <v>8</v>
      </c>
      <c r="V1908">
        <v>200</v>
      </c>
      <c r="W1908" s="1" t="s">
        <v>308</v>
      </c>
      <c r="X1908" s="1" t="s">
        <v>309</v>
      </c>
      <c r="Y1908" s="1" t="s">
        <v>74</v>
      </c>
      <c r="Z1908">
        <v>23</v>
      </c>
      <c r="AA1908" s="2">
        <v>45744</v>
      </c>
      <c r="AB1908">
        <v>156501.79999999999</v>
      </c>
      <c r="AC1908">
        <v>233031.51</v>
      </c>
      <c r="AD1908">
        <v>10172617</v>
      </c>
      <c r="AE1908" s="1" t="s">
        <v>55</v>
      </c>
      <c r="AF1908" s="2">
        <v>46146</v>
      </c>
      <c r="AG1908" s="2">
        <v>45750</v>
      </c>
      <c r="AH1908" s="2"/>
      <c r="AI1908" s="1" t="s">
        <v>91</v>
      </c>
      <c r="AJ1908" s="1" t="s">
        <v>92</v>
      </c>
    </row>
    <row r="1909" spans="1:36">
      <c r="A1909" s="1" t="s">
        <v>10899</v>
      </c>
      <c r="B1909" s="1" t="s">
        <v>10900</v>
      </c>
      <c r="C1909" s="1" t="s">
        <v>10901</v>
      </c>
      <c r="D1909" s="1" t="s">
        <v>1087</v>
      </c>
      <c r="E1909" s="1" t="s">
        <v>79</v>
      </c>
      <c r="F1909" s="1" t="s">
        <v>80</v>
      </c>
      <c r="G1909" s="1" t="s">
        <v>81</v>
      </c>
      <c r="H1909" s="1" t="s">
        <v>43</v>
      </c>
      <c r="I1909" s="1" t="s">
        <v>44</v>
      </c>
      <c r="J1909" t="s">
        <v>65</v>
      </c>
      <c r="K1909" t="s">
        <v>66</v>
      </c>
      <c r="L1909" s="1" t="s">
        <v>10902</v>
      </c>
      <c r="M1909" s="1" t="s">
        <v>114</v>
      </c>
      <c r="N1909" s="1" t="s">
        <v>178</v>
      </c>
      <c r="O1909" s="1" t="s">
        <v>10903</v>
      </c>
      <c r="P1909" s="1" t="s">
        <v>10904</v>
      </c>
      <c r="Q1909">
        <v>214</v>
      </c>
      <c r="R1909">
        <v>54</v>
      </c>
      <c r="S1909">
        <v>160</v>
      </c>
      <c r="T1909">
        <v>20</v>
      </c>
      <c r="U1909">
        <v>8</v>
      </c>
      <c r="V1909">
        <v>160</v>
      </c>
      <c r="W1909" s="1" t="s">
        <v>444</v>
      </c>
      <c r="X1909" s="1" t="s">
        <v>445</v>
      </c>
      <c r="Y1909" s="1" t="s">
        <v>74</v>
      </c>
      <c r="Z1909">
        <v>17</v>
      </c>
      <c r="AA1909" s="2">
        <v>45827</v>
      </c>
      <c r="AB1909">
        <v>881006.15</v>
      </c>
      <c r="AC1909">
        <v>1065676.46</v>
      </c>
      <c r="AD1909">
        <v>188535316.09999999</v>
      </c>
      <c r="AE1909" s="1" t="s">
        <v>55</v>
      </c>
      <c r="AF1909" s="2">
        <v>46169</v>
      </c>
      <c r="AG1909" s="2">
        <v>45837</v>
      </c>
      <c r="AH1909" s="2"/>
      <c r="AI1909" s="1" t="s">
        <v>410</v>
      </c>
      <c r="AJ1909" s="1" t="s">
        <v>92</v>
      </c>
    </row>
    <row r="1910" spans="1:36">
      <c r="A1910" s="1" t="s">
        <v>10905</v>
      </c>
      <c r="B1910" s="1" t="s">
        <v>10906</v>
      </c>
      <c r="C1910" s="1" t="s">
        <v>10907</v>
      </c>
      <c r="D1910" s="1" t="s">
        <v>185</v>
      </c>
      <c r="E1910" s="1" t="s">
        <v>186</v>
      </c>
      <c r="F1910" s="1" t="s">
        <v>111</v>
      </c>
      <c r="G1910" s="1" t="s">
        <v>234</v>
      </c>
      <c r="H1910" s="1" t="s">
        <v>43</v>
      </c>
      <c r="I1910" s="1" t="s">
        <v>44</v>
      </c>
      <c r="J1910" t="s">
        <v>65</v>
      </c>
      <c r="K1910" t="s">
        <v>66</v>
      </c>
      <c r="L1910" s="1" t="s">
        <v>10908</v>
      </c>
      <c r="M1910" s="1" t="s">
        <v>114</v>
      </c>
      <c r="N1910" s="1" t="s">
        <v>69</v>
      </c>
      <c r="O1910" s="1" t="s">
        <v>10909</v>
      </c>
      <c r="P1910" s="1" t="s">
        <v>10910</v>
      </c>
      <c r="Q1910">
        <v>73</v>
      </c>
      <c r="R1910">
        <v>26</v>
      </c>
      <c r="S1910">
        <v>47</v>
      </c>
      <c r="T1910">
        <v>20</v>
      </c>
      <c r="U1910">
        <v>8</v>
      </c>
      <c r="V1910">
        <v>100</v>
      </c>
      <c r="W1910" s="1" t="s">
        <v>229</v>
      </c>
      <c r="X1910" s="1" t="s">
        <v>230</v>
      </c>
      <c r="Y1910" s="1" t="s">
        <v>153</v>
      </c>
      <c r="Z1910">
        <v>30</v>
      </c>
      <c r="AA1910" s="2">
        <v>45879</v>
      </c>
      <c r="AB1910">
        <v>185880.03</v>
      </c>
      <c r="AC1910">
        <v>218395.02</v>
      </c>
      <c r="AD1910">
        <v>13569242.189999999</v>
      </c>
      <c r="AE1910" s="1" t="s">
        <v>55</v>
      </c>
      <c r="AF1910" s="2">
        <v>46171</v>
      </c>
      <c r="AG1910" s="2">
        <v>45893</v>
      </c>
      <c r="AH1910" s="2"/>
      <c r="AI1910" s="1" t="s">
        <v>91</v>
      </c>
      <c r="AJ1910" s="1" t="s">
        <v>92</v>
      </c>
    </row>
    <row r="1911" spans="1:36">
      <c r="A1911" s="1" t="s">
        <v>10911</v>
      </c>
      <c r="B1911" s="1" t="s">
        <v>10912</v>
      </c>
      <c r="C1911" s="1" t="s">
        <v>10913</v>
      </c>
      <c r="D1911" s="1" t="s">
        <v>253</v>
      </c>
      <c r="E1911" s="1" t="s">
        <v>254</v>
      </c>
      <c r="F1911" s="1" t="s">
        <v>217</v>
      </c>
      <c r="G1911" s="1" t="s">
        <v>255</v>
      </c>
      <c r="H1911" s="1" t="s">
        <v>43</v>
      </c>
      <c r="I1911" s="1" t="s">
        <v>44</v>
      </c>
      <c r="J1911" t="s">
        <v>82</v>
      </c>
      <c r="K1911" t="s">
        <v>83</v>
      </c>
      <c r="L1911" s="1" t="s">
        <v>8419</v>
      </c>
      <c r="M1911" s="1" t="s">
        <v>139</v>
      </c>
      <c r="N1911" s="1" t="s">
        <v>178</v>
      </c>
      <c r="O1911" s="1" t="s">
        <v>1283</v>
      </c>
      <c r="P1911" s="1" t="s">
        <v>10914</v>
      </c>
      <c r="Q1911">
        <v>1122</v>
      </c>
      <c r="R1911">
        <v>354</v>
      </c>
      <c r="S1911">
        <v>768</v>
      </c>
      <c r="T1911">
        <v>100</v>
      </c>
      <c r="U1911">
        <v>30</v>
      </c>
      <c r="V1911">
        <v>1000</v>
      </c>
      <c r="W1911" s="1" t="s">
        <v>259</v>
      </c>
      <c r="X1911" s="1" t="s">
        <v>260</v>
      </c>
      <c r="Y1911" s="1" t="s">
        <v>54</v>
      </c>
      <c r="Z1911">
        <v>6</v>
      </c>
      <c r="AA1911" s="2">
        <v>45701</v>
      </c>
      <c r="AB1911">
        <v>208668.73</v>
      </c>
      <c r="AC1911">
        <v>287971.59000000003</v>
      </c>
      <c r="AD1911">
        <v>234126315.09999999</v>
      </c>
      <c r="AE1911" s="1" t="s">
        <v>55</v>
      </c>
      <c r="AF1911" s="2">
        <v>46174</v>
      </c>
      <c r="AG1911" s="2">
        <v>45713</v>
      </c>
      <c r="AH1911" s="2"/>
      <c r="AI1911" s="1" t="s">
        <v>410</v>
      </c>
      <c r="AJ1911" s="1" t="s">
        <v>92</v>
      </c>
    </row>
    <row r="1912" spans="1:36">
      <c r="A1912" s="1" t="s">
        <v>10915</v>
      </c>
      <c r="B1912" s="1" t="s">
        <v>10916</v>
      </c>
      <c r="C1912" s="1"/>
      <c r="D1912" s="1" t="s">
        <v>740</v>
      </c>
      <c r="E1912" s="1" t="s">
        <v>275</v>
      </c>
      <c r="F1912" s="1" t="s">
        <v>622</v>
      </c>
      <c r="G1912" s="1" t="s">
        <v>693</v>
      </c>
      <c r="H1912" s="1" t="s">
        <v>43</v>
      </c>
      <c r="I1912" s="1" t="s">
        <v>201</v>
      </c>
      <c r="J1912" t="s">
        <v>82</v>
      </c>
      <c r="K1912" t="s">
        <v>83</v>
      </c>
      <c r="L1912" s="1" t="s">
        <v>6075</v>
      </c>
      <c r="M1912" s="1" t="s">
        <v>139</v>
      </c>
      <c r="N1912" s="1" t="s">
        <v>69</v>
      </c>
      <c r="O1912" s="1" t="s">
        <v>10917</v>
      </c>
      <c r="P1912" s="1" t="s">
        <v>10918</v>
      </c>
      <c r="Q1912">
        <v>229</v>
      </c>
      <c r="R1912">
        <v>30</v>
      </c>
      <c r="S1912">
        <v>199</v>
      </c>
      <c r="T1912">
        <v>75</v>
      </c>
      <c r="U1912">
        <v>22</v>
      </c>
      <c r="V1912">
        <v>375</v>
      </c>
      <c r="W1912" s="1" t="s">
        <v>88</v>
      </c>
      <c r="X1912" s="1" t="s">
        <v>89</v>
      </c>
      <c r="Y1912" s="1" t="s">
        <v>90</v>
      </c>
      <c r="Z1912">
        <v>29</v>
      </c>
      <c r="AA1912" s="2">
        <v>45789</v>
      </c>
      <c r="AB1912">
        <v>547837.86</v>
      </c>
      <c r="AC1912">
        <v>779146.94</v>
      </c>
      <c r="AD1912">
        <v>125454869.90000001</v>
      </c>
      <c r="AE1912" s="1" t="s">
        <v>55</v>
      </c>
      <c r="AF1912" s="2">
        <v>46183</v>
      </c>
      <c r="AG1912" s="2">
        <v>45792</v>
      </c>
      <c r="AH1912" s="2"/>
      <c r="AI1912" s="1" t="s">
        <v>91</v>
      </c>
      <c r="AJ1912" s="1" t="s">
        <v>92</v>
      </c>
    </row>
    <row r="1913" spans="1:36">
      <c r="A1913" s="1" t="s">
        <v>10919</v>
      </c>
      <c r="B1913" s="1" t="s">
        <v>10920</v>
      </c>
      <c r="C1913" s="1" t="s">
        <v>10921</v>
      </c>
      <c r="D1913" s="1" t="s">
        <v>362</v>
      </c>
      <c r="E1913" s="1" t="s">
        <v>186</v>
      </c>
      <c r="F1913" s="1" t="s">
        <v>363</v>
      </c>
      <c r="G1913" s="1" t="s">
        <v>434</v>
      </c>
      <c r="H1913" s="1" t="s">
        <v>43</v>
      </c>
      <c r="I1913" s="1" t="s">
        <v>44</v>
      </c>
      <c r="J1913" t="s">
        <v>65</v>
      </c>
      <c r="K1913" t="s">
        <v>66</v>
      </c>
      <c r="L1913" s="1" t="s">
        <v>8922</v>
      </c>
      <c r="M1913" s="1" t="s">
        <v>100</v>
      </c>
      <c r="N1913" s="1" t="s">
        <v>194</v>
      </c>
      <c r="O1913" s="1" t="s">
        <v>10922</v>
      </c>
      <c r="P1913" s="1" t="s">
        <v>10923</v>
      </c>
      <c r="Q1913">
        <v>-10</v>
      </c>
      <c r="R1913">
        <v>0</v>
      </c>
      <c r="S1913">
        <v>0</v>
      </c>
      <c r="T1913">
        <v>30</v>
      </c>
      <c r="U1913">
        <v>12</v>
      </c>
      <c r="V1913">
        <v>240</v>
      </c>
      <c r="W1913" s="1" t="s">
        <v>161</v>
      </c>
      <c r="X1913" s="1" t="s">
        <v>162</v>
      </c>
      <c r="Y1913" s="1" t="s">
        <v>54</v>
      </c>
      <c r="Z1913">
        <v>3</v>
      </c>
      <c r="AA1913" s="2">
        <v>46116</v>
      </c>
      <c r="AB1913">
        <v>30520.21</v>
      </c>
      <c r="AC1913">
        <v>43478.2</v>
      </c>
      <c r="AD1913">
        <v>0</v>
      </c>
      <c r="AE1913" s="1" t="s">
        <v>55</v>
      </c>
      <c r="AF1913" s="2">
        <v>46180</v>
      </c>
      <c r="AG1913" s="2">
        <v>46126</v>
      </c>
      <c r="AH1913" s="2"/>
      <c r="AI1913" s="1" t="s">
        <v>56</v>
      </c>
      <c r="AJ1913" s="1" t="s">
        <v>57</v>
      </c>
    </row>
    <row r="1914" spans="1:36">
      <c r="A1914" s="1" t="s">
        <v>10924</v>
      </c>
      <c r="B1914" s="1" t="s">
        <v>10925</v>
      </c>
      <c r="C1914" s="1" t="s">
        <v>10926</v>
      </c>
      <c r="D1914" s="1" t="s">
        <v>830</v>
      </c>
      <c r="E1914" s="1" t="s">
        <v>265</v>
      </c>
      <c r="F1914" s="1" t="s">
        <v>622</v>
      </c>
      <c r="G1914" s="1" t="s">
        <v>747</v>
      </c>
      <c r="H1914" s="1" t="s">
        <v>43</v>
      </c>
      <c r="I1914" s="1" t="s">
        <v>44</v>
      </c>
      <c r="J1914" t="s">
        <v>65</v>
      </c>
      <c r="K1914" t="s">
        <v>66</v>
      </c>
      <c r="L1914" s="1" t="s">
        <v>10927</v>
      </c>
      <c r="M1914" s="1" t="s">
        <v>114</v>
      </c>
      <c r="N1914" s="1" t="s">
        <v>178</v>
      </c>
      <c r="O1914" s="1" t="s">
        <v>10928</v>
      </c>
      <c r="P1914" s="1" t="s">
        <v>5371</v>
      </c>
      <c r="Q1914">
        <v>33</v>
      </c>
      <c r="R1914">
        <v>3</v>
      </c>
      <c r="S1914">
        <v>30</v>
      </c>
      <c r="T1914">
        <v>75</v>
      </c>
      <c r="U1914">
        <v>30</v>
      </c>
      <c r="V1914">
        <v>450</v>
      </c>
      <c r="W1914" s="1" t="s">
        <v>72</v>
      </c>
      <c r="X1914" s="1" t="s">
        <v>73</v>
      </c>
      <c r="Y1914" s="1" t="s">
        <v>74</v>
      </c>
      <c r="Z1914">
        <v>16</v>
      </c>
      <c r="AA1914" s="2">
        <v>45977</v>
      </c>
      <c r="AB1914">
        <v>591464.11</v>
      </c>
      <c r="AC1914">
        <v>819783.94</v>
      </c>
      <c r="AD1914">
        <v>19518315.629999999</v>
      </c>
      <c r="AE1914" s="1" t="s">
        <v>55</v>
      </c>
      <c r="AF1914" s="2">
        <v>46186</v>
      </c>
      <c r="AG1914" s="2">
        <v>45990</v>
      </c>
      <c r="AH1914" s="2"/>
      <c r="AI1914" s="1" t="s">
        <v>129</v>
      </c>
      <c r="AJ1914" s="1" t="s">
        <v>57</v>
      </c>
    </row>
    <row r="1915" spans="1:36">
      <c r="A1915" s="1" t="s">
        <v>10929</v>
      </c>
      <c r="B1915" s="1" t="s">
        <v>10930</v>
      </c>
      <c r="C1915" s="1" t="s">
        <v>10931</v>
      </c>
      <c r="D1915" s="1" t="s">
        <v>1148</v>
      </c>
      <c r="E1915" s="1" t="s">
        <v>62</v>
      </c>
      <c r="F1915" s="1" t="s">
        <v>80</v>
      </c>
      <c r="G1915" s="1" t="s">
        <v>285</v>
      </c>
      <c r="H1915" s="1" t="s">
        <v>43</v>
      </c>
      <c r="I1915" s="1" t="s">
        <v>44</v>
      </c>
      <c r="J1915" t="s">
        <v>65</v>
      </c>
      <c r="K1915" t="s">
        <v>66</v>
      </c>
      <c r="L1915" s="1" t="s">
        <v>10932</v>
      </c>
      <c r="M1915" s="1" t="s">
        <v>100</v>
      </c>
      <c r="N1915" s="1" t="s">
        <v>69</v>
      </c>
      <c r="O1915" s="1" t="s">
        <v>10933</v>
      </c>
      <c r="P1915" s="1" t="s">
        <v>10934</v>
      </c>
      <c r="Q1915">
        <v>81</v>
      </c>
      <c r="R1915">
        <v>29</v>
      </c>
      <c r="S1915">
        <v>52</v>
      </c>
      <c r="U1915">
        <v>12</v>
      </c>
      <c r="V1915">
        <v>125</v>
      </c>
      <c r="W1915" s="1" t="s">
        <v>72</v>
      </c>
      <c r="X1915" s="1" t="s">
        <v>73</v>
      </c>
      <c r="Y1915" s="1" t="s">
        <v>74</v>
      </c>
      <c r="Z1915">
        <v>20</v>
      </c>
      <c r="AA1915" s="2">
        <v>45768</v>
      </c>
      <c r="AB1915">
        <v>1225386.46</v>
      </c>
      <c r="AC1915">
        <v>1506601.2</v>
      </c>
      <c r="AD1915">
        <v>99256303.260000005</v>
      </c>
      <c r="AE1915" s="1" t="s">
        <v>55</v>
      </c>
      <c r="AF1915" s="2">
        <v>46183</v>
      </c>
      <c r="AG1915" s="2">
        <v>45770</v>
      </c>
      <c r="AH1915" s="2"/>
      <c r="AI1915" s="1" t="s">
        <v>91</v>
      </c>
      <c r="AJ1915" s="1" t="s">
        <v>92</v>
      </c>
    </row>
    <row r="1916" spans="1:36">
      <c r="A1916" s="1" t="s">
        <v>10935</v>
      </c>
      <c r="B1916" s="1" t="s">
        <v>10936</v>
      </c>
      <c r="C1916" s="1" t="s">
        <v>10937</v>
      </c>
      <c r="D1916" s="1" t="s">
        <v>378</v>
      </c>
      <c r="E1916" s="1" t="s">
        <v>110</v>
      </c>
      <c r="F1916" s="1" t="s">
        <v>63</v>
      </c>
      <c r="G1916" s="1" t="s">
        <v>384</v>
      </c>
      <c r="H1916" s="1" t="s">
        <v>43</v>
      </c>
      <c r="I1916" s="1" t="s">
        <v>44</v>
      </c>
      <c r="J1916" t="s">
        <v>82</v>
      </c>
      <c r="K1916" t="s">
        <v>83</v>
      </c>
      <c r="L1916" s="1" t="s">
        <v>10938</v>
      </c>
      <c r="M1916" s="1" t="s">
        <v>114</v>
      </c>
      <c r="N1916" s="1" t="s">
        <v>69</v>
      </c>
      <c r="O1916" s="1" t="s">
        <v>10939</v>
      </c>
      <c r="P1916" s="1" t="s">
        <v>2270</v>
      </c>
      <c r="Q1916">
        <v>374</v>
      </c>
      <c r="R1916">
        <v>124</v>
      </c>
      <c r="S1916">
        <v>250</v>
      </c>
      <c r="T1916">
        <v>60</v>
      </c>
      <c r="U1916">
        <v>30</v>
      </c>
      <c r="V1916">
        <v>600</v>
      </c>
      <c r="W1916" s="1" t="s">
        <v>151</v>
      </c>
      <c r="X1916" s="1" t="s">
        <v>152</v>
      </c>
      <c r="Y1916" s="1" t="s">
        <v>153</v>
      </c>
      <c r="Z1916">
        <v>36</v>
      </c>
      <c r="AA1916" s="2">
        <v>45820</v>
      </c>
      <c r="AB1916">
        <v>38048.58</v>
      </c>
      <c r="AC1916">
        <v>44406.37</v>
      </c>
      <c r="AD1916">
        <v>14230168.92</v>
      </c>
      <c r="AE1916" s="1" t="s">
        <v>55</v>
      </c>
      <c r="AF1916" s="2">
        <v>46197</v>
      </c>
      <c r="AG1916" s="2">
        <v>45823</v>
      </c>
      <c r="AH1916" s="2">
        <v>46375</v>
      </c>
      <c r="AI1916" s="1" t="s">
        <v>91</v>
      </c>
      <c r="AJ1916" s="1" t="s">
        <v>92</v>
      </c>
    </row>
    <row r="1917" spans="1:36">
      <c r="A1917" s="1" t="s">
        <v>10940</v>
      </c>
      <c r="B1917" s="1" t="s">
        <v>10941</v>
      </c>
      <c r="C1917" s="1" t="s">
        <v>10942</v>
      </c>
      <c r="D1917" s="1" t="s">
        <v>455</v>
      </c>
      <c r="E1917" s="1" t="s">
        <v>62</v>
      </c>
      <c r="F1917" s="1" t="s">
        <v>135</v>
      </c>
      <c r="G1917" s="1" t="s">
        <v>706</v>
      </c>
      <c r="H1917" s="1" t="s">
        <v>137</v>
      </c>
      <c r="I1917" s="1" t="s">
        <v>44</v>
      </c>
      <c r="J1917" t="s">
        <v>65</v>
      </c>
      <c r="K1917" t="s">
        <v>66</v>
      </c>
      <c r="L1917" s="1" t="s">
        <v>2824</v>
      </c>
      <c r="M1917" s="1" t="s">
        <v>139</v>
      </c>
      <c r="N1917" s="1" t="s">
        <v>49</v>
      </c>
      <c r="O1917" s="1" t="s">
        <v>10943</v>
      </c>
      <c r="P1917" s="1" t="s">
        <v>10944</v>
      </c>
      <c r="Q1917">
        <v>18</v>
      </c>
      <c r="R1917">
        <v>7</v>
      </c>
      <c r="S1917">
        <v>11</v>
      </c>
      <c r="T1917">
        <v>10</v>
      </c>
      <c r="U1917">
        <v>4</v>
      </c>
      <c r="V1917">
        <v>80</v>
      </c>
      <c r="W1917" s="1" t="s">
        <v>161</v>
      </c>
      <c r="X1917" s="1" t="s">
        <v>162</v>
      </c>
      <c r="Y1917" s="1" t="s">
        <v>54</v>
      </c>
      <c r="Z1917">
        <v>3</v>
      </c>
      <c r="AA1917" s="2">
        <v>45788</v>
      </c>
      <c r="AB1917">
        <v>35040.47</v>
      </c>
      <c r="AC1917">
        <v>49736.65</v>
      </c>
      <c r="AD1917">
        <v>630728.46</v>
      </c>
      <c r="AE1917" s="1" t="s">
        <v>55</v>
      </c>
      <c r="AF1917" s="2">
        <v>46167</v>
      </c>
      <c r="AG1917" s="2">
        <v>45789</v>
      </c>
      <c r="AH1917" s="2">
        <v>46699</v>
      </c>
      <c r="AI1917" s="1" t="s">
        <v>91</v>
      </c>
      <c r="AJ1917" s="1" t="s">
        <v>92</v>
      </c>
    </row>
    <row r="1918" spans="1:36">
      <c r="A1918" s="1" t="s">
        <v>10945</v>
      </c>
      <c r="B1918" s="1" t="s">
        <v>10946</v>
      </c>
      <c r="C1918" s="1" t="s">
        <v>10947</v>
      </c>
      <c r="D1918" s="1" t="s">
        <v>216</v>
      </c>
      <c r="E1918" s="1" t="s">
        <v>134</v>
      </c>
      <c r="F1918" s="1" t="s">
        <v>217</v>
      </c>
      <c r="G1918" s="1" t="s">
        <v>218</v>
      </c>
      <c r="H1918" s="1" t="s">
        <v>43</v>
      </c>
      <c r="I1918" s="1" t="s">
        <v>44</v>
      </c>
      <c r="J1918" t="s">
        <v>45</v>
      </c>
      <c r="K1918" t="s">
        <v>46</v>
      </c>
      <c r="L1918" s="1" t="s">
        <v>7966</v>
      </c>
      <c r="M1918" s="1" t="s">
        <v>126</v>
      </c>
      <c r="N1918" s="1" t="s">
        <v>178</v>
      </c>
      <c r="O1918" s="1" t="s">
        <v>10948</v>
      </c>
      <c r="P1918" s="1" t="s">
        <v>10949</v>
      </c>
      <c r="Q1918">
        <v>0</v>
      </c>
      <c r="R1918">
        <v>0</v>
      </c>
      <c r="S1918">
        <v>0</v>
      </c>
      <c r="T1918">
        <v>25</v>
      </c>
      <c r="U1918">
        <v>12</v>
      </c>
      <c r="V1918">
        <v>150</v>
      </c>
      <c r="W1918" s="1" t="s">
        <v>259</v>
      </c>
      <c r="X1918" s="1" t="s">
        <v>260</v>
      </c>
      <c r="Y1918" s="1" t="s">
        <v>54</v>
      </c>
      <c r="Z1918">
        <v>10</v>
      </c>
      <c r="AA1918" s="2">
        <v>46032</v>
      </c>
      <c r="AB1918">
        <v>270505.78000000003</v>
      </c>
      <c r="AC1918">
        <v>382732.41</v>
      </c>
      <c r="AD1918">
        <v>0</v>
      </c>
      <c r="AE1918" s="1" t="s">
        <v>55</v>
      </c>
      <c r="AF1918" s="2">
        <v>46185</v>
      </c>
      <c r="AG1918" s="2">
        <v>46042</v>
      </c>
      <c r="AH1918" s="2"/>
      <c r="AI1918" s="1" t="s">
        <v>56</v>
      </c>
      <c r="AJ1918" s="1" t="s">
        <v>57</v>
      </c>
    </row>
    <row r="1919" spans="1:36">
      <c r="A1919" s="1" t="s">
        <v>10950</v>
      </c>
      <c r="B1919" s="1" t="s">
        <v>10951</v>
      </c>
      <c r="C1919" s="1" t="s">
        <v>10952</v>
      </c>
      <c r="D1919" s="1" t="s">
        <v>557</v>
      </c>
      <c r="E1919" s="1" t="s">
        <v>254</v>
      </c>
      <c r="F1919" s="1" t="s">
        <v>135</v>
      </c>
      <c r="G1919" s="1" t="s">
        <v>706</v>
      </c>
      <c r="H1919" s="1" t="s">
        <v>137</v>
      </c>
      <c r="I1919" s="1" t="s">
        <v>201</v>
      </c>
      <c r="J1919" t="s">
        <v>65</v>
      </c>
      <c r="K1919" t="s">
        <v>66</v>
      </c>
      <c r="L1919" s="1" t="s">
        <v>10953</v>
      </c>
      <c r="M1919" s="1" t="s">
        <v>100</v>
      </c>
      <c r="N1919" s="1" t="s">
        <v>115</v>
      </c>
      <c r="O1919" s="1" t="s">
        <v>10954</v>
      </c>
      <c r="P1919" s="1" t="s">
        <v>10955</v>
      </c>
      <c r="Q1919">
        <v>37</v>
      </c>
      <c r="R1919">
        <v>12</v>
      </c>
      <c r="S1919">
        <v>25</v>
      </c>
      <c r="T1919">
        <v>20</v>
      </c>
      <c r="U1919">
        <v>6</v>
      </c>
      <c r="V1919">
        <v>80</v>
      </c>
      <c r="W1919" s="1" t="s">
        <v>444</v>
      </c>
      <c r="X1919" s="1" t="s">
        <v>445</v>
      </c>
      <c r="Y1919" s="1" t="s">
        <v>74</v>
      </c>
      <c r="Z1919">
        <v>19</v>
      </c>
      <c r="AA1919" s="2">
        <v>45758</v>
      </c>
      <c r="AB1919">
        <v>19233.87</v>
      </c>
      <c r="AC1919">
        <v>25028.69</v>
      </c>
      <c r="AD1919">
        <v>711653.19</v>
      </c>
      <c r="AE1919" s="1" t="s">
        <v>55</v>
      </c>
      <c r="AF1919" s="2">
        <v>46150</v>
      </c>
      <c r="AG1919" s="2">
        <v>45772</v>
      </c>
      <c r="AH1919" s="2">
        <v>46846</v>
      </c>
      <c r="AI1919" s="1" t="s">
        <v>91</v>
      </c>
      <c r="AJ1919" s="1" t="s">
        <v>92</v>
      </c>
    </row>
    <row r="1920" spans="1:36">
      <c r="A1920" s="1" t="s">
        <v>10956</v>
      </c>
      <c r="B1920" s="1" t="s">
        <v>10957</v>
      </c>
      <c r="C1920" s="1" t="s">
        <v>10958</v>
      </c>
      <c r="D1920" s="1" t="s">
        <v>907</v>
      </c>
      <c r="E1920" s="1" t="s">
        <v>79</v>
      </c>
      <c r="F1920" s="1" t="s">
        <v>363</v>
      </c>
      <c r="G1920" s="1" t="s">
        <v>495</v>
      </c>
      <c r="H1920" s="1" t="s">
        <v>43</v>
      </c>
      <c r="I1920" s="1" t="s">
        <v>44</v>
      </c>
      <c r="J1920" t="s">
        <v>65</v>
      </c>
      <c r="K1920" t="s">
        <v>66</v>
      </c>
      <c r="L1920" s="1" t="s">
        <v>10959</v>
      </c>
      <c r="M1920" s="1" t="s">
        <v>168</v>
      </c>
      <c r="N1920" s="1" t="s">
        <v>49</v>
      </c>
      <c r="O1920" s="1" t="s">
        <v>1709</v>
      </c>
      <c r="P1920" s="1" t="s">
        <v>10960</v>
      </c>
      <c r="Q1920">
        <v>215</v>
      </c>
      <c r="R1920">
        <v>5</v>
      </c>
      <c r="S1920">
        <v>210</v>
      </c>
      <c r="T1920">
        <v>40</v>
      </c>
      <c r="U1920">
        <v>16</v>
      </c>
      <c r="V1920">
        <v>240</v>
      </c>
      <c r="W1920" s="1" t="s">
        <v>52</v>
      </c>
      <c r="X1920" s="1" t="s">
        <v>53</v>
      </c>
      <c r="Y1920" s="1" t="s">
        <v>54</v>
      </c>
      <c r="Z1920">
        <v>3</v>
      </c>
      <c r="AA1920" s="2">
        <v>45990</v>
      </c>
      <c r="AB1920">
        <v>47753.19</v>
      </c>
      <c r="AC1920">
        <v>70625.990000000005</v>
      </c>
      <c r="AD1920">
        <v>10266935.85</v>
      </c>
      <c r="AE1920" s="1" t="s">
        <v>55</v>
      </c>
      <c r="AF1920" s="2">
        <v>46200</v>
      </c>
      <c r="AG1920" s="2">
        <v>45992</v>
      </c>
      <c r="AH1920" s="2"/>
      <c r="AI1920" s="1" t="s">
        <v>91</v>
      </c>
      <c r="AJ1920" s="1" t="s">
        <v>92</v>
      </c>
    </row>
    <row r="1921" spans="1:36">
      <c r="A1921" s="1" t="s">
        <v>10961</v>
      </c>
      <c r="B1921" s="1" t="s">
        <v>10962</v>
      </c>
      <c r="C1921" s="1" t="s">
        <v>10963</v>
      </c>
      <c r="D1921" s="1" t="s">
        <v>61</v>
      </c>
      <c r="E1921" s="1" t="s">
        <v>62</v>
      </c>
      <c r="F1921" s="1" t="s">
        <v>63</v>
      </c>
      <c r="G1921" s="1" t="s">
        <v>304</v>
      </c>
      <c r="H1921" s="1" t="s">
        <v>43</v>
      </c>
      <c r="I1921" s="1" t="s">
        <v>44</v>
      </c>
      <c r="J1921" t="s">
        <v>82</v>
      </c>
      <c r="K1921" t="s">
        <v>83</v>
      </c>
      <c r="L1921" s="1" t="s">
        <v>10964</v>
      </c>
      <c r="M1921" s="1" t="s">
        <v>126</v>
      </c>
      <c r="N1921" s="1" t="s">
        <v>194</v>
      </c>
      <c r="O1921" s="1" t="s">
        <v>10965</v>
      </c>
      <c r="P1921" s="1" t="s">
        <v>10966</v>
      </c>
      <c r="Q1921">
        <v>242</v>
      </c>
      <c r="R1921">
        <v>67</v>
      </c>
      <c r="S1921">
        <v>175</v>
      </c>
      <c r="T1921">
        <v>25</v>
      </c>
      <c r="U1921">
        <v>12</v>
      </c>
      <c r="V1921">
        <v>250</v>
      </c>
      <c r="W1921" s="1" t="s">
        <v>151</v>
      </c>
      <c r="X1921" s="1" t="s">
        <v>152</v>
      </c>
      <c r="Y1921" s="1" t="s">
        <v>153</v>
      </c>
      <c r="Z1921">
        <v>39</v>
      </c>
      <c r="AA1921" s="2">
        <v>46025</v>
      </c>
      <c r="AB1921">
        <v>63345.09</v>
      </c>
      <c r="AC1921">
        <v>89601.73</v>
      </c>
      <c r="AD1921">
        <v>15329511.779999999</v>
      </c>
      <c r="AE1921" s="1" t="s">
        <v>55</v>
      </c>
      <c r="AF1921" s="2">
        <v>46172</v>
      </c>
      <c r="AG1921" s="2">
        <v>46039</v>
      </c>
      <c r="AH1921" s="2">
        <v>46786</v>
      </c>
      <c r="AI1921" s="1" t="s">
        <v>91</v>
      </c>
      <c r="AJ1921" s="1" t="s">
        <v>92</v>
      </c>
    </row>
    <row r="1922" spans="1:36">
      <c r="A1922" s="1" t="s">
        <v>10967</v>
      </c>
      <c r="B1922" s="1" t="s">
        <v>10968</v>
      </c>
      <c r="C1922" s="1" t="s">
        <v>10969</v>
      </c>
      <c r="D1922" s="1" t="s">
        <v>521</v>
      </c>
      <c r="E1922" s="1" t="s">
        <v>243</v>
      </c>
      <c r="F1922" s="1" t="s">
        <v>244</v>
      </c>
      <c r="G1922" s="1" t="s">
        <v>509</v>
      </c>
      <c r="H1922" s="1" t="s">
        <v>43</v>
      </c>
      <c r="I1922" s="1" t="s">
        <v>44</v>
      </c>
      <c r="J1922" t="s">
        <v>65</v>
      </c>
      <c r="K1922" t="s">
        <v>66</v>
      </c>
      <c r="L1922" s="1" t="s">
        <v>10970</v>
      </c>
      <c r="M1922" s="1" t="s">
        <v>139</v>
      </c>
      <c r="N1922" s="1" t="s">
        <v>194</v>
      </c>
      <c r="O1922" s="1" t="s">
        <v>10971</v>
      </c>
      <c r="P1922" s="1" t="s">
        <v>10972</v>
      </c>
      <c r="Q1922">
        <v>0</v>
      </c>
      <c r="R1922">
        <v>0</v>
      </c>
      <c r="S1922">
        <v>0</v>
      </c>
      <c r="T1922">
        <v>100</v>
      </c>
      <c r="U1922">
        <v>30</v>
      </c>
      <c r="V1922">
        <v>600</v>
      </c>
      <c r="W1922" s="1" t="s">
        <v>161</v>
      </c>
      <c r="X1922" s="1" t="s">
        <v>162</v>
      </c>
      <c r="Y1922" s="1" t="s">
        <v>54</v>
      </c>
      <c r="Z1922">
        <v>6</v>
      </c>
      <c r="AA1922" s="2">
        <v>46162</v>
      </c>
      <c r="AB1922">
        <v>61916.63</v>
      </c>
      <c r="AC1922">
        <v>83829.539999999994</v>
      </c>
      <c r="AD1922">
        <v>0</v>
      </c>
      <c r="AE1922" s="1" t="s">
        <v>55</v>
      </c>
      <c r="AF1922" s="2">
        <v>46153</v>
      </c>
      <c r="AG1922" s="2">
        <v>46164</v>
      </c>
      <c r="AH1922" s="2"/>
      <c r="AI1922" s="1" t="s">
        <v>56</v>
      </c>
      <c r="AJ1922" s="1" t="s">
        <v>57</v>
      </c>
    </row>
    <row r="1923" spans="1:36">
      <c r="A1923" s="1" t="s">
        <v>10973</v>
      </c>
      <c r="B1923" s="1" t="s">
        <v>10974</v>
      </c>
      <c r="C1923" s="1" t="s">
        <v>10975</v>
      </c>
      <c r="D1923" s="1" t="s">
        <v>78</v>
      </c>
      <c r="E1923" s="1" t="s">
        <v>79</v>
      </c>
      <c r="F1923" s="1" t="s">
        <v>80</v>
      </c>
      <c r="G1923" s="1" t="s">
        <v>81</v>
      </c>
      <c r="H1923" s="1" t="s">
        <v>43</v>
      </c>
      <c r="I1923" s="1" t="s">
        <v>44</v>
      </c>
      <c r="J1923" t="s">
        <v>45</v>
      </c>
      <c r="K1923" t="s">
        <v>46</v>
      </c>
      <c r="L1923" s="1" t="s">
        <v>10976</v>
      </c>
      <c r="M1923" s="1" t="s">
        <v>168</v>
      </c>
      <c r="N1923" s="1" t="s">
        <v>101</v>
      </c>
      <c r="O1923" s="1" t="s">
        <v>10977</v>
      </c>
      <c r="P1923" s="1" t="s">
        <v>10978</v>
      </c>
      <c r="Q1923">
        <v>25</v>
      </c>
      <c r="R1923">
        <v>6</v>
      </c>
      <c r="S1923">
        <v>19</v>
      </c>
      <c r="T1923">
        <v>20</v>
      </c>
      <c r="U1923">
        <v>8</v>
      </c>
      <c r="V1923">
        <v>120</v>
      </c>
      <c r="W1923" s="1" t="s">
        <v>151</v>
      </c>
      <c r="X1923" s="1" t="s">
        <v>152</v>
      </c>
      <c r="Y1923" s="1" t="s">
        <v>153</v>
      </c>
      <c r="Z1923">
        <v>36</v>
      </c>
      <c r="AA1923" s="2">
        <v>45726</v>
      </c>
      <c r="AB1923">
        <v>1200761.67</v>
      </c>
      <c r="AC1923">
        <v>1403118.14</v>
      </c>
      <c r="AD1923">
        <v>30019041.75</v>
      </c>
      <c r="AE1923" s="1" t="s">
        <v>55</v>
      </c>
      <c r="AF1923" s="2">
        <v>46186</v>
      </c>
      <c r="AG1923" s="2">
        <v>45727</v>
      </c>
      <c r="AH1923" s="2"/>
      <c r="AI1923" s="1" t="s">
        <v>91</v>
      </c>
      <c r="AJ1923" s="1" t="s">
        <v>92</v>
      </c>
    </row>
    <row r="1924" spans="1:36">
      <c r="A1924" s="1" t="s">
        <v>10979</v>
      </c>
      <c r="B1924" s="1" t="s">
        <v>10980</v>
      </c>
      <c r="C1924" s="1" t="s">
        <v>10981</v>
      </c>
      <c r="D1924" s="1" t="s">
        <v>61</v>
      </c>
      <c r="E1924" s="1" t="s">
        <v>62</v>
      </c>
      <c r="F1924" s="1" t="s">
        <v>63</v>
      </c>
      <c r="G1924" s="1" t="s">
        <v>384</v>
      </c>
      <c r="H1924" s="1" t="s">
        <v>43</v>
      </c>
      <c r="I1924" s="1" t="s">
        <v>44</v>
      </c>
      <c r="J1924" t="s">
        <v>82</v>
      </c>
      <c r="K1924" t="s">
        <v>83</v>
      </c>
      <c r="L1924" s="1" t="s">
        <v>10982</v>
      </c>
      <c r="M1924" s="1" t="s">
        <v>48</v>
      </c>
      <c r="N1924" s="1" t="s">
        <v>178</v>
      </c>
      <c r="O1924" s="1" t="s">
        <v>10983</v>
      </c>
      <c r="P1924" s="1" t="s">
        <v>10984</v>
      </c>
      <c r="Q1924">
        <v>146</v>
      </c>
      <c r="R1924">
        <v>32</v>
      </c>
      <c r="S1924">
        <v>114</v>
      </c>
      <c r="T1924">
        <v>30</v>
      </c>
      <c r="U1924">
        <v>9</v>
      </c>
      <c r="V1924">
        <v>150</v>
      </c>
      <c r="W1924" s="1" t="s">
        <v>161</v>
      </c>
      <c r="X1924" s="1" t="s">
        <v>162</v>
      </c>
      <c r="Y1924" s="1" t="s">
        <v>54</v>
      </c>
      <c r="Z1924">
        <v>9</v>
      </c>
      <c r="AA1924" s="2">
        <v>45955</v>
      </c>
      <c r="AB1924">
        <v>82120.23</v>
      </c>
      <c r="AC1924">
        <v>125526.13</v>
      </c>
      <c r="AD1924">
        <v>11989553.58</v>
      </c>
      <c r="AE1924" s="1" t="s">
        <v>55</v>
      </c>
      <c r="AF1924" s="2">
        <v>46174</v>
      </c>
      <c r="AG1924" s="2">
        <v>45969</v>
      </c>
      <c r="AH1924" s="2">
        <v>46469</v>
      </c>
      <c r="AI1924" s="1" t="s">
        <v>91</v>
      </c>
      <c r="AJ1924" s="1" t="s">
        <v>92</v>
      </c>
    </row>
    <row r="1925" spans="1:36">
      <c r="A1925" s="1" t="s">
        <v>10985</v>
      </c>
      <c r="B1925" s="1" t="s">
        <v>10986</v>
      </c>
      <c r="C1925" s="1" t="s">
        <v>10987</v>
      </c>
      <c r="D1925" s="1" t="s">
        <v>157</v>
      </c>
      <c r="E1925" s="1" t="s">
        <v>122</v>
      </c>
      <c r="F1925" s="1" t="s">
        <v>80</v>
      </c>
      <c r="G1925" s="1" t="s">
        <v>81</v>
      </c>
      <c r="H1925" s="1" t="s">
        <v>43</v>
      </c>
      <c r="I1925" s="1" t="s">
        <v>201</v>
      </c>
      <c r="J1925" t="s">
        <v>65</v>
      </c>
      <c r="K1925" t="s">
        <v>66</v>
      </c>
      <c r="L1925" s="1" t="s">
        <v>6939</v>
      </c>
      <c r="M1925" s="1" t="s">
        <v>139</v>
      </c>
      <c r="N1925" s="1" t="s">
        <v>203</v>
      </c>
      <c r="O1925" s="1" t="s">
        <v>10988</v>
      </c>
      <c r="P1925" s="1" t="s">
        <v>10989</v>
      </c>
      <c r="Q1925">
        <v>282</v>
      </c>
      <c r="R1925">
        <v>79</v>
      </c>
      <c r="S1925">
        <v>203</v>
      </c>
      <c r="T1925">
        <v>60</v>
      </c>
      <c r="U1925">
        <v>24</v>
      </c>
      <c r="V1925">
        <v>300</v>
      </c>
      <c r="W1925" s="1" t="s">
        <v>229</v>
      </c>
      <c r="X1925" s="1" t="s">
        <v>230</v>
      </c>
      <c r="Y1925" s="1" t="s">
        <v>153</v>
      </c>
      <c r="Z1925">
        <v>32</v>
      </c>
      <c r="AA1925" s="2">
        <v>46080</v>
      </c>
      <c r="AB1925">
        <v>541773.07999999996</v>
      </c>
      <c r="AC1925">
        <v>785429.62</v>
      </c>
      <c r="AD1925">
        <v>152780008.59999999</v>
      </c>
      <c r="AE1925" s="1" t="s">
        <v>55</v>
      </c>
      <c r="AF1925" s="2">
        <v>46182</v>
      </c>
      <c r="AG1925" s="2">
        <v>46092</v>
      </c>
      <c r="AH1925" s="2"/>
      <c r="AI1925" s="1" t="s">
        <v>91</v>
      </c>
      <c r="AJ1925" s="1" t="s">
        <v>92</v>
      </c>
    </row>
    <row r="1926" spans="1:36">
      <c r="A1926" s="1" t="s">
        <v>10990</v>
      </c>
      <c r="B1926" s="1" t="s">
        <v>10991</v>
      </c>
      <c r="C1926" s="1"/>
      <c r="D1926" s="1" t="s">
        <v>887</v>
      </c>
      <c r="E1926" s="1" t="s">
        <v>714</v>
      </c>
      <c r="F1926" s="1" t="s">
        <v>97</v>
      </c>
      <c r="G1926" s="1" t="s">
        <v>98</v>
      </c>
      <c r="H1926" s="1" t="s">
        <v>43</v>
      </c>
      <c r="I1926" s="1" t="s">
        <v>44</v>
      </c>
      <c r="J1926" t="s">
        <v>65</v>
      </c>
      <c r="K1926" t="s">
        <v>66</v>
      </c>
      <c r="L1926" s="1" t="s">
        <v>10214</v>
      </c>
      <c r="M1926" s="1" t="s">
        <v>100</v>
      </c>
      <c r="N1926" s="1" t="s">
        <v>194</v>
      </c>
      <c r="O1926" s="1" t="s">
        <v>10992</v>
      </c>
      <c r="P1926" s="1" t="s">
        <v>10993</v>
      </c>
      <c r="Q1926">
        <v>239</v>
      </c>
      <c r="R1926">
        <v>43</v>
      </c>
      <c r="S1926">
        <v>196</v>
      </c>
      <c r="T1926">
        <v>60</v>
      </c>
      <c r="U1926">
        <v>18</v>
      </c>
      <c r="V1926">
        <v>360</v>
      </c>
      <c r="W1926" s="1" t="s">
        <v>444</v>
      </c>
      <c r="X1926" s="1" t="s">
        <v>445</v>
      </c>
      <c r="Y1926" s="1" t="s">
        <v>74</v>
      </c>
      <c r="Z1926">
        <v>17</v>
      </c>
      <c r="AA1926" s="2">
        <v>45758</v>
      </c>
      <c r="AB1926">
        <v>125875.58</v>
      </c>
      <c r="AC1926">
        <v>166648.82</v>
      </c>
      <c r="AD1926">
        <v>30084263.620000001</v>
      </c>
      <c r="AE1926" s="1" t="s">
        <v>55</v>
      </c>
      <c r="AF1926" s="2">
        <v>46154</v>
      </c>
      <c r="AG1926" s="2">
        <v>45762</v>
      </c>
      <c r="AH1926" s="2"/>
      <c r="AI1926" s="1" t="s">
        <v>91</v>
      </c>
      <c r="AJ1926" s="1" t="s">
        <v>92</v>
      </c>
    </row>
    <row r="1927" spans="1:36">
      <c r="A1927" s="1" t="s">
        <v>10994</v>
      </c>
      <c r="B1927" s="1" t="s">
        <v>10995</v>
      </c>
      <c r="C1927" s="1" t="s">
        <v>10996</v>
      </c>
      <c r="D1927" s="1" t="s">
        <v>894</v>
      </c>
      <c r="E1927" s="1" t="s">
        <v>275</v>
      </c>
      <c r="F1927" s="1" t="s">
        <v>111</v>
      </c>
      <c r="G1927" s="1" t="s">
        <v>747</v>
      </c>
      <c r="H1927" s="1" t="s">
        <v>43</v>
      </c>
      <c r="I1927" s="1" t="s">
        <v>44</v>
      </c>
      <c r="J1927" t="s">
        <v>65</v>
      </c>
      <c r="K1927" t="s">
        <v>66</v>
      </c>
      <c r="L1927" s="1" t="s">
        <v>7174</v>
      </c>
      <c r="M1927" s="1" t="s">
        <v>100</v>
      </c>
      <c r="N1927" s="1" t="s">
        <v>203</v>
      </c>
      <c r="O1927" s="1" t="s">
        <v>10997</v>
      </c>
      <c r="P1927" s="1" t="s">
        <v>7470</v>
      </c>
      <c r="Q1927">
        <v>21</v>
      </c>
      <c r="R1927">
        <v>8</v>
      </c>
      <c r="S1927">
        <v>13</v>
      </c>
      <c r="T1927">
        <v>25</v>
      </c>
      <c r="U1927">
        <v>10</v>
      </c>
      <c r="V1927">
        <v>250</v>
      </c>
      <c r="W1927" s="1" t="s">
        <v>161</v>
      </c>
      <c r="X1927" s="1" t="s">
        <v>162</v>
      </c>
      <c r="Y1927" s="1" t="s">
        <v>54</v>
      </c>
      <c r="Z1927">
        <v>3</v>
      </c>
      <c r="AA1927" s="2">
        <v>45681</v>
      </c>
      <c r="AB1927">
        <v>169806.59</v>
      </c>
      <c r="AC1927">
        <v>240687.93</v>
      </c>
      <c r="AD1927">
        <v>3565938.39</v>
      </c>
      <c r="AE1927" s="1" t="s">
        <v>55</v>
      </c>
      <c r="AF1927" s="2">
        <v>46195</v>
      </c>
      <c r="AG1927" s="2">
        <v>45684</v>
      </c>
      <c r="AH1927" s="2"/>
      <c r="AI1927" s="1" t="s">
        <v>129</v>
      </c>
      <c r="AJ1927" s="1" t="s">
        <v>57</v>
      </c>
    </row>
    <row r="1928" spans="1:36">
      <c r="A1928" s="1" t="s">
        <v>10998</v>
      </c>
      <c r="B1928" s="1" t="s">
        <v>10999</v>
      </c>
      <c r="C1928" s="1" t="s">
        <v>11000</v>
      </c>
      <c r="D1928" s="1" t="s">
        <v>61</v>
      </c>
      <c r="E1928" s="1" t="s">
        <v>62</v>
      </c>
      <c r="F1928" s="1" t="s">
        <v>63</v>
      </c>
      <c r="G1928" s="1" t="s">
        <v>304</v>
      </c>
      <c r="H1928" s="1" t="s">
        <v>43</v>
      </c>
      <c r="I1928" s="1" t="s">
        <v>44</v>
      </c>
      <c r="J1928" t="s">
        <v>45</v>
      </c>
      <c r="K1928" t="s">
        <v>46</v>
      </c>
      <c r="L1928" s="1" t="s">
        <v>6527</v>
      </c>
      <c r="M1928" s="1" t="s">
        <v>48</v>
      </c>
      <c r="N1928" s="1" t="s">
        <v>203</v>
      </c>
      <c r="O1928" s="1" t="s">
        <v>4553</v>
      </c>
      <c r="P1928" s="1" t="s">
        <v>11001</v>
      </c>
      <c r="Q1928">
        <v>155</v>
      </c>
      <c r="R1928">
        <v>5</v>
      </c>
      <c r="S1928">
        <v>150</v>
      </c>
      <c r="T1928">
        <v>15</v>
      </c>
      <c r="U1928">
        <v>4</v>
      </c>
      <c r="V1928">
        <v>150</v>
      </c>
      <c r="W1928" s="1" t="s">
        <v>259</v>
      </c>
      <c r="X1928" s="1" t="s">
        <v>260</v>
      </c>
      <c r="Y1928" s="1" t="s">
        <v>54</v>
      </c>
      <c r="Z1928">
        <v>8</v>
      </c>
      <c r="AA1928" s="2">
        <v>45913</v>
      </c>
      <c r="AB1928">
        <v>173618.72</v>
      </c>
      <c r="AC1928">
        <v>252602.59</v>
      </c>
      <c r="AD1928">
        <v>26910901.600000001</v>
      </c>
      <c r="AE1928" s="1" t="s">
        <v>55</v>
      </c>
      <c r="AF1928" s="2">
        <v>46188</v>
      </c>
      <c r="AG1928" s="2">
        <v>45921</v>
      </c>
      <c r="AH1928" s="2">
        <v>46410</v>
      </c>
      <c r="AI1928" s="1" t="s">
        <v>410</v>
      </c>
      <c r="AJ1928" s="1" t="s">
        <v>92</v>
      </c>
    </row>
    <row r="1929" spans="1:36">
      <c r="A1929" s="1" t="s">
        <v>11002</v>
      </c>
      <c r="B1929" s="1" t="s">
        <v>11003</v>
      </c>
      <c r="C1929" s="1" t="s">
        <v>11004</v>
      </c>
      <c r="D1929" s="1" t="s">
        <v>426</v>
      </c>
      <c r="E1929" s="1" t="s">
        <v>146</v>
      </c>
      <c r="F1929" s="1" t="s">
        <v>266</v>
      </c>
      <c r="G1929" s="1" t="s">
        <v>276</v>
      </c>
      <c r="H1929" s="1" t="s">
        <v>43</v>
      </c>
      <c r="I1929" s="1" t="s">
        <v>44</v>
      </c>
      <c r="J1929" t="s">
        <v>82</v>
      </c>
      <c r="K1929" t="s">
        <v>83</v>
      </c>
      <c r="L1929" s="1" t="s">
        <v>4378</v>
      </c>
      <c r="M1929" s="1" t="s">
        <v>168</v>
      </c>
      <c r="N1929" s="1" t="s">
        <v>101</v>
      </c>
      <c r="O1929" s="1" t="s">
        <v>11005</v>
      </c>
      <c r="P1929" s="1" t="s">
        <v>11006</v>
      </c>
      <c r="Q1929">
        <v>126</v>
      </c>
      <c r="R1929">
        <v>0</v>
      </c>
      <c r="S1929">
        <v>126</v>
      </c>
      <c r="T1929">
        <v>75</v>
      </c>
      <c r="U1929">
        <v>22</v>
      </c>
      <c r="V1929">
        <v>375</v>
      </c>
      <c r="W1929" s="1" t="s">
        <v>151</v>
      </c>
      <c r="X1929" s="1" t="s">
        <v>171</v>
      </c>
      <c r="Y1929" s="1" t="s">
        <v>153</v>
      </c>
      <c r="Z1929">
        <v>33</v>
      </c>
      <c r="AA1929" s="2">
        <v>45955</v>
      </c>
      <c r="AB1929">
        <v>197160.95</v>
      </c>
      <c r="AC1929">
        <v>234603.92</v>
      </c>
      <c r="AD1929">
        <v>24842279.699999999</v>
      </c>
      <c r="AE1929" s="1" t="s">
        <v>55</v>
      </c>
      <c r="AF1929" s="2">
        <v>46167</v>
      </c>
      <c r="AG1929" s="2">
        <v>45970</v>
      </c>
      <c r="AH1929" s="2"/>
      <c r="AI1929" s="1" t="s">
        <v>91</v>
      </c>
      <c r="AJ1929" s="1" t="s">
        <v>92</v>
      </c>
    </row>
    <row r="1930" spans="1:36">
      <c r="A1930" s="1" t="s">
        <v>11007</v>
      </c>
      <c r="B1930" s="1" t="s">
        <v>11008</v>
      </c>
      <c r="C1930" s="1" t="s">
        <v>11009</v>
      </c>
      <c r="D1930" s="1" t="s">
        <v>521</v>
      </c>
      <c r="E1930" s="1" t="s">
        <v>243</v>
      </c>
      <c r="F1930" s="1" t="s">
        <v>244</v>
      </c>
      <c r="G1930" s="1" t="s">
        <v>245</v>
      </c>
      <c r="H1930" s="1" t="s">
        <v>43</v>
      </c>
      <c r="I1930" s="1" t="s">
        <v>44</v>
      </c>
      <c r="J1930" t="s">
        <v>82</v>
      </c>
      <c r="K1930" t="s">
        <v>83</v>
      </c>
      <c r="L1930" s="1" t="s">
        <v>11010</v>
      </c>
      <c r="M1930" s="1" t="s">
        <v>85</v>
      </c>
      <c r="N1930" s="1" t="s">
        <v>69</v>
      </c>
      <c r="O1930" s="1" t="s">
        <v>11011</v>
      </c>
      <c r="P1930" s="1" t="s">
        <v>11012</v>
      </c>
      <c r="Q1930">
        <v>98</v>
      </c>
      <c r="R1930">
        <v>17</v>
      </c>
      <c r="S1930">
        <v>81</v>
      </c>
      <c r="T1930">
        <v>25</v>
      </c>
      <c r="U1930">
        <v>10</v>
      </c>
      <c r="V1930">
        <v>125</v>
      </c>
      <c r="W1930" s="1" t="s">
        <v>308</v>
      </c>
      <c r="X1930" s="1" t="s">
        <v>171</v>
      </c>
      <c r="Y1930" s="1" t="s">
        <v>74</v>
      </c>
      <c r="Z1930">
        <v>19</v>
      </c>
      <c r="AA1930" s="2">
        <v>45773</v>
      </c>
      <c r="AB1930">
        <v>231943.53</v>
      </c>
      <c r="AC1930">
        <v>303355</v>
      </c>
      <c r="AD1930">
        <v>22730465.940000001</v>
      </c>
      <c r="AE1930" s="1" t="s">
        <v>55</v>
      </c>
      <c r="AF1930" s="2">
        <v>46156</v>
      </c>
      <c r="AG1930" s="2">
        <v>45786</v>
      </c>
      <c r="AH1930" s="2"/>
      <c r="AI1930" s="1" t="s">
        <v>91</v>
      </c>
      <c r="AJ1930" s="1" t="s">
        <v>92</v>
      </c>
    </row>
    <row r="1931" spans="1:36">
      <c r="A1931" s="1" t="s">
        <v>11013</v>
      </c>
      <c r="B1931" s="1" t="s">
        <v>11014</v>
      </c>
      <c r="C1931" s="1" t="s">
        <v>11015</v>
      </c>
      <c r="D1931" s="1" t="s">
        <v>109</v>
      </c>
      <c r="E1931" s="1" t="s">
        <v>110</v>
      </c>
      <c r="F1931" s="1" t="s">
        <v>111</v>
      </c>
      <c r="G1931" s="1" t="s">
        <v>187</v>
      </c>
      <c r="H1931" s="1" t="s">
        <v>43</v>
      </c>
      <c r="I1931" s="1" t="s">
        <v>44</v>
      </c>
      <c r="J1931" t="s">
        <v>82</v>
      </c>
      <c r="K1931" t="s">
        <v>83</v>
      </c>
      <c r="L1931" s="1" t="s">
        <v>5659</v>
      </c>
      <c r="M1931" s="1" t="s">
        <v>126</v>
      </c>
      <c r="N1931" s="1" t="s">
        <v>178</v>
      </c>
      <c r="O1931" s="1" t="s">
        <v>11016</v>
      </c>
      <c r="P1931" s="1" t="s">
        <v>11017</v>
      </c>
      <c r="Q1931">
        <v>1</v>
      </c>
      <c r="R1931">
        <v>0</v>
      </c>
      <c r="S1931">
        <v>1</v>
      </c>
      <c r="T1931">
        <v>20</v>
      </c>
      <c r="U1931">
        <v>10</v>
      </c>
      <c r="V1931">
        <v>200</v>
      </c>
      <c r="W1931" s="1" t="s">
        <v>161</v>
      </c>
      <c r="X1931" s="1" t="s">
        <v>162</v>
      </c>
      <c r="Y1931" s="1" t="s">
        <v>54</v>
      </c>
      <c r="Z1931">
        <v>9</v>
      </c>
      <c r="AA1931" s="2">
        <v>45900</v>
      </c>
      <c r="AB1931">
        <v>271859.81</v>
      </c>
      <c r="AC1931">
        <v>371492.33</v>
      </c>
      <c r="AD1931">
        <v>271859.81</v>
      </c>
      <c r="AE1931" s="1" t="s">
        <v>55</v>
      </c>
      <c r="AF1931" s="2">
        <v>46163</v>
      </c>
      <c r="AG1931" s="2">
        <v>45902</v>
      </c>
      <c r="AH1931" s="2"/>
      <c r="AI1931" s="1" t="s">
        <v>129</v>
      </c>
      <c r="AJ1931" s="1" t="s">
        <v>57</v>
      </c>
    </row>
    <row r="1932" spans="1:36">
      <c r="A1932" s="1" t="s">
        <v>11018</v>
      </c>
      <c r="B1932" s="1" t="s">
        <v>11019</v>
      </c>
      <c r="C1932" s="1" t="s">
        <v>11020</v>
      </c>
      <c r="D1932" s="1" t="s">
        <v>264</v>
      </c>
      <c r="E1932" s="1" t="s">
        <v>265</v>
      </c>
      <c r="F1932" s="1" t="s">
        <v>266</v>
      </c>
      <c r="G1932" s="1" t="s">
        <v>267</v>
      </c>
      <c r="H1932" s="1" t="s">
        <v>43</v>
      </c>
      <c r="I1932" s="1" t="s">
        <v>44</v>
      </c>
      <c r="J1932" t="s">
        <v>82</v>
      </c>
      <c r="K1932" t="s">
        <v>83</v>
      </c>
      <c r="L1932" s="1" t="s">
        <v>11021</v>
      </c>
      <c r="M1932" s="1" t="s">
        <v>126</v>
      </c>
      <c r="N1932" s="1" t="s">
        <v>49</v>
      </c>
      <c r="O1932" s="1" t="s">
        <v>11022</v>
      </c>
      <c r="P1932" s="1" t="s">
        <v>1626</v>
      </c>
      <c r="Q1932">
        <v>6</v>
      </c>
      <c r="R1932">
        <v>2</v>
      </c>
      <c r="S1932">
        <v>4</v>
      </c>
      <c r="T1932">
        <v>25</v>
      </c>
      <c r="U1932">
        <v>10</v>
      </c>
      <c r="V1932">
        <v>150</v>
      </c>
      <c r="W1932" s="1" t="s">
        <v>308</v>
      </c>
      <c r="X1932" s="1" t="s">
        <v>309</v>
      </c>
      <c r="Y1932" s="1" t="s">
        <v>74</v>
      </c>
      <c r="Z1932">
        <v>23</v>
      </c>
      <c r="AA1932" s="2">
        <v>46122</v>
      </c>
      <c r="AB1932">
        <v>390633.71</v>
      </c>
      <c r="AC1932">
        <v>577812.57999999996</v>
      </c>
      <c r="AD1932">
        <v>2343802.2599999998</v>
      </c>
      <c r="AE1932" s="1" t="s">
        <v>55</v>
      </c>
      <c r="AF1932" s="2">
        <v>46163</v>
      </c>
      <c r="AG1932" s="2">
        <v>46126</v>
      </c>
      <c r="AH1932" s="2"/>
      <c r="AI1932" s="1" t="s">
        <v>129</v>
      </c>
      <c r="AJ1932" s="1" t="s">
        <v>57</v>
      </c>
    </row>
    <row r="1933" spans="1:36">
      <c r="A1933" s="1" t="s">
        <v>11023</v>
      </c>
      <c r="B1933" s="1" t="s">
        <v>11024</v>
      </c>
      <c r="C1933" s="1" t="s">
        <v>11025</v>
      </c>
      <c r="D1933" s="1" t="s">
        <v>1240</v>
      </c>
      <c r="E1933" s="1" t="s">
        <v>243</v>
      </c>
      <c r="F1933" s="1" t="s">
        <v>244</v>
      </c>
      <c r="G1933" s="1" t="s">
        <v>245</v>
      </c>
      <c r="H1933" s="1" t="s">
        <v>43</v>
      </c>
      <c r="I1933" s="1" t="s">
        <v>44</v>
      </c>
      <c r="J1933" t="s">
        <v>82</v>
      </c>
      <c r="K1933" t="s">
        <v>83</v>
      </c>
      <c r="L1933" s="1" t="s">
        <v>11026</v>
      </c>
      <c r="M1933" s="1" t="s">
        <v>126</v>
      </c>
      <c r="N1933" s="1" t="s">
        <v>278</v>
      </c>
      <c r="O1933" s="1" t="s">
        <v>11027</v>
      </c>
      <c r="P1933" s="1" t="s">
        <v>11028</v>
      </c>
      <c r="Q1933">
        <v>2</v>
      </c>
      <c r="R1933">
        <v>0</v>
      </c>
      <c r="S1933">
        <v>2</v>
      </c>
      <c r="T1933">
        <v>60</v>
      </c>
      <c r="U1933">
        <v>18</v>
      </c>
      <c r="V1933">
        <v>600</v>
      </c>
      <c r="W1933" s="1" t="s">
        <v>151</v>
      </c>
      <c r="X1933" s="1" t="s">
        <v>152</v>
      </c>
      <c r="Y1933" s="1" t="s">
        <v>153</v>
      </c>
      <c r="Z1933">
        <v>38</v>
      </c>
      <c r="AA1933" s="2">
        <v>46066</v>
      </c>
      <c r="AB1933">
        <v>294641.15999999997</v>
      </c>
      <c r="AC1933">
        <v>381349.5</v>
      </c>
      <c r="AD1933">
        <v>589282.31999999995</v>
      </c>
      <c r="AE1933" s="1" t="s">
        <v>55</v>
      </c>
      <c r="AF1933" s="2">
        <v>46190</v>
      </c>
      <c r="AG1933" s="2">
        <v>46068</v>
      </c>
      <c r="AH1933" s="2"/>
      <c r="AI1933" s="1" t="s">
        <v>129</v>
      </c>
      <c r="AJ1933" s="1" t="s">
        <v>57</v>
      </c>
    </row>
    <row r="1934" spans="1:36">
      <c r="A1934" s="1" t="s">
        <v>11029</v>
      </c>
      <c r="B1934" s="1" t="s">
        <v>11030</v>
      </c>
      <c r="C1934" s="1" t="s">
        <v>11031</v>
      </c>
      <c r="D1934" s="1" t="s">
        <v>1372</v>
      </c>
      <c r="E1934" s="1" t="s">
        <v>978</v>
      </c>
      <c r="F1934" s="1" t="s">
        <v>97</v>
      </c>
      <c r="G1934" s="1" t="s">
        <v>1110</v>
      </c>
      <c r="H1934" s="1" t="s">
        <v>43</v>
      </c>
      <c r="I1934" s="1" t="s">
        <v>44</v>
      </c>
      <c r="J1934" t="s">
        <v>65</v>
      </c>
      <c r="K1934" t="s">
        <v>66</v>
      </c>
      <c r="L1934" s="1" t="s">
        <v>3937</v>
      </c>
      <c r="M1934" s="1" t="s">
        <v>100</v>
      </c>
      <c r="N1934" s="1" t="s">
        <v>178</v>
      </c>
      <c r="O1934" s="1" t="s">
        <v>11032</v>
      </c>
      <c r="P1934" s="1" t="s">
        <v>11033</v>
      </c>
      <c r="Q1934">
        <v>0</v>
      </c>
      <c r="R1934">
        <v>0</v>
      </c>
      <c r="S1934">
        <v>0</v>
      </c>
      <c r="T1934">
        <v>40</v>
      </c>
      <c r="U1934">
        <v>12</v>
      </c>
      <c r="V1934">
        <v>160</v>
      </c>
      <c r="W1934" s="1" t="s">
        <v>52</v>
      </c>
      <c r="X1934" s="1" t="s">
        <v>53</v>
      </c>
      <c r="Y1934" s="1" t="s">
        <v>54</v>
      </c>
      <c r="Z1934">
        <v>8</v>
      </c>
      <c r="AA1934" s="2">
        <v>46169</v>
      </c>
      <c r="AB1934">
        <v>46910.31</v>
      </c>
      <c r="AC1934">
        <v>72687.87</v>
      </c>
      <c r="AD1934">
        <v>0</v>
      </c>
      <c r="AE1934" s="1" t="s">
        <v>55</v>
      </c>
      <c r="AF1934" s="2">
        <v>46190</v>
      </c>
      <c r="AG1934" s="2">
        <v>46179</v>
      </c>
      <c r="AH1934" s="2"/>
      <c r="AI1934" s="1" t="s">
        <v>56</v>
      </c>
      <c r="AJ1934" s="1" t="s">
        <v>57</v>
      </c>
    </row>
    <row r="1935" spans="1:36">
      <c r="A1935" s="1" t="s">
        <v>11034</v>
      </c>
      <c r="B1935" s="1" t="s">
        <v>11035</v>
      </c>
      <c r="C1935" s="1" t="s">
        <v>11036</v>
      </c>
      <c r="D1935" s="1" t="s">
        <v>799</v>
      </c>
      <c r="E1935" s="1" t="s">
        <v>254</v>
      </c>
      <c r="F1935" s="1" t="s">
        <v>135</v>
      </c>
      <c r="G1935" s="1" t="s">
        <v>706</v>
      </c>
      <c r="H1935" s="1" t="s">
        <v>137</v>
      </c>
      <c r="I1935" s="1" t="s">
        <v>44</v>
      </c>
      <c r="J1935" t="s">
        <v>45</v>
      </c>
      <c r="K1935" t="s">
        <v>46</v>
      </c>
      <c r="L1935" s="1" t="s">
        <v>2745</v>
      </c>
      <c r="M1935" s="1" t="s">
        <v>48</v>
      </c>
      <c r="N1935" s="1" t="s">
        <v>49</v>
      </c>
      <c r="O1935" s="1" t="s">
        <v>11037</v>
      </c>
      <c r="P1935" s="1" t="s">
        <v>11038</v>
      </c>
      <c r="Q1935">
        <v>232</v>
      </c>
      <c r="R1935">
        <v>41</v>
      </c>
      <c r="S1935">
        <v>191</v>
      </c>
      <c r="T1935">
        <v>30</v>
      </c>
      <c r="U1935">
        <v>15</v>
      </c>
      <c r="V1935">
        <v>300</v>
      </c>
      <c r="W1935" s="1" t="s">
        <v>151</v>
      </c>
      <c r="X1935" s="1" t="s">
        <v>152</v>
      </c>
      <c r="Y1935" s="1" t="s">
        <v>153</v>
      </c>
      <c r="Z1935">
        <v>36</v>
      </c>
      <c r="AA1935" s="2">
        <v>45702</v>
      </c>
      <c r="AB1935">
        <v>14460.17</v>
      </c>
      <c r="AC1935">
        <v>20085.04</v>
      </c>
      <c r="AD1935">
        <v>3354759.44</v>
      </c>
      <c r="AE1935" s="1" t="s">
        <v>55</v>
      </c>
      <c r="AF1935" s="2">
        <v>46164</v>
      </c>
      <c r="AG1935" s="2">
        <v>45713</v>
      </c>
      <c r="AH1935" s="2">
        <v>46334</v>
      </c>
      <c r="AI1935" s="1" t="s">
        <v>91</v>
      </c>
      <c r="AJ1935" s="1" t="s">
        <v>92</v>
      </c>
    </row>
    <row r="1936" spans="1:36">
      <c r="A1936" s="1" t="s">
        <v>11039</v>
      </c>
      <c r="B1936" s="1" t="s">
        <v>11040</v>
      </c>
      <c r="C1936" s="1" t="s">
        <v>11041</v>
      </c>
      <c r="D1936" s="1" t="s">
        <v>264</v>
      </c>
      <c r="E1936" s="1" t="s">
        <v>265</v>
      </c>
      <c r="F1936" s="1" t="s">
        <v>266</v>
      </c>
      <c r="G1936" s="1" t="s">
        <v>267</v>
      </c>
      <c r="H1936" s="1" t="s">
        <v>43</v>
      </c>
      <c r="I1936" s="1" t="s">
        <v>44</v>
      </c>
      <c r="J1936" t="s">
        <v>65</v>
      </c>
      <c r="K1936" t="s">
        <v>66</v>
      </c>
      <c r="L1936" s="1" t="s">
        <v>11042</v>
      </c>
      <c r="M1936" s="1" t="s">
        <v>48</v>
      </c>
      <c r="N1936" s="1" t="s">
        <v>203</v>
      </c>
      <c r="O1936" s="1" t="s">
        <v>11043</v>
      </c>
      <c r="P1936" s="1" t="s">
        <v>11044</v>
      </c>
      <c r="Q1936">
        <v>83</v>
      </c>
      <c r="R1936">
        <v>9</v>
      </c>
      <c r="S1936">
        <v>74</v>
      </c>
      <c r="T1936">
        <v>60</v>
      </c>
      <c r="U1936">
        <v>18</v>
      </c>
      <c r="V1936">
        <v>600</v>
      </c>
      <c r="W1936" s="1" t="s">
        <v>52</v>
      </c>
      <c r="X1936" s="1" t="s">
        <v>53</v>
      </c>
      <c r="Y1936" s="1" t="s">
        <v>54</v>
      </c>
      <c r="Z1936">
        <v>2</v>
      </c>
      <c r="AA1936" s="2">
        <v>45775</v>
      </c>
      <c r="AB1936">
        <v>253702.75</v>
      </c>
      <c r="AC1936">
        <v>392465.94</v>
      </c>
      <c r="AD1936">
        <v>21057328.25</v>
      </c>
      <c r="AE1936" s="1" t="s">
        <v>55</v>
      </c>
      <c r="AF1936" s="2">
        <v>46182</v>
      </c>
      <c r="AG1936" s="2">
        <v>45776</v>
      </c>
      <c r="AH1936" s="2"/>
      <c r="AI1936" s="1" t="s">
        <v>91</v>
      </c>
      <c r="AJ1936" s="1" t="s">
        <v>92</v>
      </c>
    </row>
    <row r="1937" spans="1:36">
      <c r="A1937" s="1" t="s">
        <v>11045</v>
      </c>
      <c r="B1937" s="1" t="s">
        <v>11046</v>
      </c>
      <c r="C1937" s="1" t="s">
        <v>11047</v>
      </c>
      <c r="D1937" s="1" t="s">
        <v>61</v>
      </c>
      <c r="E1937" s="1" t="s">
        <v>62</v>
      </c>
      <c r="F1937" s="1" t="s">
        <v>63</v>
      </c>
      <c r="G1937" s="1" t="s">
        <v>64</v>
      </c>
      <c r="H1937" s="1" t="s">
        <v>43</v>
      </c>
      <c r="I1937" s="1" t="s">
        <v>44</v>
      </c>
      <c r="J1937" t="s">
        <v>65</v>
      </c>
      <c r="K1937" t="s">
        <v>66</v>
      </c>
      <c r="L1937" s="1" t="s">
        <v>8708</v>
      </c>
      <c r="M1937" s="1" t="s">
        <v>68</v>
      </c>
      <c r="N1937" s="1" t="s">
        <v>178</v>
      </c>
      <c r="O1937" s="1" t="s">
        <v>11048</v>
      </c>
      <c r="P1937" s="1" t="s">
        <v>11049</v>
      </c>
      <c r="Q1937">
        <v>382</v>
      </c>
      <c r="R1937">
        <v>98</v>
      </c>
      <c r="S1937">
        <v>284</v>
      </c>
      <c r="T1937">
        <v>60</v>
      </c>
      <c r="U1937">
        <v>18</v>
      </c>
      <c r="V1937">
        <v>600</v>
      </c>
      <c r="W1937" s="1" t="s">
        <v>52</v>
      </c>
      <c r="X1937" s="1" t="s">
        <v>53</v>
      </c>
      <c r="Y1937" s="1" t="s">
        <v>54</v>
      </c>
      <c r="Z1937">
        <v>5</v>
      </c>
      <c r="AA1937" s="2">
        <v>46082</v>
      </c>
      <c r="AB1937">
        <v>80137.759999999995</v>
      </c>
      <c r="AC1937">
        <v>106326.14</v>
      </c>
      <c r="AD1937">
        <v>30612624.32</v>
      </c>
      <c r="AE1937" s="1" t="s">
        <v>55</v>
      </c>
      <c r="AF1937" s="2">
        <v>46143</v>
      </c>
      <c r="AG1937" s="2">
        <v>46097</v>
      </c>
      <c r="AH1937" s="2">
        <v>46330</v>
      </c>
      <c r="AI1937" s="1" t="s">
        <v>91</v>
      </c>
      <c r="AJ1937" s="1" t="s">
        <v>92</v>
      </c>
    </row>
    <row r="1938" spans="1:36">
      <c r="A1938" s="1" t="s">
        <v>11050</v>
      </c>
      <c r="B1938" s="1" t="s">
        <v>11051</v>
      </c>
      <c r="C1938" s="1" t="s">
        <v>11052</v>
      </c>
      <c r="D1938" s="1" t="s">
        <v>426</v>
      </c>
      <c r="E1938" s="1" t="s">
        <v>146</v>
      </c>
      <c r="F1938" s="1" t="s">
        <v>266</v>
      </c>
      <c r="G1938" s="1" t="s">
        <v>313</v>
      </c>
      <c r="H1938" s="1" t="s">
        <v>43</v>
      </c>
      <c r="I1938" s="1" t="s">
        <v>44</v>
      </c>
      <c r="J1938" t="s">
        <v>82</v>
      </c>
      <c r="K1938" t="s">
        <v>83</v>
      </c>
      <c r="L1938" s="1" t="s">
        <v>7036</v>
      </c>
      <c r="M1938" s="1" t="s">
        <v>168</v>
      </c>
      <c r="N1938" s="1" t="s">
        <v>115</v>
      </c>
      <c r="O1938" s="1" t="s">
        <v>11053</v>
      </c>
      <c r="P1938" s="1" t="s">
        <v>11054</v>
      </c>
      <c r="Q1938">
        <v>8</v>
      </c>
      <c r="R1938">
        <v>0</v>
      </c>
      <c r="S1938">
        <v>8</v>
      </c>
      <c r="T1938">
        <v>15</v>
      </c>
      <c r="U1938">
        <v>4</v>
      </c>
      <c r="V1938">
        <v>90</v>
      </c>
      <c r="W1938" s="1" t="s">
        <v>161</v>
      </c>
      <c r="X1938" s="1" t="s">
        <v>162</v>
      </c>
      <c r="Y1938" s="1" t="s">
        <v>54</v>
      </c>
      <c r="Z1938">
        <v>4</v>
      </c>
      <c r="AA1938" s="2">
        <v>46126</v>
      </c>
      <c r="AB1938">
        <v>697367</v>
      </c>
      <c r="AC1938">
        <v>813722.33</v>
      </c>
      <c r="AD1938">
        <v>5578936</v>
      </c>
      <c r="AE1938" s="1" t="s">
        <v>55</v>
      </c>
      <c r="AF1938" s="2">
        <v>46167</v>
      </c>
      <c r="AG1938" s="2">
        <v>46141</v>
      </c>
      <c r="AH1938" s="2"/>
      <c r="AI1938" s="1" t="s">
        <v>129</v>
      </c>
      <c r="AJ1938" s="1" t="s">
        <v>57</v>
      </c>
    </row>
    <row r="1939" spans="1:36">
      <c r="A1939" s="1" t="s">
        <v>11055</v>
      </c>
      <c r="B1939" s="1" t="s">
        <v>11056</v>
      </c>
      <c r="C1939" s="1" t="s">
        <v>11057</v>
      </c>
      <c r="D1939" s="1" t="s">
        <v>378</v>
      </c>
      <c r="E1939" s="1" t="s">
        <v>110</v>
      </c>
      <c r="F1939" s="1" t="s">
        <v>63</v>
      </c>
      <c r="G1939" s="1" t="s">
        <v>384</v>
      </c>
      <c r="H1939" s="1" t="s">
        <v>43</v>
      </c>
      <c r="I1939" s="1" t="s">
        <v>44</v>
      </c>
      <c r="J1939" t="s">
        <v>65</v>
      </c>
      <c r="K1939" t="s">
        <v>66</v>
      </c>
      <c r="L1939" s="1" t="s">
        <v>11058</v>
      </c>
      <c r="M1939" s="1" t="s">
        <v>114</v>
      </c>
      <c r="N1939" s="1" t="s">
        <v>101</v>
      </c>
      <c r="O1939" s="1" t="s">
        <v>11059</v>
      </c>
      <c r="P1939" s="1" t="s">
        <v>11060</v>
      </c>
      <c r="Q1939">
        <v>62</v>
      </c>
      <c r="R1939">
        <v>19</v>
      </c>
      <c r="S1939">
        <v>43</v>
      </c>
      <c r="T1939">
        <v>20</v>
      </c>
      <c r="U1939">
        <v>8</v>
      </c>
      <c r="V1939">
        <v>120</v>
      </c>
      <c r="W1939" s="1" t="s">
        <v>52</v>
      </c>
      <c r="X1939" s="1" t="s">
        <v>53</v>
      </c>
      <c r="Y1939" s="1" t="s">
        <v>54</v>
      </c>
      <c r="Z1939">
        <v>4</v>
      </c>
      <c r="AA1939" s="2">
        <v>46013</v>
      </c>
      <c r="AB1939">
        <v>69806.929999999993</v>
      </c>
      <c r="AC1939">
        <v>106160.71</v>
      </c>
      <c r="AD1939">
        <v>4328029.66</v>
      </c>
      <c r="AE1939" s="1" t="s">
        <v>55</v>
      </c>
      <c r="AF1939" s="2">
        <v>46156</v>
      </c>
      <c r="AG1939" s="2">
        <v>46017</v>
      </c>
      <c r="AH1939" s="2">
        <v>46856</v>
      </c>
      <c r="AI1939" s="1" t="s">
        <v>91</v>
      </c>
      <c r="AJ1939" s="1" t="s">
        <v>92</v>
      </c>
    </row>
    <row r="1940" spans="1:36">
      <c r="A1940" s="1" t="s">
        <v>11061</v>
      </c>
      <c r="B1940" s="1" t="s">
        <v>11062</v>
      </c>
      <c r="C1940" s="1" t="s">
        <v>11063</v>
      </c>
      <c r="D1940" s="1" t="s">
        <v>486</v>
      </c>
      <c r="E1940" s="1" t="s">
        <v>254</v>
      </c>
      <c r="F1940" s="1" t="s">
        <v>217</v>
      </c>
      <c r="G1940" s="1" t="s">
        <v>255</v>
      </c>
      <c r="H1940" s="1" t="s">
        <v>43</v>
      </c>
      <c r="I1940" s="1" t="s">
        <v>44</v>
      </c>
      <c r="J1940" t="s">
        <v>65</v>
      </c>
      <c r="K1940" t="s">
        <v>66</v>
      </c>
      <c r="L1940" s="1" t="s">
        <v>11064</v>
      </c>
      <c r="M1940" s="1" t="s">
        <v>100</v>
      </c>
      <c r="N1940" s="1" t="s">
        <v>69</v>
      </c>
      <c r="O1940" s="1" t="s">
        <v>11065</v>
      </c>
      <c r="P1940" s="1" t="s">
        <v>11066</v>
      </c>
      <c r="Q1940">
        <v>283</v>
      </c>
      <c r="R1940">
        <v>34</v>
      </c>
      <c r="S1940">
        <v>249</v>
      </c>
      <c r="T1940">
        <v>40</v>
      </c>
      <c r="U1940">
        <v>20</v>
      </c>
      <c r="V1940">
        <v>320</v>
      </c>
      <c r="W1940" s="1" t="s">
        <v>181</v>
      </c>
      <c r="X1940" s="1" t="s">
        <v>182</v>
      </c>
      <c r="Y1940" s="1" t="s">
        <v>54</v>
      </c>
      <c r="Z1940">
        <v>11</v>
      </c>
      <c r="AA1940" s="2">
        <v>45679</v>
      </c>
      <c r="AB1940">
        <v>242514.77</v>
      </c>
      <c r="AC1940">
        <v>327086.67</v>
      </c>
      <c r="AD1940">
        <v>68631679.909999996</v>
      </c>
      <c r="AE1940" s="1" t="s">
        <v>55</v>
      </c>
      <c r="AF1940" s="2">
        <v>46187</v>
      </c>
      <c r="AG1940" s="2">
        <v>45680</v>
      </c>
      <c r="AH1940" s="2"/>
      <c r="AI1940" s="1" t="s">
        <v>91</v>
      </c>
      <c r="AJ1940" s="1" t="s">
        <v>92</v>
      </c>
    </row>
    <row r="1941" spans="1:36">
      <c r="A1941" s="1" t="s">
        <v>11067</v>
      </c>
      <c r="B1941" s="1" t="s">
        <v>11068</v>
      </c>
      <c r="C1941" s="1" t="s">
        <v>11069</v>
      </c>
      <c r="D1941" s="1" t="s">
        <v>799</v>
      </c>
      <c r="E1941" s="1" t="s">
        <v>254</v>
      </c>
      <c r="F1941" s="1" t="s">
        <v>135</v>
      </c>
      <c r="G1941" s="1" t="s">
        <v>136</v>
      </c>
      <c r="H1941" s="1" t="s">
        <v>137</v>
      </c>
      <c r="I1941" s="1" t="s">
        <v>44</v>
      </c>
      <c r="J1941" t="s">
        <v>65</v>
      </c>
      <c r="K1941" t="s">
        <v>66</v>
      </c>
      <c r="L1941" s="1" t="s">
        <v>1379</v>
      </c>
      <c r="M1941" s="1" t="s">
        <v>48</v>
      </c>
      <c r="N1941" s="1" t="s">
        <v>69</v>
      </c>
      <c r="O1941" s="1" t="s">
        <v>11070</v>
      </c>
      <c r="P1941" s="1" t="s">
        <v>11071</v>
      </c>
      <c r="Q1941">
        <v>15</v>
      </c>
      <c r="R1941">
        <v>3</v>
      </c>
      <c r="S1941">
        <v>12</v>
      </c>
      <c r="T1941">
        <v>50</v>
      </c>
      <c r="U1941">
        <v>25</v>
      </c>
      <c r="V1941">
        <v>300</v>
      </c>
      <c r="W1941" s="1" t="s">
        <v>161</v>
      </c>
      <c r="X1941" s="1" t="s">
        <v>162</v>
      </c>
      <c r="Y1941" s="1" t="s">
        <v>54</v>
      </c>
      <c r="Z1941">
        <v>3</v>
      </c>
      <c r="AA1941" s="2">
        <v>45720</v>
      </c>
      <c r="AB1941">
        <v>35071.949999999997</v>
      </c>
      <c r="AC1941">
        <v>52392.05</v>
      </c>
      <c r="AD1941">
        <v>526079.25</v>
      </c>
      <c r="AE1941" s="1" t="s">
        <v>55</v>
      </c>
      <c r="AF1941" s="2">
        <v>46172</v>
      </c>
      <c r="AG1941" s="2">
        <v>45728</v>
      </c>
      <c r="AH1941" s="2">
        <v>46492</v>
      </c>
      <c r="AI1941" s="1" t="s">
        <v>129</v>
      </c>
      <c r="AJ1941" s="1" t="s">
        <v>57</v>
      </c>
    </row>
    <row r="1942" spans="1:36">
      <c r="A1942" s="1" t="s">
        <v>11072</v>
      </c>
      <c r="B1942" s="1" t="s">
        <v>11073</v>
      </c>
      <c r="C1942" s="1" t="s">
        <v>11074</v>
      </c>
      <c r="D1942" s="1" t="s">
        <v>1135</v>
      </c>
      <c r="E1942" s="1" t="s">
        <v>122</v>
      </c>
      <c r="F1942" s="1" t="s">
        <v>123</v>
      </c>
      <c r="G1942" s="1" t="s">
        <v>200</v>
      </c>
      <c r="H1942" s="1" t="s">
        <v>43</v>
      </c>
      <c r="I1942" s="1" t="s">
        <v>44</v>
      </c>
      <c r="J1942" t="s">
        <v>82</v>
      </c>
      <c r="K1942" t="s">
        <v>83</v>
      </c>
      <c r="L1942" s="1" t="s">
        <v>11075</v>
      </c>
      <c r="M1942" s="1" t="s">
        <v>126</v>
      </c>
      <c r="N1942" s="1" t="s">
        <v>49</v>
      </c>
      <c r="O1942" s="1" t="s">
        <v>11076</v>
      </c>
      <c r="P1942" s="1" t="s">
        <v>11077</v>
      </c>
      <c r="Q1942">
        <v>14</v>
      </c>
      <c r="R1942">
        <v>4</v>
      </c>
      <c r="S1942">
        <v>10</v>
      </c>
      <c r="U1942">
        <v>6</v>
      </c>
      <c r="V1942">
        <v>120</v>
      </c>
      <c r="W1942" s="1" t="s">
        <v>104</v>
      </c>
      <c r="X1942" s="1" t="s">
        <v>105</v>
      </c>
      <c r="Y1942" s="1" t="s">
        <v>54</v>
      </c>
      <c r="Z1942">
        <v>6</v>
      </c>
      <c r="AA1942" s="2">
        <v>45750</v>
      </c>
      <c r="AB1942">
        <v>346359.77</v>
      </c>
      <c r="AC1942">
        <v>499103.47</v>
      </c>
      <c r="AD1942">
        <v>4849036.78</v>
      </c>
      <c r="AE1942" s="1" t="s">
        <v>55</v>
      </c>
      <c r="AF1942" s="2">
        <v>46144</v>
      </c>
      <c r="AG1942" s="2">
        <v>45758</v>
      </c>
      <c r="AH1942" s="2"/>
      <c r="AI1942" s="1" t="s">
        <v>129</v>
      </c>
      <c r="AJ1942" s="1" t="s">
        <v>57</v>
      </c>
    </row>
    <row r="1943" spans="1:36">
      <c r="A1943" s="1" t="s">
        <v>11078</v>
      </c>
      <c r="B1943" s="1" t="s">
        <v>11079</v>
      </c>
      <c r="C1943" s="1" t="s">
        <v>11080</v>
      </c>
      <c r="D1943" s="1" t="s">
        <v>1318</v>
      </c>
      <c r="E1943" s="1" t="s">
        <v>62</v>
      </c>
      <c r="F1943" s="1" t="s">
        <v>363</v>
      </c>
      <c r="G1943" s="1" t="s">
        <v>434</v>
      </c>
      <c r="H1943" s="1" t="s">
        <v>43</v>
      </c>
      <c r="I1943" s="1" t="s">
        <v>44</v>
      </c>
      <c r="J1943" t="s">
        <v>45</v>
      </c>
      <c r="K1943" t="s">
        <v>46</v>
      </c>
      <c r="L1943" s="1" t="s">
        <v>11081</v>
      </c>
      <c r="M1943" s="1" t="s">
        <v>139</v>
      </c>
      <c r="N1943" s="1" t="s">
        <v>203</v>
      </c>
      <c r="O1943" s="1" t="s">
        <v>11082</v>
      </c>
      <c r="P1943" s="1" t="s">
        <v>11083</v>
      </c>
      <c r="Q1943">
        <v>7</v>
      </c>
      <c r="R1943">
        <v>0</v>
      </c>
      <c r="S1943">
        <v>7</v>
      </c>
      <c r="T1943">
        <v>20</v>
      </c>
      <c r="U1943">
        <v>8</v>
      </c>
      <c r="V1943">
        <v>120</v>
      </c>
      <c r="W1943" s="1" t="s">
        <v>249</v>
      </c>
      <c r="X1943" s="1" t="s">
        <v>375</v>
      </c>
      <c r="Y1943" s="1" t="s">
        <v>54</v>
      </c>
      <c r="Z1943">
        <v>9</v>
      </c>
      <c r="AA1943" s="2">
        <v>45991</v>
      </c>
      <c r="AB1943">
        <v>9548.32</v>
      </c>
      <c r="AC1943">
        <v>11310.62</v>
      </c>
      <c r="AD1943">
        <v>66838.240000000005</v>
      </c>
      <c r="AE1943" s="1" t="s">
        <v>55</v>
      </c>
      <c r="AF1943" s="2">
        <v>46145</v>
      </c>
      <c r="AG1943" s="2">
        <v>45999</v>
      </c>
      <c r="AH1943" s="2"/>
      <c r="AI1943" s="1" t="s">
        <v>129</v>
      </c>
      <c r="AJ1943" s="1" t="s">
        <v>57</v>
      </c>
    </row>
    <row r="1944" spans="1:36">
      <c r="A1944" s="1" t="s">
        <v>11084</v>
      </c>
      <c r="B1944" s="1" t="s">
        <v>11085</v>
      </c>
      <c r="C1944" s="1" t="s">
        <v>11086</v>
      </c>
      <c r="D1944" s="1" t="s">
        <v>355</v>
      </c>
      <c r="E1944" s="1" t="s">
        <v>62</v>
      </c>
      <c r="F1944" s="1" t="s">
        <v>123</v>
      </c>
      <c r="G1944" s="1" t="s">
        <v>124</v>
      </c>
      <c r="H1944" s="1" t="s">
        <v>43</v>
      </c>
      <c r="I1944" s="1" t="s">
        <v>44</v>
      </c>
      <c r="J1944" t="s">
        <v>65</v>
      </c>
      <c r="K1944" t="s">
        <v>66</v>
      </c>
      <c r="L1944" s="1" t="s">
        <v>11087</v>
      </c>
      <c r="M1944" s="1" t="s">
        <v>114</v>
      </c>
      <c r="N1944" s="1" t="s">
        <v>278</v>
      </c>
      <c r="O1944" s="1" t="s">
        <v>11088</v>
      </c>
      <c r="P1944" s="1" t="s">
        <v>11089</v>
      </c>
      <c r="Q1944">
        <v>88</v>
      </c>
      <c r="R1944">
        <v>15</v>
      </c>
      <c r="S1944">
        <v>73</v>
      </c>
      <c r="T1944">
        <v>15</v>
      </c>
      <c r="U1944">
        <v>7</v>
      </c>
      <c r="V1944">
        <v>90</v>
      </c>
      <c r="W1944" s="1" t="s">
        <v>161</v>
      </c>
      <c r="X1944" s="1" t="s">
        <v>162</v>
      </c>
      <c r="Y1944" s="1" t="s">
        <v>54</v>
      </c>
      <c r="Z1944">
        <v>3</v>
      </c>
      <c r="AA1944" s="2">
        <v>45901</v>
      </c>
      <c r="AB1944">
        <v>585823.05000000005</v>
      </c>
      <c r="AC1944">
        <v>832111.16</v>
      </c>
      <c r="AD1944">
        <v>51552428.399999999</v>
      </c>
      <c r="AE1944" s="1" t="s">
        <v>55</v>
      </c>
      <c r="AF1944" s="2">
        <v>46193</v>
      </c>
      <c r="AG1944" s="2">
        <v>45911</v>
      </c>
      <c r="AH1944" s="2"/>
      <c r="AI1944" s="1" t="s">
        <v>91</v>
      </c>
      <c r="AJ1944" s="1" t="s">
        <v>92</v>
      </c>
    </row>
    <row r="1945" spans="1:36">
      <c r="A1945" s="1" t="s">
        <v>11090</v>
      </c>
      <c r="B1945" s="1" t="s">
        <v>11091</v>
      </c>
      <c r="C1945" s="1" t="s">
        <v>11092</v>
      </c>
      <c r="D1945" s="1" t="s">
        <v>355</v>
      </c>
      <c r="E1945" s="1" t="s">
        <v>62</v>
      </c>
      <c r="F1945" s="1" t="s">
        <v>123</v>
      </c>
      <c r="G1945" s="1" t="s">
        <v>200</v>
      </c>
      <c r="H1945" s="1" t="s">
        <v>43</v>
      </c>
      <c r="I1945" s="1" t="s">
        <v>44</v>
      </c>
      <c r="J1945" t="s">
        <v>65</v>
      </c>
      <c r="K1945" t="s">
        <v>66</v>
      </c>
      <c r="L1945" s="1" t="s">
        <v>3961</v>
      </c>
      <c r="M1945" s="1" t="s">
        <v>114</v>
      </c>
      <c r="N1945" s="1" t="s">
        <v>115</v>
      </c>
      <c r="O1945" s="1" t="s">
        <v>11093</v>
      </c>
      <c r="P1945" s="1" t="s">
        <v>11094</v>
      </c>
      <c r="Q1945">
        <v>96</v>
      </c>
      <c r="R1945">
        <v>3</v>
      </c>
      <c r="S1945">
        <v>93</v>
      </c>
      <c r="T1945">
        <v>15</v>
      </c>
      <c r="U1945">
        <v>6</v>
      </c>
      <c r="V1945">
        <v>60</v>
      </c>
      <c r="W1945" s="1" t="s">
        <v>229</v>
      </c>
      <c r="X1945" s="1" t="s">
        <v>230</v>
      </c>
      <c r="Y1945" s="1" t="s">
        <v>153</v>
      </c>
      <c r="Z1945">
        <v>30</v>
      </c>
      <c r="AA1945" s="2">
        <v>46053</v>
      </c>
      <c r="AB1945">
        <v>564347.1</v>
      </c>
      <c r="AC1945">
        <v>802267.9</v>
      </c>
      <c r="AD1945">
        <v>54177321.600000001</v>
      </c>
      <c r="AE1945" s="1" t="s">
        <v>55</v>
      </c>
      <c r="AF1945" s="2">
        <v>46156</v>
      </c>
      <c r="AG1945" s="2">
        <v>46061</v>
      </c>
      <c r="AH1945" s="2"/>
      <c r="AI1945" s="1" t="s">
        <v>410</v>
      </c>
      <c r="AJ1945" s="1" t="s">
        <v>92</v>
      </c>
    </row>
    <row r="1946" spans="1:36">
      <c r="A1946" s="1" t="s">
        <v>11095</v>
      </c>
      <c r="B1946" s="1" t="s">
        <v>11096</v>
      </c>
      <c r="C1946" s="1" t="s">
        <v>11097</v>
      </c>
      <c r="D1946" s="1" t="s">
        <v>1148</v>
      </c>
      <c r="E1946" s="1" t="s">
        <v>62</v>
      </c>
      <c r="F1946" s="1" t="s">
        <v>80</v>
      </c>
      <c r="G1946" s="1" t="s">
        <v>81</v>
      </c>
      <c r="H1946" s="1" t="s">
        <v>43</v>
      </c>
      <c r="I1946" s="1" t="s">
        <v>44</v>
      </c>
      <c r="J1946" t="s">
        <v>45</v>
      </c>
      <c r="K1946" t="s">
        <v>46</v>
      </c>
      <c r="L1946" s="1" t="s">
        <v>1618</v>
      </c>
      <c r="M1946" s="1" t="s">
        <v>48</v>
      </c>
      <c r="N1946" s="1" t="s">
        <v>203</v>
      </c>
      <c r="O1946" s="1" t="s">
        <v>11098</v>
      </c>
      <c r="P1946" s="1" t="s">
        <v>11099</v>
      </c>
      <c r="Q1946">
        <v>99</v>
      </c>
      <c r="R1946">
        <v>15</v>
      </c>
      <c r="S1946">
        <v>84</v>
      </c>
      <c r="T1946">
        <v>15</v>
      </c>
      <c r="U1946">
        <v>4</v>
      </c>
      <c r="V1946">
        <v>120</v>
      </c>
      <c r="W1946" s="1" t="s">
        <v>181</v>
      </c>
      <c r="X1946" s="1" t="s">
        <v>182</v>
      </c>
      <c r="Y1946" s="1" t="s">
        <v>54</v>
      </c>
      <c r="Z1946">
        <v>9</v>
      </c>
      <c r="AA1946" s="2">
        <v>46178</v>
      </c>
      <c r="AB1946">
        <v>987786.55</v>
      </c>
      <c r="AC1946">
        <v>1524838.52</v>
      </c>
      <c r="AD1946">
        <v>97790868.450000003</v>
      </c>
      <c r="AE1946" s="1" t="s">
        <v>55</v>
      </c>
      <c r="AF1946" s="2">
        <v>46196</v>
      </c>
      <c r="AG1946" s="2">
        <v>46184</v>
      </c>
      <c r="AH1946" s="2"/>
      <c r="AI1946" s="1" t="s">
        <v>91</v>
      </c>
      <c r="AJ1946" s="1" t="s">
        <v>92</v>
      </c>
    </row>
    <row r="1947" spans="1:36">
      <c r="A1947" s="1" t="s">
        <v>11100</v>
      </c>
      <c r="B1947" s="1" t="s">
        <v>11101</v>
      </c>
      <c r="C1947" s="1" t="s">
        <v>11102</v>
      </c>
      <c r="D1947" s="1" t="s">
        <v>185</v>
      </c>
      <c r="E1947" s="1" t="s">
        <v>186</v>
      </c>
      <c r="F1947" s="1" t="s">
        <v>111</v>
      </c>
      <c r="G1947" s="1" t="s">
        <v>112</v>
      </c>
      <c r="H1947" s="1" t="s">
        <v>43</v>
      </c>
      <c r="I1947" s="1" t="s">
        <v>44</v>
      </c>
      <c r="J1947" t="s">
        <v>45</v>
      </c>
      <c r="K1947" t="s">
        <v>46</v>
      </c>
      <c r="L1947" s="1" t="s">
        <v>5040</v>
      </c>
      <c r="M1947" s="1" t="s">
        <v>100</v>
      </c>
      <c r="N1947" s="1" t="s">
        <v>115</v>
      </c>
      <c r="O1947" s="1" t="s">
        <v>11103</v>
      </c>
      <c r="P1947" s="1" t="s">
        <v>11104</v>
      </c>
      <c r="Q1947">
        <v>382</v>
      </c>
      <c r="R1947">
        <v>140</v>
      </c>
      <c r="S1947">
        <v>242</v>
      </c>
      <c r="T1947">
        <v>75</v>
      </c>
      <c r="U1947">
        <v>37</v>
      </c>
      <c r="V1947">
        <v>375</v>
      </c>
      <c r="W1947" s="1" t="s">
        <v>181</v>
      </c>
      <c r="X1947" s="1" t="s">
        <v>182</v>
      </c>
      <c r="Y1947" s="1" t="s">
        <v>54</v>
      </c>
      <c r="Z1947">
        <v>12</v>
      </c>
      <c r="AA1947" s="2">
        <v>46162</v>
      </c>
      <c r="AB1947">
        <v>258708.6</v>
      </c>
      <c r="AC1947">
        <v>397547.64</v>
      </c>
      <c r="AD1947">
        <v>98826685.200000003</v>
      </c>
      <c r="AE1947" s="1" t="s">
        <v>55</v>
      </c>
      <c r="AF1947" s="2">
        <v>46183</v>
      </c>
      <c r="AG1947" s="2">
        <v>46169</v>
      </c>
      <c r="AH1947" s="2"/>
      <c r="AI1947" s="1" t="s">
        <v>410</v>
      </c>
      <c r="AJ1947" s="1" t="s">
        <v>92</v>
      </c>
    </row>
    <row r="1948" spans="1:36">
      <c r="A1948" s="1" t="s">
        <v>11105</v>
      </c>
      <c r="B1948" s="1" t="s">
        <v>11106</v>
      </c>
      <c r="C1948" s="1" t="s">
        <v>11107</v>
      </c>
      <c r="D1948" s="1" t="s">
        <v>1009</v>
      </c>
      <c r="E1948" s="1" t="s">
        <v>186</v>
      </c>
      <c r="F1948" s="1" t="s">
        <v>363</v>
      </c>
      <c r="G1948" s="1" t="s">
        <v>434</v>
      </c>
      <c r="H1948" s="1" t="s">
        <v>43</v>
      </c>
      <c r="I1948" s="1" t="s">
        <v>44</v>
      </c>
      <c r="J1948" t="s">
        <v>82</v>
      </c>
      <c r="K1948" t="s">
        <v>83</v>
      </c>
      <c r="L1948" s="1" t="s">
        <v>11108</v>
      </c>
      <c r="M1948" s="1" t="s">
        <v>100</v>
      </c>
      <c r="N1948" s="1" t="s">
        <v>69</v>
      </c>
      <c r="O1948" s="1" t="s">
        <v>11109</v>
      </c>
      <c r="P1948" s="1" t="s">
        <v>11110</v>
      </c>
      <c r="Q1948">
        <v>86</v>
      </c>
      <c r="R1948">
        <v>12</v>
      </c>
      <c r="S1948">
        <v>74</v>
      </c>
      <c r="T1948">
        <v>40</v>
      </c>
      <c r="U1948">
        <v>16</v>
      </c>
      <c r="V1948">
        <v>320</v>
      </c>
      <c r="W1948" s="1" t="s">
        <v>151</v>
      </c>
      <c r="X1948" s="1" t="s">
        <v>152</v>
      </c>
      <c r="Y1948" s="1" t="s">
        <v>153</v>
      </c>
      <c r="Z1948">
        <v>34</v>
      </c>
      <c r="AA1948" s="2">
        <v>45686</v>
      </c>
      <c r="AB1948">
        <v>59719.4</v>
      </c>
      <c r="AC1948">
        <v>78403.7</v>
      </c>
      <c r="AD1948">
        <v>5135868.4000000004</v>
      </c>
      <c r="AE1948" s="1" t="s">
        <v>55</v>
      </c>
      <c r="AF1948" s="2">
        <v>46169</v>
      </c>
      <c r="AG1948" s="2">
        <v>45699</v>
      </c>
      <c r="AH1948" s="2"/>
      <c r="AI1948" s="1" t="s">
        <v>91</v>
      </c>
      <c r="AJ1948" s="1" t="s">
        <v>92</v>
      </c>
    </row>
    <row r="1949" spans="1:36">
      <c r="A1949" s="1" t="s">
        <v>11111</v>
      </c>
      <c r="B1949" s="1" t="s">
        <v>11112</v>
      </c>
      <c r="C1949" s="1" t="s">
        <v>11113</v>
      </c>
      <c r="D1949" s="1" t="s">
        <v>643</v>
      </c>
      <c r="E1949" s="1" t="s">
        <v>62</v>
      </c>
      <c r="F1949" s="1" t="s">
        <v>135</v>
      </c>
      <c r="G1949" s="1" t="s">
        <v>706</v>
      </c>
      <c r="H1949" s="1" t="s">
        <v>137</v>
      </c>
      <c r="I1949" s="1" t="s">
        <v>44</v>
      </c>
      <c r="J1949" t="s">
        <v>45</v>
      </c>
      <c r="K1949" t="s">
        <v>46</v>
      </c>
      <c r="L1949" s="1" t="s">
        <v>6605</v>
      </c>
      <c r="M1949" s="1" t="s">
        <v>100</v>
      </c>
      <c r="N1949" s="1" t="s">
        <v>203</v>
      </c>
      <c r="O1949" s="1" t="s">
        <v>11114</v>
      </c>
      <c r="P1949" s="1" t="s">
        <v>11115</v>
      </c>
      <c r="Q1949">
        <v>98</v>
      </c>
      <c r="R1949">
        <v>33</v>
      </c>
      <c r="S1949">
        <v>65</v>
      </c>
      <c r="T1949">
        <v>30</v>
      </c>
      <c r="U1949">
        <v>15</v>
      </c>
      <c r="V1949">
        <v>180</v>
      </c>
      <c r="W1949" s="1" t="s">
        <v>52</v>
      </c>
      <c r="X1949" s="1" t="s">
        <v>53</v>
      </c>
      <c r="Y1949" s="1" t="s">
        <v>54</v>
      </c>
      <c r="Z1949">
        <v>8</v>
      </c>
      <c r="AA1949" s="2">
        <v>45889</v>
      </c>
      <c r="AB1949">
        <v>29226.54</v>
      </c>
      <c r="AC1949">
        <v>38253.19</v>
      </c>
      <c r="AD1949">
        <v>2864200.92</v>
      </c>
      <c r="AE1949" s="1" t="s">
        <v>55</v>
      </c>
      <c r="AF1949" s="2">
        <v>46142</v>
      </c>
      <c r="AG1949" s="2">
        <v>45892</v>
      </c>
      <c r="AH1949" s="2">
        <v>46312</v>
      </c>
      <c r="AI1949" s="1" t="s">
        <v>91</v>
      </c>
      <c r="AJ1949" s="1" t="s">
        <v>92</v>
      </c>
    </row>
    <row r="1950" spans="1:36">
      <c r="A1950" s="1" t="s">
        <v>11116</v>
      </c>
      <c r="B1950" s="1" t="s">
        <v>11117</v>
      </c>
      <c r="C1950" s="1" t="s">
        <v>11118</v>
      </c>
      <c r="D1950" s="1" t="s">
        <v>508</v>
      </c>
      <c r="E1950" s="1" t="s">
        <v>146</v>
      </c>
      <c r="F1950" s="1" t="s">
        <v>244</v>
      </c>
      <c r="G1950" s="1" t="s">
        <v>509</v>
      </c>
      <c r="H1950" s="1" t="s">
        <v>43</v>
      </c>
      <c r="I1950" s="1" t="s">
        <v>44</v>
      </c>
      <c r="J1950" t="s">
        <v>45</v>
      </c>
      <c r="K1950" t="s">
        <v>46</v>
      </c>
      <c r="L1950" s="1" t="s">
        <v>2132</v>
      </c>
      <c r="M1950" s="1" t="s">
        <v>139</v>
      </c>
      <c r="N1950" s="1" t="s">
        <v>278</v>
      </c>
      <c r="O1950" s="1" t="s">
        <v>11119</v>
      </c>
      <c r="P1950" s="1" t="s">
        <v>11120</v>
      </c>
      <c r="Q1950">
        <v>0</v>
      </c>
      <c r="R1950">
        <v>0</v>
      </c>
      <c r="S1950">
        <v>0</v>
      </c>
      <c r="T1950">
        <v>60</v>
      </c>
      <c r="U1950">
        <v>18</v>
      </c>
      <c r="V1950">
        <v>480</v>
      </c>
      <c r="W1950" s="1" t="s">
        <v>249</v>
      </c>
      <c r="X1950" s="1" t="s">
        <v>375</v>
      </c>
      <c r="Y1950" s="1" t="s">
        <v>54</v>
      </c>
      <c r="Z1950">
        <v>4</v>
      </c>
      <c r="AA1950" s="2">
        <v>45781</v>
      </c>
      <c r="AB1950">
        <v>41879.129999999997</v>
      </c>
      <c r="AC1950">
        <v>58157.98</v>
      </c>
      <c r="AD1950">
        <v>0</v>
      </c>
      <c r="AE1950" s="1" t="s">
        <v>55</v>
      </c>
      <c r="AF1950" s="2">
        <v>46195</v>
      </c>
      <c r="AG1950" s="2">
        <v>45794</v>
      </c>
      <c r="AH1950" s="2"/>
      <c r="AI1950" s="1" t="s">
        <v>56</v>
      </c>
      <c r="AJ1950" s="1" t="s">
        <v>57</v>
      </c>
    </row>
    <row r="1951" spans="1:36">
      <c r="A1951" s="1" t="s">
        <v>11121</v>
      </c>
      <c r="B1951" s="1" t="s">
        <v>11122</v>
      </c>
      <c r="C1951" s="1" t="s">
        <v>11123</v>
      </c>
      <c r="D1951" s="1" t="s">
        <v>297</v>
      </c>
      <c r="E1951" s="1" t="s">
        <v>122</v>
      </c>
      <c r="F1951" s="1" t="s">
        <v>80</v>
      </c>
      <c r="G1951" s="1" t="s">
        <v>81</v>
      </c>
      <c r="H1951" s="1" t="s">
        <v>43</v>
      </c>
      <c r="I1951" s="1" t="s">
        <v>44</v>
      </c>
      <c r="J1951" t="s">
        <v>45</v>
      </c>
      <c r="K1951" t="s">
        <v>46</v>
      </c>
      <c r="L1951" s="1" t="s">
        <v>11124</v>
      </c>
      <c r="M1951" s="1" t="s">
        <v>68</v>
      </c>
      <c r="N1951" s="1" t="s">
        <v>203</v>
      </c>
      <c r="O1951" s="1" t="s">
        <v>11125</v>
      </c>
      <c r="P1951" s="1" t="s">
        <v>11126</v>
      </c>
      <c r="Q1951">
        <v>3</v>
      </c>
      <c r="R1951">
        <v>0</v>
      </c>
      <c r="S1951">
        <v>3</v>
      </c>
      <c r="T1951">
        <v>15</v>
      </c>
      <c r="U1951">
        <v>6</v>
      </c>
      <c r="V1951">
        <v>90</v>
      </c>
      <c r="W1951" s="1" t="s">
        <v>52</v>
      </c>
      <c r="X1951" s="1" t="s">
        <v>53</v>
      </c>
      <c r="Y1951" s="1" t="s">
        <v>54</v>
      </c>
      <c r="Z1951">
        <v>3</v>
      </c>
      <c r="AA1951" s="2">
        <v>46145</v>
      </c>
      <c r="AB1951">
        <v>445112.2</v>
      </c>
      <c r="AC1951">
        <v>639813.24</v>
      </c>
      <c r="AD1951">
        <v>1335336.6000000001</v>
      </c>
      <c r="AE1951" s="1" t="s">
        <v>55</v>
      </c>
      <c r="AF1951" s="2">
        <v>46148</v>
      </c>
      <c r="AG1951" s="2">
        <v>46147</v>
      </c>
      <c r="AH1951" s="2"/>
      <c r="AI1951" s="1" t="s">
        <v>129</v>
      </c>
      <c r="AJ1951" s="1" t="s">
        <v>57</v>
      </c>
    </row>
    <row r="1952" spans="1:36">
      <c r="A1952" s="1" t="s">
        <v>11127</v>
      </c>
      <c r="B1952" s="1" t="s">
        <v>11128</v>
      </c>
      <c r="C1952" s="1" t="s">
        <v>11129</v>
      </c>
      <c r="D1952" s="1" t="s">
        <v>564</v>
      </c>
      <c r="E1952" s="1" t="s">
        <v>265</v>
      </c>
      <c r="F1952" s="1" t="s">
        <v>266</v>
      </c>
      <c r="G1952" s="1" t="s">
        <v>267</v>
      </c>
      <c r="H1952" s="1" t="s">
        <v>43</v>
      </c>
      <c r="I1952" s="1" t="s">
        <v>44</v>
      </c>
      <c r="J1952" t="s">
        <v>45</v>
      </c>
      <c r="K1952" t="s">
        <v>46</v>
      </c>
      <c r="L1952" s="1" t="s">
        <v>11130</v>
      </c>
      <c r="M1952" s="1" t="s">
        <v>68</v>
      </c>
      <c r="N1952" s="1" t="s">
        <v>69</v>
      </c>
      <c r="O1952" s="1" t="s">
        <v>11131</v>
      </c>
      <c r="P1952" s="1" t="s">
        <v>11132</v>
      </c>
      <c r="Q1952">
        <v>123</v>
      </c>
      <c r="R1952">
        <v>1</v>
      </c>
      <c r="S1952">
        <v>122</v>
      </c>
      <c r="T1952">
        <v>75</v>
      </c>
      <c r="U1952">
        <v>37</v>
      </c>
      <c r="V1952">
        <v>375</v>
      </c>
      <c r="W1952" s="1" t="s">
        <v>259</v>
      </c>
      <c r="X1952" s="1" t="s">
        <v>260</v>
      </c>
      <c r="Y1952" s="1" t="s">
        <v>54</v>
      </c>
      <c r="Z1952">
        <v>6</v>
      </c>
      <c r="AA1952" s="2">
        <v>45704</v>
      </c>
      <c r="AB1952">
        <v>619979.26</v>
      </c>
      <c r="AC1952">
        <v>819184.21</v>
      </c>
      <c r="AD1952">
        <v>76257448.980000004</v>
      </c>
      <c r="AE1952" s="1" t="s">
        <v>55</v>
      </c>
      <c r="AF1952" s="2">
        <v>46182</v>
      </c>
      <c r="AG1952" s="2">
        <v>45717</v>
      </c>
      <c r="AH1952" s="2"/>
      <c r="AI1952" s="1" t="s">
        <v>91</v>
      </c>
      <c r="AJ1952" s="1" t="s">
        <v>92</v>
      </c>
    </row>
    <row r="1953" spans="1:36">
      <c r="A1953" s="1" t="s">
        <v>11133</v>
      </c>
      <c r="B1953" s="1" t="s">
        <v>11134</v>
      </c>
      <c r="C1953" s="1" t="s">
        <v>11135</v>
      </c>
      <c r="D1953" s="1" t="s">
        <v>274</v>
      </c>
      <c r="E1953" s="1" t="s">
        <v>275</v>
      </c>
      <c r="F1953" s="1" t="s">
        <v>266</v>
      </c>
      <c r="G1953" s="1" t="s">
        <v>313</v>
      </c>
      <c r="H1953" s="1" t="s">
        <v>43</v>
      </c>
      <c r="I1953" s="1" t="s">
        <v>44</v>
      </c>
      <c r="J1953" t="s">
        <v>65</v>
      </c>
      <c r="K1953" t="s">
        <v>66</v>
      </c>
      <c r="L1953" s="1" t="s">
        <v>11136</v>
      </c>
      <c r="M1953" s="1" t="s">
        <v>48</v>
      </c>
      <c r="N1953" s="1" t="s">
        <v>49</v>
      </c>
      <c r="O1953" s="1" t="s">
        <v>11137</v>
      </c>
      <c r="P1953" s="1" t="s">
        <v>11138</v>
      </c>
      <c r="Q1953">
        <v>144</v>
      </c>
      <c r="R1953">
        <v>7</v>
      </c>
      <c r="S1953">
        <v>137</v>
      </c>
      <c r="T1953">
        <v>15</v>
      </c>
      <c r="U1953">
        <v>7</v>
      </c>
      <c r="V1953">
        <v>150</v>
      </c>
      <c r="W1953" s="1" t="s">
        <v>72</v>
      </c>
      <c r="X1953" s="1" t="s">
        <v>73</v>
      </c>
      <c r="Y1953" s="1" t="s">
        <v>74</v>
      </c>
      <c r="Z1953">
        <v>18</v>
      </c>
      <c r="AA1953" s="2">
        <v>45844</v>
      </c>
      <c r="AB1953">
        <v>414062.69</v>
      </c>
      <c r="AC1953">
        <v>584478.62</v>
      </c>
      <c r="AD1953">
        <v>59625027.359999999</v>
      </c>
      <c r="AE1953" s="1" t="s">
        <v>55</v>
      </c>
      <c r="AF1953" s="2">
        <v>46182</v>
      </c>
      <c r="AG1953" s="2">
        <v>45858</v>
      </c>
      <c r="AH1953" s="2"/>
      <c r="AI1953" s="1" t="s">
        <v>91</v>
      </c>
      <c r="AJ1953" s="1" t="s">
        <v>92</v>
      </c>
    </row>
    <row r="1954" spans="1:36">
      <c r="A1954" s="1" t="s">
        <v>11139</v>
      </c>
      <c r="B1954" s="1" t="s">
        <v>11140</v>
      </c>
      <c r="C1954" s="1" t="s">
        <v>11141</v>
      </c>
      <c r="D1954" s="1" t="s">
        <v>109</v>
      </c>
      <c r="E1954" s="1" t="s">
        <v>110</v>
      </c>
      <c r="F1954" s="1" t="s">
        <v>111</v>
      </c>
      <c r="G1954" s="1" t="s">
        <v>187</v>
      </c>
      <c r="H1954" s="1" t="s">
        <v>43</v>
      </c>
      <c r="I1954" s="1" t="s">
        <v>44</v>
      </c>
      <c r="J1954" t="s">
        <v>82</v>
      </c>
      <c r="K1954" t="s">
        <v>83</v>
      </c>
      <c r="L1954" s="1" t="s">
        <v>11142</v>
      </c>
      <c r="M1954" s="1" t="s">
        <v>126</v>
      </c>
      <c r="N1954" s="1" t="s">
        <v>69</v>
      </c>
      <c r="O1954" s="1" t="s">
        <v>11143</v>
      </c>
      <c r="P1954" s="1" t="s">
        <v>4610</v>
      </c>
      <c r="Q1954">
        <v>53</v>
      </c>
      <c r="R1954">
        <v>15</v>
      </c>
      <c r="S1954">
        <v>38</v>
      </c>
      <c r="T1954">
        <v>20</v>
      </c>
      <c r="U1954">
        <v>6</v>
      </c>
      <c r="V1954">
        <v>100</v>
      </c>
      <c r="W1954" s="1" t="s">
        <v>151</v>
      </c>
      <c r="X1954" s="1" t="s">
        <v>152</v>
      </c>
      <c r="Y1954" s="1" t="s">
        <v>153</v>
      </c>
      <c r="Z1954">
        <v>36</v>
      </c>
      <c r="AA1954" s="2">
        <v>45973</v>
      </c>
      <c r="AB1954">
        <v>212529.22</v>
      </c>
      <c r="AC1954">
        <v>275996.15000000002</v>
      </c>
      <c r="AD1954">
        <v>11264048.66</v>
      </c>
      <c r="AE1954" s="1" t="s">
        <v>55</v>
      </c>
      <c r="AF1954" s="2">
        <v>46194</v>
      </c>
      <c r="AG1954" s="2">
        <v>45981</v>
      </c>
      <c r="AH1954" s="2"/>
      <c r="AI1954" s="1" t="s">
        <v>91</v>
      </c>
      <c r="AJ1954" s="1" t="s">
        <v>92</v>
      </c>
    </row>
    <row r="1955" spans="1:36">
      <c r="A1955" s="1" t="s">
        <v>11144</v>
      </c>
      <c r="B1955" s="1" t="s">
        <v>11145</v>
      </c>
      <c r="C1955" s="1" t="s">
        <v>11146</v>
      </c>
      <c r="D1955" s="1" t="s">
        <v>508</v>
      </c>
      <c r="E1955" s="1" t="s">
        <v>146</v>
      </c>
      <c r="F1955" s="1" t="s">
        <v>244</v>
      </c>
      <c r="G1955" s="1" t="s">
        <v>778</v>
      </c>
      <c r="H1955" s="1" t="s">
        <v>43</v>
      </c>
      <c r="I1955" s="1" t="s">
        <v>44</v>
      </c>
      <c r="J1955" t="s">
        <v>45</v>
      </c>
      <c r="K1955" t="s">
        <v>46</v>
      </c>
      <c r="L1955" s="1" t="s">
        <v>1540</v>
      </c>
      <c r="M1955" s="1" t="s">
        <v>68</v>
      </c>
      <c r="N1955" s="1" t="s">
        <v>101</v>
      </c>
      <c r="O1955" s="1" t="s">
        <v>11147</v>
      </c>
      <c r="P1955" s="1" t="s">
        <v>11148</v>
      </c>
      <c r="Q1955">
        <v>67</v>
      </c>
      <c r="R1955">
        <v>20</v>
      </c>
      <c r="S1955">
        <v>47</v>
      </c>
      <c r="T1955">
        <v>15</v>
      </c>
      <c r="U1955">
        <v>6</v>
      </c>
      <c r="V1955">
        <v>75</v>
      </c>
      <c r="W1955" s="1" t="s">
        <v>249</v>
      </c>
      <c r="X1955" s="1" t="s">
        <v>375</v>
      </c>
      <c r="Y1955" s="1" t="s">
        <v>54</v>
      </c>
      <c r="Z1955">
        <v>6</v>
      </c>
      <c r="AA1955" s="2">
        <v>45727</v>
      </c>
      <c r="AB1955">
        <v>184112.43</v>
      </c>
      <c r="AC1955">
        <v>218784.2</v>
      </c>
      <c r="AD1955">
        <v>12335532.810000001</v>
      </c>
      <c r="AE1955" s="1" t="s">
        <v>55</v>
      </c>
      <c r="AF1955" s="2">
        <v>46182</v>
      </c>
      <c r="AG1955" s="2">
        <v>45729</v>
      </c>
      <c r="AH1955" s="2"/>
      <c r="AI1955" s="1" t="s">
        <v>91</v>
      </c>
      <c r="AJ1955" s="1" t="s">
        <v>92</v>
      </c>
    </row>
    <row r="1956" spans="1:36">
      <c r="A1956" s="1" t="s">
        <v>11149</v>
      </c>
      <c r="B1956" s="1" t="s">
        <v>11150</v>
      </c>
      <c r="C1956" s="1" t="s">
        <v>11151</v>
      </c>
      <c r="D1956" s="1" t="s">
        <v>61</v>
      </c>
      <c r="E1956" s="1" t="s">
        <v>62</v>
      </c>
      <c r="F1956" s="1" t="s">
        <v>63</v>
      </c>
      <c r="G1956" s="1" t="s">
        <v>64</v>
      </c>
      <c r="H1956" s="1" t="s">
        <v>43</v>
      </c>
      <c r="I1956" s="1" t="s">
        <v>44</v>
      </c>
      <c r="J1956" t="s">
        <v>65</v>
      </c>
      <c r="K1956" t="s">
        <v>66</v>
      </c>
      <c r="L1956" s="1" t="s">
        <v>11152</v>
      </c>
      <c r="M1956" s="1" t="s">
        <v>168</v>
      </c>
      <c r="N1956" s="1" t="s">
        <v>49</v>
      </c>
      <c r="O1956" s="1" t="s">
        <v>11153</v>
      </c>
      <c r="P1956" s="1" t="s">
        <v>11154</v>
      </c>
      <c r="Q1956">
        <v>41</v>
      </c>
      <c r="R1956">
        <v>3</v>
      </c>
      <c r="S1956">
        <v>38</v>
      </c>
      <c r="T1956">
        <v>15</v>
      </c>
      <c r="U1956">
        <v>6</v>
      </c>
      <c r="V1956">
        <v>75</v>
      </c>
      <c r="W1956" s="1" t="s">
        <v>444</v>
      </c>
      <c r="X1956" s="1" t="s">
        <v>171</v>
      </c>
      <c r="Y1956" s="1" t="s">
        <v>74</v>
      </c>
      <c r="Z1956">
        <v>17</v>
      </c>
      <c r="AA1956" s="2">
        <v>45808</v>
      </c>
      <c r="AB1956">
        <v>147240.07999999999</v>
      </c>
      <c r="AC1956">
        <v>199374.81</v>
      </c>
      <c r="AD1956">
        <v>6036843.2800000003</v>
      </c>
      <c r="AE1956" s="1" t="s">
        <v>55</v>
      </c>
      <c r="AF1956" s="2">
        <v>46166</v>
      </c>
      <c r="AG1956" s="2">
        <v>45817</v>
      </c>
      <c r="AH1956" s="2">
        <v>46748</v>
      </c>
      <c r="AI1956" s="1" t="s">
        <v>91</v>
      </c>
      <c r="AJ1956" s="1" t="s">
        <v>92</v>
      </c>
    </row>
    <row r="1957" spans="1:36">
      <c r="A1957" s="1" t="s">
        <v>11155</v>
      </c>
      <c r="B1957" s="1" t="s">
        <v>11156</v>
      </c>
      <c r="C1957" s="1" t="s">
        <v>11157</v>
      </c>
      <c r="D1957" s="1" t="s">
        <v>830</v>
      </c>
      <c r="E1957" s="1" t="s">
        <v>265</v>
      </c>
      <c r="F1957" s="1" t="s">
        <v>622</v>
      </c>
      <c r="G1957" s="1" t="s">
        <v>693</v>
      </c>
      <c r="H1957" s="1" t="s">
        <v>43</v>
      </c>
      <c r="I1957" s="1" t="s">
        <v>44</v>
      </c>
      <c r="J1957" t="s">
        <v>82</v>
      </c>
      <c r="K1957" t="s">
        <v>83</v>
      </c>
      <c r="L1957" s="1" t="s">
        <v>11158</v>
      </c>
      <c r="M1957" s="1" t="s">
        <v>68</v>
      </c>
      <c r="N1957" s="1" t="s">
        <v>49</v>
      </c>
      <c r="O1957" s="1" t="s">
        <v>11159</v>
      </c>
      <c r="P1957" s="1" t="s">
        <v>11160</v>
      </c>
      <c r="Q1957">
        <v>112</v>
      </c>
      <c r="R1957">
        <v>32</v>
      </c>
      <c r="S1957">
        <v>80</v>
      </c>
      <c r="T1957">
        <v>30</v>
      </c>
      <c r="U1957">
        <v>12</v>
      </c>
      <c r="V1957">
        <v>180</v>
      </c>
      <c r="W1957" s="1" t="s">
        <v>104</v>
      </c>
      <c r="X1957" s="1" t="s">
        <v>171</v>
      </c>
      <c r="Y1957" s="1" t="s">
        <v>54</v>
      </c>
      <c r="Z1957">
        <v>8</v>
      </c>
      <c r="AA1957" s="2">
        <v>45676</v>
      </c>
      <c r="AB1957">
        <v>424229.96</v>
      </c>
      <c r="AC1957">
        <v>633639.47</v>
      </c>
      <c r="AD1957">
        <v>47513755.520000003</v>
      </c>
      <c r="AE1957" s="1" t="s">
        <v>55</v>
      </c>
      <c r="AF1957" s="2">
        <v>46173</v>
      </c>
      <c r="AG1957" s="2">
        <v>45689</v>
      </c>
      <c r="AH1957" s="2"/>
      <c r="AI1957" s="1" t="s">
        <v>91</v>
      </c>
      <c r="AJ1957" s="1" t="s">
        <v>92</v>
      </c>
    </row>
    <row r="1958" spans="1:36">
      <c r="A1958" s="1" t="s">
        <v>11161</v>
      </c>
      <c r="B1958" s="1" t="s">
        <v>11162</v>
      </c>
      <c r="C1958" s="1" t="s">
        <v>11163</v>
      </c>
      <c r="D1958" s="1" t="s">
        <v>145</v>
      </c>
      <c r="E1958" s="1" t="s">
        <v>146</v>
      </c>
      <c r="F1958" s="1" t="s">
        <v>41</v>
      </c>
      <c r="G1958" s="1" t="s">
        <v>786</v>
      </c>
      <c r="H1958" s="1" t="s">
        <v>43</v>
      </c>
      <c r="I1958" s="1" t="s">
        <v>44</v>
      </c>
      <c r="J1958" t="s">
        <v>82</v>
      </c>
      <c r="K1958" t="s">
        <v>83</v>
      </c>
      <c r="L1958" s="1" t="s">
        <v>11081</v>
      </c>
      <c r="M1958" s="1" t="s">
        <v>139</v>
      </c>
      <c r="N1958" s="1" t="s">
        <v>203</v>
      </c>
      <c r="O1958" s="1" t="s">
        <v>11164</v>
      </c>
      <c r="P1958" s="1" t="s">
        <v>11165</v>
      </c>
      <c r="Q1958">
        <v>568</v>
      </c>
      <c r="R1958">
        <v>136</v>
      </c>
      <c r="S1958">
        <v>432</v>
      </c>
      <c r="T1958">
        <v>75</v>
      </c>
      <c r="U1958">
        <v>30</v>
      </c>
      <c r="V1958">
        <v>450</v>
      </c>
      <c r="W1958" s="1" t="s">
        <v>308</v>
      </c>
      <c r="X1958" s="1" t="s">
        <v>309</v>
      </c>
      <c r="Y1958" s="1" t="s">
        <v>74</v>
      </c>
      <c r="Z1958">
        <v>23</v>
      </c>
      <c r="AA1958" s="2">
        <v>45912</v>
      </c>
      <c r="AB1958">
        <v>71520.210000000006</v>
      </c>
      <c r="AC1958">
        <v>104333.39</v>
      </c>
      <c r="AD1958">
        <v>40623479.280000001</v>
      </c>
      <c r="AE1958" s="1" t="s">
        <v>55</v>
      </c>
      <c r="AF1958" s="2">
        <v>46172</v>
      </c>
      <c r="AG1958" s="2">
        <v>45922</v>
      </c>
      <c r="AH1958" s="2"/>
      <c r="AI1958" s="1" t="s">
        <v>410</v>
      </c>
      <c r="AJ1958" s="1" t="s">
        <v>92</v>
      </c>
    </row>
    <row r="1959" spans="1:36">
      <c r="A1959" s="1" t="s">
        <v>11166</v>
      </c>
      <c r="B1959" s="1" t="s">
        <v>11167</v>
      </c>
      <c r="C1959" s="1" t="s">
        <v>11168</v>
      </c>
      <c r="D1959" s="1" t="s">
        <v>109</v>
      </c>
      <c r="E1959" s="1" t="s">
        <v>110</v>
      </c>
      <c r="F1959" s="1" t="s">
        <v>111</v>
      </c>
      <c r="G1959" s="1" t="s">
        <v>112</v>
      </c>
      <c r="H1959" s="1" t="s">
        <v>43</v>
      </c>
      <c r="I1959" s="1" t="s">
        <v>44</v>
      </c>
      <c r="J1959" t="s">
        <v>65</v>
      </c>
      <c r="K1959" t="s">
        <v>66</v>
      </c>
      <c r="L1959" s="1" t="s">
        <v>11169</v>
      </c>
      <c r="M1959" s="1" t="s">
        <v>114</v>
      </c>
      <c r="N1959" s="1" t="s">
        <v>178</v>
      </c>
      <c r="O1959" s="1" t="s">
        <v>11170</v>
      </c>
      <c r="P1959" s="1" t="s">
        <v>11171</v>
      </c>
      <c r="Q1959">
        <v>76</v>
      </c>
      <c r="R1959">
        <v>19</v>
      </c>
      <c r="S1959">
        <v>57</v>
      </c>
      <c r="T1959">
        <v>10</v>
      </c>
      <c r="U1959">
        <v>3</v>
      </c>
      <c r="V1959">
        <v>80</v>
      </c>
      <c r="W1959" s="1" t="s">
        <v>444</v>
      </c>
      <c r="X1959" s="1" t="s">
        <v>445</v>
      </c>
      <c r="Y1959" s="1" t="s">
        <v>74</v>
      </c>
      <c r="Z1959">
        <v>17</v>
      </c>
      <c r="AA1959" s="2">
        <v>45730</v>
      </c>
      <c r="AB1959">
        <v>109902.72</v>
      </c>
      <c r="AC1959">
        <v>167587.92000000001</v>
      </c>
      <c r="AD1959">
        <v>8352606.7199999997</v>
      </c>
      <c r="AE1959" s="1" t="s">
        <v>55</v>
      </c>
      <c r="AF1959" s="2">
        <v>46150</v>
      </c>
      <c r="AG1959" s="2">
        <v>45740</v>
      </c>
      <c r="AH1959" s="2"/>
      <c r="AI1959" s="1" t="s">
        <v>91</v>
      </c>
      <c r="AJ1959" s="1" t="s">
        <v>92</v>
      </c>
    </row>
    <row r="1960" spans="1:36">
      <c r="A1960" s="1" t="s">
        <v>11172</v>
      </c>
      <c r="B1960" s="1" t="s">
        <v>11173</v>
      </c>
      <c r="C1960" s="1" t="s">
        <v>11174</v>
      </c>
      <c r="D1960" s="1" t="s">
        <v>564</v>
      </c>
      <c r="E1960" s="1" t="s">
        <v>265</v>
      </c>
      <c r="F1960" s="1" t="s">
        <v>266</v>
      </c>
      <c r="G1960" s="1" t="s">
        <v>276</v>
      </c>
      <c r="H1960" s="1" t="s">
        <v>43</v>
      </c>
      <c r="I1960" s="1" t="s">
        <v>44</v>
      </c>
      <c r="J1960" t="s">
        <v>45</v>
      </c>
      <c r="K1960" t="s">
        <v>46</v>
      </c>
      <c r="L1960" s="1" t="s">
        <v>11175</v>
      </c>
      <c r="M1960" s="1" t="s">
        <v>114</v>
      </c>
      <c r="N1960" s="1" t="s">
        <v>115</v>
      </c>
      <c r="O1960" s="1" t="s">
        <v>11176</v>
      </c>
      <c r="P1960" s="1" t="s">
        <v>11177</v>
      </c>
      <c r="Q1960">
        <v>162</v>
      </c>
      <c r="R1960">
        <v>20</v>
      </c>
      <c r="S1960">
        <v>142</v>
      </c>
      <c r="T1960">
        <v>50</v>
      </c>
      <c r="U1960">
        <v>20</v>
      </c>
      <c r="V1960">
        <v>200</v>
      </c>
      <c r="W1960" s="1" t="s">
        <v>52</v>
      </c>
      <c r="X1960" s="1" t="s">
        <v>53</v>
      </c>
      <c r="Y1960" s="1" t="s">
        <v>54</v>
      </c>
      <c r="Z1960">
        <v>4</v>
      </c>
      <c r="AA1960" s="2">
        <v>46021</v>
      </c>
      <c r="AB1960">
        <v>164697.89000000001</v>
      </c>
      <c r="AC1960">
        <v>231664.83</v>
      </c>
      <c r="AD1960">
        <v>26681058.18</v>
      </c>
      <c r="AE1960" s="1" t="s">
        <v>55</v>
      </c>
      <c r="AF1960" s="2">
        <v>46158</v>
      </c>
      <c r="AG1960" s="2">
        <v>46032</v>
      </c>
      <c r="AH1960" s="2"/>
      <c r="AI1960" s="1" t="s">
        <v>91</v>
      </c>
      <c r="AJ1960" s="1" t="s">
        <v>92</v>
      </c>
    </row>
    <row r="1961" spans="1:36">
      <c r="A1961" s="1" t="s">
        <v>11178</v>
      </c>
      <c r="B1961" s="1" t="s">
        <v>11179</v>
      </c>
      <c r="C1961" s="1" t="s">
        <v>11180</v>
      </c>
      <c r="D1961" s="1" t="s">
        <v>636</v>
      </c>
      <c r="E1961" s="1" t="s">
        <v>134</v>
      </c>
      <c r="F1961" s="1" t="s">
        <v>244</v>
      </c>
      <c r="G1961" s="1" t="s">
        <v>487</v>
      </c>
      <c r="H1961" s="1" t="s">
        <v>43</v>
      </c>
      <c r="I1961" s="1" t="s">
        <v>44</v>
      </c>
      <c r="J1961" t="s">
        <v>65</v>
      </c>
      <c r="K1961" t="s">
        <v>66</v>
      </c>
      <c r="L1961" s="1" t="s">
        <v>11181</v>
      </c>
      <c r="M1961" s="1" t="s">
        <v>139</v>
      </c>
      <c r="N1961" s="1" t="s">
        <v>236</v>
      </c>
      <c r="O1961" s="1" t="s">
        <v>11182</v>
      </c>
      <c r="P1961" s="1" t="s">
        <v>11183</v>
      </c>
      <c r="Q1961">
        <v>75</v>
      </c>
      <c r="R1961">
        <v>23</v>
      </c>
      <c r="S1961">
        <v>52</v>
      </c>
      <c r="T1961">
        <v>15</v>
      </c>
      <c r="U1961">
        <v>7</v>
      </c>
      <c r="V1961">
        <v>75</v>
      </c>
      <c r="W1961" s="1" t="s">
        <v>229</v>
      </c>
      <c r="X1961" s="1" t="s">
        <v>230</v>
      </c>
      <c r="Y1961" s="1" t="s">
        <v>153</v>
      </c>
      <c r="Z1961">
        <v>36</v>
      </c>
      <c r="AA1961" s="2">
        <v>46182</v>
      </c>
      <c r="AB1961">
        <v>468726.92</v>
      </c>
      <c r="AC1961">
        <v>588476.85</v>
      </c>
      <c r="AD1961">
        <v>35154519</v>
      </c>
      <c r="AE1961" s="1" t="s">
        <v>55</v>
      </c>
      <c r="AF1961" s="2">
        <v>46176</v>
      </c>
      <c r="AG1961" s="2">
        <v>46193</v>
      </c>
      <c r="AH1961" s="2"/>
      <c r="AI1961" s="1" t="s">
        <v>91</v>
      </c>
      <c r="AJ1961" s="1" t="s">
        <v>92</v>
      </c>
    </row>
    <row r="1962" spans="1:36">
      <c r="A1962" s="1" t="s">
        <v>11184</v>
      </c>
      <c r="B1962" s="1" t="s">
        <v>11185</v>
      </c>
      <c r="C1962" s="1" t="s">
        <v>11186</v>
      </c>
      <c r="D1962" s="1" t="s">
        <v>830</v>
      </c>
      <c r="E1962" s="1" t="s">
        <v>265</v>
      </c>
      <c r="F1962" s="1" t="s">
        <v>622</v>
      </c>
      <c r="G1962" s="1" t="s">
        <v>623</v>
      </c>
      <c r="H1962" s="1" t="s">
        <v>43</v>
      </c>
      <c r="I1962" s="1" t="s">
        <v>44</v>
      </c>
      <c r="J1962" t="s">
        <v>82</v>
      </c>
      <c r="K1962" t="s">
        <v>83</v>
      </c>
      <c r="L1962" s="1" t="s">
        <v>11187</v>
      </c>
      <c r="M1962" s="1" t="s">
        <v>48</v>
      </c>
      <c r="N1962" s="1" t="s">
        <v>236</v>
      </c>
      <c r="O1962" s="1" t="s">
        <v>11188</v>
      </c>
      <c r="P1962" s="1" t="s">
        <v>11189</v>
      </c>
      <c r="Q1962">
        <v>46</v>
      </c>
      <c r="R1962">
        <v>12</v>
      </c>
      <c r="S1962">
        <v>34</v>
      </c>
      <c r="T1962">
        <v>20</v>
      </c>
      <c r="U1962">
        <v>8</v>
      </c>
      <c r="V1962">
        <v>80</v>
      </c>
      <c r="W1962" s="1" t="s">
        <v>88</v>
      </c>
      <c r="X1962" s="1" t="s">
        <v>89</v>
      </c>
      <c r="Y1962" s="1" t="s">
        <v>90</v>
      </c>
      <c r="Z1962">
        <v>30</v>
      </c>
      <c r="AA1962" s="2">
        <v>46053</v>
      </c>
      <c r="AB1962">
        <v>919620.12</v>
      </c>
      <c r="AC1962">
        <v>1190766.75</v>
      </c>
      <c r="AD1962">
        <v>42302525.520000003</v>
      </c>
      <c r="AE1962" s="1" t="s">
        <v>55</v>
      </c>
      <c r="AF1962" s="2">
        <v>46149</v>
      </c>
      <c r="AG1962" s="2">
        <v>46063</v>
      </c>
      <c r="AH1962" s="2"/>
      <c r="AI1962" s="1" t="s">
        <v>91</v>
      </c>
      <c r="AJ1962" s="1" t="s">
        <v>92</v>
      </c>
    </row>
    <row r="1963" spans="1:36">
      <c r="A1963" s="1" t="s">
        <v>11190</v>
      </c>
      <c r="B1963" s="1" t="s">
        <v>11191</v>
      </c>
      <c r="C1963" s="1" t="s">
        <v>11192</v>
      </c>
      <c r="D1963" s="1" t="s">
        <v>371</v>
      </c>
      <c r="E1963" s="1" t="s">
        <v>62</v>
      </c>
      <c r="F1963" s="1" t="s">
        <v>111</v>
      </c>
      <c r="G1963" s="1" t="s">
        <v>187</v>
      </c>
      <c r="H1963" s="1" t="s">
        <v>43</v>
      </c>
      <c r="I1963" s="1" t="s">
        <v>44</v>
      </c>
      <c r="J1963" t="s">
        <v>45</v>
      </c>
      <c r="K1963" t="s">
        <v>46</v>
      </c>
      <c r="L1963" s="1" t="s">
        <v>11193</v>
      </c>
      <c r="M1963" s="1" t="s">
        <v>168</v>
      </c>
      <c r="N1963" s="1" t="s">
        <v>194</v>
      </c>
      <c r="O1963" s="1" t="s">
        <v>11194</v>
      </c>
      <c r="P1963" s="1" t="s">
        <v>11195</v>
      </c>
      <c r="Q1963">
        <v>40</v>
      </c>
      <c r="R1963">
        <v>10</v>
      </c>
      <c r="S1963">
        <v>30</v>
      </c>
      <c r="T1963">
        <v>20</v>
      </c>
      <c r="U1963">
        <v>10</v>
      </c>
      <c r="V1963">
        <v>160</v>
      </c>
      <c r="W1963" s="1" t="s">
        <v>52</v>
      </c>
      <c r="X1963" s="1" t="s">
        <v>53</v>
      </c>
      <c r="Y1963" s="1" t="s">
        <v>54</v>
      </c>
      <c r="Z1963">
        <v>3</v>
      </c>
      <c r="AA1963" s="2">
        <v>45680</v>
      </c>
      <c r="AB1963">
        <v>255028.96</v>
      </c>
      <c r="AC1963">
        <v>328677.36</v>
      </c>
      <c r="AD1963">
        <v>10201158.4</v>
      </c>
      <c r="AE1963" s="1" t="s">
        <v>55</v>
      </c>
      <c r="AF1963" s="2">
        <v>46198</v>
      </c>
      <c r="AG1963" s="2">
        <v>45689</v>
      </c>
      <c r="AH1963" s="2"/>
      <c r="AI1963" s="1" t="s">
        <v>91</v>
      </c>
      <c r="AJ1963" s="1" t="s">
        <v>92</v>
      </c>
    </row>
    <row r="1964" spans="1:36">
      <c r="A1964" s="1" t="s">
        <v>11196</v>
      </c>
      <c r="B1964" s="1" t="s">
        <v>11197</v>
      </c>
      <c r="C1964" s="1" t="s">
        <v>11198</v>
      </c>
      <c r="D1964" s="1" t="s">
        <v>78</v>
      </c>
      <c r="E1964" s="1" t="s">
        <v>79</v>
      </c>
      <c r="F1964" s="1" t="s">
        <v>80</v>
      </c>
      <c r="G1964" s="1" t="s">
        <v>81</v>
      </c>
      <c r="H1964" s="1" t="s">
        <v>43</v>
      </c>
      <c r="I1964" s="1" t="s">
        <v>44</v>
      </c>
      <c r="J1964" t="s">
        <v>45</v>
      </c>
      <c r="K1964" t="s">
        <v>46</v>
      </c>
      <c r="L1964" s="1" t="s">
        <v>3961</v>
      </c>
      <c r="M1964" s="1" t="s">
        <v>114</v>
      </c>
      <c r="N1964" s="1" t="s">
        <v>115</v>
      </c>
      <c r="O1964" s="1" t="s">
        <v>11199</v>
      </c>
      <c r="P1964" s="1" t="s">
        <v>8111</v>
      </c>
      <c r="Q1964">
        <v>787</v>
      </c>
      <c r="R1964">
        <v>46</v>
      </c>
      <c r="S1964">
        <v>741</v>
      </c>
      <c r="T1964">
        <v>75</v>
      </c>
      <c r="U1964">
        <v>37</v>
      </c>
      <c r="V1964">
        <v>750</v>
      </c>
      <c r="W1964" s="1" t="s">
        <v>259</v>
      </c>
      <c r="X1964" s="1" t="s">
        <v>260</v>
      </c>
      <c r="Y1964" s="1" t="s">
        <v>54</v>
      </c>
      <c r="Z1964">
        <v>10</v>
      </c>
      <c r="AA1964" s="2">
        <v>45841</v>
      </c>
      <c r="AB1964">
        <v>916704.97</v>
      </c>
      <c r="AC1964">
        <v>1259601.49</v>
      </c>
      <c r="AD1964">
        <v>721446811.39999998</v>
      </c>
      <c r="AE1964" s="1" t="s">
        <v>55</v>
      </c>
      <c r="AF1964" s="2">
        <v>46150</v>
      </c>
      <c r="AG1964" s="2">
        <v>45845</v>
      </c>
      <c r="AH1964" s="2"/>
      <c r="AI1964" s="1" t="s">
        <v>410</v>
      </c>
      <c r="AJ1964" s="1" t="s">
        <v>92</v>
      </c>
    </row>
    <row r="1965" spans="1:36">
      <c r="A1965" s="1" t="s">
        <v>11200</v>
      </c>
      <c r="B1965" s="1" t="s">
        <v>11201</v>
      </c>
      <c r="C1965" s="1" t="s">
        <v>11202</v>
      </c>
      <c r="D1965" s="1" t="s">
        <v>225</v>
      </c>
      <c r="E1965" s="1" t="s">
        <v>40</v>
      </c>
      <c r="F1965" s="1" t="s">
        <v>123</v>
      </c>
      <c r="G1965" s="1" t="s">
        <v>200</v>
      </c>
      <c r="H1965" s="1" t="s">
        <v>43</v>
      </c>
      <c r="I1965" s="1" t="s">
        <v>44</v>
      </c>
      <c r="J1965" t="s">
        <v>65</v>
      </c>
      <c r="K1965" t="s">
        <v>66</v>
      </c>
      <c r="L1965" s="1" t="s">
        <v>11203</v>
      </c>
      <c r="M1965" s="1" t="s">
        <v>139</v>
      </c>
      <c r="N1965" s="1" t="s">
        <v>101</v>
      </c>
      <c r="O1965" s="1" t="s">
        <v>11204</v>
      </c>
      <c r="P1965" s="1" t="s">
        <v>11205</v>
      </c>
      <c r="Q1965">
        <v>575</v>
      </c>
      <c r="R1965">
        <v>32</v>
      </c>
      <c r="S1965">
        <v>543</v>
      </c>
      <c r="T1965">
        <v>60</v>
      </c>
      <c r="U1965">
        <v>24</v>
      </c>
      <c r="V1965">
        <v>480</v>
      </c>
      <c r="W1965" s="1" t="s">
        <v>161</v>
      </c>
      <c r="X1965" s="1" t="s">
        <v>162</v>
      </c>
      <c r="Y1965" s="1" t="s">
        <v>54</v>
      </c>
      <c r="Z1965">
        <v>5</v>
      </c>
      <c r="AA1965" s="2">
        <v>45976</v>
      </c>
      <c r="AB1965">
        <v>200687.8</v>
      </c>
      <c r="AC1965">
        <v>264363.65999999997</v>
      </c>
      <c r="AD1965">
        <v>115395485</v>
      </c>
      <c r="AE1965" s="1" t="s">
        <v>55</v>
      </c>
      <c r="AF1965" s="2">
        <v>46161</v>
      </c>
      <c r="AG1965" s="2">
        <v>45990</v>
      </c>
      <c r="AH1965" s="2"/>
      <c r="AI1965" s="1" t="s">
        <v>410</v>
      </c>
      <c r="AJ1965" s="1" t="s">
        <v>92</v>
      </c>
    </row>
    <row r="1966" spans="1:36">
      <c r="A1966" s="1" t="s">
        <v>11206</v>
      </c>
      <c r="B1966" s="1" t="s">
        <v>11207</v>
      </c>
      <c r="C1966" s="1" t="s">
        <v>11208</v>
      </c>
      <c r="D1966" s="1" t="s">
        <v>185</v>
      </c>
      <c r="E1966" s="1" t="s">
        <v>186</v>
      </c>
      <c r="F1966" s="1" t="s">
        <v>111</v>
      </c>
      <c r="G1966" s="1" t="s">
        <v>112</v>
      </c>
      <c r="H1966" s="1" t="s">
        <v>43</v>
      </c>
      <c r="I1966" s="1" t="s">
        <v>44</v>
      </c>
      <c r="J1966" t="s">
        <v>82</v>
      </c>
      <c r="K1966" t="s">
        <v>83</v>
      </c>
      <c r="L1966" s="1" t="s">
        <v>99</v>
      </c>
      <c r="M1966" s="1" t="s">
        <v>100</v>
      </c>
      <c r="N1966" s="1" t="s">
        <v>101</v>
      </c>
      <c r="O1966" s="1" t="s">
        <v>11209</v>
      </c>
      <c r="P1966" s="1" t="s">
        <v>11210</v>
      </c>
      <c r="Q1966">
        <v>80</v>
      </c>
      <c r="R1966">
        <v>11</v>
      </c>
      <c r="S1966">
        <v>69</v>
      </c>
      <c r="T1966">
        <v>30</v>
      </c>
      <c r="U1966">
        <v>9</v>
      </c>
      <c r="V1966">
        <v>120</v>
      </c>
      <c r="W1966" s="1" t="s">
        <v>104</v>
      </c>
      <c r="X1966" s="1" t="s">
        <v>105</v>
      </c>
      <c r="Y1966" s="1" t="s">
        <v>54</v>
      </c>
      <c r="Z1966">
        <v>10</v>
      </c>
      <c r="AA1966" s="2"/>
      <c r="AB1966">
        <v>248736.59</v>
      </c>
      <c r="AC1966">
        <v>349814.91</v>
      </c>
      <c r="AD1966">
        <v>19898927.199999999</v>
      </c>
      <c r="AE1966" s="1" t="s">
        <v>55</v>
      </c>
      <c r="AF1966" s="2">
        <v>46174</v>
      </c>
      <c r="AG1966" s="2">
        <v>45989</v>
      </c>
      <c r="AH1966" s="2"/>
      <c r="AI1966" s="1" t="s">
        <v>91</v>
      </c>
      <c r="AJ1966" s="1" t="s">
        <v>92</v>
      </c>
    </row>
    <row r="1967" spans="1:36">
      <c r="A1967" s="1" t="s">
        <v>11211</v>
      </c>
      <c r="B1967" s="1" t="s">
        <v>11212</v>
      </c>
      <c r="C1967" s="1"/>
      <c r="D1967" s="1" t="s">
        <v>508</v>
      </c>
      <c r="E1967" s="1" t="s">
        <v>146</v>
      </c>
      <c r="F1967" s="1" t="s">
        <v>244</v>
      </c>
      <c r="G1967" s="1" t="s">
        <v>245</v>
      </c>
      <c r="H1967" s="1" t="s">
        <v>43</v>
      </c>
      <c r="I1967" s="1" t="s">
        <v>44</v>
      </c>
      <c r="J1967" t="s">
        <v>45</v>
      </c>
      <c r="K1967" t="s">
        <v>46</v>
      </c>
      <c r="L1967" s="1" t="s">
        <v>5005</v>
      </c>
      <c r="M1967" s="1" t="s">
        <v>114</v>
      </c>
      <c r="N1967" s="1" t="s">
        <v>69</v>
      </c>
      <c r="O1967" s="1" t="s">
        <v>11213</v>
      </c>
      <c r="P1967" s="1" t="s">
        <v>11214</v>
      </c>
      <c r="Q1967">
        <v>160</v>
      </c>
      <c r="R1967">
        <v>35</v>
      </c>
      <c r="S1967">
        <v>125</v>
      </c>
      <c r="T1967">
        <v>40</v>
      </c>
      <c r="U1967">
        <v>20</v>
      </c>
      <c r="V1967">
        <v>240</v>
      </c>
      <c r="W1967" s="1" t="s">
        <v>259</v>
      </c>
      <c r="X1967" s="1" t="s">
        <v>260</v>
      </c>
      <c r="Y1967" s="1" t="s">
        <v>54</v>
      </c>
      <c r="Z1967">
        <v>6</v>
      </c>
      <c r="AA1967" s="2">
        <v>46166</v>
      </c>
      <c r="AB1967">
        <v>208060.41</v>
      </c>
      <c r="AC1967">
        <v>293738.55</v>
      </c>
      <c r="AD1967">
        <v>33289665.600000001</v>
      </c>
      <c r="AE1967" s="1" t="s">
        <v>55</v>
      </c>
      <c r="AF1967" s="2">
        <v>46162</v>
      </c>
      <c r="AG1967" s="2">
        <v>46173</v>
      </c>
      <c r="AH1967" s="2"/>
      <c r="AI1967" s="1" t="s">
        <v>91</v>
      </c>
      <c r="AJ1967" s="1" t="s">
        <v>92</v>
      </c>
    </row>
    <row r="1968" spans="1:36">
      <c r="A1968" s="1" t="s">
        <v>11215</v>
      </c>
      <c r="B1968" s="1" t="s">
        <v>11216</v>
      </c>
      <c r="C1968" s="1" t="s">
        <v>11217</v>
      </c>
      <c r="D1968" s="1" t="s">
        <v>1148</v>
      </c>
      <c r="E1968" s="1" t="s">
        <v>62</v>
      </c>
      <c r="F1968" s="1" t="s">
        <v>80</v>
      </c>
      <c r="G1968" s="1" t="s">
        <v>285</v>
      </c>
      <c r="H1968" s="1" t="s">
        <v>43</v>
      </c>
      <c r="I1968" s="1" t="s">
        <v>44</v>
      </c>
      <c r="J1968" t="s">
        <v>65</v>
      </c>
      <c r="K1968" t="s">
        <v>66</v>
      </c>
      <c r="L1968" s="1" t="s">
        <v>7036</v>
      </c>
      <c r="M1968" s="1" t="s">
        <v>168</v>
      </c>
      <c r="N1968" s="1" t="s">
        <v>115</v>
      </c>
      <c r="O1968" s="1" t="s">
        <v>11218</v>
      </c>
      <c r="P1968" s="1" t="s">
        <v>11219</v>
      </c>
      <c r="Q1968">
        <v>25</v>
      </c>
      <c r="R1968">
        <v>5</v>
      </c>
      <c r="S1968">
        <v>20</v>
      </c>
      <c r="T1968">
        <v>40</v>
      </c>
      <c r="U1968">
        <v>20</v>
      </c>
      <c r="V1968">
        <v>200</v>
      </c>
      <c r="W1968" s="1" t="s">
        <v>161</v>
      </c>
      <c r="X1968" s="1" t="s">
        <v>162</v>
      </c>
      <c r="Y1968" s="1" t="s">
        <v>54</v>
      </c>
      <c r="Z1968">
        <v>3</v>
      </c>
      <c r="AA1968" s="2">
        <v>45850</v>
      </c>
      <c r="AB1968">
        <v>852687.99</v>
      </c>
      <c r="AC1968">
        <v>1170754.18</v>
      </c>
      <c r="AD1968">
        <v>21317199.75</v>
      </c>
      <c r="AE1968" s="1" t="s">
        <v>55</v>
      </c>
      <c r="AF1968" s="2">
        <v>46195</v>
      </c>
      <c r="AG1968" s="2">
        <v>45865</v>
      </c>
      <c r="AH1968" s="2"/>
      <c r="AI1968" s="1" t="s">
        <v>129</v>
      </c>
      <c r="AJ1968" s="1" t="s">
        <v>57</v>
      </c>
    </row>
    <row r="1969" spans="1:36">
      <c r="A1969" s="1" t="s">
        <v>11220</v>
      </c>
      <c r="B1969" s="1" t="s">
        <v>11221</v>
      </c>
      <c r="C1969" s="1" t="s">
        <v>11222</v>
      </c>
      <c r="D1969" s="1" t="s">
        <v>740</v>
      </c>
      <c r="E1969" s="1" t="s">
        <v>275</v>
      </c>
      <c r="F1969" s="1" t="s">
        <v>622</v>
      </c>
      <c r="G1969" s="1" t="s">
        <v>747</v>
      </c>
      <c r="H1969" s="1" t="s">
        <v>43</v>
      </c>
      <c r="I1969" s="1" t="s">
        <v>44</v>
      </c>
      <c r="J1969" t="s">
        <v>65</v>
      </c>
      <c r="K1969" t="s">
        <v>66</v>
      </c>
      <c r="L1969" s="1" t="s">
        <v>171</v>
      </c>
      <c r="M1969" s="1" t="s">
        <v>114</v>
      </c>
      <c r="N1969" s="1" t="s">
        <v>278</v>
      </c>
      <c r="O1969" s="1" t="s">
        <v>11223</v>
      </c>
      <c r="P1969" s="1" t="s">
        <v>11224</v>
      </c>
      <c r="Q1969">
        <v>402</v>
      </c>
      <c r="R1969">
        <v>54</v>
      </c>
      <c r="S1969">
        <v>348</v>
      </c>
      <c r="T1969">
        <v>60</v>
      </c>
      <c r="U1969">
        <v>24</v>
      </c>
      <c r="V1969">
        <v>240</v>
      </c>
      <c r="W1969" s="1" t="s">
        <v>444</v>
      </c>
      <c r="X1969" s="1" t="s">
        <v>445</v>
      </c>
      <c r="Y1969" s="1" t="s">
        <v>74</v>
      </c>
      <c r="Z1969">
        <v>19</v>
      </c>
      <c r="AA1969" s="2">
        <v>45897</v>
      </c>
      <c r="AB1969">
        <v>494917.36</v>
      </c>
      <c r="AC1969">
        <v>596590.86</v>
      </c>
      <c r="AD1969">
        <v>198956778.69999999</v>
      </c>
      <c r="AE1969" s="1" t="s">
        <v>55</v>
      </c>
      <c r="AF1969" s="2">
        <v>46145</v>
      </c>
      <c r="AG1969" s="2">
        <v>45902</v>
      </c>
      <c r="AH1969" s="2"/>
      <c r="AI1969" s="1" t="s">
        <v>410</v>
      </c>
      <c r="AJ1969" s="1" t="s">
        <v>92</v>
      </c>
    </row>
    <row r="1970" spans="1:36">
      <c r="A1970" s="1" t="s">
        <v>11225</v>
      </c>
      <c r="B1970" s="1" t="s">
        <v>11226</v>
      </c>
      <c r="C1970" s="1" t="s">
        <v>11227</v>
      </c>
      <c r="D1970" s="1" t="s">
        <v>1135</v>
      </c>
      <c r="E1970" s="1" t="s">
        <v>122</v>
      </c>
      <c r="F1970" s="1" t="s">
        <v>123</v>
      </c>
      <c r="G1970" s="1" t="s">
        <v>124</v>
      </c>
      <c r="H1970" s="1" t="s">
        <v>43</v>
      </c>
      <c r="I1970" s="1" t="s">
        <v>44</v>
      </c>
      <c r="J1970" t="s">
        <v>45</v>
      </c>
      <c r="K1970" t="s">
        <v>46</v>
      </c>
      <c r="L1970" s="1" t="s">
        <v>4648</v>
      </c>
      <c r="M1970" s="1" t="s">
        <v>139</v>
      </c>
      <c r="N1970" s="1" t="s">
        <v>178</v>
      </c>
      <c r="O1970" s="1" t="s">
        <v>11228</v>
      </c>
      <c r="P1970" s="1" t="s">
        <v>11229</v>
      </c>
      <c r="Q1970">
        <v>251</v>
      </c>
      <c r="R1970">
        <v>40</v>
      </c>
      <c r="S1970">
        <v>211</v>
      </c>
      <c r="T1970">
        <v>50</v>
      </c>
      <c r="U1970">
        <v>20</v>
      </c>
      <c r="V1970">
        <v>250</v>
      </c>
      <c r="W1970" s="1" t="s">
        <v>181</v>
      </c>
      <c r="X1970" s="1" t="s">
        <v>182</v>
      </c>
      <c r="Y1970" s="1" t="s">
        <v>54</v>
      </c>
      <c r="Z1970">
        <v>6</v>
      </c>
      <c r="AA1970" s="2">
        <v>45696</v>
      </c>
      <c r="AB1970">
        <v>295501.17</v>
      </c>
      <c r="AC1970">
        <v>429433.93</v>
      </c>
      <c r="AD1970">
        <v>74170793.670000002</v>
      </c>
      <c r="AE1970" s="1" t="s">
        <v>55</v>
      </c>
      <c r="AF1970" s="2">
        <v>46162</v>
      </c>
      <c r="AG1970" s="2">
        <v>45705</v>
      </c>
      <c r="AH1970" s="2"/>
      <c r="AI1970" s="1" t="s">
        <v>410</v>
      </c>
      <c r="AJ1970" s="1" t="s">
        <v>92</v>
      </c>
    </row>
    <row r="1971" spans="1:36">
      <c r="A1971" s="1" t="s">
        <v>11230</v>
      </c>
      <c r="B1971" s="1" t="s">
        <v>11231</v>
      </c>
      <c r="C1971" s="1" t="s">
        <v>11232</v>
      </c>
      <c r="D1971" s="1" t="s">
        <v>740</v>
      </c>
      <c r="E1971" s="1" t="s">
        <v>275</v>
      </c>
      <c r="F1971" s="1" t="s">
        <v>622</v>
      </c>
      <c r="G1971" s="1" t="s">
        <v>623</v>
      </c>
      <c r="H1971" s="1" t="s">
        <v>43</v>
      </c>
      <c r="I1971" s="1" t="s">
        <v>44</v>
      </c>
      <c r="J1971" t="s">
        <v>45</v>
      </c>
      <c r="K1971" t="s">
        <v>46</v>
      </c>
      <c r="L1971" s="1" t="s">
        <v>11233</v>
      </c>
      <c r="M1971" s="1" t="s">
        <v>114</v>
      </c>
      <c r="N1971" s="1" t="s">
        <v>236</v>
      </c>
      <c r="O1971" s="1" t="s">
        <v>11234</v>
      </c>
      <c r="P1971" s="1" t="s">
        <v>11235</v>
      </c>
      <c r="Q1971">
        <v>429</v>
      </c>
      <c r="R1971">
        <v>0</v>
      </c>
      <c r="S1971">
        <v>429</v>
      </c>
      <c r="T1971">
        <v>75</v>
      </c>
      <c r="U1971">
        <v>37</v>
      </c>
      <c r="V1971">
        <v>450</v>
      </c>
      <c r="W1971" s="1" t="s">
        <v>249</v>
      </c>
      <c r="X1971" s="1" t="s">
        <v>375</v>
      </c>
      <c r="Y1971" s="1" t="s">
        <v>54</v>
      </c>
      <c r="Z1971">
        <v>4</v>
      </c>
      <c r="AA1971" s="2">
        <v>45908</v>
      </c>
      <c r="AB1971">
        <v>401441.77</v>
      </c>
      <c r="AC1971">
        <v>486420.53</v>
      </c>
      <c r="AD1971">
        <v>172218519.30000001</v>
      </c>
      <c r="AE1971" s="1" t="s">
        <v>55</v>
      </c>
      <c r="AF1971" s="2">
        <v>46195</v>
      </c>
      <c r="AG1971" s="2">
        <v>45912</v>
      </c>
      <c r="AH1971" s="2"/>
      <c r="AI1971" s="1" t="s">
        <v>91</v>
      </c>
      <c r="AJ1971" s="1" t="s">
        <v>92</v>
      </c>
    </row>
    <row r="1972" spans="1:36">
      <c r="A1972" s="1" t="s">
        <v>11236</v>
      </c>
      <c r="B1972" s="1" t="s">
        <v>11237</v>
      </c>
      <c r="C1972" s="1"/>
      <c r="D1972" s="1" t="s">
        <v>145</v>
      </c>
      <c r="E1972" s="1" t="s">
        <v>146</v>
      </c>
      <c r="F1972" s="1" t="s">
        <v>41</v>
      </c>
      <c r="G1972" s="1" t="s">
        <v>147</v>
      </c>
      <c r="H1972" s="1" t="s">
        <v>43</v>
      </c>
      <c r="I1972" s="1" t="s">
        <v>44</v>
      </c>
      <c r="J1972" t="s">
        <v>45</v>
      </c>
      <c r="K1972" t="s">
        <v>46</v>
      </c>
      <c r="L1972" s="1" t="s">
        <v>8491</v>
      </c>
      <c r="M1972" s="1" t="s">
        <v>68</v>
      </c>
      <c r="N1972" s="1" t="s">
        <v>194</v>
      </c>
      <c r="O1972" s="1" t="s">
        <v>11238</v>
      </c>
      <c r="P1972" s="1" t="s">
        <v>11239</v>
      </c>
      <c r="Q1972">
        <v>68</v>
      </c>
      <c r="R1972">
        <v>22</v>
      </c>
      <c r="S1972">
        <v>46</v>
      </c>
      <c r="T1972">
        <v>10</v>
      </c>
      <c r="U1972">
        <v>4</v>
      </c>
      <c r="V1972">
        <v>80</v>
      </c>
      <c r="W1972" s="1" t="s">
        <v>151</v>
      </c>
      <c r="X1972" s="1" t="s">
        <v>152</v>
      </c>
      <c r="Y1972" s="1" t="s">
        <v>153</v>
      </c>
      <c r="Z1972">
        <v>33</v>
      </c>
      <c r="AA1972" s="2">
        <v>45760</v>
      </c>
      <c r="AB1972">
        <v>72515.06</v>
      </c>
      <c r="AC1972">
        <v>104123.11</v>
      </c>
      <c r="AD1972">
        <v>4931024.08</v>
      </c>
      <c r="AE1972" s="1" t="s">
        <v>55</v>
      </c>
      <c r="AF1972" s="2">
        <v>46191</v>
      </c>
      <c r="AG1972" s="2">
        <v>45767</v>
      </c>
      <c r="AH1972" s="2"/>
      <c r="AI1972" s="1" t="s">
        <v>91</v>
      </c>
      <c r="AJ1972" s="1" t="s">
        <v>92</v>
      </c>
    </row>
    <row r="1973" spans="1:36">
      <c r="A1973" s="1" t="s">
        <v>11240</v>
      </c>
      <c r="B1973" s="1" t="s">
        <v>11241</v>
      </c>
      <c r="C1973" s="1" t="s">
        <v>11242</v>
      </c>
      <c r="D1973" s="1" t="s">
        <v>830</v>
      </c>
      <c r="E1973" s="1" t="s">
        <v>265</v>
      </c>
      <c r="F1973" s="1" t="s">
        <v>622</v>
      </c>
      <c r="G1973" s="1" t="s">
        <v>693</v>
      </c>
      <c r="H1973" s="1" t="s">
        <v>43</v>
      </c>
      <c r="I1973" s="1" t="s">
        <v>201</v>
      </c>
      <c r="J1973" t="s">
        <v>65</v>
      </c>
      <c r="K1973" t="s">
        <v>66</v>
      </c>
      <c r="L1973" s="1" t="s">
        <v>11243</v>
      </c>
      <c r="M1973" s="1" t="s">
        <v>168</v>
      </c>
      <c r="N1973" s="1" t="s">
        <v>115</v>
      </c>
      <c r="O1973" s="1" t="s">
        <v>11244</v>
      </c>
      <c r="P1973" s="1" t="s">
        <v>11245</v>
      </c>
      <c r="Q1973">
        <v>163</v>
      </c>
      <c r="R1973">
        <v>57</v>
      </c>
      <c r="S1973">
        <v>106</v>
      </c>
      <c r="T1973">
        <v>100</v>
      </c>
      <c r="U1973">
        <v>50</v>
      </c>
      <c r="V1973">
        <v>500</v>
      </c>
      <c r="W1973" s="1" t="s">
        <v>52</v>
      </c>
      <c r="X1973" s="1" t="s">
        <v>53</v>
      </c>
      <c r="Y1973" s="1" t="s">
        <v>54</v>
      </c>
      <c r="Z1973">
        <v>6</v>
      </c>
      <c r="AA1973" s="2">
        <v>46078</v>
      </c>
      <c r="AB1973">
        <v>838026.8</v>
      </c>
      <c r="AC1973">
        <v>1109106.08</v>
      </c>
      <c r="AD1973">
        <v>136598368.40000001</v>
      </c>
      <c r="AE1973" s="1" t="s">
        <v>55</v>
      </c>
      <c r="AF1973" s="2">
        <v>46178</v>
      </c>
      <c r="AG1973" s="2">
        <v>46093</v>
      </c>
      <c r="AH1973" s="2"/>
      <c r="AI1973" s="1" t="s">
        <v>91</v>
      </c>
      <c r="AJ1973" s="1" t="s">
        <v>92</v>
      </c>
    </row>
    <row r="1974" spans="1:36">
      <c r="A1974" s="1" t="s">
        <v>11246</v>
      </c>
      <c r="B1974" s="1" t="s">
        <v>11247</v>
      </c>
      <c r="C1974" s="1" t="s">
        <v>11248</v>
      </c>
      <c r="D1974" s="1" t="s">
        <v>121</v>
      </c>
      <c r="E1974" s="1" t="s">
        <v>122</v>
      </c>
      <c r="F1974" s="1" t="s">
        <v>123</v>
      </c>
      <c r="G1974" s="1" t="s">
        <v>124</v>
      </c>
      <c r="H1974" s="1" t="s">
        <v>43</v>
      </c>
      <c r="I1974" s="1" t="s">
        <v>44</v>
      </c>
      <c r="J1974" t="s">
        <v>45</v>
      </c>
      <c r="K1974" t="s">
        <v>46</v>
      </c>
      <c r="L1974" s="1" t="s">
        <v>11249</v>
      </c>
      <c r="M1974" s="1" t="s">
        <v>168</v>
      </c>
      <c r="N1974" s="1" t="s">
        <v>178</v>
      </c>
      <c r="O1974" s="1" t="s">
        <v>11250</v>
      </c>
      <c r="P1974" s="1" t="s">
        <v>11251</v>
      </c>
      <c r="Q1974">
        <v>196</v>
      </c>
      <c r="R1974">
        <v>15</v>
      </c>
      <c r="S1974">
        <v>181</v>
      </c>
      <c r="T1974">
        <v>20</v>
      </c>
      <c r="U1974">
        <v>6</v>
      </c>
      <c r="V1974">
        <v>200</v>
      </c>
      <c r="W1974" s="1" t="s">
        <v>151</v>
      </c>
      <c r="X1974" s="1" t="s">
        <v>152</v>
      </c>
      <c r="Y1974" s="1" t="s">
        <v>153</v>
      </c>
      <c r="Z1974">
        <v>35</v>
      </c>
      <c r="AA1974" s="2">
        <v>45989</v>
      </c>
      <c r="AB1974">
        <v>453877.83</v>
      </c>
      <c r="AC1974">
        <v>654667.98</v>
      </c>
      <c r="AD1974">
        <v>88960054.680000007</v>
      </c>
      <c r="AE1974" s="1" t="s">
        <v>55</v>
      </c>
      <c r="AF1974" s="2">
        <v>46170</v>
      </c>
      <c r="AG1974" s="2">
        <v>45998</v>
      </c>
      <c r="AH1974" s="2"/>
      <c r="AI1974" s="1" t="s">
        <v>91</v>
      </c>
      <c r="AJ1974" s="1" t="s">
        <v>92</v>
      </c>
    </row>
    <row r="1975" spans="1:36">
      <c r="A1975" s="1" t="s">
        <v>11252</v>
      </c>
      <c r="B1975" s="1" t="s">
        <v>11253</v>
      </c>
      <c r="C1975" s="1" t="s">
        <v>11254</v>
      </c>
      <c r="D1975" s="1" t="s">
        <v>837</v>
      </c>
      <c r="E1975" s="1" t="s">
        <v>265</v>
      </c>
      <c r="F1975" s="1" t="s">
        <v>622</v>
      </c>
      <c r="G1975" s="1" t="s">
        <v>747</v>
      </c>
      <c r="H1975" s="1" t="s">
        <v>43</v>
      </c>
      <c r="I1975" s="1" t="s">
        <v>44</v>
      </c>
      <c r="J1975" t="s">
        <v>45</v>
      </c>
      <c r="K1975" t="s">
        <v>46</v>
      </c>
      <c r="L1975" s="1" t="s">
        <v>10492</v>
      </c>
      <c r="M1975" s="1" t="s">
        <v>114</v>
      </c>
      <c r="N1975" s="1" t="s">
        <v>278</v>
      </c>
      <c r="O1975" s="1" t="s">
        <v>11255</v>
      </c>
      <c r="P1975" s="1" t="s">
        <v>11256</v>
      </c>
      <c r="Q1975">
        <v>94</v>
      </c>
      <c r="R1975">
        <v>8</v>
      </c>
      <c r="S1975">
        <v>86</v>
      </c>
      <c r="T1975">
        <v>30</v>
      </c>
      <c r="U1975">
        <v>12</v>
      </c>
      <c r="V1975">
        <v>150</v>
      </c>
      <c r="W1975" s="1" t="s">
        <v>72</v>
      </c>
      <c r="X1975" s="1" t="s">
        <v>73</v>
      </c>
      <c r="Y1975" s="1" t="s">
        <v>74</v>
      </c>
      <c r="Z1975">
        <v>14</v>
      </c>
      <c r="AA1975" s="2">
        <v>45900</v>
      </c>
      <c r="AB1975">
        <v>511881.24</v>
      </c>
      <c r="AC1975">
        <v>687790.36</v>
      </c>
      <c r="AD1975">
        <v>48116836.560000002</v>
      </c>
      <c r="AE1975" s="1" t="s">
        <v>55</v>
      </c>
      <c r="AF1975" s="2">
        <v>46187</v>
      </c>
      <c r="AG1975" s="2">
        <v>45913</v>
      </c>
      <c r="AH1975" s="2"/>
      <c r="AI1975" s="1" t="s">
        <v>91</v>
      </c>
      <c r="AJ1975" s="1" t="s">
        <v>92</v>
      </c>
    </row>
    <row r="1976" spans="1:36">
      <c r="A1976" s="1" t="s">
        <v>11257</v>
      </c>
      <c r="B1976" s="1" t="s">
        <v>11258</v>
      </c>
      <c r="C1976" s="1" t="s">
        <v>11259</v>
      </c>
      <c r="D1976" s="1" t="s">
        <v>274</v>
      </c>
      <c r="E1976" s="1" t="s">
        <v>275</v>
      </c>
      <c r="F1976" s="1" t="s">
        <v>266</v>
      </c>
      <c r="G1976" s="1" t="s">
        <v>267</v>
      </c>
      <c r="H1976" s="1" t="s">
        <v>43</v>
      </c>
      <c r="I1976" s="1" t="s">
        <v>44</v>
      </c>
      <c r="J1976" t="s">
        <v>45</v>
      </c>
      <c r="K1976" t="s">
        <v>46</v>
      </c>
      <c r="L1976" s="1" t="s">
        <v>3909</v>
      </c>
      <c r="M1976" s="1" t="s">
        <v>48</v>
      </c>
      <c r="N1976" s="1" t="s">
        <v>101</v>
      </c>
      <c r="O1976" s="1" t="s">
        <v>11260</v>
      </c>
      <c r="P1976" s="1" t="s">
        <v>11261</v>
      </c>
      <c r="Q1976">
        <v>19</v>
      </c>
      <c r="R1976">
        <v>1</v>
      </c>
      <c r="S1976">
        <v>18</v>
      </c>
      <c r="T1976">
        <v>25</v>
      </c>
      <c r="U1976">
        <v>12</v>
      </c>
      <c r="V1976">
        <v>250</v>
      </c>
      <c r="W1976" s="1" t="s">
        <v>249</v>
      </c>
      <c r="X1976" s="1" t="s">
        <v>375</v>
      </c>
      <c r="Y1976" s="1" t="s">
        <v>54</v>
      </c>
      <c r="Z1976">
        <v>3</v>
      </c>
      <c r="AA1976" s="2">
        <v>46028</v>
      </c>
      <c r="AB1976">
        <v>595137.06000000006</v>
      </c>
      <c r="AC1976">
        <v>887239.88</v>
      </c>
      <c r="AD1976">
        <v>11307604.140000001</v>
      </c>
      <c r="AE1976" s="1" t="s">
        <v>55</v>
      </c>
      <c r="AF1976" s="2">
        <v>46170</v>
      </c>
      <c r="AG1976" s="2">
        <v>46041</v>
      </c>
      <c r="AH1976" s="2"/>
      <c r="AI1976" s="1" t="s">
        <v>129</v>
      </c>
      <c r="AJ1976" s="1" t="s">
        <v>57</v>
      </c>
    </row>
    <row r="1977" spans="1:36">
      <c r="A1977" s="1" t="s">
        <v>11262</v>
      </c>
      <c r="B1977" s="1" t="s">
        <v>11263</v>
      </c>
      <c r="C1977" s="1" t="s">
        <v>11264</v>
      </c>
      <c r="D1977" s="1" t="s">
        <v>426</v>
      </c>
      <c r="E1977" s="1" t="s">
        <v>146</v>
      </c>
      <c r="F1977" s="1" t="s">
        <v>266</v>
      </c>
      <c r="G1977" s="1" t="s">
        <v>313</v>
      </c>
      <c r="H1977" s="1" t="s">
        <v>43</v>
      </c>
      <c r="I1977" s="1" t="s">
        <v>44</v>
      </c>
      <c r="J1977" t="s">
        <v>45</v>
      </c>
      <c r="K1977" t="s">
        <v>46</v>
      </c>
      <c r="L1977" s="1" t="s">
        <v>2404</v>
      </c>
      <c r="M1977" s="1" t="s">
        <v>48</v>
      </c>
      <c r="N1977" s="1" t="s">
        <v>203</v>
      </c>
      <c r="O1977" s="1" t="s">
        <v>11265</v>
      </c>
      <c r="P1977" s="1" t="s">
        <v>11266</v>
      </c>
      <c r="Q1977">
        <v>42</v>
      </c>
      <c r="R1977">
        <v>8</v>
      </c>
      <c r="S1977">
        <v>34</v>
      </c>
      <c r="T1977">
        <v>15</v>
      </c>
      <c r="U1977">
        <v>4</v>
      </c>
      <c r="V1977">
        <v>120</v>
      </c>
      <c r="W1977" s="1" t="s">
        <v>249</v>
      </c>
      <c r="X1977" s="1" t="s">
        <v>375</v>
      </c>
      <c r="Y1977" s="1" t="s">
        <v>54</v>
      </c>
      <c r="Z1977">
        <v>6</v>
      </c>
      <c r="AA1977" s="2">
        <v>46176</v>
      </c>
      <c r="AB1977">
        <v>351114.83</v>
      </c>
      <c r="AC1977">
        <v>436537.75</v>
      </c>
      <c r="AD1977">
        <v>14746822.859999999</v>
      </c>
      <c r="AE1977" s="1" t="s">
        <v>55</v>
      </c>
      <c r="AF1977" s="2">
        <v>46201</v>
      </c>
      <c r="AG1977" s="2">
        <v>46186</v>
      </c>
      <c r="AH1977" s="2"/>
      <c r="AI1977" s="1" t="s">
        <v>91</v>
      </c>
      <c r="AJ1977" s="1" t="s">
        <v>92</v>
      </c>
    </row>
    <row r="1978" spans="1:36">
      <c r="A1978" s="1" t="s">
        <v>11267</v>
      </c>
      <c r="B1978" s="1" t="s">
        <v>11268</v>
      </c>
      <c r="C1978" s="1" t="s">
        <v>11269</v>
      </c>
      <c r="D1978" s="1" t="s">
        <v>39</v>
      </c>
      <c r="E1978" s="1" t="s">
        <v>40</v>
      </c>
      <c r="F1978" s="1" t="s">
        <v>41</v>
      </c>
      <c r="G1978" s="1" t="s">
        <v>42</v>
      </c>
      <c r="H1978" s="1" t="s">
        <v>43</v>
      </c>
      <c r="I1978" s="1" t="s">
        <v>44</v>
      </c>
      <c r="J1978" t="s">
        <v>82</v>
      </c>
      <c r="K1978" t="s">
        <v>83</v>
      </c>
      <c r="L1978" s="1" t="s">
        <v>11270</v>
      </c>
      <c r="M1978" s="1" t="s">
        <v>100</v>
      </c>
      <c r="N1978" s="1" t="s">
        <v>101</v>
      </c>
      <c r="O1978" s="1" t="s">
        <v>11271</v>
      </c>
      <c r="P1978" s="1" t="s">
        <v>11272</v>
      </c>
      <c r="Q1978">
        <v>209</v>
      </c>
      <c r="R1978">
        <v>76</v>
      </c>
      <c r="S1978">
        <v>133</v>
      </c>
      <c r="T1978">
        <v>20</v>
      </c>
      <c r="U1978">
        <v>6</v>
      </c>
      <c r="V1978">
        <v>160</v>
      </c>
      <c r="W1978" s="1" t="s">
        <v>104</v>
      </c>
      <c r="X1978" s="1" t="s">
        <v>105</v>
      </c>
      <c r="Y1978" s="1" t="s">
        <v>54</v>
      </c>
      <c r="Z1978">
        <v>8</v>
      </c>
      <c r="AA1978" s="2">
        <v>45779</v>
      </c>
      <c r="AB1978">
        <v>27133.94</v>
      </c>
      <c r="AC1978">
        <v>35892.080000000002</v>
      </c>
      <c r="AD1978">
        <v>5670993.46</v>
      </c>
      <c r="AE1978" s="1" t="s">
        <v>55</v>
      </c>
      <c r="AF1978" s="2">
        <v>46194</v>
      </c>
      <c r="AG1978" s="2">
        <v>45782</v>
      </c>
      <c r="AH1978" s="2"/>
      <c r="AI1978" s="1" t="s">
        <v>410</v>
      </c>
      <c r="AJ1978" s="1" t="s">
        <v>92</v>
      </c>
    </row>
    <row r="1979" spans="1:36">
      <c r="A1979" s="1" t="s">
        <v>11273</v>
      </c>
      <c r="B1979" s="1" t="s">
        <v>11274</v>
      </c>
      <c r="C1979" s="1" t="s">
        <v>11275</v>
      </c>
      <c r="D1979" s="1" t="s">
        <v>426</v>
      </c>
      <c r="E1979" s="1" t="s">
        <v>146</v>
      </c>
      <c r="F1979" s="1" t="s">
        <v>266</v>
      </c>
      <c r="G1979" s="1" t="s">
        <v>267</v>
      </c>
      <c r="H1979" s="1" t="s">
        <v>43</v>
      </c>
      <c r="I1979" s="1" t="s">
        <v>201</v>
      </c>
      <c r="J1979" t="s">
        <v>82</v>
      </c>
      <c r="K1979" t="s">
        <v>83</v>
      </c>
      <c r="L1979" s="1" t="s">
        <v>5659</v>
      </c>
      <c r="M1979" s="1" t="s">
        <v>126</v>
      </c>
      <c r="N1979" s="1" t="s">
        <v>178</v>
      </c>
      <c r="O1979" s="1" t="s">
        <v>11276</v>
      </c>
      <c r="P1979" s="1" t="s">
        <v>11277</v>
      </c>
      <c r="Q1979">
        <v>26</v>
      </c>
      <c r="R1979">
        <v>4</v>
      </c>
      <c r="S1979">
        <v>22</v>
      </c>
      <c r="T1979">
        <v>10</v>
      </c>
      <c r="U1979">
        <v>3</v>
      </c>
      <c r="V1979">
        <v>50</v>
      </c>
      <c r="W1979" s="1" t="s">
        <v>259</v>
      </c>
      <c r="X1979" s="1" t="s">
        <v>260</v>
      </c>
      <c r="Y1979" s="1" t="s">
        <v>54</v>
      </c>
      <c r="Z1979">
        <v>7</v>
      </c>
      <c r="AA1979" s="2">
        <v>46171</v>
      </c>
      <c r="AB1979">
        <v>468174.2</v>
      </c>
      <c r="AC1979">
        <v>571173.11</v>
      </c>
      <c r="AD1979">
        <v>12172529.199999999</v>
      </c>
      <c r="AE1979" s="1" t="s">
        <v>55</v>
      </c>
      <c r="AF1979" s="2">
        <v>46202</v>
      </c>
      <c r="AG1979" s="2">
        <v>46184</v>
      </c>
      <c r="AH1979" s="2"/>
      <c r="AI1979" s="1" t="s">
        <v>91</v>
      </c>
      <c r="AJ1979" s="1" t="s">
        <v>92</v>
      </c>
    </row>
    <row r="1980" spans="1:36">
      <c r="A1980" s="1" t="s">
        <v>11278</v>
      </c>
      <c r="B1980" s="1" t="s">
        <v>11279</v>
      </c>
      <c r="C1980" s="1" t="s">
        <v>11280</v>
      </c>
      <c r="D1980" s="1" t="s">
        <v>1318</v>
      </c>
      <c r="E1980" s="1" t="s">
        <v>62</v>
      </c>
      <c r="F1980" s="1" t="s">
        <v>363</v>
      </c>
      <c r="G1980" s="1" t="s">
        <v>364</v>
      </c>
      <c r="H1980" s="1" t="s">
        <v>43</v>
      </c>
      <c r="I1980" s="1" t="s">
        <v>201</v>
      </c>
      <c r="J1980" t="s">
        <v>65</v>
      </c>
      <c r="K1980" t="s">
        <v>66</v>
      </c>
      <c r="L1980" s="1" t="s">
        <v>11281</v>
      </c>
      <c r="M1980" s="1" t="s">
        <v>114</v>
      </c>
      <c r="N1980" s="1" t="s">
        <v>49</v>
      </c>
      <c r="O1980" s="1" t="s">
        <v>11282</v>
      </c>
      <c r="P1980" s="1" t="s">
        <v>11283</v>
      </c>
      <c r="Q1980">
        <v>73</v>
      </c>
      <c r="R1980">
        <v>26</v>
      </c>
      <c r="S1980">
        <v>47</v>
      </c>
      <c r="T1980">
        <v>30</v>
      </c>
      <c r="U1980">
        <v>9</v>
      </c>
      <c r="V1980">
        <v>180</v>
      </c>
      <c r="W1980" s="1" t="s">
        <v>52</v>
      </c>
      <c r="X1980" s="1" t="s">
        <v>53</v>
      </c>
      <c r="Y1980" s="1" t="s">
        <v>54</v>
      </c>
      <c r="Z1980">
        <v>6</v>
      </c>
      <c r="AA1980" s="2">
        <v>45669</v>
      </c>
      <c r="AB1980">
        <v>45461.63</v>
      </c>
      <c r="AC1980">
        <v>67777.490000000005</v>
      </c>
      <c r="AD1980">
        <v>3318698.99</v>
      </c>
      <c r="AE1980" s="1" t="s">
        <v>55</v>
      </c>
      <c r="AF1980" s="2">
        <v>46161</v>
      </c>
      <c r="AG1980" s="2">
        <v>45679</v>
      </c>
      <c r="AH1980" s="2"/>
      <c r="AI1980" s="1" t="s">
        <v>91</v>
      </c>
      <c r="AJ1980" s="1" t="s">
        <v>92</v>
      </c>
    </row>
    <row r="1981" spans="1:36">
      <c r="A1981" s="1" t="s">
        <v>11284</v>
      </c>
      <c r="B1981" s="1" t="s">
        <v>11285</v>
      </c>
      <c r="C1981" s="1" t="s">
        <v>11286</v>
      </c>
      <c r="D1981" s="1" t="s">
        <v>371</v>
      </c>
      <c r="E1981" s="1" t="s">
        <v>62</v>
      </c>
      <c r="F1981" s="1" t="s">
        <v>111</v>
      </c>
      <c r="G1981" s="1" t="s">
        <v>112</v>
      </c>
      <c r="H1981" s="1" t="s">
        <v>43</v>
      </c>
      <c r="I1981" s="1" t="s">
        <v>44</v>
      </c>
      <c r="J1981" t="s">
        <v>65</v>
      </c>
      <c r="K1981" t="s">
        <v>66</v>
      </c>
      <c r="L1981" s="1" t="s">
        <v>171</v>
      </c>
      <c r="M1981" s="1" t="s">
        <v>114</v>
      </c>
      <c r="N1981" s="1" t="s">
        <v>115</v>
      </c>
      <c r="O1981" s="1" t="s">
        <v>11287</v>
      </c>
      <c r="P1981" s="1" t="s">
        <v>11288</v>
      </c>
      <c r="Q1981">
        <v>449</v>
      </c>
      <c r="R1981">
        <v>32</v>
      </c>
      <c r="S1981">
        <v>417</v>
      </c>
      <c r="U1981">
        <v>30</v>
      </c>
      <c r="V1981">
        <v>600</v>
      </c>
      <c r="W1981" s="1" t="s">
        <v>72</v>
      </c>
      <c r="X1981" s="1" t="s">
        <v>73</v>
      </c>
      <c r="Y1981" s="1" t="s">
        <v>74</v>
      </c>
      <c r="Z1981">
        <v>18</v>
      </c>
      <c r="AA1981" s="2">
        <v>46089</v>
      </c>
      <c r="AB1981">
        <v>202080.57</v>
      </c>
      <c r="AC1981">
        <v>309399.78000000003</v>
      </c>
      <c r="AD1981">
        <v>90734175.930000007</v>
      </c>
      <c r="AE1981" s="1" t="s">
        <v>55</v>
      </c>
      <c r="AF1981" s="2">
        <v>46180</v>
      </c>
      <c r="AG1981" s="2">
        <v>46096</v>
      </c>
      <c r="AH1981" s="2"/>
      <c r="AI1981" s="1" t="s">
        <v>91</v>
      </c>
      <c r="AJ1981" s="1" t="s">
        <v>92</v>
      </c>
    </row>
    <row r="1982" spans="1:36">
      <c r="A1982" s="1" t="s">
        <v>11289</v>
      </c>
      <c r="B1982" s="1" t="s">
        <v>11290</v>
      </c>
      <c r="C1982" s="1" t="s">
        <v>11291</v>
      </c>
      <c r="D1982" s="1" t="s">
        <v>455</v>
      </c>
      <c r="E1982" s="1" t="s">
        <v>62</v>
      </c>
      <c r="F1982" s="1" t="s">
        <v>135</v>
      </c>
      <c r="G1982" s="1" t="s">
        <v>166</v>
      </c>
      <c r="H1982" s="1" t="s">
        <v>137</v>
      </c>
      <c r="I1982" s="1" t="s">
        <v>44</v>
      </c>
      <c r="J1982" t="s">
        <v>82</v>
      </c>
      <c r="K1982" t="s">
        <v>83</v>
      </c>
      <c r="L1982" s="1" t="s">
        <v>11292</v>
      </c>
      <c r="M1982" s="1" t="s">
        <v>126</v>
      </c>
      <c r="N1982" s="1" t="s">
        <v>194</v>
      </c>
      <c r="O1982" s="1" t="s">
        <v>11293</v>
      </c>
      <c r="P1982" s="1" t="s">
        <v>11294</v>
      </c>
      <c r="Q1982">
        <v>78</v>
      </c>
      <c r="R1982">
        <v>30</v>
      </c>
      <c r="S1982">
        <v>48</v>
      </c>
      <c r="T1982">
        <v>10</v>
      </c>
      <c r="U1982">
        <v>5</v>
      </c>
      <c r="V1982">
        <v>80</v>
      </c>
      <c r="W1982" s="1" t="s">
        <v>259</v>
      </c>
      <c r="X1982" s="1" t="s">
        <v>260</v>
      </c>
      <c r="Y1982" s="1" t="s">
        <v>54</v>
      </c>
      <c r="Z1982">
        <v>9</v>
      </c>
      <c r="AA1982" s="2">
        <v>46020</v>
      </c>
      <c r="AB1982">
        <v>40796.42</v>
      </c>
      <c r="AC1982">
        <v>51660.14</v>
      </c>
      <c r="AD1982">
        <v>3182120.76</v>
      </c>
      <c r="AE1982" s="1" t="s">
        <v>55</v>
      </c>
      <c r="AF1982" s="2">
        <v>46146</v>
      </c>
      <c r="AG1982" s="2">
        <v>46033</v>
      </c>
      <c r="AH1982" s="2">
        <v>46778</v>
      </c>
      <c r="AI1982" s="1" t="s">
        <v>91</v>
      </c>
      <c r="AJ1982" s="1" t="s">
        <v>92</v>
      </c>
    </row>
    <row r="1983" spans="1:36">
      <c r="A1983" s="1" t="s">
        <v>11295</v>
      </c>
      <c r="B1983" s="1" t="s">
        <v>11296</v>
      </c>
      <c r="C1983" s="1" t="s">
        <v>11297</v>
      </c>
      <c r="D1983" s="1" t="s">
        <v>1665</v>
      </c>
      <c r="E1983" s="1" t="s">
        <v>978</v>
      </c>
      <c r="F1983" s="1" t="s">
        <v>97</v>
      </c>
      <c r="G1983" s="1" t="s">
        <v>715</v>
      </c>
      <c r="H1983" s="1" t="s">
        <v>43</v>
      </c>
      <c r="I1983" s="1" t="s">
        <v>44</v>
      </c>
      <c r="J1983" t="s">
        <v>65</v>
      </c>
      <c r="K1983" t="s">
        <v>66</v>
      </c>
      <c r="L1983" s="1" t="s">
        <v>171</v>
      </c>
      <c r="M1983" s="1" t="s">
        <v>114</v>
      </c>
      <c r="N1983" s="1" t="s">
        <v>236</v>
      </c>
      <c r="O1983" s="1" t="s">
        <v>11298</v>
      </c>
      <c r="P1983" s="1" t="s">
        <v>11299</v>
      </c>
      <c r="Q1983">
        <v>227</v>
      </c>
      <c r="R1983">
        <v>25</v>
      </c>
      <c r="S1983">
        <v>202</v>
      </c>
      <c r="T1983">
        <v>40</v>
      </c>
      <c r="U1983">
        <v>12</v>
      </c>
      <c r="V1983">
        <v>400</v>
      </c>
      <c r="W1983" s="1" t="s">
        <v>72</v>
      </c>
      <c r="X1983" s="1" t="s">
        <v>73</v>
      </c>
      <c r="Y1983" s="1" t="s">
        <v>74</v>
      </c>
      <c r="Z1983">
        <v>17</v>
      </c>
      <c r="AA1983" s="2">
        <v>46037</v>
      </c>
      <c r="AB1983">
        <v>86423.8</v>
      </c>
      <c r="AC1983">
        <v>121050.56</v>
      </c>
      <c r="AD1983">
        <v>19618202.600000001</v>
      </c>
      <c r="AE1983" s="1" t="s">
        <v>55</v>
      </c>
      <c r="AF1983" s="2">
        <v>46169</v>
      </c>
      <c r="AG1983" s="2">
        <v>46044</v>
      </c>
      <c r="AH1983" s="2"/>
      <c r="AI1983" s="1" t="s">
        <v>91</v>
      </c>
      <c r="AJ1983" s="1" t="s">
        <v>92</v>
      </c>
    </row>
    <row r="1984" spans="1:36">
      <c r="A1984" s="1" t="s">
        <v>11300</v>
      </c>
      <c r="B1984" s="1" t="s">
        <v>11301</v>
      </c>
      <c r="C1984" s="1" t="s">
        <v>11302</v>
      </c>
      <c r="D1984" s="1" t="s">
        <v>371</v>
      </c>
      <c r="E1984" s="1" t="s">
        <v>62</v>
      </c>
      <c r="F1984" s="1" t="s">
        <v>111</v>
      </c>
      <c r="G1984" s="1" t="s">
        <v>234</v>
      </c>
      <c r="H1984" s="1" t="s">
        <v>43</v>
      </c>
      <c r="I1984" s="1" t="s">
        <v>44</v>
      </c>
      <c r="J1984" t="s">
        <v>45</v>
      </c>
      <c r="K1984" t="s">
        <v>46</v>
      </c>
      <c r="L1984" s="1" t="s">
        <v>11303</v>
      </c>
      <c r="M1984" s="1" t="s">
        <v>68</v>
      </c>
      <c r="N1984" s="1" t="s">
        <v>236</v>
      </c>
      <c r="O1984" s="1" t="s">
        <v>11304</v>
      </c>
      <c r="P1984" s="1" t="s">
        <v>11305</v>
      </c>
      <c r="Q1984">
        <v>0</v>
      </c>
      <c r="R1984">
        <v>0</v>
      </c>
      <c r="S1984">
        <v>0</v>
      </c>
      <c r="T1984">
        <v>60</v>
      </c>
      <c r="U1984">
        <v>24</v>
      </c>
      <c r="V1984">
        <v>300</v>
      </c>
      <c r="W1984" s="1" t="s">
        <v>52</v>
      </c>
      <c r="X1984" s="1" t="s">
        <v>53</v>
      </c>
      <c r="Y1984" s="1" t="s">
        <v>54</v>
      </c>
      <c r="Z1984">
        <v>6</v>
      </c>
      <c r="AA1984" s="2">
        <v>45969</v>
      </c>
      <c r="AB1984">
        <v>96169.44</v>
      </c>
      <c r="AC1984">
        <v>147962.48000000001</v>
      </c>
      <c r="AD1984">
        <v>0</v>
      </c>
      <c r="AE1984" s="1" t="s">
        <v>55</v>
      </c>
      <c r="AF1984" s="2">
        <v>46188</v>
      </c>
      <c r="AG1984" s="2">
        <v>45970</v>
      </c>
      <c r="AH1984" s="2"/>
      <c r="AI1984" s="1" t="s">
        <v>56</v>
      </c>
      <c r="AJ1984" s="1" t="s">
        <v>57</v>
      </c>
    </row>
    <row r="1985" spans="1:36">
      <c r="A1985" s="1" t="s">
        <v>11306</v>
      </c>
      <c r="B1985" s="1" t="s">
        <v>11307</v>
      </c>
      <c r="C1985" s="1" t="s">
        <v>11308</v>
      </c>
      <c r="D1985" s="1" t="s">
        <v>785</v>
      </c>
      <c r="E1985" s="1" t="s">
        <v>146</v>
      </c>
      <c r="F1985" s="1" t="s">
        <v>41</v>
      </c>
      <c r="G1985" s="1" t="s">
        <v>42</v>
      </c>
      <c r="H1985" s="1" t="s">
        <v>43</v>
      </c>
      <c r="I1985" s="1" t="s">
        <v>44</v>
      </c>
      <c r="J1985" t="s">
        <v>82</v>
      </c>
      <c r="K1985" t="s">
        <v>83</v>
      </c>
      <c r="L1985" s="1" t="s">
        <v>401</v>
      </c>
      <c r="M1985" s="1" t="s">
        <v>168</v>
      </c>
      <c r="N1985" s="1" t="s">
        <v>278</v>
      </c>
      <c r="O1985" s="1" t="s">
        <v>11309</v>
      </c>
      <c r="P1985" s="1" t="s">
        <v>11310</v>
      </c>
      <c r="Q1985">
        <v>0</v>
      </c>
      <c r="R1985">
        <v>0</v>
      </c>
      <c r="S1985">
        <v>0</v>
      </c>
      <c r="T1985">
        <v>60</v>
      </c>
      <c r="U1985">
        <v>24</v>
      </c>
      <c r="V1985">
        <v>360</v>
      </c>
      <c r="W1985" s="1" t="s">
        <v>88</v>
      </c>
      <c r="X1985" s="1" t="s">
        <v>89</v>
      </c>
      <c r="Y1985" s="1" t="s">
        <v>90</v>
      </c>
      <c r="Z1985">
        <v>29</v>
      </c>
      <c r="AA1985" s="2">
        <v>45881</v>
      </c>
      <c r="AB1985">
        <v>134976.26999999999</v>
      </c>
      <c r="AC1985">
        <v>178038.47</v>
      </c>
      <c r="AD1985">
        <v>0</v>
      </c>
      <c r="AE1985" s="1" t="s">
        <v>55</v>
      </c>
      <c r="AF1985" s="2">
        <v>46177</v>
      </c>
      <c r="AG1985" s="2">
        <v>45885</v>
      </c>
      <c r="AH1985" s="2"/>
      <c r="AI1985" s="1" t="s">
        <v>56</v>
      </c>
      <c r="AJ1985" s="1" t="s">
        <v>57</v>
      </c>
    </row>
    <row r="1986" spans="1:36">
      <c r="A1986" s="1" t="s">
        <v>11311</v>
      </c>
      <c r="B1986" s="1" t="s">
        <v>11312</v>
      </c>
      <c r="C1986" s="1" t="s">
        <v>11313</v>
      </c>
      <c r="D1986" s="1" t="s">
        <v>391</v>
      </c>
      <c r="E1986" s="1" t="s">
        <v>392</v>
      </c>
      <c r="F1986" s="1" t="s">
        <v>217</v>
      </c>
      <c r="G1986" s="1" t="s">
        <v>487</v>
      </c>
      <c r="H1986" s="1" t="s">
        <v>43</v>
      </c>
      <c r="I1986" s="1" t="s">
        <v>44</v>
      </c>
      <c r="J1986" t="s">
        <v>45</v>
      </c>
      <c r="K1986" t="s">
        <v>46</v>
      </c>
      <c r="L1986" s="1" t="s">
        <v>11314</v>
      </c>
      <c r="M1986" s="1" t="s">
        <v>100</v>
      </c>
      <c r="N1986" s="1" t="s">
        <v>115</v>
      </c>
      <c r="O1986" s="1" t="s">
        <v>11315</v>
      </c>
      <c r="P1986" s="1" t="s">
        <v>11316</v>
      </c>
      <c r="Q1986">
        <v>894</v>
      </c>
      <c r="R1986">
        <v>343</v>
      </c>
      <c r="S1986">
        <v>551</v>
      </c>
      <c r="T1986">
        <v>100</v>
      </c>
      <c r="U1986">
        <v>30</v>
      </c>
      <c r="V1986">
        <v>1000</v>
      </c>
      <c r="W1986" s="1" t="s">
        <v>181</v>
      </c>
      <c r="X1986" s="1" t="s">
        <v>182</v>
      </c>
      <c r="Y1986" s="1" t="s">
        <v>54</v>
      </c>
      <c r="Z1986">
        <v>11</v>
      </c>
      <c r="AA1986" s="2">
        <v>45855</v>
      </c>
      <c r="AB1986">
        <v>483720.77</v>
      </c>
      <c r="AC1986">
        <v>659752.22</v>
      </c>
      <c r="AD1986">
        <v>432446368.39999998</v>
      </c>
      <c r="AE1986" s="1" t="s">
        <v>55</v>
      </c>
      <c r="AF1986" s="2">
        <v>46168</v>
      </c>
      <c r="AG1986" s="2">
        <v>45864</v>
      </c>
      <c r="AH1986" s="2"/>
      <c r="AI1986" s="1" t="s">
        <v>91</v>
      </c>
      <c r="AJ1986" s="1" t="s">
        <v>92</v>
      </c>
    </row>
    <row r="1987" spans="1:36">
      <c r="A1987" s="1" t="s">
        <v>11317</v>
      </c>
      <c r="B1987" s="1" t="s">
        <v>11318</v>
      </c>
      <c r="C1987" s="1" t="s">
        <v>11319</v>
      </c>
      <c r="D1987" s="1" t="s">
        <v>61</v>
      </c>
      <c r="E1987" s="1" t="s">
        <v>62</v>
      </c>
      <c r="F1987" s="1" t="s">
        <v>63</v>
      </c>
      <c r="G1987" s="1" t="s">
        <v>384</v>
      </c>
      <c r="H1987" s="1" t="s">
        <v>43</v>
      </c>
      <c r="I1987" s="1" t="s">
        <v>44</v>
      </c>
      <c r="J1987" t="s">
        <v>82</v>
      </c>
      <c r="K1987" t="s">
        <v>83</v>
      </c>
      <c r="L1987" s="1" t="s">
        <v>11320</v>
      </c>
      <c r="M1987" s="1" t="s">
        <v>168</v>
      </c>
      <c r="N1987" s="1" t="s">
        <v>203</v>
      </c>
      <c r="O1987" s="1" t="s">
        <v>11321</v>
      </c>
      <c r="P1987" s="1" t="s">
        <v>11322</v>
      </c>
      <c r="Q1987">
        <v>118</v>
      </c>
      <c r="R1987">
        <v>20</v>
      </c>
      <c r="S1987">
        <v>98</v>
      </c>
      <c r="T1987">
        <v>25</v>
      </c>
      <c r="U1987">
        <v>10</v>
      </c>
      <c r="V1987">
        <v>125</v>
      </c>
      <c r="W1987" s="1" t="s">
        <v>308</v>
      </c>
      <c r="X1987" s="1" t="s">
        <v>309</v>
      </c>
      <c r="Y1987" s="1" t="s">
        <v>74</v>
      </c>
      <c r="Z1987">
        <v>25</v>
      </c>
      <c r="AA1987" s="2">
        <v>45668</v>
      </c>
      <c r="AB1987">
        <v>19552.349999999999</v>
      </c>
      <c r="AC1987">
        <v>25400.91</v>
      </c>
      <c r="AD1987">
        <v>2307177.2999999998</v>
      </c>
      <c r="AE1987" s="1" t="s">
        <v>55</v>
      </c>
      <c r="AF1987" s="2">
        <v>46145</v>
      </c>
      <c r="AG1987" s="2">
        <v>45679</v>
      </c>
      <c r="AH1987" s="2">
        <v>46165</v>
      </c>
      <c r="AI1987" s="1" t="s">
        <v>91</v>
      </c>
      <c r="AJ1987" s="1" t="s">
        <v>92</v>
      </c>
    </row>
    <row r="1988" spans="1:36">
      <c r="A1988" s="1" t="s">
        <v>11323</v>
      </c>
      <c r="B1988" s="1" t="s">
        <v>11324</v>
      </c>
      <c r="C1988" s="1" t="s">
        <v>11325</v>
      </c>
      <c r="D1988" s="1" t="s">
        <v>494</v>
      </c>
      <c r="E1988" s="1" t="s">
        <v>79</v>
      </c>
      <c r="F1988" s="1" t="s">
        <v>363</v>
      </c>
      <c r="G1988" s="1" t="s">
        <v>364</v>
      </c>
      <c r="H1988" s="1" t="s">
        <v>43</v>
      </c>
      <c r="I1988" s="1" t="s">
        <v>44</v>
      </c>
      <c r="J1988" t="s">
        <v>45</v>
      </c>
      <c r="K1988" t="s">
        <v>46</v>
      </c>
      <c r="L1988" s="1" t="s">
        <v>7557</v>
      </c>
      <c r="M1988" s="1" t="s">
        <v>68</v>
      </c>
      <c r="N1988" s="1" t="s">
        <v>101</v>
      </c>
      <c r="O1988" s="1" t="s">
        <v>11326</v>
      </c>
      <c r="P1988" s="1" t="s">
        <v>11327</v>
      </c>
      <c r="Q1988">
        <v>34</v>
      </c>
      <c r="R1988">
        <v>9</v>
      </c>
      <c r="S1988">
        <v>25</v>
      </c>
      <c r="T1988">
        <v>15</v>
      </c>
      <c r="U1988">
        <v>6</v>
      </c>
      <c r="V1988">
        <v>150</v>
      </c>
      <c r="W1988" s="1" t="s">
        <v>181</v>
      </c>
      <c r="X1988" s="1" t="s">
        <v>182</v>
      </c>
      <c r="Y1988" s="1" t="s">
        <v>54</v>
      </c>
      <c r="Z1988">
        <v>9</v>
      </c>
      <c r="AA1988" s="2">
        <v>45957</v>
      </c>
      <c r="AB1988">
        <v>31781.43</v>
      </c>
      <c r="AC1988">
        <v>47680.69</v>
      </c>
      <c r="AD1988">
        <v>1080568.6200000001</v>
      </c>
      <c r="AE1988" s="1" t="s">
        <v>55</v>
      </c>
      <c r="AF1988" s="2">
        <v>46183</v>
      </c>
      <c r="AG1988" s="2">
        <v>45959</v>
      </c>
      <c r="AH1988" s="2"/>
      <c r="AI1988" s="1" t="s">
        <v>91</v>
      </c>
      <c r="AJ1988" s="1" t="s">
        <v>92</v>
      </c>
    </row>
    <row r="1989" spans="1:36">
      <c r="A1989" s="1" t="s">
        <v>11328</v>
      </c>
      <c r="B1989" s="1" t="s">
        <v>11329</v>
      </c>
      <c r="C1989" s="1" t="s">
        <v>11330</v>
      </c>
      <c r="D1989" s="1" t="s">
        <v>413</v>
      </c>
      <c r="E1989" s="1" t="s">
        <v>146</v>
      </c>
      <c r="F1989" s="1" t="s">
        <v>244</v>
      </c>
      <c r="G1989" s="1" t="s">
        <v>509</v>
      </c>
      <c r="H1989" s="1" t="s">
        <v>43</v>
      </c>
      <c r="I1989" s="1" t="s">
        <v>44</v>
      </c>
      <c r="J1989" t="s">
        <v>82</v>
      </c>
      <c r="K1989" t="s">
        <v>83</v>
      </c>
      <c r="L1989" s="1" t="s">
        <v>7808</v>
      </c>
      <c r="M1989" s="1" t="s">
        <v>48</v>
      </c>
      <c r="N1989" s="1" t="s">
        <v>115</v>
      </c>
      <c r="O1989" s="1" t="s">
        <v>1709</v>
      </c>
      <c r="P1989" s="1" t="s">
        <v>11331</v>
      </c>
      <c r="Q1989">
        <v>96</v>
      </c>
      <c r="R1989">
        <v>16</v>
      </c>
      <c r="S1989">
        <v>80</v>
      </c>
      <c r="T1989">
        <v>15</v>
      </c>
      <c r="U1989">
        <v>6</v>
      </c>
      <c r="V1989">
        <v>75</v>
      </c>
      <c r="W1989" s="1" t="s">
        <v>161</v>
      </c>
      <c r="X1989" s="1" t="s">
        <v>162</v>
      </c>
      <c r="Y1989" s="1" t="s">
        <v>54</v>
      </c>
      <c r="Z1989">
        <v>6</v>
      </c>
      <c r="AA1989" s="2">
        <v>45922</v>
      </c>
      <c r="AB1989">
        <v>65297.21</v>
      </c>
      <c r="AC1989">
        <v>77854.33</v>
      </c>
      <c r="AD1989">
        <v>6268532.1600000001</v>
      </c>
      <c r="AE1989" s="1" t="s">
        <v>55</v>
      </c>
      <c r="AF1989" s="2">
        <v>46165</v>
      </c>
      <c r="AG1989" s="2">
        <v>45925</v>
      </c>
      <c r="AH1989" s="2"/>
      <c r="AI1989" s="1" t="s">
        <v>410</v>
      </c>
      <c r="AJ1989" s="1" t="s">
        <v>92</v>
      </c>
    </row>
    <row r="1990" spans="1:36">
      <c r="A1990" s="1" t="s">
        <v>11332</v>
      </c>
      <c r="B1990" s="1" t="s">
        <v>11333</v>
      </c>
      <c r="C1990" s="1" t="s">
        <v>11334</v>
      </c>
      <c r="D1990" s="1" t="s">
        <v>557</v>
      </c>
      <c r="E1990" s="1" t="s">
        <v>254</v>
      </c>
      <c r="F1990" s="1" t="s">
        <v>135</v>
      </c>
      <c r="G1990" s="1" t="s">
        <v>706</v>
      </c>
      <c r="H1990" s="1" t="s">
        <v>137</v>
      </c>
      <c r="I1990" s="1" t="s">
        <v>44</v>
      </c>
      <c r="J1990" t="s">
        <v>45</v>
      </c>
      <c r="K1990" t="s">
        <v>46</v>
      </c>
      <c r="L1990" s="1" t="s">
        <v>663</v>
      </c>
      <c r="M1990" s="1" t="s">
        <v>126</v>
      </c>
      <c r="N1990" s="1" t="s">
        <v>178</v>
      </c>
      <c r="O1990" s="1" t="s">
        <v>11335</v>
      </c>
      <c r="P1990" s="1" t="s">
        <v>11336</v>
      </c>
      <c r="Q1990">
        <v>47</v>
      </c>
      <c r="R1990">
        <v>13</v>
      </c>
      <c r="S1990">
        <v>34</v>
      </c>
      <c r="T1990">
        <v>60</v>
      </c>
      <c r="U1990">
        <v>30</v>
      </c>
      <c r="V1990">
        <v>240</v>
      </c>
      <c r="W1990" s="1" t="s">
        <v>151</v>
      </c>
      <c r="X1990" s="1" t="s">
        <v>171</v>
      </c>
      <c r="Y1990" s="1" t="s">
        <v>153</v>
      </c>
      <c r="Z1990">
        <v>37</v>
      </c>
      <c r="AA1990" s="2">
        <v>46026</v>
      </c>
      <c r="AB1990">
        <v>18506.59</v>
      </c>
      <c r="AC1990">
        <v>23514.26</v>
      </c>
      <c r="AD1990">
        <v>869809.73</v>
      </c>
      <c r="AE1990" s="1" t="s">
        <v>55</v>
      </c>
      <c r="AF1990" s="2">
        <v>46142</v>
      </c>
      <c r="AG1990" s="2">
        <v>46040</v>
      </c>
      <c r="AH1990" s="2">
        <v>46229</v>
      </c>
      <c r="AI1990" s="1" t="s">
        <v>129</v>
      </c>
      <c r="AJ1990" s="1" t="s">
        <v>57</v>
      </c>
    </row>
    <row r="1991" spans="1:36">
      <c r="A1991" s="1" t="s">
        <v>11337</v>
      </c>
      <c r="B1991" s="1" t="s">
        <v>11338</v>
      </c>
      <c r="C1991" s="1" t="s">
        <v>11339</v>
      </c>
      <c r="D1991" s="1" t="s">
        <v>61</v>
      </c>
      <c r="E1991" s="1" t="s">
        <v>62</v>
      </c>
      <c r="F1991" s="1" t="s">
        <v>63</v>
      </c>
      <c r="G1991" s="1" t="s">
        <v>384</v>
      </c>
      <c r="H1991" s="1" t="s">
        <v>43</v>
      </c>
      <c r="I1991" s="1" t="s">
        <v>44</v>
      </c>
      <c r="J1991" t="s">
        <v>45</v>
      </c>
      <c r="K1991" t="s">
        <v>46</v>
      </c>
      <c r="L1991" s="1" t="s">
        <v>1719</v>
      </c>
      <c r="M1991" s="1" t="s">
        <v>68</v>
      </c>
      <c r="N1991" s="1" t="s">
        <v>101</v>
      </c>
      <c r="O1991" s="1" t="s">
        <v>11340</v>
      </c>
      <c r="P1991" s="1" t="s">
        <v>11341</v>
      </c>
      <c r="Q1991">
        <v>128</v>
      </c>
      <c r="R1991">
        <v>24</v>
      </c>
      <c r="S1991">
        <v>104</v>
      </c>
      <c r="T1991">
        <v>15</v>
      </c>
      <c r="U1991">
        <v>7</v>
      </c>
      <c r="V1991">
        <v>150</v>
      </c>
      <c r="W1991" s="1" t="s">
        <v>72</v>
      </c>
      <c r="X1991" s="1" t="s">
        <v>73</v>
      </c>
      <c r="Y1991" s="1" t="s">
        <v>74</v>
      </c>
      <c r="Z1991">
        <v>14</v>
      </c>
      <c r="AA1991" s="2">
        <v>45822</v>
      </c>
      <c r="AB1991">
        <v>19011.5</v>
      </c>
      <c r="AC1991">
        <v>27206.12</v>
      </c>
      <c r="AD1991">
        <v>2433472</v>
      </c>
      <c r="AE1991" s="1" t="s">
        <v>55</v>
      </c>
      <c r="AF1991" s="2">
        <v>46149</v>
      </c>
      <c r="AG1991" s="2">
        <v>45823</v>
      </c>
      <c r="AH1991" s="2">
        <v>46825</v>
      </c>
      <c r="AI1991" s="1" t="s">
        <v>91</v>
      </c>
      <c r="AJ1991" s="1" t="s">
        <v>92</v>
      </c>
    </row>
    <row r="1992" spans="1:36">
      <c r="A1992" s="1" t="s">
        <v>11342</v>
      </c>
      <c r="B1992" s="1" t="s">
        <v>11343</v>
      </c>
      <c r="C1992" s="1" t="s">
        <v>11344</v>
      </c>
      <c r="D1992" s="1" t="s">
        <v>121</v>
      </c>
      <c r="E1992" s="1" t="s">
        <v>122</v>
      </c>
      <c r="F1992" s="1" t="s">
        <v>123</v>
      </c>
      <c r="G1992" s="1" t="s">
        <v>124</v>
      </c>
      <c r="H1992" s="1" t="s">
        <v>43</v>
      </c>
      <c r="I1992" s="1" t="s">
        <v>44</v>
      </c>
      <c r="J1992" t="s">
        <v>82</v>
      </c>
      <c r="K1992" t="s">
        <v>83</v>
      </c>
      <c r="L1992" s="1" t="s">
        <v>1461</v>
      </c>
      <c r="M1992" s="1" t="s">
        <v>100</v>
      </c>
      <c r="N1992" s="1" t="s">
        <v>69</v>
      </c>
      <c r="O1992" s="1" t="s">
        <v>11345</v>
      </c>
      <c r="P1992" s="1" t="s">
        <v>1566</v>
      </c>
      <c r="Q1992">
        <v>0</v>
      </c>
      <c r="R1992">
        <v>0</v>
      </c>
      <c r="S1992">
        <v>0</v>
      </c>
      <c r="T1992">
        <v>60</v>
      </c>
      <c r="U1992">
        <v>18</v>
      </c>
      <c r="V1992">
        <v>480</v>
      </c>
      <c r="W1992" s="1" t="s">
        <v>259</v>
      </c>
      <c r="X1992" s="1" t="s">
        <v>260</v>
      </c>
      <c r="Y1992" s="1" t="s">
        <v>54</v>
      </c>
      <c r="Z1992">
        <v>10</v>
      </c>
      <c r="AA1992" s="2">
        <v>45974</v>
      </c>
      <c r="AB1992">
        <v>284930.09999999998</v>
      </c>
      <c r="AC1992">
        <v>435706.06</v>
      </c>
      <c r="AD1992">
        <v>0</v>
      </c>
      <c r="AE1992" s="1" t="s">
        <v>55</v>
      </c>
      <c r="AF1992" s="2">
        <v>46192</v>
      </c>
      <c r="AG1992" s="2">
        <v>45986</v>
      </c>
      <c r="AH1992" s="2"/>
      <c r="AI1992" s="1" t="s">
        <v>56</v>
      </c>
      <c r="AJ1992" s="1" t="s">
        <v>57</v>
      </c>
    </row>
    <row r="1993" spans="1:36">
      <c r="A1993" s="1" t="s">
        <v>11346</v>
      </c>
      <c r="B1993" s="1" t="s">
        <v>11347</v>
      </c>
      <c r="C1993" s="1" t="s">
        <v>11348</v>
      </c>
      <c r="D1993" s="1" t="s">
        <v>185</v>
      </c>
      <c r="E1993" s="1" t="s">
        <v>186</v>
      </c>
      <c r="F1993" s="1" t="s">
        <v>111</v>
      </c>
      <c r="G1993" s="1" t="s">
        <v>234</v>
      </c>
      <c r="H1993" s="1" t="s">
        <v>43</v>
      </c>
      <c r="I1993" s="1" t="s">
        <v>44</v>
      </c>
      <c r="J1993" t="s">
        <v>65</v>
      </c>
      <c r="K1993" t="s">
        <v>66</v>
      </c>
      <c r="L1993" s="1" t="s">
        <v>5354</v>
      </c>
      <c r="M1993" s="1" t="s">
        <v>139</v>
      </c>
      <c r="N1993" s="1" t="s">
        <v>236</v>
      </c>
      <c r="O1993" s="1" t="s">
        <v>11349</v>
      </c>
      <c r="P1993" s="1" t="s">
        <v>11350</v>
      </c>
      <c r="Q1993">
        <v>220</v>
      </c>
      <c r="R1993">
        <v>1</v>
      </c>
      <c r="S1993">
        <v>219</v>
      </c>
      <c r="T1993">
        <v>60</v>
      </c>
      <c r="U1993">
        <v>24</v>
      </c>
      <c r="V1993">
        <v>300</v>
      </c>
      <c r="W1993" s="1" t="s">
        <v>161</v>
      </c>
      <c r="X1993" s="1" t="s">
        <v>162</v>
      </c>
      <c r="Y1993" s="1" t="s">
        <v>54</v>
      </c>
      <c r="Z1993">
        <v>6</v>
      </c>
      <c r="AA1993" s="2">
        <v>45693</v>
      </c>
      <c r="AB1993">
        <v>127766.39999999999</v>
      </c>
      <c r="AC1993">
        <v>151802.65</v>
      </c>
      <c r="AD1993">
        <v>28108608</v>
      </c>
      <c r="AE1993" s="1" t="s">
        <v>55</v>
      </c>
      <c r="AF1993" s="2">
        <v>46185</v>
      </c>
      <c r="AG1993" s="2">
        <v>45699</v>
      </c>
      <c r="AH1993" s="2"/>
      <c r="AI1993" s="1" t="s">
        <v>91</v>
      </c>
      <c r="AJ1993" s="1" t="s">
        <v>92</v>
      </c>
    </row>
    <row r="1994" spans="1:36">
      <c r="A1994" s="1" t="s">
        <v>11351</v>
      </c>
      <c r="B1994" s="1" t="s">
        <v>11352</v>
      </c>
      <c r="C1994" s="1"/>
      <c r="D1994" s="1" t="s">
        <v>355</v>
      </c>
      <c r="E1994" s="1" t="s">
        <v>62</v>
      </c>
      <c r="F1994" s="1" t="s">
        <v>123</v>
      </c>
      <c r="G1994" s="1" t="s">
        <v>124</v>
      </c>
      <c r="H1994" s="1" t="s">
        <v>43</v>
      </c>
      <c r="I1994" s="1" t="s">
        <v>44</v>
      </c>
      <c r="J1994" t="s">
        <v>82</v>
      </c>
      <c r="K1994" t="s">
        <v>83</v>
      </c>
      <c r="L1994" s="1" t="s">
        <v>11353</v>
      </c>
      <c r="M1994" s="1" t="s">
        <v>168</v>
      </c>
      <c r="N1994" s="1" t="s">
        <v>69</v>
      </c>
      <c r="O1994" s="1" t="s">
        <v>11354</v>
      </c>
      <c r="P1994" s="1" t="s">
        <v>11355</v>
      </c>
      <c r="Q1994">
        <v>32</v>
      </c>
      <c r="R1994">
        <v>5</v>
      </c>
      <c r="S1994">
        <v>27</v>
      </c>
      <c r="T1994">
        <v>10</v>
      </c>
      <c r="U1994">
        <v>5</v>
      </c>
      <c r="V1994">
        <v>100</v>
      </c>
      <c r="W1994" s="1" t="s">
        <v>308</v>
      </c>
      <c r="X1994" s="1" t="s">
        <v>309</v>
      </c>
      <c r="Y1994" s="1" t="s">
        <v>74</v>
      </c>
      <c r="Z1994">
        <v>20</v>
      </c>
      <c r="AA1994" s="2">
        <v>46158</v>
      </c>
      <c r="AB1994">
        <v>392114.08</v>
      </c>
      <c r="AC1994">
        <v>604959.31000000006</v>
      </c>
      <c r="AD1994">
        <v>12547650.560000001</v>
      </c>
      <c r="AE1994" s="1" t="s">
        <v>55</v>
      </c>
      <c r="AF1994" s="2">
        <v>46182</v>
      </c>
      <c r="AG1994" s="2">
        <v>46166</v>
      </c>
      <c r="AH1994" s="2"/>
      <c r="AI1994" s="1" t="s">
        <v>91</v>
      </c>
      <c r="AJ1994" s="1" t="s">
        <v>92</v>
      </c>
    </row>
    <row r="1995" spans="1:36">
      <c r="A1995" s="1" t="s">
        <v>11356</v>
      </c>
      <c r="B1995" s="1" t="s">
        <v>11357</v>
      </c>
      <c r="C1995" s="1" t="s">
        <v>11358</v>
      </c>
      <c r="D1995" s="1" t="s">
        <v>621</v>
      </c>
      <c r="E1995" s="1" t="s">
        <v>265</v>
      </c>
      <c r="F1995" s="1" t="s">
        <v>622</v>
      </c>
      <c r="G1995" s="1" t="s">
        <v>693</v>
      </c>
      <c r="H1995" s="1" t="s">
        <v>43</v>
      </c>
      <c r="I1995" s="1" t="s">
        <v>44</v>
      </c>
      <c r="J1995" t="s">
        <v>65</v>
      </c>
      <c r="K1995" t="s">
        <v>66</v>
      </c>
      <c r="L1995" s="1" t="s">
        <v>11359</v>
      </c>
      <c r="M1995" s="1" t="s">
        <v>139</v>
      </c>
      <c r="N1995" s="1" t="s">
        <v>178</v>
      </c>
      <c r="O1995" s="1" t="s">
        <v>11360</v>
      </c>
      <c r="P1995" s="1" t="s">
        <v>11361</v>
      </c>
      <c r="Q1995">
        <v>83</v>
      </c>
      <c r="R1995">
        <v>8</v>
      </c>
      <c r="S1995">
        <v>75</v>
      </c>
      <c r="T1995">
        <v>40</v>
      </c>
      <c r="U1995">
        <v>16</v>
      </c>
      <c r="V1995">
        <v>240</v>
      </c>
      <c r="W1995" s="1" t="s">
        <v>52</v>
      </c>
      <c r="X1995" s="1" t="s">
        <v>53</v>
      </c>
      <c r="Y1995" s="1" t="s">
        <v>54</v>
      </c>
      <c r="Z1995">
        <v>7</v>
      </c>
      <c r="AA1995" s="2">
        <v>45713</v>
      </c>
      <c r="AB1995">
        <v>548143.11</v>
      </c>
      <c r="AC1995">
        <v>785817.96</v>
      </c>
      <c r="AD1995">
        <v>45495878.130000003</v>
      </c>
      <c r="AE1995" s="1" t="s">
        <v>55</v>
      </c>
      <c r="AF1995" s="2">
        <v>46143</v>
      </c>
      <c r="AG1995" s="2">
        <v>45726</v>
      </c>
      <c r="AH1995" s="2"/>
      <c r="AI1995" s="1" t="s">
        <v>91</v>
      </c>
      <c r="AJ1995" s="1" t="s">
        <v>92</v>
      </c>
    </row>
    <row r="1996" spans="1:36">
      <c r="A1996" s="1" t="s">
        <v>11362</v>
      </c>
      <c r="B1996" s="1" t="s">
        <v>11363</v>
      </c>
      <c r="C1996" s="1" t="s">
        <v>11364</v>
      </c>
      <c r="D1996" s="1" t="s">
        <v>830</v>
      </c>
      <c r="E1996" s="1" t="s">
        <v>265</v>
      </c>
      <c r="F1996" s="1" t="s">
        <v>622</v>
      </c>
      <c r="G1996" s="1" t="s">
        <v>747</v>
      </c>
      <c r="H1996" s="1" t="s">
        <v>43</v>
      </c>
      <c r="I1996" s="1" t="s">
        <v>44</v>
      </c>
      <c r="J1996" t="s">
        <v>45</v>
      </c>
      <c r="K1996" t="s">
        <v>46</v>
      </c>
      <c r="L1996" s="1" t="s">
        <v>818</v>
      </c>
      <c r="M1996" s="1" t="s">
        <v>48</v>
      </c>
      <c r="N1996" s="1" t="s">
        <v>49</v>
      </c>
      <c r="O1996" s="1" t="s">
        <v>11365</v>
      </c>
      <c r="P1996" s="1" t="s">
        <v>11366</v>
      </c>
      <c r="Q1996">
        <v>124</v>
      </c>
      <c r="R1996">
        <v>18</v>
      </c>
      <c r="S1996">
        <v>106</v>
      </c>
      <c r="T1996">
        <v>25</v>
      </c>
      <c r="U1996">
        <v>12</v>
      </c>
      <c r="V1996">
        <v>200</v>
      </c>
      <c r="W1996" s="1" t="s">
        <v>151</v>
      </c>
      <c r="X1996" s="1" t="s">
        <v>152</v>
      </c>
      <c r="Y1996" s="1" t="s">
        <v>153</v>
      </c>
      <c r="Z1996">
        <v>37</v>
      </c>
      <c r="AA1996" s="2">
        <v>46178</v>
      </c>
      <c r="AB1996">
        <v>332347.05</v>
      </c>
      <c r="AC1996">
        <v>430605.13</v>
      </c>
      <c r="AD1996">
        <v>41211034.200000003</v>
      </c>
      <c r="AE1996" s="1" t="s">
        <v>55</v>
      </c>
      <c r="AF1996" s="2">
        <v>46201</v>
      </c>
      <c r="AG1996" s="2">
        <v>46183</v>
      </c>
      <c r="AH1996" s="2"/>
      <c r="AI1996" s="1" t="s">
        <v>91</v>
      </c>
      <c r="AJ1996" s="1" t="s">
        <v>92</v>
      </c>
    </row>
    <row r="1997" spans="1:36">
      <c r="A1997" s="1" t="s">
        <v>11367</v>
      </c>
      <c r="B1997" s="1" t="s">
        <v>11368</v>
      </c>
      <c r="C1997" s="1" t="s">
        <v>11369</v>
      </c>
      <c r="D1997" s="1" t="s">
        <v>740</v>
      </c>
      <c r="E1997" s="1" t="s">
        <v>275</v>
      </c>
      <c r="F1997" s="1" t="s">
        <v>622</v>
      </c>
      <c r="G1997" s="1" t="s">
        <v>623</v>
      </c>
      <c r="H1997" s="1" t="s">
        <v>43</v>
      </c>
      <c r="I1997" s="1" t="s">
        <v>44</v>
      </c>
      <c r="J1997" t="s">
        <v>82</v>
      </c>
      <c r="K1997" t="s">
        <v>83</v>
      </c>
      <c r="L1997" s="1" t="s">
        <v>11370</v>
      </c>
      <c r="M1997" s="1" t="s">
        <v>168</v>
      </c>
      <c r="N1997" s="1" t="s">
        <v>115</v>
      </c>
      <c r="O1997" s="1" t="s">
        <v>11371</v>
      </c>
      <c r="P1997" s="1" t="s">
        <v>11372</v>
      </c>
      <c r="Q1997">
        <v>51</v>
      </c>
      <c r="R1997">
        <v>6</v>
      </c>
      <c r="S1997">
        <v>45</v>
      </c>
      <c r="U1997">
        <v>4</v>
      </c>
      <c r="V1997">
        <v>40</v>
      </c>
      <c r="W1997" s="1" t="s">
        <v>88</v>
      </c>
      <c r="X1997" s="1" t="s">
        <v>89</v>
      </c>
      <c r="Y1997" s="1" t="s">
        <v>90</v>
      </c>
      <c r="Z1997">
        <v>31</v>
      </c>
      <c r="AA1997" s="2">
        <v>46084</v>
      </c>
      <c r="AB1997">
        <v>139643.32999999999</v>
      </c>
      <c r="AC1997">
        <v>214142.78</v>
      </c>
      <c r="AD1997">
        <v>7121809.8300000001</v>
      </c>
      <c r="AE1997" s="1" t="s">
        <v>55</v>
      </c>
      <c r="AF1997" s="2">
        <v>46149</v>
      </c>
      <c r="AG1997" s="2">
        <v>46097</v>
      </c>
      <c r="AH1997" s="2"/>
      <c r="AI1997" s="1" t="s">
        <v>410</v>
      </c>
      <c r="AJ1997" s="1" t="s">
        <v>92</v>
      </c>
    </row>
    <row r="1998" spans="1:36">
      <c r="A1998" s="1" t="s">
        <v>11373</v>
      </c>
      <c r="B1998" s="1" t="s">
        <v>11374</v>
      </c>
      <c r="C1998" s="1" t="s">
        <v>11375</v>
      </c>
      <c r="D1998" s="1" t="s">
        <v>880</v>
      </c>
      <c r="E1998" s="1" t="s">
        <v>62</v>
      </c>
      <c r="F1998" s="1" t="s">
        <v>217</v>
      </c>
      <c r="G1998" s="1" t="s">
        <v>255</v>
      </c>
      <c r="H1998" s="1" t="s">
        <v>43</v>
      </c>
      <c r="I1998" s="1" t="s">
        <v>44</v>
      </c>
      <c r="J1998" t="s">
        <v>82</v>
      </c>
      <c r="K1998" t="s">
        <v>83</v>
      </c>
      <c r="L1998" s="1" t="s">
        <v>11376</v>
      </c>
      <c r="M1998" s="1" t="s">
        <v>168</v>
      </c>
      <c r="N1998" s="1" t="s">
        <v>236</v>
      </c>
      <c r="O1998" s="1" t="s">
        <v>11377</v>
      </c>
      <c r="P1998" s="1" t="s">
        <v>11378</v>
      </c>
      <c r="Q1998">
        <v>58</v>
      </c>
      <c r="R1998">
        <v>18</v>
      </c>
      <c r="S1998">
        <v>40</v>
      </c>
      <c r="T1998">
        <v>25</v>
      </c>
      <c r="U1998">
        <v>12</v>
      </c>
      <c r="V1998">
        <v>100</v>
      </c>
      <c r="W1998" s="1" t="s">
        <v>259</v>
      </c>
      <c r="X1998" s="1" t="s">
        <v>260</v>
      </c>
      <c r="Y1998" s="1" t="s">
        <v>54</v>
      </c>
      <c r="Z1998">
        <v>9</v>
      </c>
      <c r="AA1998" s="2">
        <v>46167</v>
      </c>
      <c r="AB1998">
        <v>395096.57</v>
      </c>
      <c r="AC1998">
        <v>572998.89</v>
      </c>
      <c r="AD1998">
        <v>22915601.059999999</v>
      </c>
      <c r="AE1998" s="1" t="s">
        <v>55</v>
      </c>
      <c r="AF1998" s="2">
        <v>46183</v>
      </c>
      <c r="AG1998" s="2">
        <v>46171</v>
      </c>
      <c r="AH1998" s="2"/>
      <c r="AI1998" s="1" t="s">
        <v>91</v>
      </c>
      <c r="AJ1998" s="1" t="s">
        <v>92</v>
      </c>
    </row>
    <row r="1999" spans="1:36">
      <c r="A1999" s="1" t="s">
        <v>11379</v>
      </c>
      <c r="B1999" s="1" t="s">
        <v>11380</v>
      </c>
      <c r="C1999" s="1" t="s">
        <v>11381</v>
      </c>
      <c r="D1999" s="1" t="s">
        <v>643</v>
      </c>
      <c r="E1999" s="1" t="s">
        <v>62</v>
      </c>
      <c r="F1999" s="1" t="s">
        <v>135</v>
      </c>
      <c r="G1999" s="1" t="s">
        <v>706</v>
      </c>
      <c r="H1999" s="1" t="s">
        <v>137</v>
      </c>
      <c r="I1999" s="1" t="s">
        <v>44</v>
      </c>
      <c r="J1999" t="s">
        <v>82</v>
      </c>
      <c r="K1999" t="s">
        <v>83</v>
      </c>
      <c r="L1999" s="1" t="s">
        <v>11382</v>
      </c>
      <c r="M1999" s="1" t="s">
        <v>85</v>
      </c>
      <c r="N1999" s="1" t="s">
        <v>101</v>
      </c>
      <c r="O1999" s="1" t="s">
        <v>11383</v>
      </c>
      <c r="P1999" s="1" t="s">
        <v>11384</v>
      </c>
      <c r="Q1999">
        <v>15</v>
      </c>
      <c r="R1999">
        <v>0</v>
      </c>
      <c r="S1999">
        <v>15</v>
      </c>
      <c r="T1999">
        <v>20</v>
      </c>
      <c r="U1999">
        <v>8</v>
      </c>
      <c r="V1999">
        <v>80</v>
      </c>
      <c r="W1999" s="1" t="s">
        <v>88</v>
      </c>
      <c r="X1999" s="1" t="s">
        <v>89</v>
      </c>
      <c r="Y1999" s="1" t="s">
        <v>90</v>
      </c>
      <c r="Z1999">
        <v>29</v>
      </c>
      <c r="AA1999" s="2">
        <v>45739</v>
      </c>
      <c r="AB1999">
        <v>39080.49</v>
      </c>
      <c r="AC1999">
        <v>52295.5</v>
      </c>
      <c r="AD1999">
        <v>586207.35</v>
      </c>
      <c r="AE1999" s="1" t="s">
        <v>55</v>
      </c>
      <c r="AF1999" s="2">
        <v>46172</v>
      </c>
      <c r="AG1999" s="2">
        <v>45752</v>
      </c>
      <c r="AH1999" s="2">
        <v>46173</v>
      </c>
      <c r="AI1999" s="1" t="s">
        <v>129</v>
      </c>
      <c r="AJ1999" s="1" t="s">
        <v>57</v>
      </c>
    </row>
    <row r="2000" spans="1:36">
      <c r="A2000" s="1" t="s">
        <v>11385</v>
      </c>
      <c r="B2000" s="1" t="s">
        <v>11386</v>
      </c>
      <c r="C2000" s="1" t="s">
        <v>11387</v>
      </c>
      <c r="D2000" s="1" t="s">
        <v>413</v>
      </c>
      <c r="E2000" s="1" t="s">
        <v>146</v>
      </c>
      <c r="F2000" s="1" t="s">
        <v>244</v>
      </c>
      <c r="G2000" s="1" t="s">
        <v>245</v>
      </c>
      <c r="H2000" s="1" t="s">
        <v>43</v>
      </c>
      <c r="I2000" s="1" t="s">
        <v>44</v>
      </c>
      <c r="J2000" t="s">
        <v>82</v>
      </c>
      <c r="K2000" t="s">
        <v>83</v>
      </c>
      <c r="L2000" s="1" t="s">
        <v>171</v>
      </c>
      <c r="M2000" s="1" t="s">
        <v>48</v>
      </c>
      <c r="N2000" s="1" t="s">
        <v>178</v>
      </c>
      <c r="O2000" s="1" t="s">
        <v>11388</v>
      </c>
      <c r="P2000" s="1" t="s">
        <v>11389</v>
      </c>
      <c r="Q2000">
        <v>55</v>
      </c>
      <c r="R2000">
        <v>17</v>
      </c>
      <c r="S2000">
        <v>38</v>
      </c>
      <c r="T2000">
        <v>25</v>
      </c>
      <c r="U2000">
        <v>10</v>
      </c>
      <c r="V2000">
        <v>200</v>
      </c>
      <c r="W2000" s="1" t="s">
        <v>151</v>
      </c>
      <c r="X2000" s="1" t="s">
        <v>152</v>
      </c>
      <c r="Y2000" s="1" t="s">
        <v>153</v>
      </c>
      <c r="Z2000">
        <v>39</v>
      </c>
      <c r="AA2000" s="2">
        <v>45736</v>
      </c>
      <c r="AB2000">
        <v>267811.24</v>
      </c>
      <c r="AC2000">
        <v>356992.93</v>
      </c>
      <c r="AD2000">
        <v>14729618.199999999</v>
      </c>
      <c r="AE2000" s="1" t="s">
        <v>55</v>
      </c>
      <c r="AF2000" s="2">
        <v>46199</v>
      </c>
      <c r="AG2000" s="2">
        <v>45750</v>
      </c>
      <c r="AH2000" s="2"/>
      <c r="AI2000" s="1" t="s">
        <v>91</v>
      </c>
      <c r="AJ2000" s="1" t="s">
        <v>92</v>
      </c>
    </row>
    <row r="2001" spans="1:36">
      <c r="A2001" s="1" t="s">
        <v>11390</v>
      </c>
      <c r="B2001" s="1" t="s">
        <v>11391</v>
      </c>
      <c r="C2001" s="1" t="s">
        <v>11392</v>
      </c>
      <c r="D2001" s="1" t="s">
        <v>378</v>
      </c>
      <c r="E2001" s="1" t="s">
        <v>110</v>
      </c>
      <c r="F2001" s="1" t="s">
        <v>63</v>
      </c>
      <c r="G2001" s="1" t="s">
        <v>384</v>
      </c>
      <c r="H2001" s="1" t="s">
        <v>43</v>
      </c>
      <c r="I2001" s="1" t="s">
        <v>44</v>
      </c>
      <c r="J2001" t="s">
        <v>65</v>
      </c>
      <c r="K2001" t="s">
        <v>66</v>
      </c>
      <c r="L2001" s="1" t="s">
        <v>11393</v>
      </c>
      <c r="M2001" s="1" t="s">
        <v>168</v>
      </c>
      <c r="N2001" s="1" t="s">
        <v>115</v>
      </c>
      <c r="O2001" s="1" t="s">
        <v>11394</v>
      </c>
      <c r="P2001" s="1" t="s">
        <v>11395</v>
      </c>
      <c r="Q2001">
        <v>15</v>
      </c>
      <c r="R2001">
        <v>3</v>
      </c>
      <c r="S2001">
        <v>12</v>
      </c>
      <c r="T2001">
        <v>20</v>
      </c>
      <c r="U2001">
        <v>6</v>
      </c>
      <c r="V2001">
        <v>120</v>
      </c>
      <c r="W2001" s="1" t="s">
        <v>161</v>
      </c>
      <c r="X2001" s="1" t="s">
        <v>162</v>
      </c>
      <c r="Y2001" s="1" t="s">
        <v>54</v>
      </c>
      <c r="Z2001">
        <v>5</v>
      </c>
      <c r="AA2001" s="2">
        <v>45695</v>
      </c>
      <c r="AB2001">
        <v>112597.84</v>
      </c>
      <c r="AC2001">
        <v>142335.32</v>
      </c>
      <c r="AD2001">
        <v>1688967.6</v>
      </c>
      <c r="AE2001" s="1" t="s">
        <v>55</v>
      </c>
      <c r="AF2001" s="2">
        <v>46184</v>
      </c>
      <c r="AG2001" s="2">
        <v>45698</v>
      </c>
      <c r="AH2001" s="2">
        <v>46642</v>
      </c>
      <c r="AI2001" s="1" t="s">
        <v>129</v>
      </c>
      <c r="AJ2001" s="1" t="s">
        <v>57</v>
      </c>
    </row>
    <row r="2002" spans="1:36">
      <c r="A2002" s="1" t="s">
        <v>11396</v>
      </c>
      <c r="B2002" s="1" t="s">
        <v>11397</v>
      </c>
      <c r="C2002" s="1" t="s">
        <v>11398</v>
      </c>
      <c r="D2002" s="1" t="s">
        <v>2078</v>
      </c>
      <c r="E2002" s="1" t="s">
        <v>243</v>
      </c>
      <c r="F2002" s="1" t="s">
        <v>244</v>
      </c>
      <c r="G2002" s="1" t="s">
        <v>778</v>
      </c>
      <c r="H2002" s="1" t="s">
        <v>43</v>
      </c>
      <c r="I2002" s="1" t="s">
        <v>44</v>
      </c>
      <c r="J2002" t="s">
        <v>65</v>
      </c>
      <c r="K2002" t="s">
        <v>66</v>
      </c>
      <c r="L2002" s="1" t="s">
        <v>8408</v>
      </c>
      <c r="M2002" s="1" t="s">
        <v>168</v>
      </c>
      <c r="N2002" s="1" t="s">
        <v>236</v>
      </c>
      <c r="O2002" s="1" t="s">
        <v>11399</v>
      </c>
      <c r="P2002" s="1" t="s">
        <v>11400</v>
      </c>
      <c r="Q2002">
        <v>38</v>
      </c>
      <c r="R2002">
        <v>12</v>
      </c>
      <c r="S2002">
        <v>26</v>
      </c>
      <c r="T2002">
        <v>25</v>
      </c>
      <c r="U2002">
        <v>7</v>
      </c>
      <c r="V2002">
        <v>100</v>
      </c>
      <c r="W2002" s="1" t="s">
        <v>229</v>
      </c>
      <c r="X2002" s="1" t="s">
        <v>230</v>
      </c>
      <c r="Y2002" s="1" t="s">
        <v>153</v>
      </c>
      <c r="Z2002">
        <v>31</v>
      </c>
      <c r="AA2002" s="2">
        <v>46035</v>
      </c>
      <c r="AB2002">
        <v>247804.27</v>
      </c>
      <c r="AC2002">
        <v>327749.18</v>
      </c>
      <c r="AD2002">
        <v>9416562.2599999998</v>
      </c>
      <c r="AE2002" s="1" t="s">
        <v>55</v>
      </c>
      <c r="AF2002" s="2">
        <v>46185</v>
      </c>
      <c r="AG2002" s="2">
        <v>46044</v>
      </c>
      <c r="AH2002" s="2"/>
      <c r="AI2002" s="1" t="s">
        <v>91</v>
      </c>
      <c r="AJ2002" s="1" t="s">
        <v>92</v>
      </c>
    </row>
    <row r="2003" spans="1:36">
      <c r="A2003" s="1" t="s">
        <v>11401</v>
      </c>
      <c r="B2003" s="1" t="s">
        <v>11402</v>
      </c>
      <c r="C2003" s="1" t="s">
        <v>11403</v>
      </c>
      <c r="D2003" s="1" t="s">
        <v>7113</v>
      </c>
      <c r="E2003" s="1" t="s">
        <v>122</v>
      </c>
      <c r="F2003" s="1" t="s">
        <v>80</v>
      </c>
      <c r="G2003" s="1" t="s">
        <v>285</v>
      </c>
      <c r="H2003" s="1" t="s">
        <v>43</v>
      </c>
      <c r="I2003" s="1" t="s">
        <v>44</v>
      </c>
      <c r="J2003" t="s">
        <v>65</v>
      </c>
      <c r="K2003" t="s">
        <v>66</v>
      </c>
      <c r="L2003" s="1" t="s">
        <v>11404</v>
      </c>
      <c r="M2003" s="1" t="s">
        <v>100</v>
      </c>
      <c r="N2003" s="1" t="s">
        <v>194</v>
      </c>
      <c r="O2003" s="1" t="s">
        <v>11405</v>
      </c>
      <c r="P2003" s="1" t="s">
        <v>11406</v>
      </c>
      <c r="Q2003">
        <v>15</v>
      </c>
      <c r="R2003">
        <v>4</v>
      </c>
      <c r="S2003">
        <v>11</v>
      </c>
      <c r="T2003">
        <v>20</v>
      </c>
      <c r="U2003">
        <v>10</v>
      </c>
      <c r="V2003">
        <v>200</v>
      </c>
      <c r="W2003" s="1" t="s">
        <v>52</v>
      </c>
      <c r="X2003" s="1" t="s">
        <v>53</v>
      </c>
      <c r="Y2003" s="1" t="s">
        <v>54</v>
      </c>
      <c r="Z2003">
        <v>2</v>
      </c>
      <c r="AA2003" s="2">
        <v>45740</v>
      </c>
      <c r="AB2003">
        <v>1066224.52</v>
      </c>
      <c r="AC2003">
        <v>1256518.2</v>
      </c>
      <c r="AD2003">
        <v>15993367.800000001</v>
      </c>
      <c r="AE2003" s="1" t="s">
        <v>55</v>
      </c>
      <c r="AF2003" s="2">
        <v>46179</v>
      </c>
      <c r="AG2003" s="2">
        <v>45754</v>
      </c>
      <c r="AH2003" s="2"/>
      <c r="AI2003" s="1" t="s">
        <v>129</v>
      </c>
      <c r="AJ2003" s="1" t="s">
        <v>57</v>
      </c>
    </row>
    <row r="2004" spans="1:36">
      <c r="A2004" s="1" t="s">
        <v>11407</v>
      </c>
      <c r="B2004" s="1" t="s">
        <v>11408</v>
      </c>
      <c r="C2004" s="1" t="s">
        <v>11409</v>
      </c>
      <c r="D2004" s="1" t="s">
        <v>894</v>
      </c>
      <c r="E2004" s="1" t="s">
        <v>275</v>
      </c>
      <c r="F2004" s="1" t="s">
        <v>622</v>
      </c>
      <c r="G2004" s="1" t="s">
        <v>693</v>
      </c>
      <c r="H2004" s="1" t="s">
        <v>43</v>
      </c>
      <c r="I2004" s="1" t="s">
        <v>44</v>
      </c>
      <c r="J2004" t="s">
        <v>82</v>
      </c>
      <c r="K2004" t="s">
        <v>83</v>
      </c>
      <c r="L2004" s="1" t="s">
        <v>11410</v>
      </c>
      <c r="M2004" s="1" t="s">
        <v>114</v>
      </c>
      <c r="N2004" s="1" t="s">
        <v>69</v>
      </c>
      <c r="O2004" s="1" t="s">
        <v>11411</v>
      </c>
      <c r="P2004" s="1" t="s">
        <v>11412</v>
      </c>
      <c r="Q2004">
        <v>279</v>
      </c>
      <c r="R2004">
        <v>10</v>
      </c>
      <c r="S2004">
        <v>269</v>
      </c>
      <c r="T2004">
        <v>75</v>
      </c>
      <c r="U2004">
        <v>30</v>
      </c>
      <c r="V2004">
        <v>450</v>
      </c>
      <c r="W2004" s="1" t="s">
        <v>308</v>
      </c>
      <c r="X2004" s="1" t="s">
        <v>309</v>
      </c>
      <c r="Y2004" s="1" t="s">
        <v>74</v>
      </c>
      <c r="Z2004">
        <v>22</v>
      </c>
      <c r="AA2004" s="2">
        <v>45951</v>
      </c>
      <c r="AB2004">
        <v>482033.05</v>
      </c>
      <c r="AC2004">
        <v>601231.69999999995</v>
      </c>
      <c r="AD2004">
        <v>134487221</v>
      </c>
      <c r="AE2004" s="1" t="s">
        <v>55</v>
      </c>
      <c r="AF2004" s="2">
        <v>46159</v>
      </c>
      <c r="AG2004" s="2">
        <v>45956</v>
      </c>
      <c r="AH2004" s="2"/>
      <c r="AI2004" s="1" t="s">
        <v>91</v>
      </c>
      <c r="AJ2004" s="1" t="s">
        <v>92</v>
      </c>
    </row>
    <row r="2005" spans="1:36">
      <c r="A2005" s="1" t="s">
        <v>11413</v>
      </c>
      <c r="B2005" s="1" t="s">
        <v>11414</v>
      </c>
      <c r="C2005" s="1" t="s">
        <v>11415</v>
      </c>
      <c r="D2005" s="1" t="s">
        <v>643</v>
      </c>
      <c r="E2005" s="1" t="s">
        <v>62</v>
      </c>
      <c r="F2005" s="1" t="s">
        <v>135</v>
      </c>
      <c r="G2005" s="1" t="s">
        <v>166</v>
      </c>
      <c r="H2005" s="1" t="s">
        <v>137</v>
      </c>
      <c r="I2005" s="1" t="s">
        <v>44</v>
      </c>
      <c r="J2005" t="s">
        <v>82</v>
      </c>
      <c r="K2005" t="s">
        <v>83</v>
      </c>
      <c r="L2005" s="1" t="s">
        <v>3825</v>
      </c>
      <c r="M2005" s="1" t="s">
        <v>168</v>
      </c>
      <c r="N2005" s="1" t="s">
        <v>101</v>
      </c>
      <c r="O2005" s="1" t="s">
        <v>11416</v>
      </c>
      <c r="P2005" s="1" t="s">
        <v>11417</v>
      </c>
      <c r="Q2005">
        <v>156</v>
      </c>
      <c r="R2005">
        <v>41</v>
      </c>
      <c r="S2005">
        <v>115</v>
      </c>
      <c r="T2005">
        <v>20</v>
      </c>
      <c r="U2005">
        <v>6</v>
      </c>
      <c r="V2005">
        <v>160</v>
      </c>
      <c r="W2005" s="1" t="s">
        <v>104</v>
      </c>
      <c r="X2005" s="1" t="s">
        <v>105</v>
      </c>
      <c r="Y2005" s="1" t="s">
        <v>54</v>
      </c>
      <c r="Z2005">
        <v>5</v>
      </c>
      <c r="AA2005" s="2">
        <v>45862</v>
      </c>
      <c r="AB2005">
        <v>35430.79</v>
      </c>
      <c r="AC2005">
        <v>41798.5</v>
      </c>
      <c r="AD2005">
        <v>5527203.2400000002</v>
      </c>
      <c r="AE2005" s="1" t="s">
        <v>55</v>
      </c>
      <c r="AF2005" s="2">
        <v>46147</v>
      </c>
      <c r="AG2005" s="2">
        <v>45864</v>
      </c>
      <c r="AH2005" s="2">
        <v>46180</v>
      </c>
      <c r="AI2005" s="1" t="s">
        <v>91</v>
      </c>
      <c r="AJ2005" s="1" t="s">
        <v>92</v>
      </c>
    </row>
    <row r="2006" spans="1:36">
      <c r="A2006" s="1" t="s">
        <v>11418</v>
      </c>
      <c r="B2006" s="1" t="s">
        <v>11419</v>
      </c>
      <c r="C2006" s="1" t="s">
        <v>11420</v>
      </c>
      <c r="D2006" s="1" t="s">
        <v>378</v>
      </c>
      <c r="E2006" s="1" t="s">
        <v>110</v>
      </c>
      <c r="F2006" s="1" t="s">
        <v>63</v>
      </c>
      <c r="G2006" s="1" t="s">
        <v>64</v>
      </c>
      <c r="H2006" s="1" t="s">
        <v>43</v>
      </c>
      <c r="I2006" s="1" t="s">
        <v>44</v>
      </c>
      <c r="J2006" t="s">
        <v>82</v>
      </c>
      <c r="K2006" t="s">
        <v>83</v>
      </c>
      <c r="L2006" s="1" t="s">
        <v>10130</v>
      </c>
      <c r="M2006" s="1" t="s">
        <v>68</v>
      </c>
      <c r="N2006" s="1" t="s">
        <v>49</v>
      </c>
      <c r="O2006" s="1" t="s">
        <v>11421</v>
      </c>
      <c r="P2006" s="1" t="s">
        <v>11422</v>
      </c>
      <c r="Q2006">
        <v>48</v>
      </c>
      <c r="R2006">
        <v>13</v>
      </c>
      <c r="S2006">
        <v>35</v>
      </c>
      <c r="T2006">
        <v>25</v>
      </c>
      <c r="U2006">
        <v>7</v>
      </c>
      <c r="V2006">
        <v>150</v>
      </c>
      <c r="W2006" s="1" t="s">
        <v>88</v>
      </c>
      <c r="X2006" s="1" t="s">
        <v>89</v>
      </c>
      <c r="Y2006" s="1" t="s">
        <v>90</v>
      </c>
      <c r="Z2006">
        <v>27</v>
      </c>
      <c r="AA2006" s="2">
        <v>45899</v>
      </c>
      <c r="AB2006">
        <v>15267.81</v>
      </c>
      <c r="AC2006">
        <v>21211.4</v>
      </c>
      <c r="AD2006">
        <v>732854.88</v>
      </c>
      <c r="AE2006" s="1" t="s">
        <v>55</v>
      </c>
      <c r="AF2006" s="2">
        <v>46167</v>
      </c>
      <c r="AG2006" s="2">
        <v>45912</v>
      </c>
      <c r="AH2006" s="2">
        <v>46614</v>
      </c>
      <c r="AI2006" s="1" t="s">
        <v>91</v>
      </c>
      <c r="AJ2006" s="1" t="s">
        <v>92</v>
      </c>
    </row>
    <row r="2007" spans="1:36">
      <c r="A2007" s="1" t="s">
        <v>11423</v>
      </c>
      <c r="B2007" s="1" t="s">
        <v>11424</v>
      </c>
      <c r="C2007" s="1" t="s">
        <v>11425</v>
      </c>
      <c r="D2007" s="1" t="s">
        <v>355</v>
      </c>
      <c r="E2007" s="1" t="s">
        <v>62</v>
      </c>
      <c r="F2007" s="1" t="s">
        <v>123</v>
      </c>
      <c r="G2007" s="1" t="s">
        <v>124</v>
      </c>
      <c r="H2007" s="1" t="s">
        <v>43</v>
      </c>
      <c r="I2007" s="1" t="s">
        <v>44</v>
      </c>
      <c r="J2007" t="s">
        <v>45</v>
      </c>
      <c r="K2007" t="s">
        <v>46</v>
      </c>
      <c r="L2007" s="1" t="s">
        <v>3397</v>
      </c>
      <c r="M2007" s="1" t="s">
        <v>114</v>
      </c>
      <c r="N2007" s="1" t="s">
        <v>278</v>
      </c>
      <c r="O2007" s="1" t="s">
        <v>1709</v>
      </c>
      <c r="P2007" s="1" t="s">
        <v>11426</v>
      </c>
      <c r="Q2007">
        <v>515</v>
      </c>
      <c r="R2007">
        <v>188</v>
      </c>
      <c r="S2007">
        <v>327</v>
      </c>
      <c r="T2007">
        <v>75</v>
      </c>
      <c r="U2007">
        <v>30</v>
      </c>
      <c r="V2007">
        <v>375</v>
      </c>
      <c r="W2007" s="1" t="s">
        <v>249</v>
      </c>
      <c r="X2007" s="1" t="s">
        <v>375</v>
      </c>
      <c r="Y2007" s="1" t="s">
        <v>54</v>
      </c>
      <c r="Z2007">
        <v>7</v>
      </c>
      <c r="AA2007" s="2">
        <v>46117</v>
      </c>
      <c r="AB2007">
        <v>277196.14</v>
      </c>
      <c r="AC2007">
        <v>361132.54</v>
      </c>
      <c r="AD2007">
        <v>142756012.09999999</v>
      </c>
      <c r="AE2007" s="1" t="s">
        <v>55</v>
      </c>
      <c r="AF2007" s="2">
        <v>46149</v>
      </c>
      <c r="AG2007" s="2">
        <v>46129</v>
      </c>
      <c r="AH2007" s="2"/>
      <c r="AI2007" s="1" t="s">
        <v>410</v>
      </c>
      <c r="AJ2007" s="1" t="s">
        <v>92</v>
      </c>
    </row>
    <row r="2008" spans="1:36">
      <c r="A2008" s="1" t="s">
        <v>11427</v>
      </c>
      <c r="B2008" s="1" t="s">
        <v>11428</v>
      </c>
      <c r="C2008" s="1" t="s">
        <v>11429</v>
      </c>
      <c r="D2008" s="1" t="s">
        <v>61</v>
      </c>
      <c r="E2008" s="1" t="s">
        <v>62</v>
      </c>
      <c r="F2008" s="1" t="s">
        <v>63</v>
      </c>
      <c r="G2008" s="1" t="s">
        <v>384</v>
      </c>
      <c r="H2008" s="1" t="s">
        <v>43</v>
      </c>
      <c r="I2008" s="1" t="s">
        <v>44</v>
      </c>
      <c r="J2008" t="s">
        <v>65</v>
      </c>
      <c r="K2008" t="s">
        <v>66</v>
      </c>
      <c r="L2008" s="1" t="s">
        <v>11430</v>
      </c>
      <c r="M2008" s="1" t="s">
        <v>168</v>
      </c>
      <c r="N2008" s="1" t="s">
        <v>203</v>
      </c>
      <c r="O2008" s="1" t="s">
        <v>11431</v>
      </c>
      <c r="P2008" s="1" t="s">
        <v>11432</v>
      </c>
      <c r="Q2008">
        <v>0</v>
      </c>
      <c r="R2008">
        <v>0</v>
      </c>
      <c r="S2008">
        <v>0</v>
      </c>
      <c r="T2008">
        <v>100</v>
      </c>
      <c r="U2008">
        <v>50</v>
      </c>
      <c r="V2008">
        <v>400</v>
      </c>
      <c r="W2008" s="1" t="s">
        <v>181</v>
      </c>
      <c r="X2008" s="1" t="s">
        <v>182</v>
      </c>
      <c r="Y2008" s="1" t="s">
        <v>54</v>
      </c>
      <c r="Z2008">
        <v>11</v>
      </c>
      <c r="AA2008" s="2">
        <v>46014</v>
      </c>
      <c r="AB2008">
        <v>119980.13</v>
      </c>
      <c r="AC2008">
        <v>156458.42000000001</v>
      </c>
      <c r="AD2008">
        <v>0</v>
      </c>
      <c r="AE2008" s="1" t="s">
        <v>55</v>
      </c>
      <c r="AF2008" s="2">
        <v>46174</v>
      </c>
      <c r="AG2008" s="2">
        <v>46028</v>
      </c>
      <c r="AH2008" s="2">
        <v>46175</v>
      </c>
      <c r="AI2008" s="1" t="s">
        <v>56</v>
      </c>
      <c r="AJ2008" s="1" t="s">
        <v>57</v>
      </c>
    </row>
    <row r="2009" spans="1:36">
      <c r="A2009" s="1" t="s">
        <v>11433</v>
      </c>
      <c r="B2009" s="1" t="s">
        <v>11434</v>
      </c>
      <c r="C2009" s="1" t="s">
        <v>11435</v>
      </c>
      <c r="D2009" s="1" t="s">
        <v>1515</v>
      </c>
      <c r="E2009" s="1" t="s">
        <v>62</v>
      </c>
      <c r="F2009" s="1" t="s">
        <v>217</v>
      </c>
      <c r="G2009" s="1" t="s">
        <v>255</v>
      </c>
      <c r="H2009" s="1" t="s">
        <v>43</v>
      </c>
      <c r="I2009" s="1" t="s">
        <v>44</v>
      </c>
      <c r="J2009" t="s">
        <v>45</v>
      </c>
      <c r="K2009" t="s">
        <v>46</v>
      </c>
      <c r="L2009" s="1" t="s">
        <v>171</v>
      </c>
      <c r="M2009" s="1" t="s">
        <v>126</v>
      </c>
      <c r="N2009" s="1" t="s">
        <v>278</v>
      </c>
      <c r="O2009" s="1" t="s">
        <v>11436</v>
      </c>
      <c r="P2009" s="1" t="s">
        <v>11437</v>
      </c>
      <c r="Q2009">
        <v>391</v>
      </c>
      <c r="R2009">
        <v>50</v>
      </c>
      <c r="S2009">
        <v>341</v>
      </c>
      <c r="T2009">
        <v>100</v>
      </c>
      <c r="U2009">
        <v>30</v>
      </c>
      <c r="V2009">
        <v>800</v>
      </c>
      <c r="W2009" s="1" t="s">
        <v>72</v>
      </c>
      <c r="X2009" s="1" t="s">
        <v>73</v>
      </c>
      <c r="Y2009" s="1" t="s">
        <v>74</v>
      </c>
      <c r="Z2009">
        <v>19</v>
      </c>
      <c r="AA2009" s="2">
        <v>45827</v>
      </c>
      <c r="AB2009">
        <v>386505.14</v>
      </c>
      <c r="AC2009">
        <v>452450.16</v>
      </c>
      <c r="AD2009">
        <v>151123509.69999999</v>
      </c>
      <c r="AE2009" s="1" t="s">
        <v>55</v>
      </c>
      <c r="AF2009" s="2">
        <v>46183</v>
      </c>
      <c r="AG2009" s="2">
        <v>45828</v>
      </c>
      <c r="AH2009" s="2"/>
      <c r="AI2009" s="1" t="s">
        <v>91</v>
      </c>
      <c r="AJ2009" s="1" t="s">
        <v>92</v>
      </c>
    </row>
    <row r="2010" spans="1:36">
      <c r="A2010" s="1" t="s">
        <v>11438</v>
      </c>
      <c r="B2010" s="1" t="s">
        <v>11439</v>
      </c>
      <c r="C2010" s="1" t="s">
        <v>11440</v>
      </c>
      <c r="D2010" s="1" t="s">
        <v>39</v>
      </c>
      <c r="E2010" s="1" t="s">
        <v>40</v>
      </c>
      <c r="F2010" s="1" t="s">
        <v>41</v>
      </c>
      <c r="G2010" s="1" t="s">
        <v>42</v>
      </c>
      <c r="H2010" s="1" t="s">
        <v>43</v>
      </c>
      <c r="I2010" s="1" t="s">
        <v>44</v>
      </c>
      <c r="J2010" t="s">
        <v>45</v>
      </c>
      <c r="K2010" t="s">
        <v>46</v>
      </c>
      <c r="L2010" s="1" t="s">
        <v>2393</v>
      </c>
      <c r="M2010" s="1" t="s">
        <v>68</v>
      </c>
      <c r="N2010" s="1" t="s">
        <v>194</v>
      </c>
      <c r="O2010" s="1" t="s">
        <v>11441</v>
      </c>
      <c r="P2010" s="1" t="s">
        <v>11442</v>
      </c>
      <c r="Q2010">
        <v>11</v>
      </c>
      <c r="R2010">
        <v>1</v>
      </c>
      <c r="S2010">
        <v>10</v>
      </c>
      <c r="T2010">
        <v>10</v>
      </c>
      <c r="U2010">
        <v>4</v>
      </c>
      <c r="V2010">
        <v>100</v>
      </c>
      <c r="W2010" s="1" t="s">
        <v>249</v>
      </c>
      <c r="X2010" s="1" t="s">
        <v>375</v>
      </c>
      <c r="Y2010" s="1" t="s">
        <v>54</v>
      </c>
      <c r="Z2010">
        <v>4</v>
      </c>
      <c r="AA2010" s="2">
        <v>46151</v>
      </c>
      <c r="AB2010">
        <v>64636.21</v>
      </c>
      <c r="AC2010">
        <v>90407.85</v>
      </c>
      <c r="AD2010">
        <v>710998.31</v>
      </c>
      <c r="AE2010" s="1" t="s">
        <v>55</v>
      </c>
      <c r="AF2010" s="2">
        <v>46196</v>
      </c>
      <c r="AG2010" s="2">
        <v>46153</v>
      </c>
      <c r="AH2010" s="2"/>
      <c r="AI2010" s="1" t="s">
        <v>91</v>
      </c>
      <c r="AJ2010" s="1" t="s">
        <v>92</v>
      </c>
    </row>
    <row r="2011" spans="1:36">
      <c r="A2011" s="1" t="s">
        <v>11443</v>
      </c>
      <c r="B2011" s="1" t="s">
        <v>11444</v>
      </c>
      <c r="C2011" s="1" t="s">
        <v>11445</v>
      </c>
      <c r="D2011" s="1" t="s">
        <v>1087</v>
      </c>
      <c r="E2011" s="1" t="s">
        <v>79</v>
      </c>
      <c r="F2011" s="1" t="s">
        <v>80</v>
      </c>
      <c r="G2011" s="1" t="s">
        <v>81</v>
      </c>
      <c r="H2011" s="1" t="s">
        <v>43</v>
      </c>
      <c r="I2011" s="1" t="s">
        <v>44</v>
      </c>
      <c r="J2011" t="s">
        <v>82</v>
      </c>
      <c r="K2011" t="s">
        <v>83</v>
      </c>
      <c r="L2011" s="1" t="s">
        <v>11446</v>
      </c>
      <c r="M2011" s="1" t="s">
        <v>100</v>
      </c>
      <c r="N2011" s="1" t="s">
        <v>101</v>
      </c>
      <c r="O2011" s="1" t="s">
        <v>11447</v>
      </c>
      <c r="P2011" s="1" t="s">
        <v>11448</v>
      </c>
      <c r="Q2011">
        <v>38</v>
      </c>
      <c r="R2011">
        <v>12</v>
      </c>
      <c r="S2011">
        <v>26</v>
      </c>
      <c r="T2011">
        <v>60</v>
      </c>
      <c r="U2011">
        <v>24</v>
      </c>
      <c r="V2011">
        <v>240</v>
      </c>
      <c r="W2011" s="1" t="s">
        <v>88</v>
      </c>
      <c r="X2011" s="1" t="s">
        <v>89</v>
      </c>
      <c r="Y2011" s="1" t="s">
        <v>90</v>
      </c>
      <c r="Z2011">
        <v>26</v>
      </c>
      <c r="AA2011" s="2">
        <v>46154</v>
      </c>
      <c r="AB2011">
        <v>539427.04</v>
      </c>
      <c r="AC2011">
        <v>822227.96</v>
      </c>
      <c r="AD2011">
        <v>20498227.52</v>
      </c>
      <c r="AE2011" s="1" t="s">
        <v>55</v>
      </c>
      <c r="AF2011" s="2">
        <v>46148</v>
      </c>
      <c r="AG2011" s="2">
        <v>46165</v>
      </c>
      <c r="AH2011" s="2"/>
      <c r="AI2011" s="1" t="s">
        <v>129</v>
      </c>
      <c r="AJ2011" s="1" t="s">
        <v>57</v>
      </c>
    </row>
    <row r="2012" spans="1:36">
      <c r="A2012" s="1" t="s">
        <v>11449</v>
      </c>
      <c r="B2012" s="1" t="s">
        <v>11450</v>
      </c>
      <c r="C2012" s="1" t="s">
        <v>11451</v>
      </c>
      <c r="D2012" s="1" t="s">
        <v>486</v>
      </c>
      <c r="E2012" s="1" t="s">
        <v>254</v>
      </c>
      <c r="F2012" s="1" t="s">
        <v>217</v>
      </c>
      <c r="G2012" s="1" t="s">
        <v>487</v>
      </c>
      <c r="H2012" s="1" t="s">
        <v>43</v>
      </c>
      <c r="I2012" s="1" t="s">
        <v>201</v>
      </c>
      <c r="J2012" t="s">
        <v>82</v>
      </c>
      <c r="K2012" t="s">
        <v>83</v>
      </c>
      <c r="L2012" s="1" t="s">
        <v>6177</v>
      </c>
      <c r="M2012" s="1" t="s">
        <v>100</v>
      </c>
      <c r="N2012" s="1" t="s">
        <v>278</v>
      </c>
      <c r="O2012" s="1" t="s">
        <v>11452</v>
      </c>
      <c r="P2012" s="1" t="s">
        <v>11453</v>
      </c>
      <c r="Q2012">
        <v>253</v>
      </c>
      <c r="R2012">
        <v>25</v>
      </c>
      <c r="S2012">
        <v>228</v>
      </c>
      <c r="T2012">
        <v>50</v>
      </c>
      <c r="U2012">
        <v>20</v>
      </c>
      <c r="V2012">
        <v>250</v>
      </c>
      <c r="W2012" s="1" t="s">
        <v>151</v>
      </c>
      <c r="X2012" s="1" t="s">
        <v>152</v>
      </c>
      <c r="Y2012" s="1" t="s">
        <v>153</v>
      </c>
      <c r="Z2012">
        <v>35</v>
      </c>
      <c r="AA2012" s="2">
        <v>45865</v>
      </c>
      <c r="AB2012">
        <v>309071.15000000002</v>
      </c>
      <c r="AC2012">
        <v>356125.94</v>
      </c>
      <c r="AD2012">
        <v>78195000.950000003</v>
      </c>
      <c r="AE2012" s="1" t="s">
        <v>55</v>
      </c>
      <c r="AF2012" s="2">
        <v>46196</v>
      </c>
      <c r="AG2012" s="2">
        <v>45871</v>
      </c>
      <c r="AH2012" s="2"/>
      <c r="AI2012" s="1" t="s">
        <v>410</v>
      </c>
      <c r="AJ2012" s="1" t="s">
        <v>92</v>
      </c>
    </row>
    <row r="2013" spans="1:36">
      <c r="A2013" s="1" t="s">
        <v>11454</v>
      </c>
      <c r="B2013" s="1" t="s">
        <v>1184</v>
      </c>
      <c r="C2013" s="1" t="s">
        <v>11455</v>
      </c>
      <c r="D2013" s="1" t="s">
        <v>242</v>
      </c>
      <c r="E2013" s="1" t="s">
        <v>243</v>
      </c>
      <c r="F2013" s="1" t="s">
        <v>244</v>
      </c>
      <c r="G2013" s="1" t="s">
        <v>509</v>
      </c>
      <c r="H2013" s="1" t="s">
        <v>43</v>
      </c>
      <c r="I2013" s="1" t="s">
        <v>44</v>
      </c>
      <c r="J2013" t="s">
        <v>65</v>
      </c>
      <c r="K2013" t="s">
        <v>66</v>
      </c>
      <c r="L2013" s="1" t="s">
        <v>11456</v>
      </c>
      <c r="M2013" s="1" t="s">
        <v>68</v>
      </c>
      <c r="N2013" s="1" t="s">
        <v>49</v>
      </c>
      <c r="O2013" s="1" t="s">
        <v>11457</v>
      </c>
      <c r="P2013" s="1" t="s">
        <v>11458</v>
      </c>
      <c r="Q2013">
        <v>476</v>
      </c>
      <c r="R2013">
        <v>137</v>
      </c>
      <c r="S2013">
        <v>339</v>
      </c>
      <c r="T2013">
        <v>50</v>
      </c>
      <c r="U2013">
        <v>20</v>
      </c>
      <c r="V2013">
        <v>400</v>
      </c>
      <c r="W2013" s="1" t="s">
        <v>72</v>
      </c>
      <c r="X2013" s="1" t="s">
        <v>73</v>
      </c>
      <c r="Y2013" s="1" t="s">
        <v>74</v>
      </c>
      <c r="Z2013">
        <v>17</v>
      </c>
      <c r="AA2013" s="2">
        <v>45730</v>
      </c>
      <c r="AB2013">
        <v>123801.02</v>
      </c>
      <c r="AC2013">
        <v>171941.87</v>
      </c>
      <c r="AD2013">
        <v>58929285.520000003</v>
      </c>
      <c r="AE2013" s="1" t="s">
        <v>55</v>
      </c>
      <c r="AF2013" s="2">
        <v>46182</v>
      </c>
      <c r="AG2013" s="2">
        <v>45741</v>
      </c>
      <c r="AH2013" s="2"/>
      <c r="AI2013" s="1" t="s">
        <v>410</v>
      </c>
      <c r="AJ2013" s="1" t="s">
        <v>92</v>
      </c>
    </row>
    <row r="2014" spans="1:36">
      <c r="A2014" s="1" t="s">
        <v>11459</v>
      </c>
      <c r="B2014" s="1" t="s">
        <v>11460</v>
      </c>
      <c r="C2014" s="1" t="s">
        <v>11461</v>
      </c>
      <c r="D2014" s="1" t="s">
        <v>1179</v>
      </c>
      <c r="E2014" s="1" t="s">
        <v>110</v>
      </c>
      <c r="F2014" s="1" t="s">
        <v>41</v>
      </c>
      <c r="G2014" s="1" t="s">
        <v>786</v>
      </c>
      <c r="H2014" s="1" t="s">
        <v>43</v>
      </c>
      <c r="I2014" s="1" t="s">
        <v>44</v>
      </c>
      <c r="J2014" t="s">
        <v>65</v>
      </c>
      <c r="K2014" t="s">
        <v>66</v>
      </c>
      <c r="L2014" s="1" t="s">
        <v>7174</v>
      </c>
      <c r="M2014" s="1" t="s">
        <v>100</v>
      </c>
      <c r="N2014" s="1" t="s">
        <v>203</v>
      </c>
      <c r="O2014" s="1" t="s">
        <v>11462</v>
      </c>
      <c r="P2014" s="1" t="s">
        <v>11463</v>
      </c>
      <c r="Q2014">
        <v>810</v>
      </c>
      <c r="R2014">
        <v>314</v>
      </c>
      <c r="S2014">
        <v>496</v>
      </c>
      <c r="T2014">
        <v>100</v>
      </c>
      <c r="U2014">
        <v>30</v>
      </c>
      <c r="V2014">
        <v>1000</v>
      </c>
      <c r="W2014" s="1" t="s">
        <v>72</v>
      </c>
      <c r="X2014" s="1" t="s">
        <v>73</v>
      </c>
      <c r="Y2014" s="1" t="s">
        <v>74</v>
      </c>
      <c r="Z2014">
        <v>20</v>
      </c>
      <c r="AA2014" s="2">
        <v>46070</v>
      </c>
      <c r="AB2014">
        <v>73381.23</v>
      </c>
      <c r="AC2014">
        <v>90081.25</v>
      </c>
      <c r="AD2014">
        <v>59438796.299999997</v>
      </c>
      <c r="AE2014" s="1" t="s">
        <v>55</v>
      </c>
      <c r="AF2014" s="2">
        <v>46185</v>
      </c>
      <c r="AG2014" s="2">
        <v>46076</v>
      </c>
      <c r="AH2014" s="2"/>
      <c r="AI2014" s="1" t="s">
        <v>91</v>
      </c>
      <c r="AJ2014" s="1" t="s">
        <v>92</v>
      </c>
    </row>
    <row r="2015" spans="1:36">
      <c r="A2015" s="1" t="s">
        <v>11464</v>
      </c>
      <c r="B2015" s="1" t="s">
        <v>1184</v>
      </c>
      <c r="C2015" s="1" t="s">
        <v>11465</v>
      </c>
      <c r="D2015" s="1" t="s">
        <v>785</v>
      </c>
      <c r="E2015" s="1" t="s">
        <v>146</v>
      </c>
      <c r="F2015" s="1" t="s">
        <v>41</v>
      </c>
      <c r="G2015" s="1" t="s">
        <v>42</v>
      </c>
      <c r="H2015" s="1" t="s">
        <v>43</v>
      </c>
      <c r="I2015" s="1" t="s">
        <v>44</v>
      </c>
      <c r="J2015" t="s">
        <v>45</v>
      </c>
      <c r="K2015" t="s">
        <v>46</v>
      </c>
      <c r="L2015" s="1" t="s">
        <v>11466</v>
      </c>
      <c r="M2015" s="1" t="s">
        <v>139</v>
      </c>
      <c r="N2015" s="1" t="s">
        <v>203</v>
      </c>
      <c r="O2015" s="1" t="s">
        <v>11467</v>
      </c>
      <c r="P2015" s="1" t="s">
        <v>11468</v>
      </c>
      <c r="Q2015">
        <v>10</v>
      </c>
      <c r="R2015">
        <v>2</v>
      </c>
      <c r="S2015">
        <v>8</v>
      </c>
      <c r="T2015">
        <v>50</v>
      </c>
      <c r="U2015">
        <v>25</v>
      </c>
      <c r="V2015">
        <v>400</v>
      </c>
      <c r="W2015" s="1" t="s">
        <v>52</v>
      </c>
      <c r="X2015" s="1" t="s">
        <v>53</v>
      </c>
      <c r="Y2015" s="1" t="s">
        <v>54</v>
      </c>
      <c r="Z2015">
        <v>6</v>
      </c>
      <c r="AA2015" s="2">
        <v>45820</v>
      </c>
      <c r="AB2015">
        <v>20871.04</v>
      </c>
      <c r="AC2015">
        <v>28359.77</v>
      </c>
      <c r="AD2015">
        <v>208710.39999999999</v>
      </c>
      <c r="AE2015" s="1" t="s">
        <v>55</v>
      </c>
      <c r="AF2015" s="2">
        <v>46160</v>
      </c>
      <c r="AG2015" s="2">
        <v>45830</v>
      </c>
      <c r="AH2015" s="2"/>
      <c r="AI2015" s="1" t="s">
        <v>129</v>
      </c>
      <c r="AJ2015" s="1" t="s">
        <v>57</v>
      </c>
    </row>
    <row r="2016" spans="1:36">
      <c r="A2016" s="1" t="s">
        <v>11469</v>
      </c>
      <c r="B2016" s="1" t="s">
        <v>11470</v>
      </c>
      <c r="C2016" s="1" t="s">
        <v>11471</v>
      </c>
      <c r="D2016" s="1" t="s">
        <v>284</v>
      </c>
      <c r="E2016" s="1" t="s">
        <v>186</v>
      </c>
      <c r="F2016" s="1" t="s">
        <v>80</v>
      </c>
      <c r="G2016" s="1" t="s">
        <v>285</v>
      </c>
      <c r="H2016" s="1" t="s">
        <v>43</v>
      </c>
      <c r="I2016" s="1" t="s">
        <v>44</v>
      </c>
      <c r="J2016" t="s">
        <v>65</v>
      </c>
      <c r="K2016" t="s">
        <v>66</v>
      </c>
      <c r="L2016" s="1" t="s">
        <v>6974</v>
      </c>
      <c r="M2016" s="1" t="s">
        <v>68</v>
      </c>
      <c r="N2016" s="1" t="s">
        <v>69</v>
      </c>
      <c r="O2016" s="1" t="s">
        <v>11472</v>
      </c>
      <c r="P2016" s="1" t="s">
        <v>11473</v>
      </c>
      <c r="Q2016">
        <v>244</v>
      </c>
      <c r="R2016">
        <v>85</v>
      </c>
      <c r="S2016">
        <v>159</v>
      </c>
      <c r="T2016">
        <v>60</v>
      </c>
      <c r="U2016">
        <v>30</v>
      </c>
      <c r="V2016">
        <v>480</v>
      </c>
      <c r="W2016" s="1" t="s">
        <v>229</v>
      </c>
      <c r="X2016" s="1" t="s">
        <v>230</v>
      </c>
      <c r="Y2016" s="1" t="s">
        <v>153</v>
      </c>
      <c r="Z2016">
        <v>30</v>
      </c>
      <c r="AA2016" s="2">
        <v>45843</v>
      </c>
      <c r="AB2016">
        <v>988846.33</v>
      </c>
      <c r="AC2016">
        <v>1526856.6</v>
      </c>
      <c r="AD2016">
        <v>241278504.5</v>
      </c>
      <c r="AE2016" s="1" t="s">
        <v>55</v>
      </c>
      <c r="AF2016" s="2">
        <v>46192</v>
      </c>
      <c r="AG2016" s="2">
        <v>45851</v>
      </c>
      <c r="AH2016" s="2"/>
      <c r="AI2016" s="1" t="s">
        <v>91</v>
      </c>
      <c r="AJ2016" s="1" t="s">
        <v>92</v>
      </c>
    </row>
    <row r="2017" spans="1:36">
      <c r="A2017" s="1" t="s">
        <v>11474</v>
      </c>
      <c r="B2017" s="1" t="s">
        <v>11475</v>
      </c>
      <c r="C2017" s="1" t="s">
        <v>11476</v>
      </c>
      <c r="D2017" s="1" t="s">
        <v>1135</v>
      </c>
      <c r="E2017" s="1" t="s">
        <v>122</v>
      </c>
      <c r="F2017" s="1" t="s">
        <v>123</v>
      </c>
      <c r="G2017" s="1" t="s">
        <v>200</v>
      </c>
      <c r="H2017" s="1" t="s">
        <v>43</v>
      </c>
      <c r="I2017" s="1" t="s">
        <v>44</v>
      </c>
      <c r="J2017" t="s">
        <v>65</v>
      </c>
      <c r="K2017" t="s">
        <v>66</v>
      </c>
      <c r="L2017" s="1" t="s">
        <v>1034</v>
      </c>
      <c r="M2017" s="1" t="s">
        <v>48</v>
      </c>
      <c r="N2017" s="1" t="s">
        <v>278</v>
      </c>
      <c r="O2017" s="1" t="s">
        <v>11477</v>
      </c>
      <c r="P2017" s="1" t="s">
        <v>11478</v>
      </c>
      <c r="Q2017">
        <v>42</v>
      </c>
      <c r="R2017">
        <v>3</v>
      </c>
      <c r="S2017">
        <v>39</v>
      </c>
      <c r="T2017">
        <v>15</v>
      </c>
      <c r="U2017">
        <v>6</v>
      </c>
      <c r="V2017">
        <v>90</v>
      </c>
      <c r="W2017" s="1" t="s">
        <v>229</v>
      </c>
      <c r="X2017" s="1" t="s">
        <v>230</v>
      </c>
      <c r="Y2017" s="1" t="s">
        <v>153</v>
      </c>
      <c r="Z2017">
        <v>35</v>
      </c>
      <c r="AA2017" s="2">
        <v>45883</v>
      </c>
      <c r="AB2017">
        <v>356311.82</v>
      </c>
      <c r="AC2017">
        <v>417148.13</v>
      </c>
      <c r="AD2017">
        <v>14965096.439999999</v>
      </c>
      <c r="AE2017" s="1" t="s">
        <v>55</v>
      </c>
      <c r="AF2017" s="2">
        <v>46142</v>
      </c>
      <c r="AG2017" s="2">
        <v>45885</v>
      </c>
      <c r="AH2017" s="2"/>
      <c r="AI2017" s="1" t="s">
        <v>91</v>
      </c>
      <c r="AJ2017" s="1" t="s">
        <v>92</v>
      </c>
    </row>
    <row r="2018" spans="1:36">
      <c r="A2018" s="1" t="s">
        <v>11479</v>
      </c>
      <c r="B2018" s="1" t="s">
        <v>11480</v>
      </c>
      <c r="C2018" s="1" t="s">
        <v>11481</v>
      </c>
      <c r="D2018" s="1" t="s">
        <v>145</v>
      </c>
      <c r="E2018" s="1" t="s">
        <v>146</v>
      </c>
      <c r="F2018" s="1" t="s">
        <v>41</v>
      </c>
      <c r="G2018" s="1" t="s">
        <v>786</v>
      </c>
      <c r="H2018" s="1" t="s">
        <v>43</v>
      </c>
      <c r="I2018" s="1" t="s">
        <v>44</v>
      </c>
      <c r="J2018" t="s">
        <v>45</v>
      </c>
      <c r="K2018" t="s">
        <v>46</v>
      </c>
      <c r="L2018" s="1" t="s">
        <v>11482</v>
      </c>
      <c r="M2018" s="1" t="s">
        <v>68</v>
      </c>
      <c r="N2018" s="1" t="s">
        <v>194</v>
      </c>
      <c r="O2018" s="1" t="s">
        <v>11483</v>
      </c>
      <c r="P2018" s="1" t="s">
        <v>11484</v>
      </c>
      <c r="Q2018">
        <v>234</v>
      </c>
      <c r="R2018">
        <v>51</v>
      </c>
      <c r="S2018">
        <v>183</v>
      </c>
      <c r="T2018">
        <v>60</v>
      </c>
      <c r="U2018">
        <v>24</v>
      </c>
      <c r="V2018">
        <v>300</v>
      </c>
      <c r="W2018" s="1" t="s">
        <v>181</v>
      </c>
      <c r="X2018" s="1" t="s">
        <v>182</v>
      </c>
      <c r="Y2018" s="1" t="s">
        <v>54</v>
      </c>
      <c r="Z2018">
        <v>10</v>
      </c>
      <c r="AA2018" s="2">
        <v>45854</v>
      </c>
      <c r="AB2018">
        <v>69923.77</v>
      </c>
      <c r="AC2018">
        <v>81643.03</v>
      </c>
      <c r="AD2018">
        <v>16362162.18</v>
      </c>
      <c r="AE2018" s="1" t="s">
        <v>55</v>
      </c>
      <c r="AF2018" s="2">
        <v>46180</v>
      </c>
      <c r="AG2018" s="2">
        <v>45869</v>
      </c>
      <c r="AH2018" s="2"/>
      <c r="AI2018" s="1" t="s">
        <v>91</v>
      </c>
      <c r="AJ2018" s="1" t="s">
        <v>92</v>
      </c>
    </row>
    <row r="2019" spans="1:36">
      <c r="A2019" s="1" t="s">
        <v>11485</v>
      </c>
      <c r="B2019" s="1" t="s">
        <v>11486</v>
      </c>
      <c r="C2019" s="1" t="s">
        <v>11487</v>
      </c>
      <c r="D2019" s="1" t="s">
        <v>1617</v>
      </c>
      <c r="E2019" s="1" t="s">
        <v>62</v>
      </c>
      <c r="F2019" s="1" t="s">
        <v>80</v>
      </c>
      <c r="G2019" s="1" t="s">
        <v>176</v>
      </c>
      <c r="H2019" s="1" t="s">
        <v>43</v>
      </c>
      <c r="I2019" s="1" t="s">
        <v>44</v>
      </c>
      <c r="J2019" t="s">
        <v>45</v>
      </c>
      <c r="K2019" t="s">
        <v>46</v>
      </c>
      <c r="L2019" s="1" t="s">
        <v>3003</v>
      </c>
      <c r="M2019" s="1" t="s">
        <v>139</v>
      </c>
      <c r="N2019" s="1" t="s">
        <v>236</v>
      </c>
      <c r="O2019" s="1" t="s">
        <v>11488</v>
      </c>
      <c r="P2019" s="1" t="s">
        <v>11489</v>
      </c>
      <c r="Q2019">
        <v>82</v>
      </c>
      <c r="R2019">
        <v>30</v>
      </c>
      <c r="S2019">
        <v>52</v>
      </c>
      <c r="T2019">
        <v>10</v>
      </c>
      <c r="U2019">
        <v>3</v>
      </c>
      <c r="V2019">
        <v>100</v>
      </c>
      <c r="W2019" s="1" t="s">
        <v>52</v>
      </c>
      <c r="X2019" s="1" t="s">
        <v>53</v>
      </c>
      <c r="Y2019" s="1" t="s">
        <v>54</v>
      </c>
      <c r="Z2019">
        <v>5</v>
      </c>
      <c r="AA2019" s="2">
        <v>45722</v>
      </c>
      <c r="AB2019">
        <v>635032.01</v>
      </c>
      <c r="AC2019">
        <v>836582.11</v>
      </c>
      <c r="AD2019">
        <v>52072624.82</v>
      </c>
      <c r="AE2019" s="1" t="s">
        <v>55</v>
      </c>
      <c r="AF2019" s="2">
        <v>46176</v>
      </c>
      <c r="AG2019" s="2">
        <v>45724</v>
      </c>
      <c r="AH2019" s="2"/>
      <c r="AI2019" s="1" t="s">
        <v>91</v>
      </c>
      <c r="AJ2019" s="1" t="s">
        <v>92</v>
      </c>
    </row>
    <row r="2020" spans="1:36">
      <c r="A2020" s="1" t="s">
        <v>11490</v>
      </c>
      <c r="B2020" s="1" t="s">
        <v>11491</v>
      </c>
      <c r="C2020" s="1" t="s">
        <v>11492</v>
      </c>
      <c r="D2020" s="1" t="s">
        <v>274</v>
      </c>
      <c r="E2020" s="1" t="s">
        <v>275</v>
      </c>
      <c r="F2020" s="1" t="s">
        <v>266</v>
      </c>
      <c r="G2020" s="1" t="s">
        <v>267</v>
      </c>
      <c r="H2020" s="1" t="s">
        <v>43</v>
      </c>
      <c r="I2020" s="1" t="s">
        <v>44</v>
      </c>
      <c r="J2020" t="s">
        <v>82</v>
      </c>
      <c r="K2020" t="s">
        <v>83</v>
      </c>
      <c r="L2020" s="1" t="s">
        <v>11493</v>
      </c>
      <c r="M2020" s="1" t="s">
        <v>139</v>
      </c>
      <c r="N2020" s="1" t="s">
        <v>69</v>
      </c>
      <c r="O2020" s="1" t="s">
        <v>11494</v>
      </c>
      <c r="P2020" s="1" t="s">
        <v>11495</v>
      </c>
      <c r="Q2020">
        <v>202</v>
      </c>
      <c r="R2020">
        <v>36</v>
      </c>
      <c r="S2020">
        <v>166</v>
      </c>
      <c r="T2020">
        <v>60</v>
      </c>
      <c r="U2020">
        <v>30</v>
      </c>
      <c r="V2020">
        <v>300</v>
      </c>
      <c r="W2020" s="1" t="s">
        <v>259</v>
      </c>
      <c r="X2020" s="1" t="s">
        <v>260</v>
      </c>
      <c r="Y2020" s="1" t="s">
        <v>54</v>
      </c>
      <c r="Z2020">
        <v>11</v>
      </c>
      <c r="AA2020" s="2">
        <v>45846</v>
      </c>
      <c r="AB2020">
        <v>248815.88</v>
      </c>
      <c r="AC2020">
        <v>384597.4</v>
      </c>
      <c r="AD2020">
        <v>50260807.759999998</v>
      </c>
      <c r="AE2020" s="1" t="s">
        <v>55</v>
      </c>
      <c r="AF2020" s="2">
        <v>46168</v>
      </c>
      <c r="AG2020" s="2">
        <v>45849</v>
      </c>
      <c r="AH2020" s="2"/>
      <c r="AI2020" s="1" t="s">
        <v>91</v>
      </c>
      <c r="AJ2020" s="1" t="s">
        <v>92</v>
      </c>
    </row>
    <row r="2021" spans="1:36">
      <c r="A2021" s="1" t="s">
        <v>11496</v>
      </c>
      <c r="B2021" s="1" t="s">
        <v>11497</v>
      </c>
      <c r="C2021" s="1" t="s">
        <v>11498</v>
      </c>
      <c r="D2021" s="1" t="s">
        <v>348</v>
      </c>
      <c r="E2021" s="1" t="s">
        <v>134</v>
      </c>
      <c r="F2021" s="1" t="s">
        <v>135</v>
      </c>
      <c r="G2021" s="1" t="s">
        <v>136</v>
      </c>
      <c r="H2021" s="1" t="s">
        <v>137</v>
      </c>
      <c r="I2021" s="1" t="s">
        <v>44</v>
      </c>
      <c r="J2021" t="s">
        <v>45</v>
      </c>
      <c r="K2021" t="s">
        <v>46</v>
      </c>
      <c r="L2021" s="1" t="s">
        <v>11499</v>
      </c>
      <c r="M2021" s="1" t="s">
        <v>168</v>
      </c>
      <c r="N2021" s="1" t="s">
        <v>115</v>
      </c>
      <c r="O2021" s="1" t="s">
        <v>11500</v>
      </c>
      <c r="P2021" s="1" t="s">
        <v>11501</v>
      </c>
      <c r="Q2021">
        <v>25</v>
      </c>
      <c r="R2021">
        <v>0</v>
      </c>
      <c r="S2021">
        <v>25</v>
      </c>
      <c r="T2021">
        <v>20</v>
      </c>
      <c r="U2021">
        <v>8</v>
      </c>
      <c r="V2021">
        <v>80</v>
      </c>
      <c r="W2021" s="1" t="s">
        <v>72</v>
      </c>
      <c r="X2021" s="1" t="s">
        <v>73</v>
      </c>
      <c r="Y2021" s="1" t="s">
        <v>74</v>
      </c>
      <c r="Z2021">
        <v>20</v>
      </c>
      <c r="AA2021" s="2">
        <v>45914</v>
      </c>
      <c r="AB2021">
        <v>42973.11</v>
      </c>
      <c r="AC2021">
        <v>62499.71</v>
      </c>
      <c r="AD2021">
        <v>1074327.75</v>
      </c>
      <c r="AE2021" s="1" t="s">
        <v>55</v>
      </c>
      <c r="AF2021" s="2">
        <v>46186</v>
      </c>
      <c r="AG2021" s="2">
        <v>45927</v>
      </c>
      <c r="AH2021" s="2">
        <v>46528</v>
      </c>
      <c r="AI2021" s="1" t="s">
        <v>91</v>
      </c>
      <c r="AJ2021" s="1" t="s">
        <v>92</v>
      </c>
    </row>
    <row r="2022" spans="1:36">
      <c r="A2022" s="1" t="s">
        <v>11502</v>
      </c>
      <c r="B2022" s="1" t="s">
        <v>11503</v>
      </c>
      <c r="C2022" s="1" t="s">
        <v>11504</v>
      </c>
      <c r="D2022" s="1" t="s">
        <v>1502</v>
      </c>
      <c r="E2022" s="1" t="s">
        <v>79</v>
      </c>
      <c r="F2022" s="1" t="s">
        <v>80</v>
      </c>
      <c r="G2022" s="1" t="s">
        <v>285</v>
      </c>
      <c r="H2022" s="1" t="s">
        <v>43</v>
      </c>
      <c r="I2022" s="1" t="s">
        <v>44</v>
      </c>
      <c r="J2022" t="s">
        <v>45</v>
      </c>
      <c r="K2022" t="s">
        <v>46</v>
      </c>
      <c r="L2022" s="1" t="s">
        <v>1478</v>
      </c>
      <c r="M2022" s="1" t="s">
        <v>48</v>
      </c>
      <c r="N2022" s="1" t="s">
        <v>203</v>
      </c>
      <c r="O2022" s="1" t="s">
        <v>11505</v>
      </c>
      <c r="P2022" s="1" t="s">
        <v>11506</v>
      </c>
      <c r="Q2022">
        <v>203</v>
      </c>
      <c r="R2022">
        <v>19</v>
      </c>
      <c r="S2022">
        <v>184</v>
      </c>
      <c r="T2022">
        <v>40</v>
      </c>
      <c r="U2022">
        <v>12</v>
      </c>
      <c r="V2022">
        <v>320</v>
      </c>
      <c r="W2022" s="1" t="s">
        <v>52</v>
      </c>
      <c r="X2022" s="1" t="s">
        <v>53</v>
      </c>
      <c r="Y2022" s="1" t="s">
        <v>54</v>
      </c>
      <c r="Z2022">
        <v>2</v>
      </c>
      <c r="AA2022" s="2">
        <v>45889</v>
      </c>
      <c r="AB2022">
        <v>679310.73</v>
      </c>
      <c r="AC2022">
        <v>1001406.93</v>
      </c>
      <c r="AD2022">
        <v>137900078.19999999</v>
      </c>
      <c r="AE2022" s="1" t="s">
        <v>55</v>
      </c>
      <c r="AF2022" s="2">
        <v>46169</v>
      </c>
      <c r="AG2022" s="2">
        <v>45903</v>
      </c>
      <c r="AH2022" s="2"/>
      <c r="AI2022" s="1" t="s">
        <v>91</v>
      </c>
      <c r="AJ2022" s="1" t="s">
        <v>92</v>
      </c>
    </row>
    <row r="2023" spans="1:36">
      <c r="A2023" s="1" t="s">
        <v>11507</v>
      </c>
      <c r="B2023" s="1" t="s">
        <v>11508</v>
      </c>
      <c r="C2023" s="1" t="s">
        <v>11509</v>
      </c>
      <c r="D2023" s="1" t="s">
        <v>61</v>
      </c>
      <c r="E2023" s="1" t="s">
        <v>62</v>
      </c>
      <c r="F2023" s="1" t="s">
        <v>63</v>
      </c>
      <c r="G2023" s="1" t="s">
        <v>384</v>
      </c>
      <c r="H2023" s="1" t="s">
        <v>43</v>
      </c>
      <c r="I2023" s="1" t="s">
        <v>44</v>
      </c>
      <c r="J2023" t="s">
        <v>65</v>
      </c>
      <c r="K2023" t="s">
        <v>66</v>
      </c>
      <c r="L2023" s="1" t="s">
        <v>11510</v>
      </c>
      <c r="M2023" s="1" t="s">
        <v>168</v>
      </c>
      <c r="N2023" s="1" t="s">
        <v>101</v>
      </c>
      <c r="O2023" s="1" t="s">
        <v>11511</v>
      </c>
      <c r="P2023" s="1" t="s">
        <v>11512</v>
      </c>
      <c r="Q2023">
        <v>84</v>
      </c>
      <c r="R2023">
        <v>4</v>
      </c>
      <c r="S2023">
        <v>80</v>
      </c>
      <c r="T2023">
        <v>20</v>
      </c>
      <c r="U2023">
        <v>8</v>
      </c>
      <c r="V2023">
        <v>120</v>
      </c>
      <c r="W2023" s="1" t="s">
        <v>161</v>
      </c>
      <c r="X2023" s="1" t="s">
        <v>162</v>
      </c>
      <c r="Y2023" s="1" t="s">
        <v>54</v>
      </c>
      <c r="Z2023">
        <v>9</v>
      </c>
      <c r="AA2023" s="2">
        <v>45706</v>
      </c>
      <c r="AB2023">
        <v>72678.490000000005</v>
      </c>
      <c r="AC2023">
        <v>88788.09</v>
      </c>
      <c r="AD2023">
        <v>6104993.1600000001</v>
      </c>
      <c r="AE2023" s="1" t="s">
        <v>55</v>
      </c>
      <c r="AF2023" s="2">
        <v>46153</v>
      </c>
      <c r="AG2023" s="2">
        <v>45711</v>
      </c>
      <c r="AH2023" s="2">
        <v>46324</v>
      </c>
      <c r="AI2023" s="1" t="s">
        <v>91</v>
      </c>
      <c r="AJ2023" s="1" t="s">
        <v>92</v>
      </c>
    </row>
    <row r="2024" spans="1:36">
      <c r="A2024" s="1" t="s">
        <v>11513</v>
      </c>
      <c r="B2024" s="1" t="s">
        <v>11514</v>
      </c>
      <c r="C2024" s="1" t="s">
        <v>11515</v>
      </c>
      <c r="D2024" s="1" t="s">
        <v>109</v>
      </c>
      <c r="E2024" s="1" t="s">
        <v>110</v>
      </c>
      <c r="F2024" s="1" t="s">
        <v>111</v>
      </c>
      <c r="G2024" s="1" t="s">
        <v>187</v>
      </c>
      <c r="H2024" s="1" t="s">
        <v>43</v>
      </c>
      <c r="I2024" s="1" t="s">
        <v>44</v>
      </c>
      <c r="J2024" t="s">
        <v>82</v>
      </c>
      <c r="K2024" t="s">
        <v>83</v>
      </c>
      <c r="L2024" s="1" t="s">
        <v>11516</v>
      </c>
      <c r="M2024" s="1" t="s">
        <v>126</v>
      </c>
      <c r="N2024" s="1" t="s">
        <v>194</v>
      </c>
      <c r="O2024" s="1" t="s">
        <v>11517</v>
      </c>
      <c r="P2024" s="1" t="s">
        <v>11518</v>
      </c>
      <c r="Q2024">
        <v>115</v>
      </c>
      <c r="R2024">
        <v>30</v>
      </c>
      <c r="S2024">
        <v>85</v>
      </c>
      <c r="T2024">
        <v>15</v>
      </c>
      <c r="U2024">
        <v>7</v>
      </c>
      <c r="V2024">
        <v>120</v>
      </c>
      <c r="W2024" s="1" t="s">
        <v>88</v>
      </c>
      <c r="X2024" s="1" t="s">
        <v>89</v>
      </c>
      <c r="Y2024" s="1" t="s">
        <v>90</v>
      </c>
      <c r="Z2024">
        <v>28</v>
      </c>
      <c r="AA2024" s="2">
        <v>46068</v>
      </c>
      <c r="AB2024">
        <v>243379.58</v>
      </c>
      <c r="AC2024">
        <v>374490.13</v>
      </c>
      <c r="AD2024">
        <v>27988651.699999999</v>
      </c>
      <c r="AE2024" s="1" t="s">
        <v>55</v>
      </c>
      <c r="AF2024" s="2">
        <v>46191</v>
      </c>
      <c r="AG2024" s="2">
        <v>46081</v>
      </c>
      <c r="AH2024" s="2"/>
      <c r="AI2024" s="1" t="s">
        <v>91</v>
      </c>
      <c r="AJ2024" s="1" t="s">
        <v>92</v>
      </c>
    </row>
    <row r="2025" spans="1:36">
      <c r="A2025" s="1" t="s">
        <v>11519</v>
      </c>
      <c r="B2025" s="1" t="s">
        <v>11520</v>
      </c>
      <c r="C2025" s="1" t="s">
        <v>11521</v>
      </c>
      <c r="D2025" s="1" t="s">
        <v>486</v>
      </c>
      <c r="E2025" s="1" t="s">
        <v>254</v>
      </c>
      <c r="F2025" s="1" t="s">
        <v>217</v>
      </c>
      <c r="G2025" s="1" t="s">
        <v>218</v>
      </c>
      <c r="H2025" s="1" t="s">
        <v>43</v>
      </c>
      <c r="I2025" s="1" t="s">
        <v>44</v>
      </c>
      <c r="J2025" t="s">
        <v>65</v>
      </c>
      <c r="K2025" t="s">
        <v>66</v>
      </c>
      <c r="L2025" s="1" t="s">
        <v>11522</v>
      </c>
      <c r="M2025" s="1" t="s">
        <v>100</v>
      </c>
      <c r="N2025" s="1" t="s">
        <v>278</v>
      </c>
      <c r="O2025" s="1" t="s">
        <v>11523</v>
      </c>
      <c r="P2025" s="1" t="s">
        <v>11524</v>
      </c>
      <c r="Q2025">
        <v>139</v>
      </c>
      <c r="R2025">
        <v>43</v>
      </c>
      <c r="S2025">
        <v>96</v>
      </c>
      <c r="T2025">
        <v>50</v>
      </c>
      <c r="U2025">
        <v>25</v>
      </c>
      <c r="V2025">
        <v>200</v>
      </c>
      <c r="W2025" s="1" t="s">
        <v>72</v>
      </c>
      <c r="X2025" s="1" t="s">
        <v>73</v>
      </c>
      <c r="Y2025" s="1" t="s">
        <v>74</v>
      </c>
      <c r="Z2025">
        <v>14</v>
      </c>
      <c r="AA2025" s="2">
        <v>46163</v>
      </c>
      <c r="AB2025">
        <v>247805.87</v>
      </c>
      <c r="AC2025">
        <v>346024.36</v>
      </c>
      <c r="AD2025">
        <v>34445015.93</v>
      </c>
      <c r="AE2025" s="1" t="s">
        <v>55</v>
      </c>
      <c r="AF2025" s="2">
        <v>46199</v>
      </c>
      <c r="AG2025" s="2">
        <v>46171</v>
      </c>
      <c r="AH2025" s="2"/>
      <c r="AI2025" s="1" t="s">
        <v>91</v>
      </c>
      <c r="AJ2025" s="1" t="s">
        <v>92</v>
      </c>
    </row>
    <row r="2026" spans="1:36">
      <c r="A2026" s="1" t="s">
        <v>11525</v>
      </c>
      <c r="B2026" s="1" t="s">
        <v>11526</v>
      </c>
      <c r="C2026" s="1" t="s">
        <v>11527</v>
      </c>
      <c r="D2026" s="1" t="s">
        <v>1198</v>
      </c>
      <c r="E2026" s="1" t="s">
        <v>110</v>
      </c>
      <c r="F2026" s="1" t="s">
        <v>363</v>
      </c>
      <c r="G2026" s="1" t="s">
        <v>364</v>
      </c>
      <c r="H2026" s="1" t="s">
        <v>43</v>
      </c>
      <c r="I2026" s="1" t="s">
        <v>44</v>
      </c>
      <c r="J2026" t="s">
        <v>45</v>
      </c>
      <c r="K2026" t="s">
        <v>46</v>
      </c>
      <c r="L2026" s="1" t="s">
        <v>10756</v>
      </c>
      <c r="M2026" s="1" t="s">
        <v>139</v>
      </c>
      <c r="N2026" s="1" t="s">
        <v>278</v>
      </c>
      <c r="O2026" s="1" t="s">
        <v>11528</v>
      </c>
      <c r="P2026" s="1" t="s">
        <v>11529</v>
      </c>
      <c r="Q2026">
        <v>228</v>
      </c>
      <c r="R2026">
        <v>22</v>
      </c>
      <c r="S2026">
        <v>206</v>
      </c>
      <c r="T2026">
        <v>75</v>
      </c>
      <c r="U2026">
        <v>30</v>
      </c>
      <c r="V2026">
        <v>375</v>
      </c>
      <c r="W2026" s="1" t="s">
        <v>249</v>
      </c>
      <c r="X2026" s="1" t="s">
        <v>375</v>
      </c>
      <c r="Y2026" s="1" t="s">
        <v>54</v>
      </c>
      <c r="Z2026">
        <v>5</v>
      </c>
      <c r="AA2026" s="2">
        <v>45856</v>
      </c>
      <c r="AB2026">
        <v>22878.240000000002</v>
      </c>
      <c r="AC2026">
        <v>28548.49</v>
      </c>
      <c r="AD2026">
        <v>5216238.72</v>
      </c>
      <c r="AE2026" s="1" t="s">
        <v>55</v>
      </c>
      <c r="AF2026" s="2">
        <v>46145</v>
      </c>
      <c r="AG2026" s="2">
        <v>45871</v>
      </c>
      <c r="AH2026" s="2"/>
      <c r="AI2026" s="1" t="s">
        <v>91</v>
      </c>
      <c r="AJ2026" s="1" t="s">
        <v>92</v>
      </c>
    </row>
    <row r="2027" spans="1:36">
      <c r="A2027" s="1" t="s">
        <v>11530</v>
      </c>
      <c r="B2027" s="1" t="s">
        <v>11531</v>
      </c>
      <c r="C2027" s="1" t="s">
        <v>11532</v>
      </c>
      <c r="D2027" s="1" t="s">
        <v>253</v>
      </c>
      <c r="E2027" s="1" t="s">
        <v>254</v>
      </c>
      <c r="F2027" s="1" t="s">
        <v>217</v>
      </c>
      <c r="G2027" s="1" t="s">
        <v>218</v>
      </c>
      <c r="H2027" s="1" t="s">
        <v>43</v>
      </c>
      <c r="I2027" s="1" t="s">
        <v>44</v>
      </c>
      <c r="J2027" t="s">
        <v>45</v>
      </c>
      <c r="K2027" t="s">
        <v>46</v>
      </c>
      <c r="L2027" s="1" t="s">
        <v>11533</v>
      </c>
      <c r="M2027" s="1" t="s">
        <v>68</v>
      </c>
      <c r="N2027" s="1" t="s">
        <v>101</v>
      </c>
      <c r="O2027" s="1" t="s">
        <v>11534</v>
      </c>
      <c r="P2027" s="1" t="s">
        <v>11535</v>
      </c>
      <c r="Q2027">
        <v>195</v>
      </c>
      <c r="R2027">
        <v>3</v>
      </c>
      <c r="S2027">
        <v>192</v>
      </c>
      <c r="T2027">
        <v>100</v>
      </c>
      <c r="U2027">
        <v>50</v>
      </c>
      <c r="V2027">
        <v>600</v>
      </c>
      <c r="W2027" s="1" t="s">
        <v>52</v>
      </c>
      <c r="X2027" s="1" t="s">
        <v>53</v>
      </c>
      <c r="Y2027" s="1" t="s">
        <v>54</v>
      </c>
      <c r="Z2027">
        <v>2</v>
      </c>
      <c r="AA2027" s="2">
        <v>46058</v>
      </c>
      <c r="AB2027">
        <v>166642.1</v>
      </c>
      <c r="AC2027">
        <v>212731.08</v>
      </c>
      <c r="AD2027">
        <v>32495209.5</v>
      </c>
      <c r="AE2027" s="1" t="s">
        <v>55</v>
      </c>
      <c r="AF2027" s="2">
        <v>46183</v>
      </c>
      <c r="AG2027" s="2">
        <v>46059</v>
      </c>
      <c r="AH2027" s="2"/>
      <c r="AI2027" s="1" t="s">
        <v>91</v>
      </c>
      <c r="AJ2027" s="1" t="s">
        <v>92</v>
      </c>
    </row>
    <row r="2028" spans="1:36">
      <c r="A2028" s="1" t="s">
        <v>11536</v>
      </c>
      <c r="B2028" s="1" t="s">
        <v>11537</v>
      </c>
      <c r="C2028" s="1" t="s">
        <v>11538</v>
      </c>
      <c r="D2028" s="1" t="s">
        <v>274</v>
      </c>
      <c r="E2028" s="1" t="s">
        <v>275</v>
      </c>
      <c r="F2028" s="1" t="s">
        <v>266</v>
      </c>
      <c r="G2028" s="1" t="s">
        <v>276</v>
      </c>
      <c r="H2028" s="1" t="s">
        <v>43</v>
      </c>
      <c r="I2028" s="1" t="s">
        <v>44</v>
      </c>
      <c r="J2028" t="s">
        <v>65</v>
      </c>
      <c r="K2028" t="s">
        <v>66</v>
      </c>
      <c r="L2028" s="1" t="s">
        <v>6182</v>
      </c>
      <c r="M2028" s="1" t="s">
        <v>48</v>
      </c>
      <c r="N2028" s="1" t="s">
        <v>101</v>
      </c>
      <c r="O2028" s="1" t="s">
        <v>11539</v>
      </c>
      <c r="P2028" s="1" t="s">
        <v>11540</v>
      </c>
      <c r="Q2028">
        <v>33</v>
      </c>
      <c r="R2028">
        <v>7</v>
      </c>
      <c r="S2028">
        <v>26</v>
      </c>
      <c r="T2028">
        <v>10</v>
      </c>
      <c r="U2028">
        <v>5</v>
      </c>
      <c r="V2028">
        <v>50</v>
      </c>
      <c r="W2028" s="1" t="s">
        <v>181</v>
      </c>
      <c r="X2028" s="1" t="s">
        <v>182</v>
      </c>
      <c r="Y2028" s="1" t="s">
        <v>54</v>
      </c>
      <c r="Z2028">
        <v>8</v>
      </c>
      <c r="AA2028" s="2">
        <v>45865</v>
      </c>
      <c r="AB2028">
        <v>252050.01</v>
      </c>
      <c r="AC2028">
        <v>325921.61</v>
      </c>
      <c r="AD2028">
        <v>8317650.3300000001</v>
      </c>
      <c r="AE2028" s="1" t="s">
        <v>55</v>
      </c>
      <c r="AF2028" s="2">
        <v>46160</v>
      </c>
      <c r="AG2028" s="2">
        <v>45870</v>
      </c>
      <c r="AH2028" s="2"/>
      <c r="AI2028" s="1" t="s">
        <v>91</v>
      </c>
      <c r="AJ2028" s="1" t="s">
        <v>92</v>
      </c>
    </row>
    <row r="2029" spans="1:36">
      <c r="A2029" s="1" t="s">
        <v>11541</v>
      </c>
      <c r="B2029" s="1" t="s">
        <v>11542</v>
      </c>
      <c r="C2029" s="1" t="s">
        <v>11543</v>
      </c>
      <c r="D2029" s="1" t="s">
        <v>303</v>
      </c>
      <c r="E2029" s="1" t="s">
        <v>146</v>
      </c>
      <c r="F2029" s="1" t="s">
        <v>63</v>
      </c>
      <c r="G2029" s="1" t="s">
        <v>304</v>
      </c>
      <c r="H2029" s="1" t="s">
        <v>43</v>
      </c>
      <c r="I2029" s="1" t="s">
        <v>44</v>
      </c>
      <c r="J2029" t="s">
        <v>82</v>
      </c>
      <c r="K2029" t="s">
        <v>83</v>
      </c>
      <c r="L2029" s="1" t="s">
        <v>11544</v>
      </c>
      <c r="M2029" s="1" t="s">
        <v>85</v>
      </c>
      <c r="N2029" s="1" t="s">
        <v>278</v>
      </c>
      <c r="O2029" s="1" t="s">
        <v>11545</v>
      </c>
      <c r="P2029" s="1" t="s">
        <v>11546</v>
      </c>
      <c r="Q2029">
        <v>316</v>
      </c>
      <c r="R2029">
        <v>48</v>
      </c>
      <c r="S2029">
        <v>268</v>
      </c>
      <c r="T2029">
        <v>75</v>
      </c>
      <c r="U2029">
        <v>30</v>
      </c>
      <c r="V2029">
        <v>375</v>
      </c>
      <c r="W2029" s="1" t="s">
        <v>161</v>
      </c>
      <c r="X2029" s="1" t="s">
        <v>171</v>
      </c>
      <c r="Y2029" s="1" t="s">
        <v>54</v>
      </c>
      <c r="Z2029">
        <v>4</v>
      </c>
      <c r="AA2029" s="2">
        <v>45772</v>
      </c>
      <c r="AB2029">
        <v>23950.43</v>
      </c>
      <c r="AC2029">
        <v>30919.71</v>
      </c>
      <c r="AD2029">
        <v>7568335.8799999999</v>
      </c>
      <c r="AE2029" s="1" t="s">
        <v>55</v>
      </c>
      <c r="AF2029" s="2">
        <v>46144</v>
      </c>
      <c r="AG2029" s="2">
        <v>45776</v>
      </c>
      <c r="AH2029" s="2">
        <v>46805</v>
      </c>
      <c r="AI2029" s="1" t="s">
        <v>91</v>
      </c>
      <c r="AJ2029" s="1" t="s">
        <v>92</v>
      </c>
    </row>
    <row r="2030" spans="1:36">
      <c r="A2030" s="1" t="s">
        <v>11547</v>
      </c>
      <c r="B2030" s="1" t="s">
        <v>11548</v>
      </c>
      <c r="C2030" s="1" t="s">
        <v>11549</v>
      </c>
      <c r="D2030" s="1" t="s">
        <v>830</v>
      </c>
      <c r="E2030" s="1" t="s">
        <v>265</v>
      </c>
      <c r="F2030" s="1" t="s">
        <v>622</v>
      </c>
      <c r="G2030" s="1" t="s">
        <v>693</v>
      </c>
      <c r="H2030" s="1" t="s">
        <v>43</v>
      </c>
      <c r="I2030" s="1" t="s">
        <v>44</v>
      </c>
      <c r="J2030" t="s">
        <v>65</v>
      </c>
      <c r="K2030" t="s">
        <v>66</v>
      </c>
      <c r="L2030" s="1" t="s">
        <v>10825</v>
      </c>
      <c r="M2030" s="1" t="s">
        <v>114</v>
      </c>
      <c r="N2030" s="1" t="s">
        <v>278</v>
      </c>
      <c r="O2030" s="1" t="s">
        <v>11550</v>
      </c>
      <c r="P2030" s="1" t="s">
        <v>11551</v>
      </c>
      <c r="Q2030">
        <v>646</v>
      </c>
      <c r="R2030">
        <v>210</v>
      </c>
      <c r="S2030">
        <v>436</v>
      </c>
      <c r="T2030">
        <v>75</v>
      </c>
      <c r="U2030">
        <v>37</v>
      </c>
      <c r="V2030">
        <v>600</v>
      </c>
      <c r="W2030" s="1" t="s">
        <v>181</v>
      </c>
      <c r="X2030" s="1" t="s">
        <v>182</v>
      </c>
      <c r="Y2030" s="1" t="s">
        <v>54</v>
      </c>
      <c r="Z2030">
        <v>8</v>
      </c>
      <c r="AA2030" s="2">
        <v>45728</v>
      </c>
      <c r="AB2030">
        <v>844267.67</v>
      </c>
      <c r="AC2030">
        <v>1290840</v>
      </c>
      <c r="AD2030">
        <v>545396914.79999995</v>
      </c>
      <c r="AE2030" s="1" t="s">
        <v>55</v>
      </c>
      <c r="AF2030" s="2">
        <v>46184</v>
      </c>
      <c r="AG2030" s="2">
        <v>45729</v>
      </c>
      <c r="AH2030" s="2"/>
      <c r="AI2030" s="1" t="s">
        <v>410</v>
      </c>
      <c r="AJ2030" s="1" t="s">
        <v>92</v>
      </c>
    </row>
    <row r="2031" spans="1:36">
      <c r="A2031" s="1" t="s">
        <v>11552</v>
      </c>
      <c r="B2031" s="1" t="s">
        <v>11553</v>
      </c>
      <c r="C2031" s="1" t="s">
        <v>11554</v>
      </c>
      <c r="D2031" s="1" t="s">
        <v>303</v>
      </c>
      <c r="E2031" s="1" t="s">
        <v>146</v>
      </c>
      <c r="F2031" s="1" t="s">
        <v>63</v>
      </c>
      <c r="G2031" s="1" t="s">
        <v>384</v>
      </c>
      <c r="H2031" s="1" t="s">
        <v>43</v>
      </c>
      <c r="I2031" s="1" t="s">
        <v>44</v>
      </c>
      <c r="J2031" t="s">
        <v>82</v>
      </c>
      <c r="K2031" t="s">
        <v>83</v>
      </c>
      <c r="L2031" s="1" t="s">
        <v>11555</v>
      </c>
      <c r="M2031" s="1" t="s">
        <v>114</v>
      </c>
      <c r="N2031" s="1" t="s">
        <v>69</v>
      </c>
      <c r="O2031" s="1" t="s">
        <v>11556</v>
      </c>
      <c r="P2031" s="1" t="s">
        <v>11557</v>
      </c>
      <c r="Q2031">
        <v>5</v>
      </c>
      <c r="R2031">
        <v>2</v>
      </c>
      <c r="S2031">
        <v>3</v>
      </c>
      <c r="T2031">
        <v>30</v>
      </c>
      <c r="U2031">
        <v>15</v>
      </c>
      <c r="V2031">
        <v>150</v>
      </c>
      <c r="W2031" s="1" t="s">
        <v>151</v>
      </c>
      <c r="X2031" s="1" t="s">
        <v>152</v>
      </c>
      <c r="Y2031" s="1" t="s">
        <v>153</v>
      </c>
      <c r="Z2031">
        <v>39</v>
      </c>
      <c r="AA2031" s="2">
        <v>45995</v>
      </c>
      <c r="AB2031">
        <v>31200.52</v>
      </c>
      <c r="AC2031">
        <v>36817.910000000003</v>
      </c>
      <c r="AD2031">
        <v>156002.6</v>
      </c>
      <c r="AE2031" s="1" t="s">
        <v>55</v>
      </c>
      <c r="AF2031" s="2">
        <v>46183</v>
      </c>
      <c r="AG2031" s="2">
        <v>45996</v>
      </c>
      <c r="AH2031" s="2">
        <v>46818</v>
      </c>
      <c r="AI2031" s="1" t="s">
        <v>129</v>
      </c>
      <c r="AJ2031" s="1" t="s">
        <v>57</v>
      </c>
    </row>
    <row r="2032" spans="1:36">
      <c r="A2032" s="1" t="s">
        <v>11558</v>
      </c>
      <c r="B2032" s="1" t="s">
        <v>11559</v>
      </c>
      <c r="C2032" s="1" t="s">
        <v>11560</v>
      </c>
      <c r="D2032" s="1" t="s">
        <v>274</v>
      </c>
      <c r="E2032" s="1" t="s">
        <v>275</v>
      </c>
      <c r="F2032" s="1" t="s">
        <v>266</v>
      </c>
      <c r="G2032" s="1" t="s">
        <v>313</v>
      </c>
      <c r="H2032" s="1" t="s">
        <v>43</v>
      </c>
      <c r="I2032" s="1" t="s">
        <v>44</v>
      </c>
      <c r="J2032" t="s">
        <v>65</v>
      </c>
      <c r="K2032" t="s">
        <v>66</v>
      </c>
      <c r="L2032" s="1" t="s">
        <v>171</v>
      </c>
      <c r="M2032" s="1" t="s">
        <v>100</v>
      </c>
      <c r="N2032" s="1" t="s">
        <v>203</v>
      </c>
      <c r="O2032" s="1" t="s">
        <v>1491</v>
      </c>
      <c r="P2032" s="1" t="s">
        <v>11561</v>
      </c>
      <c r="Q2032">
        <v>-9</v>
      </c>
      <c r="R2032">
        <v>16</v>
      </c>
      <c r="S2032">
        <v>80</v>
      </c>
      <c r="T2032">
        <v>40</v>
      </c>
      <c r="U2032">
        <v>16</v>
      </c>
      <c r="V2032">
        <v>320</v>
      </c>
      <c r="W2032" s="1" t="s">
        <v>161</v>
      </c>
      <c r="X2032" s="1" t="s">
        <v>162</v>
      </c>
      <c r="Y2032" s="1" t="s">
        <v>54</v>
      </c>
      <c r="Z2032">
        <v>8</v>
      </c>
      <c r="AA2032" s="2">
        <v>45723</v>
      </c>
      <c r="AB2032">
        <v>247990.64</v>
      </c>
      <c r="AC2032">
        <v>304154.89</v>
      </c>
      <c r="AD2032">
        <v>23807101.440000001</v>
      </c>
      <c r="AE2032" s="1" t="s">
        <v>55</v>
      </c>
      <c r="AF2032" s="2">
        <v>46169</v>
      </c>
      <c r="AG2032" s="2">
        <v>45730</v>
      </c>
      <c r="AH2032" s="2"/>
      <c r="AI2032" s="1" t="s">
        <v>91</v>
      </c>
      <c r="AJ2032" s="1" t="s">
        <v>92</v>
      </c>
    </row>
    <row r="2033" spans="1:36">
      <c r="A2033" s="1" t="s">
        <v>11562</v>
      </c>
      <c r="B2033" s="1" t="s">
        <v>11563</v>
      </c>
      <c r="C2033" s="1" t="s">
        <v>11564</v>
      </c>
      <c r="D2033" s="1" t="s">
        <v>455</v>
      </c>
      <c r="E2033" s="1" t="s">
        <v>62</v>
      </c>
      <c r="F2033" s="1" t="s">
        <v>135</v>
      </c>
      <c r="G2033" s="1" t="s">
        <v>706</v>
      </c>
      <c r="H2033" s="1" t="s">
        <v>137</v>
      </c>
      <c r="I2033" s="1" t="s">
        <v>44</v>
      </c>
      <c r="J2033" t="s">
        <v>65</v>
      </c>
      <c r="K2033" t="s">
        <v>66</v>
      </c>
      <c r="L2033" s="1" t="s">
        <v>9636</v>
      </c>
      <c r="M2033" s="1" t="s">
        <v>100</v>
      </c>
      <c r="N2033" s="1" t="s">
        <v>178</v>
      </c>
      <c r="O2033" s="1" t="s">
        <v>11565</v>
      </c>
      <c r="P2033" s="1" t="s">
        <v>11566</v>
      </c>
      <c r="Q2033">
        <v>41</v>
      </c>
      <c r="R2033">
        <v>11</v>
      </c>
      <c r="S2033">
        <v>30</v>
      </c>
      <c r="T2033">
        <v>75</v>
      </c>
      <c r="U2033">
        <v>30</v>
      </c>
      <c r="V2033">
        <v>750</v>
      </c>
      <c r="W2033" s="1" t="s">
        <v>181</v>
      </c>
      <c r="X2033" s="1" t="s">
        <v>182</v>
      </c>
      <c r="Y2033" s="1" t="s">
        <v>54</v>
      </c>
      <c r="Z2033">
        <v>12</v>
      </c>
      <c r="AA2033" s="2">
        <v>45686</v>
      </c>
      <c r="AB2033">
        <v>17990.849999999999</v>
      </c>
      <c r="AC2033">
        <v>27665.62</v>
      </c>
      <c r="AD2033">
        <v>737624.85</v>
      </c>
      <c r="AE2033" s="1" t="s">
        <v>55</v>
      </c>
      <c r="AF2033" s="2">
        <v>46155</v>
      </c>
      <c r="AG2033" s="2">
        <v>45694</v>
      </c>
      <c r="AH2033" s="2">
        <v>46175</v>
      </c>
      <c r="AI2033" s="1" t="s">
        <v>129</v>
      </c>
      <c r="AJ2033" s="1" t="s">
        <v>57</v>
      </c>
    </row>
    <row r="2034" spans="1:36">
      <c r="A2034" s="1" t="s">
        <v>11567</v>
      </c>
      <c r="B2034" s="1" t="s">
        <v>1353</v>
      </c>
      <c r="C2034" s="1" t="s">
        <v>11568</v>
      </c>
      <c r="D2034" s="1" t="s">
        <v>2078</v>
      </c>
      <c r="E2034" s="1" t="s">
        <v>243</v>
      </c>
      <c r="F2034" s="1" t="s">
        <v>244</v>
      </c>
      <c r="G2034" s="1" t="s">
        <v>509</v>
      </c>
      <c r="H2034" s="1" t="s">
        <v>43</v>
      </c>
      <c r="I2034" s="1" t="s">
        <v>44</v>
      </c>
      <c r="J2034" t="s">
        <v>45</v>
      </c>
      <c r="K2034" t="s">
        <v>46</v>
      </c>
      <c r="L2034" s="1" t="s">
        <v>8674</v>
      </c>
      <c r="M2034" s="1" t="s">
        <v>139</v>
      </c>
      <c r="N2034" s="1" t="s">
        <v>194</v>
      </c>
      <c r="O2034" s="1" t="s">
        <v>11569</v>
      </c>
      <c r="P2034" s="1" t="s">
        <v>11570</v>
      </c>
      <c r="Q2034">
        <v>199</v>
      </c>
      <c r="R2034">
        <v>21</v>
      </c>
      <c r="S2034">
        <v>178</v>
      </c>
      <c r="T2034">
        <v>25</v>
      </c>
      <c r="U2034">
        <v>7</v>
      </c>
      <c r="V2034">
        <v>200</v>
      </c>
      <c r="W2034" s="1" t="s">
        <v>52</v>
      </c>
      <c r="X2034" s="1" t="s">
        <v>53</v>
      </c>
      <c r="Y2034" s="1" t="s">
        <v>54</v>
      </c>
      <c r="Z2034">
        <v>4</v>
      </c>
      <c r="AA2034" s="2">
        <v>46014</v>
      </c>
      <c r="AB2034">
        <v>292875.46999999997</v>
      </c>
      <c r="AC2034">
        <v>444575.3</v>
      </c>
      <c r="AD2034">
        <v>58282218.530000001</v>
      </c>
      <c r="AE2034" s="1" t="s">
        <v>55</v>
      </c>
      <c r="AF2034" s="2">
        <v>46182</v>
      </c>
      <c r="AG2034" s="2">
        <v>46025</v>
      </c>
      <c r="AH2034" s="2"/>
      <c r="AI2034" s="1" t="s">
        <v>91</v>
      </c>
      <c r="AJ2034" s="1" t="s">
        <v>92</v>
      </c>
    </row>
    <row r="2035" spans="1:36">
      <c r="A2035" s="1" t="s">
        <v>11571</v>
      </c>
      <c r="B2035" s="1" t="s">
        <v>11572</v>
      </c>
      <c r="C2035" s="1" t="s">
        <v>11573</v>
      </c>
      <c r="D2035" s="1" t="s">
        <v>486</v>
      </c>
      <c r="E2035" s="1" t="s">
        <v>254</v>
      </c>
      <c r="F2035" s="1" t="s">
        <v>217</v>
      </c>
      <c r="G2035" s="1" t="s">
        <v>218</v>
      </c>
      <c r="H2035" s="1" t="s">
        <v>43</v>
      </c>
      <c r="I2035" s="1" t="s">
        <v>44</v>
      </c>
      <c r="J2035" t="s">
        <v>65</v>
      </c>
      <c r="K2035" t="s">
        <v>66</v>
      </c>
      <c r="L2035" s="1" t="s">
        <v>11574</v>
      </c>
      <c r="M2035" s="1" t="s">
        <v>114</v>
      </c>
      <c r="N2035" s="1" t="s">
        <v>278</v>
      </c>
      <c r="O2035" s="1" t="s">
        <v>11575</v>
      </c>
      <c r="P2035" s="1" t="s">
        <v>11576</v>
      </c>
      <c r="Q2035">
        <v>53</v>
      </c>
      <c r="R2035">
        <v>9</v>
      </c>
      <c r="S2035">
        <v>44</v>
      </c>
      <c r="T2035">
        <v>75</v>
      </c>
      <c r="U2035">
        <v>30</v>
      </c>
      <c r="V2035">
        <v>450</v>
      </c>
      <c r="W2035" s="1" t="s">
        <v>229</v>
      </c>
      <c r="X2035" s="1" t="s">
        <v>230</v>
      </c>
      <c r="Y2035" s="1" t="s">
        <v>153</v>
      </c>
      <c r="Z2035">
        <v>32</v>
      </c>
      <c r="AA2035" s="2">
        <v>46039</v>
      </c>
      <c r="AB2035">
        <v>133064.92000000001</v>
      </c>
      <c r="AC2035">
        <v>187104.2</v>
      </c>
      <c r="AD2035">
        <v>7052440.7599999998</v>
      </c>
      <c r="AE2035" s="1" t="s">
        <v>55</v>
      </c>
      <c r="AF2035" s="2">
        <v>46169</v>
      </c>
      <c r="AG2035" s="2">
        <v>46046</v>
      </c>
      <c r="AH2035" s="2"/>
      <c r="AI2035" s="1" t="s">
        <v>129</v>
      </c>
      <c r="AJ2035" s="1" t="s">
        <v>57</v>
      </c>
    </row>
    <row r="2036" spans="1:36">
      <c r="A2036" s="1" t="s">
        <v>11577</v>
      </c>
      <c r="B2036" s="1" t="s">
        <v>11578</v>
      </c>
      <c r="C2036" s="1" t="s">
        <v>11579</v>
      </c>
      <c r="D2036" s="1" t="s">
        <v>303</v>
      </c>
      <c r="E2036" s="1" t="s">
        <v>146</v>
      </c>
      <c r="F2036" s="1" t="s">
        <v>63</v>
      </c>
      <c r="G2036" s="1" t="s">
        <v>64</v>
      </c>
      <c r="H2036" s="1" t="s">
        <v>43</v>
      </c>
      <c r="I2036" s="1" t="s">
        <v>44</v>
      </c>
      <c r="J2036" t="s">
        <v>65</v>
      </c>
      <c r="K2036" t="s">
        <v>66</v>
      </c>
      <c r="L2036" s="1" t="s">
        <v>6721</v>
      </c>
      <c r="M2036" s="1" t="s">
        <v>100</v>
      </c>
      <c r="N2036" s="1" t="s">
        <v>203</v>
      </c>
      <c r="O2036" s="1" t="s">
        <v>11580</v>
      </c>
      <c r="P2036" s="1" t="s">
        <v>11581</v>
      </c>
      <c r="Q2036">
        <v>0</v>
      </c>
      <c r="R2036">
        <v>0</v>
      </c>
      <c r="S2036">
        <v>0</v>
      </c>
      <c r="T2036">
        <v>15</v>
      </c>
      <c r="U2036">
        <v>4</v>
      </c>
      <c r="V2036">
        <v>90</v>
      </c>
      <c r="W2036" s="1" t="s">
        <v>229</v>
      </c>
      <c r="X2036" s="1" t="s">
        <v>230</v>
      </c>
      <c r="Y2036" s="1" t="s">
        <v>153</v>
      </c>
      <c r="Z2036">
        <v>33</v>
      </c>
      <c r="AA2036" s="2">
        <v>45684</v>
      </c>
      <c r="AB2036">
        <v>85245.119999999995</v>
      </c>
      <c r="AC2036">
        <v>130574.88</v>
      </c>
      <c r="AD2036">
        <v>0</v>
      </c>
      <c r="AE2036" s="1" t="s">
        <v>55</v>
      </c>
      <c r="AF2036" s="2">
        <v>46179</v>
      </c>
      <c r="AG2036" s="2">
        <v>45694</v>
      </c>
      <c r="AH2036" s="2">
        <v>46705</v>
      </c>
      <c r="AI2036" s="1" t="s">
        <v>56</v>
      </c>
      <c r="AJ2036" s="1" t="s">
        <v>57</v>
      </c>
    </row>
    <row r="2037" spans="1:36">
      <c r="A2037" s="1" t="s">
        <v>11582</v>
      </c>
      <c r="B2037" s="1" t="s">
        <v>11583</v>
      </c>
      <c r="C2037" s="1" t="s">
        <v>11584</v>
      </c>
      <c r="D2037" s="1" t="s">
        <v>662</v>
      </c>
      <c r="E2037" s="1" t="s">
        <v>186</v>
      </c>
      <c r="F2037" s="1" t="s">
        <v>80</v>
      </c>
      <c r="G2037" s="1" t="s">
        <v>176</v>
      </c>
      <c r="H2037" s="1" t="s">
        <v>43</v>
      </c>
      <c r="I2037" s="1" t="s">
        <v>44</v>
      </c>
      <c r="J2037" t="s">
        <v>45</v>
      </c>
      <c r="K2037" t="s">
        <v>46</v>
      </c>
      <c r="L2037" s="1" t="s">
        <v>7508</v>
      </c>
      <c r="M2037" s="1" t="s">
        <v>48</v>
      </c>
      <c r="N2037" s="1" t="s">
        <v>278</v>
      </c>
      <c r="O2037" s="1" t="s">
        <v>11585</v>
      </c>
      <c r="P2037" s="1" t="s">
        <v>11586</v>
      </c>
      <c r="Q2037">
        <v>17</v>
      </c>
      <c r="R2037">
        <v>2</v>
      </c>
      <c r="S2037">
        <v>15</v>
      </c>
      <c r="T2037">
        <v>10</v>
      </c>
      <c r="U2037">
        <v>4</v>
      </c>
      <c r="V2037">
        <v>50</v>
      </c>
      <c r="W2037" s="1" t="s">
        <v>249</v>
      </c>
      <c r="X2037" s="1" t="s">
        <v>375</v>
      </c>
      <c r="Y2037" s="1" t="s">
        <v>54</v>
      </c>
      <c r="Z2037">
        <v>7</v>
      </c>
      <c r="AA2037" s="2">
        <v>45670</v>
      </c>
      <c r="AB2037">
        <v>1347048.64</v>
      </c>
      <c r="AC2037">
        <v>1858236.01</v>
      </c>
      <c r="AD2037">
        <v>22899826.879999999</v>
      </c>
      <c r="AE2037" s="1" t="s">
        <v>55</v>
      </c>
      <c r="AF2037" s="2">
        <v>46172</v>
      </c>
      <c r="AG2037" s="2">
        <v>45683</v>
      </c>
      <c r="AH2037" s="2"/>
      <c r="AI2037" s="1" t="s">
        <v>91</v>
      </c>
      <c r="AJ2037" s="1" t="s">
        <v>92</v>
      </c>
    </row>
    <row r="2038" spans="1:36">
      <c r="A2038" s="1" t="s">
        <v>11587</v>
      </c>
      <c r="B2038" s="1" t="s">
        <v>11588</v>
      </c>
      <c r="C2038" s="1" t="s">
        <v>11589</v>
      </c>
      <c r="D2038" s="1" t="s">
        <v>887</v>
      </c>
      <c r="E2038" s="1" t="s">
        <v>714</v>
      </c>
      <c r="F2038" s="1" t="s">
        <v>97</v>
      </c>
      <c r="G2038" s="1" t="s">
        <v>1110</v>
      </c>
      <c r="H2038" s="1" t="s">
        <v>43</v>
      </c>
      <c r="I2038" s="1" t="s">
        <v>44</v>
      </c>
      <c r="J2038" t="s">
        <v>45</v>
      </c>
      <c r="K2038" t="s">
        <v>46</v>
      </c>
      <c r="L2038" s="1" t="s">
        <v>9583</v>
      </c>
      <c r="M2038" s="1" t="s">
        <v>168</v>
      </c>
      <c r="N2038" s="1" t="s">
        <v>115</v>
      </c>
      <c r="O2038" s="1" t="s">
        <v>11590</v>
      </c>
      <c r="P2038" s="1" t="s">
        <v>11591</v>
      </c>
      <c r="Q2038">
        <v>117</v>
      </c>
      <c r="R2038">
        <v>10</v>
      </c>
      <c r="S2038">
        <v>107</v>
      </c>
      <c r="T2038">
        <v>100</v>
      </c>
      <c r="U2038">
        <v>50</v>
      </c>
      <c r="V2038">
        <v>1000</v>
      </c>
      <c r="W2038" s="1" t="s">
        <v>181</v>
      </c>
      <c r="X2038" s="1" t="s">
        <v>182</v>
      </c>
      <c r="Y2038" s="1" t="s">
        <v>54</v>
      </c>
      <c r="Z2038">
        <v>12</v>
      </c>
      <c r="AA2038" s="2">
        <v>45905</v>
      </c>
      <c r="AB2038">
        <v>24986.87</v>
      </c>
      <c r="AC2038">
        <v>37724.519999999997</v>
      </c>
      <c r="AD2038">
        <v>2923463.79</v>
      </c>
      <c r="AE2038" s="1" t="s">
        <v>55</v>
      </c>
      <c r="AF2038" s="2">
        <v>46197</v>
      </c>
      <c r="AG2038" s="2">
        <v>45909</v>
      </c>
      <c r="AH2038" s="2"/>
      <c r="AI2038" s="1" t="s">
        <v>91</v>
      </c>
      <c r="AJ2038" s="1" t="s">
        <v>92</v>
      </c>
    </row>
    <row r="2039" spans="1:36">
      <c r="A2039" s="1" t="s">
        <v>11592</v>
      </c>
      <c r="B2039" s="1" t="s">
        <v>11593</v>
      </c>
      <c r="C2039" s="1" t="s">
        <v>11594</v>
      </c>
      <c r="D2039" s="1" t="s">
        <v>303</v>
      </c>
      <c r="E2039" s="1" t="s">
        <v>146</v>
      </c>
      <c r="F2039" s="1" t="s">
        <v>63</v>
      </c>
      <c r="G2039" s="1" t="s">
        <v>384</v>
      </c>
      <c r="H2039" s="1" t="s">
        <v>43</v>
      </c>
      <c r="I2039" s="1" t="s">
        <v>201</v>
      </c>
      <c r="J2039" t="s">
        <v>82</v>
      </c>
      <c r="K2039" t="s">
        <v>83</v>
      </c>
      <c r="L2039" s="1" t="s">
        <v>9973</v>
      </c>
      <c r="M2039" s="1" t="s">
        <v>100</v>
      </c>
      <c r="N2039" s="1" t="s">
        <v>101</v>
      </c>
      <c r="O2039" s="1" t="s">
        <v>11595</v>
      </c>
      <c r="P2039" s="1" t="s">
        <v>11596</v>
      </c>
      <c r="Q2039">
        <v>78</v>
      </c>
      <c r="R2039">
        <v>26</v>
      </c>
      <c r="S2039">
        <v>52</v>
      </c>
      <c r="T2039">
        <v>25</v>
      </c>
      <c r="U2039">
        <v>10</v>
      </c>
      <c r="V2039">
        <v>100</v>
      </c>
      <c r="W2039" s="1" t="s">
        <v>308</v>
      </c>
      <c r="X2039" s="1" t="s">
        <v>171</v>
      </c>
      <c r="Y2039" s="1" t="s">
        <v>74</v>
      </c>
      <c r="Z2039">
        <v>25</v>
      </c>
      <c r="AA2039" s="2">
        <v>46085</v>
      </c>
      <c r="AB2039">
        <v>156427.79</v>
      </c>
      <c r="AC2039">
        <v>209867.65</v>
      </c>
      <c r="AD2039">
        <v>12201367.619999999</v>
      </c>
      <c r="AE2039" s="1" t="s">
        <v>55</v>
      </c>
      <c r="AF2039" s="2">
        <v>46197</v>
      </c>
      <c r="AG2039" s="2">
        <v>46089</v>
      </c>
      <c r="AH2039" s="2">
        <v>46320</v>
      </c>
      <c r="AI2039" s="1" t="s">
        <v>91</v>
      </c>
      <c r="AJ2039" s="1" t="s">
        <v>92</v>
      </c>
    </row>
    <row r="2040" spans="1:36">
      <c r="A2040" s="1" t="s">
        <v>11597</v>
      </c>
      <c r="B2040" s="1" t="s">
        <v>11598</v>
      </c>
      <c r="C2040" s="1" t="s">
        <v>11599</v>
      </c>
      <c r="D2040" s="1" t="s">
        <v>399</v>
      </c>
      <c r="E2040" s="1" t="s">
        <v>110</v>
      </c>
      <c r="F2040" s="1" t="s">
        <v>363</v>
      </c>
      <c r="G2040" s="1" t="s">
        <v>434</v>
      </c>
      <c r="H2040" s="1" t="s">
        <v>43</v>
      </c>
      <c r="I2040" s="1" t="s">
        <v>44</v>
      </c>
      <c r="J2040" t="s">
        <v>65</v>
      </c>
      <c r="K2040" t="s">
        <v>66</v>
      </c>
      <c r="L2040" s="1" t="s">
        <v>11600</v>
      </c>
      <c r="M2040" s="1" t="s">
        <v>139</v>
      </c>
      <c r="N2040" s="1" t="s">
        <v>69</v>
      </c>
      <c r="O2040" s="1" t="s">
        <v>11601</v>
      </c>
      <c r="P2040" s="1" t="s">
        <v>11602</v>
      </c>
      <c r="Q2040">
        <v>582</v>
      </c>
      <c r="R2040">
        <v>93</v>
      </c>
      <c r="S2040">
        <v>489</v>
      </c>
      <c r="T2040">
        <v>60</v>
      </c>
      <c r="U2040">
        <v>30</v>
      </c>
      <c r="V2040">
        <v>600</v>
      </c>
      <c r="W2040" s="1" t="s">
        <v>72</v>
      </c>
      <c r="X2040" s="1" t="s">
        <v>73</v>
      </c>
      <c r="Y2040" s="1" t="s">
        <v>74</v>
      </c>
      <c r="Z2040">
        <v>15</v>
      </c>
      <c r="AA2040" s="2">
        <v>46117</v>
      </c>
      <c r="AB2040">
        <v>19753.53</v>
      </c>
      <c r="AC2040">
        <v>30264.65</v>
      </c>
      <c r="AD2040">
        <v>11496554.460000001</v>
      </c>
      <c r="AE2040" s="1" t="s">
        <v>55</v>
      </c>
      <c r="AF2040" s="2">
        <v>46146</v>
      </c>
      <c r="AG2040" s="2">
        <v>46127</v>
      </c>
      <c r="AH2040" s="2"/>
      <c r="AI2040" s="1" t="s">
        <v>91</v>
      </c>
      <c r="AJ2040" s="1" t="s">
        <v>92</v>
      </c>
    </row>
    <row r="2041" spans="1:36">
      <c r="A2041" s="1" t="s">
        <v>11603</v>
      </c>
      <c r="B2041" s="1" t="s">
        <v>11604</v>
      </c>
      <c r="C2041" s="1" t="s">
        <v>11605</v>
      </c>
      <c r="D2041" s="1" t="s">
        <v>185</v>
      </c>
      <c r="E2041" s="1" t="s">
        <v>186</v>
      </c>
      <c r="F2041" s="1" t="s">
        <v>111</v>
      </c>
      <c r="G2041" s="1" t="s">
        <v>187</v>
      </c>
      <c r="H2041" s="1" t="s">
        <v>43</v>
      </c>
      <c r="I2041" s="1" t="s">
        <v>44</v>
      </c>
      <c r="J2041" t="s">
        <v>82</v>
      </c>
      <c r="K2041" t="s">
        <v>83</v>
      </c>
      <c r="L2041" s="1" t="s">
        <v>11606</v>
      </c>
      <c r="M2041" s="1" t="s">
        <v>68</v>
      </c>
      <c r="N2041" s="1" t="s">
        <v>236</v>
      </c>
      <c r="O2041" s="1" t="s">
        <v>11607</v>
      </c>
      <c r="P2041" s="1" t="s">
        <v>11608</v>
      </c>
      <c r="Q2041">
        <v>0</v>
      </c>
      <c r="R2041">
        <v>0</v>
      </c>
      <c r="S2041">
        <v>0</v>
      </c>
      <c r="T2041">
        <v>15</v>
      </c>
      <c r="U2041">
        <v>7</v>
      </c>
      <c r="V2041">
        <v>75</v>
      </c>
      <c r="W2041" s="1" t="s">
        <v>104</v>
      </c>
      <c r="X2041" s="1" t="s">
        <v>105</v>
      </c>
      <c r="Y2041" s="1" t="s">
        <v>54</v>
      </c>
      <c r="Z2041">
        <v>7</v>
      </c>
      <c r="AA2041" s="2">
        <v>46043</v>
      </c>
      <c r="AB2041">
        <v>225433.89</v>
      </c>
      <c r="AC2041">
        <v>285256.14</v>
      </c>
      <c r="AD2041">
        <v>0</v>
      </c>
      <c r="AE2041" s="1" t="s">
        <v>55</v>
      </c>
      <c r="AF2041" s="2">
        <v>46197</v>
      </c>
      <c r="AG2041" s="2">
        <v>46047</v>
      </c>
      <c r="AH2041" s="2"/>
      <c r="AI2041" s="1" t="s">
        <v>56</v>
      </c>
      <c r="AJ2041" s="1" t="s">
        <v>57</v>
      </c>
    </row>
    <row r="2042" spans="1:36">
      <c r="A2042" s="1" t="s">
        <v>11609</v>
      </c>
      <c r="B2042" s="1" t="s">
        <v>11610</v>
      </c>
      <c r="C2042" s="1" t="s">
        <v>11611</v>
      </c>
      <c r="D2042" s="1" t="s">
        <v>109</v>
      </c>
      <c r="E2042" s="1" t="s">
        <v>110</v>
      </c>
      <c r="F2042" s="1" t="s">
        <v>111</v>
      </c>
      <c r="G2042" s="1" t="s">
        <v>187</v>
      </c>
      <c r="H2042" s="1" t="s">
        <v>43</v>
      </c>
      <c r="I2042" s="1" t="s">
        <v>201</v>
      </c>
      <c r="J2042" t="s">
        <v>65</v>
      </c>
      <c r="K2042" t="s">
        <v>66</v>
      </c>
      <c r="L2042" s="1" t="s">
        <v>3628</v>
      </c>
      <c r="M2042" s="1" t="s">
        <v>114</v>
      </c>
      <c r="N2042" s="1" t="s">
        <v>203</v>
      </c>
      <c r="O2042" s="1" t="s">
        <v>6545</v>
      </c>
      <c r="P2042" s="1" t="s">
        <v>11612</v>
      </c>
      <c r="Q2042">
        <v>64</v>
      </c>
      <c r="R2042">
        <v>13</v>
      </c>
      <c r="S2042">
        <v>51</v>
      </c>
      <c r="T2042">
        <v>15</v>
      </c>
      <c r="U2042">
        <v>7</v>
      </c>
      <c r="V2042">
        <v>120</v>
      </c>
      <c r="W2042" s="1" t="s">
        <v>229</v>
      </c>
      <c r="X2042" s="1" t="s">
        <v>230</v>
      </c>
      <c r="Y2042" s="1" t="s">
        <v>153</v>
      </c>
      <c r="Z2042">
        <v>30</v>
      </c>
      <c r="AA2042" s="2">
        <v>45992</v>
      </c>
      <c r="AB2042">
        <v>240316.04</v>
      </c>
      <c r="AC2042">
        <v>334078.14</v>
      </c>
      <c r="AD2042">
        <v>15380226.560000001</v>
      </c>
      <c r="AE2042" s="1" t="s">
        <v>55</v>
      </c>
      <c r="AF2042" s="2">
        <v>46188</v>
      </c>
      <c r="AG2042" s="2">
        <v>45994</v>
      </c>
      <c r="AH2042" s="2"/>
      <c r="AI2042" s="1" t="s">
        <v>91</v>
      </c>
      <c r="AJ2042" s="1" t="s">
        <v>92</v>
      </c>
    </row>
    <row r="2043" spans="1:36">
      <c r="A2043" s="1" t="s">
        <v>11613</v>
      </c>
      <c r="B2043" s="1" t="s">
        <v>11614</v>
      </c>
      <c r="C2043" s="1" t="s">
        <v>11615</v>
      </c>
      <c r="D2043" s="1" t="s">
        <v>894</v>
      </c>
      <c r="E2043" s="1" t="s">
        <v>275</v>
      </c>
      <c r="F2043" s="1" t="s">
        <v>622</v>
      </c>
      <c r="G2043" s="1" t="s">
        <v>747</v>
      </c>
      <c r="H2043" s="1" t="s">
        <v>43</v>
      </c>
      <c r="I2043" s="1" t="s">
        <v>44</v>
      </c>
      <c r="J2043" t="s">
        <v>65</v>
      </c>
      <c r="K2043" t="s">
        <v>66</v>
      </c>
      <c r="L2043" s="1" t="s">
        <v>3909</v>
      </c>
      <c r="M2043" s="1" t="s">
        <v>48</v>
      </c>
      <c r="N2043" s="1" t="s">
        <v>101</v>
      </c>
      <c r="O2043" s="1" t="s">
        <v>11616</v>
      </c>
      <c r="P2043" s="1" t="s">
        <v>11617</v>
      </c>
      <c r="Q2043">
        <v>62</v>
      </c>
      <c r="R2043">
        <v>17</v>
      </c>
      <c r="S2043">
        <v>45</v>
      </c>
      <c r="T2043">
        <v>40</v>
      </c>
      <c r="U2043">
        <v>20</v>
      </c>
      <c r="V2043">
        <v>240</v>
      </c>
      <c r="W2043" s="1" t="s">
        <v>444</v>
      </c>
      <c r="X2043" s="1" t="s">
        <v>445</v>
      </c>
      <c r="Y2043" s="1" t="s">
        <v>74</v>
      </c>
      <c r="Z2043">
        <v>21</v>
      </c>
      <c r="AA2043" s="2">
        <v>45676</v>
      </c>
      <c r="AB2043">
        <v>228115.01</v>
      </c>
      <c r="AC2043">
        <v>281684.88</v>
      </c>
      <c r="AD2043">
        <v>14143130.619999999</v>
      </c>
      <c r="AE2043" s="1" t="s">
        <v>55</v>
      </c>
      <c r="AF2043" s="2">
        <v>46148</v>
      </c>
      <c r="AG2043" s="2">
        <v>45678</v>
      </c>
      <c r="AH2043" s="2"/>
      <c r="AI2043" s="1" t="s">
        <v>91</v>
      </c>
      <c r="AJ2043" s="1" t="s">
        <v>92</v>
      </c>
    </row>
    <row r="2044" spans="1:36">
      <c r="A2044" s="1" t="s">
        <v>11618</v>
      </c>
      <c r="B2044" s="1" t="s">
        <v>11619</v>
      </c>
      <c r="C2044" s="1" t="s">
        <v>11620</v>
      </c>
      <c r="D2044" s="1" t="s">
        <v>837</v>
      </c>
      <c r="E2044" s="1" t="s">
        <v>265</v>
      </c>
      <c r="F2044" s="1" t="s">
        <v>622</v>
      </c>
      <c r="G2044" s="1" t="s">
        <v>747</v>
      </c>
      <c r="H2044" s="1" t="s">
        <v>43</v>
      </c>
      <c r="I2044" s="1" t="s">
        <v>44</v>
      </c>
      <c r="J2044" t="s">
        <v>65</v>
      </c>
      <c r="K2044" t="s">
        <v>66</v>
      </c>
      <c r="L2044" s="1" t="s">
        <v>11621</v>
      </c>
      <c r="M2044" s="1" t="s">
        <v>100</v>
      </c>
      <c r="N2044" s="1" t="s">
        <v>236</v>
      </c>
      <c r="O2044" s="1" t="s">
        <v>11622</v>
      </c>
      <c r="P2044" s="1" t="s">
        <v>11623</v>
      </c>
      <c r="Q2044">
        <v>70</v>
      </c>
      <c r="R2044">
        <v>24</v>
      </c>
      <c r="S2044">
        <v>46</v>
      </c>
      <c r="T2044">
        <v>25</v>
      </c>
      <c r="U2044">
        <v>7</v>
      </c>
      <c r="V2044">
        <v>200</v>
      </c>
      <c r="W2044" s="1" t="s">
        <v>444</v>
      </c>
      <c r="X2044" s="1" t="s">
        <v>445</v>
      </c>
      <c r="Y2044" s="1" t="s">
        <v>74</v>
      </c>
      <c r="Z2044">
        <v>20</v>
      </c>
      <c r="AA2044" s="2">
        <v>46090</v>
      </c>
      <c r="AB2044">
        <v>328416.75</v>
      </c>
      <c r="AC2044">
        <v>450220.05</v>
      </c>
      <c r="AD2044">
        <v>22989172.5</v>
      </c>
      <c r="AE2044" s="1" t="s">
        <v>55</v>
      </c>
      <c r="AF2044" s="2">
        <v>46178</v>
      </c>
      <c r="AG2044" s="2">
        <v>46102</v>
      </c>
      <c r="AH2044" s="2"/>
      <c r="AI2044" s="1" t="s">
        <v>91</v>
      </c>
      <c r="AJ2044" s="1" t="s">
        <v>92</v>
      </c>
    </row>
    <row r="2045" spans="1:36">
      <c r="A2045" s="1" t="s">
        <v>11624</v>
      </c>
      <c r="B2045" s="1" t="s">
        <v>11625</v>
      </c>
      <c r="C2045" s="1" t="s">
        <v>11626</v>
      </c>
      <c r="D2045" s="1" t="s">
        <v>348</v>
      </c>
      <c r="E2045" s="1" t="s">
        <v>134</v>
      </c>
      <c r="F2045" s="1" t="s">
        <v>135</v>
      </c>
      <c r="G2045" s="1" t="s">
        <v>136</v>
      </c>
      <c r="H2045" s="1" t="s">
        <v>137</v>
      </c>
      <c r="I2045" s="1" t="s">
        <v>44</v>
      </c>
      <c r="J2045" t="s">
        <v>82</v>
      </c>
      <c r="K2045" t="s">
        <v>83</v>
      </c>
      <c r="L2045" s="1" t="s">
        <v>11627</v>
      </c>
      <c r="M2045" s="1" t="s">
        <v>48</v>
      </c>
      <c r="N2045" s="1" t="s">
        <v>236</v>
      </c>
      <c r="O2045" s="1" t="s">
        <v>11628</v>
      </c>
      <c r="P2045" s="1" t="s">
        <v>11629</v>
      </c>
      <c r="Q2045">
        <v>103</v>
      </c>
      <c r="R2045">
        <v>19</v>
      </c>
      <c r="S2045">
        <v>84</v>
      </c>
      <c r="T2045">
        <v>50</v>
      </c>
      <c r="U2045">
        <v>20</v>
      </c>
      <c r="V2045">
        <v>250</v>
      </c>
      <c r="W2045" s="1" t="s">
        <v>88</v>
      </c>
      <c r="X2045" s="1" t="s">
        <v>89</v>
      </c>
      <c r="Y2045" s="1" t="s">
        <v>90</v>
      </c>
      <c r="Z2045">
        <v>32</v>
      </c>
      <c r="AA2045" s="2">
        <v>45667</v>
      </c>
      <c r="AB2045">
        <v>9689.2999999999993</v>
      </c>
      <c r="AC2045">
        <v>13138.84</v>
      </c>
      <c r="AD2045">
        <v>997997.9</v>
      </c>
      <c r="AE2045" s="1" t="s">
        <v>55</v>
      </c>
      <c r="AF2045" s="2">
        <v>46172</v>
      </c>
      <c r="AG2045" s="2">
        <v>45680</v>
      </c>
      <c r="AH2045" s="2">
        <v>46521</v>
      </c>
      <c r="AI2045" s="1" t="s">
        <v>91</v>
      </c>
      <c r="AJ2045" s="1" t="s">
        <v>92</v>
      </c>
    </row>
    <row r="2046" spans="1:36">
      <c r="A2046" s="1" t="s">
        <v>11630</v>
      </c>
      <c r="B2046" s="1" t="s">
        <v>11631</v>
      </c>
      <c r="C2046" s="1"/>
      <c r="D2046" s="1" t="s">
        <v>426</v>
      </c>
      <c r="E2046" s="1" t="s">
        <v>146</v>
      </c>
      <c r="F2046" s="1" t="s">
        <v>266</v>
      </c>
      <c r="G2046" s="1" t="s">
        <v>267</v>
      </c>
      <c r="H2046" s="1" t="s">
        <v>43</v>
      </c>
      <c r="I2046" s="1" t="s">
        <v>44</v>
      </c>
      <c r="J2046" t="s">
        <v>45</v>
      </c>
      <c r="K2046" t="s">
        <v>46</v>
      </c>
      <c r="L2046" s="1" t="s">
        <v>8948</v>
      </c>
      <c r="M2046" s="1" t="s">
        <v>139</v>
      </c>
      <c r="N2046" s="1" t="s">
        <v>101</v>
      </c>
      <c r="O2046" s="1" t="s">
        <v>11632</v>
      </c>
      <c r="P2046" s="1" t="s">
        <v>11633</v>
      </c>
      <c r="Q2046">
        <v>378</v>
      </c>
      <c r="R2046">
        <v>55</v>
      </c>
      <c r="S2046">
        <v>323</v>
      </c>
      <c r="T2046">
        <v>75</v>
      </c>
      <c r="U2046">
        <v>22</v>
      </c>
      <c r="V2046">
        <v>600</v>
      </c>
      <c r="W2046" s="1" t="s">
        <v>259</v>
      </c>
      <c r="X2046" s="1" t="s">
        <v>260</v>
      </c>
      <c r="Y2046" s="1" t="s">
        <v>54</v>
      </c>
      <c r="Z2046">
        <v>8</v>
      </c>
      <c r="AA2046" s="2">
        <v>46098</v>
      </c>
      <c r="AB2046">
        <v>712039.64</v>
      </c>
      <c r="AC2046">
        <v>850491.63</v>
      </c>
      <c r="AD2046">
        <v>269150983.89999998</v>
      </c>
      <c r="AE2046" s="1" t="s">
        <v>55</v>
      </c>
      <c r="AF2046" s="2">
        <v>46183</v>
      </c>
      <c r="AG2046" s="2">
        <v>46106</v>
      </c>
      <c r="AH2046" s="2"/>
      <c r="AI2046" s="1" t="s">
        <v>91</v>
      </c>
      <c r="AJ2046" s="1" t="s">
        <v>92</v>
      </c>
    </row>
    <row r="2047" spans="1:36">
      <c r="A2047" s="1" t="s">
        <v>11634</v>
      </c>
      <c r="B2047" s="1" t="s">
        <v>11635</v>
      </c>
      <c r="C2047" s="1" t="s">
        <v>11636</v>
      </c>
      <c r="D2047" s="1" t="s">
        <v>740</v>
      </c>
      <c r="E2047" s="1" t="s">
        <v>275</v>
      </c>
      <c r="F2047" s="1" t="s">
        <v>622</v>
      </c>
      <c r="G2047" s="1" t="s">
        <v>623</v>
      </c>
      <c r="H2047" s="1" t="s">
        <v>43</v>
      </c>
      <c r="I2047" s="1" t="s">
        <v>44</v>
      </c>
      <c r="J2047" t="s">
        <v>82</v>
      </c>
      <c r="K2047" t="s">
        <v>83</v>
      </c>
      <c r="L2047" s="1" t="s">
        <v>11637</v>
      </c>
      <c r="M2047" s="1" t="s">
        <v>85</v>
      </c>
      <c r="N2047" s="1" t="s">
        <v>49</v>
      </c>
      <c r="O2047" s="1" t="s">
        <v>11638</v>
      </c>
      <c r="P2047" s="1" t="s">
        <v>4420</v>
      </c>
      <c r="Q2047">
        <v>101</v>
      </c>
      <c r="R2047">
        <v>1</v>
      </c>
      <c r="S2047">
        <v>100</v>
      </c>
      <c r="T2047">
        <v>50</v>
      </c>
      <c r="U2047">
        <v>20</v>
      </c>
      <c r="V2047">
        <v>250</v>
      </c>
      <c r="W2047" s="1" t="s">
        <v>151</v>
      </c>
      <c r="X2047" s="1" t="s">
        <v>152</v>
      </c>
      <c r="Y2047" s="1" t="s">
        <v>153</v>
      </c>
      <c r="Z2047">
        <v>36</v>
      </c>
      <c r="AA2047" s="2">
        <v>45898</v>
      </c>
      <c r="AB2047">
        <v>221943.63</v>
      </c>
      <c r="AC2047">
        <v>328900.77</v>
      </c>
      <c r="AD2047">
        <v>22416306.629999999</v>
      </c>
      <c r="AE2047" s="1" t="s">
        <v>55</v>
      </c>
      <c r="AF2047" s="2">
        <v>46190</v>
      </c>
      <c r="AG2047" s="2">
        <v>45902</v>
      </c>
      <c r="AH2047" s="2"/>
      <c r="AI2047" s="1" t="s">
        <v>91</v>
      </c>
      <c r="AJ2047" s="1" t="s">
        <v>92</v>
      </c>
    </row>
    <row r="2048" spans="1:36">
      <c r="A2048" s="1" t="s">
        <v>11639</v>
      </c>
      <c r="B2048" s="1" t="s">
        <v>11640</v>
      </c>
      <c r="C2048" s="1" t="s">
        <v>11641</v>
      </c>
      <c r="D2048" s="1" t="s">
        <v>1015</v>
      </c>
      <c r="E2048" s="1" t="s">
        <v>62</v>
      </c>
      <c r="F2048" s="1" t="s">
        <v>80</v>
      </c>
      <c r="G2048" s="1" t="s">
        <v>285</v>
      </c>
      <c r="H2048" s="1" t="s">
        <v>43</v>
      </c>
      <c r="I2048" s="1" t="s">
        <v>44</v>
      </c>
      <c r="J2048" t="s">
        <v>82</v>
      </c>
      <c r="K2048" t="s">
        <v>83</v>
      </c>
      <c r="L2048" s="1" t="s">
        <v>11642</v>
      </c>
      <c r="M2048" s="1" t="s">
        <v>126</v>
      </c>
      <c r="N2048" s="1" t="s">
        <v>236</v>
      </c>
      <c r="O2048" s="1" t="s">
        <v>11643</v>
      </c>
      <c r="P2048" s="1" t="s">
        <v>11644</v>
      </c>
      <c r="Q2048">
        <v>22</v>
      </c>
      <c r="R2048">
        <v>3</v>
      </c>
      <c r="S2048">
        <v>19</v>
      </c>
      <c r="T2048">
        <v>20</v>
      </c>
      <c r="U2048">
        <v>10</v>
      </c>
      <c r="V2048">
        <v>100</v>
      </c>
      <c r="W2048" s="1" t="s">
        <v>308</v>
      </c>
      <c r="X2048" s="1" t="s">
        <v>309</v>
      </c>
      <c r="Y2048" s="1" t="s">
        <v>74</v>
      </c>
      <c r="Z2048">
        <v>23</v>
      </c>
      <c r="AA2048" s="2">
        <v>45901</v>
      </c>
      <c r="AB2048">
        <v>1195339.8500000001</v>
      </c>
      <c r="AC2048">
        <v>1520692.09</v>
      </c>
      <c r="AD2048">
        <v>26297476.699999999</v>
      </c>
      <c r="AE2048" s="1" t="s">
        <v>55</v>
      </c>
      <c r="AF2048" s="2">
        <v>46145</v>
      </c>
      <c r="AG2048" s="2">
        <v>45908</v>
      </c>
      <c r="AH2048" s="2"/>
      <c r="AI2048" s="1" t="s">
        <v>91</v>
      </c>
      <c r="AJ2048" s="1" t="s">
        <v>92</v>
      </c>
    </row>
    <row r="2049" spans="1:36">
      <c r="A2049" s="1" t="s">
        <v>11645</v>
      </c>
      <c r="B2049" s="1" t="s">
        <v>11646</v>
      </c>
      <c r="C2049" s="1" t="s">
        <v>11647</v>
      </c>
      <c r="D2049" s="1" t="s">
        <v>433</v>
      </c>
      <c r="E2049" s="1" t="s">
        <v>110</v>
      </c>
      <c r="F2049" s="1" t="s">
        <v>363</v>
      </c>
      <c r="G2049" s="1" t="s">
        <v>400</v>
      </c>
      <c r="H2049" s="1" t="s">
        <v>43</v>
      </c>
      <c r="I2049" s="1" t="s">
        <v>44</v>
      </c>
      <c r="J2049" t="s">
        <v>45</v>
      </c>
      <c r="K2049" t="s">
        <v>46</v>
      </c>
      <c r="L2049" s="1" t="s">
        <v>5726</v>
      </c>
      <c r="M2049" s="1" t="s">
        <v>139</v>
      </c>
      <c r="N2049" s="1" t="s">
        <v>278</v>
      </c>
      <c r="O2049" s="1" t="s">
        <v>11648</v>
      </c>
      <c r="P2049" s="1" t="s">
        <v>6299</v>
      </c>
      <c r="Q2049">
        <v>115</v>
      </c>
      <c r="R2049">
        <v>7</v>
      </c>
      <c r="S2049">
        <v>108</v>
      </c>
      <c r="T2049">
        <v>25</v>
      </c>
      <c r="U2049">
        <v>7</v>
      </c>
      <c r="V2049">
        <v>200</v>
      </c>
      <c r="W2049" s="1" t="s">
        <v>72</v>
      </c>
      <c r="X2049" s="1" t="s">
        <v>73</v>
      </c>
      <c r="Y2049" s="1" t="s">
        <v>74</v>
      </c>
      <c r="Z2049">
        <v>18</v>
      </c>
      <c r="AA2049" s="2">
        <v>45922</v>
      </c>
      <c r="AB2049">
        <v>57773.48</v>
      </c>
      <c r="AC2049">
        <v>84307.57</v>
      </c>
      <c r="AD2049">
        <v>6643950.2000000002</v>
      </c>
      <c r="AE2049" s="1" t="s">
        <v>55</v>
      </c>
      <c r="AF2049" s="2">
        <v>46190</v>
      </c>
      <c r="AG2049" s="2">
        <v>45923</v>
      </c>
      <c r="AH2049" s="2"/>
      <c r="AI2049" s="1" t="s">
        <v>91</v>
      </c>
      <c r="AJ2049" s="1" t="s">
        <v>92</v>
      </c>
    </row>
    <row r="2050" spans="1:36">
      <c r="A2050" s="1" t="s">
        <v>11649</v>
      </c>
      <c r="B2050" s="1" t="s">
        <v>11650</v>
      </c>
      <c r="C2050" s="1" t="s">
        <v>11651</v>
      </c>
      <c r="D2050" s="1" t="s">
        <v>371</v>
      </c>
      <c r="E2050" s="1" t="s">
        <v>62</v>
      </c>
      <c r="F2050" s="1" t="s">
        <v>111</v>
      </c>
      <c r="G2050" s="1" t="s">
        <v>234</v>
      </c>
      <c r="H2050" s="1" t="s">
        <v>43</v>
      </c>
      <c r="I2050" s="1" t="s">
        <v>44</v>
      </c>
      <c r="J2050" t="s">
        <v>65</v>
      </c>
      <c r="K2050" t="s">
        <v>66</v>
      </c>
      <c r="L2050" s="1" t="s">
        <v>11652</v>
      </c>
      <c r="M2050" s="1" t="s">
        <v>68</v>
      </c>
      <c r="N2050" s="1" t="s">
        <v>101</v>
      </c>
      <c r="O2050" s="1" t="s">
        <v>11653</v>
      </c>
      <c r="P2050" s="1" t="s">
        <v>11654</v>
      </c>
      <c r="Q2050">
        <v>22</v>
      </c>
      <c r="R2050">
        <v>8</v>
      </c>
      <c r="S2050">
        <v>14</v>
      </c>
      <c r="T2050">
        <v>25</v>
      </c>
      <c r="U2050">
        <v>12</v>
      </c>
      <c r="V2050">
        <v>125</v>
      </c>
      <c r="W2050" s="1" t="s">
        <v>444</v>
      </c>
      <c r="X2050" s="1" t="s">
        <v>445</v>
      </c>
      <c r="Y2050" s="1" t="s">
        <v>74</v>
      </c>
      <c r="Z2050">
        <v>16</v>
      </c>
      <c r="AA2050" s="2">
        <v>45991</v>
      </c>
      <c r="AB2050">
        <v>191317.68</v>
      </c>
      <c r="AC2050">
        <v>274492.17</v>
      </c>
      <c r="AD2050">
        <v>4208988.96</v>
      </c>
      <c r="AE2050" s="1" t="s">
        <v>55</v>
      </c>
      <c r="AF2050" s="2">
        <v>46177</v>
      </c>
      <c r="AG2050" s="2">
        <v>46004</v>
      </c>
      <c r="AH2050" s="2"/>
      <c r="AI2050" s="1" t="s">
        <v>129</v>
      </c>
      <c r="AJ2050" s="1" t="s">
        <v>57</v>
      </c>
    </row>
    <row r="2051" spans="1:36">
      <c r="A2051" s="1" t="s">
        <v>11655</v>
      </c>
      <c r="B2051" s="1" t="s">
        <v>11656</v>
      </c>
      <c r="C2051" s="1" t="s">
        <v>11657</v>
      </c>
      <c r="D2051" s="1" t="s">
        <v>264</v>
      </c>
      <c r="E2051" s="1" t="s">
        <v>265</v>
      </c>
      <c r="F2051" s="1" t="s">
        <v>266</v>
      </c>
      <c r="G2051" s="1" t="s">
        <v>313</v>
      </c>
      <c r="H2051" s="1" t="s">
        <v>43</v>
      </c>
      <c r="I2051" s="1" t="s">
        <v>44</v>
      </c>
      <c r="J2051" t="s">
        <v>82</v>
      </c>
      <c r="K2051" t="s">
        <v>83</v>
      </c>
      <c r="L2051" s="1" t="s">
        <v>2532</v>
      </c>
      <c r="M2051" s="1" t="s">
        <v>168</v>
      </c>
      <c r="N2051" s="1" t="s">
        <v>236</v>
      </c>
      <c r="O2051" s="1" t="s">
        <v>11658</v>
      </c>
      <c r="P2051" s="1" t="s">
        <v>11659</v>
      </c>
      <c r="Q2051">
        <v>72</v>
      </c>
      <c r="R2051">
        <v>2</v>
      </c>
      <c r="S2051">
        <v>70</v>
      </c>
      <c r="U2051">
        <v>6</v>
      </c>
      <c r="V2051">
        <v>150</v>
      </c>
      <c r="W2051" s="1" t="s">
        <v>161</v>
      </c>
      <c r="X2051" s="1" t="s">
        <v>162</v>
      </c>
      <c r="Y2051" s="1" t="s">
        <v>54</v>
      </c>
      <c r="Z2051">
        <v>6</v>
      </c>
      <c r="AA2051" s="2">
        <v>45771</v>
      </c>
      <c r="AB2051">
        <v>315959.74</v>
      </c>
      <c r="AC2051">
        <v>468997.49</v>
      </c>
      <c r="AD2051">
        <v>22749101.280000001</v>
      </c>
      <c r="AE2051" s="1" t="s">
        <v>55</v>
      </c>
      <c r="AF2051" s="2">
        <v>46195</v>
      </c>
      <c r="AG2051" s="2">
        <v>45777</v>
      </c>
      <c r="AH2051" s="2"/>
      <c r="AI2051" s="1" t="s">
        <v>91</v>
      </c>
      <c r="AJ2051" s="1" t="s">
        <v>92</v>
      </c>
    </row>
    <row r="2052" spans="1:36">
      <c r="A2052" s="1" t="s">
        <v>11660</v>
      </c>
      <c r="B2052" s="1" t="s">
        <v>11661</v>
      </c>
      <c r="C2052" s="1" t="s">
        <v>11662</v>
      </c>
      <c r="D2052" s="1" t="s">
        <v>643</v>
      </c>
      <c r="E2052" s="1" t="s">
        <v>62</v>
      </c>
      <c r="F2052" s="1" t="s">
        <v>135</v>
      </c>
      <c r="G2052" s="1" t="s">
        <v>166</v>
      </c>
      <c r="H2052" s="1" t="s">
        <v>137</v>
      </c>
      <c r="I2052" s="1" t="s">
        <v>44</v>
      </c>
      <c r="J2052" t="s">
        <v>45</v>
      </c>
      <c r="K2052" t="s">
        <v>46</v>
      </c>
      <c r="L2052" s="1" t="s">
        <v>6103</v>
      </c>
      <c r="M2052" s="1" t="s">
        <v>48</v>
      </c>
      <c r="N2052" s="1" t="s">
        <v>278</v>
      </c>
      <c r="O2052" s="1" t="s">
        <v>11663</v>
      </c>
      <c r="P2052" s="1" t="s">
        <v>11664</v>
      </c>
      <c r="Q2052">
        <v>15</v>
      </c>
      <c r="R2052">
        <v>6</v>
      </c>
      <c r="S2052">
        <v>9</v>
      </c>
      <c r="T2052">
        <v>15</v>
      </c>
      <c r="U2052">
        <v>4</v>
      </c>
      <c r="V2052">
        <v>120</v>
      </c>
      <c r="W2052" s="1" t="s">
        <v>52</v>
      </c>
      <c r="X2052" s="1" t="s">
        <v>53</v>
      </c>
      <c r="Y2052" s="1" t="s">
        <v>54</v>
      </c>
      <c r="Z2052">
        <v>4</v>
      </c>
      <c r="AA2052" s="2">
        <v>46062</v>
      </c>
      <c r="AB2052">
        <v>25202.04</v>
      </c>
      <c r="AC2052">
        <v>37771.730000000003</v>
      </c>
      <c r="AD2052">
        <v>378030.6</v>
      </c>
      <c r="AE2052" s="1" t="s">
        <v>55</v>
      </c>
      <c r="AF2052" s="2">
        <v>46191</v>
      </c>
      <c r="AG2052" s="2">
        <v>46071</v>
      </c>
      <c r="AH2052" s="2">
        <v>46212</v>
      </c>
      <c r="AI2052" s="1" t="s">
        <v>129</v>
      </c>
      <c r="AJ2052" s="1" t="s">
        <v>57</v>
      </c>
    </row>
    <row r="2053" spans="1:36">
      <c r="A2053" s="1" t="s">
        <v>11665</v>
      </c>
      <c r="B2053" s="1" t="s">
        <v>11666</v>
      </c>
      <c r="C2053" s="1" t="s">
        <v>11667</v>
      </c>
      <c r="D2053" s="1" t="s">
        <v>1617</v>
      </c>
      <c r="E2053" s="1" t="s">
        <v>62</v>
      </c>
      <c r="F2053" s="1" t="s">
        <v>80</v>
      </c>
      <c r="G2053" s="1" t="s">
        <v>176</v>
      </c>
      <c r="H2053" s="1" t="s">
        <v>43</v>
      </c>
      <c r="I2053" s="1" t="s">
        <v>44</v>
      </c>
      <c r="J2053" t="s">
        <v>65</v>
      </c>
      <c r="K2053" t="s">
        <v>66</v>
      </c>
      <c r="L2053" s="1" t="s">
        <v>3498</v>
      </c>
      <c r="M2053" s="1" t="s">
        <v>114</v>
      </c>
      <c r="N2053" s="1" t="s">
        <v>278</v>
      </c>
      <c r="O2053" s="1" t="s">
        <v>11668</v>
      </c>
      <c r="P2053" s="1" t="s">
        <v>11669</v>
      </c>
      <c r="Q2053">
        <v>67</v>
      </c>
      <c r="R2053">
        <v>19</v>
      </c>
      <c r="S2053">
        <v>48</v>
      </c>
      <c r="T2053">
        <v>25</v>
      </c>
      <c r="U2053">
        <v>7</v>
      </c>
      <c r="V2053">
        <v>100</v>
      </c>
      <c r="W2053" s="1" t="s">
        <v>72</v>
      </c>
      <c r="X2053" s="1" t="s">
        <v>73</v>
      </c>
      <c r="Y2053" s="1" t="s">
        <v>74</v>
      </c>
      <c r="Z2053">
        <v>17</v>
      </c>
      <c r="AA2053" s="2">
        <v>45689</v>
      </c>
      <c r="AB2053">
        <v>411024.02</v>
      </c>
      <c r="AC2053">
        <v>631189.04</v>
      </c>
      <c r="AD2053">
        <v>27538609.34</v>
      </c>
      <c r="AE2053" s="1" t="s">
        <v>55</v>
      </c>
      <c r="AF2053" s="2">
        <v>46164</v>
      </c>
      <c r="AG2053" s="2">
        <v>45696</v>
      </c>
      <c r="AH2053" s="2"/>
      <c r="AI2053" s="1" t="s">
        <v>91</v>
      </c>
      <c r="AJ2053" s="1" t="s">
        <v>92</v>
      </c>
    </row>
    <row r="2054" spans="1:36">
      <c r="A2054" s="1" t="s">
        <v>11670</v>
      </c>
      <c r="B2054" s="1" t="s">
        <v>11671</v>
      </c>
      <c r="C2054" s="1" t="s">
        <v>11672</v>
      </c>
      <c r="D2054" s="1" t="s">
        <v>971</v>
      </c>
      <c r="E2054" s="1" t="s">
        <v>110</v>
      </c>
      <c r="F2054" s="1" t="s">
        <v>41</v>
      </c>
      <c r="G2054" s="1" t="s">
        <v>147</v>
      </c>
      <c r="H2054" s="1" t="s">
        <v>43</v>
      </c>
      <c r="I2054" s="1" t="s">
        <v>44</v>
      </c>
      <c r="J2054" t="s">
        <v>82</v>
      </c>
      <c r="K2054" t="s">
        <v>83</v>
      </c>
      <c r="L2054" s="1" t="s">
        <v>1247</v>
      </c>
      <c r="M2054" s="1" t="s">
        <v>139</v>
      </c>
      <c r="N2054" s="1" t="s">
        <v>69</v>
      </c>
      <c r="O2054" s="1" t="s">
        <v>11673</v>
      </c>
      <c r="P2054" s="1" t="s">
        <v>11674</v>
      </c>
      <c r="Q2054">
        <v>142</v>
      </c>
      <c r="R2054">
        <v>26</v>
      </c>
      <c r="S2054">
        <v>116</v>
      </c>
      <c r="T2054">
        <v>25</v>
      </c>
      <c r="U2054">
        <v>7</v>
      </c>
      <c r="V2054">
        <v>250</v>
      </c>
      <c r="W2054" s="1" t="s">
        <v>151</v>
      </c>
      <c r="X2054" s="1" t="s">
        <v>152</v>
      </c>
      <c r="Y2054" s="1" t="s">
        <v>153</v>
      </c>
      <c r="Z2054">
        <v>33</v>
      </c>
      <c r="AA2054" s="2">
        <v>45898</v>
      </c>
      <c r="AB2054">
        <v>113004.38</v>
      </c>
      <c r="AC2054">
        <v>130252.15</v>
      </c>
      <c r="AD2054">
        <v>16046621.960000001</v>
      </c>
      <c r="AE2054" s="1" t="s">
        <v>55</v>
      </c>
      <c r="AF2054" s="2">
        <v>46162</v>
      </c>
      <c r="AG2054" s="2">
        <v>45908</v>
      </c>
      <c r="AH2054" s="2"/>
      <c r="AI2054" s="1" t="s">
        <v>91</v>
      </c>
      <c r="AJ2054" s="1" t="s">
        <v>92</v>
      </c>
    </row>
    <row r="2055" spans="1:36">
      <c r="A2055" s="1" t="s">
        <v>11675</v>
      </c>
      <c r="B2055" s="1" t="s">
        <v>11676</v>
      </c>
      <c r="C2055" s="1" t="s">
        <v>11677</v>
      </c>
      <c r="D2055" s="1" t="s">
        <v>362</v>
      </c>
      <c r="E2055" s="1" t="s">
        <v>186</v>
      </c>
      <c r="F2055" s="1" t="s">
        <v>363</v>
      </c>
      <c r="G2055" s="1" t="s">
        <v>364</v>
      </c>
      <c r="H2055" s="1" t="s">
        <v>43</v>
      </c>
      <c r="I2055" s="1" t="s">
        <v>44</v>
      </c>
      <c r="J2055" t="s">
        <v>45</v>
      </c>
      <c r="K2055" t="s">
        <v>46</v>
      </c>
      <c r="L2055" s="1" t="s">
        <v>11678</v>
      </c>
      <c r="M2055" s="1" t="s">
        <v>100</v>
      </c>
      <c r="N2055" s="1" t="s">
        <v>236</v>
      </c>
      <c r="O2055" s="1" t="s">
        <v>11679</v>
      </c>
      <c r="P2055" s="1" t="s">
        <v>11680</v>
      </c>
      <c r="Q2055">
        <v>95</v>
      </c>
      <c r="R2055">
        <v>14</v>
      </c>
      <c r="S2055">
        <v>81</v>
      </c>
      <c r="T2055">
        <v>20</v>
      </c>
      <c r="U2055">
        <v>6</v>
      </c>
      <c r="V2055">
        <v>120</v>
      </c>
      <c r="W2055" s="1" t="s">
        <v>249</v>
      </c>
      <c r="X2055" s="1" t="s">
        <v>375</v>
      </c>
      <c r="Y2055" s="1" t="s">
        <v>54</v>
      </c>
      <c r="Z2055">
        <v>5</v>
      </c>
      <c r="AA2055" s="2">
        <v>46178</v>
      </c>
      <c r="AB2055">
        <v>19510.240000000002</v>
      </c>
      <c r="AC2055">
        <v>24825.84</v>
      </c>
      <c r="AD2055">
        <v>1853472.8</v>
      </c>
      <c r="AE2055" s="1" t="s">
        <v>55</v>
      </c>
      <c r="AF2055" s="2">
        <v>46171</v>
      </c>
      <c r="AG2055" s="2">
        <v>46188</v>
      </c>
      <c r="AH2055" s="2"/>
      <c r="AI2055" s="1" t="s">
        <v>91</v>
      </c>
      <c r="AJ2055" s="1" t="s">
        <v>92</v>
      </c>
    </row>
    <row r="2056" spans="1:36">
      <c r="A2056" s="1" t="s">
        <v>11681</v>
      </c>
      <c r="B2056" s="1" t="s">
        <v>11682</v>
      </c>
      <c r="C2056" s="1" t="s">
        <v>11683</v>
      </c>
      <c r="D2056" s="1" t="s">
        <v>508</v>
      </c>
      <c r="E2056" s="1" t="s">
        <v>146</v>
      </c>
      <c r="F2056" s="1" t="s">
        <v>244</v>
      </c>
      <c r="G2056" s="1" t="s">
        <v>245</v>
      </c>
      <c r="H2056" s="1" t="s">
        <v>43</v>
      </c>
      <c r="I2056" s="1" t="s">
        <v>44</v>
      </c>
      <c r="J2056" t="s">
        <v>45</v>
      </c>
      <c r="K2056" t="s">
        <v>46</v>
      </c>
      <c r="L2056" s="1" t="s">
        <v>6538</v>
      </c>
      <c r="M2056" s="1" t="s">
        <v>168</v>
      </c>
      <c r="N2056" s="1" t="s">
        <v>278</v>
      </c>
      <c r="O2056" s="1" t="s">
        <v>11684</v>
      </c>
      <c r="P2056" s="1" t="s">
        <v>11685</v>
      </c>
      <c r="Q2056">
        <v>0</v>
      </c>
      <c r="R2056">
        <v>0</v>
      </c>
      <c r="S2056">
        <v>0</v>
      </c>
      <c r="T2056">
        <v>25</v>
      </c>
      <c r="U2056">
        <v>7</v>
      </c>
      <c r="V2056">
        <v>250</v>
      </c>
      <c r="W2056" s="1" t="s">
        <v>249</v>
      </c>
      <c r="X2056" s="1" t="s">
        <v>375</v>
      </c>
      <c r="Y2056" s="1" t="s">
        <v>54</v>
      </c>
      <c r="Z2056">
        <v>3</v>
      </c>
      <c r="AA2056" s="2">
        <v>45673</v>
      </c>
      <c r="AB2056">
        <v>205049.60000000001</v>
      </c>
      <c r="AC2056">
        <v>274574.77</v>
      </c>
      <c r="AD2056">
        <v>0</v>
      </c>
      <c r="AE2056" s="1" t="s">
        <v>55</v>
      </c>
      <c r="AF2056" s="2">
        <v>46161</v>
      </c>
      <c r="AG2056" s="2">
        <v>45680</v>
      </c>
      <c r="AH2056" s="2"/>
      <c r="AI2056" s="1" t="s">
        <v>56</v>
      </c>
      <c r="AJ2056" s="1" t="s">
        <v>57</v>
      </c>
    </row>
    <row r="2057" spans="1:36">
      <c r="A2057" s="1" t="s">
        <v>11686</v>
      </c>
      <c r="B2057" s="1" t="s">
        <v>11687</v>
      </c>
      <c r="C2057" s="1" t="s">
        <v>11688</v>
      </c>
      <c r="D2057" s="1" t="s">
        <v>61</v>
      </c>
      <c r="E2057" s="1" t="s">
        <v>62</v>
      </c>
      <c r="F2057" s="1" t="s">
        <v>63</v>
      </c>
      <c r="G2057" s="1" t="s">
        <v>64</v>
      </c>
      <c r="H2057" s="1" t="s">
        <v>43</v>
      </c>
      <c r="I2057" s="1" t="s">
        <v>44</v>
      </c>
      <c r="J2057" t="s">
        <v>45</v>
      </c>
      <c r="K2057" t="s">
        <v>46</v>
      </c>
      <c r="L2057" s="1" t="s">
        <v>8590</v>
      </c>
      <c r="M2057" s="1" t="s">
        <v>139</v>
      </c>
      <c r="N2057" s="1" t="s">
        <v>178</v>
      </c>
      <c r="O2057" s="1" t="s">
        <v>11689</v>
      </c>
      <c r="P2057" s="1" t="s">
        <v>11690</v>
      </c>
      <c r="Q2057">
        <v>79</v>
      </c>
      <c r="R2057">
        <v>25</v>
      </c>
      <c r="S2057">
        <v>54</v>
      </c>
      <c r="T2057">
        <v>15</v>
      </c>
      <c r="U2057">
        <v>7</v>
      </c>
      <c r="V2057">
        <v>120</v>
      </c>
      <c r="W2057" s="1" t="s">
        <v>249</v>
      </c>
      <c r="X2057" s="1" t="s">
        <v>375</v>
      </c>
      <c r="Y2057" s="1" t="s">
        <v>54</v>
      </c>
      <c r="Z2057">
        <v>5</v>
      </c>
      <c r="AA2057" s="2">
        <v>45927</v>
      </c>
      <c r="AB2057">
        <v>84648.09</v>
      </c>
      <c r="AC2057">
        <v>119910.17</v>
      </c>
      <c r="AD2057">
        <v>6687199.1100000003</v>
      </c>
      <c r="AE2057" s="1" t="s">
        <v>55</v>
      </c>
      <c r="AF2057" s="2">
        <v>46187</v>
      </c>
      <c r="AG2057" s="2">
        <v>45942</v>
      </c>
      <c r="AH2057" s="2">
        <v>46476</v>
      </c>
      <c r="AI2057" s="1" t="s">
        <v>91</v>
      </c>
      <c r="AJ2057" s="1" t="s">
        <v>92</v>
      </c>
    </row>
    <row r="2058" spans="1:36">
      <c r="A2058" s="1" t="s">
        <v>11691</v>
      </c>
      <c r="B2058" s="1" t="s">
        <v>11692</v>
      </c>
      <c r="C2058" s="1" t="s">
        <v>11693</v>
      </c>
      <c r="D2058" s="1" t="s">
        <v>399</v>
      </c>
      <c r="E2058" s="1" t="s">
        <v>110</v>
      </c>
      <c r="F2058" s="1" t="s">
        <v>363</v>
      </c>
      <c r="G2058" s="1" t="s">
        <v>400</v>
      </c>
      <c r="H2058" s="1" t="s">
        <v>43</v>
      </c>
      <c r="I2058" s="1" t="s">
        <v>44</v>
      </c>
      <c r="J2058" t="s">
        <v>82</v>
      </c>
      <c r="K2058" t="s">
        <v>83</v>
      </c>
      <c r="L2058" s="1" t="s">
        <v>10970</v>
      </c>
      <c r="M2058" s="1" t="s">
        <v>139</v>
      </c>
      <c r="N2058" s="1" t="s">
        <v>194</v>
      </c>
      <c r="O2058" s="1" t="s">
        <v>11694</v>
      </c>
      <c r="P2058" s="1" t="s">
        <v>11695</v>
      </c>
      <c r="Q2058">
        <v>153</v>
      </c>
      <c r="R2058">
        <v>48</v>
      </c>
      <c r="S2058">
        <v>105</v>
      </c>
      <c r="T2058">
        <v>50</v>
      </c>
      <c r="U2058">
        <v>25</v>
      </c>
      <c r="V2058">
        <v>400</v>
      </c>
      <c r="W2058" s="1" t="s">
        <v>308</v>
      </c>
      <c r="X2058" s="1" t="s">
        <v>309</v>
      </c>
      <c r="Y2058" s="1" t="s">
        <v>74</v>
      </c>
      <c r="Z2058">
        <v>21</v>
      </c>
      <c r="AA2058" s="2">
        <v>46091</v>
      </c>
      <c r="AB2058">
        <v>21410.34</v>
      </c>
      <c r="AC2058">
        <v>25128.57</v>
      </c>
      <c r="AD2058">
        <v>3275782.02</v>
      </c>
      <c r="AE2058" s="1" t="s">
        <v>55</v>
      </c>
      <c r="AF2058" s="2">
        <v>46166</v>
      </c>
      <c r="AG2058" s="2">
        <v>46102</v>
      </c>
      <c r="AH2058" s="2"/>
      <c r="AI2058" s="1" t="s">
        <v>91</v>
      </c>
      <c r="AJ2058" s="1" t="s">
        <v>92</v>
      </c>
    </row>
    <row r="2059" spans="1:36">
      <c r="A2059" s="1" t="s">
        <v>11696</v>
      </c>
      <c r="B2059" s="1" t="s">
        <v>11697</v>
      </c>
      <c r="C2059" s="1" t="s">
        <v>11698</v>
      </c>
      <c r="D2059" s="1" t="s">
        <v>557</v>
      </c>
      <c r="E2059" s="1" t="s">
        <v>254</v>
      </c>
      <c r="F2059" s="1" t="s">
        <v>135</v>
      </c>
      <c r="G2059" s="1" t="s">
        <v>166</v>
      </c>
      <c r="H2059" s="1" t="s">
        <v>137</v>
      </c>
      <c r="I2059" s="1" t="s">
        <v>44</v>
      </c>
      <c r="J2059" t="s">
        <v>82</v>
      </c>
      <c r="K2059" t="s">
        <v>83</v>
      </c>
      <c r="L2059" s="1" t="s">
        <v>11699</v>
      </c>
      <c r="M2059" s="1" t="s">
        <v>168</v>
      </c>
      <c r="N2059" s="1" t="s">
        <v>236</v>
      </c>
      <c r="O2059" s="1" t="s">
        <v>11700</v>
      </c>
      <c r="P2059" s="1" t="s">
        <v>11701</v>
      </c>
      <c r="Q2059">
        <v>412</v>
      </c>
      <c r="R2059">
        <v>90</v>
      </c>
      <c r="S2059">
        <v>322</v>
      </c>
      <c r="T2059">
        <v>60</v>
      </c>
      <c r="U2059">
        <v>30</v>
      </c>
      <c r="V2059">
        <v>300</v>
      </c>
      <c r="W2059" s="1" t="s">
        <v>88</v>
      </c>
      <c r="X2059" s="1" t="s">
        <v>89</v>
      </c>
      <c r="Y2059" s="1" t="s">
        <v>90</v>
      </c>
      <c r="Z2059">
        <v>30</v>
      </c>
      <c r="AA2059" s="2">
        <v>45979</v>
      </c>
      <c r="AB2059">
        <v>19038.36</v>
      </c>
      <c r="AC2059">
        <v>21969.75</v>
      </c>
      <c r="AD2059">
        <v>7843804.3200000003</v>
      </c>
      <c r="AE2059" s="1" t="s">
        <v>55</v>
      </c>
      <c r="AF2059" s="2">
        <v>46156</v>
      </c>
      <c r="AG2059" s="2">
        <v>45981</v>
      </c>
      <c r="AH2059" s="2">
        <v>46795</v>
      </c>
      <c r="AI2059" s="1" t="s">
        <v>410</v>
      </c>
      <c r="AJ2059" s="1" t="s">
        <v>92</v>
      </c>
    </row>
    <row r="2060" spans="1:36">
      <c r="A2060" s="1" t="s">
        <v>11702</v>
      </c>
      <c r="B2060" s="1" t="s">
        <v>11703</v>
      </c>
      <c r="C2060" s="1" t="s">
        <v>11704</v>
      </c>
      <c r="D2060" s="1" t="s">
        <v>355</v>
      </c>
      <c r="E2060" s="1" t="s">
        <v>62</v>
      </c>
      <c r="F2060" s="1" t="s">
        <v>123</v>
      </c>
      <c r="G2060" s="1" t="s">
        <v>200</v>
      </c>
      <c r="H2060" s="1" t="s">
        <v>43</v>
      </c>
      <c r="I2060" s="1" t="s">
        <v>44</v>
      </c>
      <c r="J2060" t="s">
        <v>65</v>
      </c>
      <c r="K2060" t="s">
        <v>66</v>
      </c>
      <c r="L2060" s="1" t="s">
        <v>11705</v>
      </c>
      <c r="M2060" s="1" t="s">
        <v>114</v>
      </c>
      <c r="N2060" s="1" t="s">
        <v>49</v>
      </c>
      <c r="O2060" s="1" t="s">
        <v>11706</v>
      </c>
      <c r="P2060" s="1" t="s">
        <v>11707</v>
      </c>
      <c r="Q2060">
        <v>0</v>
      </c>
      <c r="R2060">
        <v>0</v>
      </c>
      <c r="S2060">
        <v>0</v>
      </c>
      <c r="T2060">
        <v>75</v>
      </c>
      <c r="U2060">
        <v>30</v>
      </c>
      <c r="V2060">
        <v>750</v>
      </c>
      <c r="W2060" s="1" t="s">
        <v>72</v>
      </c>
      <c r="X2060" s="1" t="s">
        <v>73</v>
      </c>
      <c r="Y2060" s="1" t="s">
        <v>74</v>
      </c>
      <c r="Z2060">
        <v>15</v>
      </c>
      <c r="AA2060" s="2">
        <v>46108</v>
      </c>
      <c r="AB2060">
        <v>379822.64</v>
      </c>
      <c r="AC2060">
        <v>542597.68000000005</v>
      </c>
      <c r="AD2060">
        <v>0</v>
      </c>
      <c r="AE2060" s="1" t="s">
        <v>55</v>
      </c>
      <c r="AF2060" s="2">
        <v>46155</v>
      </c>
      <c r="AG2060" s="2">
        <v>46114</v>
      </c>
      <c r="AH2060" s="2"/>
      <c r="AI2060" s="1" t="s">
        <v>56</v>
      </c>
      <c r="AJ2060" s="1" t="s">
        <v>57</v>
      </c>
    </row>
    <row r="2061" spans="1:36">
      <c r="A2061" s="1" t="s">
        <v>11708</v>
      </c>
      <c r="B2061" s="1" t="s">
        <v>11709</v>
      </c>
      <c r="C2061" s="1" t="s">
        <v>11710</v>
      </c>
      <c r="D2061" s="1" t="s">
        <v>413</v>
      </c>
      <c r="E2061" s="1" t="s">
        <v>146</v>
      </c>
      <c r="F2061" s="1" t="s">
        <v>244</v>
      </c>
      <c r="G2061" s="1" t="s">
        <v>245</v>
      </c>
      <c r="H2061" s="1" t="s">
        <v>43</v>
      </c>
      <c r="I2061" s="1" t="s">
        <v>44</v>
      </c>
      <c r="J2061" t="s">
        <v>45</v>
      </c>
      <c r="K2061" t="s">
        <v>46</v>
      </c>
      <c r="L2061" s="1" t="s">
        <v>7759</v>
      </c>
      <c r="M2061" s="1" t="s">
        <v>114</v>
      </c>
      <c r="N2061" s="1" t="s">
        <v>115</v>
      </c>
      <c r="O2061" s="1" t="s">
        <v>11711</v>
      </c>
      <c r="P2061" s="1" t="s">
        <v>11712</v>
      </c>
      <c r="Q2061">
        <v>237</v>
      </c>
      <c r="R2061">
        <v>65</v>
      </c>
      <c r="S2061">
        <v>172</v>
      </c>
      <c r="T2061">
        <v>75</v>
      </c>
      <c r="U2061">
        <v>30</v>
      </c>
      <c r="V2061">
        <v>375</v>
      </c>
      <c r="W2061" s="1" t="s">
        <v>259</v>
      </c>
      <c r="X2061" s="1" t="s">
        <v>260</v>
      </c>
      <c r="Y2061" s="1" t="s">
        <v>54</v>
      </c>
      <c r="Z2061">
        <v>6</v>
      </c>
      <c r="AA2061" s="2">
        <v>46029</v>
      </c>
      <c r="AB2061">
        <v>225294.53</v>
      </c>
      <c r="AC2061">
        <v>267690.53999999998</v>
      </c>
      <c r="AD2061">
        <v>53394803.609999999</v>
      </c>
      <c r="AE2061" s="1" t="s">
        <v>55</v>
      </c>
      <c r="AF2061" s="2">
        <v>46195</v>
      </c>
      <c r="AG2061" s="2">
        <v>46030</v>
      </c>
      <c r="AH2061" s="2"/>
      <c r="AI2061" s="1" t="s">
        <v>91</v>
      </c>
      <c r="AJ2061" s="1" t="s">
        <v>92</v>
      </c>
    </row>
    <row r="2062" spans="1:36">
      <c r="A2062" s="1" t="s">
        <v>11713</v>
      </c>
      <c r="B2062" s="1" t="s">
        <v>11714</v>
      </c>
      <c r="C2062" s="1" t="s">
        <v>11715</v>
      </c>
      <c r="D2062" s="1" t="s">
        <v>355</v>
      </c>
      <c r="E2062" s="1" t="s">
        <v>62</v>
      </c>
      <c r="F2062" s="1" t="s">
        <v>123</v>
      </c>
      <c r="G2062" s="1" t="s">
        <v>124</v>
      </c>
      <c r="H2062" s="1" t="s">
        <v>43</v>
      </c>
      <c r="I2062" s="1" t="s">
        <v>44</v>
      </c>
      <c r="J2062" t="s">
        <v>45</v>
      </c>
      <c r="K2062" t="s">
        <v>46</v>
      </c>
      <c r="L2062" s="1" t="s">
        <v>11716</v>
      </c>
      <c r="M2062" s="1" t="s">
        <v>100</v>
      </c>
      <c r="N2062" s="1" t="s">
        <v>203</v>
      </c>
      <c r="O2062" s="1" t="s">
        <v>11717</v>
      </c>
      <c r="P2062" s="1" t="s">
        <v>11718</v>
      </c>
      <c r="Q2062">
        <v>195</v>
      </c>
      <c r="R2062">
        <v>70</v>
      </c>
      <c r="S2062">
        <v>125</v>
      </c>
      <c r="T2062">
        <v>60</v>
      </c>
      <c r="U2062">
        <v>18</v>
      </c>
      <c r="V2062">
        <v>360</v>
      </c>
      <c r="W2062" s="1" t="s">
        <v>72</v>
      </c>
      <c r="X2062" s="1" t="s">
        <v>73</v>
      </c>
      <c r="Y2062" s="1" t="s">
        <v>74</v>
      </c>
      <c r="Z2062">
        <v>20</v>
      </c>
      <c r="AA2062" s="2">
        <v>45906</v>
      </c>
      <c r="AB2062">
        <v>601113.62</v>
      </c>
      <c r="AC2062">
        <v>772642.32</v>
      </c>
      <c r="AD2062">
        <v>117217155.90000001</v>
      </c>
      <c r="AE2062" s="1" t="s">
        <v>55</v>
      </c>
      <c r="AF2062" s="2">
        <v>46172</v>
      </c>
      <c r="AG2062" s="2">
        <v>45907</v>
      </c>
      <c r="AH2062" s="2"/>
      <c r="AI2062" s="1" t="s">
        <v>91</v>
      </c>
      <c r="AJ2062" s="1" t="s">
        <v>92</v>
      </c>
    </row>
    <row r="2063" spans="1:36">
      <c r="A2063" s="1" t="s">
        <v>11719</v>
      </c>
      <c r="B2063" s="1" t="s">
        <v>11720</v>
      </c>
      <c r="C2063" s="1" t="s">
        <v>11721</v>
      </c>
      <c r="D2063" s="1" t="s">
        <v>830</v>
      </c>
      <c r="E2063" s="1" t="s">
        <v>265</v>
      </c>
      <c r="F2063" s="1" t="s">
        <v>622</v>
      </c>
      <c r="G2063" s="1" t="s">
        <v>747</v>
      </c>
      <c r="H2063" s="1" t="s">
        <v>43</v>
      </c>
      <c r="I2063" s="1" t="s">
        <v>44</v>
      </c>
      <c r="J2063" t="s">
        <v>65</v>
      </c>
      <c r="K2063" t="s">
        <v>66</v>
      </c>
      <c r="L2063" s="1" t="s">
        <v>7008</v>
      </c>
      <c r="M2063" s="1" t="s">
        <v>68</v>
      </c>
      <c r="N2063" s="1" t="s">
        <v>49</v>
      </c>
      <c r="O2063" s="1" t="s">
        <v>11722</v>
      </c>
      <c r="P2063" s="1" t="s">
        <v>11723</v>
      </c>
      <c r="Q2063">
        <v>81</v>
      </c>
      <c r="R2063">
        <v>25</v>
      </c>
      <c r="S2063">
        <v>56</v>
      </c>
      <c r="T2063">
        <v>60</v>
      </c>
      <c r="U2063">
        <v>24</v>
      </c>
      <c r="V2063">
        <v>600</v>
      </c>
      <c r="W2063" s="1" t="s">
        <v>52</v>
      </c>
      <c r="X2063" s="1" t="s">
        <v>53</v>
      </c>
      <c r="Y2063" s="1" t="s">
        <v>54</v>
      </c>
      <c r="Z2063">
        <v>6</v>
      </c>
      <c r="AA2063" s="2">
        <v>45769</v>
      </c>
      <c r="AB2063">
        <v>245807.39</v>
      </c>
      <c r="AC2063">
        <v>351890.58</v>
      </c>
      <c r="AD2063">
        <v>19910398.59</v>
      </c>
      <c r="AE2063" s="1" t="s">
        <v>55</v>
      </c>
      <c r="AF2063" s="2">
        <v>46202</v>
      </c>
      <c r="AG2063" s="2">
        <v>45784</v>
      </c>
      <c r="AH2063" s="2"/>
      <c r="AI2063" s="1" t="s">
        <v>91</v>
      </c>
      <c r="AJ2063" s="1" t="s">
        <v>92</v>
      </c>
    </row>
    <row r="2064" spans="1:36">
      <c r="A2064" s="1" t="s">
        <v>11724</v>
      </c>
      <c r="B2064" s="1" t="s">
        <v>11725</v>
      </c>
      <c r="C2064" s="1" t="s">
        <v>11726</v>
      </c>
      <c r="D2064" s="1" t="s">
        <v>1179</v>
      </c>
      <c r="E2064" s="1" t="s">
        <v>110</v>
      </c>
      <c r="F2064" s="1" t="s">
        <v>41</v>
      </c>
      <c r="G2064" s="1" t="s">
        <v>42</v>
      </c>
      <c r="H2064" s="1" t="s">
        <v>43</v>
      </c>
      <c r="I2064" s="1" t="s">
        <v>44</v>
      </c>
      <c r="J2064" t="s">
        <v>82</v>
      </c>
      <c r="K2064" t="s">
        <v>83</v>
      </c>
      <c r="L2064" s="1" t="s">
        <v>11727</v>
      </c>
      <c r="M2064" s="1" t="s">
        <v>114</v>
      </c>
      <c r="N2064" s="1" t="s">
        <v>49</v>
      </c>
      <c r="O2064" s="1" t="s">
        <v>11728</v>
      </c>
      <c r="P2064" s="1" t="s">
        <v>11729</v>
      </c>
      <c r="Q2064">
        <v>107</v>
      </c>
      <c r="R2064">
        <v>37</v>
      </c>
      <c r="S2064">
        <v>70</v>
      </c>
      <c r="T2064">
        <v>60</v>
      </c>
      <c r="U2064">
        <v>18</v>
      </c>
      <c r="V2064">
        <v>240</v>
      </c>
      <c r="W2064" s="1" t="s">
        <v>161</v>
      </c>
      <c r="X2064" s="1" t="s">
        <v>162</v>
      </c>
      <c r="Y2064" s="1" t="s">
        <v>54</v>
      </c>
      <c r="Z2064">
        <v>8</v>
      </c>
      <c r="AA2064" s="2">
        <v>46094</v>
      </c>
      <c r="AB2064">
        <v>174389.88</v>
      </c>
      <c r="AC2064">
        <v>264358.19</v>
      </c>
      <c r="AD2064">
        <v>18659717.16</v>
      </c>
      <c r="AE2064" s="1" t="s">
        <v>55</v>
      </c>
      <c r="AF2064" s="2">
        <v>46197</v>
      </c>
      <c r="AG2064" s="2">
        <v>46100</v>
      </c>
      <c r="AH2064" s="2"/>
      <c r="AI2064" s="1" t="s">
        <v>91</v>
      </c>
      <c r="AJ2064" s="1" t="s">
        <v>92</v>
      </c>
    </row>
    <row r="2065" spans="1:36">
      <c r="A2065" s="1" t="s">
        <v>11730</v>
      </c>
      <c r="B2065" s="1" t="s">
        <v>11731</v>
      </c>
      <c r="C2065" s="1" t="s">
        <v>11732</v>
      </c>
      <c r="D2065" s="1" t="s">
        <v>1678</v>
      </c>
      <c r="E2065" s="1" t="s">
        <v>335</v>
      </c>
      <c r="F2065" s="1" t="s">
        <v>97</v>
      </c>
      <c r="G2065" s="1" t="s">
        <v>614</v>
      </c>
      <c r="H2065" s="1" t="s">
        <v>43</v>
      </c>
      <c r="I2065" s="1" t="s">
        <v>44</v>
      </c>
      <c r="J2065" t="s">
        <v>82</v>
      </c>
      <c r="K2065" t="s">
        <v>83</v>
      </c>
      <c r="L2065" s="1" t="s">
        <v>277</v>
      </c>
      <c r="M2065" s="1" t="s">
        <v>68</v>
      </c>
      <c r="N2065" s="1" t="s">
        <v>278</v>
      </c>
      <c r="O2065" s="1" t="s">
        <v>11733</v>
      </c>
      <c r="P2065" s="1" t="s">
        <v>11734</v>
      </c>
      <c r="Q2065">
        <v>211</v>
      </c>
      <c r="R2065">
        <v>16</v>
      </c>
      <c r="S2065">
        <v>195</v>
      </c>
      <c r="T2065">
        <v>60</v>
      </c>
      <c r="U2065">
        <v>18</v>
      </c>
      <c r="V2065">
        <v>360</v>
      </c>
      <c r="W2065" s="1" t="s">
        <v>308</v>
      </c>
      <c r="X2065" s="1" t="s">
        <v>309</v>
      </c>
      <c r="Y2065" s="1" t="s">
        <v>74</v>
      </c>
      <c r="Z2065">
        <v>20</v>
      </c>
      <c r="AA2065" s="2">
        <v>45678</v>
      </c>
      <c r="AB2065">
        <v>74660.75</v>
      </c>
      <c r="AC2065">
        <v>106801.66</v>
      </c>
      <c r="AD2065">
        <v>15753418.25</v>
      </c>
      <c r="AE2065" s="1" t="s">
        <v>55</v>
      </c>
      <c r="AF2065" s="2">
        <v>46172</v>
      </c>
      <c r="AG2065" s="2">
        <v>45686</v>
      </c>
      <c r="AH2065" s="2"/>
      <c r="AI2065" s="1" t="s">
        <v>91</v>
      </c>
      <c r="AJ2065" s="1" t="s">
        <v>92</v>
      </c>
    </row>
    <row r="2066" spans="1:36">
      <c r="A2066" s="1" t="s">
        <v>11735</v>
      </c>
      <c r="B2066" s="1" t="s">
        <v>11736</v>
      </c>
      <c r="C2066" s="1" t="s">
        <v>11737</v>
      </c>
      <c r="D2066" s="1" t="s">
        <v>355</v>
      </c>
      <c r="E2066" s="1" t="s">
        <v>62</v>
      </c>
      <c r="F2066" s="1" t="s">
        <v>123</v>
      </c>
      <c r="G2066" s="1" t="s">
        <v>124</v>
      </c>
      <c r="H2066" s="1" t="s">
        <v>43</v>
      </c>
      <c r="I2066" s="1" t="s">
        <v>44</v>
      </c>
      <c r="J2066" t="s">
        <v>65</v>
      </c>
      <c r="K2066" t="s">
        <v>66</v>
      </c>
      <c r="L2066" s="1" t="s">
        <v>3955</v>
      </c>
      <c r="M2066" s="1" t="s">
        <v>68</v>
      </c>
      <c r="N2066" s="1" t="s">
        <v>101</v>
      </c>
      <c r="O2066" s="1" t="s">
        <v>11738</v>
      </c>
      <c r="P2066" s="1" t="s">
        <v>11739</v>
      </c>
      <c r="Q2066">
        <v>-4</v>
      </c>
      <c r="R2066">
        <v>30</v>
      </c>
      <c r="S2066">
        <v>83</v>
      </c>
      <c r="T2066">
        <v>15</v>
      </c>
      <c r="U2066">
        <v>6</v>
      </c>
      <c r="V2066">
        <v>90</v>
      </c>
      <c r="W2066" s="1" t="s">
        <v>52</v>
      </c>
      <c r="X2066" s="1" t="s">
        <v>53</v>
      </c>
      <c r="Y2066" s="1" t="s">
        <v>54</v>
      </c>
      <c r="Z2066">
        <v>3</v>
      </c>
      <c r="AA2066" s="2">
        <v>45906</v>
      </c>
      <c r="AB2066">
        <v>371840.27</v>
      </c>
      <c r="AC2066">
        <v>560819.92000000004</v>
      </c>
      <c r="AD2066">
        <v>42017950.509999998</v>
      </c>
      <c r="AE2066" s="1" t="s">
        <v>55</v>
      </c>
      <c r="AF2066" s="2">
        <v>46156</v>
      </c>
      <c r="AG2066" s="2">
        <v>45907</v>
      </c>
      <c r="AH2066" s="2"/>
      <c r="AI2066" s="1" t="s">
        <v>410</v>
      </c>
      <c r="AJ2066" s="1" t="s">
        <v>92</v>
      </c>
    </row>
    <row r="2067" spans="1:36">
      <c r="A2067" s="1" t="s">
        <v>11740</v>
      </c>
      <c r="B2067" s="1" t="s">
        <v>11741</v>
      </c>
      <c r="C2067" s="1" t="s">
        <v>11742</v>
      </c>
      <c r="D2067" s="1" t="s">
        <v>1665</v>
      </c>
      <c r="E2067" s="1" t="s">
        <v>978</v>
      </c>
      <c r="F2067" s="1" t="s">
        <v>97</v>
      </c>
      <c r="G2067" s="1" t="s">
        <v>614</v>
      </c>
      <c r="H2067" s="1" t="s">
        <v>43</v>
      </c>
      <c r="I2067" s="1" t="s">
        <v>44</v>
      </c>
      <c r="J2067" t="s">
        <v>82</v>
      </c>
      <c r="K2067" t="s">
        <v>83</v>
      </c>
      <c r="L2067" s="1" t="s">
        <v>11743</v>
      </c>
      <c r="M2067" s="1" t="s">
        <v>48</v>
      </c>
      <c r="N2067" s="1" t="s">
        <v>49</v>
      </c>
      <c r="O2067" s="1" t="s">
        <v>11744</v>
      </c>
      <c r="P2067" s="1" t="s">
        <v>11745</v>
      </c>
      <c r="Q2067">
        <v>261</v>
      </c>
      <c r="R2067">
        <v>59</v>
      </c>
      <c r="S2067">
        <v>202</v>
      </c>
      <c r="T2067">
        <v>100</v>
      </c>
      <c r="U2067">
        <v>50</v>
      </c>
      <c r="V2067">
        <v>600</v>
      </c>
      <c r="W2067" s="1" t="s">
        <v>88</v>
      </c>
      <c r="X2067" s="1" t="s">
        <v>89</v>
      </c>
      <c r="Y2067" s="1" t="s">
        <v>90</v>
      </c>
      <c r="Z2067">
        <v>31</v>
      </c>
      <c r="AA2067" s="2">
        <v>45865</v>
      </c>
      <c r="AB2067">
        <v>151208.41</v>
      </c>
      <c r="AC2067">
        <v>226482.88</v>
      </c>
      <c r="AD2067">
        <v>39465395.009999998</v>
      </c>
      <c r="AE2067" s="1" t="s">
        <v>55</v>
      </c>
      <c r="AF2067" s="2">
        <v>46195</v>
      </c>
      <c r="AG2067" s="2">
        <v>45870</v>
      </c>
      <c r="AH2067" s="2"/>
      <c r="AI2067" s="1" t="s">
        <v>91</v>
      </c>
      <c r="AJ2067" s="1" t="s">
        <v>92</v>
      </c>
    </row>
    <row r="2068" spans="1:36">
      <c r="A2068" s="1" t="s">
        <v>11746</v>
      </c>
      <c r="B2068" s="1" t="s">
        <v>11747</v>
      </c>
      <c r="C2068" s="1" t="s">
        <v>11748</v>
      </c>
      <c r="D2068" s="1" t="s">
        <v>971</v>
      </c>
      <c r="E2068" s="1" t="s">
        <v>110</v>
      </c>
      <c r="F2068" s="1" t="s">
        <v>41</v>
      </c>
      <c r="G2068" s="1" t="s">
        <v>786</v>
      </c>
      <c r="H2068" s="1" t="s">
        <v>43</v>
      </c>
      <c r="I2068" s="1" t="s">
        <v>44</v>
      </c>
      <c r="J2068" t="s">
        <v>65</v>
      </c>
      <c r="K2068" t="s">
        <v>66</v>
      </c>
      <c r="L2068" s="1" t="s">
        <v>6710</v>
      </c>
      <c r="M2068" s="1" t="s">
        <v>168</v>
      </c>
      <c r="N2068" s="1" t="s">
        <v>101</v>
      </c>
      <c r="O2068" s="1" t="s">
        <v>11749</v>
      </c>
      <c r="P2068" s="1" t="s">
        <v>11750</v>
      </c>
      <c r="Q2068">
        <v>110</v>
      </c>
      <c r="R2068">
        <v>13</v>
      </c>
      <c r="S2068">
        <v>97</v>
      </c>
      <c r="T2068">
        <v>100</v>
      </c>
      <c r="U2068">
        <v>50</v>
      </c>
      <c r="V2068">
        <v>400</v>
      </c>
      <c r="W2068" s="1" t="s">
        <v>52</v>
      </c>
      <c r="X2068" s="1" t="s">
        <v>53</v>
      </c>
      <c r="Y2068" s="1" t="s">
        <v>54</v>
      </c>
      <c r="Z2068">
        <v>5</v>
      </c>
      <c r="AA2068" s="2">
        <v>46045</v>
      </c>
      <c r="AB2068">
        <v>153087.64000000001</v>
      </c>
      <c r="AC2068">
        <v>227452.26</v>
      </c>
      <c r="AD2068">
        <v>16839640.399999999</v>
      </c>
      <c r="AE2068" s="1" t="s">
        <v>55</v>
      </c>
      <c r="AF2068" s="2">
        <v>46158</v>
      </c>
      <c r="AG2068" s="2">
        <v>46057</v>
      </c>
      <c r="AH2068" s="2"/>
      <c r="AI2068" s="1" t="s">
        <v>91</v>
      </c>
      <c r="AJ2068" s="1" t="s">
        <v>92</v>
      </c>
    </row>
    <row r="2069" spans="1:36">
      <c r="A2069" s="1" t="s">
        <v>11751</v>
      </c>
      <c r="B2069" s="1" t="s">
        <v>11752</v>
      </c>
      <c r="C2069" s="1" t="s">
        <v>11753</v>
      </c>
      <c r="D2069" s="1" t="s">
        <v>185</v>
      </c>
      <c r="E2069" s="1" t="s">
        <v>186</v>
      </c>
      <c r="F2069" s="1" t="s">
        <v>111</v>
      </c>
      <c r="G2069" s="1" t="s">
        <v>112</v>
      </c>
      <c r="H2069" s="1" t="s">
        <v>43</v>
      </c>
      <c r="I2069" s="1" t="s">
        <v>44</v>
      </c>
      <c r="J2069" t="s">
        <v>45</v>
      </c>
      <c r="K2069" t="s">
        <v>46</v>
      </c>
      <c r="L2069" s="1" t="s">
        <v>11754</v>
      </c>
      <c r="M2069" s="1" t="s">
        <v>114</v>
      </c>
      <c r="N2069" s="1" t="s">
        <v>101</v>
      </c>
      <c r="O2069" s="1" t="s">
        <v>11755</v>
      </c>
      <c r="P2069" s="1" t="s">
        <v>11756</v>
      </c>
      <c r="Q2069">
        <v>170</v>
      </c>
      <c r="R2069">
        <v>28</v>
      </c>
      <c r="S2069">
        <v>142</v>
      </c>
      <c r="T2069">
        <v>25</v>
      </c>
      <c r="U2069">
        <v>10</v>
      </c>
      <c r="V2069">
        <v>200</v>
      </c>
      <c r="W2069" s="1" t="s">
        <v>259</v>
      </c>
      <c r="X2069" s="1" t="s">
        <v>260</v>
      </c>
      <c r="Y2069" s="1" t="s">
        <v>54</v>
      </c>
      <c r="Z2069">
        <v>9</v>
      </c>
      <c r="AA2069" s="2">
        <v>45731</v>
      </c>
      <c r="AB2069">
        <v>108315.4</v>
      </c>
      <c r="AC2069">
        <v>139001.84</v>
      </c>
      <c r="AD2069">
        <v>18413618</v>
      </c>
      <c r="AE2069" s="1" t="s">
        <v>55</v>
      </c>
      <c r="AF2069" s="2">
        <v>46184</v>
      </c>
      <c r="AG2069" s="2">
        <v>45737</v>
      </c>
      <c r="AH2069" s="2"/>
      <c r="AI2069" s="1" t="s">
        <v>91</v>
      </c>
      <c r="AJ2069" s="1" t="s">
        <v>92</v>
      </c>
    </row>
    <row r="2070" spans="1:36">
      <c r="A2070" s="1" t="s">
        <v>11757</v>
      </c>
      <c r="B2070" s="1" t="s">
        <v>11758</v>
      </c>
      <c r="C2070" s="1" t="s">
        <v>11759</v>
      </c>
      <c r="D2070" s="1" t="s">
        <v>303</v>
      </c>
      <c r="E2070" s="1" t="s">
        <v>146</v>
      </c>
      <c r="F2070" s="1" t="s">
        <v>63</v>
      </c>
      <c r="G2070" s="1" t="s">
        <v>304</v>
      </c>
      <c r="H2070" s="1" t="s">
        <v>43</v>
      </c>
      <c r="I2070" s="1" t="s">
        <v>44</v>
      </c>
      <c r="J2070" t="s">
        <v>45</v>
      </c>
      <c r="K2070" t="s">
        <v>46</v>
      </c>
      <c r="L2070" s="1" t="s">
        <v>148</v>
      </c>
      <c r="M2070" s="1" t="s">
        <v>100</v>
      </c>
      <c r="N2070" s="1" t="s">
        <v>115</v>
      </c>
      <c r="O2070" s="1" t="s">
        <v>11760</v>
      </c>
      <c r="P2070" s="1" t="s">
        <v>11761</v>
      </c>
      <c r="Q2070">
        <v>112</v>
      </c>
      <c r="R2070">
        <v>5</v>
      </c>
      <c r="S2070">
        <v>107</v>
      </c>
      <c r="T2070">
        <v>60</v>
      </c>
      <c r="U2070">
        <v>18</v>
      </c>
      <c r="V2070">
        <v>240</v>
      </c>
      <c r="W2070" s="1" t="s">
        <v>259</v>
      </c>
      <c r="X2070" s="1" t="s">
        <v>260</v>
      </c>
      <c r="Y2070" s="1" t="s">
        <v>54</v>
      </c>
      <c r="Z2070">
        <v>7</v>
      </c>
      <c r="AA2070" s="2">
        <v>45760</v>
      </c>
      <c r="AB2070">
        <v>151726.69</v>
      </c>
      <c r="AC2070">
        <v>220730.18</v>
      </c>
      <c r="AD2070">
        <v>16993389.280000001</v>
      </c>
      <c r="AE2070" s="1" t="s">
        <v>55</v>
      </c>
      <c r="AF2070" s="2">
        <v>46147</v>
      </c>
      <c r="AG2070" s="2">
        <v>45768</v>
      </c>
      <c r="AH2070" s="2">
        <v>46534</v>
      </c>
      <c r="AI2070" s="1" t="s">
        <v>91</v>
      </c>
      <c r="AJ2070" s="1" t="s">
        <v>92</v>
      </c>
    </row>
    <row r="2071" spans="1:36">
      <c r="A2071" s="1" t="s">
        <v>11762</v>
      </c>
      <c r="B2071" s="1" t="s">
        <v>11763</v>
      </c>
      <c r="C2071" s="1" t="s">
        <v>11764</v>
      </c>
      <c r="D2071" s="1" t="s">
        <v>348</v>
      </c>
      <c r="E2071" s="1" t="s">
        <v>134</v>
      </c>
      <c r="F2071" s="1" t="s">
        <v>135</v>
      </c>
      <c r="G2071" s="1" t="s">
        <v>166</v>
      </c>
      <c r="H2071" s="1" t="s">
        <v>137</v>
      </c>
      <c r="I2071" s="1" t="s">
        <v>44</v>
      </c>
      <c r="J2071" t="s">
        <v>65</v>
      </c>
      <c r="K2071" t="s">
        <v>66</v>
      </c>
      <c r="L2071" s="1" t="s">
        <v>11765</v>
      </c>
      <c r="M2071" s="1" t="s">
        <v>168</v>
      </c>
      <c r="N2071" s="1" t="s">
        <v>178</v>
      </c>
      <c r="O2071" s="1" t="s">
        <v>11766</v>
      </c>
      <c r="P2071" s="1" t="s">
        <v>11767</v>
      </c>
      <c r="Q2071">
        <v>343</v>
      </c>
      <c r="R2071">
        <v>95</v>
      </c>
      <c r="S2071">
        <v>248</v>
      </c>
      <c r="T2071">
        <v>75</v>
      </c>
      <c r="U2071">
        <v>30</v>
      </c>
      <c r="V2071">
        <v>600</v>
      </c>
      <c r="W2071" s="1" t="s">
        <v>161</v>
      </c>
      <c r="X2071" s="1" t="s">
        <v>162</v>
      </c>
      <c r="Y2071" s="1" t="s">
        <v>54</v>
      </c>
      <c r="Z2071">
        <v>3</v>
      </c>
      <c r="AA2071" s="2">
        <v>45955</v>
      </c>
      <c r="AB2071">
        <v>38459.910000000003</v>
      </c>
      <c r="AC2071">
        <v>58001.04</v>
      </c>
      <c r="AD2071">
        <v>13191749.130000001</v>
      </c>
      <c r="AE2071" s="1" t="s">
        <v>55</v>
      </c>
      <c r="AF2071" s="2">
        <v>46145</v>
      </c>
      <c r="AG2071" s="2">
        <v>45966</v>
      </c>
      <c r="AH2071" s="2">
        <v>46274</v>
      </c>
      <c r="AI2071" s="1" t="s">
        <v>91</v>
      </c>
      <c r="AJ2071" s="1" t="s">
        <v>92</v>
      </c>
    </row>
    <row r="2072" spans="1:36">
      <c r="A2072" s="1" t="s">
        <v>11768</v>
      </c>
      <c r="B2072" s="1" t="s">
        <v>11769</v>
      </c>
      <c r="C2072" s="1" t="s">
        <v>11770</v>
      </c>
      <c r="D2072" s="1" t="s">
        <v>900</v>
      </c>
      <c r="E2072" s="1" t="s">
        <v>62</v>
      </c>
      <c r="F2072" s="1" t="s">
        <v>363</v>
      </c>
      <c r="G2072" s="1" t="s">
        <v>434</v>
      </c>
      <c r="H2072" s="1" t="s">
        <v>43</v>
      </c>
      <c r="I2072" s="1" t="s">
        <v>44</v>
      </c>
      <c r="J2072" t="s">
        <v>45</v>
      </c>
      <c r="K2072" t="s">
        <v>46</v>
      </c>
      <c r="L2072" s="1" t="s">
        <v>3666</v>
      </c>
      <c r="M2072" s="1" t="s">
        <v>48</v>
      </c>
      <c r="N2072" s="1" t="s">
        <v>115</v>
      </c>
      <c r="O2072" s="1" t="s">
        <v>11771</v>
      </c>
      <c r="P2072" s="1" t="s">
        <v>11772</v>
      </c>
      <c r="Q2072">
        <v>32</v>
      </c>
      <c r="R2072">
        <v>9</v>
      </c>
      <c r="S2072">
        <v>23</v>
      </c>
      <c r="T2072">
        <v>15</v>
      </c>
      <c r="U2072">
        <v>6</v>
      </c>
      <c r="V2072">
        <v>60</v>
      </c>
      <c r="W2072" s="1" t="s">
        <v>249</v>
      </c>
      <c r="X2072" s="1" t="s">
        <v>375</v>
      </c>
      <c r="Y2072" s="1" t="s">
        <v>54</v>
      </c>
      <c r="Z2072">
        <v>3</v>
      </c>
      <c r="AA2072" s="2">
        <v>46094</v>
      </c>
      <c r="AB2072">
        <v>40387.660000000003</v>
      </c>
      <c r="AC2072">
        <v>53965.14</v>
      </c>
      <c r="AD2072">
        <v>1292405.1200000001</v>
      </c>
      <c r="AE2072" s="1" t="s">
        <v>55</v>
      </c>
      <c r="AF2072" s="2">
        <v>46190</v>
      </c>
      <c r="AG2072" s="2">
        <v>46098</v>
      </c>
      <c r="AH2072" s="2"/>
      <c r="AI2072" s="1" t="s">
        <v>91</v>
      </c>
      <c r="AJ2072" s="1" t="s">
        <v>92</v>
      </c>
    </row>
    <row r="2073" spans="1:36">
      <c r="A2073" s="1" t="s">
        <v>11773</v>
      </c>
      <c r="B2073" s="1" t="s">
        <v>11774</v>
      </c>
      <c r="C2073" s="1"/>
      <c r="D2073" s="1" t="s">
        <v>109</v>
      </c>
      <c r="E2073" s="1" t="s">
        <v>110</v>
      </c>
      <c r="F2073" s="1" t="s">
        <v>111</v>
      </c>
      <c r="G2073" s="1" t="s">
        <v>112</v>
      </c>
      <c r="H2073" s="1" t="s">
        <v>43</v>
      </c>
      <c r="I2073" s="1" t="s">
        <v>44</v>
      </c>
      <c r="J2073" t="s">
        <v>82</v>
      </c>
      <c r="K2073" t="s">
        <v>83</v>
      </c>
      <c r="L2073" s="1" t="s">
        <v>11775</v>
      </c>
      <c r="M2073" s="1" t="s">
        <v>85</v>
      </c>
      <c r="N2073" s="1" t="s">
        <v>178</v>
      </c>
      <c r="O2073" s="1" t="s">
        <v>11776</v>
      </c>
      <c r="P2073" s="1" t="s">
        <v>11777</v>
      </c>
      <c r="Q2073">
        <v>57</v>
      </c>
      <c r="R2073">
        <v>17</v>
      </c>
      <c r="S2073">
        <v>40</v>
      </c>
      <c r="T2073">
        <v>15</v>
      </c>
      <c r="U2073">
        <v>7</v>
      </c>
      <c r="V2073">
        <v>60</v>
      </c>
      <c r="W2073" s="1" t="s">
        <v>88</v>
      </c>
      <c r="X2073" s="1" t="s">
        <v>171</v>
      </c>
      <c r="Y2073" s="1" t="s">
        <v>90</v>
      </c>
      <c r="Z2073">
        <v>32</v>
      </c>
      <c r="AA2073" s="2">
        <v>45949</v>
      </c>
      <c r="AB2073">
        <v>95530.42</v>
      </c>
      <c r="AC2073">
        <v>127114.88</v>
      </c>
      <c r="AD2073">
        <v>5445233.9400000004</v>
      </c>
      <c r="AE2073" s="1" t="s">
        <v>55</v>
      </c>
      <c r="AF2073" s="2">
        <v>46181</v>
      </c>
      <c r="AG2073" s="2">
        <v>45956</v>
      </c>
      <c r="AH2073" s="2"/>
      <c r="AI2073" s="1" t="s">
        <v>91</v>
      </c>
      <c r="AJ2073" s="1" t="s">
        <v>92</v>
      </c>
    </row>
    <row r="2074" spans="1:36">
      <c r="A2074" s="1" t="s">
        <v>11778</v>
      </c>
      <c r="B2074" s="1" t="s">
        <v>11779</v>
      </c>
      <c r="C2074" s="1" t="s">
        <v>11780</v>
      </c>
      <c r="D2074" s="1" t="s">
        <v>1372</v>
      </c>
      <c r="E2074" s="1" t="s">
        <v>978</v>
      </c>
      <c r="F2074" s="1" t="s">
        <v>97</v>
      </c>
      <c r="G2074" s="1" t="s">
        <v>614</v>
      </c>
      <c r="H2074" s="1" t="s">
        <v>43</v>
      </c>
      <c r="I2074" s="1" t="s">
        <v>44</v>
      </c>
      <c r="J2074" t="s">
        <v>82</v>
      </c>
      <c r="K2074" t="s">
        <v>83</v>
      </c>
      <c r="L2074" s="1" t="s">
        <v>11781</v>
      </c>
      <c r="M2074" s="1" t="s">
        <v>114</v>
      </c>
      <c r="N2074" s="1" t="s">
        <v>101</v>
      </c>
      <c r="O2074" s="1" t="s">
        <v>11782</v>
      </c>
      <c r="P2074" s="1" t="s">
        <v>11783</v>
      </c>
      <c r="Q2074">
        <v>118</v>
      </c>
      <c r="R2074">
        <v>44</v>
      </c>
      <c r="S2074">
        <v>74</v>
      </c>
      <c r="T2074">
        <v>40</v>
      </c>
      <c r="U2074">
        <v>12</v>
      </c>
      <c r="V2074">
        <v>400</v>
      </c>
      <c r="W2074" s="1" t="s">
        <v>104</v>
      </c>
      <c r="X2074" s="1" t="s">
        <v>105</v>
      </c>
      <c r="Y2074" s="1" t="s">
        <v>54</v>
      </c>
      <c r="Z2074">
        <v>8</v>
      </c>
      <c r="AA2074" s="2">
        <v>45734</v>
      </c>
      <c r="AB2074">
        <v>153236.15</v>
      </c>
      <c r="AC2074">
        <v>219520.28</v>
      </c>
      <c r="AD2074">
        <v>18081865.699999999</v>
      </c>
      <c r="AE2074" s="1" t="s">
        <v>55</v>
      </c>
      <c r="AF2074" s="2">
        <v>46173</v>
      </c>
      <c r="AG2074" s="2">
        <v>45747</v>
      </c>
      <c r="AH2074" s="2"/>
      <c r="AI2074" s="1" t="s">
        <v>91</v>
      </c>
      <c r="AJ2074" s="1" t="s">
        <v>92</v>
      </c>
    </row>
    <row r="2075" spans="1:36">
      <c r="A2075" s="1" t="s">
        <v>11784</v>
      </c>
      <c r="B2075" s="1" t="s">
        <v>11785</v>
      </c>
      <c r="C2075" s="1" t="s">
        <v>11786</v>
      </c>
      <c r="D2075" s="1" t="s">
        <v>557</v>
      </c>
      <c r="E2075" s="1" t="s">
        <v>254</v>
      </c>
      <c r="F2075" s="1" t="s">
        <v>135</v>
      </c>
      <c r="G2075" s="1" t="s">
        <v>136</v>
      </c>
      <c r="H2075" s="1" t="s">
        <v>137</v>
      </c>
      <c r="I2075" s="1" t="s">
        <v>44</v>
      </c>
      <c r="J2075" t="s">
        <v>65</v>
      </c>
      <c r="K2075" t="s">
        <v>66</v>
      </c>
      <c r="L2075" s="1" t="s">
        <v>11193</v>
      </c>
      <c r="M2075" s="1" t="s">
        <v>168</v>
      </c>
      <c r="N2075" s="1" t="s">
        <v>194</v>
      </c>
      <c r="O2075" s="1" t="s">
        <v>11787</v>
      </c>
      <c r="P2075" s="1" t="s">
        <v>11788</v>
      </c>
      <c r="Q2075">
        <v>82</v>
      </c>
      <c r="R2075">
        <v>26</v>
      </c>
      <c r="S2075">
        <v>56</v>
      </c>
      <c r="T2075">
        <v>50</v>
      </c>
      <c r="U2075">
        <v>25</v>
      </c>
      <c r="V2075">
        <v>200</v>
      </c>
      <c r="W2075" s="1" t="s">
        <v>181</v>
      </c>
      <c r="X2075" s="1" t="s">
        <v>182</v>
      </c>
      <c r="Y2075" s="1" t="s">
        <v>54</v>
      </c>
      <c r="Z2075">
        <v>12</v>
      </c>
      <c r="AA2075" s="2">
        <v>45696</v>
      </c>
      <c r="AB2075">
        <v>18885.34</v>
      </c>
      <c r="AC2075">
        <v>26118.400000000001</v>
      </c>
      <c r="AD2075">
        <v>1548597.88</v>
      </c>
      <c r="AE2075" s="1" t="s">
        <v>55</v>
      </c>
      <c r="AF2075" s="2">
        <v>46150</v>
      </c>
      <c r="AG2075" s="2">
        <v>45706</v>
      </c>
      <c r="AH2075" s="2">
        <v>46723</v>
      </c>
      <c r="AI2075" s="1" t="s">
        <v>91</v>
      </c>
      <c r="AJ2075" s="1" t="s">
        <v>92</v>
      </c>
    </row>
    <row r="2076" spans="1:36">
      <c r="A2076" s="1" t="s">
        <v>11789</v>
      </c>
      <c r="B2076" s="1" t="s">
        <v>11790</v>
      </c>
      <c r="C2076" s="1" t="s">
        <v>11791</v>
      </c>
      <c r="D2076" s="1" t="s">
        <v>740</v>
      </c>
      <c r="E2076" s="1" t="s">
        <v>275</v>
      </c>
      <c r="F2076" s="1" t="s">
        <v>622</v>
      </c>
      <c r="G2076" s="1" t="s">
        <v>693</v>
      </c>
      <c r="H2076" s="1" t="s">
        <v>43</v>
      </c>
      <c r="I2076" s="1" t="s">
        <v>44</v>
      </c>
      <c r="J2076" t="s">
        <v>82</v>
      </c>
      <c r="K2076" t="s">
        <v>83</v>
      </c>
      <c r="L2076" s="1" t="s">
        <v>11792</v>
      </c>
      <c r="M2076" s="1" t="s">
        <v>168</v>
      </c>
      <c r="N2076" s="1" t="s">
        <v>101</v>
      </c>
      <c r="O2076" s="1" t="s">
        <v>11793</v>
      </c>
      <c r="P2076" s="1" t="s">
        <v>11794</v>
      </c>
      <c r="Q2076">
        <v>-9</v>
      </c>
      <c r="R2076">
        <v>28</v>
      </c>
      <c r="S2076">
        <v>184</v>
      </c>
      <c r="T2076">
        <v>75</v>
      </c>
      <c r="U2076">
        <v>22</v>
      </c>
      <c r="V2076">
        <v>300</v>
      </c>
      <c r="W2076" s="1" t="s">
        <v>88</v>
      </c>
      <c r="X2076" s="1" t="s">
        <v>89</v>
      </c>
      <c r="Y2076" s="1" t="s">
        <v>90</v>
      </c>
      <c r="Z2076">
        <v>32</v>
      </c>
      <c r="AA2076" s="2">
        <v>46097</v>
      </c>
      <c r="AB2076">
        <v>220834.34</v>
      </c>
      <c r="AC2076">
        <v>326297.93</v>
      </c>
      <c r="AD2076">
        <v>46816880.079999998</v>
      </c>
      <c r="AE2076" s="1" t="s">
        <v>55</v>
      </c>
      <c r="AF2076" s="2">
        <v>46148</v>
      </c>
      <c r="AG2076" s="2">
        <v>46100</v>
      </c>
      <c r="AH2076" s="2"/>
      <c r="AI2076" s="1" t="s">
        <v>91</v>
      </c>
      <c r="AJ2076" s="1" t="s">
        <v>92</v>
      </c>
    </row>
    <row r="2077" spans="1:36">
      <c r="A2077" s="1" t="s">
        <v>11795</v>
      </c>
      <c r="B2077" s="1" t="s">
        <v>11796</v>
      </c>
      <c r="C2077" s="1" t="s">
        <v>11797</v>
      </c>
      <c r="D2077" s="1" t="s">
        <v>1240</v>
      </c>
      <c r="E2077" s="1" t="s">
        <v>243</v>
      </c>
      <c r="F2077" s="1" t="s">
        <v>244</v>
      </c>
      <c r="G2077" s="1" t="s">
        <v>778</v>
      </c>
      <c r="H2077" s="1" t="s">
        <v>43</v>
      </c>
      <c r="I2077" s="1" t="s">
        <v>44</v>
      </c>
      <c r="J2077" t="s">
        <v>65</v>
      </c>
      <c r="K2077" t="s">
        <v>66</v>
      </c>
      <c r="L2077" s="1" t="s">
        <v>171</v>
      </c>
      <c r="M2077" s="1" t="s">
        <v>114</v>
      </c>
      <c r="N2077" s="1" t="s">
        <v>49</v>
      </c>
      <c r="O2077" s="1" t="s">
        <v>11798</v>
      </c>
      <c r="P2077" s="1" t="s">
        <v>11799</v>
      </c>
      <c r="Q2077">
        <v>196</v>
      </c>
      <c r="R2077">
        <v>9</v>
      </c>
      <c r="S2077">
        <v>187</v>
      </c>
      <c r="T2077">
        <v>75</v>
      </c>
      <c r="U2077">
        <v>22</v>
      </c>
      <c r="V2077">
        <v>300</v>
      </c>
      <c r="W2077" s="1" t="s">
        <v>52</v>
      </c>
      <c r="X2077" s="1" t="s">
        <v>53</v>
      </c>
      <c r="Y2077" s="1" t="s">
        <v>54</v>
      </c>
      <c r="Z2077">
        <v>5</v>
      </c>
      <c r="AA2077" s="2">
        <v>45994</v>
      </c>
      <c r="AB2077">
        <v>66701.98</v>
      </c>
      <c r="AC2077">
        <v>84894.36</v>
      </c>
      <c r="AD2077">
        <v>13073588.08</v>
      </c>
      <c r="AE2077" s="1" t="s">
        <v>55</v>
      </c>
      <c r="AF2077" s="2">
        <v>46163</v>
      </c>
      <c r="AG2077" s="2">
        <v>46005</v>
      </c>
      <c r="AH2077" s="2"/>
      <c r="AI2077" s="1" t="s">
        <v>91</v>
      </c>
      <c r="AJ2077" s="1" t="s">
        <v>92</v>
      </c>
    </row>
    <row r="2078" spans="1:36">
      <c r="A2078" s="1" t="s">
        <v>11800</v>
      </c>
      <c r="B2078" s="1" t="s">
        <v>11801</v>
      </c>
      <c r="C2078" s="1" t="s">
        <v>11802</v>
      </c>
      <c r="D2078" s="1" t="s">
        <v>109</v>
      </c>
      <c r="E2078" s="1" t="s">
        <v>110</v>
      </c>
      <c r="F2078" s="1" t="s">
        <v>111</v>
      </c>
      <c r="G2078" s="1" t="s">
        <v>112</v>
      </c>
      <c r="H2078" s="1" t="s">
        <v>43</v>
      </c>
      <c r="I2078" s="1" t="s">
        <v>44</v>
      </c>
      <c r="J2078" t="s">
        <v>45</v>
      </c>
      <c r="K2078" t="s">
        <v>46</v>
      </c>
      <c r="L2078" s="1" t="s">
        <v>3463</v>
      </c>
      <c r="M2078" s="1" t="s">
        <v>48</v>
      </c>
      <c r="N2078" s="1" t="s">
        <v>49</v>
      </c>
      <c r="O2078" s="1" t="s">
        <v>11803</v>
      </c>
      <c r="P2078" s="1" t="s">
        <v>11804</v>
      </c>
      <c r="Q2078">
        <v>181</v>
      </c>
      <c r="R2078">
        <v>3</v>
      </c>
      <c r="S2078">
        <v>178</v>
      </c>
      <c r="T2078">
        <v>60</v>
      </c>
      <c r="U2078">
        <v>30</v>
      </c>
      <c r="V2078">
        <v>300</v>
      </c>
      <c r="W2078" s="1" t="s">
        <v>259</v>
      </c>
      <c r="X2078" s="1" t="s">
        <v>260</v>
      </c>
      <c r="Y2078" s="1" t="s">
        <v>54</v>
      </c>
      <c r="Z2078">
        <v>9</v>
      </c>
      <c r="AA2078" s="2">
        <v>45676</v>
      </c>
      <c r="AB2078">
        <v>178903.52</v>
      </c>
      <c r="AC2078">
        <v>220740.82</v>
      </c>
      <c r="AD2078">
        <v>32381537.120000001</v>
      </c>
      <c r="AE2078" s="1" t="s">
        <v>55</v>
      </c>
      <c r="AF2078" s="2">
        <v>46194</v>
      </c>
      <c r="AG2078" s="2">
        <v>45689</v>
      </c>
      <c r="AH2078" s="2"/>
      <c r="AI2078" s="1" t="s">
        <v>91</v>
      </c>
      <c r="AJ2078" s="1" t="s">
        <v>92</v>
      </c>
    </row>
    <row r="2079" spans="1:36">
      <c r="A2079" s="1" t="s">
        <v>11805</v>
      </c>
      <c r="B2079" s="1" t="s">
        <v>11806</v>
      </c>
      <c r="C2079" s="1" t="s">
        <v>11807</v>
      </c>
      <c r="D2079" s="1" t="s">
        <v>564</v>
      </c>
      <c r="E2079" s="1" t="s">
        <v>265</v>
      </c>
      <c r="F2079" s="1" t="s">
        <v>266</v>
      </c>
      <c r="G2079" s="1" t="s">
        <v>313</v>
      </c>
      <c r="H2079" s="1" t="s">
        <v>43</v>
      </c>
      <c r="I2079" s="1" t="s">
        <v>44</v>
      </c>
      <c r="J2079" t="s">
        <v>82</v>
      </c>
      <c r="K2079" t="s">
        <v>83</v>
      </c>
      <c r="L2079" s="1" t="s">
        <v>11808</v>
      </c>
      <c r="M2079" s="1" t="s">
        <v>85</v>
      </c>
      <c r="N2079" s="1" t="s">
        <v>194</v>
      </c>
      <c r="O2079" s="1" t="s">
        <v>11809</v>
      </c>
      <c r="P2079" s="1" t="s">
        <v>11810</v>
      </c>
      <c r="Q2079">
        <v>101</v>
      </c>
      <c r="R2079">
        <v>19</v>
      </c>
      <c r="S2079">
        <v>82</v>
      </c>
      <c r="T2079">
        <v>75</v>
      </c>
      <c r="U2079">
        <v>22</v>
      </c>
      <c r="V2079">
        <v>450</v>
      </c>
      <c r="W2079" s="1" t="s">
        <v>151</v>
      </c>
      <c r="X2079" s="1" t="s">
        <v>152</v>
      </c>
      <c r="Y2079" s="1" t="s">
        <v>153</v>
      </c>
      <c r="Z2079">
        <v>39</v>
      </c>
      <c r="AA2079" s="2">
        <v>46086</v>
      </c>
      <c r="AB2079">
        <v>519140.93</v>
      </c>
      <c r="AC2079">
        <v>682268.55</v>
      </c>
      <c r="AD2079">
        <v>52433233.93</v>
      </c>
      <c r="AE2079" s="1" t="s">
        <v>55</v>
      </c>
      <c r="AF2079" s="2">
        <v>46188</v>
      </c>
      <c r="AG2079" s="2">
        <v>46091</v>
      </c>
      <c r="AH2079" s="2"/>
      <c r="AI2079" s="1" t="s">
        <v>91</v>
      </c>
      <c r="AJ2079" s="1" t="s">
        <v>92</v>
      </c>
    </row>
    <row r="2080" spans="1:36">
      <c r="A2080" s="1" t="s">
        <v>11811</v>
      </c>
      <c r="B2080" s="1" t="s">
        <v>11812</v>
      </c>
      <c r="C2080" s="1" t="s">
        <v>11813</v>
      </c>
      <c r="D2080" s="1" t="s">
        <v>521</v>
      </c>
      <c r="E2080" s="1" t="s">
        <v>243</v>
      </c>
      <c r="F2080" s="1" t="s">
        <v>244</v>
      </c>
      <c r="G2080" s="1" t="s">
        <v>778</v>
      </c>
      <c r="H2080" s="1" t="s">
        <v>43</v>
      </c>
      <c r="I2080" s="1" t="s">
        <v>44</v>
      </c>
      <c r="J2080" t="s">
        <v>65</v>
      </c>
      <c r="K2080" t="s">
        <v>66</v>
      </c>
      <c r="L2080" s="1" t="s">
        <v>2908</v>
      </c>
      <c r="M2080" s="1" t="s">
        <v>48</v>
      </c>
      <c r="N2080" s="1" t="s">
        <v>49</v>
      </c>
      <c r="O2080" s="1" t="s">
        <v>11814</v>
      </c>
      <c r="P2080" s="1" t="s">
        <v>11815</v>
      </c>
      <c r="Q2080">
        <v>46</v>
      </c>
      <c r="R2080">
        <v>15</v>
      </c>
      <c r="S2080">
        <v>31</v>
      </c>
      <c r="T2080">
        <v>20</v>
      </c>
      <c r="U2080">
        <v>6</v>
      </c>
      <c r="V2080">
        <v>160</v>
      </c>
      <c r="W2080" s="1" t="s">
        <v>72</v>
      </c>
      <c r="X2080" s="1" t="s">
        <v>73</v>
      </c>
      <c r="Y2080" s="1" t="s">
        <v>74</v>
      </c>
      <c r="Z2080">
        <v>16</v>
      </c>
      <c r="AA2080" s="2">
        <v>45904</v>
      </c>
      <c r="AB2080">
        <v>172633.15</v>
      </c>
      <c r="AC2080">
        <v>219603.49</v>
      </c>
      <c r="AD2080">
        <v>7941124.9000000004</v>
      </c>
      <c r="AE2080" s="1" t="s">
        <v>55</v>
      </c>
      <c r="AF2080" s="2">
        <v>46144</v>
      </c>
      <c r="AG2080" s="2">
        <v>45915</v>
      </c>
      <c r="AH2080" s="2"/>
      <c r="AI2080" s="1" t="s">
        <v>91</v>
      </c>
      <c r="AJ2080" s="1" t="s">
        <v>92</v>
      </c>
    </row>
    <row r="2081" spans="1:36">
      <c r="A2081" s="1" t="s">
        <v>11816</v>
      </c>
      <c r="B2081" s="1" t="s">
        <v>11817</v>
      </c>
      <c r="C2081" s="1" t="s">
        <v>11818</v>
      </c>
      <c r="D2081" s="1" t="s">
        <v>253</v>
      </c>
      <c r="E2081" s="1" t="s">
        <v>254</v>
      </c>
      <c r="F2081" s="1" t="s">
        <v>217</v>
      </c>
      <c r="G2081" s="1" t="s">
        <v>255</v>
      </c>
      <c r="H2081" s="1" t="s">
        <v>43</v>
      </c>
      <c r="I2081" s="1" t="s">
        <v>44</v>
      </c>
      <c r="J2081" t="s">
        <v>45</v>
      </c>
      <c r="K2081" t="s">
        <v>46</v>
      </c>
      <c r="L2081" s="1" t="s">
        <v>11819</v>
      </c>
      <c r="M2081" s="1" t="s">
        <v>168</v>
      </c>
      <c r="N2081" s="1" t="s">
        <v>49</v>
      </c>
      <c r="O2081" s="1" t="s">
        <v>11820</v>
      </c>
      <c r="P2081" s="1" t="s">
        <v>11821</v>
      </c>
      <c r="Q2081">
        <v>55</v>
      </c>
      <c r="R2081">
        <v>6</v>
      </c>
      <c r="S2081">
        <v>49</v>
      </c>
      <c r="T2081">
        <v>40</v>
      </c>
      <c r="U2081">
        <v>12</v>
      </c>
      <c r="V2081">
        <v>320</v>
      </c>
      <c r="W2081" s="1" t="s">
        <v>181</v>
      </c>
      <c r="X2081" s="1" t="s">
        <v>182</v>
      </c>
      <c r="Y2081" s="1" t="s">
        <v>54</v>
      </c>
      <c r="Z2081">
        <v>10</v>
      </c>
      <c r="AA2081" s="2">
        <v>45722</v>
      </c>
      <c r="AB2081">
        <v>207541.25</v>
      </c>
      <c r="AC2081">
        <v>299240.51</v>
      </c>
      <c r="AD2081">
        <v>11414768.75</v>
      </c>
      <c r="AE2081" s="1" t="s">
        <v>55</v>
      </c>
      <c r="AF2081" s="2">
        <v>46192</v>
      </c>
      <c r="AG2081" s="2">
        <v>45725</v>
      </c>
      <c r="AH2081" s="2"/>
      <c r="AI2081" s="1" t="s">
        <v>91</v>
      </c>
      <c r="AJ2081" s="1" t="s">
        <v>92</v>
      </c>
    </row>
    <row r="2082" spans="1:36">
      <c r="A2082" s="1" t="s">
        <v>11822</v>
      </c>
      <c r="B2082" s="1" t="s">
        <v>11823</v>
      </c>
      <c r="C2082" s="1" t="s">
        <v>11824</v>
      </c>
      <c r="D2082" s="1" t="s">
        <v>1009</v>
      </c>
      <c r="E2082" s="1" t="s">
        <v>186</v>
      </c>
      <c r="F2082" s="1" t="s">
        <v>363</v>
      </c>
      <c r="G2082" s="1" t="s">
        <v>364</v>
      </c>
      <c r="H2082" s="1" t="s">
        <v>43</v>
      </c>
      <c r="I2082" s="1" t="s">
        <v>201</v>
      </c>
      <c r="J2082" t="s">
        <v>65</v>
      </c>
      <c r="K2082" t="s">
        <v>66</v>
      </c>
      <c r="L2082" s="1" t="s">
        <v>7922</v>
      </c>
      <c r="M2082" s="1" t="s">
        <v>168</v>
      </c>
      <c r="N2082" s="1" t="s">
        <v>203</v>
      </c>
      <c r="O2082" s="1" t="s">
        <v>11825</v>
      </c>
      <c r="P2082" s="1" t="s">
        <v>11826</v>
      </c>
      <c r="Q2082">
        <v>197</v>
      </c>
      <c r="R2082">
        <v>7</v>
      </c>
      <c r="S2082">
        <v>190</v>
      </c>
      <c r="T2082">
        <v>50</v>
      </c>
      <c r="U2082">
        <v>25</v>
      </c>
      <c r="V2082">
        <v>400</v>
      </c>
      <c r="W2082" s="1" t="s">
        <v>181</v>
      </c>
      <c r="X2082" s="1" t="s">
        <v>182</v>
      </c>
      <c r="Y2082" s="1" t="s">
        <v>54</v>
      </c>
      <c r="Z2082">
        <v>12</v>
      </c>
      <c r="AA2082" s="2">
        <v>45717</v>
      </c>
      <c r="AB2082">
        <v>62957.25</v>
      </c>
      <c r="AC2082">
        <v>94068.81</v>
      </c>
      <c r="AD2082">
        <v>12402578.25</v>
      </c>
      <c r="AE2082" s="1" t="s">
        <v>55</v>
      </c>
      <c r="AF2082" s="2">
        <v>46165</v>
      </c>
      <c r="AG2082" s="2">
        <v>45725</v>
      </c>
      <c r="AH2082" s="2"/>
      <c r="AI2082" s="1" t="s">
        <v>91</v>
      </c>
      <c r="AJ2082" s="1" t="s">
        <v>92</v>
      </c>
    </row>
    <row r="2083" spans="1:36">
      <c r="A2083" s="1" t="s">
        <v>11827</v>
      </c>
      <c r="B2083" s="1" t="s">
        <v>11828</v>
      </c>
      <c r="C2083" s="1" t="s">
        <v>11829</v>
      </c>
      <c r="D2083" s="1" t="s">
        <v>413</v>
      </c>
      <c r="E2083" s="1" t="s">
        <v>146</v>
      </c>
      <c r="F2083" s="1" t="s">
        <v>244</v>
      </c>
      <c r="G2083" s="1" t="s">
        <v>778</v>
      </c>
      <c r="H2083" s="1" t="s">
        <v>43</v>
      </c>
      <c r="I2083" s="1" t="s">
        <v>44</v>
      </c>
      <c r="J2083" t="s">
        <v>65</v>
      </c>
      <c r="K2083" t="s">
        <v>66</v>
      </c>
      <c r="L2083" s="1" t="s">
        <v>11830</v>
      </c>
      <c r="M2083" s="1" t="s">
        <v>168</v>
      </c>
      <c r="N2083" s="1" t="s">
        <v>69</v>
      </c>
      <c r="O2083" s="1" t="s">
        <v>11831</v>
      </c>
      <c r="P2083" s="1" t="s">
        <v>11832</v>
      </c>
      <c r="Q2083">
        <v>76</v>
      </c>
      <c r="R2083">
        <v>13</v>
      </c>
      <c r="S2083">
        <v>63</v>
      </c>
      <c r="T2083">
        <v>10</v>
      </c>
      <c r="U2083">
        <v>5</v>
      </c>
      <c r="V2083">
        <v>100</v>
      </c>
      <c r="W2083" s="1" t="s">
        <v>229</v>
      </c>
      <c r="X2083" s="1" t="s">
        <v>230</v>
      </c>
      <c r="Y2083" s="1" t="s">
        <v>153</v>
      </c>
      <c r="Z2083">
        <v>35</v>
      </c>
      <c r="AA2083" s="2">
        <v>45908</v>
      </c>
      <c r="AB2083">
        <v>299047.31</v>
      </c>
      <c r="AC2083">
        <v>411901</v>
      </c>
      <c r="AD2083">
        <v>22727595.559999999</v>
      </c>
      <c r="AE2083" s="1" t="s">
        <v>55</v>
      </c>
      <c r="AF2083" s="2">
        <v>46151</v>
      </c>
      <c r="AG2083" s="2">
        <v>45919</v>
      </c>
      <c r="AH2083" s="2"/>
      <c r="AI2083" s="1" t="s">
        <v>91</v>
      </c>
      <c r="AJ2083" s="1" t="s">
        <v>92</v>
      </c>
    </row>
    <row r="2084" spans="1:36">
      <c r="A2084" s="1" t="s">
        <v>11833</v>
      </c>
      <c r="B2084" s="1" t="s">
        <v>11834</v>
      </c>
      <c r="C2084" s="1" t="s">
        <v>11835</v>
      </c>
      <c r="D2084" s="1" t="s">
        <v>1033</v>
      </c>
      <c r="E2084" s="1" t="s">
        <v>62</v>
      </c>
      <c r="F2084" s="1" t="s">
        <v>217</v>
      </c>
      <c r="G2084" s="1" t="s">
        <v>487</v>
      </c>
      <c r="H2084" s="1" t="s">
        <v>43</v>
      </c>
      <c r="I2084" s="1" t="s">
        <v>201</v>
      </c>
      <c r="J2084" t="s">
        <v>45</v>
      </c>
      <c r="K2084" t="s">
        <v>46</v>
      </c>
      <c r="L2084" s="1" t="s">
        <v>11836</v>
      </c>
      <c r="M2084" s="1" t="s">
        <v>68</v>
      </c>
      <c r="N2084" s="1" t="s">
        <v>236</v>
      </c>
      <c r="O2084" s="1" t="s">
        <v>11837</v>
      </c>
      <c r="P2084" s="1" t="s">
        <v>11838</v>
      </c>
      <c r="Q2084">
        <v>174</v>
      </c>
      <c r="R2084">
        <v>16</v>
      </c>
      <c r="S2084">
        <v>158</v>
      </c>
      <c r="T2084">
        <v>30</v>
      </c>
      <c r="U2084">
        <v>12</v>
      </c>
      <c r="V2084">
        <v>150</v>
      </c>
      <c r="W2084" s="1" t="s">
        <v>259</v>
      </c>
      <c r="X2084" s="1" t="s">
        <v>260</v>
      </c>
      <c r="Y2084" s="1" t="s">
        <v>54</v>
      </c>
      <c r="Z2084">
        <v>10</v>
      </c>
      <c r="AA2084" s="2">
        <v>45953</v>
      </c>
      <c r="AB2084">
        <v>252930.57</v>
      </c>
      <c r="AC2084">
        <v>358720.79</v>
      </c>
      <c r="AD2084">
        <v>44009919.18</v>
      </c>
      <c r="AE2084" s="1" t="s">
        <v>55</v>
      </c>
      <c r="AF2084" s="2">
        <v>46166</v>
      </c>
      <c r="AG2084" s="2">
        <v>45968</v>
      </c>
      <c r="AH2084" s="2"/>
      <c r="AI2084" s="1" t="s">
        <v>410</v>
      </c>
      <c r="AJ2084" s="1" t="s">
        <v>92</v>
      </c>
    </row>
    <row r="2085" spans="1:36">
      <c r="A2085" s="1" t="s">
        <v>11839</v>
      </c>
      <c r="B2085" s="1" t="s">
        <v>11840</v>
      </c>
      <c r="C2085" s="1" t="s">
        <v>11841</v>
      </c>
      <c r="D2085" s="1" t="s">
        <v>303</v>
      </c>
      <c r="E2085" s="1" t="s">
        <v>146</v>
      </c>
      <c r="F2085" s="1" t="s">
        <v>63</v>
      </c>
      <c r="G2085" s="1" t="s">
        <v>384</v>
      </c>
      <c r="H2085" s="1" t="s">
        <v>43</v>
      </c>
      <c r="I2085" s="1" t="s">
        <v>44</v>
      </c>
      <c r="J2085" t="s">
        <v>45</v>
      </c>
      <c r="K2085" t="s">
        <v>46</v>
      </c>
      <c r="L2085" s="1" t="s">
        <v>11842</v>
      </c>
      <c r="M2085" s="1" t="s">
        <v>100</v>
      </c>
      <c r="N2085" s="1" t="s">
        <v>278</v>
      </c>
      <c r="O2085" s="1" t="s">
        <v>11843</v>
      </c>
      <c r="P2085" s="1" t="s">
        <v>11844</v>
      </c>
      <c r="Q2085">
        <v>451</v>
      </c>
      <c r="R2085">
        <v>61</v>
      </c>
      <c r="S2085">
        <v>390</v>
      </c>
      <c r="T2085">
        <v>50</v>
      </c>
      <c r="U2085">
        <v>25</v>
      </c>
      <c r="V2085">
        <v>500</v>
      </c>
      <c r="W2085" s="1" t="s">
        <v>72</v>
      </c>
      <c r="X2085" s="1" t="s">
        <v>73</v>
      </c>
      <c r="Y2085" s="1" t="s">
        <v>74</v>
      </c>
      <c r="Z2085">
        <v>14</v>
      </c>
      <c r="AA2085" s="2">
        <v>46041</v>
      </c>
      <c r="AB2085">
        <v>102043.3</v>
      </c>
      <c r="AC2085">
        <v>151955.63</v>
      </c>
      <c r="AD2085">
        <v>46021528.299999997</v>
      </c>
      <c r="AE2085" s="1" t="s">
        <v>55</v>
      </c>
      <c r="AF2085" s="2">
        <v>46145</v>
      </c>
      <c r="AG2085" s="2">
        <v>46043</v>
      </c>
      <c r="AH2085" s="2">
        <v>46906</v>
      </c>
      <c r="AI2085" s="1" t="s">
        <v>91</v>
      </c>
      <c r="AJ2085" s="1" t="s">
        <v>92</v>
      </c>
    </row>
    <row r="2086" spans="1:36">
      <c r="A2086" s="1" t="s">
        <v>11845</v>
      </c>
      <c r="B2086" s="1" t="s">
        <v>11846</v>
      </c>
      <c r="C2086" s="1" t="s">
        <v>11847</v>
      </c>
      <c r="D2086" s="1" t="s">
        <v>894</v>
      </c>
      <c r="E2086" s="1" t="s">
        <v>275</v>
      </c>
      <c r="F2086" s="1" t="s">
        <v>622</v>
      </c>
      <c r="G2086" s="1" t="s">
        <v>747</v>
      </c>
      <c r="H2086" s="1" t="s">
        <v>43</v>
      </c>
      <c r="I2086" s="1" t="s">
        <v>44</v>
      </c>
      <c r="J2086" t="s">
        <v>45</v>
      </c>
      <c r="K2086" t="s">
        <v>46</v>
      </c>
      <c r="L2086" s="1" t="s">
        <v>11652</v>
      </c>
      <c r="M2086" s="1" t="s">
        <v>68</v>
      </c>
      <c r="N2086" s="1" t="s">
        <v>101</v>
      </c>
      <c r="O2086" s="1" t="s">
        <v>1709</v>
      </c>
      <c r="P2086" s="1" t="s">
        <v>11848</v>
      </c>
      <c r="Q2086">
        <v>151</v>
      </c>
      <c r="R2086">
        <v>54</v>
      </c>
      <c r="S2086">
        <v>97</v>
      </c>
      <c r="T2086">
        <v>40</v>
      </c>
      <c r="U2086">
        <v>20</v>
      </c>
      <c r="V2086">
        <v>320</v>
      </c>
      <c r="W2086" s="1" t="s">
        <v>151</v>
      </c>
      <c r="X2086" s="1" t="s">
        <v>152</v>
      </c>
      <c r="Y2086" s="1" t="s">
        <v>153</v>
      </c>
      <c r="Z2086">
        <v>39</v>
      </c>
      <c r="AA2086" s="2">
        <v>45969</v>
      </c>
      <c r="AB2086">
        <v>477689.45</v>
      </c>
      <c r="AC2086">
        <v>622713.25</v>
      </c>
      <c r="AD2086">
        <v>72131106.950000003</v>
      </c>
      <c r="AE2086" s="1" t="s">
        <v>55</v>
      </c>
      <c r="AF2086" s="2">
        <v>46183</v>
      </c>
      <c r="AG2086" s="2">
        <v>45971</v>
      </c>
      <c r="AH2086" s="2"/>
      <c r="AI2086" s="1" t="s">
        <v>91</v>
      </c>
      <c r="AJ2086" s="1" t="s">
        <v>92</v>
      </c>
    </row>
    <row r="2087" spans="1:36">
      <c r="A2087" s="1" t="s">
        <v>11849</v>
      </c>
      <c r="B2087" s="1" t="s">
        <v>11850</v>
      </c>
      <c r="C2087" s="1" t="s">
        <v>11851</v>
      </c>
      <c r="D2087" s="1" t="s">
        <v>486</v>
      </c>
      <c r="E2087" s="1" t="s">
        <v>254</v>
      </c>
      <c r="F2087" s="1" t="s">
        <v>217</v>
      </c>
      <c r="G2087" s="1" t="s">
        <v>218</v>
      </c>
      <c r="H2087" s="1" t="s">
        <v>43</v>
      </c>
      <c r="I2087" s="1" t="s">
        <v>44</v>
      </c>
      <c r="J2087" t="s">
        <v>82</v>
      </c>
      <c r="K2087" t="s">
        <v>83</v>
      </c>
      <c r="L2087" s="1" t="s">
        <v>11852</v>
      </c>
      <c r="M2087" s="1" t="s">
        <v>114</v>
      </c>
      <c r="N2087" s="1" t="s">
        <v>236</v>
      </c>
      <c r="O2087" s="1" t="s">
        <v>11853</v>
      </c>
      <c r="P2087" s="1" t="s">
        <v>11854</v>
      </c>
      <c r="Q2087">
        <v>0</v>
      </c>
      <c r="R2087">
        <v>0</v>
      </c>
      <c r="S2087">
        <v>0</v>
      </c>
      <c r="T2087">
        <v>10</v>
      </c>
      <c r="U2087">
        <v>4</v>
      </c>
      <c r="V2087">
        <v>40</v>
      </c>
      <c r="W2087" s="1" t="s">
        <v>151</v>
      </c>
      <c r="X2087" s="1" t="s">
        <v>152</v>
      </c>
      <c r="Y2087" s="1" t="s">
        <v>153</v>
      </c>
      <c r="Z2087">
        <v>36</v>
      </c>
      <c r="AA2087" s="2">
        <v>46004</v>
      </c>
      <c r="AB2087">
        <v>421715.20000000001</v>
      </c>
      <c r="AC2087">
        <v>600387.13</v>
      </c>
      <c r="AD2087">
        <v>0</v>
      </c>
      <c r="AE2087" s="1" t="s">
        <v>55</v>
      </c>
      <c r="AF2087" s="2">
        <v>46160</v>
      </c>
      <c r="AG2087" s="2">
        <v>46015</v>
      </c>
      <c r="AH2087" s="2"/>
      <c r="AI2087" s="1" t="s">
        <v>56</v>
      </c>
      <c r="AJ2087" s="1" t="s">
        <v>57</v>
      </c>
    </row>
    <row r="2088" spans="1:36">
      <c r="A2088" s="1" t="s">
        <v>11855</v>
      </c>
      <c r="B2088" s="1" t="s">
        <v>11856</v>
      </c>
      <c r="C2088" s="1" t="s">
        <v>11857</v>
      </c>
      <c r="D2088" s="1" t="s">
        <v>61</v>
      </c>
      <c r="E2088" s="1" t="s">
        <v>62</v>
      </c>
      <c r="F2088" s="1" t="s">
        <v>63</v>
      </c>
      <c r="G2088" s="1" t="s">
        <v>64</v>
      </c>
      <c r="H2088" s="1" t="s">
        <v>43</v>
      </c>
      <c r="I2088" s="1" t="s">
        <v>44</v>
      </c>
      <c r="J2088" t="s">
        <v>45</v>
      </c>
      <c r="K2088" t="s">
        <v>46</v>
      </c>
      <c r="L2088" s="1" t="s">
        <v>5906</v>
      </c>
      <c r="M2088" s="1" t="s">
        <v>114</v>
      </c>
      <c r="N2088" s="1" t="s">
        <v>69</v>
      </c>
      <c r="O2088" s="1" t="s">
        <v>11858</v>
      </c>
      <c r="P2088" s="1" t="s">
        <v>11859</v>
      </c>
      <c r="Q2088">
        <v>17</v>
      </c>
      <c r="R2088">
        <v>0</v>
      </c>
      <c r="S2088">
        <v>17</v>
      </c>
      <c r="T2088">
        <v>10</v>
      </c>
      <c r="U2088">
        <v>5</v>
      </c>
      <c r="V2088">
        <v>100</v>
      </c>
      <c r="W2088" s="1" t="s">
        <v>259</v>
      </c>
      <c r="X2088" s="1" t="s">
        <v>260</v>
      </c>
      <c r="Y2088" s="1" t="s">
        <v>54</v>
      </c>
      <c r="Z2088">
        <v>6</v>
      </c>
      <c r="AA2088" s="2">
        <v>46080</v>
      </c>
      <c r="AB2088">
        <v>97767.82</v>
      </c>
      <c r="AC2088">
        <v>145097.92000000001</v>
      </c>
      <c r="AD2088">
        <v>1662052.94</v>
      </c>
      <c r="AE2088" s="1" t="s">
        <v>55</v>
      </c>
      <c r="AF2088" s="2">
        <v>46155</v>
      </c>
      <c r="AG2088" s="2">
        <v>46082</v>
      </c>
      <c r="AH2088" s="2">
        <v>46338</v>
      </c>
      <c r="AI2088" s="1" t="s">
        <v>91</v>
      </c>
      <c r="AJ2088" s="1" t="s">
        <v>92</v>
      </c>
    </row>
    <row r="2089" spans="1:36">
      <c r="A2089" s="1" t="s">
        <v>11860</v>
      </c>
      <c r="B2089" s="1" t="s">
        <v>11861</v>
      </c>
      <c r="C2089" s="1" t="s">
        <v>11862</v>
      </c>
      <c r="D2089" s="1" t="s">
        <v>355</v>
      </c>
      <c r="E2089" s="1" t="s">
        <v>62</v>
      </c>
      <c r="F2089" s="1" t="s">
        <v>123</v>
      </c>
      <c r="G2089" s="1" t="s">
        <v>200</v>
      </c>
      <c r="H2089" s="1" t="s">
        <v>43</v>
      </c>
      <c r="I2089" s="1" t="s">
        <v>201</v>
      </c>
      <c r="J2089" t="s">
        <v>65</v>
      </c>
      <c r="K2089" t="s">
        <v>66</v>
      </c>
      <c r="L2089" s="1" t="s">
        <v>11863</v>
      </c>
      <c r="M2089" s="1" t="s">
        <v>168</v>
      </c>
      <c r="N2089" s="1" t="s">
        <v>69</v>
      </c>
      <c r="O2089" s="1" t="s">
        <v>11864</v>
      </c>
      <c r="P2089" s="1" t="s">
        <v>11865</v>
      </c>
      <c r="Q2089">
        <v>149</v>
      </c>
      <c r="R2089">
        <v>4</v>
      </c>
      <c r="S2089">
        <v>145</v>
      </c>
      <c r="T2089">
        <v>60</v>
      </c>
      <c r="U2089">
        <v>18</v>
      </c>
      <c r="V2089">
        <v>300</v>
      </c>
      <c r="W2089" s="1" t="s">
        <v>444</v>
      </c>
      <c r="X2089" s="1" t="s">
        <v>445</v>
      </c>
      <c r="Y2089" s="1" t="s">
        <v>74</v>
      </c>
      <c r="Z2089">
        <v>19</v>
      </c>
      <c r="AA2089" s="2">
        <v>45676</v>
      </c>
      <c r="AB2089">
        <v>346747.23</v>
      </c>
      <c r="AC2089">
        <v>500845.66</v>
      </c>
      <c r="AD2089">
        <v>51665337.270000003</v>
      </c>
      <c r="AE2089" s="1" t="s">
        <v>55</v>
      </c>
      <c r="AF2089" s="2">
        <v>46161</v>
      </c>
      <c r="AG2089" s="2">
        <v>45677</v>
      </c>
      <c r="AH2089" s="2"/>
      <c r="AI2089" s="1" t="s">
        <v>91</v>
      </c>
      <c r="AJ2089" s="1" t="s">
        <v>92</v>
      </c>
    </row>
    <row r="2090" spans="1:36">
      <c r="A2090" s="1" t="s">
        <v>11866</v>
      </c>
      <c r="B2090" s="1" t="s">
        <v>11867</v>
      </c>
      <c r="C2090" s="1" t="s">
        <v>11868</v>
      </c>
      <c r="D2090" s="1" t="s">
        <v>355</v>
      </c>
      <c r="E2090" s="1" t="s">
        <v>62</v>
      </c>
      <c r="F2090" s="1" t="s">
        <v>123</v>
      </c>
      <c r="G2090" s="1" t="s">
        <v>124</v>
      </c>
      <c r="H2090" s="1" t="s">
        <v>43</v>
      </c>
      <c r="I2090" s="1" t="s">
        <v>44</v>
      </c>
      <c r="J2090" t="s">
        <v>45</v>
      </c>
      <c r="K2090" t="s">
        <v>46</v>
      </c>
      <c r="L2090" s="1" t="s">
        <v>11869</v>
      </c>
      <c r="M2090" s="1" t="s">
        <v>68</v>
      </c>
      <c r="N2090" s="1" t="s">
        <v>69</v>
      </c>
      <c r="O2090" s="1" t="s">
        <v>11870</v>
      </c>
      <c r="P2090" s="1" t="s">
        <v>11871</v>
      </c>
      <c r="Q2090">
        <v>26</v>
      </c>
      <c r="R2090">
        <v>10</v>
      </c>
      <c r="S2090">
        <v>16</v>
      </c>
      <c r="T2090">
        <v>10</v>
      </c>
      <c r="U2090">
        <v>4</v>
      </c>
      <c r="V2090">
        <v>40</v>
      </c>
      <c r="W2090" s="1" t="s">
        <v>52</v>
      </c>
      <c r="X2090" s="1" t="s">
        <v>53</v>
      </c>
      <c r="Y2090" s="1" t="s">
        <v>54</v>
      </c>
      <c r="Z2090">
        <v>8</v>
      </c>
      <c r="AA2090" s="2">
        <v>46102</v>
      </c>
      <c r="AB2090">
        <v>344764.31</v>
      </c>
      <c r="AC2090">
        <v>445979.56</v>
      </c>
      <c r="AD2090">
        <v>8963872.0600000005</v>
      </c>
      <c r="AE2090" s="1" t="s">
        <v>55</v>
      </c>
      <c r="AF2090" s="2">
        <v>46147</v>
      </c>
      <c r="AG2090" s="2">
        <v>46116</v>
      </c>
      <c r="AH2090" s="2"/>
      <c r="AI2090" s="1" t="s">
        <v>91</v>
      </c>
      <c r="AJ2090" s="1" t="s">
        <v>92</v>
      </c>
    </row>
    <row r="2091" spans="1:36">
      <c r="A2091" s="1" t="s">
        <v>11872</v>
      </c>
      <c r="B2091" s="1" t="s">
        <v>11873</v>
      </c>
      <c r="C2091" s="1" t="s">
        <v>11874</v>
      </c>
      <c r="D2091" s="1" t="s">
        <v>1087</v>
      </c>
      <c r="E2091" s="1" t="s">
        <v>79</v>
      </c>
      <c r="F2091" s="1" t="s">
        <v>80</v>
      </c>
      <c r="G2091" s="1" t="s">
        <v>285</v>
      </c>
      <c r="H2091" s="1" t="s">
        <v>43</v>
      </c>
      <c r="I2091" s="1" t="s">
        <v>44</v>
      </c>
      <c r="J2091" t="s">
        <v>65</v>
      </c>
      <c r="K2091" t="s">
        <v>66</v>
      </c>
      <c r="L2091" s="1" t="s">
        <v>171</v>
      </c>
      <c r="M2091" s="1" t="s">
        <v>168</v>
      </c>
      <c r="N2091" s="1" t="s">
        <v>115</v>
      </c>
      <c r="O2091" s="1" t="s">
        <v>11875</v>
      </c>
      <c r="P2091" s="1" t="s">
        <v>11876</v>
      </c>
      <c r="Q2091">
        <v>26</v>
      </c>
      <c r="R2091">
        <v>10</v>
      </c>
      <c r="S2091">
        <v>16</v>
      </c>
      <c r="T2091">
        <v>25</v>
      </c>
      <c r="U2091">
        <v>12</v>
      </c>
      <c r="V2091">
        <v>250</v>
      </c>
      <c r="W2091" s="1" t="s">
        <v>229</v>
      </c>
      <c r="X2091" s="1" t="s">
        <v>230</v>
      </c>
      <c r="Y2091" s="1" t="s">
        <v>153</v>
      </c>
      <c r="Z2091">
        <v>30</v>
      </c>
      <c r="AA2091" s="2">
        <v>45743</v>
      </c>
      <c r="AB2091">
        <v>609236.56999999995</v>
      </c>
      <c r="AC2091">
        <v>882353.07</v>
      </c>
      <c r="AD2091">
        <v>15840150.82</v>
      </c>
      <c r="AE2091" s="1" t="s">
        <v>55</v>
      </c>
      <c r="AF2091" s="2">
        <v>46148</v>
      </c>
      <c r="AG2091" s="2">
        <v>45744</v>
      </c>
      <c r="AH2091" s="2"/>
      <c r="AI2091" s="1" t="s">
        <v>91</v>
      </c>
      <c r="AJ2091" s="1" t="s">
        <v>92</v>
      </c>
    </row>
    <row r="2092" spans="1:36">
      <c r="A2092" s="1" t="s">
        <v>11877</v>
      </c>
      <c r="B2092" s="1" t="s">
        <v>11878</v>
      </c>
      <c r="C2092" s="1" t="s">
        <v>11879</v>
      </c>
      <c r="D2092" s="1" t="s">
        <v>907</v>
      </c>
      <c r="E2092" s="1" t="s">
        <v>79</v>
      </c>
      <c r="F2092" s="1" t="s">
        <v>363</v>
      </c>
      <c r="G2092" s="1" t="s">
        <v>495</v>
      </c>
      <c r="H2092" s="1" t="s">
        <v>43</v>
      </c>
      <c r="I2092" s="1" t="s">
        <v>44</v>
      </c>
      <c r="J2092" t="s">
        <v>45</v>
      </c>
      <c r="K2092" t="s">
        <v>46</v>
      </c>
      <c r="L2092" s="1" t="s">
        <v>3617</v>
      </c>
      <c r="M2092" s="1" t="s">
        <v>168</v>
      </c>
      <c r="N2092" s="1" t="s">
        <v>178</v>
      </c>
      <c r="O2092" s="1" t="s">
        <v>11880</v>
      </c>
      <c r="P2092" s="1" t="s">
        <v>11881</v>
      </c>
      <c r="Q2092">
        <v>0</v>
      </c>
      <c r="R2092">
        <v>0</v>
      </c>
      <c r="S2092">
        <v>0</v>
      </c>
      <c r="T2092">
        <v>100</v>
      </c>
      <c r="U2092">
        <v>30</v>
      </c>
      <c r="V2092">
        <v>600</v>
      </c>
      <c r="W2092" s="1" t="s">
        <v>52</v>
      </c>
      <c r="X2092" s="1" t="s">
        <v>53</v>
      </c>
      <c r="Y2092" s="1" t="s">
        <v>54</v>
      </c>
      <c r="Z2092">
        <v>7</v>
      </c>
      <c r="AA2092" s="2">
        <v>46150</v>
      </c>
      <c r="AB2092">
        <v>13116.82</v>
      </c>
      <c r="AC2092">
        <v>19499.650000000001</v>
      </c>
      <c r="AD2092">
        <v>0</v>
      </c>
      <c r="AE2092" s="1" t="s">
        <v>55</v>
      </c>
      <c r="AF2092" s="2">
        <v>46195</v>
      </c>
      <c r="AG2092" s="2">
        <v>46159</v>
      </c>
      <c r="AH2092" s="2"/>
      <c r="AI2092" s="1" t="s">
        <v>56</v>
      </c>
      <c r="AJ2092" s="1" t="s">
        <v>57</v>
      </c>
    </row>
    <row r="2093" spans="1:36">
      <c r="A2093" s="1" t="s">
        <v>11882</v>
      </c>
      <c r="B2093" s="1" t="s">
        <v>11883</v>
      </c>
      <c r="C2093" s="1" t="s">
        <v>11884</v>
      </c>
      <c r="D2093" s="1" t="s">
        <v>371</v>
      </c>
      <c r="E2093" s="1" t="s">
        <v>62</v>
      </c>
      <c r="F2093" s="1" t="s">
        <v>111</v>
      </c>
      <c r="G2093" s="1" t="s">
        <v>112</v>
      </c>
      <c r="H2093" s="1" t="s">
        <v>43</v>
      </c>
      <c r="I2093" s="1" t="s">
        <v>44</v>
      </c>
      <c r="J2093" t="s">
        <v>82</v>
      </c>
      <c r="K2093" t="s">
        <v>83</v>
      </c>
      <c r="L2093" s="1" t="s">
        <v>11885</v>
      </c>
      <c r="M2093" s="1" t="s">
        <v>68</v>
      </c>
      <c r="N2093" s="1" t="s">
        <v>101</v>
      </c>
      <c r="O2093" s="1" t="s">
        <v>11886</v>
      </c>
      <c r="P2093" s="1" t="s">
        <v>11887</v>
      </c>
      <c r="Q2093">
        <v>179</v>
      </c>
      <c r="R2093">
        <v>67</v>
      </c>
      <c r="S2093">
        <v>112</v>
      </c>
      <c r="T2093">
        <v>60</v>
      </c>
      <c r="U2093">
        <v>30</v>
      </c>
      <c r="V2093">
        <v>240</v>
      </c>
      <c r="W2093" s="1" t="s">
        <v>161</v>
      </c>
      <c r="X2093" s="1" t="s">
        <v>162</v>
      </c>
      <c r="Y2093" s="1" t="s">
        <v>54</v>
      </c>
      <c r="Z2093">
        <v>3</v>
      </c>
      <c r="AA2093" s="2">
        <v>46108</v>
      </c>
      <c r="AB2093">
        <v>74992.05</v>
      </c>
      <c r="AC2093">
        <v>102452.62</v>
      </c>
      <c r="AD2093">
        <v>13423576.949999999</v>
      </c>
      <c r="AE2093" s="1" t="s">
        <v>55</v>
      </c>
      <c r="AF2093" s="2">
        <v>46145</v>
      </c>
      <c r="AG2093" s="2">
        <v>46109</v>
      </c>
      <c r="AH2093" s="2"/>
      <c r="AI2093" s="1" t="s">
        <v>91</v>
      </c>
      <c r="AJ2093" s="1" t="s">
        <v>92</v>
      </c>
    </row>
    <row r="2094" spans="1:36">
      <c r="A2094" s="1" t="s">
        <v>11888</v>
      </c>
      <c r="B2094" s="1" t="s">
        <v>11889</v>
      </c>
      <c r="C2094" s="1" t="s">
        <v>11890</v>
      </c>
      <c r="D2094" s="1" t="s">
        <v>185</v>
      </c>
      <c r="E2094" s="1" t="s">
        <v>186</v>
      </c>
      <c r="F2094" s="1" t="s">
        <v>111</v>
      </c>
      <c r="G2094" s="1" t="s">
        <v>112</v>
      </c>
      <c r="H2094" s="1" t="s">
        <v>43</v>
      </c>
      <c r="I2094" s="1" t="s">
        <v>44</v>
      </c>
      <c r="J2094" t="s">
        <v>45</v>
      </c>
      <c r="K2094" t="s">
        <v>46</v>
      </c>
      <c r="L2094" s="1" t="s">
        <v>7792</v>
      </c>
      <c r="M2094" s="1" t="s">
        <v>168</v>
      </c>
      <c r="N2094" s="1" t="s">
        <v>203</v>
      </c>
      <c r="O2094" s="1" t="s">
        <v>11891</v>
      </c>
      <c r="P2094" s="1" t="s">
        <v>11892</v>
      </c>
      <c r="Q2094">
        <v>67</v>
      </c>
      <c r="R2094">
        <v>21</v>
      </c>
      <c r="S2094">
        <v>46</v>
      </c>
      <c r="U2094">
        <v>6</v>
      </c>
      <c r="V2094">
        <v>90</v>
      </c>
      <c r="W2094" s="1" t="s">
        <v>72</v>
      </c>
      <c r="X2094" s="1" t="s">
        <v>73</v>
      </c>
      <c r="Y2094" s="1" t="s">
        <v>74</v>
      </c>
      <c r="Z2094">
        <v>14</v>
      </c>
      <c r="AA2094" s="2">
        <v>46125</v>
      </c>
      <c r="AB2094">
        <v>240310.75</v>
      </c>
      <c r="AC2094">
        <v>359103.02</v>
      </c>
      <c r="AD2094">
        <v>16100820.25</v>
      </c>
      <c r="AE2094" s="1" t="s">
        <v>55</v>
      </c>
      <c r="AF2094" s="2">
        <v>46152</v>
      </c>
      <c r="AG2094" s="2">
        <v>46126</v>
      </c>
      <c r="AH2094" s="2"/>
      <c r="AI2094" s="1" t="s">
        <v>91</v>
      </c>
      <c r="AJ2094" s="1" t="s">
        <v>92</v>
      </c>
    </row>
    <row r="2095" spans="1:36">
      <c r="A2095" s="1" t="s">
        <v>11893</v>
      </c>
      <c r="B2095" s="1" t="s">
        <v>11894</v>
      </c>
      <c r="C2095" s="1" t="s">
        <v>11895</v>
      </c>
      <c r="D2095" s="1" t="s">
        <v>455</v>
      </c>
      <c r="E2095" s="1" t="s">
        <v>62</v>
      </c>
      <c r="F2095" s="1" t="s">
        <v>135</v>
      </c>
      <c r="G2095" s="1" t="s">
        <v>706</v>
      </c>
      <c r="H2095" s="1" t="s">
        <v>137</v>
      </c>
      <c r="I2095" s="1" t="s">
        <v>44</v>
      </c>
      <c r="J2095" t="s">
        <v>65</v>
      </c>
      <c r="K2095" t="s">
        <v>66</v>
      </c>
      <c r="L2095" s="1" t="s">
        <v>11896</v>
      </c>
      <c r="M2095" s="1" t="s">
        <v>48</v>
      </c>
      <c r="N2095" s="1" t="s">
        <v>115</v>
      </c>
      <c r="O2095" s="1" t="s">
        <v>11897</v>
      </c>
      <c r="P2095" s="1" t="s">
        <v>11898</v>
      </c>
      <c r="Q2095">
        <v>273</v>
      </c>
      <c r="R2095">
        <v>9</v>
      </c>
      <c r="S2095">
        <v>264</v>
      </c>
      <c r="T2095">
        <v>75</v>
      </c>
      <c r="U2095">
        <v>22</v>
      </c>
      <c r="V2095">
        <v>375</v>
      </c>
      <c r="W2095" s="1" t="s">
        <v>229</v>
      </c>
      <c r="X2095" s="1" t="s">
        <v>230</v>
      </c>
      <c r="Y2095" s="1" t="s">
        <v>153</v>
      </c>
      <c r="Z2095">
        <v>30</v>
      </c>
      <c r="AA2095" s="2">
        <v>45816</v>
      </c>
      <c r="AB2095">
        <v>2600.09</v>
      </c>
      <c r="AC2095">
        <v>3997.21</v>
      </c>
      <c r="AD2095">
        <v>709824.57</v>
      </c>
      <c r="AE2095" s="1" t="s">
        <v>55</v>
      </c>
      <c r="AF2095" s="2">
        <v>46156</v>
      </c>
      <c r="AG2095" s="2">
        <v>45821</v>
      </c>
      <c r="AH2095" s="2">
        <v>46784</v>
      </c>
      <c r="AI2095" s="1" t="s">
        <v>91</v>
      </c>
      <c r="AJ2095" s="1" t="s">
        <v>92</v>
      </c>
    </row>
    <row r="2096" spans="1:36">
      <c r="A2096" s="1" t="s">
        <v>11899</v>
      </c>
      <c r="B2096" s="1" t="s">
        <v>11900</v>
      </c>
      <c r="C2096" s="1" t="s">
        <v>11901</v>
      </c>
      <c r="D2096" s="1" t="s">
        <v>521</v>
      </c>
      <c r="E2096" s="1" t="s">
        <v>243</v>
      </c>
      <c r="F2096" s="1" t="s">
        <v>244</v>
      </c>
      <c r="G2096" s="1" t="s">
        <v>509</v>
      </c>
      <c r="H2096" s="1" t="s">
        <v>43</v>
      </c>
      <c r="I2096" s="1" t="s">
        <v>44</v>
      </c>
      <c r="J2096" t="s">
        <v>65</v>
      </c>
      <c r="K2096" t="s">
        <v>66</v>
      </c>
      <c r="L2096" s="1" t="s">
        <v>3527</v>
      </c>
      <c r="M2096" s="1" t="s">
        <v>139</v>
      </c>
      <c r="N2096" s="1" t="s">
        <v>203</v>
      </c>
      <c r="O2096" s="1" t="s">
        <v>11902</v>
      </c>
      <c r="P2096" s="1" t="s">
        <v>11903</v>
      </c>
      <c r="Q2096">
        <v>129</v>
      </c>
      <c r="R2096">
        <v>13</v>
      </c>
      <c r="S2096">
        <v>116</v>
      </c>
      <c r="T2096">
        <v>25</v>
      </c>
      <c r="U2096">
        <v>7</v>
      </c>
      <c r="V2096">
        <v>200</v>
      </c>
      <c r="W2096" s="1" t="s">
        <v>181</v>
      </c>
      <c r="X2096" s="1" t="s">
        <v>182</v>
      </c>
      <c r="Y2096" s="1" t="s">
        <v>54</v>
      </c>
      <c r="Z2096">
        <v>6</v>
      </c>
      <c r="AA2096" s="2">
        <v>45892</v>
      </c>
      <c r="AB2096">
        <v>131019.06</v>
      </c>
      <c r="AC2096">
        <v>183777.88</v>
      </c>
      <c r="AD2096">
        <v>16901458.739999998</v>
      </c>
      <c r="AE2096" s="1" t="s">
        <v>55</v>
      </c>
      <c r="AF2096" s="2">
        <v>46164</v>
      </c>
      <c r="AG2096" s="2">
        <v>45905</v>
      </c>
      <c r="AH2096" s="2"/>
      <c r="AI2096" s="1" t="s">
        <v>91</v>
      </c>
      <c r="AJ2096" s="1" t="s">
        <v>92</v>
      </c>
    </row>
    <row r="2097" spans="1:36">
      <c r="A2097" s="1" t="s">
        <v>11904</v>
      </c>
      <c r="B2097" s="1" t="s">
        <v>11905</v>
      </c>
      <c r="C2097" s="1" t="s">
        <v>11906</v>
      </c>
      <c r="D2097" s="1" t="s">
        <v>426</v>
      </c>
      <c r="E2097" s="1" t="s">
        <v>146</v>
      </c>
      <c r="F2097" s="1" t="s">
        <v>266</v>
      </c>
      <c r="G2097" s="1" t="s">
        <v>276</v>
      </c>
      <c r="H2097" s="1" t="s">
        <v>43</v>
      </c>
      <c r="I2097" s="1" t="s">
        <v>44</v>
      </c>
      <c r="J2097" t="s">
        <v>82</v>
      </c>
      <c r="K2097" t="s">
        <v>83</v>
      </c>
      <c r="L2097" s="1" t="s">
        <v>11907</v>
      </c>
      <c r="M2097" s="1" t="s">
        <v>68</v>
      </c>
      <c r="N2097" s="1" t="s">
        <v>194</v>
      </c>
      <c r="O2097" s="1" t="s">
        <v>11908</v>
      </c>
      <c r="P2097" s="1" t="s">
        <v>11909</v>
      </c>
      <c r="Q2097">
        <v>20</v>
      </c>
      <c r="R2097">
        <v>7</v>
      </c>
      <c r="S2097">
        <v>13</v>
      </c>
      <c r="T2097">
        <v>10</v>
      </c>
      <c r="U2097">
        <v>3</v>
      </c>
      <c r="V2097">
        <v>80</v>
      </c>
      <c r="W2097" s="1" t="s">
        <v>151</v>
      </c>
      <c r="X2097" s="1" t="s">
        <v>152</v>
      </c>
      <c r="Y2097" s="1" t="s">
        <v>153</v>
      </c>
      <c r="Z2097">
        <v>35</v>
      </c>
      <c r="AA2097" s="2">
        <v>46024</v>
      </c>
      <c r="AB2097">
        <v>437008.44</v>
      </c>
      <c r="AC2097">
        <v>563523.53</v>
      </c>
      <c r="AD2097">
        <v>8740168.8000000007</v>
      </c>
      <c r="AE2097" s="1" t="s">
        <v>55</v>
      </c>
      <c r="AF2097" s="2">
        <v>46174</v>
      </c>
      <c r="AG2097" s="2">
        <v>46036</v>
      </c>
      <c r="AH2097" s="2"/>
      <c r="AI2097" s="1" t="s">
        <v>91</v>
      </c>
      <c r="AJ2097" s="1" t="s">
        <v>92</v>
      </c>
    </row>
    <row r="2098" spans="1:36">
      <c r="A2098" s="1" t="s">
        <v>11910</v>
      </c>
      <c r="B2098" s="1" t="s">
        <v>11911</v>
      </c>
      <c r="C2098" s="1" t="s">
        <v>11912</v>
      </c>
      <c r="D2098" s="1" t="s">
        <v>1135</v>
      </c>
      <c r="E2098" s="1" t="s">
        <v>122</v>
      </c>
      <c r="F2098" s="1" t="s">
        <v>123</v>
      </c>
      <c r="G2098" s="1" t="s">
        <v>124</v>
      </c>
      <c r="H2098" s="1" t="s">
        <v>43</v>
      </c>
      <c r="I2098" s="1" t="s">
        <v>44</v>
      </c>
      <c r="J2098" t="s">
        <v>45</v>
      </c>
      <c r="K2098" t="s">
        <v>46</v>
      </c>
      <c r="L2098" s="1" t="s">
        <v>11913</v>
      </c>
      <c r="M2098" s="1" t="s">
        <v>126</v>
      </c>
      <c r="N2098" s="1" t="s">
        <v>194</v>
      </c>
      <c r="O2098" s="1" t="s">
        <v>11914</v>
      </c>
      <c r="P2098" s="1" t="s">
        <v>11915</v>
      </c>
      <c r="Q2098">
        <v>209</v>
      </c>
      <c r="R2098">
        <v>60</v>
      </c>
      <c r="S2098">
        <v>149</v>
      </c>
      <c r="T2098">
        <v>40</v>
      </c>
      <c r="U2098">
        <v>12</v>
      </c>
      <c r="V2098">
        <v>320</v>
      </c>
      <c r="W2098" s="1" t="s">
        <v>72</v>
      </c>
      <c r="X2098" s="1" t="s">
        <v>73</v>
      </c>
      <c r="Y2098" s="1" t="s">
        <v>74</v>
      </c>
      <c r="Z2098">
        <v>20</v>
      </c>
      <c r="AA2098" s="2">
        <v>45939</v>
      </c>
      <c r="AB2098">
        <v>320040.96999999997</v>
      </c>
      <c r="AC2098">
        <v>451110.77</v>
      </c>
      <c r="AD2098">
        <v>66888562.729999997</v>
      </c>
      <c r="AE2098" s="1" t="s">
        <v>55</v>
      </c>
      <c r="AF2098" s="2">
        <v>46179</v>
      </c>
      <c r="AG2098" s="2">
        <v>45953</v>
      </c>
      <c r="AH2098" s="2"/>
      <c r="AI2098" s="1" t="s">
        <v>91</v>
      </c>
      <c r="AJ2098" s="1" t="s">
        <v>92</v>
      </c>
    </row>
    <row r="2099" spans="1:36">
      <c r="A2099" s="1" t="s">
        <v>11916</v>
      </c>
      <c r="B2099" s="1" t="s">
        <v>11917</v>
      </c>
      <c r="C2099" s="1" t="s">
        <v>11918</v>
      </c>
      <c r="D2099" s="1" t="s">
        <v>185</v>
      </c>
      <c r="E2099" s="1" t="s">
        <v>186</v>
      </c>
      <c r="F2099" s="1" t="s">
        <v>111</v>
      </c>
      <c r="G2099" s="1" t="s">
        <v>112</v>
      </c>
      <c r="H2099" s="1" t="s">
        <v>43</v>
      </c>
      <c r="I2099" s="1" t="s">
        <v>44</v>
      </c>
      <c r="J2099" t="s">
        <v>45</v>
      </c>
      <c r="K2099" t="s">
        <v>46</v>
      </c>
      <c r="L2099" s="1" t="s">
        <v>11919</v>
      </c>
      <c r="M2099" s="1" t="s">
        <v>126</v>
      </c>
      <c r="N2099" s="1" t="s">
        <v>236</v>
      </c>
      <c r="O2099" s="1" t="s">
        <v>11920</v>
      </c>
      <c r="P2099" s="1" t="s">
        <v>11921</v>
      </c>
      <c r="Q2099">
        <v>23</v>
      </c>
      <c r="R2099">
        <v>2</v>
      </c>
      <c r="S2099">
        <v>21</v>
      </c>
      <c r="T2099">
        <v>20</v>
      </c>
      <c r="U2099">
        <v>8</v>
      </c>
      <c r="V2099">
        <v>100</v>
      </c>
      <c r="W2099" s="1" t="s">
        <v>151</v>
      </c>
      <c r="X2099" s="1" t="s">
        <v>152</v>
      </c>
      <c r="Y2099" s="1" t="s">
        <v>153</v>
      </c>
      <c r="Z2099">
        <v>37</v>
      </c>
      <c r="AA2099" s="2">
        <v>45809</v>
      </c>
      <c r="AB2099">
        <v>121202.86</v>
      </c>
      <c r="AC2099">
        <v>164698.88</v>
      </c>
      <c r="AD2099">
        <v>2787665.78</v>
      </c>
      <c r="AE2099" s="1" t="s">
        <v>55</v>
      </c>
      <c r="AF2099" s="2">
        <v>46144</v>
      </c>
      <c r="AG2099" s="2">
        <v>45824</v>
      </c>
      <c r="AH2099" s="2"/>
      <c r="AI2099" s="1" t="s">
        <v>91</v>
      </c>
      <c r="AJ2099" s="1" t="s">
        <v>92</v>
      </c>
    </row>
    <row r="2100" spans="1:36">
      <c r="A2100" s="1" t="s">
        <v>11922</v>
      </c>
      <c r="B2100" s="1" t="s">
        <v>11923</v>
      </c>
      <c r="C2100" s="1" t="s">
        <v>11924</v>
      </c>
      <c r="D2100" s="1" t="s">
        <v>1372</v>
      </c>
      <c r="E2100" s="1" t="s">
        <v>978</v>
      </c>
      <c r="F2100" s="1" t="s">
        <v>363</v>
      </c>
      <c r="G2100" s="1" t="s">
        <v>715</v>
      </c>
      <c r="H2100" s="1" t="s">
        <v>43</v>
      </c>
      <c r="I2100" s="1" t="s">
        <v>44</v>
      </c>
      <c r="J2100" t="s">
        <v>45</v>
      </c>
      <c r="K2100" t="s">
        <v>46</v>
      </c>
      <c r="L2100" s="1" t="s">
        <v>11925</v>
      </c>
      <c r="M2100" s="1" t="s">
        <v>139</v>
      </c>
      <c r="N2100" s="1" t="s">
        <v>203</v>
      </c>
      <c r="O2100" s="1" t="s">
        <v>11926</v>
      </c>
      <c r="P2100" s="1" t="s">
        <v>11927</v>
      </c>
      <c r="Q2100">
        <v>127</v>
      </c>
      <c r="R2100">
        <v>8</v>
      </c>
      <c r="S2100">
        <v>119</v>
      </c>
      <c r="T2100">
        <v>25</v>
      </c>
      <c r="U2100">
        <v>10</v>
      </c>
      <c r="V2100">
        <v>150</v>
      </c>
      <c r="W2100" s="1" t="s">
        <v>181</v>
      </c>
      <c r="X2100" s="1" t="s">
        <v>182</v>
      </c>
      <c r="Y2100" s="1" t="s">
        <v>54</v>
      </c>
      <c r="Z2100">
        <v>9</v>
      </c>
      <c r="AA2100" s="2">
        <v>46006</v>
      </c>
      <c r="AB2100">
        <v>160365.92000000001</v>
      </c>
      <c r="AC2100">
        <v>241014.66</v>
      </c>
      <c r="AD2100">
        <v>20366471.84</v>
      </c>
      <c r="AE2100" s="1" t="s">
        <v>55</v>
      </c>
      <c r="AF2100" s="2">
        <v>46148</v>
      </c>
      <c r="AG2100" s="2">
        <v>46008</v>
      </c>
      <c r="AH2100" s="2"/>
      <c r="AI2100" s="1" t="s">
        <v>91</v>
      </c>
      <c r="AJ2100" s="1" t="s">
        <v>92</v>
      </c>
    </row>
    <row r="2101" spans="1:36">
      <c r="A2101" s="1" t="s">
        <v>11928</v>
      </c>
      <c r="B2101" s="1" t="s">
        <v>11929</v>
      </c>
      <c r="C2101" s="1" t="s">
        <v>11930</v>
      </c>
      <c r="D2101" s="1" t="s">
        <v>109</v>
      </c>
      <c r="E2101" s="1" t="s">
        <v>110</v>
      </c>
      <c r="F2101" s="1" t="s">
        <v>111</v>
      </c>
      <c r="G2101" s="1" t="s">
        <v>187</v>
      </c>
      <c r="H2101" s="1" t="s">
        <v>43</v>
      </c>
      <c r="I2101" s="1" t="s">
        <v>44</v>
      </c>
      <c r="J2101" t="s">
        <v>65</v>
      </c>
      <c r="K2101" t="s">
        <v>66</v>
      </c>
      <c r="L2101" s="1" t="s">
        <v>11931</v>
      </c>
      <c r="M2101" s="1" t="s">
        <v>114</v>
      </c>
      <c r="N2101" s="1" t="s">
        <v>236</v>
      </c>
      <c r="O2101" s="1" t="s">
        <v>11932</v>
      </c>
      <c r="P2101" s="1" t="s">
        <v>11933</v>
      </c>
      <c r="Q2101">
        <v>62</v>
      </c>
      <c r="R2101">
        <v>11</v>
      </c>
      <c r="S2101">
        <v>51</v>
      </c>
      <c r="T2101">
        <v>20</v>
      </c>
      <c r="U2101">
        <v>6</v>
      </c>
      <c r="V2101">
        <v>160</v>
      </c>
      <c r="W2101" s="1" t="s">
        <v>161</v>
      </c>
      <c r="X2101" s="1" t="s">
        <v>162</v>
      </c>
      <c r="Y2101" s="1" t="s">
        <v>54</v>
      </c>
      <c r="Z2101">
        <v>6</v>
      </c>
      <c r="AA2101" s="2">
        <v>46042</v>
      </c>
      <c r="AB2101">
        <v>229738.04</v>
      </c>
      <c r="AC2101">
        <v>281218.64</v>
      </c>
      <c r="AD2101">
        <v>14243758.48</v>
      </c>
      <c r="AE2101" s="1" t="s">
        <v>55</v>
      </c>
      <c r="AF2101" s="2">
        <v>46143</v>
      </c>
      <c r="AG2101" s="2">
        <v>46043</v>
      </c>
      <c r="AH2101" s="2"/>
      <c r="AI2101" s="1" t="s">
        <v>91</v>
      </c>
      <c r="AJ2101" s="1" t="s">
        <v>92</v>
      </c>
    </row>
    <row r="2102" spans="1:36">
      <c r="A2102" s="1" t="s">
        <v>11934</v>
      </c>
      <c r="B2102" s="1" t="s">
        <v>11935</v>
      </c>
      <c r="C2102" s="1" t="s">
        <v>11936</v>
      </c>
      <c r="D2102" s="1" t="s">
        <v>274</v>
      </c>
      <c r="E2102" s="1" t="s">
        <v>275</v>
      </c>
      <c r="F2102" s="1" t="s">
        <v>266</v>
      </c>
      <c r="G2102" s="1" t="s">
        <v>313</v>
      </c>
      <c r="H2102" s="1" t="s">
        <v>43</v>
      </c>
      <c r="I2102" s="1" t="s">
        <v>44</v>
      </c>
      <c r="J2102" t="s">
        <v>82</v>
      </c>
      <c r="K2102" t="s">
        <v>83</v>
      </c>
      <c r="L2102" s="1" t="s">
        <v>1167</v>
      </c>
      <c r="M2102" s="1" t="s">
        <v>168</v>
      </c>
      <c r="N2102" s="1" t="s">
        <v>101</v>
      </c>
      <c r="O2102" s="1" t="s">
        <v>11937</v>
      </c>
      <c r="P2102" s="1" t="s">
        <v>11938</v>
      </c>
      <c r="Q2102">
        <v>101</v>
      </c>
      <c r="R2102">
        <v>38</v>
      </c>
      <c r="S2102">
        <v>63</v>
      </c>
      <c r="T2102">
        <v>60</v>
      </c>
      <c r="U2102">
        <v>18</v>
      </c>
      <c r="V2102">
        <v>240</v>
      </c>
      <c r="W2102" s="1" t="s">
        <v>161</v>
      </c>
      <c r="X2102" s="1" t="s">
        <v>162</v>
      </c>
      <c r="Y2102" s="1" t="s">
        <v>54</v>
      </c>
      <c r="Z2102">
        <v>9</v>
      </c>
      <c r="AA2102" s="2">
        <v>45765</v>
      </c>
      <c r="AB2102">
        <v>180819.38</v>
      </c>
      <c r="AC2102">
        <v>229787.83</v>
      </c>
      <c r="AD2102">
        <v>18262757.379999999</v>
      </c>
      <c r="AE2102" s="1" t="s">
        <v>55</v>
      </c>
      <c r="AF2102" s="2">
        <v>46168</v>
      </c>
      <c r="AG2102" s="2">
        <v>45773</v>
      </c>
      <c r="AH2102" s="2"/>
      <c r="AI2102" s="1" t="s">
        <v>91</v>
      </c>
      <c r="AJ2102" s="1" t="s">
        <v>92</v>
      </c>
    </row>
    <row r="2103" spans="1:36">
      <c r="A2103" s="1" t="s">
        <v>11939</v>
      </c>
      <c r="B2103" s="1" t="s">
        <v>11940</v>
      </c>
      <c r="C2103" s="1" t="s">
        <v>11941</v>
      </c>
      <c r="D2103" s="1" t="s">
        <v>636</v>
      </c>
      <c r="E2103" s="1" t="s">
        <v>134</v>
      </c>
      <c r="F2103" s="1" t="s">
        <v>217</v>
      </c>
      <c r="G2103" s="1" t="s">
        <v>255</v>
      </c>
      <c r="H2103" s="1" t="s">
        <v>43</v>
      </c>
      <c r="I2103" s="1" t="s">
        <v>44</v>
      </c>
      <c r="J2103" t="s">
        <v>45</v>
      </c>
      <c r="K2103" t="s">
        <v>46</v>
      </c>
      <c r="L2103" s="1" t="s">
        <v>11942</v>
      </c>
      <c r="M2103" s="1" t="s">
        <v>68</v>
      </c>
      <c r="N2103" s="1" t="s">
        <v>278</v>
      </c>
      <c r="O2103" s="1" t="s">
        <v>11943</v>
      </c>
      <c r="P2103" s="1" t="s">
        <v>11944</v>
      </c>
      <c r="Q2103">
        <v>69</v>
      </c>
      <c r="R2103">
        <v>27</v>
      </c>
      <c r="S2103">
        <v>42</v>
      </c>
      <c r="T2103">
        <v>15</v>
      </c>
      <c r="U2103">
        <v>6</v>
      </c>
      <c r="V2103">
        <v>75</v>
      </c>
      <c r="W2103" s="1" t="s">
        <v>52</v>
      </c>
      <c r="X2103" s="1" t="s">
        <v>53</v>
      </c>
      <c r="Y2103" s="1" t="s">
        <v>54</v>
      </c>
      <c r="Z2103">
        <v>3</v>
      </c>
      <c r="AA2103" s="2">
        <v>46059</v>
      </c>
      <c r="AB2103">
        <v>384615.07</v>
      </c>
      <c r="AC2103">
        <v>451257.49</v>
      </c>
      <c r="AD2103">
        <v>26538439.829999998</v>
      </c>
      <c r="AE2103" s="1" t="s">
        <v>55</v>
      </c>
      <c r="AF2103" s="2">
        <v>46201</v>
      </c>
      <c r="AG2103" s="2">
        <v>46071</v>
      </c>
      <c r="AH2103" s="2"/>
      <c r="AI2103" s="1" t="s">
        <v>91</v>
      </c>
      <c r="AJ2103" s="1" t="s">
        <v>92</v>
      </c>
    </row>
    <row r="2104" spans="1:36">
      <c r="A2104" s="1" t="s">
        <v>11945</v>
      </c>
      <c r="B2104" s="1" t="s">
        <v>11946</v>
      </c>
      <c r="C2104" s="1" t="s">
        <v>11947</v>
      </c>
      <c r="D2104" s="1" t="s">
        <v>1240</v>
      </c>
      <c r="E2104" s="1" t="s">
        <v>243</v>
      </c>
      <c r="F2104" s="1" t="s">
        <v>244</v>
      </c>
      <c r="G2104" s="1" t="s">
        <v>509</v>
      </c>
      <c r="H2104" s="1" t="s">
        <v>43</v>
      </c>
      <c r="I2104" s="1" t="s">
        <v>44</v>
      </c>
      <c r="J2104" t="s">
        <v>45</v>
      </c>
      <c r="K2104" t="s">
        <v>46</v>
      </c>
      <c r="L2104" s="1" t="s">
        <v>7327</v>
      </c>
      <c r="M2104" s="1" t="s">
        <v>168</v>
      </c>
      <c r="N2104" s="1" t="s">
        <v>49</v>
      </c>
      <c r="O2104" s="1" t="s">
        <v>11948</v>
      </c>
      <c r="P2104" s="1" t="s">
        <v>11949</v>
      </c>
      <c r="Q2104">
        <v>0</v>
      </c>
      <c r="R2104">
        <v>0</v>
      </c>
      <c r="S2104">
        <v>0</v>
      </c>
      <c r="T2104">
        <v>50</v>
      </c>
      <c r="U2104">
        <v>25</v>
      </c>
      <c r="V2104">
        <v>200</v>
      </c>
      <c r="W2104" s="1" t="s">
        <v>151</v>
      </c>
      <c r="X2104" s="1" t="s">
        <v>152</v>
      </c>
      <c r="Y2104" s="1" t="s">
        <v>153</v>
      </c>
      <c r="Z2104">
        <v>34</v>
      </c>
      <c r="AA2104" s="2">
        <v>46077</v>
      </c>
      <c r="AB2104">
        <v>97109.4</v>
      </c>
      <c r="AC2104">
        <v>147743.54999999999</v>
      </c>
      <c r="AD2104">
        <v>0</v>
      </c>
      <c r="AE2104" s="1" t="s">
        <v>55</v>
      </c>
      <c r="AF2104" s="2">
        <v>46184</v>
      </c>
      <c r="AG2104" s="2">
        <v>46083</v>
      </c>
      <c r="AH2104" s="2"/>
      <c r="AI2104" s="1" t="s">
        <v>56</v>
      </c>
      <c r="AJ2104" s="1" t="s">
        <v>57</v>
      </c>
    </row>
    <row r="2105" spans="1:36">
      <c r="A2105" s="1" t="s">
        <v>11950</v>
      </c>
      <c r="B2105" s="1" t="s">
        <v>11951</v>
      </c>
      <c r="C2105" s="1"/>
      <c r="D2105" s="1" t="s">
        <v>621</v>
      </c>
      <c r="E2105" s="1" t="s">
        <v>265</v>
      </c>
      <c r="F2105" s="1" t="s">
        <v>622</v>
      </c>
      <c r="G2105" s="1" t="s">
        <v>747</v>
      </c>
      <c r="H2105" s="1" t="s">
        <v>43</v>
      </c>
      <c r="I2105" s="1" t="s">
        <v>44</v>
      </c>
      <c r="J2105" t="s">
        <v>82</v>
      </c>
      <c r="K2105" t="s">
        <v>83</v>
      </c>
      <c r="L2105" s="1" t="s">
        <v>7457</v>
      </c>
      <c r="M2105" s="1" t="s">
        <v>85</v>
      </c>
      <c r="N2105" s="1" t="s">
        <v>69</v>
      </c>
      <c r="O2105" s="1" t="s">
        <v>11952</v>
      </c>
      <c r="P2105" s="1" t="s">
        <v>11953</v>
      </c>
      <c r="Q2105">
        <v>167</v>
      </c>
      <c r="R2105">
        <v>38</v>
      </c>
      <c r="S2105">
        <v>129</v>
      </c>
      <c r="T2105">
        <v>40</v>
      </c>
      <c r="U2105">
        <v>12</v>
      </c>
      <c r="V2105">
        <v>240</v>
      </c>
      <c r="W2105" s="1" t="s">
        <v>151</v>
      </c>
      <c r="X2105" s="1" t="s">
        <v>152</v>
      </c>
      <c r="Y2105" s="1" t="s">
        <v>153</v>
      </c>
      <c r="Z2105">
        <v>37</v>
      </c>
      <c r="AA2105" s="2">
        <v>46123</v>
      </c>
      <c r="AB2105">
        <v>184707.62</v>
      </c>
      <c r="AC2105">
        <v>246783.87</v>
      </c>
      <c r="AD2105">
        <v>30846172.539999999</v>
      </c>
      <c r="AE2105" s="1" t="s">
        <v>55</v>
      </c>
      <c r="AF2105" s="2">
        <v>46157</v>
      </c>
      <c r="AG2105" s="2">
        <v>46138</v>
      </c>
      <c r="AH2105" s="2"/>
      <c r="AI2105" s="1" t="s">
        <v>91</v>
      </c>
      <c r="AJ2105" s="1" t="s">
        <v>92</v>
      </c>
    </row>
    <row r="2106" spans="1:36">
      <c r="A2106" s="1" t="s">
        <v>11954</v>
      </c>
      <c r="B2106" s="1" t="s">
        <v>11955</v>
      </c>
      <c r="C2106" s="1" t="s">
        <v>11956</v>
      </c>
      <c r="D2106" s="1" t="s">
        <v>274</v>
      </c>
      <c r="E2106" s="1" t="s">
        <v>275</v>
      </c>
      <c r="F2106" s="1" t="s">
        <v>266</v>
      </c>
      <c r="G2106" s="1" t="s">
        <v>276</v>
      </c>
      <c r="H2106" s="1" t="s">
        <v>43</v>
      </c>
      <c r="I2106" s="1" t="s">
        <v>44</v>
      </c>
      <c r="J2106" t="s">
        <v>45</v>
      </c>
      <c r="K2106" t="s">
        <v>46</v>
      </c>
      <c r="L2106" s="1" t="s">
        <v>2556</v>
      </c>
      <c r="M2106" s="1" t="s">
        <v>114</v>
      </c>
      <c r="N2106" s="1" t="s">
        <v>194</v>
      </c>
      <c r="O2106" s="1" t="s">
        <v>11957</v>
      </c>
      <c r="P2106" s="1" t="s">
        <v>11958</v>
      </c>
      <c r="Q2106">
        <v>0</v>
      </c>
      <c r="R2106">
        <v>0</v>
      </c>
      <c r="S2106">
        <v>0</v>
      </c>
      <c r="T2106">
        <v>20</v>
      </c>
      <c r="U2106">
        <v>10</v>
      </c>
      <c r="V2106">
        <v>160</v>
      </c>
      <c r="W2106" s="1" t="s">
        <v>259</v>
      </c>
      <c r="X2106" s="1" t="s">
        <v>260</v>
      </c>
      <c r="Y2106" s="1" t="s">
        <v>54</v>
      </c>
      <c r="Z2106">
        <v>9</v>
      </c>
      <c r="AA2106" s="2">
        <v>45729</v>
      </c>
      <c r="AB2106">
        <v>417660.73</v>
      </c>
      <c r="AC2106">
        <v>605301.59</v>
      </c>
      <c r="AD2106">
        <v>0</v>
      </c>
      <c r="AE2106" s="1" t="s">
        <v>55</v>
      </c>
      <c r="AF2106" s="2">
        <v>46181</v>
      </c>
      <c r="AG2106" s="2">
        <v>45743</v>
      </c>
      <c r="AH2106" s="2"/>
      <c r="AI2106" s="1" t="s">
        <v>56</v>
      </c>
      <c r="AJ2106" s="1" t="s">
        <v>57</v>
      </c>
    </row>
    <row r="2107" spans="1:36">
      <c r="A2107" s="1" t="s">
        <v>11959</v>
      </c>
      <c r="B2107" s="1" t="s">
        <v>11960</v>
      </c>
      <c r="C2107" s="1" t="s">
        <v>11961</v>
      </c>
      <c r="D2107" s="1" t="s">
        <v>799</v>
      </c>
      <c r="E2107" s="1" t="s">
        <v>254</v>
      </c>
      <c r="F2107" s="1" t="s">
        <v>135</v>
      </c>
      <c r="G2107" s="1" t="s">
        <v>136</v>
      </c>
      <c r="H2107" s="1" t="s">
        <v>137</v>
      </c>
      <c r="I2107" s="1" t="s">
        <v>44</v>
      </c>
      <c r="J2107" t="s">
        <v>45</v>
      </c>
      <c r="K2107" t="s">
        <v>46</v>
      </c>
      <c r="L2107" s="1" t="s">
        <v>3119</v>
      </c>
      <c r="M2107" s="1" t="s">
        <v>100</v>
      </c>
      <c r="N2107" s="1" t="s">
        <v>69</v>
      </c>
      <c r="O2107" s="1" t="s">
        <v>11962</v>
      </c>
      <c r="P2107" s="1" t="s">
        <v>11963</v>
      </c>
      <c r="Q2107">
        <v>8</v>
      </c>
      <c r="R2107">
        <v>3</v>
      </c>
      <c r="S2107">
        <v>5</v>
      </c>
      <c r="T2107">
        <v>40</v>
      </c>
      <c r="U2107">
        <v>16</v>
      </c>
      <c r="V2107">
        <v>320</v>
      </c>
      <c r="W2107" s="1" t="s">
        <v>151</v>
      </c>
      <c r="X2107" s="1" t="s">
        <v>152</v>
      </c>
      <c r="Y2107" s="1" t="s">
        <v>153</v>
      </c>
      <c r="Z2107">
        <v>34</v>
      </c>
      <c r="AA2107" s="2">
        <v>45727</v>
      </c>
      <c r="AB2107">
        <v>36226.230000000003</v>
      </c>
      <c r="AC2107">
        <v>44947.39</v>
      </c>
      <c r="AD2107">
        <v>289809.84000000003</v>
      </c>
      <c r="AE2107" s="1" t="s">
        <v>55</v>
      </c>
      <c r="AF2107" s="2">
        <v>46153</v>
      </c>
      <c r="AG2107" s="2">
        <v>45736</v>
      </c>
      <c r="AH2107" s="2">
        <v>46503</v>
      </c>
      <c r="AI2107" s="1" t="s">
        <v>129</v>
      </c>
      <c r="AJ2107" s="1" t="s">
        <v>57</v>
      </c>
    </row>
    <row r="2108" spans="1:36">
      <c r="A2108" s="1" t="s">
        <v>11964</v>
      </c>
      <c r="B2108" s="1" t="s">
        <v>11965</v>
      </c>
      <c r="C2108" s="1" t="s">
        <v>11966</v>
      </c>
      <c r="D2108" s="1" t="s">
        <v>413</v>
      </c>
      <c r="E2108" s="1" t="s">
        <v>146</v>
      </c>
      <c r="F2108" s="1" t="s">
        <v>244</v>
      </c>
      <c r="G2108" s="1" t="s">
        <v>778</v>
      </c>
      <c r="H2108" s="1" t="s">
        <v>43</v>
      </c>
      <c r="I2108" s="1" t="s">
        <v>44</v>
      </c>
      <c r="J2108" t="s">
        <v>45</v>
      </c>
      <c r="K2108" t="s">
        <v>46</v>
      </c>
      <c r="L2108" s="1" t="s">
        <v>11967</v>
      </c>
      <c r="M2108" s="1" t="s">
        <v>139</v>
      </c>
      <c r="N2108" s="1" t="s">
        <v>115</v>
      </c>
      <c r="O2108" s="1" t="s">
        <v>11968</v>
      </c>
      <c r="P2108" s="1" t="s">
        <v>11969</v>
      </c>
      <c r="Q2108">
        <v>0</v>
      </c>
      <c r="R2108">
        <v>0</v>
      </c>
      <c r="S2108">
        <v>0</v>
      </c>
      <c r="T2108">
        <v>100</v>
      </c>
      <c r="U2108">
        <v>40</v>
      </c>
      <c r="V2108">
        <v>1000</v>
      </c>
      <c r="W2108" s="1" t="s">
        <v>181</v>
      </c>
      <c r="X2108" s="1" t="s">
        <v>182</v>
      </c>
      <c r="Y2108" s="1" t="s">
        <v>54</v>
      </c>
      <c r="Z2108">
        <v>11</v>
      </c>
      <c r="AA2108" s="2">
        <v>45932</v>
      </c>
      <c r="AB2108">
        <v>96560.29</v>
      </c>
      <c r="AC2108">
        <v>147979.43</v>
      </c>
      <c r="AD2108">
        <v>0</v>
      </c>
      <c r="AE2108" s="1" t="s">
        <v>55</v>
      </c>
      <c r="AF2108" s="2">
        <v>46147</v>
      </c>
      <c r="AG2108" s="2">
        <v>45942</v>
      </c>
      <c r="AH2108" s="2"/>
      <c r="AI2108" s="1" t="s">
        <v>56</v>
      </c>
      <c r="AJ2108" s="1" t="s">
        <v>57</v>
      </c>
    </row>
    <row r="2109" spans="1:36">
      <c r="A2109" s="1" t="s">
        <v>11970</v>
      </c>
      <c r="B2109" s="1" t="s">
        <v>11971</v>
      </c>
      <c r="C2109" s="1" t="s">
        <v>11972</v>
      </c>
      <c r="D2109" s="1" t="s">
        <v>426</v>
      </c>
      <c r="E2109" s="1" t="s">
        <v>146</v>
      </c>
      <c r="F2109" s="1" t="s">
        <v>266</v>
      </c>
      <c r="G2109" s="1" t="s">
        <v>276</v>
      </c>
      <c r="H2109" s="1" t="s">
        <v>43</v>
      </c>
      <c r="I2109" s="1" t="s">
        <v>44</v>
      </c>
      <c r="J2109" t="s">
        <v>45</v>
      </c>
      <c r="K2109" t="s">
        <v>46</v>
      </c>
      <c r="L2109" s="1" t="s">
        <v>3926</v>
      </c>
      <c r="M2109" s="1" t="s">
        <v>114</v>
      </c>
      <c r="N2109" s="1" t="s">
        <v>236</v>
      </c>
      <c r="O2109" s="1" t="s">
        <v>11973</v>
      </c>
      <c r="P2109" s="1" t="s">
        <v>11974</v>
      </c>
      <c r="Q2109">
        <v>142</v>
      </c>
      <c r="R2109">
        <v>20</v>
      </c>
      <c r="S2109">
        <v>122</v>
      </c>
      <c r="T2109">
        <v>50</v>
      </c>
      <c r="U2109">
        <v>15</v>
      </c>
      <c r="V2109">
        <v>300</v>
      </c>
      <c r="W2109" s="1" t="s">
        <v>181</v>
      </c>
      <c r="X2109" s="1" t="s">
        <v>182</v>
      </c>
      <c r="Y2109" s="1" t="s">
        <v>54</v>
      </c>
      <c r="Z2109">
        <v>8</v>
      </c>
      <c r="AA2109" s="2">
        <v>45677</v>
      </c>
      <c r="AB2109">
        <v>644733.55000000005</v>
      </c>
      <c r="AC2109">
        <v>782350.05</v>
      </c>
      <c r="AD2109">
        <v>91552164.099999994</v>
      </c>
      <c r="AE2109" s="1" t="s">
        <v>55</v>
      </c>
      <c r="AF2109" s="2">
        <v>46167</v>
      </c>
      <c r="AG2109" s="2">
        <v>45684</v>
      </c>
      <c r="AH2109" s="2"/>
      <c r="AI2109" s="1" t="s">
        <v>91</v>
      </c>
      <c r="AJ2109" s="1" t="s">
        <v>92</v>
      </c>
    </row>
    <row r="2110" spans="1:36">
      <c r="A2110" s="1" t="s">
        <v>11975</v>
      </c>
      <c r="B2110" s="1" t="s">
        <v>11976</v>
      </c>
      <c r="C2110" s="1" t="s">
        <v>11977</v>
      </c>
      <c r="D2110" s="1" t="s">
        <v>943</v>
      </c>
      <c r="E2110" s="1" t="s">
        <v>335</v>
      </c>
      <c r="F2110" s="1" t="s">
        <v>97</v>
      </c>
      <c r="G2110" s="1" t="s">
        <v>715</v>
      </c>
      <c r="H2110" s="1" t="s">
        <v>43</v>
      </c>
      <c r="I2110" s="1" t="s">
        <v>201</v>
      </c>
      <c r="J2110" t="s">
        <v>82</v>
      </c>
      <c r="K2110" t="s">
        <v>83</v>
      </c>
      <c r="L2110" s="1" t="s">
        <v>11978</v>
      </c>
      <c r="M2110" s="1" t="s">
        <v>100</v>
      </c>
      <c r="N2110" s="1" t="s">
        <v>278</v>
      </c>
      <c r="O2110" s="1" t="s">
        <v>11979</v>
      </c>
      <c r="P2110" s="1" t="s">
        <v>11980</v>
      </c>
      <c r="Q2110">
        <v>197</v>
      </c>
      <c r="R2110">
        <v>7</v>
      </c>
      <c r="S2110">
        <v>190</v>
      </c>
      <c r="T2110">
        <v>50</v>
      </c>
      <c r="U2110">
        <v>15</v>
      </c>
      <c r="V2110">
        <v>300</v>
      </c>
      <c r="W2110" s="1" t="s">
        <v>308</v>
      </c>
      <c r="X2110" s="1" t="s">
        <v>309</v>
      </c>
      <c r="Y2110" s="1" t="s">
        <v>74</v>
      </c>
      <c r="Z2110">
        <v>20</v>
      </c>
      <c r="AA2110" s="2">
        <v>45968</v>
      </c>
      <c r="AB2110">
        <v>54207.03</v>
      </c>
      <c r="AC2110">
        <v>68891.11</v>
      </c>
      <c r="AD2110">
        <v>10678784.91</v>
      </c>
      <c r="AE2110" s="1" t="s">
        <v>55</v>
      </c>
      <c r="AF2110" s="2">
        <v>46165</v>
      </c>
      <c r="AG2110" s="2">
        <v>45972</v>
      </c>
      <c r="AH2110" s="2"/>
      <c r="AI2110" s="1" t="s">
        <v>91</v>
      </c>
      <c r="AJ2110" s="1" t="s">
        <v>92</v>
      </c>
    </row>
    <row r="2111" spans="1:36">
      <c r="A2111" s="1" t="s">
        <v>11981</v>
      </c>
      <c r="B2111" s="1" t="s">
        <v>11982</v>
      </c>
      <c r="C2111" s="1" t="s">
        <v>11983</v>
      </c>
      <c r="D2111" s="1" t="s">
        <v>303</v>
      </c>
      <c r="E2111" s="1" t="s">
        <v>146</v>
      </c>
      <c r="F2111" s="1" t="s">
        <v>63</v>
      </c>
      <c r="G2111" s="1" t="s">
        <v>64</v>
      </c>
      <c r="H2111" s="1" t="s">
        <v>43</v>
      </c>
      <c r="I2111" s="1" t="s">
        <v>44</v>
      </c>
      <c r="J2111" t="s">
        <v>65</v>
      </c>
      <c r="K2111" t="s">
        <v>66</v>
      </c>
      <c r="L2111" s="1" t="s">
        <v>8948</v>
      </c>
      <c r="M2111" s="1" t="s">
        <v>139</v>
      </c>
      <c r="N2111" s="1" t="s">
        <v>101</v>
      </c>
      <c r="O2111" s="1" t="s">
        <v>11984</v>
      </c>
      <c r="P2111" s="1" t="s">
        <v>11985</v>
      </c>
      <c r="Q2111">
        <v>72</v>
      </c>
      <c r="R2111">
        <v>18</v>
      </c>
      <c r="S2111">
        <v>54</v>
      </c>
      <c r="T2111">
        <v>10</v>
      </c>
      <c r="U2111">
        <v>3</v>
      </c>
      <c r="V2111">
        <v>100</v>
      </c>
      <c r="W2111" s="1" t="s">
        <v>181</v>
      </c>
      <c r="X2111" s="1" t="s">
        <v>182</v>
      </c>
      <c r="Y2111" s="1" t="s">
        <v>54</v>
      </c>
      <c r="Z2111">
        <v>12</v>
      </c>
      <c r="AA2111" s="2">
        <v>45685</v>
      </c>
      <c r="AB2111">
        <v>34878.81</v>
      </c>
      <c r="AC2111">
        <v>44862.68</v>
      </c>
      <c r="AD2111">
        <v>2511274.3199999998</v>
      </c>
      <c r="AE2111" s="1" t="s">
        <v>55</v>
      </c>
      <c r="AF2111" s="2">
        <v>46180</v>
      </c>
      <c r="AG2111" s="2">
        <v>45697</v>
      </c>
      <c r="AH2111" s="2">
        <v>46336</v>
      </c>
      <c r="AI2111" s="1" t="s">
        <v>91</v>
      </c>
      <c r="AJ2111" s="1" t="s">
        <v>92</v>
      </c>
    </row>
    <row r="2112" spans="1:36">
      <c r="A2112" s="1" t="s">
        <v>11986</v>
      </c>
      <c r="B2112" s="1" t="s">
        <v>11987</v>
      </c>
      <c r="C2112" s="1" t="s">
        <v>11988</v>
      </c>
      <c r="D2112" s="1" t="s">
        <v>109</v>
      </c>
      <c r="E2112" s="1" t="s">
        <v>110</v>
      </c>
      <c r="F2112" s="1" t="s">
        <v>111</v>
      </c>
      <c r="G2112" s="1" t="s">
        <v>187</v>
      </c>
      <c r="H2112" s="1" t="s">
        <v>43</v>
      </c>
      <c r="I2112" s="1" t="s">
        <v>44</v>
      </c>
      <c r="J2112" t="s">
        <v>82</v>
      </c>
      <c r="K2112" t="s">
        <v>83</v>
      </c>
      <c r="L2112" s="1" t="s">
        <v>11989</v>
      </c>
      <c r="M2112" s="1" t="s">
        <v>139</v>
      </c>
      <c r="N2112" s="1" t="s">
        <v>69</v>
      </c>
      <c r="O2112" s="1" t="s">
        <v>11990</v>
      </c>
      <c r="P2112" s="1" t="s">
        <v>11991</v>
      </c>
      <c r="Q2112">
        <v>149</v>
      </c>
      <c r="R2112">
        <v>47</v>
      </c>
      <c r="S2112">
        <v>102</v>
      </c>
      <c r="T2112">
        <v>30</v>
      </c>
      <c r="U2112">
        <v>15</v>
      </c>
      <c r="V2112">
        <v>150</v>
      </c>
      <c r="W2112" s="1" t="s">
        <v>104</v>
      </c>
      <c r="X2112" s="1" t="s">
        <v>105</v>
      </c>
      <c r="Y2112" s="1" t="s">
        <v>54</v>
      </c>
      <c r="Z2112">
        <v>9</v>
      </c>
      <c r="AA2112" s="2">
        <v>45814</v>
      </c>
      <c r="AB2112">
        <v>70780.97</v>
      </c>
      <c r="AC2112">
        <v>93330.66</v>
      </c>
      <c r="AD2112">
        <v>10546364.529999999</v>
      </c>
      <c r="AE2112" s="1" t="s">
        <v>55</v>
      </c>
      <c r="AF2112" s="2">
        <v>46164</v>
      </c>
      <c r="AG2112" s="2">
        <v>45824</v>
      </c>
      <c r="AH2112" s="2"/>
      <c r="AI2112" s="1" t="s">
        <v>91</v>
      </c>
      <c r="AJ2112" s="1" t="s">
        <v>92</v>
      </c>
    </row>
    <row r="2113" spans="1:36">
      <c r="A2113" s="1" t="s">
        <v>11992</v>
      </c>
      <c r="B2113" s="1" t="s">
        <v>11993</v>
      </c>
      <c r="C2113" s="1" t="s">
        <v>11994</v>
      </c>
      <c r="D2113" s="1" t="s">
        <v>133</v>
      </c>
      <c r="E2113" s="1" t="s">
        <v>134</v>
      </c>
      <c r="F2113" s="1" t="s">
        <v>135</v>
      </c>
      <c r="G2113" s="1" t="s">
        <v>706</v>
      </c>
      <c r="H2113" s="1" t="s">
        <v>137</v>
      </c>
      <c r="I2113" s="1" t="s">
        <v>44</v>
      </c>
      <c r="J2113" t="s">
        <v>45</v>
      </c>
      <c r="K2113" t="s">
        <v>46</v>
      </c>
      <c r="L2113" s="1" t="s">
        <v>11995</v>
      </c>
      <c r="M2113" s="1" t="s">
        <v>126</v>
      </c>
      <c r="N2113" s="1" t="s">
        <v>178</v>
      </c>
      <c r="O2113" s="1" t="s">
        <v>11996</v>
      </c>
      <c r="P2113" s="1" t="s">
        <v>11997</v>
      </c>
      <c r="Q2113">
        <v>178</v>
      </c>
      <c r="R2113">
        <v>19</v>
      </c>
      <c r="S2113">
        <v>159</v>
      </c>
      <c r="T2113">
        <v>20</v>
      </c>
      <c r="U2113">
        <v>8</v>
      </c>
      <c r="V2113">
        <v>160</v>
      </c>
      <c r="W2113" s="1" t="s">
        <v>151</v>
      </c>
      <c r="X2113" s="1" t="s">
        <v>152</v>
      </c>
      <c r="Y2113" s="1" t="s">
        <v>153</v>
      </c>
      <c r="Z2113">
        <v>37</v>
      </c>
      <c r="AA2113" s="2">
        <v>45911</v>
      </c>
      <c r="AB2113">
        <v>42765.09</v>
      </c>
      <c r="AC2113">
        <v>57212.99</v>
      </c>
      <c r="AD2113">
        <v>7612186.0199999996</v>
      </c>
      <c r="AE2113" s="1" t="s">
        <v>55</v>
      </c>
      <c r="AF2113" s="2">
        <v>46154</v>
      </c>
      <c r="AG2113" s="2">
        <v>45912</v>
      </c>
      <c r="AH2113" s="2">
        <v>46156</v>
      </c>
      <c r="AI2113" s="1" t="s">
        <v>410</v>
      </c>
      <c r="AJ2113" s="1" t="s">
        <v>92</v>
      </c>
    </row>
    <row r="2114" spans="1:36">
      <c r="A2114" s="1" t="s">
        <v>11998</v>
      </c>
      <c r="B2114" s="1" t="s">
        <v>11999</v>
      </c>
      <c r="C2114" s="1" t="s">
        <v>12000</v>
      </c>
      <c r="D2114" s="1" t="s">
        <v>1665</v>
      </c>
      <c r="E2114" s="1" t="s">
        <v>978</v>
      </c>
      <c r="F2114" s="1" t="s">
        <v>97</v>
      </c>
      <c r="G2114" s="1" t="s">
        <v>1110</v>
      </c>
      <c r="H2114" s="1" t="s">
        <v>43</v>
      </c>
      <c r="I2114" s="1" t="s">
        <v>201</v>
      </c>
      <c r="J2114" t="s">
        <v>65</v>
      </c>
      <c r="K2114" t="s">
        <v>66</v>
      </c>
      <c r="L2114" s="1" t="s">
        <v>4943</v>
      </c>
      <c r="M2114" s="1" t="s">
        <v>48</v>
      </c>
      <c r="N2114" s="1" t="s">
        <v>69</v>
      </c>
      <c r="O2114" s="1" t="s">
        <v>1709</v>
      </c>
      <c r="P2114" s="1" t="s">
        <v>12001</v>
      </c>
      <c r="Q2114">
        <v>27</v>
      </c>
      <c r="R2114">
        <v>1</v>
      </c>
      <c r="S2114">
        <v>26</v>
      </c>
      <c r="T2114">
        <v>20</v>
      </c>
      <c r="U2114">
        <v>8</v>
      </c>
      <c r="V2114">
        <v>120</v>
      </c>
      <c r="W2114" s="1" t="s">
        <v>161</v>
      </c>
      <c r="X2114" s="1" t="s">
        <v>162</v>
      </c>
      <c r="Y2114" s="1" t="s">
        <v>54</v>
      </c>
      <c r="Z2114">
        <v>3</v>
      </c>
      <c r="AA2114" s="2">
        <v>45729</v>
      </c>
      <c r="AB2114">
        <v>213834.18</v>
      </c>
      <c r="AC2114">
        <v>300417.01</v>
      </c>
      <c r="AD2114">
        <v>5773522.8600000003</v>
      </c>
      <c r="AE2114" s="1" t="s">
        <v>55</v>
      </c>
      <c r="AF2114" s="2">
        <v>46184</v>
      </c>
      <c r="AG2114" s="2">
        <v>45737</v>
      </c>
      <c r="AH2114" s="2"/>
      <c r="AI2114" s="1" t="s">
        <v>91</v>
      </c>
      <c r="AJ2114" s="1" t="s">
        <v>92</v>
      </c>
    </row>
    <row r="2115" spans="1:36">
      <c r="A2115" s="1" t="s">
        <v>12002</v>
      </c>
      <c r="B2115" s="1" t="s">
        <v>12003</v>
      </c>
      <c r="C2115" s="1" t="s">
        <v>12004</v>
      </c>
      <c r="D2115" s="1" t="s">
        <v>2078</v>
      </c>
      <c r="E2115" s="1" t="s">
        <v>243</v>
      </c>
      <c r="F2115" s="1" t="s">
        <v>244</v>
      </c>
      <c r="G2115" s="1" t="s">
        <v>778</v>
      </c>
      <c r="H2115" s="1" t="s">
        <v>43</v>
      </c>
      <c r="I2115" s="1" t="s">
        <v>201</v>
      </c>
      <c r="J2115" t="s">
        <v>82</v>
      </c>
      <c r="K2115" t="s">
        <v>83</v>
      </c>
      <c r="L2115" s="1" t="s">
        <v>12005</v>
      </c>
      <c r="M2115" s="1" t="s">
        <v>85</v>
      </c>
      <c r="N2115" s="1" t="s">
        <v>203</v>
      </c>
      <c r="O2115" s="1" t="s">
        <v>12006</v>
      </c>
      <c r="P2115" s="1" t="s">
        <v>12007</v>
      </c>
      <c r="Q2115">
        <v>83</v>
      </c>
      <c r="R2115">
        <v>4</v>
      </c>
      <c r="S2115">
        <v>79</v>
      </c>
      <c r="T2115">
        <v>60</v>
      </c>
      <c r="U2115">
        <v>30</v>
      </c>
      <c r="V2115">
        <v>480</v>
      </c>
      <c r="W2115" s="1" t="s">
        <v>88</v>
      </c>
      <c r="X2115" s="1" t="s">
        <v>89</v>
      </c>
      <c r="Y2115" s="1" t="s">
        <v>90</v>
      </c>
      <c r="Z2115">
        <v>28</v>
      </c>
      <c r="AA2115" s="2">
        <v>45747</v>
      </c>
      <c r="AB2115">
        <v>176300.87</v>
      </c>
      <c r="AC2115">
        <v>221623.21</v>
      </c>
      <c r="AD2115">
        <v>14632972.210000001</v>
      </c>
      <c r="AE2115" s="1" t="s">
        <v>55</v>
      </c>
      <c r="AF2115" s="2">
        <v>46167</v>
      </c>
      <c r="AG2115" s="2">
        <v>45754</v>
      </c>
      <c r="AH2115" s="2"/>
      <c r="AI2115" s="1" t="s">
        <v>91</v>
      </c>
      <c r="AJ2115" s="1" t="s">
        <v>92</v>
      </c>
    </row>
    <row r="2116" spans="1:36">
      <c r="A2116" s="1" t="s">
        <v>12008</v>
      </c>
      <c r="B2116" s="1" t="s">
        <v>12009</v>
      </c>
      <c r="C2116" s="1" t="s">
        <v>12010</v>
      </c>
      <c r="D2116" s="1" t="s">
        <v>837</v>
      </c>
      <c r="E2116" s="1" t="s">
        <v>265</v>
      </c>
      <c r="F2116" s="1" t="s">
        <v>622</v>
      </c>
      <c r="G2116" s="1" t="s">
        <v>693</v>
      </c>
      <c r="H2116" s="1" t="s">
        <v>43</v>
      </c>
      <c r="I2116" s="1" t="s">
        <v>44</v>
      </c>
      <c r="J2116" t="s">
        <v>45</v>
      </c>
      <c r="K2116" t="s">
        <v>46</v>
      </c>
      <c r="L2116" s="1" t="s">
        <v>12011</v>
      </c>
      <c r="M2116" s="1" t="s">
        <v>126</v>
      </c>
      <c r="N2116" s="1" t="s">
        <v>194</v>
      </c>
      <c r="O2116" s="1" t="s">
        <v>12012</v>
      </c>
      <c r="P2116" s="1" t="s">
        <v>12013</v>
      </c>
      <c r="Q2116">
        <v>11</v>
      </c>
      <c r="R2116">
        <v>4</v>
      </c>
      <c r="S2116">
        <v>7</v>
      </c>
      <c r="T2116">
        <v>20</v>
      </c>
      <c r="U2116">
        <v>6</v>
      </c>
      <c r="V2116">
        <v>80</v>
      </c>
      <c r="W2116" s="1" t="s">
        <v>249</v>
      </c>
      <c r="X2116" s="1" t="s">
        <v>375</v>
      </c>
      <c r="Y2116" s="1" t="s">
        <v>54</v>
      </c>
      <c r="Z2116">
        <v>6</v>
      </c>
      <c r="AA2116" s="2">
        <v>45828</v>
      </c>
      <c r="AB2116">
        <v>237250.8</v>
      </c>
      <c r="AC2116">
        <v>320958.43</v>
      </c>
      <c r="AD2116">
        <v>2609758.7999999998</v>
      </c>
      <c r="AE2116" s="1" t="s">
        <v>55</v>
      </c>
      <c r="AF2116" s="2">
        <v>46188</v>
      </c>
      <c r="AG2116" s="2">
        <v>45829</v>
      </c>
      <c r="AH2116" s="2"/>
      <c r="AI2116" s="1" t="s">
        <v>129</v>
      </c>
      <c r="AJ2116" s="1" t="s">
        <v>57</v>
      </c>
    </row>
    <row r="2117" spans="1:36">
      <c r="A2117" s="1" t="s">
        <v>12014</v>
      </c>
      <c r="B2117" s="1" t="s">
        <v>12015</v>
      </c>
      <c r="C2117" s="1" t="s">
        <v>12016</v>
      </c>
      <c r="D2117" s="1" t="s">
        <v>880</v>
      </c>
      <c r="E2117" s="1" t="s">
        <v>62</v>
      </c>
      <c r="F2117" s="1" t="s">
        <v>217</v>
      </c>
      <c r="G2117" s="1" t="s">
        <v>487</v>
      </c>
      <c r="H2117" s="1" t="s">
        <v>43</v>
      </c>
      <c r="I2117" s="1" t="s">
        <v>44</v>
      </c>
      <c r="J2117" t="s">
        <v>45</v>
      </c>
      <c r="K2117" t="s">
        <v>46</v>
      </c>
      <c r="L2117" s="1" t="s">
        <v>2502</v>
      </c>
      <c r="M2117" s="1" t="s">
        <v>68</v>
      </c>
      <c r="N2117" s="1" t="s">
        <v>278</v>
      </c>
      <c r="O2117" s="1" t="s">
        <v>12017</v>
      </c>
      <c r="P2117" s="1" t="s">
        <v>12018</v>
      </c>
      <c r="Q2117">
        <v>29</v>
      </c>
      <c r="R2117">
        <v>8</v>
      </c>
      <c r="S2117">
        <v>21</v>
      </c>
      <c r="T2117">
        <v>60</v>
      </c>
      <c r="U2117">
        <v>24</v>
      </c>
      <c r="V2117">
        <v>480</v>
      </c>
      <c r="W2117" s="1" t="s">
        <v>72</v>
      </c>
      <c r="X2117" s="1" t="s">
        <v>73</v>
      </c>
      <c r="Y2117" s="1" t="s">
        <v>74</v>
      </c>
      <c r="Z2117">
        <v>15</v>
      </c>
      <c r="AA2117" s="2">
        <v>45968</v>
      </c>
      <c r="AB2117">
        <v>184996.05</v>
      </c>
      <c r="AC2117">
        <v>237845.17</v>
      </c>
      <c r="AD2117">
        <v>5364885.45</v>
      </c>
      <c r="AE2117" s="1" t="s">
        <v>55</v>
      </c>
      <c r="AF2117" s="2">
        <v>46143</v>
      </c>
      <c r="AG2117" s="2">
        <v>45970</v>
      </c>
      <c r="AH2117" s="2"/>
      <c r="AI2117" s="1" t="s">
        <v>129</v>
      </c>
      <c r="AJ2117" s="1" t="s">
        <v>57</v>
      </c>
    </row>
    <row r="2118" spans="1:36">
      <c r="A2118" s="1" t="s">
        <v>12019</v>
      </c>
      <c r="B2118" s="1" t="s">
        <v>12020</v>
      </c>
      <c r="C2118" s="1" t="s">
        <v>12021</v>
      </c>
      <c r="D2118" s="1" t="s">
        <v>355</v>
      </c>
      <c r="E2118" s="1" t="s">
        <v>62</v>
      </c>
      <c r="F2118" s="1" t="s">
        <v>123</v>
      </c>
      <c r="G2118" s="1" t="s">
        <v>200</v>
      </c>
      <c r="H2118" s="1" t="s">
        <v>43</v>
      </c>
      <c r="I2118" s="1" t="s">
        <v>44</v>
      </c>
      <c r="J2118" t="s">
        <v>45</v>
      </c>
      <c r="K2118" t="s">
        <v>46</v>
      </c>
      <c r="L2118" s="1" t="s">
        <v>7024</v>
      </c>
      <c r="M2118" s="1" t="s">
        <v>139</v>
      </c>
      <c r="N2118" s="1" t="s">
        <v>203</v>
      </c>
      <c r="O2118" s="1" t="s">
        <v>12022</v>
      </c>
      <c r="P2118" s="1" t="s">
        <v>12023</v>
      </c>
      <c r="Q2118">
        <v>139</v>
      </c>
      <c r="R2118">
        <v>13</v>
      </c>
      <c r="S2118">
        <v>126</v>
      </c>
      <c r="T2118">
        <v>60</v>
      </c>
      <c r="U2118">
        <v>24</v>
      </c>
      <c r="V2118">
        <v>240</v>
      </c>
      <c r="W2118" s="1" t="s">
        <v>72</v>
      </c>
      <c r="X2118" s="1" t="s">
        <v>73</v>
      </c>
      <c r="Y2118" s="1" t="s">
        <v>74</v>
      </c>
      <c r="Z2118">
        <v>18</v>
      </c>
      <c r="AA2118" s="2">
        <v>45872</v>
      </c>
      <c r="AB2118">
        <v>203855.93</v>
      </c>
      <c r="AC2118">
        <v>235610.68</v>
      </c>
      <c r="AD2118">
        <v>28335974.27</v>
      </c>
      <c r="AE2118" s="1" t="s">
        <v>55</v>
      </c>
      <c r="AF2118" s="2">
        <v>46184</v>
      </c>
      <c r="AG2118" s="2">
        <v>45885</v>
      </c>
      <c r="AH2118" s="2"/>
      <c r="AI2118" s="1" t="s">
        <v>91</v>
      </c>
      <c r="AJ2118" s="1" t="s">
        <v>92</v>
      </c>
    </row>
    <row r="2119" spans="1:36">
      <c r="A2119" s="1" t="s">
        <v>12024</v>
      </c>
      <c r="B2119" s="1" t="s">
        <v>12025</v>
      </c>
      <c r="C2119" s="1" t="s">
        <v>12026</v>
      </c>
      <c r="D2119" s="1" t="s">
        <v>1325</v>
      </c>
      <c r="E2119" s="1" t="s">
        <v>62</v>
      </c>
      <c r="F2119" s="1" t="s">
        <v>363</v>
      </c>
      <c r="G2119" s="1" t="s">
        <v>400</v>
      </c>
      <c r="H2119" s="1" t="s">
        <v>43</v>
      </c>
      <c r="I2119" s="1" t="s">
        <v>44</v>
      </c>
      <c r="J2119" t="s">
        <v>82</v>
      </c>
      <c r="K2119" t="s">
        <v>83</v>
      </c>
      <c r="L2119" s="1" t="s">
        <v>8590</v>
      </c>
      <c r="M2119" s="1" t="s">
        <v>139</v>
      </c>
      <c r="N2119" s="1" t="s">
        <v>178</v>
      </c>
      <c r="O2119" s="1" t="s">
        <v>12027</v>
      </c>
      <c r="P2119" s="1" t="s">
        <v>12028</v>
      </c>
      <c r="Q2119">
        <v>47</v>
      </c>
      <c r="R2119">
        <v>6</v>
      </c>
      <c r="S2119">
        <v>41</v>
      </c>
      <c r="T2119">
        <v>30</v>
      </c>
      <c r="U2119">
        <v>12</v>
      </c>
      <c r="V2119">
        <v>240</v>
      </c>
      <c r="W2119" s="1" t="s">
        <v>151</v>
      </c>
      <c r="X2119" s="1" t="s">
        <v>152</v>
      </c>
      <c r="Y2119" s="1" t="s">
        <v>153</v>
      </c>
      <c r="Z2119">
        <v>35</v>
      </c>
      <c r="AA2119" s="2">
        <v>45920</v>
      </c>
      <c r="AB2119">
        <v>54246.35</v>
      </c>
      <c r="AC2119">
        <v>76401.48</v>
      </c>
      <c r="AD2119">
        <v>2549578.4500000002</v>
      </c>
      <c r="AE2119" s="1" t="s">
        <v>55</v>
      </c>
      <c r="AF2119" s="2">
        <v>46164</v>
      </c>
      <c r="AG2119" s="2">
        <v>45931</v>
      </c>
      <c r="AH2119" s="2"/>
      <c r="AI2119" s="1" t="s">
        <v>91</v>
      </c>
      <c r="AJ2119" s="1" t="s">
        <v>92</v>
      </c>
    </row>
    <row r="2120" spans="1:36">
      <c r="A2120" s="1" t="s">
        <v>12029</v>
      </c>
      <c r="B2120" s="1" t="s">
        <v>12030</v>
      </c>
      <c r="C2120" s="1" t="s">
        <v>12031</v>
      </c>
      <c r="D2120" s="1" t="s">
        <v>1198</v>
      </c>
      <c r="E2120" s="1" t="s">
        <v>110</v>
      </c>
      <c r="F2120" s="1" t="s">
        <v>363</v>
      </c>
      <c r="G2120" s="1" t="s">
        <v>400</v>
      </c>
      <c r="H2120" s="1" t="s">
        <v>43</v>
      </c>
      <c r="I2120" s="1" t="s">
        <v>44</v>
      </c>
      <c r="J2120" t="s">
        <v>82</v>
      </c>
      <c r="K2120" t="s">
        <v>83</v>
      </c>
      <c r="L2120" s="1" t="s">
        <v>12032</v>
      </c>
      <c r="M2120" s="1" t="s">
        <v>114</v>
      </c>
      <c r="N2120" s="1" t="s">
        <v>101</v>
      </c>
      <c r="O2120" s="1" t="s">
        <v>12033</v>
      </c>
      <c r="P2120" s="1" t="s">
        <v>12034</v>
      </c>
      <c r="Q2120">
        <v>64</v>
      </c>
      <c r="R2120">
        <v>20</v>
      </c>
      <c r="S2120">
        <v>44</v>
      </c>
      <c r="T2120">
        <v>75</v>
      </c>
      <c r="U2120">
        <v>30</v>
      </c>
      <c r="V2120">
        <v>450</v>
      </c>
      <c r="W2120" s="1" t="s">
        <v>88</v>
      </c>
      <c r="X2120" s="1" t="s">
        <v>89</v>
      </c>
      <c r="Y2120" s="1" t="s">
        <v>90</v>
      </c>
      <c r="Z2120">
        <v>28</v>
      </c>
      <c r="AA2120" s="2">
        <v>46078</v>
      </c>
      <c r="AB2120">
        <v>48567.81</v>
      </c>
      <c r="AC2120">
        <v>68793.05</v>
      </c>
      <c r="AD2120">
        <v>3108339.84</v>
      </c>
      <c r="AE2120" s="1" t="s">
        <v>55</v>
      </c>
      <c r="AF2120" s="2">
        <v>46188</v>
      </c>
      <c r="AG2120" s="2">
        <v>46093</v>
      </c>
      <c r="AH2120" s="2"/>
      <c r="AI2120" s="1" t="s">
        <v>129</v>
      </c>
      <c r="AJ2120" s="1" t="s">
        <v>57</v>
      </c>
    </row>
    <row r="2121" spans="1:36">
      <c r="A2121" s="1" t="s">
        <v>12035</v>
      </c>
      <c r="B2121" s="1" t="s">
        <v>12036</v>
      </c>
      <c r="C2121" s="1" t="s">
        <v>12037</v>
      </c>
      <c r="D2121" s="1" t="s">
        <v>284</v>
      </c>
      <c r="E2121" s="1" t="s">
        <v>186</v>
      </c>
      <c r="F2121" s="1" t="s">
        <v>80</v>
      </c>
      <c r="G2121" s="1" t="s">
        <v>81</v>
      </c>
      <c r="H2121" s="1" t="s">
        <v>43</v>
      </c>
      <c r="I2121" s="1" t="s">
        <v>44</v>
      </c>
      <c r="J2121" t="s">
        <v>45</v>
      </c>
      <c r="K2121" t="s">
        <v>46</v>
      </c>
      <c r="L2121" s="1" t="s">
        <v>2174</v>
      </c>
      <c r="M2121" s="1" t="s">
        <v>68</v>
      </c>
      <c r="N2121" s="1" t="s">
        <v>203</v>
      </c>
      <c r="O2121" s="1" t="s">
        <v>12038</v>
      </c>
      <c r="P2121" s="1" t="s">
        <v>12039</v>
      </c>
      <c r="Q2121">
        <v>0</v>
      </c>
      <c r="R2121">
        <v>0</v>
      </c>
      <c r="S2121">
        <v>0</v>
      </c>
      <c r="T2121">
        <v>60</v>
      </c>
      <c r="U2121">
        <v>24</v>
      </c>
      <c r="V2121">
        <v>480</v>
      </c>
      <c r="W2121" s="1" t="s">
        <v>151</v>
      </c>
      <c r="X2121" s="1" t="s">
        <v>152</v>
      </c>
      <c r="Y2121" s="1" t="s">
        <v>153</v>
      </c>
      <c r="Z2121">
        <v>35</v>
      </c>
      <c r="AA2121" s="2">
        <v>46127</v>
      </c>
      <c r="AB2121">
        <v>1340508.8400000001</v>
      </c>
      <c r="AC2121">
        <v>1916381.62</v>
      </c>
      <c r="AD2121">
        <v>0</v>
      </c>
      <c r="AE2121" s="1" t="s">
        <v>55</v>
      </c>
      <c r="AF2121" s="2">
        <v>46182</v>
      </c>
      <c r="AG2121" s="2">
        <v>46134</v>
      </c>
      <c r="AH2121" s="2"/>
      <c r="AI2121" s="1" t="s">
        <v>56</v>
      </c>
      <c r="AJ2121" s="1" t="s">
        <v>57</v>
      </c>
    </row>
    <row r="2122" spans="1:36">
      <c r="A2122" s="1" t="s">
        <v>12040</v>
      </c>
      <c r="B2122" s="1" t="s">
        <v>12041</v>
      </c>
      <c r="C2122" s="1" t="s">
        <v>12042</v>
      </c>
      <c r="D2122" s="1" t="s">
        <v>185</v>
      </c>
      <c r="E2122" s="1" t="s">
        <v>186</v>
      </c>
      <c r="F2122" s="1" t="s">
        <v>111</v>
      </c>
      <c r="G2122" s="1" t="s">
        <v>187</v>
      </c>
      <c r="H2122" s="1" t="s">
        <v>43</v>
      </c>
      <c r="I2122" s="1" t="s">
        <v>44</v>
      </c>
      <c r="J2122" t="s">
        <v>82</v>
      </c>
      <c r="K2122" t="s">
        <v>83</v>
      </c>
      <c r="L2122" s="1" t="s">
        <v>12043</v>
      </c>
      <c r="M2122" s="1" t="s">
        <v>168</v>
      </c>
      <c r="N2122" s="1" t="s">
        <v>278</v>
      </c>
      <c r="O2122" s="1" t="s">
        <v>12044</v>
      </c>
      <c r="P2122" s="1" t="s">
        <v>12045</v>
      </c>
      <c r="Q2122">
        <v>48</v>
      </c>
      <c r="R2122">
        <v>6</v>
      </c>
      <c r="S2122">
        <v>42</v>
      </c>
      <c r="T2122">
        <v>25</v>
      </c>
      <c r="U2122">
        <v>12</v>
      </c>
      <c r="V2122">
        <v>125</v>
      </c>
      <c r="W2122" s="1" t="s">
        <v>308</v>
      </c>
      <c r="X2122" s="1" t="s">
        <v>309</v>
      </c>
      <c r="Y2122" s="1" t="s">
        <v>74</v>
      </c>
      <c r="Z2122">
        <v>23</v>
      </c>
      <c r="AA2122" s="2">
        <v>46101</v>
      </c>
      <c r="AB2122">
        <v>46120.34</v>
      </c>
      <c r="AC2122">
        <v>53627.07</v>
      </c>
      <c r="AD2122">
        <v>2213776.3199999998</v>
      </c>
      <c r="AE2122" s="1" t="s">
        <v>55</v>
      </c>
      <c r="AF2122" s="2">
        <v>46157</v>
      </c>
      <c r="AG2122" s="2">
        <v>46109</v>
      </c>
      <c r="AH2122" s="2"/>
      <c r="AI2122" s="1" t="s">
        <v>91</v>
      </c>
      <c r="AJ2122" s="1" t="s">
        <v>92</v>
      </c>
    </row>
    <row r="2123" spans="1:36">
      <c r="A2123" s="1" t="s">
        <v>12046</v>
      </c>
      <c r="B2123" s="1" t="s">
        <v>12047</v>
      </c>
      <c r="C2123" s="1" t="s">
        <v>12048</v>
      </c>
      <c r="D2123" s="1" t="s">
        <v>1179</v>
      </c>
      <c r="E2123" s="1" t="s">
        <v>110</v>
      </c>
      <c r="F2123" s="1" t="s">
        <v>41</v>
      </c>
      <c r="G2123" s="1" t="s">
        <v>147</v>
      </c>
      <c r="H2123" s="1" t="s">
        <v>43</v>
      </c>
      <c r="I2123" s="1" t="s">
        <v>44</v>
      </c>
      <c r="J2123" t="s">
        <v>65</v>
      </c>
      <c r="K2123" t="s">
        <v>66</v>
      </c>
      <c r="L2123" s="1" t="s">
        <v>7030</v>
      </c>
      <c r="M2123" s="1" t="s">
        <v>168</v>
      </c>
      <c r="N2123" s="1" t="s">
        <v>69</v>
      </c>
      <c r="O2123" s="1" t="s">
        <v>12049</v>
      </c>
      <c r="P2123" s="1" t="s">
        <v>12050</v>
      </c>
      <c r="Q2123">
        <v>261</v>
      </c>
      <c r="R2123">
        <v>64</v>
      </c>
      <c r="S2123">
        <v>197</v>
      </c>
      <c r="T2123">
        <v>40</v>
      </c>
      <c r="U2123">
        <v>20</v>
      </c>
      <c r="V2123">
        <v>400</v>
      </c>
      <c r="W2123" s="1" t="s">
        <v>181</v>
      </c>
      <c r="X2123" s="1" t="s">
        <v>182</v>
      </c>
      <c r="Y2123" s="1" t="s">
        <v>54</v>
      </c>
      <c r="Z2123">
        <v>10</v>
      </c>
      <c r="AA2123" s="2">
        <v>45962</v>
      </c>
      <c r="AB2123">
        <v>50249.18</v>
      </c>
      <c r="AC2123">
        <v>58449.87</v>
      </c>
      <c r="AD2123">
        <v>13115035.98</v>
      </c>
      <c r="AE2123" s="1" t="s">
        <v>55</v>
      </c>
      <c r="AF2123" s="2">
        <v>46171</v>
      </c>
      <c r="AG2123" s="2">
        <v>45974</v>
      </c>
      <c r="AH2123" s="2"/>
      <c r="AI2123" s="1" t="s">
        <v>91</v>
      </c>
      <c r="AJ2123" s="1" t="s">
        <v>92</v>
      </c>
    </row>
    <row r="2124" spans="1:36">
      <c r="A2124" s="1" t="s">
        <v>12051</v>
      </c>
      <c r="B2124" s="1" t="s">
        <v>12052</v>
      </c>
      <c r="C2124" s="1" t="s">
        <v>12053</v>
      </c>
      <c r="D2124" s="1" t="s">
        <v>1372</v>
      </c>
      <c r="E2124" s="1" t="s">
        <v>978</v>
      </c>
      <c r="F2124" s="1" t="s">
        <v>97</v>
      </c>
      <c r="G2124" s="1" t="s">
        <v>98</v>
      </c>
      <c r="H2124" s="1" t="s">
        <v>43</v>
      </c>
      <c r="I2124" s="1" t="s">
        <v>44</v>
      </c>
      <c r="J2124" t="s">
        <v>65</v>
      </c>
      <c r="K2124" t="s">
        <v>66</v>
      </c>
      <c r="L2124" s="1" t="s">
        <v>1850</v>
      </c>
      <c r="M2124" s="1" t="s">
        <v>68</v>
      </c>
      <c r="N2124" s="1" t="s">
        <v>49</v>
      </c>
      <c r="O2124" s="1" t="s">
        <v>12054</v>
      </c>
      <c r="P2124" s="1" t="s">
        <v>12055</v>
      </c>
      <c r="Q2124">
        <v>328</v>
      </c>
      <c r="R2124">
        <v>33</v>
      </c>
      <c r="S2124">
        <v>295</v>
      </c>
      <c r="T2124">
        <v>60</v>
      </c>
      <c r="U2124">
        <v>30</v>
      </c>
      <c r="V2124">
        <v>360</v>
      </c>
      <c r="W2124" s="1" t="s">
        <v>229</v>
      </c>
      <c r="X2124" s="1" t="s">
        <v>230</v>
      </c>
      <c r="Y2124" s="1" t="s">
        <v>153</v>
      </c>
      <c r="Z2124">
        <v>35</v>
      </c>
      <c r="AA2124" s="2">
        <v>46170</v>
      </c>
      <c r="AB2124">
        <v>61148.41</v>
      </c>
      <c r="AC2124">
        <v>80927.02</v>
      </c>
      <c r="AD2124">
        <v>20056678.48</v>
      </c>
      <c r="AE2124" s="1" t="s">
        <v>55</v>
      </c>
      <c r="AF2124" s="2">
        <v>46200</v>
      </c>
      <c r="AG2124" s="2">
        <v>46181</v>
      </c>
      <c r="AH2124" s="2"/>
      <c r="AI2124" s="1" t="s">
        <v>91</v>
      </c>
      <c r="AJ2124" s="1" t="s">
        <v>92</v>
      </c>
    </row>
    <row r="2125" spans="1:36">
      <c r="A2125" s="1" t="s">
        <v>12056</v>
      </c>
      <c r="B2125" s="1" t="s">
        <v>1184</v>
      </c>
      <c r="C2125" s="1" t="s">
        <v>12057</v>
      </c>
      <c r="D2125" s="1" t="s">
        <v>399</v>
      </c>
      <c r="E2125" s="1" t="s">
        <v>110</v>
      </c>
      <c r="F2125" s="1" t="s">
        <v>363</v>
      </c>
      <c r="G2125" s="1" t="s">
        <v>495</v>
      </c>
      <c r="H2125" s="1" t="s">
        <v>43</v>
      </c>
      <c r="I2125" s="1" t="s">
        <v>44</v>
      </c>
      <c r="J2125" t="s">
        <v>82</v>
      </c>
      <c r="K2125" t="s">
        <v>83</v>
      </c>
      <c r="L2125" s="1" t="s">
        <v>5505</v>
      </c>
      <c r="M2125" s="1" t="s">
        <v>126</v>
      </c>
      <c r="N2125" s="1" t="s">
        <v>101</v>
      </c>
      <c r="O2125" s="1" t="s">
        <v>12058</v>
      </c>
      <c r="P2125" s="1" t="s">
        <v>12059</v>
      </c>
      <c r="Q2125">
        <v>136</v>
      </c>
      <c r="R2125">
        <v>37</v>
      </c>
      <c r="S2125">
        <v>99</v>
      </c>
      <c r="T2125">
        <v>25</v>
      </c>
      <c r="U2125">
        <v>10</v>
      </c>
      <c r="V2125">
        <v>200</v>
      </c>
      <c r="W2125" s="1" t="s">
        <v>88</v>
      </c>
      <c r="X2125" s="1" t="s">
        <v>89</v>
      </c>
      <c r="Y2125" s="1" t="s">
        <v>90</v>
      </c>
      <c r="Z2125">
        <v>29</v>
      </c>
      <c r="AA2125" s="2">
        <v>45827</v>
      </c>
      <c r="AB2125">
        <v>40596.85</v>
      </c>
      <c r="AC2125">
        <v>59277.37</v>
      </c>
      <c r="AD2125">
        <v>5521171.5999999996</v>
      </c>
      <c r="AE2125" s="1" t="s">
        <v>55</v>
      </c>
      <c r="AF2125" s="2">
        <v>46188</v>
      </c>
      <c r="AG2125" s="2">
        <v>45831</v>
      </c>
      <c r="AH2125" s="2"/>
      <c r="AI2125" s="1" t="s">
        <v>91</v>
      </c>
      <c r="AJ2125" s="1" t="s">
        <v>92</v>
      </c>
    </row>
    <row r="2126" spans="1:36">
      <c r="A2126" s="1" t="s">
        <v>12060</v>
      </c>
      <c r="B2126" s="1" t="s">
        <v>12061</v>
      </c>
      <c r="C2126" s="1" t="s">
        <v>12062</v>
      </c>
      <c r="D2126" s="1" t="s">
        <v>508</v>
      </c>
      <c r="E2126" s="1" t="s">
        <v>146</v>
      </c>
      <c r="F2126" s="1" t="s">
        <v>244</v>
      </c>
      <c r="G2126" s="1" t="s">
        <v>778</v>
      </c>
      <c r="H2126" s="1" t="s">
        <v>43</v>
      </c>
      <c r="I2126" s="1" t="s">
        <v>44</v>
      </c>
      <c r="J2126" t="s">
        <v>45</v>
      </c>
      <c r="K2126" t="s">
        <v>46</v>
      </c>
      <c r="L2126" s="1" t="s">
        <v>2432</v>
      </c>
      <c r="M2126" s="1" t="s">
        <v>126</v>
      </c>
      <c r="N2126" s="1" t="s">
        <v>101</v>
      </c>
      <c r="O2126" s="1" t="s">
        <v>12063</v>
      </c>
      <c r="P2126" s="1" t="s">
        <v>12064</v>
      </c>
      <c r="Q2126">
        <v>141</v>
      </c>
      <c r="R2126">
        <v>47</v>
      </c>
      <c r="S2126">
        <v>94</v>
      </c>
      <c r="T2126">
        <v>40</v>
      </c>
      <c r="U2126">
        <v>20</v>
      </c>
      <c r="V2126">
        <v>400</v>
      </c>
      <c r="W2126" s="1" t="s">
        <v>72</v>
      </c>
      <c r="X2126" s="1" t="s">
        <v>73</v>
      </c>
      <c r="Y2126" s="1" t="s">
        <v>74</v>
      </c>
      <c r="Z2126">
        <v>15</v>
      </c>
      <c r="AA2126" s="2">
        <v>46098</v>
      </c>
      <c r="AB2126">
        <v>262870.15999999997</v>
      </c>
      <c r="AC2126">
        <v>373258.74</v>
      </c>
      <c r="AD2126">
        <v>37064692.560000002</v>
      </c>
      <c r="AE2126" s="1" t="s">
        <v>55</v>
      </c>
      <c r="AF2126" s="2">
        <v>46169</v>
      </c>
      <c r="AG2126" s="2">
        <v>46107</v>
      </c>
      <c r="AH2126" s="2"/>
      <c r="AI2126" s="1" t="s">
        <v>91</v>
      </c>
      <c r="AJ2126" s="1" t="s">
        <v>92</v>
      </c>
    </row>
    <row r="2127" spans="1:36">
      <c r="A2127" s="1" t="s">
        <v>12065</v>
      </c>
      <c r="B2127" s="1" t="s">
        <v>12066</v>
      </c>
      <c r="C2127" s="1" t="s">
        <v>12067</v>
      </c>
      <c r="D2127" s="1" t="s">
        <v>121</v>
      </c>
      <c r="E2127" s="1" t="s">
        <v>122</v>
      </c>
      <c r="F2127" s="1" t="s">
        <v>123</v>
      </c>
      <c r="G2127" s="1" t="s">
        <v>200</v>
      </c>
      <c r="H2127" s="1" t="s">
        <v>43</v>
      </c>
      <c r="I2127" s="1" t="s">
        <v>44</v>
      </c>
      <c r="J2127" t="s">
        <v>65</v>
      </c>
      <c r="K2127" t="s">
        <v>66</v>
      </c>
      <c r="L2127" s="1" t="s">
        <v>1373</v>
      </c>
      <c r="M2127" s="1" t="s">
        <v>100</v>
      </c>
      <c r="N2127" s="1" t="s">
        <v>194</v>
      </c>
      <c r="O2127" s="1" t="s">
        <v>12068</v>
      </c>
      <c r="P2127" s="1" t="s">
        <v>12069</v>
      </c>
      <c r="Q2127">
        <v>0</v>
      </c>
      <c r="R2127">
        <v>0</v>
      </c>
      <c r="S2127">
        <v>0</v>
      </c>
      <c r="T2127">
        <v>15</v>
      </c>
      <c r="U2127">
        <v>4</v>
      </c>
      <c r="V2127">
        <v>120</v>
      </c>
      <c r="W2127" s="1" t="s">
        <v>229</v>
      </c>
      <c r="X2127" s="1" t="s">
        <v>171</v>
      </c>
      <c r="Y2127" s="1" t="s">
        <v>153</v>
      </c>
      <c r="Z2127">
        <v>30</v>
      </c>
      <c r="AA2127" s="2">
        <v>45947</v>
      </c>
      <c r="AB2127">
        <v>417817.99</v>
      </c>
      <c r="AC2127">
        <v>535171.25</v>
      </c>
      <c r="AD2127">
        <v>0</v>
      </c>
      <c r="AE2127" s="1" t="s">
        <v>55</v>
      </c>
      <c r="AF2127" s="2">
        <v>46200</v>
      </c>
      <c r="AG2127" s="2">
        <v>45954</v>
      </c>
      <c r="AH2127" s="2"/>
      <c r="AI2127" s="1" t="s">
        <v>56</v>
      </c>
      <c r="AJ2127" s="1" t="s">
        <v>57</v>
      </c>
    </row>
    <row r="2128" spans="1:36">
      <c r="A2128" s="1" t="s">
        <v>12070</v>
      </c>
      <c r="B2128" s="1" t="s">
        <v>12071</v>
      </c>
      <c r="C2128" s="1" t="s">
        <v>12072</v>
      </c>
      <c r="D2128" s="1" t="s">
        <v>96</v>
      </c>
      <c r="E2128" s="1" t="s">
        <v>40</v>
      </c>
      <c r="F2128" s="1" t="s">
        <v>97</v>
      </c>
      <c r="G2128" s="1" t="s">
        <v>715</v>
      </c>
      <c r="H2128" s="1" t="s">
        <v>43</v>
      </c>
      <c r="I2128" s="1" t="s">
        <v>44</v>
      </c>
      <c r="J2128" t="s">
        <v>82</v>
      </c>
      <c r="K2128" t="s">
        <v>83</v>
      </c>
      <c r="L2128" s="1" t="s">
        <v>171</v>
      </c>
      <c r="M2128" s="1" t="s">
        <v>126</v>
      </c>
      <c r="N2128" s="1" t="s">
        <v>69</v>
      </c>
      <c r="O2128" s="1" t="s">
        <v>12073</v>
      </c>
      <c r="P2128" s="1" t="s">
        <v>12074</v>
      </c>
      <c r="Q2128">
        <v>0</v>
      </c>
      <c r="R2128">
        <v>0</v>
      </c>
      <c r="S2128">
        <v>0</v>
      </c>
      <c r="T2128">
        <v>40</v>
      </c>
      <c r="U2128">
        <v>12</v>
      </c>
      <c r="V2128">
        <v>160</v>
      </c>
      <c r="W2128" s="1" t="s">
        <v>161</v>
      </c>
      <c r="X2128" s="1" t="s">
        <v>162</v>
      </c>
      <c r="Y2128" s="1" t="s">
        <v>54</v>
      </c>
      <c r="Z2128">
        <v>3</v>
      </c>
      <c r="AA2128" s="2"/>
      <c r="AB2128">
        <v>133329.74</v>
      </c>
      <c r="AC2128">
        <v>154242.31</v>
      </c>
      <c r="AD2128">
        <v>0</v>
      </c>
      <c r="AE2128" s="1" t="s">
        <v>55</v>
      </c>
      <c r="AF2128" s="2">
        <v>46181</v>
      </c>
      <c r="AG2128" s="2">
        <v>45812</v>
      </c>
      <c r="AH2128" s="2"/>
      <c r="AI2128" s="1" t="s">
        <v>56</v>
      </c>
      <c r="AJ2128" s="1" t="s">
        <v>57</v>
      </c>
    </row>
    <row r="2129" spans="1:36">
      <c r="A2129" s="1" t="s">
        <v>12075</v>
      </c>
      <c r="B2129" s="1" t="s">
        <v>12076</v>
      </c>
      <c r="C2129" s="1" t="s">
        <v>12077</v>
      </c>
      <c r="D2129" s="1" t="s">
        <v>1033</v>
      </c>
      <c r="E2129" s="1" t="s">
        <v>62</v>
      </c>
      <c r="F2129" s="1" t="s">
        <v>217</v>
      </c>
      <c r="G2129" s="1" t="s">
        <v>487</v>
      </c>
      <c r="H2129" s="1" t="s">
        <v>43</v>
      </c>
      <c r="I2129" s="1" t="s">
        <v>44</v>
      </c>
      <c r="J2129" t="s">
        <v>65</v>
      </c>
      <c r="K2129" t="s">
        <v>66</v>
      </c>
      <c r="L2129" s="1" t="s">
        <v>12078</v>
      </c>
      <c r="M2129" s="1" t="s">
        <v>48</v>
      </c>
      <c r="N2129" s="1" t="s">
        <v>278</v>
      </c>
      <c r="O2129" s="1" t="s">
        <v>12079</v>
      </c>
      <c r="P2129" s="1" t="s">
        <v>12080</v>
      </c>
      <c r="Q2129">
        <v>37</v>
      </c>
      <c r="R2129">
        <v>12</v>
      </c>
      <c r="S2129">
        <v>25</v>
      </c>
      <c r="T2129">
        <v>10</v>
      </c>
      <c r="U2129">
        <v>3</v>
      </c>
      <c r="V2129">
        <v>80</v>
      </c>
      <c r="W2129" s="1" t="s">
        <v>52</v>
      </c>
      <c r="X2129" s="1" t="s">
        <v>53</v>
      </c>
      <c r="Y2129" s="1" t="s">
        <v>54</v>
      </c>
      <c r="Z2129">
        <v>6</v>
      </c>
      <c r="AA2129" s="2">
        <v>45662</v>
      </c>
      <c r="AB2129">
        <v>204829.9</v>
      </c>
      <c r="AC2129">
        <v>253808.29</v>
      </c>
      <c r="AD2129">
        <v>7578706.2999999998</v>
      </c>
      <c r="AE2129" s="1" t="s">
        <v>55</v>
      </c>
      <c r="AF2129" s="2">
        <v>46156</v>
      </c>
      <c r="AG2129" s="2">
        <v>45676</v>
      </c>
      <c r="AH2129" s="2"/>
      <c r="AI2129" s="1" t="s">
        <v>91</v>
      </c>
      <c r="AJ2129" s="1" t="s">
        <v>92</v>
      </c>
    </row>
    <row r="2130" spans="1:36">
      <c r="A2130" s="1" t="s">
        <v>12081</v>
      </c>
      <c r="B2130" s="1" t="s">
        <v>12082</v>
      </c>
      <c r="C2130" s="1" t="s">
        <v>12083</v>
      </c>
      <c r="D2130" s="1" t="s">
        <v>121</v>
      </c>
      <c r="E2130" s="1" t="s">
        <v>122</v>
      </c>
      <c r="F2130" s="1" t="s">
        <v>123</v>
      </c>
      <c r="G2130" s="1" t="s">
        <v>124</v>
      </c>
      <c r="H2130" s="1" t="s">
        <v>43</v>
      </c>
      <c r="I2130" s="1" t="s">
        <v>44</v>
      </c>
      <c r="J2130" t="s">
        <v>65</v>
      </c>
      <c r="K2130" t="s">
        <v>66</v>
      </c>
      <c r="L2130" s="1" t="s">
        <v>2602</v>
      </c>
      <c r="M2130" s="1" t="s">
        <v>139</v>
      </c>
      <c r="N2130" s="1" t="s">
        <v>203</v>
      </c>
      <c r="O2130" s="1" t="s">
        <v>1491</v>
      </c>
      <c r="P2130" s="1" t="s">
        <v>12084</v>
      </c>
      <c r="Q2130">
        <v>-7</v>
      </c>
      <c r="R2130">
        <v>25</v>
      </c>
      <c r="S2130">
        <v>151</v>
      </c>
      <c r="T2130">
        <v>50</v>
      </c>
      <c r="U2130">
        <v>20</v>
      </c>
      <c r="V2130">
        <v>250</v>
      </c>
      <c r="W2130" s="1" t="s">
        <v>229</v>
      </c>
      <c r="X2130" s="1" t="s">
        <v>230</v>
      </c>
      <c r="Y2130" s="1" t="s">
        <v>153</v>
      </c>
      <c r="Z2130">
        <v>31</v>
      </c>
      <c r="AA2130" s="2">
        <v>45701</v>
      </c>
      <c r="AB2130">
        <v>431481</v>
      </c>
      <c r="AC2130">
        <v>546510.19999999995</v>
      </c>
      <c r="AD2130">
        <v>75940656</v>
      </c>
      <c r="AE2130" s="1" t="s">
        <v>55</v>
      </c>
      <c r="AF2130" s="2">
        <v>46174</v>
      </c>
      <c r="AG2130" s="2">
        <v>45713</v>
      </c>
      <c r="AH2130" s="2"/>
      <c r="AI2130" s="1" t="s">
        <v>91</v>
      </c>
      <c r="AJ2130" s="1" t="s">
        <v>92</v>
      </c>
    </row>
    <row r="2131" spans="1:36">
      <c r="A2131" s="1" t="s">
        <v>12085</v>
      </c>
      <c r="B2131" s="1" t="s">
        <v>12086</v>
      </c>
      <c r="C2131" s="1" t="s">
        <v>12087</v>
      </c>
      <c r="D2131" s="1" t="s">
        <v>1009</v>
      </c>
      <c r="E2131" s="1" t="s">
        <v>186</v>
      </c>
      <c r="F2131" s="1" t="s">
        <v>363</v>
      </c>
      <c r="G2131" s="1" t="s">
        <v>400</v>
      </c>
      <c r="H2131" s="1" t="s">
        <v>43</v>
      </c>
      <c r="I2131" s="1" t="s">
        <v>44</v>
      </c>
      <c r="J2131" t="s">
        <v>65</v>
      </c>
      <c r="K2131" t="s">
        <v>66</v>
      </c>
      <c r="L2131" s="1" t="s">
        <v>12088</v>
      </c>
      <c r="M2131" s="1" t="s">
        <v>48</v>
      </c>
      <c r="N2131" s="1" t="s">
        <v>203</v>
      </c>
      <c r="O2131" s="1" t="s">
        <v>12089</v>
      </c>
      <c r="P2131" s="1" t="s">
        <v>12090</v>
      </c>
      <c r="Q2131">
        <v>0</v>
      </c>
      <c r="R2131">
        <v>0</v>
      </c>
      <c r="S2131">
        <v>0</v>
      </c>
      <c r="T2131">
        <v>30</v>
      </c>
      <c r="U2131">
        <v>9</v>
      </c>
      <c r="V2131">
        <v>180</v>
      </c>
      <c r="W2131" s="1" t="s">
        <v>444</v>
      </c>
      <c r="X2131" s="1" t="s">
        <v>445</v>
      </c>
      <c r="Y2131" s="1" t="s">
        <v>74</v>
      </c>
      <c r="Z2131">
        <v>17</v>
      </c>
      <c r="AA2131" s="2">
        <v>45706</v>
      </c>
      <c r="AB2131">
        <v>49420.34</v>
      </c>
      <c r="AC2131">
        <v>70508.479999999996</v>
      </c>
      <c r="AD2131">
        <v>0</v>
      </c>
      <c r="AE2131" s="1" t="s">
        <v>55</v>
      </c>
      <c r="AF2131" s="2">
        <v>46152</v>
      </c>
      <c r="AG2131" s="2">
        <v>45721</v>
      </c>
      <c r="AH2131" s="2"/>
      <c r="AI2131" s="1" t="s">
        <v>56</v>
      </c>
      <c r="AJ2131" s="1" t="s">
        <v>57</v>
      </c>
    </row>
    <row r="2132" spans="1:36">
      <c r="A2132" s="1" t="s">
        <v>12091</v>
      </c>
      <c r="B2132" s="1" t="s">
        <v>12092</v>
      </c>
      <c r="C2132" s="1" t="s">
        <v>12093</v>
      </c>
      <c r="D2132" s="1" t="s">
        <v>830</v>
      </c>
      <c r="E2132" s="1" t="s">
        <v>265</v>
      </c>
      <c r="F2132" s="1" t="s">
        <v>622</v>
      </c>
      <c r="G2132" s="1" t="s">
        <v>623</v>
      </c>
      <c r="H2132" s="1" t="s">
        <v>43</v>
      </c>
      <c r="I2132" s="1" t="s">
        <v>44</v>
      </c>
      <c r="J2132" t="s">
        <v>82</v>
      </c>
      <c r="K2132" t="s">
        <v>83</v>
      </c>
      <c r="L2132" s="1" t="s">
        <v>1016</v>
      </c>
      <c r="M2132" s="1" t="s">
        <v>100</v>
      </c>
      <c r="N2132" s="1" t="s">
        <v>115</v>
      </c>
      <c r="O2132" s="1" t="s">
        <v>12094</v>
      </c>
      <c r="P2132" s="1" t="s">
        <v>12095</v>
      </c>
      <c r="Q2132">
        <v>6</v>
      </c>
      <c r="R2132">
        <v>1</v>
      </c>
      <c r="S2132">
        <v>5</v>
      </c>
      <c r="T2132">
        <v>10</v>
      </c>
      <c r="U2132">
        <v>3</v>
      </c>
      <c r="V2132">
        <v>40</v>
      </c>
      <c r="W2132" s="1" t="s">
        <v>104</v>
      </c>
      <c r="X2132" s="1" t="s">
        <v>105</v>
      </c>
      <c r="Y2132" s="1" t="s">
        <v>54</v>
      </c>
      <c r="Z2132">
        <v>7</v>
      </c>
      <c r="AA2132" s="2">
        <v>46039</v>
      </c>
      <c r="AB2132">
        <v>213833.67</v>
      </c>
      <c r="AC2132">
        <v>322301.37</v>
      </c>
      <c r="AD2132">
        <v>1283002.02</v>
      </c>
      <c r="AE2132" s="1" t="s">
        <v>55</v>
      </c>
      <c r="AF2132" s="2">
        <v>46143</v>
      </c>
      <c r="AG2132" s="2">
        <v>46045</v>
      </c>
      <c r="AH2132" s="2"/>
      <c r="AI2132" s="1" t="s">
        <v>129</v>
      </c>
      <c r="AJ2132" s="1" t="s">
        <v>57</v>
      </c>
    </row>
    <row r="2133" spans="1:36">
      <c r="A2133" s="1" t="s">
        <v>12096</v>
      </c>
      <c r="B2133" s="1" t="s">
        <v>12097</v>
      </c>
      <c r="C2133" s="1" t="s">
        <v>12098</v>
      </c>
      <c r="D2133" s="1" t="s">
        <v>643</v>
      </c>
      <c r="E2133" s="1" t="s">
        <v>62</v>
      </c>
      <c r="F2133" s="1" t="s">
        <v>135</v>
      </c>
      <c r="G2133" s="1" t="s">
        <v>166</v>
      </c>
      <c r="H2133" s="1" t="s">
        <v>137</v>
      </c>
      <c r="I2133" s="1" t="s">
        <v>201</v>
      </c>
      <c r="J2133" t="s">
        <v>45</v>
      </c>
      <c r="K2133" t="s">
        <v>46</v>
      </c>
      <c r="L2133" s="1" t="s">
        <v>4688</v>
      </c>
      <c r="M2133" s="1" t="s">
        <v>100</v>
      </c>
      <c r="N2133" s="1" t="s">
        <v>101</v>
      </c>
      <c r="O2133" s="1" t="s">
        <v>12099</v>
      </c>
      <c r="P2133" s="1" t="s">
        <v>12100</v>
      </c>
      <c r="Q2133">
        <v>115</v>
      </c>
      <c r="R2133">
        <v>40</v>
      </c>
      <c r="S2133">
        <v>75</v>
      </c>
      <c r="T2133">
        <v>30</v>
      </c>
      <c r="U2133">
        <v>12</v>
      </c>
      <c r="V2133">
        <v>150</v>
      </c>
      <c r="W2133" s="1" t="s">
        <v>72</v>
      </c>
      <c r="X2133" s="1" t="s">
        <v>73</v>
      </c>
      <c r="Y2133" s="1" t="s">
        <v>74</v>
      </c>
      <c r="Z2133">
        <v>16</v>
      </c>
      <c r="AA2133" s="2">
        <v>46112</v>
      </c>
      <c r="AB2133">
        <v>25152.94</v>
      </c>
      <c r="AC2133">
        <v>32992.81</v>
      </c>
      <c r="AD2133">
        <v>2892588.1</v>
      </c>
      <c r="AE2133" s="1" t="s">
        <v>55</v>
      </c>
      <c r="AF2133" s="2">
        <v>46162</v>
      </c>
      <c r="AG2133" s="2">
        <v>46124</v>
      </c>
      <c r="AH2133" s="2">
        <v>46276</v>
      </c>
      <c r="AI2133" s="1" t="s">
        <v>91</v>
      </c>
      <c r="AJ2133" s="1" t="s">
        <v>92</v>
      </c>
    </row>
    <row r="2134" spans="1:36">
      <c r="A2134" s="1" t="s">
        <v>12101</v>
      </c>
      <c r="B2134" s="1" t="s">
        <v>12102</v>
      </c>
      <c r="C2134" s="1" t="s">
        <v>12103</v>
      </c>
      <c r="D2134" s="1" t="s">
        <v>413</v>
      </c>
      <c r="E2134" s="1" t="s">
        <v>146</v>
      </c>
      <c r="F2134" s="1" t="s">
        <v>244</v>
      </c>
      <c r="G2134" s="1" t="s">
        <v>778</v>
      </c>
      <c r="H2134" s="1" t="s">
        <v>43</v>
      </c>
      <c r="I2134" s="1" t="s">
        <v>201</v>
      </c>
      <c r="J2134" t="s">
        <v>82</v>
      </c>
      <c r="K2134" t="s">
        <v>83</v>
      </c>
      <c r="L2134" s="1" t="s">
        <v>12104</v>
      </c>
      <c r="M2134" s="1" t="s">
        <v>85</v>
      </c>
      <c r="N2134" s="1" t="s">
        <v>194</v>
      </c>
      <c r="O2134" s="1" t="s">
        <v>12105</v>
      </c>
      <c r="P2134" s="1" t="s">
        <v>12106</v>
      </c>
      <c r="Q2134">
        <v>97</v>
      </c>
      <c r="R2134">
        <v>27</v>
      </c>
      <c r="S2134">
        <v>70</v>
      </c>
      <c r="T2134">
        <v>25</v>
      </c>
      <c r="U2134">
        <v>7</v>
      </c>
      <c r="V2134">
        <v>125</v>
      </c>
      <c r="W2134" s="1" t="s">
        <v>308</v>
      </c>
      <c r="X2134" s="1" t="s">
        <v>309</v>
      </c>
      <c r="Y2134" s="1" t="s">
        <v>74</v>
      </c>
      <c r="Z2134">
        <v>19</v>
      </c>
      <c r="AA2134" s="2">
        <v>46124</v>
      </c>
      <c r="AB2134">
        <v>119686.15</v>
      </c>
      <c r="AC2134">
        <v>167202.09</v>
      </c>
      <c r="AD2134">
        <v>11609556.550000001</v>
      </c>
      <c r="AE2134" s="1" t="s">
        <v>55</v>
      </c>
      <c r="AF2134" s="2">
        <v>46181</v>
      </c>
      <c r="AG2134" s="2">
        <v>46127</v>
      </c>
      <c r="AH2134" s="2"/>
      <c r="AI2134" s="1" t="s">
        <v>91</v>
      </c>
      <c r="AJ2134" s="1" t="s">
        <v>92</v>
      </c>
    </row>
    <row r="2135" spans="1:36">
      <c r="A2135" s="1" t="s">
        <v>12107</v>
      </c>
      <c r="B2135" s="1" t="s">
        <v>12108</v>
      </c>
      <c r="C2135" s="1" t="s">
        <v>12109</v>
      </c>
      <c r="D2135" s="1" t="s">
        <v>225</v>
      </c>
      <c r="E2135" s="1" t="s">
        <v>40</v>
      </c>
      <c r="F2135" s="1" t="s">
        <v>123</v>
      </c>
      <c r="G2135" s="1" t="s">
        <v>200</v>
      </c>
      <c r="H2135" s="1" t="s">
        <v>43</v>
      </c>
      <c r="I2135" s="1" t="s">
        <v>44</v>
      </c>
      <c r="J2135" t="s">
        <v>65</v>
      </c>
      <c r="K2135" t="s">
        <v>66</v>
      </c>
      <c r="L2135" s="1" t="s">
        <v>12110</v>
      </c>
      <c r="M2135" s="1" t="s">
        <v>168</v>
      </c>
      <c r="N2135" s="1" t="s">
        <v>194</v>
      </c>
      <c r="O2135" s="1" t="s">
        <v>12111</v>
      </c>
      <c r="P2135" s="1" t="s">
        <v>12112</v>
      </c>
      <c r="Q2135">
        <v>0</v>
      </c>
      <c r="R2135">
        <v>0</v>
      </c>
      <c r="S2135">
        <v>0</v>
      </c>
      <c r="T2135">
        <v>10</v>
      </c>
      <c r="U2135">
        <v>5</v>
      </c>
      <c r="V2135">
        <v>60</v>
      </c>
      <c r="W2135" s="1" t="s">
        <v>444</v>
      </c>
      <c r="X2135" s="1" t="s">
        <v>445</v>
      </c>
      <c r="Y2135" s="1" t="s">
        <v>74</v>
      </c>
      <c r="Z2135">
        <v>20</v>
      </c>
      <c r="AA2135" s="2">
        <v>45692</v>
      </c>
      <c r="AB2135">
        <v>391246.66</v>
      </c>
      <c r="AC2135">
        <v>470330.55</v>
      </c>
      <c r="AD2135">
        <v>0</v>
      </c>
      <c r="AE2135" s="1" t="s">
        <v>55</v>
      </c>
      <c r="AF2135" s="2">
        <v>46159</v>
      </c>
      <c r="AG2135" s="2">
        <v>45695</v>
      </c>
      <c r="AH2135" s="2"/>
      <c r="AI2135" s="1" t="s">
        <v>56</v>
      </c>
      <c r="AJ2135" s="1" t="s">
        <v>57</v>
      </c>
    </row>
    <row r="2136" spans="1:36">
      <c r="A2136" s="1" t="s">
        <v>12113</v>
      </c>
      <c r="B2136" s="1" t="s">
        <v>12114</v>
      </c>
      <c r="C2136" s="1" t="s">
        <v>12115</v>
      </c>
      <c r="D2136" s="1" t="s">
        <v>662</v>
      </c>
      <c r="E2136" s="1" t="s">
        <v>186</v>
      </c>
      <c r="F2136" s="1" t="s">
        <v>80</v>
      </c>
      <c r="G2136" s="1" t="s">
        <v>285</v>
      </c>
      <c r="H2136" s="1" t="s">
        <v>43</v>
      </c>
      <c r="I2136" s="1" t="s">
        <v>201</v>
      </c>
      <c r="J2136" t="s">
        <v>82</v>
      </c>
      <c r="K2136" t="s">
        <v>83</v>
      </c>
      <c r="L2136" s="1" t="s">
        <v>10107</v>
      </c>
      <c r="M2136" s="1" t="s">
        <v>126</v>
      </c>
      <c r="N2136" s="1" t="s">
        <v>49</v>
      </c>
      <c r="O2136" s="1" t="s">
        <v>12116</v>
      </c>
      <c r="P2136" s="1" t="s">
        <v>12117</v>
      </c>
      <c r="Q2136">
        <v>130</v>
      </c>
      <c r="R2136">
        <v>4</v>
      </c>
      <c r="S2136">
        <v>126</v>
      </c>
      <c r="T2136">
        <v>50</v>
      </c>
      <c r="U2136">
        <v>15</v>
      </c>
      <c r="V2136">
        <v>300</v>
      </c>
      <c r="W2136" s="1" t="s">
        <v>151</v>
      </c>
      <c r="X2136" s="1" t="s">
        <v>152</v>
      </c>
      <c r="Y2136" s="1" t="s">
        <v>153</v>
      </c>
      <c r="Z2136">
        <v>39</v>
      </c>
      <c r="AA2136" s="2">
        <v>46096</v>
      </c>
      <c r="AB2136">
        <v>1034601.93</v>
      </c>
      <c r="AC2136">
        <v>1284710.26</v>
      </c>
      <c r="AD2136">
        <v>134498250.90000001</v>
      </c>
      <c r="AE2136" s="1" t="s">
        <v>55</v>
      </c>
      <c r="AF2136" s="2">
        <v>46161</v>
      </c>
      <c r="AG2136" s="2">
        <v>46107</v>
      </c>
      <c r="AH2136" s="2"/>
      <c r="AI2136" s="1" t="s">
        <v>91</v>
      </c>
      <c r="AJ2136" s="1" t="s">
        <v>92</v>
      </c>
    </row>
    <row r="2137" spans="1:36">
      <c r="A2137" s="1" t="s">
        <v>12118</v>
      </c>
      <c r="B2137" s="1" t="s">
        <v>12119</v>
      </c>
      <c r="C2137" s="1" t="s">
        <v>12120</v>
      </c>
      <c r="D2137" s="1" t="s">
        <v>96</v>
      </c>
      <c r="E2137" s="1" t="s">
        <v>40</v>
      </c>
      <c r="F2137" s="1" t="s">
        <v>97</v>
      </c>
      <c r="G2137" s="1" t="s">
        <v>614</v>
      </c>
      <c r="H2137" s="1" t="s">
        <v>43</v>
      </c>
      <c r="I2137" s="1" t="s">
        <v>44</v>
      </c>
      <c r="J2137" t="s">
        <v>82</v>
      </c>
      <c r="K2137" t="s">
        <v>83</v>
      </c>
      <c r="L2137" s="1" t="s">
        <v>12121</v>
      </c>
      <c r="M2137" s="1" t="s">
        <v>68</v>
      </c>
      <c r="N2137" s="1" t="s">
        <v>236</v>
      </c>
      <c r="O2137" s="1" t="s">
        <v>12122</v>
      </c>
      <c r="P2137" s="1" t="s">
        <v>12123</v>
      </c>
      <c r="Q2137">
        <v>139</v>
      </c>
      <c r="R2137">
        <v>19</v>
      </c>
      <c r="S2137">
        <v>120</v>
      </c>
      <c r="T2137">
        <v>25</v>
      </c>
      <c r="U2137">
        <v>12</v>
      </c>
      <c r="V2137">
        <v>150</v>
      </c>
      <c r="W2137" s="1" t="s">
        <v>259</v>
      </c>
      <c r="X2137" s="1" t="s">
        <v>260</v>
      </c>
      <c r="Y2137" s="1" t="s">
        <v>54</v>
      </c>
      <c r="Z2137">
        <v>11</v>
      </c>
      <c r="AA2137" s="2">
        <v>46082</v>
      </c>
      <c r="AB2137">
        <v>130789.08</v>
      </c>
      <c r="AC2137">
        <v>201349.97</v>
      </c>
      <c r="AD2137">
        <v>18179682.120000001</v>
      </c>
      <c r="AE2137" s="1" t="s">
        <v>55</v>
      </c>
      <c r="AF2137" s="2">
        <v>46176</v>
      </c>
      <c r="AG2137" s="2">
        <v>46085</v>
      </c>
      <c r="AH2137" s="2"/>
      <c r="AI2137" s="1" t="s">
        <v>91</v>
      </c>
      <c r="AJ2137" s="1" t="s">
        <v>92</v>
      </c>
    </row>
    <row r="2138" spans="1:36">
      <c r="A2138" s="1" t="s">
        <v>12124</v>
      </c>
      <c r="B2138" s="1" t="s">
        <v>12125</v>
      </c>
      <c r="C2138" s="1" t="s">
        <v>12126</v>
      </c>
      <c r="D2138" s="1" t="s">
        <v>185</v>
      </c>
      <c r="E2138" s="1" t="s">
        <v>186</v>
      </c>
      <c r="F2138" s="1" t="s">
        <v>111</v>
      </c>
      <c r="G2138" s="1" t="s">
        <v>234</v>
      </c>
      <c r="H2138" s="1" t="s">
        <v>43</v>
      </c>
      <c r="I2138" s="1" t="s">
        <v>44</v>
      </c>
      <c r="J2138" t="s">
        <v>45</v>
      </c>
      <c r="K2138" t="s">
        <v>46</v>
      </c>
      <c r="L2138" s="1" t="s">
        <v>12127</v>
      </c>
      <c r="M2138" s="1" t="s">
        <v>48</v>
      </c>
      <c r="N2138" s="1" t="s">
        <v>236</v>
      </c>
      <c r="O2138" s="1" t="s">
        <v>12128</v>
      </c>
      <c r="P2138" s="1" t="s">
        <v>12129</v>
      </c>
      <c r="Q2138">
        <v>37</v>
      </c>
      <c r="R2138">
        <v>6</v>
      </c>
      <c r="S2138">
        <v>31</v>
      </c>
      <c r="T2138">
        <v>15</v>
      </c>
      <c r="U2138">
        <v>7</v>
      </c>
      <c r="V2138">
        <v>90</v>
      </c>
      <c r="W2138" s="1" t="s">
        <v>151</v>
      </c>
      <c r="X2138" s="1" t="s">
        <v>152</v>
      </c>
      <c r="Y2138" s="1" t="s">
        <v>153</v>
      </c>
      <c r="Z2138">
        <v>38</v>
      </c>
      <c r="AA2138" s="2">
        <v>45954</v>
      </c>
      <c r="AB2138">
        <v>110161.54</v>
      </c>
      <c r="AC2138">
        <v>154760.59</v>
      </c>
      <c r="AD2138">
        <v>4075976.98</v>
      </c>
      <c r="AE2138" s="1" t="s">
        <v>55</v>
      </c>
      <c r="AF2138" s="2">
        <v>46143</v>
      </c>
      <c r="AG2138" s="2">
        <v>45962</v>
      </c>
      <c r="AH2138" s="2"/>
      <c r="AI2138" s="1" t="s">
        <v>91</v>
      </c>
      <c r="AJ2138" s="1" t="s">
        <v>92</v>
      </c>
    </row>
    <row r="2139" spans="1:36">
      <c r="A2139" s="1" t="s">
        <v>12130</v>
      </c>
      <c r="B2139" s="1" t="s">
        <v>12131</v>
      </c>
      <c r="C2139" s="1" t="s">
        <v>12132</v>
      </c>
      <c r="D2139" s="1" t="s">
        <v>39</v>
      </c>
      <c r="E2139" s="1" t="s">
        <v>40</v>
      </c>
      <c r="F2139" s="1" t="s">
        <v>41</v>
      </c>
      <c r="G2139" s="1" t="s">
        <v>42</v>
      </c>
      <c r="H2139" s="1" t="s">
        <v>43</v>
      </c>
      <c r="I2139" s="1" t="s">
        <v>44</v>
      </c>
      <c r="J2139" t="s">
        <v>45</v>
      </c>
      <c r="K2139" t="s">
        <v>46</v>
      </c>
      <c r="L2139" s="1" t="s">
        <v>12133</v>
      </c>
      <c r="M2139" s="1" t="s">
        <v>100</v>
      </c>
      <c r="N2139" s="1" t="s">
        <v>115</v>
      </c>
      <c r="O2139" s="1" t="s">
        <v>12134</v>
      </c>
      <c r="P2139" s="1" t="s">
        <v>12135</v>
      </c>
      <c r="Q2139">
        <v>41</v>
      </c>
      <c r="R2139">
        <v>16</v>
      </c>
      <c r="S2139">
        <v>25</v>
      </c>
      <c r="T2139">
        <v>15</v>
      </c>
      <c r="U2139">
        <v>4</v>
      </c>
      <c r="V2139">
        <v>90</v>
      </c>
      <c r="W2139" s="1" t="s">
        <v>181</v>
      </c>
      <c r="X2139" s="1" t="s">
        <v>182</v>
      </c>
      <c r="Y2139" s="1" t="s">
        <v>54</v>
      </c>
      <c r="Z2139">
        <v>9</v>
      </c>
      <c r="AA2139" s="2">
        <v>45911</v>
      </c>
      <c r="AB2139">
        <v>80509.62</v>
      </c>
      <c r="AC2139">
        <v>100813.23</v>
      </c>
      <c r="AD2139">
        <v>3300894.42</v>
      </c>
      <c r="AE2139" s="1" t="s">
        <v>55</v>
      </c>
      <c r="AF2139" s="2">
        <v>46198</v>
      </c>
      <c r="AG2139" s="2">
        <v>45916</v>
      </c>
      <c r="AH2139" s="2"/>
      <c r="AI2139" s="1" t="s">
        <v>91</v>
      </c>
      <c r="AJ2139" s="1" t="s">
        <v>92</v>
      </c>
    </row>
    <row r="2140" spans="1:36">
      <c r="A2140" s="1" t="s">
        <v>12136</v>
      </c>
      <c r="B2140" s="1" t="s">
        <v>12137</v>
      </c>
      <c r="C2140" s="1" t="s">
        <v>12138</v>
      </c>
      <c r="D2140" s="1" t="s">
        <v>785</v>
      </c>
      <c r="E2140" s="1" t="s">
        <v>146</v>
      </c>
      <c r="F2140" s="1" t="s">
        <v>41</v>
      </c>
      <c r="G2140" s="1" t="s">
        <v>42</v>
      </c>
      <c r="H2140" s="1" t="s">
        <v>43</v>
      </c>
      <c r="I2140" s="1" t="s">
        <v>44</v>
      </c>
      <c r="J2140" t="s">
        <v>45</v>
      </c>
      <c r="K2140" t="s">
        <v>46</v>
      </c>
      <c r="L2140" s="1" t="s">
        <v>6583</v>
      </c>
      <c r="M2140" s="1" t="s">
        <v>139</v>
      </c>
      <c r="N2140" s="1" t="s">
        <v>115</v>
      </c>
      <c r="O2140" s="1" t="s">
        <v>12139</v>
      </c>
      <c r="P2140" s="1" t="s">
        <v>12140</v>
      </c>
      <c r="Q2140">
        <v>38</v>
      </c>
      <c r="R2140">
        <v>4</v>
      </c>
      <c r="S2140">
        <v>34</v>
      </c>
      <c r="T2140">
        <v>10</v>
      </c>
      <c r="U2140">
        <v>5</v>
      </c>
      <c r="V2140">
        <v>50</v>
      </c>
      <c r="W2140" s="1" t="s">
        <v>72</v>
      </c>
      <c r="X2140" s="1" t="s">
        <v>73</v>
      </c>
      <c r="Y2140" s="1" t="s">
        <v>74</v>
      </c>
      <c r="Z2140">
        <v>15</v>
      </c>
      <c r="AA2140" s="2">
        <v>46121</v>
      </c>
      <c r="AB2140">
        <v>64295.3</v>
      </c>
      <c r="AC2140">
        <v>98372.7</v>
      </c>
      <c r="AD2140">
        <v>2443221.4</v>
      </c>
      <c r="AE2140" s="1" t="s">
        <v>55</v>
      </c>
      <c r="AF2140" s="2">
        <v>46185</v>
      </c>
      <c r="AG2140" s="2">
        <v>46131</v>
      </c>
      <c r="AH2140" s="2"/>
      <c r="AI2140" s="1" t="s">
        <v>91</v>
      </c>
      <c r="AJ2140" s="1" t="s">
        <v>92</v>
      </c>
    </row>
    <row r="2141" spans="1:36">
      <c r="A2141" s="1" t="s">
        <v>12141</v>
      </c>
      <c r="B2141" s="1" t="s">
        <v>12142</v>
      </c>
      <c r="C2141" s="1" t="s">
        <v>12143</v>
      </c>
      <c r="D2141" s="1" t="s">
        <v>371</v>
      </c>
      <c r="E2141" s="1" t="s">
        <v>62</v>
      </c>
      <c r="F2141" s="1" t="s">
        <v>111</v>
      </c>
      <c r="G2141" s="1" t="s">
        <v>112</v>
      </c>
      <c r="H2141" s="1" t="s">
        <v>43</v>
      </c>
      <c r="I2141" s="1" t="s">
        <v>44</v>
      </c>
      <c r="J2141" t="s">
        <v>45</v>
      </c>
      <c r="K2141" t="s">
        <v>46</v>
      </c>
      <c r="L2141" s="1" t="s">
        <v>12144</v>
      </c>
      <c r="M2141" s="1" t="s">
        <v>48</v>
      </c>
      <c r="N2141" s="1" t="s">
        <v>278</v>
      </c>
      <c r="O2141" s="1" t="s">
        <v>12145</v>
      </c>
      <c r="P2141" s="1" t="s">
        <v>12146</v>
      </c>
      <c r="Q2141">
        <v>169</v>
      </c>
      <c r="R2141">
        <v>45</v>
      </c>
      <c r="S2141">
        <v>124</v>
      </c>
      <c r="T2141">
        <v>30</v>
      </c>
      <c r="U2141">
        <v>9</v>
      </c>
      <c r="V2141">
        <v>300</v>
      </c>
      <c r="W2141" s="1" t="s">
        <v>72</v>
      </c>
      <c r="X2141" s="1" t="s">
        <v>73</v>
      </c>
      <c r="Y2141" s="1" t="s">
        <v>74</v>
      </c>
      <c r="Z2141">
        <v>14</v>
      </c>
      <c r="AA2141" s="2">
        <v>45793</v>
      </c>
      <c r="AB2141">
        <v>126734.93</v>
      </c>
      <c r="AC2141">
        <v>179656.08</v>
      </c>
      <c r="AD2141">
        <v>21418203.170000002</v>
      </c>
      <c r="AE2141" s="1" t="s">
        <v>55</v>
      </c>
      <c r="AF2141" s="2">
        <v>46187</v>
      </c>
      <c r="AG2141" s="2">
        <v>45795</v>
      </c>
      <c r="AH2141" s="2"/>
      <c r="AI2141" s="1" t="s">
        <v>91</v>
      </c>
      <c r="AJ2141" s="1" t="s">
        <v>92</v>
      </c>
    </row>
    <row r="2142" spans="1:36">
      <c r="A2142" s="1" t="s">
        <v>12147</v>
      </c>
      <c r="B2142" s="1" t="s">
        <v>12148</v>
      </c>
      <c r="C2142" s="1" t="s">
        <v>12149</v>
      </c>
      <c r="D2142" s="1" t="s">
        <v>830</v>
      </c>
      <c r="E2142" s="1" t="s">
        <v>265</v>
      </c>
      <c r="F2142" s="1" t="s">
        <v>622</v>
      </c>
      <c r="G2142" s="1" t="s">
        <v>693</v>
      </c>
      <c r="H2142" s="1" t="s">
        <v>43</v>
      </c>
      <c r="I2142" s="1" t="s">
        <v>44</v>
      </c>
      <c r="J2142" t="s">
        <v>82</v>
      </c>
      <c r="K2142" t="s">
        <v>83</v>
      </c>
      <c r="L2142" s="1" t="s">
        <v>12150</v>
      </c>
      <c r="M2142" s="1" t="s">
        <v>85</v>
      </c>
      <c r="N2142" s="1" t="s">
        <v>194</v>
      </c>
      <c r="O2142" s="1" t="s">
        <v>12151</v>
      </c>
      <c r="P2142" s="1" t="s">
        <v>12152</v>
      </c>
      <c r="Q2142">
        <v>57</v>
      </c>
      <c r="R2142">
        <v>2</v>
      </c>
      <c r="S2142">
        <v>55</v>
      </c>
      <c r="T2142">
        <v>10</v>
      </c>
      <c r="U2142">
        <v>4</v>
      </c>
      <c r="V2142">
        <v>40</v>
      </c>
      <c r="W2142" s="1" t="s">
        <v>308</v>
      </c>
      <c r="X2142" s="1" t="s">
        <v>309</v>
      </c>
      <c r="Y2142" s="1" t="s">
        <v>74</v>
      </c>
      <c r="Z2142">
        <v>23</v>
      </c>
      <c r="AA2142" s="2">
        <v>46101</v>
      </c>
      <c r="AB2142">
        <v>916832.6</v>
      </c>
      <c r="AC2142">
        <v>1364835.74</v>
      </c>
      <c r="AD2142">
        <v>52259458.200000003</v>
      </c>
      <c r="AE2142" s="1" t="s">
        <v>55</v>
      </c>
      <c r="AF2142" s="2">
        <v>46199</v>
      </c>
      <c r="AG2142" s="2">
        <v>46114</v>
      </c>
      <c r="AH2142" s="2"/>
      <c r="AI2142" s="1" t="s">
        <v>410</v>
      </c>
      <c r="AJ2142" s="1" t="s">
        <v>92</v>
      </c>
    </row>
    <row r="2143" spans="1:36">
      <c r="A2143" s="1" t="s">
        <v>12153</v>
      </c>
      <c r="B2143" s="1" t="s">
        <v>12154</v>
      </c>
      <c r="C2143" s="1" t="s">
        <v>12155</v>
      </c>
      <c r="D2143" s="1" t="s">
        <v>391</v>
      </c>
      <c r="E2143" s="1" t="s">
        <v>392</v>
      </c>
      <c r="F2143" s="1" t="s">
        <v>217</v>
      </c>
      <c r="G2143" s="1" t="s">
        <v>487</v>
      </c>
      <c r="H2143" s="1" t="s">
        <v>43</v>
      </c>
      <c r="I2143" s="1" t="s">
        <v>44</v>
      </c>
      <c r="J2143" t="s">
        <v>65</v>
      </c>
      <c r="K2143" t="s">
        <v>66</v>
      </c>
      <c r="L2143" s="1" t="s">
        <v>8430</v>
      </c>
      <c r="M2143" s="1" t="s">
        <v>48</v>
      </c>
      <c r="N2143" s="1" t="s">
        <v>236</v>
      </c>
      <c r="O2143" s="1" t="s">
        <v>12156</v>
      </c>
      <c r="P2143" s="1" t="s">
        <v>12157</v>
      </c>
      <c r="Q2143">
        <v>149</v>
      </c>
      <c r="R2143">
        <v>20</v>
      </c>
      <c r="S2143">
        <v>129</v>
      </c>
      <c r="T2143">
        <v>25</v>
      </c>
      <c r="U2143">
        <v>7</v>
      </c>
      <c r="V2143">
        <v>150</v>
      </c>
      <c r="W2143" s="1" t="s">
        <v>72</v>
      </c>
      <c r="X2143" s="1" t="s">
        <v>73</v>
      </c>
      <c r="Y2143" s="1" t="s">
        <v>74</v>
      </c>
      <c r="Z2143">
        <v>18</v>
      </c>
      <c r="AA2143" s="2">
        <v>45752</v>
      </c>
      <c r="AB2143">
        <v>508853.19</v>
      </c>
      <c r="AC2143">
        <v>642162.24</v>
      </c>
      <c r="AD2143">
        <v>75819125.310000002</v>
      </c>
      <c r="AE2143" s="1" t="s">
        <v>55</v>
      </c>
      <c r="AF2143" s="2">
        <v>46154</v>
      </c>
      <c r="AG2143" s="2">
        <v>45761</v>
      </c>
      <c r="AH2143" s="2"/>
      <c r="AI2143" s="1" t="s">
        <v>91</v>
      </c>
      <c r="AJ2143" s="1" t="s">
        <v>92</v>
      </c>
    </row>
    <row r="2144" spans="1:36">
      <c r="A2144" s="1" t="s">
        <v>12158</v>
      </c>
      <c r="B2144" s="1" t="s">
        <v>12159</v>
      </c>
      <c r="C2144" s="1" t="s">
        <v>12160</v>
      </c>
      <c r="D2144" s="1" t="s">
        <v>1009</v>
      </c>
      <c r="E2144" s="1" t="s">
        <v>186</v>
      </c>
      <c r="F2144" s="1" t="s">
        <v>244</v>
      </c>
      <c r="G2144" s="1" t="s">
        <v>364</v>
      </c>
      <c r="H2144" s="1" t="s">
        <v>43</v>
      </c>
      <c r="I2144" s="1" t="s">
        <v>44</v>
      </c>
      <c r="J2144" t="s">
        <v>45</v>
      </c>
      <c r="K2144" t="s">
        <v>46</v>
      </c>
      <c r="L2144" s="1" t="s">
        <v>11075</v>
      </c>
      <c r="M2144" s="1" t="s">
        <v>126</v>
      </c>
      <c r="N2144" s="1" t="s">
        <v>49</v>
      </c>
      <c r="O2144" s="1" t="s">
        <v>12161</v>
      </c>
      <c r="P2144" s="1" t="s">
        <v>12162</v>
      </c>
      <c r="Q2144">
        <v>113</v>
      </c>
      <c r="R2144">
        <v>16</v>
      </c>
      <c r="S2144">
        <v>97</v>
      </c>
      <c r="T2144">
        <v>30</v>
      </c>
      <c r="U2144">
        <v>9</v>
      </c>
      <c r="V2144">
        <v>180</v>
      </c>
      <c r="W2144" s="1" t="s">
        <v>52</v>
      </c>
      <c r="X2144" s="1" t="s">
        <v>53</v>
      </c>
      <c r="Y2144" s="1" t="s">
        <v>54</v>
      </c>
      <c r="Z2144">
        <v>2</v>
      </c>
      <c r="AA2144" s="2">
        <v>45747</v>
      </c>
      <c r="AB2144">
        <v>47657.81</v>
      </c>
      <c r="AC2144">
        <v>68972.009999999995</v>
      </c>
      <c r="AD2144">
        <v>5385332.5300000003</v>
      </c>
      <c r="AE2144" s="1" t="s">
        <v>55</v>
      </c>
      <c r="AF2144" s="2">
        <v>46201</v>
      </c>
      <c r="AG2144" s="2">
        <v>45762</v>
      </c>
      <c r="AH2144" s="2"/>
      <c r="AI2144" s="1" t="s">
        <v>91</v>
      </c>
      <c r="AJ2144" s="1" t="s">
        <v>92</v>
      </c>
    </row>
    <row r="2145" spans="1:36">
      <c r="A2145" s="1" t="s">
        <v>12163</v>
      </c>
      <c r="B2145" s="1" t="s">
        <v>12164</v>
      </c>
      <c r="C2145" s="1" t="s">
        <v>12165</v>
      </c>
      <c r="D2145" s="1" t="s">
        <v>830</v>
      </c>
      <c r="E2145" s="1" t="s">
        <v>265</v>
      </c>
      <c r="F2145" s="1" t="s">
        <v>622</v>
      </c>
      <c r="G2145" s="1" t="s">
        <v>693</v>
      </c>
      <c r="H2145" s="1" t="s">
        <v>43</v>
      </c>
      <c r="I2145" s="1" t="s">
        <v>44</v>
      </c>
      <c r="J2145" t="s">
        <v>65</v>
      </c>
      <c r="K2145" t="s">
        <v>66</v>
      </c>
      <c r="L2145" s="1" t="s">
        <v>3255</v>
      </c>
      <c r="M2145" s="1" t="s">
        <v>68</v>
      </c>
      <c r="N2145" s="1" t="s">
        <v>49</v>
      </c>
      <c r="O2145" s="1" t="s">
        <v>12166</v>
      </c>
      <c r="P2145" s="1" t="s">
        <v>12167</v>
      </c>
      <c r="Q2145">
        <v>216</v>
      </c>
      <c r="R2145">
        <v>77</v>
      </c>
      <c r="S2145">
        <v>139</v>
      </c>
      <c r="T2145">
        <v>40</v>
      </c>
      <c r="U2145">
        <v>12</v>
      </c>
      <c r="V2145">
        <v>320</v>
      </c>
      <c r="W2145" s="1" t="s">
        <v>52</v>
      </c>
      <c r="X2145" s="1" t="s">
        <v>53</v>
      </c>
      <c r="Y2145" s="1" t="s">
        <v>54</v>
      </c>
      <c r="Z2145">
        <v>4</v>
      </c>
      <c r="AA2145" s="2">
        <v>46107</v>
      </c>
      <c r="AB2145">
        <v>116204.91</v>
      </c>
      <c r="AC2145">
        <v>151679.81</v>
      </c>
      <c r="AD2145">
        <v>25100260.559999999</v>
      </c>
      <c r="AE2145" s="1" t="s">
        <v>55</v>
      </c>
      <c r="AF2145" s="2">
        <v>46175</v>
      </c>
      <c r="AG2145" s="2">
        <v>46113</v>
      </c>
      <c r="AH2145" s="2"/>
      <c r="AI2145" s="1" t="s">
        <v>91</v>
      </c>
      <c r="AJ2145" s="1" t="s">
        <v>92</v>
      </c>
    </row>
    <row r="2146" spans="1:36">
      <c r="A2146" s="1" t="s">
        <v>12168</v>
      </c>
      <c r="B2146" s="1" t="s">
        <v>12169</v>
      </c>
      <c r="C2146" s="1" t="s">
        <v>12170</v>
      </c>
      <c r="D2146" s="1" t="s">
        <v>264</v>
      </c>
      <c r="E2146" s="1" t="s">
        <v>265</v>
      </c>
      <c r="F2146" s="1" t="s">
        <v>266</v>
      </c>
      <c r="G2146" s="1" t="s">
        <v>313</v>
      </c>
      <c r="H2146" s="1" t="s">
        <v>43</v>
      </c>
      <c r="I2146" s="1" t="s">
        <v>44</v>
      </c>
      <c r="J2146" t="s">
        <v>82</v>
      </c>
      <c r="K2146" t="s">
        <v>83</v>
      </c>
      <c r="L2146" s="1" t="s">
        <v>10697</v>
      </c>
      <c r="M2146" s="1" t="s">
        <v>126</v>
      </c>
      <c r="N2146" s="1" t="s">
        <v>49</v>
      </c>
      <c r="O2146" s="1" t="s">
        <v>12171</v>
      </c>
      <c r="P2146" s="1" t="s">
        <v>3838</v>
      </c>
      <c r="Q2146">
        <v>0</v>
      </c>
      <c r="R2146">
        <v>0</v>
      </c>
      <c r="S2146">
        <v>0</v>
      </c>
      <c r="T2146">
        <v>25</v>
      </c>
      <c r="U2146">
        <v>7</v>
      </c>
      <c r="V2146">
        <v>125</v>
      </c>
      <c r="W2146" s="1" t="s">
        <v>161</v>
      </c>
      <c r="X2146" s="1" t="s">
        <v>162</v>
      </c>
      <c r="Y2146" s="1" t="s">
        <v>54</v>
      </c>
      <c r="Z2146">
        <v>5</v>
      </c>
      <c r="AA2146" s="2">
        <v>46057</v>
      </c>
      <c r="AB2146">
        <v>362430.92</v>
      </c>
      <c r="AC2146">
        <v>480724.49</v>
      </c>
      <c r="AD2146">
        <v>0</v>
      </c>
      <c r="AE2146" s="1" t="s">
        <v>55</v>
      </c>
      <c r="AF2146" s="2">
        <v>46145</v>
      </c>
      <c r="AG2146" s="2">
        <v>46068</v>
      </c>
      <c r="AH2146" s="2"/>
      <c r="AI2146" s="1" t="s">
        <v>56</v>
      </c>
      <c r="AJ2146" s="1" t="s">
        <v>57</v>
      </c>
    </row>
    <row r="2147" spans="1:36">
      <c r="A2147" s="1" t="s">
        <v>12172</v>
      </c>
      <c r="B2147" s="1" t="s">
        <v>12173</v>
      </c>
      <c r="C2147" s="1" t="s">
        <v>12174</v>
      </c>
      <c r="D2147" s="1" t="s">
        <v>426</v>
      </c>
      <c r="E2147" s="1" t="s">
        <v>146</v>
      </c>
      <c r="F2147" s="1" t="s">
        <v>97</v>
      </c>
      <c r="G2147" s="1" t="s">
        <v>313</v>
      </c>
      <c r="H2147" s="1" t="s">
        <v>43</v>
      </c>
      <c r="I2147" s="1" t="s">
        <v>44</v>
      </c>
      <c r="J2147" t="s">
        <v>82</v>
      </c>
      <c r="K2147" t="s">
        <v>83</v>
      </c>
      <c r="L2147" s="1" t="s">
        <v>12175</v>
      </c>
      <c r="M2147" s="1" t="s">
        <v>114</v>
      </c>
      <c r="N2147" s="1" t="s">
        <v>178</v>
      </c>
      <c r="O2147" s="1" t="s">
        <v>12176</v>
      </c>
      <c r="P2147" s="1" t="s">
        <v>12177</v>
      </c>
      <c r="Q2147">
        <v>33</v>
      </c>
      <c r="R2147">
        <v>6</v>
      </c>
      <c r="S2147">
        <v>27</v>
      </c>
      <c r="T2147">
        <v>20</v>
      </c>
      <c r="U2147">
        <v>8</v>
      </c>
      <c r="V2147">
        <v>120</v>
      </c>
      <c r="W2147" s="1" t="s">
        <v>308</v>
      </c>
      <c r="X2147" s="1" t="s">
        <v>309</v>
      </c>
      <c r="Y2147" s="1" t="s">
        <v>74</v>
      </c>
      <c r="Z2147">
        <v>21</v>
      </c>
      <c r="AA2147" s="2">
        <v>45973</v>
      </c>
      <c r="AB2147">
        <v>746678.4</v>
      </c>
      <c r="AC2147">
        <v>929318.18</v>
      </c>
      <c r="AD2147">
        <v>24640387.199999999</v>
      </c>
      <c r="AE2147" s="1" t="s">
        <v>55</v>
      </c>
      <c r="AF2147" s="2">
        <v>46186</v>
      </c>
      <c r="AG2147" s="2">
        <v>45984</v>
      </c>
      <c r="AH2147" s="2"/>
      <c r="AI2147" s="1" t="s">
        <v>91</v>
      </c>
      <c r="AJ2147" s="1" t="s">
        <v>92</v>
      </c>
    </row>
    <row r="2148" spans="1:36">
      <c r="A2148" s="1" t="s">
        <v>12178</v>
      </c>
      <c r="B2148" s="1" t="s">
        <v>12179</v>
      </c>
      <c r="C2148" s="1" t="s">
        <v>12180</v>
      </c>
      <c r="D2148" s="1" t="s">
        <v>977</v>
      </c>
      <c r="E2148" s="1" t="s">
        <v>978</v>
      </c>
      <c r="F2148" s="1" t="s">
        <v>97</v>
      </c>
      <c r="G2148" s="1" t="s">
        <v>715</v>
      </c>
      <c r="H2148" s="1" t="s">
        <v>43</v>
      </c>
      <c r="I2148" s="1" t="s">
        <v>44</v>
      </c>
      <c r="J2148" t="s">
        <v>45</v>
      </c>
      <c r="K2148" t="s">
        <v>46</v>
      </c>
      <c r="L2148" s="1" t="s">
        <v>12181</v>
      </c>
      <c r="M2148" s="1" t="s">
        <v>126</v>
      </c>
      <c r="N2148" s="1" t="s">
        <v>101</v>
      </c>
      <c r="O2148" s="1" t="s">
        <v>12182</v>
      </c>
      <c r="P2148" s="1" t="s">
        <v>12183</v>
      </c>
      <c r="Q2148">
        <v>316</v>
      </c>
      <c r="R2148">
        <v>111</v>
      </c>
      <c r="S2148">
        <v>205</v>
      </c>
      <c r="T2148">
        <v>50</v>
      </c>
      <c r="U2148">
        <v>20</v>
      </c>
      <c r="V2148">
        <v>500</v>
      </c>
      <c r="W2148" s="1" t="s">
        <v>151</v>
      </c>
      <c r="X2148" s="1" t="s">
        <v>152</v>
      </c>
      <c r="Y2148" s="1" t="s">
        <v>153</v>
      </c>
      <c r="Z2148">
        <v>34</v>
      </c>
      <c r="AA2148" s="2">
        <v>46112</v>
      </c>
      <c r="AB2148">
        <v>94554.25</v>
      </c>
      <c r="AC2148">
        <v>115401.12</v>
      </c>
      <c r="AD2148">
        <v>29879143</v>
      </c>
      <c r="AE2148" s="1" t="s">
        <v>55</v>
      </c>
      <c r="AF2148" s="2">
        <v>46145</v>
      </c>
      <c r="AG2148" s="2">
        <v>46120</v>
      </c>
      <c r="AH2148" s="2"/>
      <c r="AI2148" s="1" t="s">
        <v>91</v>
      </c>
      <c r="AJ2148" s="1" t="s">
        <v>92</v>
      </c>
    </row>
    <row r="2149" spans="1:36">
      <c r="A2149" s="1" t="s">
        <v>12184</v>
      </c>
      <c r="B2149" s="1" t="s">
        <v>12185</v>
      </c>
      <c r="C2149" s="1" t="s">
        <v>12186</v>
      </c>
      <c r="D2149" s="1" t="s">
        <v>1179</v>
      </c>
      <c r="E2149" s="1" t="s">
        <v>110</v>
      </c>
      <c r="F2149" s="1" t="s">
        <v>41</v>
      </c>
      <c r="G2149" s="1" t="s">
        <v>147</v>
      </c>
      <c r="H2149" s="1" t="s">
        <v>43</v>
      </c>
      <c r="I2149" s="1" t="s">
        <v>44</v>
      </c>
      <c r="J2149" t="s">
        <v>82</v>
      </c>
      <c r="K2149" t="s">
        <v>83</v>
      </c>
      <c r="L2149" s="1" t="s">
        <v>12187</v>
      </c>
      <c r="M2149" s="1" t="s">
        <v>126</v>
      </c>
      <c r="N2149" s="1" t="s">
        <v>101</v>
      </c>
      <c r="O2149" s="1" t="s">
        <v>12188</v>
      </c>
      <c r="P2149" s="1" t="s">
        <v>12189</v>
      </c>
      <c r="Q2149">
        <v>96</v>
      </c>
      <c r="R2149">
        <v>18</v>
      </c>
      <c r="S2149">
        <v>78</v>
      </c>
      <c r="T2149">
        <v>25</v>
      </c>
      <c r="U2149">
        <v>12</v>
      </c>
      <c r="V2149">
        <v>125</v>
      </c>
      <c r="W2149" s="1" t="s">
        <v>308</v>
      </c>
      <c r="X2149" s="1" t="s">
        <v>309</v>
      </c>
      <c r="Y2149" s="1" t="s">
        <v>74</v>
      </c>
      <c r="Z2149">
        <v>22</v>
      </c>
      <c r="AA2149" s="2">
        <v>45792</v>
      </c>
      <c r="AB2149">
        <v>118660.78</v>
      </c>
      <c r="AC2149">
        <v>138056.85999999999</v>
      </c>
      <c r="AD2149">
        <v>11391434.880000001</v>
      </c>
      <c r="AE2149" s="1" t="s">
        <v>55</v>
      </c>
      <c r="AF2149" s="2">
        <v>46190</v>
      </c>
      <c r="AG2149" s="2">
        <v>45805</v>
      </c>
      <c r="AH2149" s="2"/>
      <c r="AI2149" s="1" t="s">
        <v>91</v>
      </c>
      <c r="AJ2149" s="1" t="s">
        <v>92</v>
      </c>
    </row>
    <row r="2150" spans="1:36">
      <c r="A2150" s="1" t="s">
        <v>12190</v>
      </c>
      <c r="B2150" s="1" t="s">
        <v>12191</v>
      </c>
      <c r="C2150" s="1" t="s">
        <v>12192</v>
      </c>
      <c r="D2150" s="1" t="s">
        <v>61</v>
      </c>
      <c r="E2150" s="1" t="s">
        <v>62</v>
      </c>
      <c r="F2150" s="1" t="s">
        <v>63</v>
      </c>
      <c r="G2150" s="1" t="s">
        <v>384</v>
      </c>
      <c r="H2150" s="1" t="s">
        <v>43</v>
      </c>
      <c r="I2150" s="1" t="s">
        <v>44</v>
      </c>
      <c r="J2150" t="s">
        <v>65</v>
      </c>
      <c r="K2150" t="s">
        <v>66</v>
      </c>
      <c r="L2150" s="1" t="s">
        <v>12193</v>
      </c>
      <c r="M2150" s="1" t="s">
        <v>100</v>
      </c>
      <c r="N2150" s="1" t="s">
        <v>101</v>
      </c>
      <c r="O2150" s="1" t="s">
        <v>12194</v>
      </c>
      <c r="P2150" s="1" t="s">
        <v>12195</v>
      </c>
      <c r="Q2150">
        <v>11</v>
      </c>
      <c r="R2150">
        <v>4</v>
      </c>
      <c r="S2150">
        <v>7</v>
      </c>
      <c r="T2150">
        <v>10</v>
      </c>
      <c r="U2150">
        <v>4</v>
      </c>
      <c r="V2150">
        <v>50</v>
      </c>
      <c r="W2150" s="1" t="s">
        <v>181</v>
      </c>
      <c r="X2150" s="1" t="s">
        <v>182</v>
      </c>
      <c r="Y2150" s="1" t="s">
        <v>54</v>
      </c>
      <c r="Z2150">
        <v>6</v>
      </c>
      <c r="AA2150" s="2">
        <v>46134</v>
      </c>
      <c r="AB2150">
        <v>101970.8</v>
      </c>
      <c r="AC2150">
        <v>145089.29</v>
      </c>
      <c r="AD2150">
        <v>1121678.8</v>
      </c>
      <c r="AE2150" s="1" t="s">
        <v>55</v>
      </c>
      <c r="AF2150" s="2">
        <v>46166</v>
      </c>
      <c r="AG2150" s="2">
        <v>46145</v>
      </c>
      <c r="AH2150" s="2">
        <v>46849</v>
      </c>
      <c r="AI2150" s="1" t="s">
        <v>91</v>
      </c>
      <c r="AJ2150" s="1" t="s">
        <v>92</v>
      </c>
    </row>
    <row r="2151" spans="1:36">
      <c r="A2151" s="1" t="s">
        <v>12196</v>
      </c>
      <c r="B2151" s="1" t="s">
        <v>12197</v>
      </c>
      <c r="C2151" s="1" t="s">
        <v>12198</v>
      </c>
      <c r="D2151" s="1" t="s">
        <v>320</v>
      </c>
      <c r="E2151" s="1" t="s">
        <v>40</v>
      </c>
      <c r="F2151" s="1" t="s">
        <v>123</v>
      </c>
      <c r="G2151" s="1" t="s">
        <v>200</v>
      </c>
      <c r="H2151" s="1" t="s">
        <v>43</v>
      </c>
      <c r="I2151" s="1" t="s">
        <v>44</v>
      </c>
      <c r="J2151" t="s">
        <v>82</v>
      </c>
      <c r="K2151" t="s">
        <v>83</v>
      </c>
      <c r="L2151" s="1" t="s">
        <v>11243</v>
      </c>
      <c r="M2151" s="1" t="s">
        <v>168</v>
      </c>
      <c r="N2151" s="1" t="s">
        <v>115</v>
      </c>
      <c r="O2151" s="1" t="s">
        <v>12199</v>
      </c>
      <c r="P2151" s="1" t="s">
        <v>12200</v>
      </c>
      <c r="Q2151">
        <v>302</v>
      </c>
      <c r="R2151">
        <v>78</v>
      </c>
      <c r="S2151">
        <v>224</v>
      </c>
      <c r="T2151">
        <v>40</v>
      </c>
      <c r="U2151">
        <v>12</v>
      </c>
      <c r="V2151">
        <v>400</v>
      </c>
      <c r="W2151" s="1" t="s">
        <v>161</v>
      </c>
      <c r="X2151" s="1" t="s">
        <v>162</v>
      </c>
      <c r="Y2151" s="1" t="s">
        <v>54</v>
      </c>
      <c r="Z2151">
        <v>6</v>
      </c>
      <c r="AA2151" s="2">
        <v>46008</v>
      </c>
      <c r="AB2151">
        <v>411683.32</v>
      </c>
      <c r="AC2151">
        <v>480665.98</v>
      </c>
      <c r="AD2151">
        <v>124328362.59999999</v>
      </c>
      <c r="AE2151" s="1" t="s">
        <v>55</v>
      </c>
      <c r="AF2151" s="2">
        <v>46181</v>
      </c>
      <c r="AG2151" s="2">
        <v>46023</v>
      </c>
      <c r="AH2151" s="2"/>
      <c r="AI2151" s="1" t="s">
        <v>91</v>
      </c>
      <c r="AJ2151" s="1" t="s">
        <v>92</v>
      </c>
    </row>
    <row r="2152" spans="1:36">
      <c r="A2152" s="1" t="s">
        <v>12201</v>
      </c>
      <c r="B2152" s="1" t="s">
        <v>12202</v>
      </c>
      <c r="C2152" s="1" t="s">
        <v>12203</v>
      </c>
      <c r="D2152" s="1" t="s">
        <v>39</v>
      </c>
      <c r="E2152" s="1" t="s">
        <v>40</v>
      </c>
      <c r="F2152" s="1" t="s">
        <v>41</v>
      </c>
      <c r="G2152" s="1" t="s">
        <v>42</v>
      </c>
      <c r="H2152" s="1" t="s">
        <v>43</v>
      </c>
      <c r="I2152" s="1" t="s">
        <v>44</v>
      </c>
      <c r="J2152" t="s">
        <v>65</v>
      </c>
      <c r="K2152" t="s">
        <v>66</v>
      </c>
      <c r="L2152" s="1" t="s">
        <v>12204</v>
      </c>
      <c r="M2152" s="1" t="s">
        <v>114</v>
      </c>
      <c r="N2152" s="1" t="s">
        <v>115</v>
      </c>
      <c r="O2152" s="1" t="s">
        <v>12205</v>
      </c>
      <c r="P2152" s="1" t="s">
        <v>12206</v>
      </c>
      <c r="Q2152">
        <v>83</v>
      </c>
      <c r="R2152">
        <v>3</v>
      </c>
      <c r="S2152">
        <v>80</v>
      </c>
      <c r="T2152">
        <v>25</v>
      </c>
      <c r="U2152">
        <v>7</v>
      </c>
      <c r="V2152">
        <v>250</v>
      </c>
      <c r="W2152" s="1" t="s">
        <v>444</v>
      </c>
      <c r="X2152" s="1" t="s">
        <v>445</v>
      </c>
      <c r="Y2152" s="1" t="s">
        <v>74</v>
      </c>
      <c r="Z2152">
        <v>17</v>
      </c>
      <c r="AA2152" s="2">
        <v>45973</v>
      </c>
      <c r="AB2152">
        <v>95102.98</v>
      </c>
      <c r="AC2152">
        <v>111306.64</v>
      </c>
      <c r="AD2152">
        <v>7893547.3399999999</v>
      </c>
      <c r="AE2152" s="1" t="s">
        <v>55</v>
      </c>
      <c r="AF2152" s="2">
        <v>46166</v>
      </c>
      <c r="AG2152" s="2">
        <v>45980</v>
      </c>
      <c r="AH2152" s="2"/>
      <c r="AI2152" s="1" t="s">
        <v>91</v>
      </c>
      <c r="AJ2152" s="1" t="s">
        <v>92</v>
      </c>
    </row>
    <row r="2153" spans="1:36">
      <c r="A2153" s="1" t="s">
        <v>12207</v>
      </c>
      <c r="B2153" s="1" t="s">
        <v>12208</v>
      </c>
      <c r="C2153" s="1" t="s">
        <v>12209</v>
      </c>
      <c r="D2153" s="1" t="s">
        <v>303</v>
      </c>
      <c r="E2153" s="1" t="s">
        <v>146</v>
      </c>
      <c r="F2153" s="1" t="s">
        <v>63</v>
      </c>
      <c r="G2153" s="1" t="s">
        <v>384</v>
      </c>
      <c r="H2153" s="1" t="s">
        <v>43</v>
      </c>
      <c r="I2153" s="1" t="s">
        <v>201</v>
      </c>
      <c r="J2153" t="s">
        <v>65</v>
      </c>
      <c r="K2153" t="s">
        <v>66</v>
      </c>
      <c r="L2153" s="1" t="s">
        <v>1098</v>
      </c>
      <c r="M2153" s="1" t="s">
        <v>114</v>
      </c>
      <c r="N2153" s="1" t="s">
        <v>236</v>
      </c>
      <c r="O2153" s="1" t="s">
        <v>12210</v>
      </c>
      <c r="P2153" s="1" t="s">
        <v>12211</v>
      </c>
      <c r="Q2153">
        <v>78</v>
      </c>
      <c r="R2153">
        <v>6</v>
      </c>
      <c r="S2153">
        <v>72</v>
      </c>
      <c r="T2153">
        <v>10</v>
      </c>
      <c r="U2153">
        <v>3</v>
      </c>
      <c r="V2153">
        <v>80</v>
      </c>
      <c r="W2153" s="1" t="s">
        <v>444</v>
      </c>
      <c r="X2153" s="1" t="s">
        <v>445</v>
      </c>
      <c r="Y2153" s="1" t="s">
        <v>74</v>
      </c>
      <c r="Z2153">
        <v>20</v>
      </c>
      <c r="AA2153" s="2">
        <v>45857</v>
      </c>
      <c r="AB2153">
        <v>74844.45</v>
      </c>
      <c r="AC2153">
        <v>110032.24</v>
      </c>
      <c r="AD2153">
        <v>5837867.0999999996</v>
      </c>
      <c r="AE2153" s="1" t="s">
        <v>55</v>
      </c>
      <c r="AF2153" s="2">
        <v>46197</v>
      </c>
      <c r="AG2153" s="2">
        <v>45858</v>
      </c>
      <c r="AH2153" s="2">
        <v>46708</v>
      </c>
      <c r="AI2153" s="1" t="s">
        <v>91</v>
      </c>
      <c r="AJ2153" s="1" t="s">
        <v>92</v>
      </c>
    </row>
    <row r="2154" spans="1:36">
      <c r="A2154" s="1" t="s">
        <v>12212</v>
      </c>
      <c r="B2154" s="1" t="s">
        <v>12213</v>
      </c>
      <c r="C2154" s="1"/>
      <c r="D2154" s="1" t="s">
        <v>426</v>
      </c>
      <c r="E2154" s="1" t="s">
        <v>146</v>
      </c>
      <c r="F2154" s="1" t="s">
        <v>266</v>
      </c>
      <c r="G2154" s="1" t="s">
        <v>276</v>
      </c>
      <c r="H2154" s="1" t="s">
        <v>43</v>
      </c>
      <c r="I2154" s="1" t="s">
        <v>201</v>
      </c>
      <c r="J2154" t="s">
        <v>65</v>
      </c>
      <c r="K2154" t="s">
        <v>66</v>
      </c>
      <c r="L2154" s="1" t="s">
        <v>12214</v>
      </c>
      <c r="M2154" s="1" t="s">
        <v>68</v>
      </c>
      <c r="N2154" s="1" t="s">
        <v>203</v>
      </c>
      <c r="O2154" s="1" t="s">
        <v>12215</v>
      </c>
      <c r="P2154" s="1" t="s">
        <v>12216</v>
      </c>
      <c r="Q2154">
        <v>112</v>
      </c>
      <c r="R2154">
        <v>35</v>
      </c>
      <c r="S2154">
        <v>77</v>
      </c>
      <c r="T2154">
        <v>40</v>
      </c>
      <c r="U2154">
        <v>12</v>
      </c>
      <c r="V2154">
        <v>240</v>
      </c>
      <c r="W2154" s="1" t="s">
        <v>444</v>
      </c>
      <c r="X2154" s="1" t="s">
        <v>445</v>
      </c>
      <c r="Y2154" s="1" t="s">
        <v>74</v>
      </c>
      <c r="Z2154">
        <v>16</v>
      </c>
      <c r="AA2154" s="2">
        <v>45999</v>
      </c>
      <c r="AB2154">
        <v>737486.34</v>
      </c>
      <c r="AC2154">
        <v>928137.87</v>
      </c>
      <c r="AD2154">
        <v>82598470.079999998</v>
      </c>
      <c r="AE2154" s="1" t="s">
        <v>55</v>
      </c>
      <c r="AF2154" s="2">
        <v>46194</v>
      </c>
      <c r="AG2154" s="2">
        <v>46012</v>
      </c>
      <c r="AH2154" s="2"/>
      <c r="AI2154" s="1" t="s">
        <v>91</v>
      </c>
      <c r="AJ2154" s="1" t="s">
        <v>92</v>
      </c>
    </row>
    <row r="2155" spans="1:36">
      <c r="A2155" s="1" t="s">
        <v>12217</v>
      </c>
      <c r="B2155" s="1" t="s">
        <v>12218</v>
      </c>
      <c r="C2155" s="1" t="s">
        <v>12219</v>
      </c>
      <c r="D2155" s="1" t="s">
        <v>378</v>
      </c>
      <c r="E2155" s="1" t="s">
        <v>110</v>
      </c>
      <c r="F2155" s="1" t="s">
        <v>63</v>
      </c>
      <c r="G2155" s="1" t="s">
        <v>384</v>
      </c>
      <c r="H2155" s="1" t="s">
        <v>43</v>
      </c>
      <c r="I2155" s="1" t="s">
        <v>44</v>
      </c>
      <c r="J2155" t="s">
        <v>82</v>
      </c>
      <c r="K2155" t="s">
        <v>83</v>
      </c>
      <c r="L2155" s="1" t="s">
        <v>8315</v>
      </c>
      <c r="M2155" s="1" t="s">
        <v>139</v>
      </c>
      <c r="N2155" s="1" t="s">
        <v>278</v>
      </c>
      <c r="O2155" s="1" t="s">
        <v>12220</v>
      </c>
      <c r="P2155" s="1" t="s">
        <v>12221</v>
      </c>
      <c r="Q2155">
        <v>51</v>
      </c>
      <c r="R2155">
        <v>15</v>
      </c>
      <c r="S2155">
        <v>36</v>
      </c>
      <c r="T2155">
        <v>15</v>
      </c>
      <c r="U2155">
        <v>6</v>
      </c>
      <c r="V2155">
        <v>60</v>
      </c>
      <c r="W2155" s="1" t="s">
        <v>151</v>
      </c>
      <c r="X2155" s="1" t="s">
        <v>152</v>
      </c>
      <c r="Y2155" s="1" t="s">
        <v>153</v>
      </c>
      <c r="Z2155">
        <v>36</v>
      </c>
      <c r="AA2155" s="2">
        <v>46031</v>
      </c>
      <c r="AB2155">
        <v>25573.41</v>
      </c>
      <c r="AC2155">
        <v>36772.15</v>
      </c>
      <c r="AD2155">
        <v>1304243.9099999999</v>
      </c>
      <c r="AE2155" s="1" t="s">
        <v>55</v>
      </c>
      <c r="AF2155" s="2">
        <v>46180</v>
      </c>
      <c r="AG2155" s="2">
        <v>46033</v>
      </c>
      <c r="AH2155" s="2">
        <v>46207</v>
      </c>
      <c r="AI2155" s="1" t="s">
        <v>91</v>
      </c>
      <c r="AJ2155" s="1" t="s">
        <v>92</v>
      </c>
    </row>
    <row r="2156" spans="1:36">
      <c r="A2156" s="1" t="s">
        <v>12222</v>
      </c>
      <c r="B2156" s="1" t="s">
        <v>12223</v>
      </c>
      <c r="C2156" s="1" t="s">
        <v>12224</v>
      </c>
      <c r="D2156" s="1" t="s">
        <v>426</v>
      </c>
      <c r="E2156" s="1" t="s">
        <v>146</v>
      </c>
      <c r="F2156" s="1" t="s">
        <v>266</v>
      </c>
      <c r="G2156" s="1" t="s">
        <v>267</v>
      </c>
      <c r="H2156" s="1" t="s">
        <v>43</v>
      </c>
      <c r="I2156" s="1" t="s">
        <v>44</v>
      </c>
      <c r="J2156" t="s">
        <v>45</v>
      </c>
      <c r="K2156" t="s">
        <v>46</v>
      </c>
      <c r="L2156" s="1" t="s">
        <v>12225</v>
      </c>
      <c r="M2156" s="1" t="s">
        <v>68</v>
      </c>
      <c r="N2156" s="1" t="s">
        <v>178</v>
      </c>
      <c r="O2156" s="1" t="s">
        <v>12226</v>
      </c>
      <c r="P2156" s="1" t="s">
        <v>12227</v>
      </c>
      <c r="Q2156">
        <v>280</v>
      </c>
      <c r="R2156">
        <v>95</v>
      </c>
      <c r="S2156">
        <v>185</v>
      </c>
      <c r="T2156">
        <v>25</v>
      </c>
      <c r="U2156">
        <v>10</v>
      </c>
      <c r="V2156">
        <v>250</v>
      </c>
      <c r="W2156" s="1" t="s">
        <v>181</v>
      </c>
      <c r="X2156" s="1" t="s">
        <v>182</v>
      </c>
      <c r="Y2156" s="1" t="s">
        <v>54</v>
      </c>
      <c r="Z2156">
        <v>12</v>
      </c>
      <c r="AA2156" s="2">
        <v>46162</v>
      </c>
      <c r="AB2156">
        <v>737462.52</v>
      </c>
      <c r="AC2156">
        <v>1004437.61</v>
      </c>
      <c r="AD2156">
        <v>206489505.59999999</v>
      </c>
      <c r="AE2156" s="1" t="s">
        <v>55</v>
      </c>
      <c r="AF2156" s="2">
        <v>46196</v>
      </c>
      <c r="AG2156" s="2">
        <v>46177</v>
      </c>
      <c r="AH2156" s="2"/>
      <c r="AI2156" s="1" t="s">
        <v>410</v>
      </c>
      <c r="AJ2156" s="1" t="s">
        <v>92</v>
      </c>
    </row>
    <row r="2157" spans="1:36">
      <c r="A2157" s="1" t="s">
        <v>12228</v>
      </c>
      <c r="B2157" s="1" t="s">
        <v>12229</v>
      </c>
      <c r="C2157" s="1" t="s">
        <v>12230</v>
      </c>
      <c r="D2157" s="1" t="s">
        <v>185</v>
      </c>
      <c r="E2157" s="1" t="s">
        <v>186</v>
      </c>
      <c r="F2157" s="1" t="s">
        <v>111</v>
      </c>
      <c r="G2157" s="1" t="s">
        <v>187</v>
      </c>
      <c r="H2157" s="1" t="s">
        <v>43</v>
      </c>
      <c r="I2157" s="1" t="s">
        <v>44</v>
      </c>
      <c r="J2157" t="s">
        <v>45</v>
      </c>
      <c r="K2157" t="s">
        <v>46</v>
      </c>
      <c r="L2157" s="1" t="s">
        <v>286</v>
      </c>
      <c r="M2157" s="1" t="s">
        <v>68</v>
      </c>
      <c r="N2157" s="1" t="s">
        <v>115</v>
      </c>
      <c r="O2157" s="1" t="s">
        <v>12231</v>
      </c>
      <c r="P2157" s="1" t="s">
        <v>12232</v>
      </c>
      <c r="Q2157">
        <v>141</v>
      </c>
      <c r="R2157">
        <v>21</v>
      </c>
      <c r="S2157">
        <v>120</v>
      </c>
      <c r="T2157">
        <v>30</v>
      </c>
      <c r="U2157">
        <v>12</v>
      </c>
      <c r="V2157">
        <v>240</v>
      </c>
      <c r="W2157" s="1" t="s">
        <v>72</v>
      </c>
      <c r="X2157" s="1" t="s">
        <v>73</v>
      </c>
      <c r="Y2157" s="1" t="s">
        <v>74</v>
      </c>
      <c r="Z2157">
        <v>19</v>
      </c>
      <c r="AA2157" s="2">
        <v>45783</v>
      </c>
      <c r="AB2157">
        <v>118349.45</v>
      </c>
      <c r="AC2157">
        <v>166194.22</v>
      </c>
      <c r="AD2157">
        <v>16687272.449999999</v>
      </c>
      <c r="AE2157" s="1" t="s">
        <v>55</v>
      </c>
      <c r="AF2157" s="2">
        <v>46172</v>
      </c>
      <c r="AG2157" s="2">
        <v>45795</v>
      </c>
      <c r="AH2157" s="2"/>
      <c r="AI2157" s="1" t="s">
        <v>91</v>
      </c>
      <c r="AJ2157" s="1" t="s">
        <v>92</v>
      </c>
    </row>
    <row r="2158" spans="1:36">
      <c r="A2158" s="1" t="s">
        <v>12233</v>
      </c>
      <c r="B2158" s="1" t="s">
        <v>12234</v>
      </c>
      <c r="C2158" s="1" t="s">
        <v>12235</v>
      </c>
      <c r="D2158" s="1" t="s">
        <v>371</v>
      </c>
      <c r="E2158" s="1" t="s">
        <v>62</v>
      </c>
      <c r="F2158" s="1" t="s">
        <v>111</v>
      </c>
      <c r="G2158" s="1" t="s">
        <v>187</v>
      </c>
      <c r="H2158" s="1" t="s">
        <v>43</v>
      </c>
      <c r="I2158" s="1" t="s">
        <v>44</v>
      </c>
      <c r="J2158" t="s">
        <v>65</v>
      </c>
      <c r="K2158" t="s">
        <v>66</v>
      </c>
      <c r="L2158" s="1" t="s">
        <v>7862</v>
      </c>
      <c r="M2158" s="1" t="s">
        <v>114</v>
      </c>
      <c r="N2158" s="1" t="s">
        <v>101</v>
      </c>
      <c r="O2158" s="1" t="s">
        <v>12236</v>
      </c>
      <c r="P2158" s="1" t="s">
        <v>12237</v>
      </c>
      <c r="Q2158">
        <v>26</v>
      </c>
      <c r="R2158">
        <v>1</v>
      </c>
      <c r="S2158">
        <v>25</v>
      </c>
      <c r="T2158">
        <v>100</v>
      </c>
      <c r="U2158">
        <v>30</v>
      </c>
      <c r="V2158">
        <v>800</v>
      </c>
      <c r="W2158" s="1" t="s">
        <v>229</v>
      </c>
      <c r="X2158" s="1" t="s">
        <v>230</v>
      </c>
      <c r="Y2158" s="1" t="s">
        <v>153</v>
      </c>
      <c r="Z2158">
        <v>33</v>
      </c>
      <c r="AA2158" s="2">
        <v>45903</v>
      </c>
      <c r="AB2158">
        <v>155303.22</v>
      </c>
      <c r="AC2158">
        <v>195469.42</v>
      </c>
      <c r="AD2158">
        <v>4037883.72</v>
      </c>
      <c r="AE2158" s="1" t="s">
        <v>55</v>
      </c>
      <c r="AF2158" s="2">
        <v>46191</v>
      </c>
      <c r="AG2158" s="2">
        <v>45906</v>
      </c>
      <c r="AH2158" s="2"/>
      <c r="AI2158" s="1" t="s">
        <v>129</v>
      </c>
      <c r="AJ2158" s="1" t="s">
        <v>57</v>
      </c>
    </row>
    <row r="2159" spans="1:36">
      <c r="A2159" s="1" t="s">
        <v>12238</v>
      </c>
      <c r="B2159" s="1" t="s">
        <v>12239</v>
      </c>
      <c r="C2159" s="1" t="s">
        <v>12240</v>
      </c>
      <c r="D2159" s="1" t="s">
        <v>613</v>
      </c>
      <c r="E2159" s="1" t="s">
        <v>40</v>
      </c>
      <c r="F2159" s="1" t="s">
        <v>97</v>
      </c>
      <c r="G2159" s="1" t="s">
        <v>715</v>
      </c>
      <c r="H2159" s="1" t="s">
        <v>43</v>
      </c>
      <c r="I2159" s="1" t="s">
        <v>44</v>
      </c>
      <c r="J2159" t="s">
        <v>45</v>
      </c>
      <c r="K2159" t="s">
        <v>46</v>
      </c>
      <c r="L2159" s="1" t="s">
        <v>12241</v>
      </c>
      <c r="M2159" s="1" t="s">
        <v>114</v>
      </c>
      <c r="N2159" s="1" t="s">
        <v>203</v>
      </c>
      <c r="O2159" s="1" t="s">
        <v>12242</v>
      </c>
      <c r="P2159" s="1" t="s">
        <v>12243</v>
      </c>
      <c r="Q2159">
        <v>4</v>
      </c>
      <c r="R2159">
        <v>0</v>
      </c>
      <c r="S2159">
        <v>4</v>
      </c>
      <c r="T2159">
        <v>10</v>
      </c>
      <c r="U2159">
        <v>4</v>
      </c>
      <c r="V2159">
        <v>40</v>
      </c>
      <c r="W2159" s="1" t="s">
        <v>249</v>
      </c>
      <c r="X2159" s="1" t="s">
        <v>375</v>
      </c>
      <c r="Y2159" s="1" t="s">
        <v>54</v>
      </c>
      <c r="Z2159">
        <v>9</v>
      </c>
      <c r="AA2159" s="2">
        <v>45726</v>
      </c>
      <c r="AB2159">
        <v>174738.96</v>
      </c>
      <c r="AC2159">
        <v>228357.16</v>
      </c>
      <c r="AD2159">
        <v>698955.84</v>
      </c>
      <c r="AE2159" s="1" t="s">
        <v>55</v>
      </c>
      <c r="AF2159" s="2">
        <v>46199</v>
      </c>
      <c r="AG2159" s="2">
        <v>45735</v>
      </c>
      <c r="AH2159" s="2"/>
      <c r="AI2159" s="1" t="s">
        <v>129</v>
      </c>
      <c r="AJ2159" s="1" t="s">
        <v>57</v>
      </c>
    </row>
    <row r="2160" spans="1:36">
      <c r="A2160" s="1" t="s">
        <v>12244</v>
      </c>
      <c r="B2160" s="1" t="s">
        <v>12245</v>
      </c>
      <c r="C2160" s="1" t="s">
        <v>12246</v>
      </c>
      <c r="D2160" s="1" t="s">
        <v>242</v>
      </c>
      <c r="E2160" s="1" t="s">
        <v>243</v>
      </c>
      <c r="F2160" s="1" t="s">
        <v>244</v>
      </c>
      <c r="G2160" s="1" t="s">
        <v>245</v>
      </c>
      <c r="H2160" s="1" t="s">
        <v>43</v>
      </c>
      <c r="I2160" s="1" t="s">
        <v>44</v>
      </c>
      <c r="J2160" t="s">
        <v>82</v>
      </c>
      <c r="K2160" t="s">
        <v>83</v>
      </c>
      <c r="L2160" s="1" t="s">
        <v>12247</v>
      </c>
      <c r="M2160" s="1" t="s">
        <v>48</v>
      </c>
      <c r="N2160" s="1" t="s">
        <v>101</v>
      </c>
      <c r="O2160" s="1" t="s">
        <v>12248</v>
      </c>
      <c r="P2160" s="1" t="s">
        <v>12249</v>
      </c>
      <c r="Q2160">
        <v>73</v>
      </c>
      <c r="R2160">
        <v>15</v>
      </c>
      <c r="S2160">
        <v>58</v>
      </c>
      <c r="T2160">
        <v>25</v>
      </c>
      <c r="U2160">
        <v>12</v>
      </c>
      <c r="V2160">
        <v>200</v>
      </c>
      <c r="W2160" s="1" t="s">
        <v>308</v>
      </c>
      <c r="X2160" s="1" t="s">
        <v>309</v>
      </c>
      <c r="Y2160" s="1" t="s">
        <v>74</v>
      </c>
      <c r="Z2160">
        <v>24</v>
      </c>
      <c r="AA2160" s="2">
        <v>46120</v>
      </c>
      <c r="AB2160">
        <v>218961.71</v>
      </c>
      <c r="AC2160">
        <v>327567.44</v>
      </c>
      <c r="AD2160">
        <v>15984204.83</v>
      </c>
      <c r="AE2160" s="1" t="s">
        <v>55</v>
      </c>
      <c r="AF2160" s="2">
        <v>46191</v>
      </c>
      <c r="AG2160" s="2">
        <v>46128</v>
      </c>
      <c r="AH2160" s="2"/>
      <c r="AI2160" s="1" t="s">
        <v>91</v>
      </c>
      <c r="AJ2160" s="1" t="s">
        <v>92</v>
      </c>
    </row>
    <row r="2161" spans="1:36">
      <c r="A2161" s="1" t="s">
        <v>12250</v>
      </c>
      <c r="B2161" s="1" t="s">
        <v>12251</v>
      </c>
      <c r="C2161" s="1" t="s">
        <v>12252</v>
      </c>
      <c r="D2161" s="1" t="s">
        <v>253</v>
      </c>
      <c r="E2161" s="1" t="s">
        <v>254</v>
      </c>
      <c r="F2161" s="1" t="s">
        <v>217</v>
      </c>
      <c r="G2161" s="1" t="s">
        <v>218</v>
      </c>
      <c r="H2161" s="1" t="s">
        <v>43</v>
      </c>
      <c r="I2161" s="1" t="s">
        <v>44</v>
      </c>
      <c r="J2161" t="s">
        <v>82</v>
      </c>
      <c r="K2161" t="s">
        <v>83</v>
      </c>
      <c r="L2161" s="1" t="s">
        <v>12253</v>
      </c>
      <c r="M2161" s="1" t="s">
        <v>48</v>
      </c>
      <c r="N2161" s="1" t="s">
        <v>178</v>
      </c>
      <c r="O2161" s="1" t="s">
        <v>12254</v>
      </c>
      <c r="P2161" s="1" t="s">
        <v>12255</v>
      </c>
      <c r="Q2161">
        <v>63</v>
      </c>
      <c r="R2161">
        <v>1</v>
      </c>
      <c r="S2161">
        <v>62</v>
      </c>
      <c r="T2161">
        <v>60</v>
      </c>
      <c r="U2161">
        <v>30</v>
      </c>
      <c r="V2161">
        <v>300</v>
      </c>
      <c r="W2161" s="1" t="s">
        <v>88</v>
      </c>
      <c r="X2161" s="1" t="s">
        <v>89</v>
      </c>
      <c r="Y2161" s="1" t="s">
        <v>90</v>
      </c>
      <c r="Z2161">
        <v>27</v>
      </c>
      <c r="AA2161" s="2">
        <v>46144</v>
      </c>
      <c r="AB2161">
        <v>138746.04</v>
      </c>
      <c r="AC2161">
        <v>190790.66</v>
      </c>
      <c r="AD2161">
        <v>8741000.5199999996</v>
      </c>
      <c r="AE2161" s="1" t="s">
        <v>55</v>
      </c>
      <c r="AF2161" s="2">
        <v>46162</v>
      </c>
      <c r="AG2161" s="2">
        <v>46156</v>
      </c>
      <c r="AH2161" s="2"/>
      <c r="AI2161" s="1" t="s">
        <v>91</v>
      </c>
      <c r="AJ2161" s="1" t="s">
        <v>92</v>
      </c>
    </row>
    <row r="2162" spans="1:36">
      <c r="A2162" s="1" t="s">
        <v>12256</v>
      </c>
      <c r="B2162" s="1" t="s">
        <v>12257</v>
      </c>
      <c r="C2162" s="1" t="s">
        <v>12258</v>
      </c>
      <c r="D2162" s="1" t="s">
        <v>455</v>
      </c>
      <c r="E2162" s="1" t="s">
        <v>62</v>
      </c>
      <c r="F2162" s="1" t="s">
        <v>135</v>
      </c>
      <c r="G2162" s="1" t="s">
        <v>706</v>
      </c>
      <c r="H2162" s="1" t="s">
        <v>137</v>
      </c>
      <c r="I2162" s="1" t="s">
        <v>201</v>
      </c>
      <c r="J2162" t="s">
        <v>65</v>
      </c>
      <c r="K2162" t="s">
        <v>66</v>
      </c>
      <c r="L2162" s="1" t="s">
        <v>9839</v>
      </c>
      <c r="M2162" s="1" t="s">
        <v>168</v>
      </c>
      <c r="N2162" s="1" t="s">
        <v>203</v>
      </c>
      <c r="O2162" s="1" t="s">
        <v>12259</v>
      </c>
      <c r="P2162" s="1" t="s">
        <v>12260</v>
      </c>
      <c r="Q2162">
        <v>0</v>
      </c>
      <c r="R2162">
        <v>0</v>
      </c>
      <c r="S2162">
        <v>0</v>
      </c>
      <c r="T2162">
        <v>60</v>
      </c>
      <c r="U2162">
        <v>30</v>
      </c>
      <c r="V2162">
        <v>600</v>
      </c>
      <c r="W2162" s="1" t="s">
        <v>161</v>
      </c>
      <c r="X2162" s="1" t="s">
        <v>162</v>
      </c>
      <c r="Y2162" s="1" t="s">
        <v>54</v>
      </c>
      <c r="Z2162">
        <v>8</v>
      </c>
      <c r="AA2162" s="2">
        <v>45833</v>
      </c>
      <c r="AB2162">
        <v>22317.16</v>
      </c>
      <c r="AC2162">
        <v>29546.54</v>
      </c>
      <c r="AD2162">
        <v>0</v>
      </c>
      <c r="AE2162" s="1" t="s">
        <v>55</v>
      </c>
      <c r="AF2162" s="2">
        <v>46200</v>
      </c>
      <c r="AG2162" s="2">
        <v>45848</v>
      </c>
      <c r="AH2162" s="2">
        <v>46527</v>
      </c>
      <c r="AI2162" s="1" t="s">
        <v>56</v>
      </c>
      <c r="AJ2162" s="1" t="s">
        <v>57</v>
      </c>
    </row>
    <row r="2163" spans="1:36">
      <c r="A2163" s="1" t="s">
        <v>12261</v>
      </c>
      <c r="B2163" s="1" t="s">
        <v>12262</v>
      </c>
      <c r="C2163" s="1" t="s">
        <v>12263</v>
      </c>
      <c r="D2163" s="1" t="s">
        <v>121</v>
      </c>
      <c r="E2163" s="1" t="s">
        <v>122</v>
      </c>
      <c r="F2163" s="1" t="s">
        <v>123</v>
      </c>
      <c r="G2163" s="1" t="s">
        <v>124</v>
      </c>
      <c r="H2163" s="1" t="s">
        <v>43</v>
      </c>
      <c r="I2163" s="1" t="s">
        <v>44</v>
      </c>
      <c r="J2163" t="s">
        <v>65</v>
      </c>
      <c r="K2163" t="s">
        <v>66</v>
      </c>
      <c r="L2163" s="1" t="s">
        <v>2584</v>
      </c>
      <c r="M2163" s="1" t="s">
        <v>114</v>
      </c>
      <c r="N2163" s="1" t="s">
        <v>236</v>
      </c>
      <c r="O2163" s="1" t="s">
        <v>12264</v>
      </c>
      <c r="P2163" s="1" t="s">
        <v>12265</v>
      </c>
      <c r="Q2163">
        <v>38</v>
      </c>
      <c r="R2163">
        <v>11</v>
      </c>
      <c r="S2163">
        <v>27</v>
      </c>
      <c r="T2163">
        <v>30</v>
      </c>
      <c r="U2163">
        <v>12</v>
      </c>
      <c r="V2163">
        <v>180</v>
      </c>
      <c r="W2163" s="1" t="s">
        <v>229</v>
      </c>
      <c r="X2163" s="1" t="s">
        <v>230</v>
      </c>
      <c r="Y2163" s="1" t="s">
        <v>153</v>
      </c>
      <c r="Z2163">
        <v>34</v>
      </c>
      <c r="AA2163" s="2">
        <v>46118</v>
      </c>
      <c r="AB2163">
        <v>208156.7</v>
      </c>
      <c r="AC2163">
        <v>253369.24</v>
      </c>
      <c r="AD2163">
        <v>7909954.5999999996</v>
      </c>
      <c r="AE2163" s="1" t="s">
        <v>55</v>
      </c>
      <c r="AF2163" s="2">
        <v>46168</v>
      </c>
      <c r="AG2163" s="2">
        <v>46131</v>
      </c>
      <c r="AH2163" s="2"/>
      <c r="AI2163" s="1" t="s">
        <v>91</v>
      </c>
      <c r="AJ2163" s="1" t="s">
        <v>92</v>
      </c>
    </row>
    <row r="2164" spans="1:36">
      <c r="A2164" s="1" t="s">
        <v>12266</v>
      </c>
      <c r="B2164" s="1" t="s">
        <v>12267</v>
      </c>
      <c r="C2164" s="1" t="s">
        <v>12268</v>
      </c>
      <c r="D2164" s="1" t="s">
        <v>413</v>
      </c>
      <c r="E2164" s="1" t="s">
        <v>146</v>
      </c>
      <c r="F2164" s="1" t="s">
        <v>244</v>
      </c>
      <c r="G2164" s="1" t="s">
        <v>509</v>
      </c>
      <c r="H2164" s="1" t="s">
        <v>43</v>
      </c>
      <c r="I2164" s="1" t="s">
        <v>44</v>
      </c>
      <c r="J2164" t="s">
        <v>45</v>
      </c>
      <c r="K2164" t="s">
        <v>46</v>
      </c>
      <c r="L2164" s="1" t="s">
        <v>5800</v>
      </c>
      <c r="M2164" s="1" t="s">
        <v>48</v>
      </c>
      <c r="N2164" s="1" t="s">
        <v>69</v>
      </c>
      <c r="O2164" s="1" t="s">
        <v>12269</v>
      </c>
      <c r="P2164" s="1" t="s">
        <v>12270</v>
      </c>
      <c r="Q2164">
        <v>-7</v>
      </c>
      <c r="R2164">
        <v>5</v>
      </c>
      <c r="S2164">
        <v>106</v>
      </c>
      <c r="T2164">
        <v>10</v>
      </c>
      <c r="U2164">
        <v>5</v>
      </c>
      <c r="V2164">
        <v>100</v>
      </c>
      <c r="W2164" s="1" t="s">
        <v>181</v>
      </c>
      <c r="X2164" s="1" t="s">
        <v>182</v>
      </c>
      <c r="Y2164" s="1" t="s">
        <v>54</v>
      </c>
      <c r="Z2164">
        <v>10</v>
      </c>
      <c r="AA2164" s="2">
        <v>45932</v>
      </c>
      <c r="AB2164">
        <v>124522.73</v>
      </c>
      <c r="AC2164">
        <v>159048.94</v>
      </c>
      <c r="AD2164">
        <v>13822023.029999999</v>
      </c>
      <c r="AE2164" s="1" t="s">
        <v>55</v>
      </c>
      <c r="AF2164" s="2">
        <v>46186</v>
      </c>
      <c r="AG2164" s="2">
        <v>45938</v>
      </c>
      <c r="AH2164" s="2"/>
      <c r="AI2164" s="1" t="s">
        <v>410</v>
      </c>
      <c r="AJ2164" s="1" t="s">
        <v>92</v>
      </c>
    </row>
    <row r="2165" spans="1:36">
      <c r="A2165" s="1" t="s">
        <v>12271</v>
      </c>
      <c r="B2165" s="1" t="s">
        <v>12272</v>
      </c>
      <c r="C2165" s="1" t="s">
        <v>12273</v>
      </c>
      <c r="D2165" s="1" t="s">
        <v>61</v>
      </c>
      <c r="E2165" s="1" t="s">
        <v>62</v>
      </c>
      <c r="F2165" s="1" t="s">
        <v>63</v>
      </c>
      <c r="G2165" s="1" t="s">
        <v>304</v>
      </c>
      <c r="H2165" s="1" t="s">
        <v>43</v>
      </c>
      <c r="I2165" s="1" t="s">
        <v>44</v>
      </c>
      <c r="J2165" t="s">
        <v>82</v>
      </c>
      <c r="K2165" t="s">
        <v>83</v>
      </c>
      <c r="L2165" s="1" t="s">
        <v>12274</v>
      </c>
      <c r="M2165" s="1" t="s">
        <v>68</v>
      </c>
      <c r="N2165" s="1" t="s">
        <v>178</v>
      </c>
      <c r="O2165" s="1" t="s">
        <v>12275</v>
      </c>
      <c r="P2165" s="1" t="s">
        <v>12276</v>
      </c>
      <c r="Q2165">
        <v>156</v>
      </c>
      <c r="R2165">
        <v>35</v>
      </c>
      <c r="S2165">
        <v>121</v>
      </c>
      <c r="T2165">
        <v>40</v>
      </c>
      <c r="U2165">
        <v>12</v>
      </c>
      <c r="V2165">
        <v>240</v>
      </c>
      <c r="W2165" s="1" t="s">
        <v>151</v>
      </c>
      <c r="X2165" s="1" t="s">
        <v>152</v>
      </c>
      <c r="Y2165" s="1" t="s">
        <v>153</v>
      </c>
      <c r="Z2165">
        <v>38</v>
      </c>
      <c r="AA2165" s="2">
        <v>45915</v>
      </c>
      <c r="AB2165">
        <v>49605.87</v>
      </c>
      <c r="AC2165">
        <v>66865.100000000006</v>
      </c>
      <c r="AD2165">
        <v>7738515.7199999997</v>
      </c>
      <c r="AE2165" s="1" t="s">
        <v>55</v>
      </c>
      <c r="AF2165" s="2">
        <v>46174</v>
      </c>
      <c r="AG2165" s="2">
        <v>45916</v>
      </c>
      <c r="AH2165" s="2">
        <v>46115</v>
      </c>
      <c r="AI2165" s="1" t="s">
        <v>91</v>
      </c>
      <c r="AJ2165" s="1" t="s">
        <v>92</v>
      </c>
    </row>
    <row r="2166" spans="1:36">
      <c r="A2166" s="1" t="s">
        <v>12277</v>
      </c>
      <c r="B2166" s="1" t="s">
        <v>12278</v>
      </c>
      <c r="C2166" s="1"/>
      <c r="D2166" s="1" t="s">
        <v>799</v>
      </c>
      <c r="E2166" s="1" t="s">
        <v>254</v>
      </c>
      <c r="F2166" s="1" t="s">
        <v>135</v>
      </c>
      <c r="G2166" s="1" t="s">
        <v>166</v>
      </c>
      <c r="H2166" s="1" t="s">
        <v>137</v>
      </c>
      <c r="I2166" s="1" t="s">
        <v>44</v>
      </c>
      <c r="J2166" t="s">
        <v>82</v>
      </c>
      <c r="K2166" t="s">
        <v>83</v>
      </c>
      <c r="L2166" s="1" t="s">
        <v>12279</v>
      </c>
      <c r="M2166" s="1" t="s">
        <v>48</v>
      </c>
      <c r="N2166" s="1" t="s">
        <v>178</v>
      </c>
      <c r="O2166" s="1" t="s">
        <v>12280</v>
      </c>
      <c r="P2166" s="1" t="s">
        <v>12281</v>
      </c>
      <c r="Q2166">
        <v>400</v>
      </c>
      <c r="R2166">
        <v>44</v>
      </c>
      <c r="S2166">
        <v>356</v>
      </c>
      <c r="T2166">
        <v>50</v>
      </c>
      <c r="U2166">
        <v>25</v>
      </c>
      <c r="V2166">
        <v>400</v>
      </c>
      <c r="W2166" s="1" t="s">
        <v>151</v>
      </c>
      <c r="X2166" s="1" t="s">
        <v>152</v>
      </c>
      <c r="Y2166" s="1" t="s">
        <v>153</v>
      </c>
      <c r="Z2166">
        <v>39</v>
      </c>
      <c r="AA2166" s="2">
        <v>46168</v>
      </c>
      <c r="AB2166">
        <v>5602.15</v>
      </c>
      <c r="AC2166">
        <v>7758.67</v>
      </c>
      <c r="AD2166">
        <v>2240860</v>
      </c>
      <c r="AE2166" s="1" t="s">
        <v>55</v>
      </c>
      <c r="AF2166" s="2">
        <v>46189</v>
      </c>
      <c r="AG2166" s="2">
        <v>46173</v>
      </c>
      <c r="AH2166" s="2">
        <v>46152</v>
      </c>
      <c r="AI2166" s="1" t="s">
        <v>91</v>
      </c>
      <c r="AJ2166" s="1" t="s">
        <v>92</v>
      </c>
    </row>
    <row r="2167" spans="1:36">
      <c r="A2167" s="1" t="s">
        <v>12282</v>
      </c>
      <c r="B2167" s="1" t="s">
        <v>12283</v>
      </c>
      <c r="C2167" s="1" t="s">
        <v>12284</v>
      </c>
      <c r="D2167" s="1" t="s">
        <v>61</v>
      </c>
      <c r="E2167" s="1" t="s">
        <v>62</v>
      </c>
      <c r="F2167" s="1" t="s">
        <v>63</v>
      </c>
      <c r="G2167" s="1" t="s">
        <v>384</v>
      </c>
      <c r="H2167" s="1" t="s">
        <v>43</v>
      </c>
      <c r="I2167" s="1" t="s">
        <v>44</v>
      </c>
      <c r="J2167" t="s">
        <v>45</v>
      </c>
      <c r="K2167" t="s">
        <v>46</v>
      </c>
      <c r="L2167" s="1" t="s">
        <v>3432</v>
      </c>
      <c r="M2167" s="1" t="s">
        <v>68</v>
      </c>
      <c r="N2167" s="1" t="s">
        <v>194</v>
      </c>
      <c r="O2167" s="1" t="s">
        <v>12285</v>
      </c>
      <c r="P2167" s="1" t="s">
        <v>12286</v>
      </c>
      <c r="Q2167">
        <v>-2</v>
      </c>
      <c r="R2167">
        <v>16</v>
      </c>
      <c r="S2167">
        <v>66</v>
      </c>
      <c r="T2167">
        <v>100</v>
      </c>
      <c r="U2167">
        <v>50</v>
      </c>
      <c r="V2167">
        <v>400</v>
      </c>
      <c r="W2167" s="1" t="s">
        <v>151</v>
      </c>
      <c r="X2167" s="1" t="s">
        <v>152</v>
      </c>
      <c r="Y2167" s="1" t="s">
        <v>153</v>
      </c>
      <c r="Z2167">
        <v>36</v>
      </c>
      <c r="AA2167" s="2">
        <v>45954</v>
      </c>
      <c r="AB2167">
        <v>68821.88</v>
      </c>
      <c r="AC2167">
        <v>98946.04</v>
      </c>
      <c r="AD2167">
        <v>5643394.1600000001</v>
      </c>
      <c r="AE2167" s="1" t="s">
        <v>55</v>
      </c>
      <c r="AF2167" s="2">
        <v>46168</v>
      </c>
      <c r="AG2167" s="2">
        <v>45969</v>
      </c>
      <c r="AH2167" s="2">
        <v>46530</v>
      </c>
      <c r="AI2167" s="1" t="s">
        <v>129</v>
      </c>
      <c r="AJ2167" s="1" t="s">
        <v>57</v>
      </c>
    </row>
    <row r="2168" spans="1:36">
      <c r="A2168" s="1" t="s">
        <v>12287</v>
      </c>
      <c r="B2168" s="1" t="s">
        <v>12288</v>
      </c>
      <c r="C2168" s="1" t="s">
        <v>12289</v>
      </c>
      <c r="D2168" s="1" t="s">
        <v>355</v>
      </c>
      <c r="E2168" s="1" t="s">
        <v>62</v>
      </c>
      <c r="F2168" s="1" t="s">
        <v>123</v>
      </c>
      <c r="G2168" s="1" t="s">
        <v>200</v>
      </c>
      <c r="H2168" s="1" t="s">
        <v>43</v>
      </c>
      <c r="I2168" s="1" t="s">
        <v>44</v>
      </c>
      <c r="J2168" t="s">
        <v>45</v>
      </c>
      <c r="K2168" t="s">
        <v>46</v>
      </c>
      <c r="L2168" s="1" t="s">
        <v>8442</v>
      </c>
      <c r="M2168" s="1" t="s">
        <v>168</v>
      </c>
      <c r="N2168" s="1" t="s">
        <v>101</v>
      </c>
      <c r="O2168" s="1" t="s">
        <v>12290</v>
      </c>
      <c r="P2168" s="1" t="s">
        <v>12291</v>
      </c>
      <c r="Q2168">
        <v>101</v>
      </c>
      <c r="R2168">
        <v>7</v>
      </c>
      <c r="S2168">
        <v>94</v>
      </c>
      <c r="U2168">
        <v>15</v>
      </c>
      <c r="V2168">
        <v>250</v>
      </c>
      <c r="W2168" s="1" t="s">
        <v>259</v>
      </c>
      <c r="X2168" s="1" t="s">
        <v>260</v>
      </c>
      <c r="Y2168" s="1" t="s">
        <v>54</v>
      </c>
      <c r="Z2168">
        <v>7</v>
      </c>
      <c r="AA2168" s="2">
        <v>45825</v>
      </c>
      <c r="AB2168">
        <v>433818.6</v>
      </c>
      <c r="AC2168">
        <v>564963.98</v>
      </c>
      <c r="AD2168">
        <v>43815678.600000001</v>
      </c>
      <c r="AE2168" s="1" t="s">
        <v>55</v>
      </c>
      <c r="AF2168" s="2">
        <v>46179</v>
      </c>
      <c r="AG2168" s="2">
        <v>45836</v>
      </c>
      <c r="AH2168" s="2"/>
      <c r="AI2168" s="1" t="s">
        <v>91</v>
      </c>
      <c r="AJ2168" s="1" t="s">
        <v>92</v>
      </c>
    </row>
    <row r="2169" spans="1:36">
      <c r="A2169" s="1" t="s">
        <v>12292</v>
      </c>
      <c r="B2169" s="1" t="s">
        <v>12293</v>
      </c>
      <c r="C2169" s="1" t="s">
        <v>12294</v>
      </c>
      <c r="D2169" s="1" t="s">
        <v>303</v>
      </c>
      <c r="E2169" s="1" t="s">
        <v>146</v>
      </c>
      <c r="F2169" s="1" t="s">
        <v>63</v>
      </c>
      <c r="G2169" s="1" t="s">
        <v>64</v>
      </c>
      <c r="H2169" s="1" t="s">
        <v>43</v>
      </c>
      <c r="I2169" s="1" t="s">
        <v>44</v>
      </c>
      <c r="J2169" t="s">
        <v>45</v>
      </c>
      <c r="K2169" t="s">
        <v>46</v>
      </c>
      <c r="L2169" s="1" t="s">
        <v>10669</v>
      </c>
      <c r="M2169" s="1" t="s">
        <v>126</v>
      </c>
      <c r="N2169" s="1" t="s">
        <v>236</v>
      </c>
      <c r="O2169" s="1" t="s">
        <v>12295</v>
      </c>
      <c r="P2169" s="1" t="s">
        <v>12296</v>
      </c>
      <c r="Q2169">
        <v>11</v>
      </c>
      <c r="R2169">
        <v>3</v>
      </c>
      <c r="S2169">
        <v>8</v>
      </c>
      <c r="T2169">
        <v>25</v>
      </c>
      <c r="U2169">
        <v>12</v>
      </c>
      <c r="V2169">
        <v>150</v>
      </c>
      <c r="W2169" s="1" t="s">
        <v>249</v>
      </c>
      <c r="X2169" s="1" t="s">
        <v>375</v>
      </c>
      <c r="Y2169" s="1" t="s">
        <v>54</v>
      </c>
      <c r="Z2169">
        <v>7</v>
      </c>
      <c r="AA2169" s="2">
        <v>46143</v>
      </c>
      <c r="AB2169">
        <v>119930.64</v>
      </c>
      <c r="AC2169">
        <v>171833.17</v>
      </c>
      <c r="AD2169">
        <v>1319237.04</v>
      </c>
      <c r="AE2169" s="1" t="s">
        <v>55</v>
      </c>
      <c r="AF2169" s="2">
        <v>46154</v>
      </c>
      <c r="AG2169" s="2">
        <v>46150</v>
      </c>
      <c r="AH2169" s="2">
        <v>46834</v>
      </c>
      <c r="AI2169" s="1" t="s">
        <v>129</v>
      </c>
      <c r="AJ2169" s="1" t="s">
        <v>57</v>
      </c>
    </row>
    <row r="2170" spans="1:36">
      <c r="A2170" s="1" t="s">
        <v>12297</v>
      </c>
      <c r="B2170" s="1" t="s">
        <v>12298</v>
      </c>
      <c r="C2170" s="1" t="s">
        <v>12299</v>
      </c>
      <c r="D2170" s="1" t="s">
        <v>1617</v>
      </c>
      <c r="E2170" s="1" t="s">
        <v>62</v>
      </c>
      <c r="F2170" s="1" t="s">
        <v>80</v>
      </c>
      <c r="G2170" s="1" t="s">
        <v>285</v>
      </c>
      <c r="H2170" s="1" t="s">
        <v>43</v>
      </c>
      <c r="I2170" s="1" t="s">
        <v>44</v>
      </c>
      <c r="J2170" t="s">
        <v>82</v>
      </c>
      <c r="K2170" t="s">
        <v>83</v>
      </c>
      <c r="L2170" s="1" t="s">
        <v>12300</v>
      </c>
      <c r="M2170" s="1" t="s">
        <v>100</v>
      </c>
      <c r="N2170" s="1" t="s">
        <v>101</v>
      </c>
      <c r="O2170" s="1" t="s">
        <v>12301</v>
      </c>
      <c r="P2170" s="1" t="s">
        <v>12302</v>
      </c>
      <c r="Q2170">
        <v>128</v>
      </c>
      <c r="R2170">
        <v>4</v>
      </c>
      <c r="S2170">
        <v>124</v>
      </c>
      <c r="T2170">
        <v>30</v>
      </c>
      <c r="U2170">
        <v>15</v>
      </c>
      <c r="V2170">
        <v>240</v>
      </c>
      <c r="W2170" s="1" t="s">
        <v>161</v>
      </c>
      <c r="X2170" s="1" t="s">
        <v>162</v>
      </c>
      <c r="Y2170" s="1" t="s">
        <v>54</v>
      </c>
      <c r="Z2170">
        <v>8</v>
      </c>
      <c r="AA2170" s="2">
        <v>46154</v>
      </c>
      <c r="AB2170">
        <v>991485.34</v>
      </c>
      <c r="AC2170">
        <v>1364907.88</v>
      </c>
      <c r="AD2170">
        <v>126910123.5</v>
      </c>
      <c r="AE2170" s="1" t="s">
        <v>55</v>
      </c>
      <c r="AF2170" s="2">
        <v>46145</v>
      </c>
      <c r="AG2170" s="2">
        <v>46157</v>
      </c>
      <c r="AH2170" s="2"/>
      <c r="AI2170" s="1" t="s">
        <v>91</v>
      </c>
      <c r="AJ2170" s="1" t="s">
        <v>92</v>
      </c>
    </row>
    <row r="2171" spans="1:36">
      <c r="A2171" s="1" t="s">
        <v>12303</v>
      </c>
      <c r="B2171" s="1" t="s">
        <v>12304</v>
      </c>
      <c r="C2171" s="1"/>
      <c r="D2171" s="1" t="s">
        <v>643</v>
      </c>
      <c r="E2171" s="1" t="s">
        <v>62</v>
      </c>
      <c r="F2171" s="1" t="s">
        <v>135</v>
      </c>
      <c r="G2171" s="1" t="s">
        <v>166</v>
      </c>
      <c r="H2171" s="1" t="s">
        <v>137</v>
      </c>
      <c r="I2171" s="1" t="s">
        <v>44</v>
      </c>
      <c r="J2171" t="s">
        <v>45</v>
      </c>
      <c r="K2171" t="s">
        <v>46</v>
      </c>
      <c r="L2171" s="1" t="s">
        <v>4071</v>
      </c>
      <c r="M2171" s="1" t="s">
        <v>139</v>
      </c>
      <c r="N2171" s="1" t="s">
        <v>278</v>
      </c>
      <c r="O2171" s="1" t="s">
        <v>12305</v>
      </c>
      <c r="P2171" s="1" t="s">
        <v>12306</v>
      </c>
      <c r="Q2171">
        <v>332</v>
      </c>
      <c r="R2171">
        <v>9</v>
      </c>
      <c r="S2171">
        <v>323</v>
      </c>
      <c r="T2171">
        <v>100</v>
      </c>
      <c r="U2171">
        <v>40</v>
      </c>
      <c r="V2171">
        <v>400</v>
      </c>
      <c r="W2171" s="1" t="s">
        <v>72</v>
      </c>
      <c r="X2171" s="1" t="s">
        <v>73</v>
      </c>
      <c r="Y2171" s="1" t="s">
        <v>74</v>
      </c>
      <c r="Z2171">
        <v>18</v>
      </c>
      <c r="AA2171" s="2">
        <v>46067</v>
      </c>
      <c r="AB2171">
        <v>17732.89</v>
      </c>
      <c r="AC2171">
        <v>22292.85</v>
      </c>
      <c r="AD2171">
        <v>5887319.4800000004</v>
      </c>
      <c r="AE2171" s="1" t="s">
        <v>55</v>
      </c>
      <c r="AF2171" s="2">
        <v>46170</v>
      </c>
      <c r="AG2171" s="2">
        <v>46076</v>
      </c>
      <c r="AH2171" s="2">
        <v>46253</v>
      </c>
      <c r="AI2171" s="1" t="s">
        <v>91</v>
      </c>
      <c r="AJ2171" s="1" t="s">
        <v>92</v>
      </c>
    </row>
    <row r="2172" spans="1:36">
      <c r="A2172" s="1" t="s">
        <v>12307</v>
      </c>
      <c r="B2172" s="1" t="s">
        <v>12308</v>
      </c>
      <c r="C2172" s="1" t="s">
        <v>12309</v>
      </c>
      <c r="D2172" s="1" t="s">
        <v>1617</v>
      </c>
      <c r="E2172" s="1" t="s">
        <v>62</v>
      </c>
      <c r="F2172" s="1" t="s">
        <v>80</v>
      </c>
      <c r="G2172" s="1" t="s">
        <v>81</v>
      </c>
      <c r="H2172" s="1" t="s">
        <v>43</v>
      </c>
      <c r="I2172" s="1" t="s">
        <v>44</v>
      </c>
      <c r="J2172" t="s">
        <v>45</v>
      </c>
      <c r="K2172" t="s">
        <v>46</v>
      </c>
      <c r="L2172" s="1" t="s">
        <v>5607</v>
      </c>
      <c r="M2172" s="1" t="s">
        <v>100</v>
      </c>
      <c r="N2172" s="1" t="s">
        <v>115</v>
      </c>
      <c r="O2172" s="1" t="s">
        <v>12310</v>
      </c>
      <c r="P2172" s="1" t="s">
        <v>12311</v>
      </c>
      <c r="Q2172">
        <v>121</v>
      </c>
      <c r="R2172">
        <v>0</v>
      </c>
      <c r="S2172">
        <v>121</v>
      </c>
      <c r="T2172">
        <v>25</v>
      </c>
      <c r="U2172">
        <v>10</v>
      </c>
      <c r="V2172">
        <v>150</v>
      </c>
      <c r="W2172" s="1" t="s">
        <v>181</v>
      </c>
      <c r="X2172" s="1" t="s">
        <v>182</v>
      </c>
      <c r="Y2172" s="1" t="s">
        <v>54</v>
      </c>
      <c r="Z2172">
        <v>8</v>
      </c>
      <c r="AA2172" s="2">
        <v>45829</v>
      </c>
      <c r="AB2172">
        <v>642846.96</v>
      </c>
      <c r="AC2172">
        <v>949998.49</v>
      </c>
      <c r="AD2172">
        <v>77784482.159999996</v>
      </c>
      <c r="AE2172" s="1" t="s">
        <v>55</v>
      </c>
      <c r="AF2172" s="2">
        <v>46157</v>
      </c>
      <c r="AG2172" s="2">
        <v>45834</v>
      </c>
      <c r="AH2172" s="2"/>
      <c r="AI2172" s="1" t="s">
        <v>91</v>
      </c>
      <c r="AJ2172" s="1" t="s">
        <v>92</v>
      </c>
    </row>
    <row r="2173" spans="1:36">
      <c r="A2173" s="1" t="s">
        <v>12312</v>
      </c>
      <c r="B2173" s="1" t="s">
        <v>12313</v>
      </c>
      <c r="C2173" s="1" t="s">
        <v>12314</v>
      </c>
      <c r="D2173" s="1" t="s">
        <v>662</v>
      </c>
      <c r="E2173" s="1" t="s">
        <v>186</v>
      </c>
      <c r="F2173" s="1" t="s">
        <v>80</v>
      </c>
      <c r="G2173" s="1" t="s">
        <v>285</v>
      </c>
      <c r="H2173" s="1" t="s">
        <v>43</v>
      </c>
      <c r="I2173" s="1" t="s">
        <v>44</v>
      </c>
      <c r="J2173" t="s">
        <v>82</v>
      </c>
      <c r="K2173" t="s">
        <v>83</v>
      </c>
      <c r="L2173" s="1" t="s">
        <v>171</v>
      </c>
      <c r="M2173" s="1" t="s">
        <v>126</v>
      </c>
      <c r="N2173" s="1" t="s">
        <v>236</v>
      </c>
      <c r="O2173" s="1" t="s">
        <v>12315</v>
      </c>
      <c r="P2173" s="1" t="s">
        <v>12316</v>
      </c>
      <c r="Q2173">
        <v>73</v>
      </c>
      <c r="R2173">
        <v>7</v>
      </c>
      <c r="S2173">
        <v>66</v>
      </c>
      <c r="T2173">
        <v>25</v>
      </c>
      <c r="U2173">
        <v>10</v>
      </c>
      <c r="V2173">
        <v>150</v>
      </c>
      <c r="W2173" s="1" t="s">
        <v>308</v>
      </c>
      <c r="X2173" s="1" t="s">
        <v>309</v>
      </c>
      <c r="Y2173" s="1" t="s">
        <v>74</v>
      </c>
      <c r="Z2173">
        <v>21</v>
      </c>
      <c r="AA2173" s="2">
        <v>45743</v>
      </c>
      <c r="AB2173">
        <v>1110781.27</v>
      </c>
      <c r="AC2173">
        <v>1402111.38</v>
      </c>
      <c r="AD2173">
        <v>81087032.709999993</v>
      </c>
      <c r="AE2173" s="1" t="s">
        <v>55</v>
      </c>
      <c r="AF2173" s="2">
        <v>46167</v>
      </c>
      <c r="AG2173" s="2">
        <v>45758</v>
      </c>
      <c r="AH2173" s="2"/>
      <c r="AI2173" s="1" t="s">
        <v>91</v>
      </c>
      <c r="AJ2173" s="1" t="s">
        <v>92</v>
      </c>
    </row>
    <row r="2174" spans="1:36">
      <c r="A2174" s="1" t="s">
        <v>12317</v>
      </c>
      <c r="B2174" s="1" t="s">
        <v>12318</v>
      </c>
      <c r="C2174" s="1" t="s">
        <v>12319</v>
      </c>
      <c r="D2174" s="1" t="s">
        <v>209</v>
      </c>
      <c r="E2174" s="1" t="s">
        <v>40</v>
      </c>
      <c r="F2174" s="1" t="s">
        <v>123</v>
      </c>
      <c r="G2174" s="1" t="s">
        <v>200</v>
      </c>
      <c r="H2174" s="1" t="s">
        <v>43</v>
      </c>
      <c r="I2174" s="1" t="s">
        <v>44</v>
      </c>
      <c r="J2174" t="s">
        <v>82</v>
      </c>
      <c r="K2174" t="s">
        <v>83</v>
      </c>
      <c r="L2174" s="1" t="s">
        <v>2848</v>
      </c>
      <c r="M2174" s="1" t="s">
        <v>68</v>
      </c>
      <c r="N2174" s="1" t="s">
        <v>49</v>
      </c>
      <c r="O2174" s="1" t="s">
        <v>12320</v>
      </c>
      <c r="P2174" s="1" t="s">
        <v>12321</v>
      </c>
      <c r="Q2174">
        <v>188</v>
      </c>
      <c r="R2174">
        <v>30</v>
      </c>
      <c r="S2174">
        <v>158</v>
      </c>
      <c r="T2174">
        <v>100</v>
      </c>
      <c r="U2174">
        <v>50</v>
      </c>
      <c r="V2174">
        <v>600</v>
      </c>
      <c r="W2174" s="1" t="s">
        <v>259</v>
      </c>
      <c r="X2174" s="1" t="s">
        <v>260</v>
      </c>
      <c r="Y2174" s="1" t="s">
        <v>54</v>
      </c>
      <c r="Z2174">
        <v>6</v>
      </c>
      <c r="AA2174" s="2">
        <v>46048</v>
      </c>
      <c r="AB2174">
        <v>263552.21000000002</v>
      </c>
      <c r="AC2174">
        <v>399850.85</v>
      </c>
      <c r="AD2174">
        <v>49547815.479999997</v>
      </c>
      <c r="AE2174" s="1" t="s">
        <v>55</v>
      </c>
      <c r="AF2174" s="2">
        <v>46194</v>
      </c>
      <c r="AG2174" s="2">
        <v>46049</v>
      </c>
      <c r="AH2174" s="2"/>
      <c r="AI2174" s="1" t="s">
        <v>91</v>
      </c>
      <c r="AJ2174" s="1" t="s">
        <v>92</v>
      </c>
    </row>
    <row r="2175" spans="1:36">
      <c r="A2175" s="1" t="s">
        <v>12322</v>
      </c>
      <c r="B2175" s="1" t="s">
        <v>12323</v>
      </c>
      <c r="C2175" s="1" t="s">
        <v>12324</v>
      </c>
      <c r="D2175" s="1" t="s">
        <v>355</v>
      </c>
      <c r="E2175" s="1" t="s">
        <v>62</v>
      </c>
      <c r="F2175" s="1" t="s">
        <v>123</v>
      </c>
      <c r="G2175" s="1" t="s">
        <v>200</v>
      </c>
      <c r="H2175" s="1" t="s">
        <v>43</v>
      </c>
      <c r="I2175" s="1" t="s">
        <v>44</v>
      </c>
      <c r="J2175" t="s">
        <v>82</v>
      </c>
      <c r="K2175" t="s">
        <v>83</v>
      </c>
      <c r="L2175" s="1" t="s">
        <v>12325</v>
      </c>
      <c r="M2175" s="1" t="s">
        <v>114</v>
      </c>
      <c r="N2175" s="1" t="s">
        <v>69</v>
      </c>
      <c r="O2175" s="1" t="s">
        <v>12326</v>
      </c>
      <c r="P2175" s="1" t="s">
        <v>12327</v>
      </c>
      <c r="Q2175">
        <v>69</v>
      </c>
      <c r="R2175">
        <v>3</v>
      </c>
      <c r="S2175">
        <v>66</v>
      </c>
      <c r="T2175">
        <v>10</v>
      </c>
      <c r="U2175">
        <v>3</v>
      </c>
      <c r="V2175">
        <v>80</v>
      </c>
      <c r="W2175" s="1" t="s">
        <v>259</v>
      </c>
      <c r="X2175" s="1" t="s">
        <v>260</v>
      </c>
      <c r="Y2175" s="1" t="s">
        <v>54</v>
      </c>
      <c r="Z2175">
        <v>8</v>
      </c>
      <c r="AA2175" s="2">
        <v>45789</v>
      </c>
      <c r="AB2175">
        <v>563252.36</v>
      </c>
      <c r="AC2175">
        <v>708638.74</v>
      </c>
      <c r="AD2175">
        <v>38864412.840000004</v>
      </c>
      <c r="AE2175" s="1" t="s">
        <v>55</v>
      </c>
      <c r="AF2175" s="2">
        <v>46150</v>
      </c>
      <c r="AG2175" s="2">
        <v>45794</v>
      </c>
      <c r="AH2175" s="2"/>
      <c r="AI2175" s="1" t="s">
        <v>91</v>
      </c>
      <c r="AJ2175" s="1" t="s">
        <v>92</v>
      </c>
    </row>
    <row r="2176" spans="1:36">
      <c r="A2176" s="1" t="s">
        <v>12328</v>
      </c>
      <c r="B2176" s="1" t="s">
        <v>12329</v>
      </c>
      <c r="C2176" s="1" t="s">
        <v>12330</v>
      </c>
      <c r="D2176" s="1" t="s">
        <v>362</v>
      </c>
      <c r="E2176" s="1" t="s">
        <v>186</v>
      </c>
      <c r="F2176" s="1" t="s">
        <v>363</v>
      </c>
      <c r="G2176" s="1" t="s">
        <v>495</v>
      </c>
      <c r="H2176" s="1" t="s">
        <v>43</v>
      </c>
      <c r="I2176" s="1" t="s">
        <v>44</v>
      </c>
      <c r="J2176" t="s">
        <v>45</v>
      </c>
      <c r="K2176" t="s">
        <v>46</v>
      </c>
      <c r="L2176" s="1" t="s">
        <v>12331</v>
      </c>
      <c r="M2176" s="1" t="s">
        <v>48</v>
      </c>
      <c r="N2176" s="1" t="s">
        <v>194</v>
      </c>
      <c r="O2176" s="1" t="s">
        <v>12332</v>
      </c>
      <c r="P2176" s="1" t="s">
        <v>12333</v>
      </c>
      <c r="Q2176">
        <v>234</v>
      </c>
      <c r="R2176">
        <v>3</v>
      </c>
      <c r="S2176">
        <v>231</v>
      </c>
      <c r="T2176">
        <v>75</v>
      </c>
      <c r="U2176">
        <v>30</v>
      </c>
      <c r="V2176">
        <v>600</v>
      </c>
      <c r="W2176" s="1" t="s">
        <v>249</v>
      </c>
      <c r="X2176" s="1" t="s">
        <v>375</v>
      </c>
      <c r="Y2176" s="1" t="s">
        <v>54</v>
      </c>
      <c r="Z2176">
        <v>5</v>
      </c>
      <c r="AA2176" s="2">
        <v>45878</v>
      </c>
      <c r="AB2176">
        <v>27273.09</v>
      </c>
      <c r="AC2176">
        <v>33375.96</v>
      </c>
      <c r="AD2176">
        <v>6381903.0599999996</v>
      </c>
      <c r="AE2176" s="1" t="s">
        <v>55</v>
      </c>
      <c r="AF2176" s="2">
        <v>46173</v>
      </c>
      <c r="AG2176" s="2">
        <v>45891</v>
      </c>
      <c r="AH2176" s="2"/>
      <c r="AI2176" s="1" t="s">
        <v>91</v>
      </c>
      <c r="AJ2176" s="1" t="s">
        <v>92</v>
      </c>
    </row>
    <row r="2177" spans="1:36">
      <c r="A2177" s="1" t="s">
        <v>12334</v>
      </c>
      <c r="B2177" s="1" t="s">
        <v>12335</v>
      </c>
      <c r="C2177" s="1" t="s">
        <v>12336</v>
      </c>
      <c r="D2177" s="1" t="s">
        <v>426</v>
      </c>
      <c r="E2177" s="1" t="s">
        <v>146</v>
      </c>
      <c r="F2177" s="1" t="s">
        <v>266</v>
      </c>
      <c r="G2177" s="1" t="s">
        <v>276</v>
      </c>
      <c r="H2177" s="1" t="s">
        <v>43</v>
      </c>
      <c r="I2177" s="1" t="s">
        <v>44</v>
      </c>
      <c r="J2177" t="s">
        <v>82</v>
      </c>
      <c r="K2177" t="s">
        <v>83</v>
      </c>
      <c r="L2177" s="1" t="s">
        <v>12337</v>
      </c>
      <c r="M2177" s="1" t="s">
        <v>48</v>
      </c>
      <c r="N2177" s="1" t="s">
        <v>178</v>
      </c>
      <c r="O2177" s="1" t="s">
        <v>12338</v>
      </c>
      <c r="P2177" s="1" t="s">
        <v>12339</v>
      </c>
      <c r="Q2177">
        <v>350</v>
      </c>
      <c r="R2177">
        <v>21</v>
      </c>
      <c r="S2177">
        <v>329</v>
      </c>
      <c r="T2177">
        <v>75</v>
      </c>
      <c r="U2177">
        <v>22</v>
      </c>
      <c r="V2177">
        <v>450</v>
      </c>
      <c r="W2177" s="1" t="s">
        <v>259</v>
      </c>
      <c r="X2177" s="1" t="s">
        <v>260</v>
      </c>
      <c r="Y2177" s="1" t="s">
        <v>54</v>
      </c>
      <c r="Z2177">
        <v>11</v>
      </c>
      <c r="AA2177" s="2">
        <v>46012</v>
      </c>
      <c r="AB2177">
        <v>257591.28</v>
      </c>
      <c r="AC2177">
        <v>364717.71</v>
      </c>
      <c r="AD2177">
        <v>90156948</v>
      </c>
      <c r="AE2177" s="1" t="s">
        <v>55</v>
      </c>
      <c r="AF2177" s="2">
        <v>46163</v>
      </c>
      <c r="AG2177" s="2">
        <v>46023</v>
      </c>
      <c r="AH2177" s="2"/>
      <c r="AI2177" s="1" t="s">
        <v>91</v>
      </c>
      <c r="AJ2177" s="1" t="s">
        <v>92</v>
      </c>
    </row>
    <row r="2178" spans="1:36">
      <c r="A2178" s="1" t="s">
        <v>12340</v>
      </c>
      <c r="B2178" s="1" t="s">
        <v>12341</v>
      </c>
      <c r="C2178" s="1" t="s">
        <v>12342</v>
      </c>
      <c r="D2178" s="1" t="s">
        <v>426</v>
      </c>
      <c r="E2178" s="1" t="s">
        <v>146</v>
      </c>
      <c r="F2178" s="1" t="s">
        <v>266</v>
      </c>
      <c r="G2178" s="1" t="s">
        <v>313</v>
      </c>
      <c r="H2178" s="1" t="s">
        <v>43</v>
      </c>
      <c r="I2178" s="1" t="s">
        <v>44</v>
      </c>
      <c r="J2178" t="s">
        <v>45</v>
      </c>
      <c r="K2178" t="s">
        <v>46</v>
      </c>
      <c r="L2178" s="1" t="s">
        <v>12343</v>
      </c>
      <c r="M2178" s="1" t="s">
        <v>126</v>
      </c>
      <c r="N2178" s="1" t="s">
        <v>178</v>
      </c>
      <c r="O2178" s="1" t="s">
        <v>12344</v>
      </c>
      <c r="P2178" s="1" t="s">
        <v>12345</v>
      </c>
      <c r="Q2178">
        <v>0</v>
      </c>
      <c r="R2178">
        <v>0</v>
      </c>
      <c r="S2178">
        <v>0</v>
      </c>
      <c r="U2178">
        <v>15</v>
      </c>
      <c r="V2178">
        <v>300</v>
      </c>
      <c r="W2178" s="1" t="s">
        <v>151</v>
      </c>
      <c r="X2178" s="1" t="s">
        <v>152</v>
      </c>
      <c r="Y2178" s="1" t="s">
        <v>153</v>
      </c>
      <c r="Z2178">
        <v>35</v>
      </c>
      <c r="AA2178" s="2">
        <v>46108</v>
      </c>
      <c r="AB2178">
        <v>590211.68000000005</v>
      </c>
      <c r="AC2178">
        <v>763200.62</v>
      </c>
      <c r="AD2178">
        <v>0</v>
      </c>
      <c r="AE2178" s="1" t="s">
        <v>55</v>
      </c>
      <c r="AF2178" s="2">
        <v>46149</v>
      </c>
      <c r="AG2178" s="2">
        <v>46114</v>
      </c>
      <c r="AH2178" s="2"/>
      <c r="AI2178" s="1" t="s">
        <v>56</v>
      </c>
      <c r="AJ2178" s="1" t="s">
        <v>57</v>
      </c>
    </row>
    <row r="2179" spans="1:36">
      <c r="A2179" s="1" t="s">
        <v>12346</v>
      </c>
      <c r="B2179" s="1" t="s">
        <v>12347</v>
      </c>
      <c r="C2179" s="1" t="s">
        <v>12348</v>
      </c>
      <c r="D2179" s="1" t="s">
        <v>39</v>
      </c>
      <c r="E2179" s="1" t="s">
        <v>40</v>
      </c>
      <c r="F2179" s="1" t="s">
        <v>41</v>
      </c>
      <c r="G2179" s="1" t="s">
        <v>42</v>
      </c>
      <c r="H2179" s="1" t="s">
        <v>43</v>
      </c>
      <c r="I2179" s="1" t="s">
        <v>44</v>
      </c>
      <c r="J2179" t="s">
        <v>82</v>
      </c>
      <c r="K2179" t="s">
        <v>83</v>
      </c>
      <c r="L2179" s="1" t="s">
        <v>3825</v>
      </c>
      <c r="M2179" s="1" t="s">
        <v>168</v>
      </c>
      <c r="N2179" s="1" t="s">
        <v>101</v>
      </c>
      <c r="O2179" s="1" t="s">
        <v>12349</v>
      </c>
      <c r="P2179" s="1" t="s">
        <v>12350</v>
      </c>
      <c r="Q2179">
        <v>-12</v>
      </c>
      <c r="R2179">
        <v>0</v>
      </c>
      <c r="S2179">
        <v>2</v>
      </c>
      <c r="U2179">
        <v>30</v>
      </c>
      <c r="V2179">
        <v>240</v>
      </c>
      <c r="W2179" s="1" t="s">
        <v>88</v>
      </c>
      <c r="X2179" s="1" t="s">
        <v>89</v>
      </c>
      <c r="Y2179" s="1" t="s">
        <v>90</v>
      </c>
      <c r="Z2179">
        <v>32</v>
      </c>
      <c r="AA2179" s="2">
        <v>46181</v>
      </c>
      <c r="AB2179">
        <v>105050.56</v>
      </c>
      <c r="AC2179">
        <v>144673.57</v>
      </c>
      <c r="AD2179">
        <v>210101.12</v>
      </c>
      <c r="AE2179" s="1" t="s">
        <v>55</v>
      </c>
      <c r="AF2179" s="2">
        <v>46190</v>
      </c>
      <c r="AG2179" s="2">
        <v>46189</v>
      </c>
      <c r="AH2179" s="2"/>
      <c r="AI2179" s="1" t="s">
        <v>129</v>
      </c>
      <c r="AJ2179" s="1" t="s">
        <v>57</v>
      </c>
    </row>
    <row r="2180" spans="1:36">
      <c r="A2180" s="1" t="s">
        <v>12351</v>
      </c>
      <c r="B2180" s="1" t="s">
        <v>12352</v>
      </c>
      <c r="C2180" s="1" t="s">
        <v>12353</v>
      </c>
      <c r="D2180" s="1" t="s">
        <v>1502</v>
      </c>
      <c r="E2180" s="1" t="s">
        <v>79</v>
      </c>
      <c r="F2180" s="1" t="s">
        <v>80</v>
      </c>
      <c r="G2180" s="1" t="s">
        <v>285</v>
      </c>
      <c r="H2180" s="1" t="s">
        <v>43</v>
      </c>
      <c r="I2180" s="1" t="s">
        <v>44</v>
      </c>
      <c r="J2180" t="s">
        <v>82</v>
      </c>
      <c r="K2180" t="s">
        <v>83</v>
      </c>
      <c r="L2180" s="1" t="s">
        <v>5375</v>
      </c>
      <c r="M2180" s="1" t="s">
        <v>100</v>
      </c>
      <c r="N2180" s="1" t="s">
        <v>101</v>
      </c>
      <c r="O2180" s="1" t="s">
        <v>12354</v>
      </c>
      <c r="P2180" s="1" t="s">
        <v>12355</v>
      </c>
      <c r="Q2180">
        <v>42</v>
      </c>
      <c r="R2180">
        <v>8</v>
      </c>
      <c r="S2180">
        <v>34</v>
      </c>
      <c r="T2180">
        <v>10</v>
      </c>
      <c r="U2180">
        <v>4</v>
      </c>
      <c r="V2180">
        <v>50</v>
      </c>
      <c r="W2180" s="1" t="s">
        <v>161</v>
      </c>
      <c r="X2180" s="1" t="s">
        <v>162</v>
      </c>
      <c r="Y2180" s="1" t="s">
        <v>54</v>
      </c>
      <c r="Z2180">
        <v>8</v>
      </c>
      <c r="AA2180" s="2">
        <v>46076</v>
      </c>
      <c r="AB2180">
        <v>565177.31999999995</v>
      </c>
      <c r="AC2180">
        <v>719003.97</v>
      </c>
      <c r="AD2180">
        <v>23737447.440000001</v>
      </c>
      <c r="AE2180" s="1" t="s">
        <v>55</v>
      </c>
      <c r="AF2180" s="2">
        <v>46176</v>
      </c>
      <c r="AG2180" s="2">
        <v>46077</v>
      </c>
      <c r="AH2180" s="2"/>
      <c r="AI2180" s="1" t="s">
        <v>91</v>
      </c>
      <c r="AJ2180" s="1" t="s">
        <v>92</v>
      </c>
    </row>
    <row r="2181" spans="1:36">
      <c r="A2181" s="1" t="s">
        <v>12356</v>
      </c>
      <c r="B2181" s="1" t="s">
        <v>12357</v>
      </c>
      <c r="C2181" s="1" t="s">
        <v>12358</v>
      </c>
      <c r="D2181" s="1" t="s">
        <v>185</v>
      </c>
      <c r="E2181" s="1" t="s">
        <v>186</v>
      </c>
      <c r="F2181" s="1" t="s">
        <v>111</v>
      </c>
      <c r="G2181" s="1" t="s">
        <v>112</v>
      </c>
      <c r="H2181" s="1" t="s">
        <v>43</v>
      </c>
      <c r="I2181" s="1" t="s">
        <v>44</v>
      </c>
      <c r="J2181" t="s">
        <v>82</v>
      </c>
      <c r="K2181" t="s">
        <v>83</v>
      </c>
      <c r="L2181" s="1" t="s">
        <v>10266</v>
      </c>
      <c r="M2181" s="1" t="s">
        <v>48</v>
      </c>
      <c r="N2181" s="1" t="s">
        <v>236</v>
      </c>
      <c r="O2181" s="1" t="s">
        <v>12359</v>
      </c>
      <c r="P2181" s="1" t="s">
        <v>12360</v>
      </c>
      <c r="Q2181">
        <v>131</v>
      </c>
      <c r="R2181">
        <v>40</v>
      </c>
      <c r="S2181">
        <v>91</v>
      </c>
      <c r="T2181">
        <v>40</v>
      </c>
      <c r="U2181">
        <v>12</v>
      </c>
      <c r="V2181">
        <v>320</v>
      </c>
      <c r="W2181" s="1" t="s">
        <v>104</v>
      </c>
      <c r="X2181" s="1" t="s">
        <v>105</v>
      </c>
      <c r="Y2181" s="1" t="s">
        <v>54</v>
      </c>
      <c r="Z2181">
        <v>5</v>
      </c>
      <c r="AA2181" s="2">
        <v>45761</v>
      </c>
      <c r="AB2181">
        <v>249882.55</v>
      </c>
      <c r="AC2181">
        <v>382262.7</v>
      </c>
      <c r="AD2181">
        <v>32734614.050000001</v>
      </c>
      <c r="AE2181" s="1" t="s">
        <v>55</v>
      </c>
      <c r="AF2181" s="2">
        <v>46193</v>
      </c>
      <c r="AG2181" s="2">
        <v>45772</v>
      </c>
      <c r="AH2181" s="2"/>
      <c r="AI2181" s="1" t="s">
        <v>91</v>
      </c>
      <c r="AJ2181" s="1" t="s">
        <v>92</v>
      </c>
    </row>
    <row r="2182" spans="1:36">
      <c r="A2182" s="1" t="s">
        <v>12361</v>
      </c>
      <c r="B2182" s="1" t="s">
        <v>12362</v>
      </c>
      <c r="C2182" s="1" t="s">
        <v>12363</v>
      </c>
      <c r="D2182" s="1" t="s">
        <v>977</v>
      </c>
      <c r="E2182" s="1" t="s">
        <v>978</v>
      </c>
      <c r="F2182" s="1" t="s">
        <v>97</v>
      </c>
      <c r="G2182" s="1" t="s">
        <v>715</v>
      </c>
      <c r="H2182" s="1" t="s">
        <v>43</v>
      </c>
      <c r="I2182" s="1" t="s">
        <v>44</v>
      </c>
      <c r="J2182" t="s">
        <v>45</v>
      </c>
      <c r="K2182" t="s">
        <v>46</v>
      </c>
      <c r="L2182" s="1" t="s">
        <v>148</v>
      </c>
      <c r="M2182" s="1" t="s">
        <v>100</v>
      </c>
      <c r="N2182" s="1" t="s">
        <v>115</v>
      </c>
      <c r="O2182" s="1" t="s">
        <v>12364</v>
      </c>
      <c r="P2182" s="1" t="s">
        <v>12129</v>
      </c>
      <c r="Q2182">
        <v>40</v>
      </c>
      <c r="R2182">
        <v>8</v>
      </c>
      <c r="S2182">
        <v>32</v>
      </c>
      <c r="T2182">
        <v>75</v>
      </c>
      <c r="U2182">
        <v>37</v>
      </c>
      <c r="V2182">
        <v>450</v>
      </c>
      <c r="W2182" s="1" t="s">
        <v>151</v>
      </c>
      <c r="X2182" s="1" t="s">
        <v>152</v>
      </c>
      <c r="Y2182" s="1" t="s">
        <v>153</v>
      </c>
      <c r="Z2182">
        <v>35</v>
      </c>
      <c r="AA2182" s="2">
        <v>46050</v>
      </c>
      <c r="AB2182">
        <v>212181.57</v>
      </c>
      <c r="AC2182">
        <v>264675.51</v>
      </c>
      <c r="AD2182">
        <v>8487262.8000000007</v>
      </c>
      <c r="AE2182" s="1" t="s">
        <v>55</v>
      </c>
      <c r="AF2182" s="2">
        <v>46168</v>
      </c>
      <c r="AG2182" s="2">
        <v>46056</v>
      </c>
      <c r="AH2182" s="2"/>
      <c r="AI2182" s="1" t="s">
        <v>129</v>
      </c>
      <c r="AJ2182" s="1" t="s">
        <v>57</v>
      </c>
    </row>
    <row r="2183" spans="1:36">
      <c r="A2183" s="1" t="s">
        <v>12365</v>
      </c>
      <c r="B2183" s="1" t="s">
        <v>12366</v>
      </c>
      <c r="C2183" s="1" t="s">
        <v>12367</v>
      </c>
      <c r="D2183" s="1" t="s">
        <v>1198</v>
      </c>
      <c r="E2183" s="1" t="s">
        <v>110</v>
      </c>
      <c r="F2183" s="1" t="s">
        <v>97</v>
      </c>
      <c r="G2183" s="1" t="s">
        <v>364</v>
      </c>
      <c r="H2183" s="1" t="s">
        <v>43</v>
      </c>
      <c r="I2183" s="1" t="s">
        <v>44</v>
      </c>
      <c r="J2183" t="s">
        <v>45</v>
      </c>
      <c r="K2183" t="s">
        <v>46</v>
      </c>
      <c r="L2183" s="1" t="s">
        <v>12368</v>
      </c>
      <c r="M2183" s="1" t="s">
        <v>139</v>
      </c>
      <c r="N2183" s="1" t="s">
        <v>101</v>
      </c>
      <c r="O2183" s="1" t="s">
        <v>12369</v>
      </c>
      <c r="P2183" s="1" t="s">
        <v>12370</v>
      </c>
      <c r="Q2183">
        <v>0</v>
      </c>
      <c r="R2183">
        <v>0</v>
      </c>
      <c r="S2183">
        <v>0</v>
      </c>
      <c r="T2183">
        <v>10</v>
      </c>
      <c r="U2183">
        <v>4</v>
      </c>
      <c r="V2183">
        <v>80</v>
      </c>
      <c r="W2183" s="1" t="s">
        <v>72</v>
      </c>
      <c r="X2183" s="1" t="s">
        <v>73</v>
      </c>
      <c r="Y2183" s="1" t="s">
        <v>74</v>
      </c>
      <c r="Z2183">
        <v>19</v>
      </c>
      <c r="AA2183" s="2">
        <v>46144</v>
      </c>
      <c r="AB2183">
        <v>6731.08</v>
      </c>
      <c r="AC2183">
        <v>8709.91</v>
      </c>
      <c r="AD2183">
        <v>0</v>
      </c>
      <c r="AE2183" s="1" t="s">
        <v>55</v>
      </c>
      <c r="AF2183" s="2">
        <v>46192</v>
      </c>
      <c r="AG2183" s="2">
        <v>46148</v>
      </c>
      <c r="AH2183" s="2"/>
      <c r="AI2183" s="1" t="s">
        <v>56</v>
      </c>
      <c r="AJ2183" s="1" t="s">
        <v>57</v>
      </c>
    </row>
    <row r="2184" spans="1:36">
      <c r="A2184" s="1" t="s">
        <v>12371</v>
      </c>
      <c r="B2184" s="1" t="s">
        <v>12372</v>
      </c>
      <c r="C2184" s="1" t="s">
        <v>12373</v>
      </c>
      <c r="D2184" s="1" t="s">
        <v>426</v>
      </c>
      <c r="E2184" s="1" t="s">
        <v>146</v>
      </c>
      <c r="F2184" s="1" t="s">
        <v>266</v>
      </c>
      <c r="G2184" s="1" t="s">
        <v>313</v>
      </c>
      <c r="H2184" s="1" t="s">
        <v>43</v>
      </c>
      <c r="I2184" s="1" t="s">
        <v>44</v>
      </c>
      <c r="J2184" t="s">
        <v>65</v>
      </c>
      <c r="K2184" t="s">
        <v>66</v>
      </c>
      <c r="L2184" s="1" t="s">
        <v>5800</v>
      </c>
      <c r="M2184" s="1" t="s">
        <v>48</v>
      </c>
      <c r="N2184" s="1" t="s">
        <v>69</v>
      </c>
      <c r="O2184" s="1" t="s">
        <v>12374</v>
      </c>
      <c r="P2184" s="1" t="s">
        <v>12375</v>
      </c>
      <c r="Q2184">
        <v>390</v>
      </c>
      <c r="R2184">
        <v>88</v>
      </c>
      <c r="S2184">
        <v>302</v>
      </c>
      <c r="T2184">
        <v>40</v>
      </c>
      <c r="U2184">
        <v>16</v>
      </c>
      <c r="V2184">
        <v>400</v>
      </c>
      <c r="W2184" s="1" t="s">
        <v>72</v>
      </c>
      <c r="X2184" s="1" t="s">
        <v>73</v>
      </c>
      <c r="Y2184" s="1" t="s">
        <v>74</v>
      </c>
      <c r="Z2184">
        <v>20</v>
      </c>
      <c r="AA2184" s="2">
        <v>45924</v>
      </c>
      <c r="AB2184">
        <v>693252.46</v>
      </c>
      <c r="AC2184">
        <v>1032246.52</v>
      </c>
      <c r="AD2184">
        <v>270368459.39999998</v>
      </c>
      <c r="AE2184" s="1" t="s">
        <v>55</v>
      </c>
      <c r="AF2184" s="2">
        <v>46143</v>
      </c>
      <c r="AG2184" s="2">
        <v>45925</v>
      </c>
      <c r="AH2184" s="2"/>
      <c r="AI2184" s="1" t="s">
        <v>91</v>
      </c>
      <c r="AJ2184" s="1" t="s">
        <v>92</v>
      </c>
    </row>
    <row r="2185" spans="1:36">
      <c r="A2185" s="1" t="s">
        <v>12376</v>
      </c>
      <c r="B2185" s="1" t="s">
        <v>12377</v>
      </c>
      <c r="C2185" s="1" t="s">
        <v>12378</v>
      </c>
      <c r="D2185" s="1" t="s">
        <v>564</v>
      </c>
      <c r="E2185" s="1" t="s">
        <v>265</v>
      </c>
      <c r="F2185" s="1" t="s">
        <v>266</v>
      </c>
      <c r="G2185" s="1" t="s">
        <v>313</v>
      </c>
      <c r="H2185" s="1" t="s">
        <v>43</v>
      </c>
      <c r="I2185" s="1" t="s">
        <v>44</v>
      </c>
      <c r="J2185" t="s">
        <v>65</v>
      </c>
      <c r="K2185" t="s">
        <v>66</v>
      </c>
      <c r="L2185" s="1" t="s">
        <v>4843</v>
      </c>
      <c r="M2185" s="1" t="s">
        <v>168</v>
      </c>
      <c r="N2185" s="1" t="s">
        <v>278</v>
      </c>
      <c r="O2185" s="1" t="s">
        <v>12379</v>
      </c>
      <c r="P2185" s="1" t="s">
        <v>12380</v>
      </c>
      <c r="Q2185">
        <v>0</v>
      </c>
      <c r="R2185">
        <v>0</v>
      </c>
      <c r="S2185">
        <v>0</v>
      </c>
      <c r="T2185">
        <v>75</v>
      </c>
      <c r="U2185">
        <v>30</v>
      </c>
      <c r="V2185">
        <v>600</v>
      </c>
      <c r="W2185" s="1" t="s">
        <v>72</v>
      </c>
      <c r="X2185" s="1" t="s">
        <v>73</v>
      </c>
      <c r="Y2185" s="1" t="s">
        <v>74</v>
      </c>
      <c r="Z2185">
        <v>17</v>
      </c>
      <c r="AA2185" s="2">
        <v>45766</v>
      </c>
      <c r="AB2185">
        <v>552529.56999999995</v>
      </c>
      <c r="AC2185">
        <v>845144.32</v>
      </c>
      <c r="AD2185">
        <v>0</v>
      </c>
      <c r="AE2185" s="1" t="s">
        <v>55</v>
      </c>
      <c r="AF2185" s="2">
        <v>46147</v>
      </c>
      <c r="AG2185" s="2">
        <v>45780</v>
      </c>
      <c r="AH2185" s="2"/>
      <c r="AI2185" s="1" t="s">
        <v>56</v>
      </c>
      <c r="AJ2185" s="1" t="s">
        <v>57</v>
      </c>
    </row>
    <row r="2186" spans="1:36">
      <c r="A2186" s="1" t="s">
        <v>12381</v>
      </c>
      <c r="B2186" s="1" t="s">
        <v>12382</v>
      </c>
      <c r="C2186" s="1" t="s">
        <v>12383</v>
      </c>
      <c r="D2186" s="1" t="s">
        <v>209</v>
      </c>
      <c r="E2186" s="1" t="s">
        <v>40</v>
      </c>
      <c r="F2186" s="1" t="s">
        <v>123</v>
      </c>
      <c r="G2186" s="1" t="s">
        <v>200</v>
      </c>
      <c r="H2186" s="1" t="s">
        <v>43</v>
      </c>
      <c r="I2186" s="1" t="s">
        <v>44</v>
      </c>
      <c r="J2186" t="s">
        <v>82</v>
      </c>
      <c r="K2186" t="s">
        <v>83</v>
      </c>
      <c r="L2186" s="1" t="s">
        <v>12384</v>
      </c>
      <c r="M2186" s="1" t="s">
        <v>114</v>
      </c>
      <c r="N2186" s="1" t="s">
        <v>236</v>
      </c>
      <c r="O2186" s="1" t="s">
        <v>12385</v>
      </c>
      <c r="P2186" s="1" t="s">
        <v>12386</v>
      </c>
      <c r="Q2186">
        <v>77</v>
      </c>
      <c r="R2186">
        <v>13</v>
      </c>
      <c r="S2186">
        <v>64</v>
      </c>
      <c r="T2186">
        <v>30</v>
      </c>
      <c r="U2186">
        <v>15</v>
      </c>
      <c r="V2186">
        <v>120</v>
      </c>
      <c r="W2186" s="1" t="s">
        <v>88</v>
      </c>
      <c r="X2186" s="1" t="s">
        <v>89</v>
      </c>
      <c r="Y2186" s="1" t="s">
        <v>90</v>
      </c>
      <c r="Z2186">
        <v>28</v>
      </c>
      <c r="AA2186" s="2">
        <v>45688</v>
      </c>
      <c r="AB2186">
        <v>195233.55</v>
      </c>
      <c r="AC2186">
        <v>243500.65</v>
      </c>
      <c r="AD2186">
        <v>15032983.35</v>
      </c>
      <c r="AE2186" s="1" t="s">
        <v>55</v>
      </c>
      <c r="AF2186" s="2">
        <v>46186</v>
      </c>
      <c r="AG2186" s="2">
        <v>45692</v>
      </c>
      <c r="AH2186" s="2"/>
      <c r="AI2186" s="1" t="s">
        <v>91</v>
      </c>
      <c r="AJ2186" s="1" t="s">
        <v>92</v>
      </c>
    </row>
    <row r="2187" spans="1:36">
      <c r="A2187" s="1" t="s">
        <v>12387</v>
      </c>
      <c r="B2187" s="1" t="s">
        <v>12388</v>
      </c>
      <c r="C2187" s="1" t="s">
        <v>12389</v>
      </c>
      <c r="D2187" s="1" t="s">
        <v>39</v>
      </c>
      <c r="E2187" s="1" t="s">
        <v>40</v>
      </c>
      <c r="F2187" s="1" t="s">
        <v>41</v>
      </c>
      <c r="G2187" s="1" t="s">
        <v>786</v>
      </c>
      <c r="H2187" s="1" t="s">
        <v>43</v>
      </c>
      <c r="I2187" s="1" t="s">
        <v>44</v>
      </c>
      <c r="J2187" t="s">
        <v>45</v>
      </c>
      <c r="K2187" t="s">
        <v>46</v>
      </c>
      <c r="L2187" s="1" t="s">
        <v>8292</v>
      </c>
      <c r="M2187" s="1" t="s">
        <v>48</v>
      </c>
      <c r="N2187" s="1" t="s">
        <v>49</v>
      </c>
      <c r="O2187" s="1" t="s">
        <v>12390</v>
      </c>
      <c r="P2187" s="1" t="s">
        <v>12391</v>
      </c>
      <c r="Q2187">
        <v>0</v>
      </c>
      <c r="R2187">
        <v>0</v>
      </c>
      <c r="S2187">
        <v>0</v>
      </c>
      <c r="T2187">
        <v>25</v>
      </c>
      <c r="U2187">
        <v>7</v>
      </c>
      <c r="V2187">
        <v>125</v>
      </c>
      <c r="W2187" s="1" t="s">
        <v>259</v>
      </c>
      <c r="X2187" s="1" t="s">
        <v>260</v>
      </c>
      <c r="Y2187" s="1" t="s">
        <v>54</v>
      </c>
      <c r="Z2187">
        <v>10</v>
      </c>
      <c r="AA2187" s="2">
        <v>45709</v>
      </c>
      <c r="AB2187">
        <v>43336.24</v>
      </c>
      <c r="AC2187">
        <v>58728.19</v>
      </c>
      <c r="AD2187">
        <v>0</v>
      </c>
      <c r="AE2187" s="1" t="s">
        <v>55</v>
      </c>
      <c r="AF2187" s="2">
        <v>46199</v>
      </c>
      <c r="AG2187" s="2">
        <v>45723</v>
      </c>
      <c r="AH2187" s="2"/>
      <c r="AI2187" s="1" t="s">
        <v>56</v>
      </c>
      <c r="AJ2187" s="1" t="s">
        <v>57</v>
      </c>
    </row>
    <row r="2188" spans="1:36">
      <c r="A2188" s="1" t="s">
        <v>12392</v>
      </c>
      <c r="B2188" s="1" t="s">
        <v>12393</v>
      </c>
      <c r="C2188" s="1" t="s">
        <v>12394</v>
      </c>
      <c r="D2188" s="1" t="s">
        <v>274</v>
      </c>
      <c r="E2188" s="1" t="s">
        <v>275</v>
      </c>
      <c r="F2188" s="1" t="s">
        <v>266</v>
      </c>
      <c r="G2188" s="1" t="s">
        <v>313</v>
      </c>
      <c r="H2188" s="1" t="s">
        <v>43</v>
      </c>
      <c r="I2188" s="1" t="s">
        <v>44</v>
      </c>
      <c r="J2188" t="s">
        <v>65</v>
      </c>
      <c r="K2188" t="s">
        <v>66</v>
      </c>
      <c r="L2188" s="1" t="s">
        <v>8691</v>
      </c>
      <c r="M2188" s="1" t="s">
        <v>68</v>
      </c>
      <c r="N2188" s="1" t="s">
        <v>278</v>
      </c>
      <c r="O2188" s="1" t="s">
        <v>12395</v>
      </c>
      <c r="P2188" s="1" t="s">
        <v>12396</v>
      </c>
      <c r="Q2188">
        <v>4</v>
      </c>
      <c r="R2188">
        <v>0</v>
      </c>
      <c r="S2188">
        <v>4</v>
      </c>
      <c r="T2188">
        <v>10</v>
      </c>
      <c r="U2188">
        <v>4</v>
      </c>
      <c r="V2188">
        <v>100</v>
      </c>
      <c r="W2188" s="1" t="s">
        <v>52</v>
      </c>
      <c r="X2188" s="1" t="s">
        <v>53</v>
      </c>
      <c r="Y2188" s="1" t="s">
        <v>54</v>
      </c>
      <c r="Z2188">
        <v>3</v>
      </c>
      <c r="AA2188" s="2">
        <v>45700</v>
      </c>
      <c r="AB2188">
        <v>502725.62</v>
      </c>
      <c r="AC2188">
        <v>584625.38</v>
      </c>
      <c r="AD2188">
        <v>2010902.48</v>
      </c>
      <c r="AE2188" s="1" t="s">
        <v>55</v>
      </c>
      <c r="AF2188" s="2">
        <v>46179</v>
      </c>
      <c r="AG2188" s="2">
        <v>45713</v>
      </c>
      <c r="AH2188" s="2"/>
      <c r="AI2188" s="1" t="s">
        <v>129</v>
      </c>
      <c r="AJ2188" s="1" t="s">
        <v>57</v>
      </c>
    </row>
    <row r="2189" spans="1:36">
      <c r="A2189" s="1" t="s">
        <v>12397</v>
      </c>
      <c r="B2189" s="1" t="s">
        <v>12398</v>
      </c>
      <c r="C2189" s="1" t="s">
        <v>12399</v>
      </c>
      <c r="D2189" s="1" t="s">
        <v>216</v>
      </c>
      <c r="E2189" s="1" t="s">
        <v>134</v>
      </c>
      <c r="F2189" s="1" t="s">
        <v>217</v>
      </c>
      <c r="G2189" s="1" t="s">
        <v>255</v>
      </c>
      <c r="H2189" s="1" t="s">
        <v>43</v>
      </c>
      <c r="I2189" s="1" t="s">
        <v>44</v>
      </c>
      <c r="J2189" t="s">
        <v>65</v>
      </c>
      <c r="K2189" t="s">
        <v>66</v>
      </c>
      <c r="L2189" s="1" t="s">
        <v>11765</v>
      </c>
      <c r="M2189" s="1" t="s">
        <v>168</v>
      </c>
      <c r="N2189" s="1" t="s">
        <v>178</v>
      </c>
      <c r="O2189" s="1" t="s">
        <v>12400</v>
      </c>
      <c r="P2189" s="1" t="s">
        <v>5539</v>
      </c>
      <c r="Q2189">
        <v>151</v>
      </c>
      <c r="R2189">
        <v>41</v>
      </c>
      <c r="S2189">
        <v>110</v>
      </c>
      <c r="T2189">
        <v>25</v>
      </c>
      <c r="U2189">
        <v>10</v>
      </c>
      <c r="V2189">
        <v>125</v>
      </c>
      <c r="W2189" s="1" t="s">
        <v>229</v>
      </c>
      <c r="X2189" s="1" t="s">
        <v>230</v>
      </c>
      <c r="Y2189" s="1" t="s">
        <v>153</v>
      </c>
      <c r="Z2189">
        <v>31</v>
      </c>
      <c r="AA2189" s="2">
        <v>45953</v>
      </c>
      <c r="AB2189">
        <v>206380.95</v>
      </c>
      <c r="AC2189">
        <v>257994.42</v>
      </c>
      <c r="AD2189">
        <v>31163523.449999999</v>
      </c>
      <c r="AE2189" s="1" t="s">
        <v>55</v>
      </c>
      <c r="AF2189" s="2">
        <v>46178</v>
      </c>
      <c r="AG2189" s="2">
        <v>45968</v>
      </c>
      <c r="AH2189" s="2"/>
      <c r="AI2189" s="1" t="s">
        <v>410</v>
      </c>
      <c r="AJ2189" s="1" t="s">
        <v>92</v>
      </c>
    </row>
    <row r="2190" spans="1:36">
      <c r="A2190" s="1" t="s">
        <v>12401</v>
      </c>
      <c r="B2190" s="1" t="s">
        <v>12402</v>
      </c>
      <c r="C2190" s="1" t="s">
        <v>12403</v>
      </c>
      <c r="D2190" s="1" t="s">
        <v>894</v>
      </c>
      <c r="E2190" s="1" t="s">
        <v>275</v>
      </c>
      <c r="F2190" s="1" t="s">
        <v>622</v>
      </c>
      <c r="G2190" s="1" t="s">
        <v>747</v>
      </c>
      <c r="H2190" s="1" t="s">
        <v>43</v>
      </c>
      <c r="I2190" s="1" t="s">
        <v>44</v>
      </c>
      <c r="J2190" t="s">
        <v>45</v>
      </c>
      <c r="K2190" t="s">
        <v>46</v>
      </c>
      <c r="L2190" s="1" t="s">
        <v>12404</v>
      </c>
      <c r="M2190" s="1" t="s">
        <v>126</v>
      </c>
      <c r="N2190" s="1" t="s">
        <v>69</v>
      </c>
      <c r="O2190" s="1" t="s">
        <v>12405</v>
      </c>
      <c r="P2190" s="1" t="s">
        <v>12406</v>
      </c>
      <c r="Q2190">
        <v>282</v>
      </c>
      <c r="R2190">
        <v>53</v>
      </c>
      <c r="S2190">
        <v>229</v>
      </c>
      <c r="T2190">
        <v>30</v>
      </c>
      <c r="U2190">
        <v>9</v>
      </c>
      <c r="V2190">
        <v>300</v>
      </c>
      <c r="W2190" s="1" t="s">
        <v>151</v>
      </c>
      <c r="X2190" s="1" t="s">
        <v>152</v>
      </c>
      <c r="Y2190" s="1" t="s">
        <v>153</v>
      </c>
      <c r="Z2190">
        <v>33</v>
      </c>
      <c r="AA2190" s="2">
        <v>45816</v>
      </c>
      <c r="AB2190">
        <v>937813.59</v>
      </c>
      <c r="AC2190">
        <v>1432958.31</v>
      </c>
      <c r="AD2190">
        <v>264463432.40000001</v>
      </c>
      <c r="AE2190" s="1" t="s">
        <v>55</v>
      </c>
      <c r="AF2190" s="2">
        <v>46192</v>
      </c>
      <c r="AG2190" s="2">
        <v>45876</v>
      </c>
      <c r="AH2190" s="2"/>
      <c r="AI2190" s="1" t="s">
        <v>91</v>
      </c>
      <c r="AJ2190" s="1" t="s">
        <v>92</v>
      </c>
    </row>
    <row r="2191" spans="1:36">
      <c r="A2191" s="1" t="s">
        <v>12407</v>
      </c>
      <c r="B2191" s="1" t="s">
        <v>12408</v>
      </c>
      <c r="C2191" s="1" t="s">
        <v>12409</v>
      </c>
      <c r="D2191" s="1" t="s">
        <v>303</v>
      </c>
      <c r="E2191" s="1" t="s">
        <v>146</v>
      </c>
      <c r="F2191" s="1" t="s">
        <v>63</v>
      </c>
      <c r="G2191" s="1" t="s">
        <v>64</v>
      </c>
      <c r="H2191" s="1" t="s">
        <v>43</v>
      </c>
      <c r="I2191" s="1" t="s">
        <v>44</v>
      </c>
      <c r="J2191" t="s">
        <v>45</v>
      </c>
      <c r="K2191" t="s">
        <v>46</v>
      </c>
      <c r="L2191" s="1" t="s">
        <v>12410</v>
      </c>
      <c r="M2191" s="1" t="s">
        <v>168</v>
      </c>
      <c r="N2191" s="1" t="s">
        <v>101</v>
      </c>
      <c r="O2191" s="1" t="s">
        <v>12411</v>
      </c>
      <c r="P2191" s="1" t="s">
        <v>12412</v>
      </c>
      <c r="Q2191">
        <v>0</v>
      </c>
      <c r="R2191">
        <v>0</v>
      </c>
      <c r="S2191">
        <v>0</v>
      </c>
      <c r="T2191">
        <v>30</v>
      </c>
      <c r="U2191">
        <v>15</v>
      </c>
      <c r="V2191">
        <v>150</v>
      </c>
      <c r="W2191" s="1" t="s">
        <v>72</v>
      </c>
      <c r="X2191" s="1" t="s">
        <v>73</v>
      </c>
      <c r="Y2191" s="1" t="s">
        <v>74</v>
      </c>
      <c r="Z2191">
        <v>16</v>
      </c>
      <c r="AA2191" s="2">
        <v>45822</v>
      </c>
      <c r="AB2191">
        <v>61520</v>
      </c>
      <c r="AC2191">
        <v>79114.710000000006</v>
      </c>
      <c r="AD2191">
        <v>0</v>
      </c>
      <c r="AE2191" s="1" t="s">
        <v>55</v>
      </c>
      <c r="AF2191" s="2">
        <v>46179</v>
      </c>
      <c r="AG2191" s="2">
        <v>45832</v>
      </c>
      <c r="AH2191" s="2">
        <v>46124</v>
      </c>
      <c r="AI2191" s="1" t="s">
        <v>56</v>
      </c>
      <c r="AJ2191" s="1" t="s">
        <v>57</v>
      </c>
    </row>
    <row r="2192" spans="1:36">
      <c r="A2192" s="1" t="s">
        <v>12413</v>
      </c>
      <c r="B2192" s="1" t="s">
        <v>12414</v>
      </c>
      <c r="C2192" s="1" t="s">
        <v>12415</v>
      </c>
      <c r="D2192" s="1" t="s">
        <v>242</v>
      </c>
      <c r="E2192" s="1" t="s">
        <v>243</v>
      </c>
      <c r="F2192" s="1" t="s">
        <v>244</v>
      </c>
      <c r="G2192" s="1" t="s">
        <v>245</v>
      </c>
      <c r="H2192" s="1" t="s">
        <v>43</v>
      </c>
      <c r="I2192" s="1" t="s">
        <v>44</v>
      </c>
      <c r="J2192" t="s">
        <v>82</v>
      </c>
      <c r="K2192" t="s">
        <v>83</v>
      </c>
      <c r="L2192" s="1" t="s">
        <v>6237</v>
      </c>
      <c r="M2192" s="1" t="s">
        <v>168</v>
      </c>
      <c r="N2192" s="1" t="s">
        <v>49</v>
      </c>
      <c r="O2192" s="1" t="s">
        <v>12416</v>
      </c>
      <c r="P2192" s="1" t="s">
        <v>12417</v>
      </c>
      <c r="Q2192">
        <v>46</v>
      </c>
      <c r="R2192">
        <v>12</v>
      </c>
      <c r="S2192">
        <v>34</v>
      </c>
      <c r="T2192">
        <v>15</v>
      </c>
      <c r="U2192">
        <v>4</v>
      </c>
      <c r="V2192">
        <v>75</v>
      </c>
      <c r="W2192" s="1" t="s">
        <v>151</v>
      </c>
      <c r="X2192" s="1" t="s">
        <v>152</v>
      </c>
      <c r="Y2192" s="1" t="s">
        <v>153</v>
      </c>
      <c r="Z2192">
        <v>34</v>
      </c>
      <c r="AA2192" s="2">
        <v>45811</v>
      </c>
      <c r="AB2192">
        <v>247347.09</v>
      </c>
      <c r="AC2192">
        <v>342444.66</v>
      </c>
      <c r="AD2192">
        <v>11377966.140000001</v>
      </c>
      <c r="AE2192" s="1" t="s">
        <v>55</v>
      </c>
      <c r="AF2192" s="2">
        <v>46174</v>
      </c>
      <c r="AG2192" s="2">
        <v>45826</v>
      </c>
      <c r="AH2192" s="2"/>
      <c r="AI2192" s="1" t="s">
        <v>91</v>
      </c>
      <c r="AJ2192" s="1" t="s">
        <v>92</v>
      </c>
    </row>
    <row r="2193" spans="1:36">
      <c r="A2193" s="1" t="s">
        <v>12418</v>
      </c>
      <c r="B2193" s="1" t="s">
        <v>12419</v>
      </c>
      <c r="C2193" s="1" t="s">
        <v>12420</v>
      </c>
      <c r="D2193" s="1" t="s">
        <v>371</v>
      </c>
      <c r="E2193" s="1" t="s">
        <v>62</v>
      </c>
      <c r="F2193" s="1" t="s">
        <v>111</v>
      </c>
      <c r="G2193" s="1" t="s">
        <v>112</v>
      </c>
      <c r="H2193" s="1" t="s">
        <v>43</v>
      </c>
      <c r="I2193" s="1" t="s">
        <v>44</v>
      </c>
      <c r="J2193" t="s">
        <v>45</v>
      </c>
      <c r="K2193" t="s">
        <v>46</v>
      </c>
      <c r="L2193" s="1" t="s">
        <v>12421</v>
      </c>
      <c r="M2193" s="1" t="s">
        <v>126</v>
      </c>
      <c r="N2193" s="1" t="s">
        <v>115</v>
      </c>
      <c r="O2193" s="1" t="s">
        <v>12422</v>
      </c>
      <c r="P2193" s="1" t="s">
        <v>12423</v>
      </c>
      <c r="Q2193">
        <v>12</v>
      </c>
      <c r="R2193">
        <v>3</v>
      </c>
      <c r="S2193">
        <v>9</v>
      </c>
      <c r="T2193">
        <v>75</v>
      </c>
      <c r="U2193">
        <v>37</v>
      </c>
      <c r="V2193">
        <v>300</v>
      </c>
      <c r="W2193" s="1" t="s">
        <v>181</v>
      </c>
      <c r="X2193" s="1" t="s">
        <v>182</v>
      </c>
      <c r="Y2193" s="1" t="s">
        <v>54</v>
      </c>
      <c r="Z2193">
        <v>7</v>
      </c>
      <c r="AA2193" s="2">
        <v>45876</v>
      </c>
      <c r="AB2193">
        <v>59027.74</v>
      </c>
      <c r="AC2193">
        <v>74548.55</v>
      </c>
      <c r="AD2193">
        <v>708332.88</v>
      </c>
      <c r="AE2193" s="1" t="s">
        <v>55</v>
      </c>
      <c r="AF2193" s="2">
        <v>46194</v>
      </c>
      <c r="AG2193" s="2">
        <v>45884</v>
      </c>
      <c r="AH2193" s="2"/>
      <c r="AI2193" s="1" t="s">
        <v>129</v>
      </c>
      <c r="AJ2193" s="1" t="s">
        <v>57</v>
      </c>
    </row>
    <row r="2194" spans="1:36">
      <c r="A2194" s="1" t="s">
        <v>12424</v>
      </c>
      <c r="B2194" s="1" t="s">
        <v>12425</v>
      </c>
      <c r="C2194" s="1" t="s">
        <v>12426</v>
      </c>
      <c r="D2194" s="1" t="s">
        <v>355</v>
      </c>
      <c r="E2194" s="1" t="s">
        <v>62</v>
      </c>
      <c r="F2194" s="1" t="s">
        <v>123</v>
      </c>
      <c r="G2194" s="1" t="s">
        <v>124</v>
      </c>
      <c r="H2194" s="1" t="s">
        <v>43</v>
      </c>
      <c r="I2194" s="1" t="s">
        <v>44</v>
      </c>
      <c r="J2194" t="s">
        <v>45</v>
      </c>
      <c r="K2194" t="s">
        <v>46</v>
      </c>
      <c r="L2194" s="1" t="s">
        <v>12427</v>
      </c>
      <c r="M2194" s="1" t="s">
        <v>48</v>
      </c>
      <c r="N2194" s="1" t="s">
        <v>69</v>
      </c>
      <c r="O2194" s="1" t="s">
        <v>12428</v>
      </c>
      <c r="P2194" s="1" t="s">
        <v>12429</v>
      </c>
      <c r="Q2194">
        <v>9</v>
      </c>
      <c r="R2194">
        <v>1</v>
      </c>
      <c r="S2194">
        <v>8</v>
      </c>
      <c r="T2194">
        <v>15</v>
      </c>
      <c r="U2194">
        <v>4</v>
      </c>
      <c r="V2194">
        <v>75</v>
      </c>
      <c r="W2194" s="1" t="s">
        <v>72</v>
      </c>
      <c r="X2194" s="1" t="s">
        <v>73</v>
      </c>
      <c r="Y2194" s="1" t="s">
        <v>74</v>
      </c>
      <c r="Z2194">
        <v>14</v>
      </c>
      <c r="AA2194" s="2">
        <v>46103</v>
      </c>
      <c r="AB2194">
        <v>488850.34</v>
      </c>
      <c r="AC2194">
        <v>751730.12</v>
      </c>
      <c r="AD2194">
        <v>4399653.0599999996</v>
      </c>
      <c r="AE2194" s="1" t="s">
        <v>55</v>
      </c>
      <c r="AF2194" s="2">
        <v>46172</v>
      </c>
      <c r="AG2194" s="2">
        <v>46114</v>
      </c>
      <c r="AH2194" s="2"/>
      <c r="AI2194" s="1" t="s">
        <v>129</v>
      </c>
      <c r="AJ2194" s="1" t="s">
        <v>57</v>
      </c>
    </row>
    <row r="2195" spans="1:36">
      <c r="A2195" s="1" t="s">
        <v>12430</v>
      </c>
      <c r="B2195" s="1" t="s">
        <v>12431</v>
      </c>
      <c r="C2195" s="1" t="s">
        <v>12432</v>
      </c>
      <c r="D2195" s="1" t="s">
        <v>121</v>
      </c>
      <c r="E2195" s="1" t="s">
        <v>122</v>
      </c>
      <c r="F2195" s="1" t="s">
        <v>123</v>
      </c>
      <c r="G2195" s="1" t="s">
        <v>124</v>
      </c>
      <c r="H2195" s="1" t="s">
        <v>43</v>
      </c>
      <c r="I2195" s="1" t="s">
        <v>44</v>
      </c>
      <c r="J2195" t="s">
        <v>82</v>
      </c>
      <c r="K2195" t="s">
        <v>83</v>
      </c>
      <c r="L2195" s="1" t="s">
        <v>171</v>
      </c>
      <c r="M2195" s="1" t="s">
        <v>68</v>
      </c>
      <c r="N2195" s="1" t="s">
        <v>203</v>
      </c>
      <c r="O2195" s="1" t="s">
        <v>12433</v>
      </c>
      <c r="P2195" s="1" t="s">
        <v>12434</v>
      </c>
      <c r="Q2195">
        <v>0</v>
      </c>
      <c r="R2195">
        <v>0</v>
      </c>
      <c r="S2195">
        <v>0</v>
      </c>
      <c r="T2195">
        <v>40</v>
      </c>
      <c r="U2195">
        <v>20</v>
      </c>
      <c r="V2195">
        <v>160</v>
      </c>
      <c r="W2195" s="1" t="s">
        <v>161</v>
      </c>
      <c r="X2195" s="1" t="s">
        <v>162</v>
      </c>
      <c r="Y2195" s="1" t="s">
        <v>54</v>
      </c>
      <c r="Z2195">
        <v>6</v>
      </c>
      <c r="AA2195" s="2">
        <v>45917</v>
      </c>
      <c r="AB2195">
        <v>427934.36</v>
      </c>
      <c r="AC2195">
        <v>547830.65</v>
      </c>
      <c r="AD2195">
        <v>0</v>
      </c>
      <c r="AE2195" s="1" t="s">
        <v>55</v>
      </c>
      <c r="AF2195" s="2">
        <v>46167</v>
      </c>
      <c r="AG2195" s="2">
        <v>45920</v>
      </c>
      <c r="AH2195" s="2"/>
      <c r="AI2195" s="1" t="s">
        <v>56</v>
      </c>
      <c r="AJ2195" s="1" t="s">
        <v>57</v>
      </c>
    </row>
    <row r="2196" spans="1:36">
      <c r="A2196" s="1" t="s">
        <v>12435</v>
      </c>
      <c r="B2196" s="1" t="s">
        <v>12436</v>
      </c>
      <c r="C2196" s="1" t="s">
        <v>12437</v>
      </c>
      <c r="D2196" s="1" t="s">
        <v>894</v>
      </c>
      <c r="E2196" s="1" t="s">
        <v>275</v>
      </c>
      <c r="F2196" s="1" t="s">
        <v>622</v>
      </c>
      <c r="G2196" s="1" t="s">
        <v>747</v>
      </c>
      <c r="H2196" s="1" t="s">
        <v>43</v>
      </c>
      <c r="I2196" s="1" t="s">
        <v>44</v>
      </c>
      <c r="J2196" t="s">
        <v>45</v>
      </c>
      <c r="K2196" t="s">
        <v>46</v>
      </c>
      <c r="L2196" s="1" t="s">
        <v>12438</v>
      </c>
      <c r="M2196" s="1" t="s">
        <v>139</v>
      </c>
      <c r="N2196" s="1" t="s">
        <v>101</v>
      </c>
      <c r="O2196" s="1" t="s">
        <v>12439</v>
      </c>
      <c r="P2196" s="1" t="s">
        <v>12440</v>
      </c>
      <c r="Q2196">
        <v>208</v>
      </c>
      <c r="R2196">
        <v>77</v>
      </c>
      <c r="S2196">
        <v>131</v>
      </c>
      <c r="T2196">
        <v>30</v>
      </c>
      <c r="U2196">
        <v>12</v>
      </c>
      <c r="V2196">
        <v>150</v>
      </c>
      <c r="W2196" s="1" t="s">
        <v>72</v>
      </c>
      <c r="X2196" s="1" t="s">
        <v>73</v>
      </c>
      <c r="Y2196" s="1" t="s">
        <v>74</v>
      </c>
      <c r="Z2196">
        <v>19</v>
      </c>
      <c r="AA2196" s="2">
        <v>45707</v>
      </c>
      <c r="AB2196">
        <v>742624.29</v>
      </c>
      <c r="AC2196">
        <v>885767.51</v>
      </c>
      <c r="AD2196">
        <v>154465852.30000001</v>
      </c>
      <c r="AE2196" s="1" t="s">
        <v>55</v>
      </c>
      <c r="AF2196" s="2">
        <v>46181</v>
      </c>
      <c r="AG2196" s="2">
        <v>45711</v>
      </c>
      <c r="AH2196" s="2"/>
      <c r="AI2196" s="1" t="s">
        <v>410</v>
      </c>
      <c r="AJ2196" s="1" t="s">
        <v>92</v>
      </c>
    </row>
    <row r="2197" spans="1:36">
      <c r="A2197" s="1" t="s">
        <v>12441</v>
      </c>
      <c r="B2197" s="1" t="s">
        <v>12442</v>
      </c>
      <c r="C2197" s="1" t="s">
        <v>12443</v>
      </c>
      <c r="D2197" s="1" t="s">
        <v>225</v>
      </c>
      <c r="E2197" s="1" t="s">
        <v>40</v>
      </c>
      <c r="F2197" s="1" t="s">
        <v>123</v>
      </c>
      <c r="G2197" s="1" t="s">
        <v>200</v>
      </c>
      <c r="H2197" s="1" t="s">
        <v>43</v>
      </c>
      <c r="I2197" s="1" t="s">
        <v>44</v>
      </c>
      <c r="J2197" t="s">
        <v>65</v>
      </c>
      <c r="K2197" t="s">
        <v>66</v>
      </c>
      <c r="L2197" s="1" t="s">
        <v>12444</v>
      </c>
      <c r="M2197" s="1" t="s">
        <v>100</v>
      </c>
      <c r="N2197" s="1" t="s">
        <v>69</v>
      </c>
      <c r="O2197" s="1" t="s">
        <v>12445</v>
      </c>
      <c r="P2197" s="1" t="s">
        <v>12446</v>
      </c>
      <c r="Q2197">
        <v>11</v>
      </c>
      <c r="R2197">
        <v>4</v>
      </c>
      <c r="S2197">
        <v>7</v>
      </c>
      <c r="T2197">
        <v>10</v>
      </c>
      <c r="U2197">
        <v>3</v>
      </c>
      <c r="V2197">
        <v>50</v>
      </c>
      <c r="W2197" s="1" t="s">
        <v>52</v>
      </c>
      <c r="X2197" s="1" t="s">
        <v>53</v>
      </c>
      <c r="Y2197" s="1" t="s">
        <v>54</v>
      </c>
      <c r="Z2197">
        <v>8</v>
      </c>
      <c r="AA2197" s="2">
        <v>45768</v>
      </c>
      <c r="AB2197">
        <v>246846.65</v>
      </c>
      <c r="AC2197">
        <v>373392.59</v>
      </c>
      <c r="AD2197">
        <v>2715313.15</v>
      </c>
      <c r="AE2197" s="1" t="s">
        <v>55</v>
      </c>
      <c r="AF2197" s="2">
        <v>46164</v>
      </c>
      <c r="AG2197" s="2">
        <v>45769</v>
      </c>
      <c r="AH2197" s="2"/>
      <c r="AI2197" s="1" t="s">
        <v>91</v>
      </c>
      <c r="AJ2197" s="1" t="s">
        <v>92</v>
      </c>
    </row>
    <row r="2198" spans="1:36">
      <c r="A2198" s="1" t="s">
        <v>12447</v>
      </c>
      <c r="B2198" s="1" t="s">
        <v>12448</v>
      </c>
      <c r="C2198" s="1" t="s">
        <v>12449</v>
      </c>
      <c r="D2198" s="1" t="s">
        <v>334</v>
      </c>
      <c r="E2198" s="1" t="s">
        <v>335</v>
      </c>
      <c r="F2198" s="1" t="s">
        <v>97</v>
      </c>
      <c r="G2198" s="1" t="s">
        <v>98</v>
      </c>
      <c r="H2198" s="1" t="s">
        <v>43</v>
      </c>
      <c r="I2198" s="1" t="s">
        <v>44</v>
      </c>
      <c r="J2198" t="s">
        <v>65</v>
      </c>
      <c r="K2198" t="s">
        <v>66</v>
      </c>
      <c r="L2198" s="1" t="s">
        <v>7412</v>
      </c>
      <c r="M2198" s="1" t="s">
        <v>100</v>
      </c>
      <c r="N2198" s="1" t="s">
        <v>236</v>
      </c>
      <c r="O2198" s="1" t="s">
        <v>12450</v>
      </c>
      <c r="P2198" s="1" t="s">
        <v>12451</v>
      </c>
      <c r="Q2198">
        <v>0</v>
      </c>
      <c r="R2198">
        <v>0</v>
      </c>
      <c r="S2198">
        <v>0</v>
      </c>
      <c r="T2198">
        <v>20</v>
      </c>
      <c r="U2198">
        <v>10</v>
      </c>
      <c r="V2198">
        <v>200</v>
      </c>
      <c r="W2198" s="1" t="s">
        <v>161</v>
      </c>
      <c r="X2198" s="1" t="s">
        <v>162</v>
      </c>
      <c r="Y2198" s="1" t="s">
        <v>54</v>
      </c>
      <c r="Z2198">
        <v>9</v>
      </c>
      <c r="AA2198" s="2">
        <v>46079</v>
      </c>
      <c r="AB2198">
        <v>29887.119999999999</v>
      </c>
      <c r="AC2198">
        <v>36495.24</v>
      </c>
      <c r="AD2198">
        <v>0</v>
      </c>
      <c r="AE2198" s="1" t="s">
        <v>55</v>
      </c>
      <c r="AF2198" s="2">
        <v>46169</v>
      </c>
      <c r="AG2198" s="2">
        <v>46085</v>
      </c>
      <c r="AH2198" s="2"/>
      <c r="AI2198" s="1" t="s">
        <v>56</v>
      </c>
      <c r="AJ2198" s="1" t="s">
        <v>57</v>
      </c>
    </row>
    <row r="2199" spans="1:36">
      <c r="A2199" s="1" t="s">
        <v>12452</v>
      </c>
      <c r="B2199" s="1" t="s">
        <v>12453</v>
      </c>
      <c r="C2199" s="1" t="s">
        <v>12454</v>
      </c>
      <c r="D2199" s="1" t="s">
        <v>740</v>
      </c>
      <c r="E2199" s="1" t="s">
        <v>275</v>
      </c>
      <c r="F2199" s="1" t="s">
        <v>622</v>
      </c>
      <c r="G2199" s="1" t="s">
        <v>623</v>
      </c>
      <c r="H2199" s="1" t="s">
        <v>43</v>
      </c>
      <c r="I2199" s="1" t="s">
        <v>44</v>
      </c>
      <c r="J2199" t="s">
        <v>82</v>
      </c>
      <c r="K2199" t="s">
        <v>83</v>
      </c>
      <c r="L2199" s="1" t="s">
        <v>12455</v>
      </c>
      <c r="M2199" s="1" t="s">
        <v>168</v>
      </c>
      <c r="N2199" s="1" t="s">
        <v>49</v>
      </c>
      <c r="O2199" s="1" t="s">
        <v>12456</v>
      </c>
      <c r="P2199" s="1" t="s">
        <v>8817</v>
      </c>
      <c r="Q2199">
        <v>64</v>
      </c>
      <c r="R2199">
        <v>7</v>
      </c>
      <c r="S2199">
        <v>57</v>
      </c>
      <c r="T2199">
        <v>10</v>
      </c>
      <c r="U2199">
        <v>4</v>
      </c>
      <c r="V2199">
        <v>80</v>
      </c>
      <c r="W2199" s="1" t="s">
        <v>161</v>
      </c>
      <c r="X2199" s="1" t="s">
        <v>162</v>
      </c>
      <c r="Y2199" s="1" t="s">
        <v>54</v>
      </c>
      <c r="Z2199">
        <v>9</v>
      </c>
      <c r="AA2199" s="2">
        <v>45862</v>
      </c>
      <c r="AB2199">
        <v>368231.98</v>
      </c>
      <c r="AC2199">
        <v>508555.91</v>
      </c>
      <c r="AD2199">
        <v>23566846.719999999</v>
      </c>
      <c r="AE2199" s="1" t="s">
        <v>55</v>
      </c>
      <c r="AF2199" s="2">
        <v>46154</v>
      </c>
      <c r="AG2199" s="2">
        <v>45866</v>
      </c>
      <c r="AH2199" s="2"/>
      <c r="AI2199" s="1" t="s">
        <v>91</v>
      </c>
      <c r="AJ2199" s="1" t="s">
        <v>92</v>
      </c>
    </row>
    <row r="2200" spans="1:36">
      <c r="A2200" s="1" t="s">
        <v>12457</v>
      </c>
      <c r="B2200" s="1" t="s">
        <v>12458</v>
      </c>
      <c r="C2200" s="1"/>
      <c r="D2200" s="1" t="s">
        <v>391</v>
      </c>
      <c r="E2200" s="1" t="s">
        <v>392</v>
      </c>
      <c r="F2200" s="1" t="s">
        <v>217</v>
      </c>
      <c r="G2200" s="1" t="s">
        <v>487</v>
      </c>
      <c r="H2200" s="1" t="s">
        <v>43</v>
      </c>
      <c r="I2200" s="1" t="s">
        <v>44</v>
      </c>
      <c r="J2200" t="s">
        <v>45</v>
      </c>
      <c r="K2200" t="s">
        <v>46</v>
      </c>
      <c r="L2200" s="1" t="s">
        <v>12459</v>
      </c>
      <c r="M2200" s="1" t="s">
        <v>139</v>
      </c>
      <c r="N2200" s="1" t="s">
        <v>194</v>
      </c>
      <c r="O2200" s="1" t="s">
        <v>12460</v>
      </c>
      <c r="P2200" s="1" t="s">
        <v>12461</v>
      </c>
      <c r="Q2200">
        <v>46</v>
      </c>
      <c r="R2200">
        <v>14</v>
      </c>
      <c r="S2200">
        <v>32</v>
      </c>
      <c r="T2200">
        <v>25</v>
      </c>
      <c r="U2200">
        <v>7</v>
      </c>
      <c r="V2200">
        <v>150</v>
      </c>
      <c r="W2200" s="1" t="s">
        <v>249</v>
      </c>
      <c r="X2200" s="1" t="s">
        <v>375</v>
      </c>
      <c r="Y2200" s="1" t="s">
        <v>54</v>
      </c>
      <c r="Z2200">
        <v>4</v>
      </c>
      <c r="AA2200" s="2">
        <v>45988</v>
      </c>
      <c r="AB2200">
        <v>114874.74</v>
      </c>
      <c r="AC2200">
        <v>148134.72</v>
      </c>
      <c r="AD2200">
        <v>5284238.04</v>
      </c>
      <c r="AE2200" s="1" t="s">
        <v>55</v>
      </c>
      <c r="AF2200" s="2">
        <v>46162</v>
      </c>
      <c r="AG2200" s="2">
        <v>45998</v>
      </c>
      <c r="AH2200" s="2"/>
      <c r="AI2200" s="1" t="s">
        <v>91</v>
      </c>
      <c r="AJ2200" s="1" t="s">
        <v>92</v>
      </c>
    </row>
    <row r="2201" spans="1:36">
      <c r="A2201" s="1" t="s">
        <v>12462</v>
      </c>
      <c r="B2201" s="1" t="s">
        <v>12463</v>
      </c>
      <c r="C2201" s="1" t="s">
        <v>12464</v>
      </c>
      <c r="D2201" s="1" t="s">
        <v>508</v>
      </c>
      <c r="E2201" s="1" t="s">
        <v>146</v>
      </c>
      <c r="F2201" s="1" t="s">
        <v>244</v>
      </c>
      <c r="G2201" s="1" t="s">
        <v>509</v>
      </c>
      <c r="H2201" s="1" t="s">
        <v>43</v>
      </c>
      <c r="I2201" s="1" t="s">
        <v>44</v>
      </c>
      <c r="J2201" t="s">
        <v>65</v>
      </c>
      <c r="K2201" t="s">
        <v>66</v>
      </c>
      <c r="L2201" s="1" t="s">
        <v>5232</v>
      </c>
      <c r="M2201" s="1" t="s">
        <v>114</v>
      </c>
      <c r="N2201" s="1" t="s">
        <v>49</v>
      </c>
      <c r="O2201" s="1" t="s">
        <v>12465</v>
      </c>
      <c r="P2201" s="1" t="s">
        <v>12466</v>
      </c>
      <c r="Q2201">
        <v>111</v>
      </c>
      <c r="R2201">
        <v>15</v>
      </c>
      <c r="S2201">
        <v>96</v>
      </c>
      <c r="T2201">
        <v>50</v>
      </c>
      <c r="U2201">
        <v>20</v>
      </c>
      <c r="V2201">
        <v>400</v>
      </c>
      <c r="W2201" s="1" t="s">
        <v>72</v>
      </c>
      <c r="X2201" s="1" t="s">
        <v>73</v>
      </c>
      <c r="Y2201" s="1" t="s">
        <v>74</v>
      </c>
      <c r="Z2201">
        <v>20</v>
      </c>
      <c r="AA2201" s="2">
        <v>45830</v>
      </c>
      <c r="AB2201">
        <v>288863.32</v>
      </c>
      <c r="AC2201">
        <v>384211.7</v>
      </c>
      <c r="AD2201">
        <v>32063828.52</v>
      </c>
      <c r="AE2201" s="1" t="s">
        <v>55</v>
      </c>
      <c r="AF2201" s="2">
        <v>46186</v>
      </c>
      <c r="AG2201" s="2">
        <v>45834</v>
      </c>
      <c r="AH2201" s="2"/>
      <c r="AI2201" s="1" t="s">
        <v>91</v>
      </c>
      <c r="AJ2201" s="1" t="s">
        <v>92</v>
      </c>
    </row>
    <row r="2202" spans="1:36">
      <c r="A2202" s="1" t="s">
        <v>12467</v>
      </c>
      <c r="B2202" s="1" t="s">
        <v>12468</v>
      </c>
      <c r="C2202" s="1" t="s">
        <v>12469</v>
      </c>
      <c r="D2202" s="1" t="s">
        <v>109</v>
      </c>
      <c r="E2202" s="1" t="s">
        <v>110</v>
      </c>
      <c r="F2202" s="1" t="s">
        <v>111</v>
      </c>
      <c r="G2202" s="1" t="s">
        <v>187</v>
      </c>
      <c r="H2202" s="1" t="s">
        <v>43</v>
      </c>
      <c r="I2202" s="1" t="s">
        <v>44</v>
      </c>
      <c r="J2202" t="s">
        <v>65</v>
      </c>
      <c r="K2202" t="s">
        <v>66</v>
      </c>
      <c r="L2202" s="1" t="s">
        <v>12470</v>
      </c>
      <c r="M2202" s="1" t="s">
        <v>48</v>
      </c>
      <c r="N2202" s="1" t="s">
        <v>278</v>
      </c>
      <c r="O2202" s="1" t="s">
        <v>12471</v>
      </c>
      <c r="P2202" s="1" t="s">
        <v>591</v>
      </c>
      <c r="Q2202">
        <v>228</v>
      </c>
      <c r="R2202">
        <v>53</v>
      </c>
      <c r="S2202">
        <v>175</v>
      </c>
      <c r="T2202">
        <v>60</v>
      </c>
      <c r="U2202">
        <v>30</v>
      </c>
      <c r="V2202">
        <v>300</v>
      </c>
      <c r="W2202" s="1" t="s">
        <v>444</v>
      </c>
      <c r="X2202" s="1" t="s">
        <v>171</v>
      </c>
      <c r="Y2202" s="1" t="s">
        <v>74</v>
      </c>
      <c r="Z2202">
        <v>16</v>
      </c>
      <c r="AA2202" s="2">
        <v>46059</v>
      </c>
      <c r="AB2202">
        <v>118214.22</v>
      </c>
      <c r="AC2202">
        <v>176573.71</v>
      </c>
      <c r="AD2202">
        <v>26952842.16</v>
      </c>
      <c r="AE2202" s="1" t="s">
        <v>55</v>
      </c>
      <c r="AF2202" s="2">
        <v>46198</v>
      </c>
      <c r="AG2202" s="2">
        <v>46073</v>
      </c>
      <c r="AH2202" s="2"/>
      <c r="AI2202" s="1" t="s">
        <v>91</v>
      </c>
      <c r="AJ2202" s="1" t="s">
        <v>92</v>
      </c>
    </row>
    <row r="2203" spans="1:36">
      <c r="A2203" s="1" t="s">
        <v>12472</v>
      </c>
      <c r="B2203" s="1" t="s">
        <v>12473</v>
      </c>
      <c r="C2203" s="1" t="s">
        <v>12474</v>
      </c>
      <c r="D2203" s="1" t="s">
        <v>2380</v>
      </c>
      <c r="E2203" s="1" t="s">
        <v>62</v>
      </c>
      <c r="F2203" s="1" t="s">
        <v>80</v>
      </c>
      <c r="G2203" s="1" t="s">
        <v>176</v>
      </c>
      <c r="H2203" s="1" t="s">
        <v>43</v>
      </c>
      <c r="I2203" s="1" t="s">
        <v>44</v>
      </c>
      <c r="J2203" t="s">
        <v>82</v>
      </c>
      <c r="K2203" t="s">
        <v>83</v>
      </c>
      <c r="L2203" s="1" t="s">
        <v>12475</v>
      </c>
      <c r="M2203" s="1" t="s">
        <v>100</v>
      </c>
      <c r="N2203" s="1" t="s">
        <v>194</v>
      </c>
      <c r="O2203" s="1" t="s">
        <v>12476</v>
      </c>
      <c r="P2203" s="1" t="s">
        <v>12477</v>
      </c>
      <c r="Q2203">
        <v>133</v>
      </c>
      <c r="R2203">
        <v>47</v>
      </c>
      <c r="S2203">
        <v>86</v>
      </c>
      <c r="T2203">
        <v>40</v>
      </c>
      <c r="U2203">
        <v>12</v>
      </c>
      <c r="V2203">
        <v>160</v>
      </c>
      <c r="W2203" s="1" t="s">
        <v>88</v>
      </c>
      <c r="X2203" s="1" t="s">
        <v>89</v>
      </c>
      <c r="Y2203" s="1" t="s">
        <v>90</v>
      </c>
      <c r="Z2203">
        <v>27</v>
      </c>
      <c r="AA2203" s="2">
        <v>46030</v>
      </c>
      <c r="AB2203">
        <v>1362240.82</v>
      </c>
      <c r="AC2203">
        <v>1735019.46</v>
      </c>
      <c r="AD2203">
        <v>181178029.09999999</v>
      </c>
      <c r="AE2203" s="1" t="s">
        <v>55</v>
      </c>
      <c r="AF2203" s="2">
        <v>46187</v>
      </c>
      <c r="AG2203" s="2">
        <v>46035</v>
      </c>
      <c r="AH2203" s="2"/>
      <c r="AI2203" s="1" t="s">
        <v>91</v>
      </c>
      <c r="AJ2203" s="1" t="s">
        <v>92</v>
      </c>
    </row>
    <row r="2204" spans="1:36">
      <c r="A2204" s="1" t="s">
        <v>12478</v>
      </c>
      <c r="B2204" s="1" t="s">
        <v>12479</v>
      </c>
      <c r="C2204" s="1" t="s">
        <v>12480</v>
      </c>
      <c r="D2204" s="1" t="s">
        <v>39</v>
      </c>
      <c r="E2204" s="1" t="s">
        <v>40</v>
      </c>
      <c r="F2204" s="1" t="s">
        <v>41</v>
      </c>
      <c r="G2204" s="1" t="s">
        <v>147</v>
      </c>
      <c r="H2204" s="1" t="s">
        <v>43</v>
      </c>
      <c r="I2204" s="1" t="s">
        <v>201</v>
      </c>
      <c r="J2204" t="s">
        <v>65</v>
      </c>
      <c r="K2204" t="s">
        <v>66</v>
      </c>
      <c r="L2204" s="1" t="s">
        <v>12481</v>
      </c>
      <c r="M2204" s="1" t="s">
        <v>168</v>
      </c>
      <c r="N2204" s="1" t="s">
        <v>69</v>
      </c>
      <c r="O2204" s="1" t="s">
        <v>12482</v>
      </c>
      <c r="P2204" s="1" t="s">
        <v>12483</v>
      </c>
      <c r="Q2204">
        <v>-7</v>
      </c>
      <c r="R2204">
        <v>0</v>
      </c>
      <c r="S2204">
        <v>0</v>
      </c>
      <c r="T2204">
        <v>50</v>
      </c>
      <c r="U2204">
        <v>25</v>
      </c>
      <c r="V2204">
        <v>200</v>
      </c>
      <c r="W2204" s="1" t="s">
        <v>72</v>
      </c>
      <c r="X2204" s="1" t="s">
        <v>73</v>
      </c>
      <c r="Y2204" s="1" t="s">
        <v>74</v>
      </c>
      <c r="Z2204">
        <v>16</v>
      </c>
      <c r="AA2204" s="2">
        <v>46091</v>
      </c>
      <c r="AB2204">
        <v>117787.32</v>
      </c>
      <c r="AC2204">
        <v>181119.53</v>
      </c>
      <c r="AD2204">
        <v>0</v>
      </c>
      <c r="AE2204" s="1" t="s">
        <v>55</v>
      </c>
      <c r="AF2204" s="2">
        <v>46161</v>
      </c>
      <c r="AG2204" s="2">
        <v>46095</v>
      </c>
      <c r="AH2204" s="2"/>
      <c r="AI2204" s="1" t="s">
        <v>56</v>
      </c>
      <c r="AJ2204" s="1" t="s">
        <v>57</v>
      </c>
    </row>
    <row r="2205" spans="1:36">
      <c r="A2205" s="1" t="s">
        <v>12484</v>
      </c>
      <c r="B2205" s="1" t="s">
        <v>12485</v>
      </c>
      <c r="C2205" s="1" t="s">
        <v>12486</v>
      </c>
      <c r="D2205" s="1" t="s">
        <v>264</v>
      </c>
      <c r="E2205" s="1" t="s">
        <v>265</v>
      </c>
      <c r="F2205" s="1" t="s">
        <v>266</v>
      </c>
      <c r="G2205" s="1" t="s">
        <v>267</v>
      </c>
      <c r="H2205" s="1" t="s">
        <v>43</v>
      </c>
      <c r="I2205" s="1" t="s">
        <v>44</v>
      </c>
      <c r="J2205" t="s">
        <v>82</v>
      </c>
      <c r="K2205" t="s">
        <v>83</v>
      </c>
      <c r="L2205" s="1" t="s">
        <v>171</v>
      </c>
      <c r="M2205" s="1" t="s">
        <v>126</v>
      </c>
      <c r="N2205" s="1" t="s">
        <v>278</v>
      </c>
      <c r="O2205" s="1" t="s">
        <v>12487</v>
      </c>
      <c r="P2205" s="1" t="s">
        <v>12488</v>
      </c>
      <c r="Q2205">
        <v>0</v>
      </c>
      <c r="R2205">
        <v>0</v>
      </c>
      <c r="S2205">
        <v>0</v>
      </c>
      <c r="T2205">
        <v>30</v>
      </c>
      <c r="U2205">
        <v>15</v>
      </c>
      <c r="V2205">
        <v>300</v>
      </c>
      <c r="W2205" s="1" t="s">
        <v>259</v>
      </c>
      <c r="X2205" s="1" t="s">
        <v>260</v>
      </c>
      <c r="Y2205" s="1" t="s">
        <v>54</v>
      </c>
      <c r="Z2205">
        <v>11</v>
      </c>
      <c r="AA2205" s="2">
        <v>46083</v>
      </c>
      <c r="AB2205">
        <v>570610.06000000006</v>
      </c>
      <c r="AC2205">
        <v>873207.08</v>
      </c>
      <c r="AD2205">
        <v>0</v>
      </c>
      <c r="AE2205" s="1" t="s">
        <v>55</v>
      </c>
      <c r="AF2205" s="2">
        <v>46143</v>
      </c>
      <c r="AG2205" s="2">
        <v>46096</v>
      </c>
      <c r="AH2205" s="2"/>
      <c r="AI2205" s="1" t="s">
        <v>56</v>
      </c>
      <c r="AJ2205" s="1" t="s">
        <v>57</v>
      </c>
    </row>
    <row r="2206" spans="1:36">
      <c r="A2206" s="1" t="s">
        <v>12489</v>
      </c>
      <c r="B2206" s="1" t="s">
        <v>12490</v>
      </c>
      <c r="C2206" s="1" t="s">
        <v>12491</v>
      </c>
      <c r="D2206" s="1" t="s">
        <v>121</v>
      </c>
      <c r="E2206" s="1" t="s">
        <v>122</v>
      </c>
      <c r="F2206" s="1" t="s">
        <v>123</v>
      </c>
      <c r="G2206" s="1" t="s">
        <v>200</v>
      </c>
      <c r="H2206" s="1" t="s">
        <v>43</v>
      </c>
      <c r="I2206" s="1" t="s">
        <v>44</v>
      </c>
      <c r="J2206" t="s">
        <v>65</v>
      </c>
      <c r="K2206" t="s">
        <v>66</v>
      </c>
      <c r="L2206" s="1" t="s">
        <v>10647</v>
      </c>
      <c r="M2206" s="1" t="s">
        <v>100</v>
      </c>
      <c r="N2206" s="1" t="s">
        <v>115</v>
      </c>
      <c r="O2206" s="1" t="s">
        <v>12492</v>
      </c>
      <c r="P2206" s="1" t="s">
        <v>12493</v>
      </c>
      <c r="Q2206">
        <v>104</v>
      </c>
      <c r="R2206">
        <v>12</v>
      </c>
      <c r="S2206">
        <v>92</v>
      </c>
      <c r="T2206">
        <v>40</v>
      </c>
      <c r="U2206">
        <v>16</v>
      </c>
      <c r="V2206">
        <v>400</v>
      </c>
      <c r="W2206" s="1" t="s">
        <v>52</v>
      </c>
      <c r="X2206" s="1" t="s">
        <v>53</v>
      </c>
      <c r="Y2206" s="1" t="s">
        <v>54</v>
      </c>
      <c r="Z2206">
        <v>2</v>
      </c>
      <c r="AA2206" s="2">
        <v>45971</v>
      </c>
      <c r="AB2206">
        <v>201922.91</v>
      </c>
      <c r="AC2206">
        <v>264569.08</v>
      </c>
      <c r="AD2206">
        <v>20999982.640000001</v>
      </c>
      <c r="AE2206" s="1" t="s">
        <v>55</v>
      </c>
      <c r="AF2206" s="2">
        <v>46151</v>
      </c>
      <c r="AG2206" s="2">
        <v>45981</v>
      </c>
      <c r="AH2206" s="2"/>
      <c r="AI2206" s="1" t="s">
        <v>91</v>
      </c>
      <c r="AJ2206" s="1" t="s">
        <v>92</v>
      </c>
    </row>
    <row r="2207" spans="1:36">
      <c r="A2207" s="1" t="s">
        <v>12494</v>
      </c>
      <c r="B2207" s="1" t="s">
        <v>12495</v>
      </c>
      <c r="C2207" s="1" t="s">
        <v>12496</v>
      </c>
      <c r="D2207" s="1" t="s">
        <v>371</v>
      </c>
      <c r="E2207" s="1" t="s">
        <v>62</v>
      </c>
      <c r="F2207" s="1" t="s">
        <v>97</v>
      </c>
      <c r="G2207" s="1" t="s">
        <v>112</v>
      </c>
      <c r="H2207" s="1" t="s">
        <v>43</v>
      </c>
      <c r="I2207" s="1" t="s">
        <v>44</v>
      </c>
      <c r="J2207" t="s">
        <v>65</v>
      </c>
      <c r="K2207" t="s">
        <v>66</v>
      </c>
      <c r="L2207" s="1" t="s">
        <v>2204</v>
      </c>
      <c r="M2207" s="1" t="s">
        <v>48</v>
      </c>
      <c r="N2207" s="1" t="s">
        <v>203</v>
      </c>
      <c r="O2207" s="1" t="s">
        <v>12497</v>
      </c>
      <c r="P2207" s="1" t="s">
        <v>12498</v>
      </c>
      <c r="Q2207">
        <v>55</v>
      </c>
      <c r="R2207">
        <v>8</v>
      </c>
      <c r="S2207">
        <v>47</v>
      </c>
      <c r="T2207">
        <v>15</v>
      </c>
      <c r="U2207">
        <v>7</v>
      </c>
      <c r="V2207">
        <v>150</v>
      </c>
      <c r="W2207" s="1" t="s">
        <v>229</v>
      </c>
      <c r="X2207" s="1" t="s">
        <v>230</v>
      </c>
      <c r="Y2207" s="1" t="s">
        <v>153</v>
      </c>
      <c r="Z2207">
        <v>36</v>
      </c>
      <c r="AA2207" s="2">
        <v>46066</v>
      </c>
      <c r="AB2207">
        <v>208463.1</v>
      </c>
      <c r="AC2207">
        <v>272962.14</v>
      </c>
      <c r="AD2207">
        <v>11465470.5</v>
      </c>
      <c r="AE2207" s="1" t="s">
        <v>55</v>
      </c>
      <c r="AF2207" s="2">
        <v>46185</v>
      </c>
      <c r="AG2207" s="2">
        <v>46074</v>
      </c>
      <c r="AH2207" s="2"/>
      <c r="AI2207" s="1" t="s">
        <v>91</v>
      </c>
      <c r="AJ2207" s="1" t="s">
        <v>92</v>
      </c>
    </row>
    <row r="2208" spans="1:36">
      <c r="A2208" s="1" t="s">
        <v>12499</v>
      </c>
      <c r="B2208" s="1" t="s">
        <v>12500</v>
      </c>
      <c r="C2208" s="1" t="s">
        <v>12501</v>
      </c>
      <c r="D2208" s="1" t="s">
        <v>426</v>
      </c>
      <c r="E2208" s="1" t="s">
        <v>146</v>
      </c>
      <c r="F2208" s="1" t="s">
        <v>266</v>
      </c>
      <c r="G2208" s="1" t="s">
        <v>267</v>
      </c>
      <c r="H2208" s="1" t="s">
        <v>43</v>
      </c>
      <c r="I2208" s="1" t="s">
        <v>44</v>
      </c>
      <c r="J2208" t="s">
        <v>45</v>
      </c>
      <c r="K2208" t="s">
        <v>46</v>
      </c>
      <c r="L2208" s="1" t="s">
        <v>12502</v>
      </c>
      <c r="M2208" s="1" t="s">
        <v>114</v>
      </c>
      <c r="N2208" s="1" t="s">
        <v>194</v>
      </c>
      <c r="O2208" s="1" t="s">
        <v>12503</v>
      </c>
      <c r="P2208" s="1" t="s">
        <v>12504</v>
      </c>
      <c r="Q2208">
        <v>0</v>
      </c>
      <c r="R2208">
        <v>0</v>
      </c>
      <c r="S2208">
        <v>0</v>
      </c>
      <c r="T2208">
        <v>60</v>
      </c>
      <c r="U2208">
        <v>18</v>
      </c>
      <c r="V2208">
        <v>240</v>
      </c>
      <c r="W2208" s="1" t="s">
        <v>181</v>
      </c>
      <c r="X2208" s="1" t="s">
        <v>182</v>
      </c>
      <c r="Y2208" s="1" t="s">
        <v>54</v>
      </c>
      <c r="Z2208">
        <v>12</v>
      </c>
      <c r="AA2208" s="2">
        <v>46173</v>
      </c>
      <c r="AB2208">
        <v>347449.8</v>
      </c>
      <c r="AC2208">
        <v>459477.36</v>
      </c>
      <c r="AD2208">
        <v>0</v>
      </c>
      <c r="AE2208" s="1" t="s">
        <v>55</v>
      </c>
      <c r="AF2208" s="2">
        <v>46189</v>
      </c>
      <c r="AG2208" s="2">
        <v>46180</v>
      </c>
      <c r="AH2208" s="2"/>
      <c r="AI2208" s="1" t="s">
        <v>56</v>
      </c>
      <c r="AJ2208" s="1" t="s">
        <v>57</v>
      </c>
    </row>
    <row r="2209" spans="1:36">
      <c r="A2209" s="1" t="s">
        <v>12505</v>
      </c>
      <c r="B2209" s="1" t="s">
        <v>12506</v>
      </c>
      <c r="C2209" s="1" t="s">
        <v>12507</v>
      </c>
      <c r="D2209" s="1" t="s">
        <v>1343</v>
      </c>
      <c r="E2209" s="1" t="s">
        <v>122</v>
      </c>
      <c r="F2209" s="1" t="s">
        <v>80</v>
      </c>
      <c r="G2209" s="1" t="s">
        <v>176</v>
      </c>
      <c r="H2209" s="1" t="s">
        <v>43</v>
      </c>
      <c r="I2209" s="1" t="s">
        <v>44</v>
      </c>
      <c r="J2209" t="s">
        <v>82</v>
      </c>
      <c r="K2209" t="s">
        <v>83</v>
      </c>
      <c r="L2209" s="1" t="s">
        <v>10007</v>
      </c>
      <c r="M2209" s="1" t="s">
        <v>68</v>
      </c>
      <c r="N2209" s="1" t="s">
        <v>194</v>
      </c>
      <c r="O2209" s="1" t="s">
        <v>12508</v>
      </c>
      <c r="P2209" s="1" t="s">
        <v>12509</v>
      </c>
      <c r="Q2209">
        <v>323</v>
      </c>
      <c r="R2209">
        <v>109</v>
      </c>
      <c r="S2209">
        <v>214</v>
      </c>
      <c r="T2209">
        <v>100</v>
      </c>
      <c r="U2209">
        <v>30</v>
      </c>
      <c r="V2209">
        <v>400</v>
      </c>
      <c r="W2209" s="1" t="s">
        <v>88</v>
      </c>
      <c r="X2209" s="1" t="s">
        <v>89</v>
      </c>
      <c r="Y2209" s="1" t="s">
        <v>90</v>
      </c>
      <c r="Z2209">
        <v>31</v>
      </c>
      <c r="AA2209" s="2">
        <v>45785</v>
      </c>
      <c r="AB2209">
        <v>1140020.76</v>
      </c>
      <c r="AC2209">
        <v>1679203.47</v>
      </c>
      <c r="AD2209">
        <v>368226705.5</v>
      </c>
      <c r="AE2209" s="1" t="s">
        <v>55</v>
      </c>
      <c r="AF2209" s="2">
        <v>46143</v>
      </c>
      <c r="AG2209" s="2">
        <v>45797</v>
      </c>
      <c r="AH2209" s="2"/>
      <c r="AI2209" s="1" t="s">
        <v>91</v>
      </c>
      <c r="AJ2209" s="1" t="s">
        <v>92</v>
      </c>
    </row>
    <row r="2210" spans="1:36">
      <c r="A2210" s="1" t="s">
        <v>12510</v>
      </c>
      <c r="B2210" s="1" t="s">
        <v>12511</v>
      </c>
      <c r="C2210" s="1" t="s">
        <v>12512</v>
      </c>
      <c r="D2210" s="1" t="s">
        <v>3456</v>
      </c>
      <c r="E2210" s="1" t="s">
        <v>110</v>
      </c>
      <c r="F2210" s="1" t="s">
        <v>363</v>
      </c>
      <c r="G2210" s="1" t="s">
        <v>364</v>
      </c>
      <c r="H2210" s="1" t="s">
        <v>43</v>
      </c>
      <c r="I2210" s="1" t="s">
        <v>44</v>
      </c>
      <c r="J2210" t="s">
        <v>65</v>
      </c>
      <c r="K2210" t="s">
        <v>66</v>
      </c>
      <c r="L2210" s="1" t="s">
        <v>10272</v>
      </c>
      <c r="M2210" s="1" t="s">
        <v>68</v>
      </c>
      <c r="N2210" s="1" t="s">
        <v>69</v>
      </c>
      <c r="O2210" s="1" t="s">
        <v>12513</v>
      </c>
      <c r="P2210" s="1" t="s">
        <v>12514</v>
      </c>
      <c r="Q2210">
        <v>248</v>
      </c>
      <c r="R2210">
        <v>66</v>
      </c>
      <c r="S2210">
        <v>182</v>
      </c>
      <c r="T2210">
        <v>50</v>
      </c>
      <c r="U2210">
        <v>15</v>
      </c>
      <c r="V2210">
        <v>500</v>
      </c>
      <c r="W2210" s="1" t="s">
        <v>72</v>
      </c>
      <c r="X2210" s="1" t="s">
        <v>171</v>
      </c>
      <c r="Y2210" s="1" t="s">
        <v>74</v>
      </c>
      <c r="Z2210">
        <v>20</v>
      </c>
      <c r="AA2210" s="2">
        <v>45911</v>
      </c>
      <c r="AB2210">
        <v>45985.3</v>
      </c>
      <c r="AC2210">
        <v>61667.82</v>
      </c>
      <c r="AD2210">
        <v>11404354.4</v>
      </c>
      <c r="AE2210" s="1" t="s">
        <v>55</v>
      </c>
      <c r="AF2210" s="2">
        <v>46169</v>
      </c>
      <c r="AG2210" s="2">
        <v>45914</v>
      </c>
      <c r="AH2210" s="2"/>
      <c r="AI2210" s="1" t="s">
        <v>91</v>
      </c>
      <c r="AJ2210" s="1" t="s">
        <v>92</v>
      </c>
    </row>
    <row r="2211" spans="1:36">
      <c r="A2211" s="1" t="s">
        <v>12515</v>
      </c>
      <c r="B2211" s="1" t="s">
        <v>12516</v>
      </c>
      <c r="C2211" s="1" t="s">
        <v>12517</v>
      </c>
      <c r="D2211" s="1" t="s">
        <v>426</v>
      </c>
      <c r="E2211" s="1" t="s">
        <v>146</v>
      </c>
      <c r="F2211" s="1" t="s">
        <v>266</v>
      </c>
      <c r="G2211" s="1" t="s">
        <v>267</v>
      </c>
      <c r="H2211" s="1" t="s">
        <v>43</v>
      </c>
      <c r="I2211" s="1" t="s">
        <v>201</v>
      </c>
      <c r="J2211" t="s">
        <v>65</v>
      </c>
      <c r="K2211" t="s">
        <v>66</v>
      </c>
      <c r="L2211" s="1" t="s">
        <v>12518</v>
      </c>
      <c r="M2211" s="1" t="s">
        <v>68</v>
      </c>
      <c r="N2211" s="1" t="s">
        <v>278</v>
      </c>
      <c r="O2211" s="1" t="s">
        <v>12519</v>
      </c>
      <c r="P2211" s="1" t="s">
        <v>2803</v>
      </c>
      <c r="Q2211">
        <v>3</v>
      </c>
      <c r="R2211">
        <v>1</v>
      </c>
      <c r="S2211">
        <v>2</v>
      </c>
      <c r="T2211">
        <v>75</v>
      </c>
      <c r="U2211">
        <v>37</v>
      </c>
      <c r="V2211">
        <v>450</v>
      </c>
      <c r="W2211" s="1" t="s">
        <v>229</v>
      </c>
      <c r="X2211" s="1" t="s">
        <v>230</v>
      </c>
      <c r="Y2211" s="1" t="s">
        <v>153</v>
      </c>
      <c r="Z2211">
        <v>32</v>
      </c>
      <c r="AA2211" s="2">
        <v>45930</v>
      </c>
      <c r="AB2211">
        <v>684641.17</v>
      </c>
      <c r="AC2211">
        <v>958731.6</v>
      </c>
      <c r="AD2211">
        <v>2053923.51</v>
      </c>
      <c r="AE2211" s="1" t="s">
        <v>55</v>
      </c>
      <c r="AF2211" s="2">
        <v>46160</v>
      </c>
      <c r="AG2211" s="2">
        <v>45936</v>
      </c>
      <c r="AH2211" s="2"/>
      <c r="AI2211" s="1" t="s">
        <v>129</v>
      </c>
      <c r="AJ2211" s="1" t="s">
        <v>57</v>
      </c>
    </row>
    <row r="2212" spans="1:36">
      <c r="A2212" s="1" t="s">
        <v>12520</v>
      </c>
      <c r="B2212" s="1" t="s">
        <v>12521</v>
      </c>
      <c r="C2212" s="1" t="s">
        <v>12522</v>
      </c>
      <c r="D2212" s="1" t="s">
        <v>320</v>
      </c>
      <c r="E2212" s="1" t="s">
        <v>40</v>
      </c>
      <c r="F2212" s="1" t="s">
        <v>123</v>
      </c>
      <c r="G2212" s="1" t="s">
        <v>124</v>
      </c>
      <c r="H2212" s="1" t="s">
        <v>43</v>
      </c>
      <c r="I2212" s="1" t="s">
        <v>201</v>
      </c>
      <c r="J2212" t="s">
        <v>82</v>
      </c>
      <c r="K2212" t="s">
        <v>83</v>
      </c>
      <c r="L2212" s="1" t="s">
        <v>12523</v>
      </c>
      <c r="M2212" s="1" t="s">
        <v>85</v>
      </c>
      <c r="N2212" s="1" t="s">
        <v>101</v>
      </c>
      <c r="O2212" s="1" t="s">
        <v>12524</v>
      </c>
      <c r="P2212" s="1" t="s">
        <v>1698</v>
      </c>
      <c r="Q2212">
        <v>212</v>
      </c>
      <c r="R2212">
        <v>25</v>
      </c>
      <c r="S2212">
        <v>187</v>
      </c>
      <c r="T2212">
        <v>50</v>
      </c>
      <c r="U2212">
        <v>25</v>
      </c>
      <c r="V2212">
        <v>250</v>
      </c>
      <c r="W2212" s="1" t="s">
        <v>161</v>
      </c>
      <c r="X2212" s="1" t="s">
        <v>162</v>
      </c>
      <c r="Y2212" s="1" t="s">
        <v>54</v>
      </c>
      <c r="Z2212">
        <v>6</v>
      </c>
      <c r="AA2212" s="2">
        <v>45913</v>
      </c>
      <c r="AB2212">
        <v>128221.49</v>
      </c>
      <c r="AC2212">
        <v>153649.79999999999</v>
      </c>
      <c r="AD2212">
        <v>27182955.879999999</v>
      </c>
      <c r="AE2212" s="1" t="s">
        <v>55</v>
      </c>
      <c r="AF2212" s="2">
        <v>46167</v>
      </c>
      <c r="AG2212" s="2">
        <v>45926</v>
      </c>
      <c r="AH2212" s="2"/>
      <c r="AI2212" s="1" t="s">
        <v>91</v>
      </c>
      <c r="AJ2212" s="1" t="s">
        <v>92</v>
      </c>
    </row>
    <row r="2213" spans="1:36">
      <c r="A2213" s="1" t="s">
        <v>12525</v>
      </c>
      <c r="B2213" s="1" t="s">
        <v>12526</v>
      </c>
      <c r="C2213" s="1" t="s">
        <v>12527</v>
      </c>
      <c r="D2213" s="1" t="s">
        <v>121</v>
      </c>
      <c r="E2213" s="1" t="s">
        <v>122</v>
      </c>
      <c r="F2213" s="1" t="s">
        <v>123</v>
      </c>
      <c r="G2213" s="1" t="s">
        <v>200</v>
      </c>
      <c r="H2213" s="1" t="s">
        <v>43</v>
      </c>
      <c r="I2213" s="1" t="s">
        <v>44</v>
      </c>
      <c r="J2213" t="s">
        <v>65</v>
      </c>
      <c r="K2213" t="s">
        <v>66</v>
      </c>
      <c r="L2213" s="1" t="s">
        <v>12528</v>
      </c>
      <c r="M2213" s="1" t="s">
        <v>114</v>
      </c>
      <c r="N2213" s="1" t="s">
        <v>69</v>
      </c>
      <c r="O2213" s="1" t="s">
        <v>12529</v>
      </c>
      <c r="P2213" s="1" t="s">
        <v>12530</v>
      </c>
      <c r="Q2213">
        <v>-8</v>
      </c>
      <c r="R2213">
        <v>15</v>
      </c>
      <c r="S2213">
        <v>120</v>
      </c>
      <c r="T2213">
        <v>100</v>
      </c>
      <c r="U2213">
        <v>50</v>
      </c>
      <c r="V2213">
        <v>400</v>
      </c>
      <c r="W2213" s="1" t="s">
        <v>229</v>
      </c>
      <c r="X2213" s="1" t="s">
        <v>230</v>
      </c>
      <c r="Y2213" s="1" t="s">
        <v>153</v>
      </c>
      <c r="Z2213">
        <v>32</v>
      </c>
      <c r="AA2213" s="2">
        <v>45858</v>
      </c>
      <c r="AB2213">
        <v>154854.79</v>
      </c>
      <c r="AC2213">
        <v>217939.05</v>
      </c>
      <c r="AD2213">
        <v>20905396.649999999</v>
      </c>
      <c r="AE2213" s="1" t="s">
        <v>55</v>
      </c>
      <c r="AF2213" s="2">
        <v>46166</v>
      </c>
      <c r="AG2213" s="2">
        <v>45870</v>
      </c>
      <c r="AH2213" s="2"/>
      <c r="AI2213" s="1" t="s">
        <v>91</v>
      </c>
      <c r="AJ2213" s="1" t="s">
        <v>92</v>
      </c>
    </row>
    <row r="2214" spans="1:36">
      <c r="A2214" s="1" t="s">
        <v>12531</v>
      </c>
      <c r="B2214" s="1" t="s">
        <v>12532</v>
      </c>
      <c r="C2214" s="1" t="s">
        <v>12533</v>
      </c>
      <c r="D2214" s="1" t="s">
        <v>303</v>
      </c>
      <c r="E2214" s="1" t="s">
        <v>146</v>
      </c>
      <c r="F2214" s="1" t="s">
        <v>622</v>
      </c>
      <c r="G2214" s="1" t="s">
        <v>64</v>
      </c>
      <c r="H2214" s="1" t="s">
        <v>43</v>
      </c>
      <c r="I2214" s="1" t="s">
        <v>44</v>
      </c>
      <c r="J2214" t="s">
        <v>45</v>
      </c>
      <c r="K2214" t="s">
        <v>46</v>
      </c>
      <c r="L2214" s="1" t="s">
        <v>12534</v>
      </c>
      <c r="M2214" s="1" t="s">
        <v>139</v>
      </c>
      <c r="N2214" s="1" t="s">
        <v>178</v>
      </c>
      <c r="O2214" s="1" t="s">
        <v>12535</v>
      </c>
      <c r="P2214" s="1" t="s">
        <v>2782</v>
      </c>
      <c r="Q2214">
        <v>208</v>
      </c>
      <c r="R2214">
        <v>58</v>
      </c>
      <c r="S2214">
        <v>150</v>
      </c>
      <c r="T2214">
        <v>60</v>
      </c>
      <c r="U2214">
        <v>24</v>
      </c>
      <c r="V2214">
        <v>240</v>
      </c>
      <c r="W2214" s="1" t="s">
        <v>151</v>
      </c>
      <c r="X2214" s="1" t="s">
        <v>152</v>
      </c>
      <c r="Y2214" s="1" t="s">
        <v>153</v>
      </c>
      <c r="Z2214">
        <v>39</v>
      </c>
      <c r="AA2214" s="2">
        <v>46107</v>
      </c>
      <c r="AB2214">
        <v>157371.94</v>
      </c>
      <c r="AC2214">
        <v>190099.99</v>
      </c>
      <c r="AD2214">
        <v>32733363.52</v>
      </c>
      <c r="AE2214" s="1" t="s">
        <v>55</v>
      </c>
      <c r="AF2214" s="2">
        <v>46170</v>
      </c>
      <c r="AG2214" s="2">
        <v>46115</v>
      </c>
      <c r="AH2214" s="2">
        <v>46121</v>
      </c>
      <c r="AI2214" s="1" t="s">
        <v>91</v>
      </c>
      <c r="AJ2214" s="1" t="s">
        <v>92</v>
      </c>
    </row>
    <row r="2215" spans="1:36">
      <c r="A2215" s="1" t="s">
        <v>12536</v>
      </c>
      <c r="B2215" s="1" t="s">
        <v>12537</v>
      </c>
      <c r="C2215" s="1" t="s">
        <v>12538</v>
      </c>
      <c r="D2215" s="1" t="s">
        <v>355</v>
      </c>
      <c r="E2215" s="1" t="s">
        <v>62</v>
      </c>
      <c r="F2215" s="1" t="s">
        <v>123</v>
      </c>
      <c r="G2215" s="1" t="s">
        <v>200</v>
      </c>
      <c r="H2215" s="1" t="s">
        <v>43</v>
      </c>
      <c r="I2215" s="1" t="s">
        <v>44</v>
      </c>
      <c r="J2215" t="s">
        <v>82</v>
      </c>
      <c r="K2215" t="s">
        <v>83</v>
      </c>
      <c r="L2215" s="1" t="s">
        <v>12539</v>
      </c>
      <c r="M2215" s="1" t="s">
        <v>68</v>
      </c>
      <c r="N2215" s="1" t="s">
        <v>69</v>
      </c>
      <c r="O2215" s="1" t="s">
        <v>12540</v>
      </c>
      <c r="P2215" s="1" t="s">
        <v>12541</v>
      </c>
      <c r="Q2215">
        <v>106</v>
      </c>
      <c r="R2215">
        <v>6</v>
      </c>
      <c r="S2215">
        <v>100</v>
      </c>
      <c r="T2215">
        <v>30</v>
      </c>
      <c r="U2215">
        <v>15</v>
      </c>
      <c r="V2215">
        <v>120</v>
      </c>
      <c r="W2215" s="1" t="s">
        <v>308</v>
      </c>
      <c r="X2215" s="1" t="s">
        <v>309</v>
      </c>
      <c r="Y2215" s="1" t="s">
        <v>74</v>
      </c>
      <c r="Z2215">
        <v>20</v>
      </c>
      <c r="AA2215" s="2">
        <v>45691</v>
      </c>
      <c r="AB2215">
        <v>135303.49</v>
      </c>
      <c r="AC2215">
        <v>180507.48</v>
      </c>
      <c r="AD2215">
        <v>14342169.939999999</v>
      </c>
      <c r="AE2215" s="1" t="s">
        <v>55</v>
      </c>
      <c r="AF2215" s="2">
        <v>46162</v>
      </c>
      <c r="AG2215" s="2">
        <v>45699</v>
      </c>
      <c r="AH2215" s="2"/>
      <c r="AI2215" s="1" t="s">
        <v>91</v>
      </c>
      <c r="AJ2215" s="1" t="s">
        <v>92</v>
      </c>
    </row>
    <row r="2216" spans="1:36">
      <c r="A2216" s="1" t="s">
        <v>12542</v>
      </c>
      <c r="B2216" s="1" t="s">
        <v>12543</v>
      </c>
      <c r="C2216" s="1" t="s">
        <v>12544</v>
      </c>
      <c r="D2216" s="1" t="s">
        <v>1372</v>
      </c>
      <c r="E2216" s="1" t="s">
        <v>978</v>
      </c>
      <c r="F2216" s="1" t="s">
        <v>97</v>
      </c>
      <c r="G2216" s="1" t="s">
        <v>1110</v>
      </c>
      <c r="H2216" s="1" t="s">
        <v>43</v>
      </c>
      <c r="I2216" s="1" t="s">
        <v>44</v>
      </c>
      <c r="J2216" t="s">
        <v>82</v>
      </c>
      <c r="K2216" t="s">
        <v>83</v>
      </c>
      <c r="L2216" s="1" t="s">
        <v>12545</v>
      </c>
      <c r="M2216" s="1" t="s">
        <v>100</v>
      </c>
      <c r="N2216" s="1" t="s">
        <v>101</v>
      </c>
      <c r="O2216" s="1" t="s">
        <v>12546</v>
      </c>
      <c r="P2216" s="1" t="s">
        <v>12547</v>
      </c>
      <c r="Q2216">
        <v>431</v>
      </c>
      <c r="R2216">
        <v>26</v>
      </c>
      <c r="S2216">
        <v>405</v>
      </c>
      <c r="T2216">
        <v>100</v>
      </c>
      <c r="U2216">
        <v>40</v>
      </c>
      <c r="V2216">
        <v>1000</v>
      </c>
      <c r="W2216" s="1" t="s">
        <v>88</v>
      </c>
      <c r="X2216" s="1" t="s">
        <v>89</v>
      </c>
      <c r="Y2216" s="1" t="s">
        <v>90</v>
      </c>
      <c r="Z2216">
        <v>28</v>
      </c>
      <c r="AA2216" s="2">
        <v>45751</v>
      </c>
      <c r="AB2216">
        <v>193604.48000000001</v>
      </c>
      <c r="AC2216">
        <v>223256.81</v>
      </c>
      <c r="AD2216">
        <v>83443530.879999995</v>
      </c>
      <c r="AE2216" s="1" t="s">
        <v>55</v>
      </c>
      <c r="AF2216" s="2">
        <v>46181</v>
      </c>
      <c r="AG2216" s="2">
        <v>45759</v>
      </c>
      <c r="AH2216" s="2"/>
      <c r="AI2216" s="1" t="s">
        <v>91</v>
      </c>
      <c r="AJ2216" s="1" t="s">
        <v>92</v>
      </c>
    </row>
    <row r="2217" spans="1:36">
      <c r="A2217" s="1" t="s">
        <v>12548</v>
      </c>
      <c r="B2217" s="1" t="s">
        <v>12549</v>
      </c>
      <c r="C2217" s="1" t="s">
        <v>12550</v>
      </c>
      <c r="D2217" s="1" t="s">
        <v>785</v>
      </c>
      <c r="E2217" s="1" t="s">
        <v>146</v>
      </c>
      <c r="F2217" s="1" t="s">
        <v>41</v>
      </c>
      <c r="G2217" s="1" t="s">
        <v>147</v>
      </c>
      <c r="H2217" s="1" t="s">
        <v>43</v>
      </c>
      <c r="I2217" s="1" t="s">
        <v>44</v>
      </c>
      <c r="J2217" t="s">
        <v>82</v>
      </c>
      <c r="K2217" t="s">
        <v>83</v>
      </c>
      <c r="L2217" s="1" t="s">
        <v>12551</v>
      </c>
      <c r="M2217" s="1" t="s">
        <v>168</v>
      </c>
      <c r="N2217" s="1" t="s">
        <v>236</v>
      </c>
      <c r="O2217" s="1" t="s">
        <v>12552</v>
      </c>
      <c r="P2217" s="1" t="s">
        <v>12553</v>
      </c>
      <c r="Q2217">
        <v>239</v>
      </c>
      <c r="R2217">
        <v>75</v>
      </c>
      <c r="S2217">
        <v>164</v>
      </c>
      <c r="T2217">
        <v>60</v>
      </c>
      <c r="U2217">
        <v>24</v>
      </c>
      <c r="V2217">
        <v>300</v>
      </c>
      <c r="W2217" s="1" t="s">
        <v>88</v>
      </c>
      <c r="X2217" s="1" t="s">
        <v>89</v>
      </c>
      <c r="Y2217" s="1" t="s">
        <v>90</v>
      </c>
      <c r="Z2217">
        <v>29</v>
      </c>
      <c r="AA2217" s="2">
        <v>45710</v>
      </c>
      <c r="AB2217">
        <v>157554.93</v>
      </c>
      <c r="AC2217">
        <v>214734.13</v>
      </c>
      <c r="AD2217">
        <v>37655628.270000003</v>
      </c>
      <c r="AE2217" s="1" t="s">
        <v>55</v>
      </c>
      <c r="AF2217" s="2">
        <v>46180</v>
      </c>
      <c r="AG2217" s="2">
        <v>45719</v>
      </c>
      <c r="AH2217" s="2"/>
      <c r="AI2217" s="1" t="s">
        <v>91</v>
      </c>
      <c r="AJ2217" s="1" t="s">
        <v>92</v>
      </c>
    </row>
    <row r="2218" spans="1:36">
      <c r="A2218" s="1" t="s">
        <v>12554</v>
      </c>
      <c r="B2218" s="1" t="s">
        <v>12555</v>
      </c>
      <c r="C2218" s="1" t="s">
        <v>12556</v>
      </c>
      <c r="D2218" s="1" t="s">
        <v>297</v>
      </c>
      <c r="E2218" s="1" t="s">
        <v>122</v>
      </c>
      <c r="F2218" s="1" t="s">
        <v>80</v>
      </c>
      <c r="G2218" s="1" t="s">
        <v>176</v>
      </c>
      <c r="H2218" s="1" t="s">
        <v>43</v>
      </c>
      <c r="I2218" s="1" t="s">
        <v>44</v>
      </c>
      <c r="J2218" t="s">
        <v>45</v>
      </c>
      <c r="K2218" t="s">
        <v>46</v>
      </c>
      <c r="L2218" s="1" t="s">
        <v>171</v>
      </c>
      <c r="M2218" s="1" t="s">
        <v>100</v>
      </c>
      <c r="N2218" s="1" t="s">
        <v>115</v>
      </c>
      <c r="O2218" s="1" t="s">
        <v>12557</v>
      </c>
      <c r="P2218" s="1" t="s">
        <v>5193</v>
      </c>
      <c r="Q2218">
        <v>63</v>
      </c>
      <c r="R2218">
        <v>21</v>
      </c>
      <c r="S2218">
        <v>42</v>
      </c>
      <c r="T2218">
        <v>20</v>
      </c>
      <c r="U2218">
        <v>6</v>
      </c>
      <c r="V2218">
        <v>100</v>
      </c>
      <c r="W2218" s="1" t="s">
        <v>72</v>
      </c>
      <c r="X2218" s="1" t="s">
        <v>73</v>
      </c>
      <c r="Y2218" s="1" t="s">
        <v>74</v>
      </c>
      <c r="Z2218">
        <v>18</v>
      </c>
      <c r="AA2218" s="2">
        <v>45680</v>
      </c>
      <c r="AB2218">
        <v>406936.53</v>
      </c>
      <c r="AC2218">
        <v>584535.74</v>
      </c>
      <c r="AD2218">
        <v>25637001.390000001</v>
      </c>
      <c r="AE2218" s="1" t="s">
        <v>55</v>
      </c>
      <c r="AF2218" s="2">
        <v>46200</v>
      </c>
      <c r="AG2218" s="2">
        <v>45693</v>
      </c>
      <c r="AH2218" s="2"/>
      <c r="AI2218" s="1" t="s">
        <v>91</v>
      </c>
      <c r="AJ2218" s="1" t="s">
        <v>92</v>
      </c>
    </row>
    <row r="2219" spans="1:36">
      <c r="A2219" s="1" t="s">
        <v>12558</v>
      </c>
      <c r="B2219" s="1" t="s">
        <v>12559</v>
      </c>
      <c r="C2219" s="1" t="s">
        <v>12560</v>
      </c>
      <c r="D2219" s="1" t="s">
        <v>378</v>
      </c>
      <c r="E2219" s="1" t="s">
        <v>110</v>
      </c>
      <c r="F2219" s="1" t="s">
        <v>63</v>
      </c>
      <c r="G2219" s="1" t="s">
        <v>304</v>
      </c>
      <c r="H2219" s="1" t="s">
        <v>43</v>
      </c>
      <c r="I2219" s="1" t="s">
        <v>44</v>
      </c>
      <c r="J2219" t="s">
        <v>82</v>
      </c>
      <c r="K2219" t="s">
        <v>83</v>
      </c>
      <c r="L2219" s="1" t="s">
        <v>528</v>
      </c>
      <c r="M2219" s="1" t="s">
        <v>126</v>
      </c>
      <c r="N2219" s="1" t="s">
        <v>178</v>
      </c>
      <c r="O2219" s="1" t="s">
        <v>12561</v>
      </c>
      <c r="P2219" s="1" t="s">
        <v>12562</v>
      </c>
      <c r="Q2219">
        <v>185</v>
      </c>
      <c r="R2219">
        <v>51</v>
      </c>
      <c r="S2219">
        <v>134</v>
      </c>
      <c r="T2219">
        <v>40</v>
      </c>
      <c r="U2219">
        <v>12</v>
      </c>
      <c r="V2219">
        <v>200</v>
      </c>
      <c r="W2219" s="1" t="s">
        <v>259</v>
      </c>
      <c r="X2219" s="1" t="s">
        <v>260</v>
      </c>
      <c r="Y2219" s="1" t="s">
        <v>54</v>
      </c>
      <c r="Z2219">
        <v>6</v>
      </c>
      <c r="AA2219" s="2">
        <v>46089</v>
      </c>
      <c r="AB2219">
        <v>134928.62</v>
      </c>
      <c r="AC2219">
        <v>207617.92000000001</v>
      </c>
      <c r="AD2219">
        <v>24961794.699999999</v>
      </c>
      <c r="AE2219" s="1" t="s">
        <v>55</v>
      </c>
      <c r="AF2219" s="2">
        <v>46169</v>
      </c>
      <c r="AG2219" s="2">
        <v>46101</v>
      </c>
      <c r="AH2219" s="2">
        <v>46332</v>
      </c>
      <c r="AI2219" s="1" t="s">
        <v>91</v>
      </c>
      <c r="AJ2219" s="1" t="s">
        <v>92</v>
      </c>
    </row>
    <row r="2220" spans="1:36">
      <c r="A2220" s="1" t="s">
        <v>12563</v>
      </c>
      <c r="B2220" s="1" t="s">
        <v>12564</v>
      </c>
      <c r="C2220" s="1" t="s">
        <v>12565</v>
      </c>
      <c r="D2220" s="1" t="s">
        <v>621</v>
      </c>
      <c r="E2220" s="1" t="s">
        <v>265</v>
      </c>
      <c r="F2220" s="1" t="s">
        <v>622</v>
      </c>
      <c r="G2220" s="1" t="s">
        <v>623</v>
      </c>
      <c r="H2220" s="1" t="s">
        <v>43</v>
      </c>
      <c r="I2220" s="1" t="s">
        <v>44</v>
      </c>
      <c r="J2220" t="s">
        <v>45</v>
      </c>
      <c r="K2220" t="s">
        <v>46</v>
      </c>
      <c r="L2220" s="1" t="s">
        <v>12566</v>
      </c>
      <c r="M2220" s="1" t="s">
        <v>168</v>
      </c>
      <c r="N2220" s="1" t="s">
        <v>69</v>
      </c>
      <c r="O2220" s="1" t="s">
        <v>12567</v>
      </c>
      <c r="P2220" s="1" t="s">
        <v>12568</v>
      </c>
      <c r="Q2220">
        <v>210</v>
      </c>
      <c r="R2220">
        <v>22</v>
      </c>
      <c r="S2220">
        <v>188</v>
      </c>
      <c r="T2220">
        <v>40</v>
      </c>
      <c r="U2220">
        <v>20</v>
      </c>
      <c r="V2220">
        <v>240</v>
      </c>
      <c r="W2220" s="1" t="s">
        <v>249</v>
      </c>
      <c r="X2220" s="1" t="s">
        <v>375</v>
      </c>
      <c r="Y2220" s="1" t="s">
        <v>54</v>
      </c>
      <c r="Z2220">
        <v>8</v>
      </c>
      <c r="AA2220" s="2">
        <v>46089</v>
      </c>
      <c r="AB2220">
        <v>881391.12</v>
      </c>
      <c r="AC2220">
        <v>1177820.79</v>
      </c>
      <c r="AD2220">
        <v>185092135.19999999</v>
      </c>
      <c r="AE2220" s="1" t="s">
        <v>55</v>
      </c>
      <c r="AF2220" s="2">
        <v>46183</v>
      </c>
      <c r="AG2220" s="2">
        <v>46093</v>
      </c>
      <c r="AH2220" s="2"/>
      <c r="AI2220" s="1" t="s">
        <v>91</v>
      </c>
      <c r="AJ2220" s="1" t="s">
        <v>92</v>
      </c>
    </row>
    <row r="2221" spans="1:36">
      <c r="A2221" s="1" t="s">
        <v>12569</v>
      </c>
      <c r="B2221" s="1" t="s">
        <v>12570</v>
      </c>
      <c r="C2221" s="1" t="s">
        <v>12571</v>
      </c>
      <c r="D2221" s="1" t="s">
        <v>1515</v>
      </c>
      <c r="E2221" s="1" t="s">
        <v>62</v>
      </c>
      <c r="F2221" s="1" t="s">
        <v>217</v>
      </c>
      <c r="G2221" s="1" t="s">
        <v>255</v>
      </c>
      <c r="H2221" s="1" t="s">
        <v>43</v>
      </c>
      <c r="I2221" s="1" t="s">
        <v>44</v>
      </c>
      <c r="J2221" t="s">
        <v>82</v>
      </c>
      <c r="K2221" t="s">
        <v>83</v>
      </c>
      <c r="L2221" s="1" t="s">
        <v>12572</v>
      </c>
      <c r="M2221" s="1" t="s">
        <v>85</v>
      </c>
      <c r="N2221" s="1" t="s">
        <v>101</v>
      </c>
      <c r="O2221" s="1" t="s">
        <v>12573</v>
      </c>
      <c r="P2221" s="1" t="s">
        <v>2056</v>
      </c>
      <c r="Q2221">
        <v>125</v>
      </c>
      <c r="R2221">
        <v>49</v>
      </c>
      <c r="S2221">
        <v>76</v>
      </c>
      <c r="T2221">
        <v>30</v>
      </c>
      <c r="U2221">
        <v>12</v>
      </c>
      <c r="V2221">
        <v>240</v>
      </c>
      <c r="W2221" s="1" t="s">
        <v>308</v>
      </c>
      <c r="X2221" s="1" t="s">
        <v>309</v>
      </c>
      <c r="Y2221" s="1" t="s">
        <v>74</v>
      </c>
      <c r="Z2221">
        <v>22</v>
      </c>
      <c r="AA2221" s="2">
        <v>46145</v>
      </c>
      <c r="AB2221">
        <v>419058.03</v>
      </c>
      <c r="AC2221">
        <v>560458.91</v>
      </c>
      <c r="AD2221">
        <v>52382253.75</v>
      </c>
      <c r="AE2221" s="1" t="s">
        <v>55</v>
      </c>
      <c r="AF2221" s="2">
        <v>46198</v>
      </c>
      <c r="AG2221" s="2">
        <v>46151</v>
      </c>
      <c r="AH2221" s="2"/>
      <c r="AI2221" s="1" t="s">
        <v>91</v>
      </c>
      <c r="AJ2221" s="1" t="s">
        <v>92</v>
      </c>
    </row>
    <row r="2222" spans="1:36">
      <c r="A2222" s="1" t="s">
        <v>12574</v>
      </c>
      <c r="B2222" s="1" t="s">
        <v>12575</v>
      </c>
      <c r="C2222" s="1"/>
      <c r="D2222" s="1" t="s">
        <v>39</v>
      </c>
      <c r="E2222" s="1" t="s">
        <v>40</v>
      </c>
      <c r="F2222" s="1" t="s">
        <v>41</v>
      </c>
      <c r="G2222" s="1" t="s">
        <v>42</v>
      </c>
      <c r="H2222" s="1" t="s">
        <v>43</v>
      </c>
      <c r="I2222" s="1" t="s">
        <v>44</v>
      </c>
      <c r="J2222" t="s">
        <v>45</v>
      </c>
      <c r="K2222" t="s">
        <v>46</v>
      </c>
      <c r="L2222" s="1" t="s">
        <v>2936</v>
      </c>
      <c r="M2222" s="1" t="s">
        <v>126</v>
      </c>
      <c r="N2222" s="1" t="s">
        <v>178</v>
      </c>
      <c r="O2222" s="1" t="s">
        <v>12576</v>
      </c>
      <c r="P2222" s="1" t="s">
        <v>12577</v>
      </c>
      <c r="Q2222">
        <v>168</v>
      </c>
      <c r="R2222">
        <v>52</v>
      </c>
      <c r="S2222">
        <v>116</v>
      </c>
      <c r="T2222">
        <v>15</v>
      </c>
      <c r="U2222">
        <v>7</v>
      </c>
      <c r="V2222">
        <v>150</v>
      </c>
      <c r="W2222" s="1" t="s">
        <v>72</v>
      </c>
      <c r="X2222" s="1" t="s">
        <v>73</v>
      </c>
      <c r="Y2222" s="1" t="s">
        <v>74</v>
      </c>
      <c r="Z2222">
        <v>16</v>
      </c>
      <c r="AA2222" s="2">
        <v>45677</v>
      </c>
      <c r="AB2222">
        <v>103949.74</v>
      </c>
      <c r="AC2222">
        <v>147230.26999999999</v>
      </c>
      <c r="AD2222">
        <v>17463556.32</v>
      </c>
      <c r="AE2222" s="1" t="s">
        <v>55</v>
      </c>
      <c r="AF2222" s="2">
        <v>46189</v>
      </c>
      <c r="AG2222" s="2">
        <v>45679</v>
      </c>
      <c r="AH2222" s="2"/>
      <c r="AI2222" s="1" t="s">
        <v>410</v>
      </c>
      <c r="AJ2222" s="1" t="s">
        <v>92</v>
      </c>
    </row>
    <row r="2223" spans="1:36">
      <c r="A2223" s="1" t="s">
        <v>12578</v>
      </c>
      <c r="B2223" s="1" t="s">
        <v>12579</v>
      </c>
      <c r="C2223" s="1" t="s">
        <v>12580</v>
      </c>
      <c r="D2223" s="1" t="s">
        <v>61</v>
      </c>
      <c r="E2223" s="1" t="s">
        <v>62</v>
      </c>
      <c r="F2223" s="1" t="s">
        <v>63</v>
      </c>
      <c r="G2223" s="1" t="s">
        <v>384</v>
      </c>
      <c r="H2223" s="1" t="s">
        <v>43</v>
      </c>
      <c r="I2223" s="1" t="s">
        <v>44</v>
      </c>
      <c r="J2223" t="s">
        <v>82</v>
      </c>
      <c r="K2223" t="s">
        <v>83</v>
      </c>
      <c r="L2223" s="1" t="s">
        <v>12581</v>
      </c>
      <c r="M2223" s="1" t="s">
        <v>100</v>
      </c>
      <c r="N2223" s="1" t="s">
        <v>69</v>
      </c>
      <c r="O2223" s="1" t="s">
        <v>12582</v>
      </c>
      <c r="P2223" s="1" t="s">
        <v>12355</v>
      </c>
      <c r="Q2223">
        <v>451</v>
      </c>
      <c r="R2223">
        <v>77</v>
      </c>
      <c r="S2223">
        <v>374</v>
      </c>
      <c r="T2223">
        <v>75</v>
      </c>
      <c r="U2223">
        <v>22</v>
      </c>
      <c r="V2223">
        <v>375</v>
      </c>
      <c r="W2223" s="1" t="s">
        <v>151</v>
      </c>
      <c r="X2223" s="1" t="s">
        <v>152</v>
      </c>
      <c r="Y2223" s="1" t="s">
        <v>153</v>
      </c>
      <c r="Z2223">
        <v>39</v>
      </c>
      <c r="AA2223" s="2">
        <v>45671</v>
      </c>
      <c r="AB2223">
        <v>9222.77</v>
      </c>
      <c r="AC2223">
        <v>12458.87</v>
      </c>
      <c r="AD2223">
        <v>4159469.27</v>
      </c>
      <c r="AE2223" s="1" t="s">
        <v>55</v>
      </c>
      <c r="AF2223" s="2">
        <v>46164</v>
      </c>
      <c r="AG2223" s="2">
        <v>45680</v>
      </c>
      <c r="AH2223" s="2">
        <v>46706</v>
      </c>
      <c r="AI2223" s="1" t="s">
        <v>410</v>
      </c>
      <c r="AJ2223" s="1" t="s">
        <v>92</v>
      </c>
    </row>
    <row r="2224" spans="1:36">
      <c r="A2224" s="1" t="s">
        <v>12583</v>
      </c>
      <c r="B2224" s="1" t="s">
        <v>12584</v>
      </c>
      <c r="C2224" s="1" t="s">
        <v>12585</v>
      </c>
      <c r="D2224" s="1" t="s">
        <v>613</v>
      </c>
      <c r="E2224" s="1" t="s">
        <v>40</v>
      </c>
      <c r="F2224" s="1" t="s">
        <v>97</v>
      </c>
      <c r="G2224" s="1" t="s">
        <v>98</v>
      </c>
      <c r="H2224" s="1" t="s">
        <v>43</v>
      </c>
      <c r="I2224" s="1" t="s">
        <v>44</v>
      </c>
      <c r="J2224" t="s">
        <v>45</v>
      </c>
      <c r="K2224" t="s">
        <v>46</v>
      </c>
      <c r="L2224" s="1" t="s">
        <v>12586</v>
      </c>
      <c r="M2224" s="1" t="s">
        <v>126</v>
      </c>
      <c r="N2224" s="1" t="s">
        <v>236</v>
      </c>
      <c r="O2224" s="1" t="s">
        <v>12587</v>
      </c>
      <c r="P2224" s="1" t="s">
        <v>12588</v>
      </c>
      <c r="Q2224">
        <v>120</v>
      </c>
      <c r="R2224">
        <v>10</v>
      </c>
      <c r="S2224">
        <v>110</v>
      </c>
      <c r="T2224">
        <v>10</v>
      </c>
      <c r="U2224">
        <v>5</v>
      </c>
      <c r="V2224">
        <v>100</v>
      </c>
      <c r="W2224" s="1" t="s">
        <v>52</v>
      </c>
      <c r="X2224" s="1" t="s">
        <v>171</v>
      </c>
      <c r="Y2224" s="1" t="s">
        <v>54</v>
      </c>
      <c r="Z2224">
        <v>3</v>
      </c>
      <c r="AA2224" s="2">
        <v>46176</v>
      </c>
      <c r="AB2224">
        <v>124347.65</v>
      </c>
      <c r="AC2224">
        <v>149010.94</v>
      </c>
      <c r="AD2224">
        <v>14921718</v>
      </c>
      <c r="AE2224" s="1" t="s">
        <v>55</v>
      </c>
      <c r="AF2224" s="2">
        <v>46195</v>
      </c>
      <c r="AG2224" s="2">
        <v>46179</v>
      </c>
      <c r="AH2224" s="2"/>
      <c r="AI2224" s="1" t="s">
        <v>410</v>
      </c>
      <c r="AJ2224" s="1" t="s">
        <v>92</v>
      </c>
    </row>
    <row r="2225" spans="1:36">
      <c r="A2225" s="1" t="s">
        <v>12589</v>
      </c>
      <c r="B2225" s="1" t="s">
        <v>12590</v>
      </c>
      <c r="C2225" s="1" t="s">
        <v>12591</v>
      </c>
      <c r="D2225" s="1" t="s">
        <v>413</v>
      </c>
      <c r="E2225" s="1" t="s">
        <v>146</v>
      </c>
      <c r="F2225" s="1" t="s">
        <v>244</v>
      </c>
      <c r="G2225" s="1" t="s">
        <v>778</v>
      </c>
      <c r="H2225" s="1" t="s">
        <v>43</v>
      </c>
      <c r="I2225" s="1" t="s">
        <v>44</v>
      </c>
      <c r="J2225" t="s">
        <v>65</v>
      </c>
      <c r="K2225" t="s">
        <v>66</v>
      </c>
      <c r="L2225" s="1" t="s">
        <v>12592</v>
      </c>
      <c r="M2225" s="1" t="s">
        <v>139</v>
      </c>
      <c r="N2225" s="1" t="s">
        <v>236</v>
      </c>
      <c r="O2225" s="1" t="s">
        <v>12593</v>
      </c>
      <c r="P2225" s="1" t="s">
        <v>12594</v>
      </c>
      <c r="Q2225">
        <v>76</v>
      </c>
      <c r="R2225">
        <v>1</v>
      </c>
      <c r="S2225">
        <v>75</v>
      </c>
      <c r="T2225">
        <v>40</v>
      </c>
      <c r="U2225">
        <v>20</v>
      </c>
      <c r="V2225">
        <v>160</v>
      </c>
      <c r="W2225" s="1" t="s">
        <v>229</v>
      </c>
      <c r="X2225" s="1" t="s">
        <v>230</v>
      </c>
      <c r="Y2225" s="1" t="s">
        <v>153</v>
      </c>
      <c r="Z2225">
        <v>31</v>
      </c>
      <c r="AA2225" s="2">
        <v>45919</v>
      </c>
      <c r="AB2225">
        <v>194754.96</v>
      </c>
      <c r="AC2225">
        <v>270791.19</v>
      </c>
      <c r="AD2225">
        <v>14801376.960000001</v>
      </c>
      <c r="AE2225" s="1" t="s">
        <v>55</v>
      </c>
      <c r="AF2225" s="2">
        <v>46156</v>
      </c>
      <c r="AG2225" s="2">
        <v>45930</v>
      </c>
      <c r="AH2225" s="2"/>
      <c r="AI2225" s="1" t="s">
        <v>91</v>
      </c>
      <c r="AJ2225" s="1" t="s">
        <v>92</v>
      </c>
    </row>
    <row r="2226" spans="1:36">
      <c r="A2226" s="1" t="s">
        <v>12595</v>
      </c>
      <c r="B2226" s="1" t="s">
        <v>12596</v>
      </c>
      <c r="C2226" s="1" t="s">
        <v>12597</v>
      </c>
      <c r="D2226" s="1" t="s">
        <v>1240</v>
      </c>
      <c r="E2226" s="1" t="s">
        <v>243</v>
      </c>
      <c r="F2226" s="1" t="s">
        <v>244</v>
      </c>
      <c r="G2226" s="1" t="s">
        <v>778</v>
      </c>
      <c r="H2226" s="1" t="s">
        <v>43</v>
      </c>
      <c r="I2226" s="1" t="s">
        <v>44</v>
      </c>
      <c r="J2226" t="s">
        <v>65</v>
      </c>
      <c r="K2226" t="s">
        <v>66</v>
      </c>
      <c r="L2226" s="1" t="s">
        <v>171</v>
      </c>
      <c r="M2226" s="1" t="s">
        <v>68</v>
      </c>
      <c r="N2226" s="1" t="s">
        <v>236</v>
      </c>
      <c r="O2226" s="1" t="s">
        <v>12598</v>
      </c>
      <c r="P2226" s="1" t="s">
        <v>12599</v>
      </c>
      <c r="Q2226">
        <v>195</v>
      </c>
      <c r="R2226">
        <v>23</v>
      </c>
      <c r="S2226">
        <v>172</v>
      </c>
      <c r="T2226">
        <v>100</v>
      </c>
      <c r="U2226">
        <v>40</v>
      </c>
      <c r="V2226">
        <v>800</v>
      </c>
      <c r="W2226" s="1" t="s">
        <v>444</v>
      </c>
      <c r="X2226" s="1" t="s">
        <v>445</v>
      </c>
      <c r="Y2226" s="1" t="s">
        <v>74</v>
      </c>
      <c r="Z2226">
        <v>18</v>
      </c>
      <c r="AA2226" s="2">
        <v>45874</v>
      </c>
      <c r="AB2226">
        <v>101056.88</v>
      </c>
      <c r="AC2226">
        <v>130365.9</v>
      </c>
      <c r="AD2226">
        <v>19706091.600000001</v>
      </c>
      <c r="AE2226" s="1" t="s">
        <v>55</v>
      </c>
      <c r="AF2226" s="2">
        <v>46174</v>
      </c>
      <c r="AG2226" s="2">
        <v>45887</v>
      </c>
      <c r="AH2226" s="2"/>
      <c r="AI2226" s="1" t="s">
        <v>91</v>
      </c>
      <c r="AJ2226" s="1" t="s">
        <v>92</v>
      </c>
    </row>
    <row r="2227" spans="1:36">
      <c r="A2227" s="1" t="s">
        <v>12600</v>
      </c>
      <c r="B2227" s="1" t="s">
        <v>12601</v>
      </c>
      <c r="C2227" s="1" t="s">
        <v>12602</v>
      </c>
      <c r="D2227" s="1" t="s">
        <v>185</v>
      </c>
      <c r="E2227" s="1" t="s">
        <v>186</v>
      </c>
      <c r="F2227" s="1" t="s">
        <v>111</v>
      </c>
      <c r="G2227" s="1" t="s">
        <v>187</v>
      </c>
      <c r="H2227" s="1" t="s">
        <v>43</v>
      </c>
      <c r="I2227" s="1" t="s">
        <v>44</v>
      </c>
      <c r="J2227" t="s">
        <v>82</v>
      </c>
      <c r="K2227" t="s">
        <v>83</v>
      </c>
      <c r="L2227" s="1" t="s">
        <v>11181</v>
      </c>
      <c r="M2227" s="1" t="s">
        <v>139</v>
      </c>
      <c r="N2227" s="1" t="s">
        <v>236</v>
      </c>
      <c r="O2227" s="1" t="s">
        <v>12603</v>
      </c>
      <c r="P2227" s="1" t="s">
        <v>12604</v>
      </c>
      <c r="Q2227">
        <v>28</v>
      </c>
      <c r="R2227">
        <v>3</v>
      </c>
      <c r="S2227">
        <v>25</v>
      </c>
      <c r="T2227">
        <v>20</v>
      </c>
      <c r="U2227">
        <v>8</v>
      </c>
      <c r="V2227">
        <v>200</v>
      </c>
      <c r="W2227" s="1" t="s">
        <v>88</v>
      </c>
      <c r="X2227" s="1" t="s">
        <v>89</v>
      </c>
      <c r="Y2227" s="1" t="s">
        <v>90</v>
      </c>
      <c r="Z2227">
        <v>31</v>
      </c>
      <c r="AA2227" s="2">
        <v>45942</v>
      </c>
      <c r="AB2227">
        <v>183969.23</v>
      </c>
      <c r="AC2227">
        <v>262116.65</v>
      </c>
      <c r="AD2227">
        <v>5151138.4400000004</v>
      </c>
      <c r="AE2227" s="1" t="s">
        <v>55</v>
      </c>
      <c r="AF2227" s="2">
        <v>46197</v>
      </c>
      <c r="AG2227" s="2">
        <v>45957</v>
      </c>
      <c r="AH2227" s="2"/>
      <c r="AI2227" s="1" t="s">
        <v>91</v>
      </c>
      <c r="AJ2227" s="1" t="s">
        <v>92</v>
      </c>
    </row>
    <row r="2228" spans="1:36">
      <c r="A2228" s="1" t="s">
        <v>12605</v>
      </c>
      <c r="B2228" s="1" t="s">
        <v>12606</v>
      </c>
      <c r="C2228" s="1" t="s">
        <v>12607</v>
      </c>
      <c r="D2228" s="1" t="s">
        <v>1015</v>
      </c>
      <c r="E2228" s="1" t="s">
        <v>62</v>
      </c>
      <c r="F2228" s="1" t="s">
        <v>80</v>
      </c>
      <c r="G2228" s="1" t="s">
        <v>285</v>
      </c>
      <c r="H2228" s="1" t="s">
        <v>43</v>
      </c>
      <c r="I2228" s="1" t="s">
        <v>44</v>
      </c>
      <c r="J2228" t="s">
        <v>65</v>
      </c>
      <c r="K2228" t="s">
        <v>66</v>
      </c>
      <c r="L2228" s="1" t="s">
        <v>12608</v>
      </c>
      <c r="M2228" s="1" t="s">
        <v>168</v>
      </c>
      <c r="N2228" s="1" t="s">
        <v>69</v>
      </c>
      <c r="O2228" s="1" t="s">
        <v>12609</v>
      </c>
      <c r="P2228" s="1" t="s">
        <v>12610</v>
      </c>
      <c r="Q2228">
        <v>58</v>
      </c>
      <c r="R2228">
        <v>18</v>
      </c>
      <c r="S2228">
        <v>40</v>
      </c>
      <c r="T2228">
        <v>20</v>
      </c>
      <c r="U2228">
        <v>10</v>
      </c>
      <c r="V2228">
        <v>100</v>
      </c>
      <c r="W2228" s="1" t="s">
        <v>52</v>
      </c>
      <c r="X2228" s="1" t="s">
        <v>53</v>
      </c>
      <c r="Y2228" s="1" t="s">
        <v>54</v>
      </c>
      <c r="Z2228">
        <v>2</v>
      </c>
      <c r="AA2228" s="2">
        <v>46166</v>
      </c>
      <c r="AB2228">
        <v>647390.73</v>
      </c>
      <c r="AC2228">
        <v>900118.98</v>
      </c>
      <c r="AD2228">
        <v>37548662.340000004</v>
      </c>
      <c r="AE2228" s="1" t="s">
        <v>55</v>
      </c>
      <c r="AF2228" s="2">
        <v>46176</v>
      </c>
      <c r="AG2228" s="2">
        <v>46178</v>
      </c>
      <c r="AH2228" s="2"/>
      <c r="AI2228" s="1" t="s">
        <v>91</v>
      </c>
      <c r="AJ2228" s="1" t="s">
        <v>92</v>
      </c>
    </row>
    <row r="2229" spans="1:36">
      <c r="A2229" s="1" t="s">
        <v>12611</v>
      </c>
      <c r="B2229" s="1" t="s">
        <v>12612</v>
      </c>
      <c r="C2229" s="1" t="s">
        <v>12613</v>
      </c>
      <c r="D2229" s="1" t="s">
        <v>557</v>
      </c>
      <c r="E2229" s="1" t="s">
        <v>254</v>
      </c>
      <c r="F2229" s="1" t="s">
        <v>135</v>
      </c>
      <c r="G2229" s="1" t="s">
        <v>166</v>
      </c>
      <c r="H2229" s="1" t="s">
        <v>137</v>
      </c>
      <c r="I2229" s="1" t="s">
        <v>201</v>
      </c>
      <c r="J2229" t="s">
        <v>65</v>
      </c>
      <c r="K2229" t="s">
        <v>66</v>
      </c>
      <c r="L2229" s="1" t="s">
        <v>256</v>
      </c>
      <c r="M2229" s="1" t="s">
        <v>139</v>
      </c>
      <c r="N2229" s="1" t="s">
        <v>194</v>
      </c>
      <c r="O2229" s="1" t="s">
        <v>1709</v>
      </c>
      <c r="P2229" s="1" t="s">
        <v>12614</v>
      </c>
      <c r="Q2229">
        <v>43</v>
      </c>
      <c r="R2229">
        <v>7</v>
      </c>
      <c r="S2229">
        <v>36</v>
      </c>
      <c r="T2229">
        <v>15</v>
      </c>
      <c r="U2229">
        <v>7</v>
      </c>
      <c r="V2229">
        <v>90</v>
      </c>
      <c r="W2229" s="1" t="s">
        <v>72</v>
      </c>
      <c r="X2229" s="1" t="s">
        <v>73</v>
      </c>
      <c r="Y2229" s="1" t="s">
        <v>74</v>
      </c>
      <c r="Z2229">
        <v>19</v>
      </c>
      <c r="AA2229" s="2">
        <v>45851</v>
      </c>
      <c r="AB2229">
        <v>24001.14</v>
      </c>
      <c r="AC2229">
        <v>36236.5</v>
      </c>
      <c r="AD2229">
        <v>1032049.02</v>
      </c>
      <c r="AE2229" s="1" t="s">
        <v>55</v>
      </c>
      <c r="AF2229" s="2">
        <v>46196</v>
      </c>
      <c r="AG2229" s="2">
        <v>45856</v>
      </c>
      <c r="AH2229" s="2">
        <v>46608</v>
      </c>
      <c r="AI2229" s="1" t="s">
        <v>91</v>
      </c>
      <c r="AJ2229" s="1" t="s">
        <v>92</v>
      </c>
    </row>
    <row r="2230" spans="1:36">
      <c r="A2230" s="1" t="s">
        <v>12615</v>
      </c>
      <c r="B2230" s="1" t="s">
        <v>12616</v>
      </c>
      <c r="C2230" s="1" t="s">
        <v>12617</v>
      </c>
      <c r="D2230" s="1" t="s">
        <v>253</v>
      </c>
      <c r="E2230" s="1" t="s">
        <v>254</v>
      </c>
      <c r="F2230" s="1" t="s">
        <v>217</v>
      </c>
      <c r="G2230" s="1" t="s">
        <v>218</v>
      </c>
      <c r="H2230" s="1" t="s">
        <v>43</v>
      </c>
      <c r="I2230" s="1" t="s">
        <v>44</v>
      </c>
      <c r="J2230" t="s">
        <v>45</v>
      </c>
      <c r="K2230" t="s">
        <v>46</v>
      </c>
      <c r="L2230" s="1" t="s">
        <v>12204</v>
      </c>
      <c r="M2230" s="1" t="s">
        <v>114</v>
      </c>
      <c r="N2230" s="1" t="s">
        <v>115</v>
      </c>
      <c r="O2230" s="1" t="s">
        <v>12618</v>
      </c>
      <c r="P2230" s="1" t="s">
        <v>12619</v>
      </c>
      <c r="Q2230">
        <v>0</v>
      </c>
      <c r="R2230">
        <v>0</v>
      </c>
      <c r="S2230">
        <v>0</v>
      </c>
      <c r="T2230">
        <v>15</v>
      </c>
      <c r="U2230">
        <v>7</v>
      </c>
      <c r="V2230">
        <v>150</v>
      </c>
      <c r="W2230" s="1" t="s">
        <v>151</v>
      </c>
      <c r="X2230" s="1" t="s">
        <v>152</v>
      </c>
      <c r="Y2230" s="1" t="s">
        <v>153</v>
      </c>
      <c r="Z2230">
        <v>35</v>
      </c>
      <c r="AA2230" s="2">
        <v>45954</v>
      </c>
      <c r="AB2230">
        <v>484313.29</v>
      </c>
      <c r="AC2230">
        <v>679149</v>
      </c>
      <c r="AD2230">
        <v>0</v>
      </c>
      <c r="AE2230" s="1" t="s">
        <v>55</v>
      </c>
      <c r="AF2230" s="2">
        <v>46199</v>
      </c>
      <c r="AG2230" s="2">
        <v>45969</v>
      </c>
      <c r="AH2230" s="2"/>
      <c r="AI2230" s="1" t="s">
        <v>56</v>
      </c>
      <c r="AJ2230" s="1" t="s">
        <v>57</v>
      </c>
    </row>
    <row r="2231" spans="1:36">
      <c r="A2231" s="1" t="s">
        <v>12620</v>
      </c>
      <c r="B2231" s="1" t="s">
        <v>12621</v>
      </c>
      <c r="C2231" s="1" t="s">
        <v>12622</v>
      </c>
      <c r="D2231" s="1" t="s">
        <v>320</v>
      </c>
      <c r="E2231" s="1" t="s">
        <v>40</v>
      </c>
      <c r="F2231" s="1" t="s">
        <v>123</v>
      </c>
      <c r="G2231" s="1" t="s">
        <v>200</v>
      </c>
      <c r="H2231" s="1" t="s">
        <v>43</v>
      </c>
      <c r="I2231" s="1" t="s">
        <v>201</v>
      </c>
      <c r="J2231" t="s">
        <v>65</v>
      </c>
      <c r="K2231" t="s">
        <v>66</v>
      </c>
      <c r="L2231" s="1" t="s">
        <v>8005</v>
      </c>
      <c r="M2231" s="1" t="s">
        <v>139</v>
      </c>
      <c r="N2231" s="1" t="s">
        <v>49</v>
      </c>
      <c r="O2231" s="1" t="s">
        <v>12623</v>
      </c>
      <c r="P2231" s="1" t="s">
        <v>12624</v>
      </c>
      <c r="Q2231">
        <v>194</v>
      </c>
      <c r="R2231">
        <v>77</v>
      </c>
      <c r="S2231">
        <v>117</v>
      </c>
      <c r="T2231">
        <v>60</v>
      </c>
      <c r="U2231">
        <v>30</v>
      </c>
      <c r="V2231">
        <v>360</v>
      </c>
      <c r="W2231" s="1" t="s">
        <v>181</v>
      </c>
      <c r="X2231" s="1" t="s">
        <v>182</v>
      </c>
      <c r="Y2231" s="1" t="s">
        <v>54</v>
      </c>
      <c r="Z2231">
        <v>12</v>
      </c>
      <c r="AA2231" s="2">
        <v>45680</v>
      </c>
      <c r="AB2231">
        <v>389288.79</v>
      </c>
      <c r="AC2231">
        <v>601490.81000000006</v>
      </c>
      <c r="AD2231">
        <v>75522025.260000005</v>
      </c>
      <c r="AE2231" s="1" t="s">
        <v>55</v>
      </c>
      <c r="AF2231" s="2">
        <v>46158</v>
      </c>
      <c r="AG2231" s="2">
        <v>45682</v>
      </c>
      <c r="AH2231" s="2"/>
      <c r="AI2231" s="1" t="s">
        <v>91</v>
      </c>
      <c r="AJ2231" s="1" t="s">
        <v>92</v>
      </c>
    </row>
    <row r="2232" spans="1:36">
      <c r="A2232" s="1" t="s">
        <v>12625</v>
      </c>
      <c r="B2232" s="1" t="s">
        <v>12626</v>
      </c>
      <c r="C2232" s="1" t="s">
        <v>12627</v>
      </c>
      <c r="D2232" s="1" t="s">
        <v>799</v>
      </c>
      <c r="E2232" s="1" t="s">
        <v>254</v>
      </c>
      <c r="F2232" s="1" t="s">
        <v>135</v>
      </c>
      <c r="G2232" s="1" t="s">
        <v>166</v>
      </c>
      <c r="H2232" s="1" t="s">
        <v>137</v>
      </c>
      <c r="I2232" s="1" t="s">
        <v>44</v>
      </c>
      <c r="J2232" t="s">
        <v>45</v>
      </c>
      <c r="K2232" t="s">
        <v>46</v>
      </c>
      <c r="L2232" s="1" t="s">
        <v>8430</v>
      </c>
      <c r="M2232" s="1" t="s">
        <v>48</v>
      </c>
      <c r="N2232" s="1" t="s">
        <v>236</v>
      </c>
      <c r="O2232" s="1" t="s">
        <v>12628</v>
      </c>
      <c r="P2232" s="1" t="s">
        <v>12629</v>
      </c>
      <c r="Q2232">
        <v>548</v>
      </c>
      <c r="R2232">
        <v>50</v>
      </c>
      <c r="S2232">
        <v>498</v>
      </c>
      <c r="T2232">
        <v>75</v>
      </c>
      <c r="U2232">
        <v>30</v>
      </c>
      <c r="V2232">
        <v>375</v>
      </c>
      <c r="W2232" s="1" t="s">
        <v>151</v>
      </c>
      <c r="X2232" s="1" t="s">
        <v>152</v>
      </c>
      <c r="Y2232" s="1" t="s">
        <v>153</v>
      </c>
      <c r="Z2232">
        <v>33</v>
      </c>
      <c r="AA2232" s="2">
        <v>46023</v>
      </c>
      <c r="AB2232">
        <v>36358.83</v>
      </c>
      <c r="AC2232">
        <v>52657.440000000002</v>
      </c>
      <c r="AD2232">
        <v>19924638.84</v>
      </c>
      <c r="AE2232" s="1" t="s">
        <v>55</v>
      </c>
      <c r="AF2232" s="2">
        <v>46145</v>
      </c>
      <c r="AG2232" s="2">
        <v>46035</v>
      </c>
      <c r="AH2232" s="2">
        <v>46841</v>
      </c>
      <c r="AI2232" s="1" t="s">
        <v>410</v>
      </c>
      <c r="AJ2232" s="1" t="s">
        <v>92</v>
      </c>
    </row>
    <row r="2233" spans="1:36">
      <c r="A2233" s="1" t="s">
        <v>12630</v>
      </c>
      <c r="B2233" s="1" t="s">
        <v>12631</v>
      </c>
      <c r="C2233" s="1" t="s">
        <v>12632</v>
      </c>
      <c r="D2233" s="1" t="s">
        <v>564</v>
      </c>
      <c r="E2233" s="1" t="s">
        <v>265</v>
      </c>
      <c r="F2233" s="1" t="s">
        <v>266</v>
      </c>
      <c r="G2233" s="1" t="s">
        <v>276</v>
      </c>
      <c r="H2233" s="1" t="s">
        <v>43</v>
      </c>
      <c r="I2233" s="1" t="s">
        <v>44</v>
      </c>
      <c r="J2233" t="s">
        <v>65</v>
      </c>
      <c r="K2233" t="s">
        <v>66</v>
      </c>
      <c r="L2233" s="1" t="s">
        <v>3131</v>
      </c>
      <c r="M2233" s="1" t="s">
        <v>48</v>
      </c>
      <c r="N2233" s="1" t="s">
        <v>236</v>
      </c>
      <c r="O2233" s="1" t="s">
        <v>12633</v>
      </c>
      <c r="P2233" s="1" t="s">
        <v>12634</v>
      </c>
      <c r="Q2233">
        <v>13</v>
      </c>
      <c r="R2233">
        <v>3</v>
      </c>
      <c r="S2233">
        <v>10</v>
      </c>
      <c r="T2233">
        <v>30</v>
      </c>
      <c r="U2233">
        <v>9</v>
      </c>
      <c r="V2233">
        <v>300</v>
      </c>
      <c r="W2233" s="1" t="s">
        <v>161</v>
      </c>
      <c r="X2233" s="1" t="s">
        <v>162</v>
      </c>
      <c r="Y2233" s="1" t="s">
        <v>54</v>
      </c>
      <c r="Z2233">
        <v>3</v>
      </c>
      <c r="AA2233" s="2">
        <v>45798</v>
      </c>
      <c r="AB2233">
        <v>471771.91</v>
      </c>
      <c r="AC2233">
        <v>625873.81999999995</v>
      </c>
      <c r="AD2233">
        <v>6133034.8300000001</v>
      </c>
      <c r="AE2233" s="1" t="s">
        <v>55</v>
      </c>
      <c r="AF2233" s="2">
        <v>46196</v>
      </c>
      <c r="AG2233" s="2">
        <v>45804</v>
      </c>
      <c r="AH2233" s="2"/>
      <c r="AI2233" s="1" t="s">
        <v>129</v>
      </c>
      <c r="AJ2233" s="1" t="s">
        <v>57</v>
      </c>
    </row>
    <row r="2234" spans="1:36">
      <c r="A2234" s="1" t="s">
        <v>12635</v>
      </c>
      <c r="B2234" s="1" t="s">
        <v>12636</v>
      </c>
      <c r="C2234" s="1" t="s">
        <v>12637</v>
      </c>
      <c r="D2234" s="1" t="s">
        <v>1148</v>
      </c>
      <c r="E2234" s="1" t="s">
        <v>62</v>
      </c>
      <c r="F2234" s="1" t="s">
        <v>80</v>
      </c>
      <c r="G2234" s="1" t="s">
        <v>285</v>
      </c>
      <c r="H2234" s="1" t="s">
        <v>43</v>
      </c>
      <c r="I2234" s="1" t="s">
        <v>44</v>
      </c>
      <c r="J2234" t="s">
        <v>45</v>
      </c>
      <c r="K2234" t="s">
        <v>46</v>
      </c>
      <c r="L2234" s="1" t="s">
        <v>12175</v>
      </c>
      <c r="M2234" s="1" t="s">
        <v>114</v>
      </c>
      <c r="N2234" s="1" t="s">
        <v>178</v>
      </c>
      <c r="O2234" s="1" t="s">
        <v>12638</v>
      </c>
      <c r="P2234" s="1" t="s">
        <v>12639</v>
      </c>
      <c r="Q2234">
        <v>92</v>
      </c>
      <c r="R2234">
        <v>22</v>
      </c>
      <c r="S2234">
        <v>70</v>
      </c>
      <c r="T2234">
        <v>10</v>
      </c>
      <c r="U2234">
        <v>3</v>
      </c>
      <c r="V2234">
        <v>100</v>
      </c>
      <c r="W2234" s="1" t="s">
        <v>151</v>
      </c>
      <c r="X2234" s="1" t="s">
        <v>152</v>
      </c>
      <c r="Y2234" s="1" t="s">
        <v>153</v>
      </c>
      <c r="Z2234">
        <v>38</v>
      </c>
      <c r="AA2234" s="2">
        <v>46058</v>
      </c>
      <c r="AB2234">
        <v>673528.09</v>
      </c>
      <c r="AC2234">
        <v>916053.19</v>
      </c>
      <c r="AD2234">
        <v>61964584.280000001</v>
      </c>
      <c r="AE2234" s="1" t="s">
        <v>55</v>
      </c>
      <c r="AF2234" s="2">
        <v>46173</v>
      </c>
      <c r="AG2234" s="2">
        <v>46071</v>
      </c>
      <c r="AH2234" s="2"/>
      <c r="AI2234" s="1" t="s">
        <v>91</v>
      </c>
      <c r="AJ2234" s="1" t="s">
        <v>92</v>
      </c>
    </row>
    <row r="2235" spans="1:36">
      <c r="A2235" s="1" t="s">
        <v>12640</v>
      </c>
      <c r="B2235" s="1" t="s">
        <v>12641</v>
      </c>
      <c r="C2235" s="1" t="s">
        <v>12642</v>
      </c>
      <c r="D2235" s="1" t="s">
        <v>887</v>
      </c>
      <c r="E2235" s="1" t="s">
        <v>714</v>
      </c>
      <c r="F2235" s="1" t="s">
        <v>97</v>
      </c>
      <c r="G2235" s="1" t="s">
        <v>715</v>
      </c>
      <c r="H2235" s="1" t="s">
        <v>43</v>
      </c>
      <c r="I2235" s="1" t="s">
        <v>44</v>
      </c>
      <c r="J2235" t="s">
        <v>65</v>
      </c>
      <c r="K2235" t="s">
        <v>66</v>
      </c>
      <c r="L2235" s="1" t="s">
        <v>12643</v>
      </c>
      <c r="M2235" s="1" t="s">
        <v>48</v>
      </c>
      <c r="N2235" s="1" t="s">
        <v>203</v>
      </c>
      <c r="O2235" s="1" t="s">
        <v>12644</v>
      </c>
      <c r="P2235" s="1" t="s">
        <v>12645</v>
      </c>
      <c r="Q2235">
        <v>0</v>
      </c>
      <c r="R2235">
        <v>0</v>
      </c>
      <c r="S2235">
        <v>0</v>
      </c>
      <c r="T2235">
        <v>10</v>
      </c>
      <c r="U2235">
        <v>5</v>
      </c>
      <c r="V2235">
        <v>100</v>
      </c>
      <c r="W2235" s="1" t="s">
        <v>161</v>
      </c>
      <c r="X2235" s="1" t="s">
        <v>162</v>
      </c>
      <c r="Y2235" s="1" t="s">
        <v>54</v>
      </c>
      <c r="Z2235">
        <v>9</v>
      </c>
      <c r="AA2235" s="2">
        <v>45900</v>
      </c>
      <c r="AB2235">
        <v>80969.53</v>
      </c>
      <c r="AC2235">
        <v>123463.54</v>
      </c>
      <c r="AD2235">
        <v>0</v>
      </c>
      <c r="AE2235" s="1" t="s">
        <v>55</v>
      </c>
      <c r="AF2235" s="2">
        <v>46181</v>
      </c>
      <c r="AG2235" s="2">
        <v>45905</v>
      </c>
      <c r="AH2235" s="2"/>
      <c r="AI2235" s="1" t="s">
        <v>56</v>
      </c>
      <c r="AJ2235" s="1" t="s">
        <v>57</v>
      </c>
    </row>
    <row r="2236" spans="1:36">
      <c r="A2236" s="1" t="s">
        <v>12646</v>
      </c>
      <c r="B2236" s="1" t="s">
        <v>12647</v>
      </c>
      <c r="C2236" s="1" t="s">
        <v>12648</v>
      </c>
      <c r="D2236" s="1" t="s">
        <v>494</v>
      </c>
      <c r="E2236" s="1" t="s">
        <v>79</v>
      </c>
      <c r="F2236" s="1" t="s">
        <v>363</v>
      </c>
      <c r="G2236" s="1" t="s">
        <v>495</v>
      </c>
      <c r="H2236" s="1" t="s">
        <v>43</v>
      </c>
      <c r="I2236" s="1" t="s">
        <v>44</v>
      </c>
      <c r="J2236" t="s">
        <v>65</v>
      </c>
      <c r="K2236" t="s">
        <v>66</v>
      </c>
      <c r="L2236" s="1" t="s">
        <v>12649</v>
      </c>
      <c r="M2236" s="1" t="s">
        <v>100</v>
      </c>
      <c r="N2236" s="1" t="s">
        <v>49</v>
      </c>
      <c r="O2236" s="1" t="s">
        <v>12650</v>
      </c>
      <c r="P2236" s="1" t="s">
        <v>12651</v>
      </c>
      <c r="Q2236">
        <v>48</v>
      </c>
      <c r="R2236">
        <v>2</v>
      </c>
      <c r="S2236">
        <v>46</v>
      </c>
      <c r="T2236">
        <v>10</v>
      </c>
      <c r="U2236">
        <v>3</v>
      </c>
      <c r="V2236">
        <v>50</v>
      </c>
      <c r="W2236" s="1" t="s">
        <v>229</v>
      </c>
      <c r="X2236" s="1" t="s">
        <v>230</v>
      </c>
      <c r="Y2236" s="1" t="s">
        <v>153</v>
      </c>
      <c r="Z2236">
        <v>33</v>
      </c>
      <c r="AA2236" s="2">
        <v>46037</v>
      </c>
      <c r="AB2236">
        <v>30795.68</v>
      </c>
      <c r="AC2236">
        <v>37710.879999999997</v>
      </c>
      <c r="AD2236">
        <v>1478192.64</v>
      </c>
      <c r="AE2236" s="1" t="s">
        <v>55</v>
      </c>
      <c r="AF2236" s="2">
        <v>46158</v>
      </c>
      <c r="AG2236" s="2">
        <v>46039</v>
      </c>
      <c r="AH2236" s="2"/>
      <c r="AI2236" s="1" t="s">
        <v>91</v>
      </c>
      <c r="AJ2236" s="1" t="s">
        <v>92</v>
      </c>
    </row>
    <row r="2237" spans="1:36">
      <c r="A2237" s="1" t="s">
        <v>12652</v>
      </c>
      <c r="B2237" s="1" t="s">
        <v>12653</v>
      </c>
      <c r="C2237" s="1" t="s">
        <v>12654</v>
      </c>
      <c r="D2237" s="1" t="s">
        <v>348</v>
      </c>
      <c r="E2237" s="1" t="s">
        <v>134</v>
      </c>
      <c r="F2237" s="1" t="s">
        <v>135</v>
      </c>
      <c r="G2237" s="1" t="s">
        <v>166</v>
      </c>
      <c r="H2237" s="1" t="s">
        <v>137</v>
      </c>
      <c r="I2237" s="1" t="s">
        <v>44</v>
      </c>
      <c r="J2237" t="s">
        <v>65</v>
      </c>
      <c r="K2237" t="s">
        <v>66</v>
      </c>
      <c r="L2237" s="1" t="s">
        <v>1241</v>
      </c>
      <c r="M2237" s="1" t="s">
        <v>168</v>
      </c>
      <c r="N2237" s="1" t="s">
        <v>101</v>
      </c>
      <c r="O2237" s="1" t="s">
        <v>12655</v>
      </c>
      <c r="P2237" s="1" t="s">
        <v>12656</v>
      </c>
      <c r="Q2237">
        <v>607</v>
      </c>
      <c r="R2237">
        <v>233</v>
      </c>
      <c r="S2237">
        <v>374</v>
      </c>
      <c r="T2237">
        <v>50</v>
      </c>
      <c r="U2237">
        <v>20</v>
      </c>
      <c r="V2237">
        <v>500</v>
      </c>
      <c r="W2237" s="1" t="s">
        <v>161</v>
      </c>
      <c r="X2237" s="1" t="s">
        <v>162</v>
      </c>
      <c r="Y2237" s="1" t="s">
        <v>54</v>
      </c>
      <c r="Z2237">
        <v>9</v>
      </c>
      <c r="AA2237" s="2">
        <v>45666</v>
      </c>
      <c r="AB2237">
        <v>16452.89</v>
      </c>
      <c r="AC2237">
        <v>19961.27</v>
      </c>
      <c r="AD2237">
        <v>9986904.2300000004</v>
      </c>
      <c r="AE2237" s="1" t="s">
        <v>55</v>
      </c>
      <c r="AF2237" s="2">
        <v>46167</v>
      </c>
      <c r="AG2237" s="2">
        <v>45673</v>
      </c>
      <c r="AH2237" s="2">
        <v>46228</v>
      </c>
      <c r="AI2237" s="1" t="s">
        <v>410</v>
      </c>
      <c r="AJ2237" s="1" t="s">
        <v>92</v>
      </c>
    </row>
    <row r="2238" spans="1:36">
      <c r="A2238" s="1" t="s">
        <v>12657</v>
      </c>
      <c r="B2238" s="1" t="s">
        <v>12658</v>
      </c>
      <c r="C2238" s="1" t="s">
        <v>12659</v>
      </c>
      <c r="D2238" s="1" t="s">
        <v>740</v>
      </c>
      <c r="E2238" s="1" t="s">
        <v>275</v>
      </c>
      <c r="F2238" s="1" t="s">
        <v>622</v>
      </c>
      <c r="G2238" s="1" t="s">
        <v>623</v>
      </c>
      <c r="H2238" s="1" t="s">
        <v>43</v>
      </c>
      <c r="I2238" s="1" t="s">
        <v>44</v>
      </c>
      <c r="J2238" t="s">
        <v>45</v>
      </c>
      <c r="K2238" t="s">
        <v>46</v>
      </c>
      <c r="L2238" s="1" t="s">
        <v>11152</v>
      </c>
      <c r="M2238" s="1" t="s">
        <v>168</v>
      </c>
      <c r="N2238" s="1" t="s">
        <v>49</v>
      </c>
      <c r="O2238" s="1" t="s">
        <v>12660</v>
      </c>
      <c r="P2238" s="1" t="s">
        <v>12661</v>
      </c>
      <c r="Q2238">
        <v>179</v>
      </c>
      <c r="R2238">
        <v>40</v>
      </c>
      <c r="S2238">
        <v>139</v>
      </c>
      <c r="T2238">
        <v>60</v>
      </c>
      <c r="U2238">
        <v>18</v>
      </c>
      <c r="V2238">
        <v>240</v>
      </c>
      <c r="W2238" s="1" t="s">
        <v>52</v>
      </c>
      <c r="X2238" s="1" t="s">
        <v>53</v>
      </c>
      <c r="Y2238" s="1" t="s">
        <v>54</v>
      </c>
      <c r="Z2238">
        <v>2</v>
      </c>
      <c r="AA2238" s="2">
        <v>45684</v>
      </c>
      <c r="AB2238">
        <v>163940.65</v>
      </c>
      <c r="AC2238">
        <v>209161.75</v>
      </c>
      <c r="AD2238">
        <v>29345376.350000001</v>
      </c>
      <c r="AE2238" s="1" t="s">
        <v>55</v>
      </c>
      <c r="AF2238" s="2">
        <v>46181</v>
      </c>
      <c r="AG2238" s="2">
        <v>45685</v>
      </c>
      <c r="AH2238" s="2"/>
      <c r="AI2238" s="1" t="s">
        <v>91</v>
      </c>
      <c r="AJ2238" s="1" t="s">
        <v>92</v>
      </c>
    </row>
    <row r="2239" spans="1:36">
      <c r="A2239" s="1" t="s">
        <v>12662</v>
      </c>
      <c r="B2239" s="1" t="s">
        <v>12663</v>
      </c>
      <c r="C2239" s="1" t="s">
        <v>12664</v>
      </c>
      <c r="D2239" s="1" t="s">
        <v>662</v>
      </c>
      <c r="E2239" s="1" t="s">
        <v>186</v>
      </c>
      <c r="F2239" s="1" t="s">
        <v>80</v>
      </c>
      <c r="G2239" s="1" t="s">
        <v>285</v>
      </c>
      <c r="H2239" s="1" t="s">
        <v>43</v>
      </c>
      <c r="I2239" s="1" t="s">
        <v>44</v>
      </c>
      <c r="J2239" t="s">
        <v>45</v>
      </c>
      <c r="K2239" t="s">
        <v>46</v>
      </c>
      <c r="L2239" s="1" t="s">
        <v>7912</v>
      </c>
      <c r="M2239" s="1" t="s">
        <v>139</v>
      </c>
      <c r="N2239" s="1" t="s">
        <v>101</v>
      </c>
      <c r="O2239" s="1" t="s">
        <v>12665</v>
      </c>
      <c r="P2239" s="1" t="s">
        <v>12666</v>
      </c>
      <c r="Q2239">
        <v>24</v>
      </c>
      <c r="R2239">
        <v>7</v>
      </c>
      <c r="S2239">
        <v>17</v>
      </c>
      <c r="T2239">
        <v>15</v>
      </c>
      <c r="U2239">
        <v>7</v>
      </c>
      <c r="V2239">
        <v>75</v>
      </c>
      <c r="W2239" s="1" t="s">
        <v>259</v>
      </c>
      <c r="X2239" s="1" t="s">
        <v>260</v>
      </c>
      <c r="Y2239" s="1" t="s">
        <v>54</v>
      </c>
      <c r="Z2239">
        <v>8</v>
      </c>
      <c r="AA2239" s="2">
        <v>45952</v>
      </c>
      <c r="AB2239">
        <v>1048042.36</v>
      </c>
      <c r="AC2239">
        <v>1530684.5</v>
      </c>
      <c r="AD2239">
        <v>25153016.640000001</v>
      </c>
      <c r="AE2239" s="1" t="s">
        <v>55</v>
      </c>
      <c r="AF2239" s="2">
        <v>46178</v>
      </c>
      <c r="AG2239" s="2">
        <v>45963</v>
      </c>
      <c r="AH2239" s="2"/>
      <c r="AI2239" s="1" t="s">
        <v>91</v>
      </c>
      <c r="AJ2239" s="1" t="s">
        <v>92</v>
      </c>
    </row>
    <row r="2240" spans="1:36">
      <c r="A2240" s="1" t="s">
        <v>12667</v>
      </c>
      <c r="B2240" s="1" t="s">
        <v>12668</v>
      </c>
      <c r="C2240" s="1" t="s">
        <v>12669</v>
      </c>
      <c r="D2240" s="1" t="s">
        <v>799</v>
      </c>
      <c r="E2240" s="1" t="s">
        <v>254</v>
      </c>
      <c r="F2240" s="1" t="s">
        <v>135</v>
      </c>
      <c r="G2240" s="1" t="s">
        <v>136</v>
      </c>
      <c r="H2240" s="1" t="s">
        <v>137</v>
      </c>
      <c r="I2240" s="1" t="s">
        <v>44</v>
      </c>
      <c r="J2240" t="s">
        <v>82</v>
      </c>
      <c r="K2240" t="s">
        <v>83</v>
      </c>
      <c r="L2240" s="1" t="s">
        <v>12670</v>
      </c>
      <c r="M2240" s="1" t="s">
        <v>85</v>
      </c>
      <c r="N2240" s="1" t="s">
        <v>69</v>
      </c>
      <c r="O2240" s="1" t="s">
        <v>12671</v>
      </c>
      <c r="P2240" s="1" t="s">
        <v>12672</v>
      </c>
      <c r="Q2240">
        <v>679</v>
      </c>
      <c r="R2240">
        <v>20</v>
      </c>
      <c r="S2240">
        <v>659</v>
      </c>
      <c r="T2240">
        <v>100</v>
      </c>
      <c r="U2240">
        <v>50</v>
      </c>
      <c r="V2240">
        <v>400</v>
      </c>
      <c r="W2240" s="1" t="s">
        <v>151</v>
      </c>
      <c r="X2240" s="1" t="s">
        <v>152</v>
      </c>
      <c r="Y2240" s="1" t="s">
        <v>153</v>
      </c>
      <c r="Z2240">
        <v>38</v>
      </c>
      <c r="AA2240" s="2">
        <v>45821</v>
      </c>
      <c r="AB2240">
        <v>11430.56</v>
      </c>
      <c r="AC2240">
        <v>15496.13</v>
      </c>
      <c r="AD2240">
        <v>7761350.2400000002</v>
      </c>
      <c r="AE2240" s="1" t="s">
        <v>55</v>
      </c>
      <c r="AF2240" s="2">
        <v>46198</v>
      </c>
      <c r="AG2240" s="2">
        <v>45831</v>
      </c>
      <c r="AH2240" s="2">
        <v>46440</v>
      </c>
      <c r="AI2240" s="1" t="s">
        <v>410</v>
      </c>
      <c r="AJ2240" s="1" t="s">
        <v>92</v>
      </c>
    </row>
    <row r="2241" spans="1:36">
      <c r="A2241" s="1" t="s">
        <v>12673</v>
      </c>
      <c r="B2241" s="1" t="s">
        <v>12674</v>
      </c>
      <c r="C2241" s="1" t="s">
        <v>12675</v>
      </c>
      <c r="D2241" s="1" t="s">
        <v>621</v>
      </c>
      <c r="E2241" s="1" t="s">
        <v>265</v>
      </c>
      <c r="F2241" s="1" t="s">
        <v>622</v>
      </c>
      <c r="G2241" s="1" t="s">
        <v>693</v>
      </c>
      <c r="H2241" s="1" t="s">
        <v>43</v>
      </c>
      <c r="I2241" s="1" t="s">
        <v>44</v>
      </c>
      <c r="J2241" t="s">
        <v>45</v>
      </c>
      <c r="K2241" t="s">
        <v>46</v>
      </c>
      <c r="L2241" s="1" t="s">
        <v>12676</v>
      </c>
      <c r="M2241" s="1" t="s">
        <v>168</v>
      </c>
      <c r="N2241" s="1" t="s">
        <v>115</v>
      </c>
      <c r="O2241" s="1" t="s">
        <v>12677</v>
      </c>
      <c r="P2241" s="1" t="s">
        <v>12678</v>
      </c>
      <c r="Q2241">
        <v>-6</v>
      </c>
      <c r="R2241">
        <v>98</v>
      </c>
      <c r="S2241">
        <v>506</v>
      </c>
      <c r="T2241">
        <v>100</v>
      </c>
      <c r="U2241">
        <v>30</v>
      </c>
      <c r="V2241">
        <v>800</v>
      </c>
      <c r="W2241" s="1" t="s">
        <v>259</v>
      </c>
      <c r="X2241" s="1" t="s">
        <v>260</v>
      </c>
      <c r="Y2241" s="1" t="s">
        <v>54</v>
      </c>
      <c r="Z2241">
        <v>10</v>
      </c>
      <c r="AA2241" s="2">
        <v>45907</v>
      </c>
      <c r="AB2241">
        <v>907832.81</v>
      </c>
      <c r="AC2241">
        <v>1323121.31</v>
      </c>
      <c r="AD2241">
        <v>548331017.20000005</v>
      </c>
      <c r="AE2241" s="1" t="s">
        <v>55</v>
      </c>
      <c r="AF2241" s="2">
        <v>46195</v>
      </c>
      <c r="AG2241" s="2">
        <v>45912</v>
      </c>
      <c r="AH2241" s="2"/>
      <c r="AI2241" s="1" t="s">
        <v>91</v>
      </c>
      <c r="AJ2241" s="1" t="s">
        <v>92</v>
      </c>
    </row>
    <row r="2242" spans="1:36">
      <c r="A2242" s="1" t="s">
        <v>12679</v>
      </c>
      <c r="B2242" s="1" t="s">
        <v>12680</v>
      </c>
      <c r="C2242" s="1" t="s">
        <v>12681</v>
      </c>
      <c r="D2242" s="1" t="s">
        <v>455</v>
      </c>
      <c r="E2242" s="1" t="s">
        <v>62</v>
      </c>
      <c r="F2242" s="1" t="s">
        <v>135</v>
      </c>
      <c r="G2242" s="1" t="s">
        <v>166</v>
      </c>
      <c r="H2242" s="1" t="s">
        <v>137</v>
      </c>
      <c r="I2242" s="1" t="s">
        <v>44</v>
      </c>
      <c r="J2242" t="s">
        <v>82</v>
      </c>
      <c r="K2242" t="s">
        <v>83</v>
      </c>
      <c r="L2242" s="1" t="s">
        <v>8697</v>
      </c>
      <c r="M2242" s="1" t="s">
        <v>100</v>
      </c>
      <c r="N2242" s="1" t="s">
        <v>236</v>
      </c>
      <c r="O2242" s="1" t="s">
        <v>12682</v>
      </c>
      <c r="P2242" s="1" t="s">
        <v>12683</v>
      </c>
      <c r="Q2242">
        <v>759</v>
      </c>
      <c r="R2242">
        <v>155</v>
      </c>
      <c r="S2242">
        <v>604</v>
      </c>
      <c r="T2242">
        <v>100</v>
      </c>
      <c r="U2242">
        <v>30</v>
      </c>
      <c r="V2242">
        <v>1000</v>
      </c>
      <c r="W2242" s="1" t="s">
        <v>308</v>
      </c>
      <c r="X2242" s="1" t="s">
        <v>309</v>
      </c>
      <c r="Y2242" s="1" t="s">
        <v>74</v>
      </c>
      <c r="Z2242">
        <v>21</v>
      </c>
      <c r="AA2242" s="2">
        <v>45699</v>
      </c>
      <c r="AB2242">
        <v>42226.46</v>
      </c>
      <c r="AC2242">
        <v>55659.81</v>
      </c>
      <c r="AD2242">
        <v>32049883.140000001</v>
      </c>
      <c r="AE2242" s="1" t="s">
        <v>55</v>
      </c>
      <c r="AF2242" s="2">
        <v>46163</v>
      </c>
      <c r="AG2242" s="2">
        <v>45702</v>
      </c>
      <c r="AH2242" s="2">
        <v>46516</v>
      </c>
      <c r="AI2242" s="1" t="s">
        <v>91</v>
      </c>
      <c r="AJ2242" s="1" t="s">
        <v>92</v>
      </c>
    </row>
    <row r="2243" spans="1:36">
      <c r="A2243" s="1" t="s">
        <v>12684</v>
      </c>
      <c r="B2243" s="1" t="s">
        <v>12685</v>
      </c>
      <c r="C2243" s="1" t="s">
        <v>12686</v>
      </c>
      <c r="D2243" s="1" t="s">
        <v>508</v>
      </c>
      <c r="E2243" s="1" t="s">
        <v>146</v>
      </c>
      <c r="F2243" s="1" t="s">
        <v>244</v>
      </c>
      <c r="G2243" s="1" t="s">
        <v>778</v>
      </c>
      <c r="H2243" s="1" t="s">
        <v>43</v>
      </c>
      <c r="I2243" s="1" t="s">
        <v>44</v>
      </c>
      <c r="J2243" t="s">
        <v>82</v>
      </c>
      <c r="K2243" t="s">
        <v>83</v>
      </c>
      <c r="L2243" s="1" t="s">
        <v>12687</v>
      </c>
      <c r="M2243" s="1" t="s">
        <v>85</v>
      </c>
      <c r="N2243" s="1" t="s">
        <v>69</v>
      </c>
      <c r="O2243" s="1" t="s">
        <v>12688</v>
      </c>
      <c r="P2243" s="1" t="s">
        <v>12689</v>
      </c>
      <c r="Q2243">
        <v>353</v>
      </c>
      <c r="R2243">
        <v>46</v>
      </c>
      <c r="S2243">
        <v>307</v>
      </c>
      <c r="T2243">
        <v>50</v>
      </c>
      <c r="U2243">
        <v>15</v>
      </c>
      <c r="V2243">
        <v>400</v>
      </c>
      <c r="W2243" s="1" t="s">
        <v>88</v>
      </c>
      <c r="X2243" s="1" t="s">
        <v>89</v>
      </c>
      <c r="Y2243" s="1" t="s">
        <v>90</v>
      </c>
      <c r="Z2243">
        <v>31</v>
      </c>
      <c r="AA2243" s="2">
        <v>46047</v>
      </c>
      <c r="AB2243">
        <v>277225.59999999998</v>
      </c>
      <c r="AC2243">
        <v>326314.42</v>
      </c>
      <c r="AD2243">
        <v>97860636.799999997</v>
      </c>
      <c r="AE2243" s="1" t="s">
        <v>55</v>
      </c>
      <c r="AF2243" s="2">
        <v>46176</v>
      </c>
      <c r="AG2243" s="2">
        <v>46062</v>
      </c>
      <c r="AH2243" s="2"/>
      <c r="AI2243" s="1" t="s">
        <v>91</v>
      </c>
      <c r="AJ2243" s="1" t="s">
        <v>92</v>
      </c>
    </row>
    <row r="2244" spans="1:36">
      <c r="A2244" s="1" t="s">
        <v>12690</v>
      </c>
      <c r="B2244" s="1" t="s">
        <v>12691</v>
      </c>
      <c r="C2244" s="1" t="s">
        <v>12692</v>
      </c>
      <c r="D2244" s="1" t="s">
        <v>1325</v>
      </c>
      <c r="E2244" s="1" t="s">
        <v>62</v>
      </c>
      <c r="F2244" s="1" t="s">
        <v>363</v>
      </c>
      <c r="G2244" s="1" t="s">
        <v>400</v>
      </c>
      <c r="H2244" s="1" t="s">
        <v>43</v>
      </c>
      <c r="I2244" s="1" t="s">
        <v>44</v>
      </c>
      <c r="J2244" t="s">
        <v>65</v>
      </c>
      <c r="K2244" t="s">
        <v>66</v>
      </c>
      <c r="L2244" s="1" t="s">
        <v>5818</v>
      </c>
      <c r="M2244" s="1" t="s">
        <v>68</v>
      </c>
      <c r="N2244" s="1" t="s">
        <v>101</v>
      </c>
      <c r="O2244" s="1" t="s">
        <v>12693</v>
      </c>
      <c r="P2244" s="1" t="s">
        <v>12694</v>
      </c>
      <c r="Q2244">
        <v>122</v>
      </c>
      <c r="R2244">
        <v>7</v>
      </c>
      <c r="S2244">
        <v>115</v>
      </c>
      <c r="U2244">
        <v>12</v>
      </c>
      <c r="V2244">
        <v>125</v>
      </c>
      <c r="W2244" s="1" t="s">
        <v>52</v>
      </c>
      <c r="X2244" s="1" t="s">
        <v>53</v>
      </c>
      <c r="Y2244" s="1" t="s">
        <v>54</v>
      </c>
      <c r="Z2244">
        <v>6</v>
      </c>
      <c r="AA2244" s="2">
        <v>45860</v>
      </c>
      <c r="AB2244">
        <v>39237.33</v>
      </c>
      <c r="AC2244">
        <v>55824.24</v>
      </c>
      <c r="AD2244">
        <v>4786954.26</v>
      </c>
      <c r="AE2244" s="1" t="s">
        <v>55</v>
      </c>
      <c r="AF2244" s="2">
        <v>46146</v>
      </c>
      <c r="AG2244" s="2">
        <v>45875</v>
      </c>
      <c r="AH2244" s="2"/>
      <c r="AI2244" s="1" t="s">
        <v>91</v>
      </c>
      <c r="AJ2244" s="1" t="s">
        <v>92</v>
      </c>
    </row>
    <row r="2245" spans="1:36">
      <c r="A2245" s="1" t="s">
        <v>12695</v>
      </c>
      <c r="B2245" s="1" t="s">
        <v>12696</v>
      </c>
      <c r="C2245" s="1" t="s">
        <v>12697</v>
      </c>
      <c r="D2245" s="1" t="s">
        <v>413</v>
      </c>
      <c r="E2245" s="1" t="s">
        <v>146</v>
      </c>
      <c r="F2245" s="1" t="s">
        <v>244</v>
      </c>
      <c r="G2245" s="1" t="s">
        <v>778</v>
      </c>
      <c r="H2245" s="1" t="s">
        <v>43</v>
      </c>
      <c r="I2245" s="1" t="s">
        <v>44</v>
      </c>
      <c r="J2245" t="s">
        <v>45</v>
      </c>
      <c r="K2245" t="s">
        <v>46</v>
      </c>
      <c r="L2245" s="1" t="s">
        <v>663</v>
      </c>
      <c r="M2245" s="1" t="s">
        <v>126</v>
      </c>
      <c r="N2245" s="1" t="s">
        <v>178</v>
      </c>
      <c r="O2245" s="1" t="s">
        <v>12698</v>
      </c>
      <c r="P2245" s="1" t="s">
        <v>12699</v>
      </c>
      <c r="Q2245">
        <v>81</v>
      </c>
      <c r="R2245">
        <v>31</v>
      </c>
      <c r="S2245">
        <v>50</v>
      </c>
      <c r="T2245">
        <v>30</v>
      </c>
      <c r="U2245">
        <v>15</v>
      </c>
      <c r="V2245">
        <v>180</v>
      </c>
      <c r="W2245" s="1" t="s">
        <v>72</v>
      </c>
      <c r="X2245" s="1" t="s">
        <v>73</v>
      </c>
      <c r="Y2245" s="1" t="s">
        <v>74</v>
      </c>
      <c r="Z2245">
        <v>17</v>
      </c>
      <c r="AA2245" s="2">
        <v>45798</v>
      </c>
      <c r="AB2245">
        <v>55162.57</v>
      </c>
      <c r="AC2245">
        <v>84207.52</v>
      </c>
      <c r="AD2245">
        <v>4468168.17</v>
      </c>
      <c r="AE2245" s="1" t="s">
        <v>55</v>
      </c>
      <c r="AF2245" s="2">
        <v>46164</v>
      </c>
      <c r="AG2245" s="2">
        <v>45800</v>
      </c>
      <c r="AH2245" s="2"/>
      <c r="AI2245" s="1" t="s">
        <v>91</v>
      </c>
      <c r="AJ2245" s="1" t="s">
        <v>92</v>
      </c>
    </row>
    <row r="2246" spans="1:36">
      <c r="A2246" s="1" t="s">
        <v>12700</v>
      </c>
      <c r="B2246" s="1" t="s">
        <v>12701</v>
      </c>
      <c r="C2246" s="1" t="s">
        <v>12702</v>
      </c>
      <c r="D2246" s="1" t="s">
        <v>1617</v>
      </c>
      <c r="E2246" s="1" t="s">
        <v>62</v>
      </c>
      <c r="F2246" s="1" t="s">
        <v>80</v>
      </c>
      <c r="G2246" s="1" t="s">
        <v>176</v>
      </c>
      <c r="H2246" s="1" t="s">
        <v>43</v>
      </c>
      <c r="I2246" s="1" t="s">
        <v>44</v>
      </c>
      <c r="J2246" t="s">
        <v>65</v>
      </c>
      <c r="K2246" t="s">
        <v>66</v>
      </c>
      <c r="L2246" s="1" t="s">
        <v>1167</v>
      </c>
      <c r="M2246" s="1" t="s">
        <v>168</v>
      </c>
      <c r="N2246" s="1" t="s">
        <v>101</v>
      </c>
      <c r="O2246" s="1" t="s">
        <v>12703</v>
      </c>
      <c r="P2246" s="1" t="s">
        <v>12704</v>
      </c>
      <c r="Q2246">
        <v>4</v>
      </c>
      <c r="R2246">
        <v>0</v>
      </c>
      <c r="S2246">
        <v>4</v>
      </c>
      <c r="T2246">
        <v>75</v>
      </c>
      <c r="U2246">
        <v>22</v>
      </c>
      <c r="V2246">
        <v>300</v>
      </c>
      <c r="W2246" s="1" t="s">
        <v>181</v>
      </c>
      <c r="X2246" s="1" t="s">
        <v>182</v>
      </c>
      <c r="Y2246" s="1" t="s">
        <v>54</v>
      </c>
      <c r="Z2246">
        <v>8</v>
      </c>
      <c r="AA2246" s="2">
        <v>45738</v>
      </c>
      <c r="AB2246">
        <v>550099.96</v>
      </c>
      <c r="AC2246">
        <v>649022.15</v>
      </c>
      <c r="AD2246">
        <v>2200399.84</v>
      </c>
      <c r="AE2246" s="1" t="s">
        <v>55</v>
      </c>
      <c r="AF2246" s="2">
        <v>46163</v>
      </c>
      <c r="AG2246" s="2">
        <v>45749</v>
      </c>
      <c r="AH2246" s="2"/>
      <c r="AI2246" s="1" t="s">
        <v>129</v>
      </c>
      <c r="AJ2246" s="1" t="s">
        <v>57</v>
      </c>
    </row>
    <row r="2247" spans="1:36">
      <c r="A2247" s="1" t="s">
        <v>12705</v>
      </c>
      <c r="B2247" s="1" t="s">
        <v>12706</v>
      </c>
      <c r="C2247" s="1" t="s">
        <v>12707</v>
      </c>
      <c r="D2247" s="1" t="s">
        <v>253</v>
      </c>
      <c r="E2247" s="1" t="s">
        <v>254</v>
      </c>
      <c r="F2247" s="1" t="s">
        <v>217</v>
      </c>
      <c r="G2247" s="1" t="s">
        <v>255</v>
      </c>
      <c r="H2247" s="1" t="s">
        <v>43</v>
      </c>
      <c r="I2247" s="1" t="s">
        <v>44</v>
      </c>
      <c r="J2247" t="s">
        <v>82</v>
      </c>
      <c r="K2247" t="s">
        <v>83</v>
      </c>
      <c r="L2247" s="1" t="s">
        <v>12708</v>
      </c>
      <c r="M2247" s="1" t="s">
        <v>126</v>
      </c>
      <c r="N2247" s="1" t="s">
        <v>49</v>
      </c>
      <c r="O2247" s="1" t="s">
        <v>12709</v>
      </c>
      <c r="P2247" s="1" t="s">
        <v>2937</v>
      </c>
      <c r="Q2247">
        <v>510</v>
      </c>
      <c r="R2247">
        <v>28</v>
      </c>
      <c r="S2247">
        <v>482</v>
      </c>
      <c r="U2247">
        <v>16</v>
      </c>
      <c r="V2247">
        <v>400</v>
      </c>
      <c r="W2247" s="1" t="s">
        <v>161</v>
      </c>
      <c r="X2247" s="1" t="s">
        <v>162</v>
      </c>
      <c r="Y2247" s="1" t="s">
        <v>54</v>
      </c>
      <c r="Z2247">
        <v>9</v>
      </c>
      <c r="AA2247" s="2">
        <v>46053</v>
      </c>
      <c r="AB2247">
        <v>374114.68</v>
      </c>
      <c r="AC2247">
        <v>559880.28</v>
      </c>
      <c r="AD2247">
        <v>190798486.80000001</v>
      </c>
      <c r="AE2247" s="1" t="s">
        <v>55</v>
      </c>
      <c r="AF2247" s="2">
        <v>46174</v>
      </c>
      <c r="AG2247" s="2">
        <v>46066</v>
      </c>
      <c r="AH2247" s="2"/>
      <c r="AI2247" s="1" t="s">
        <v>410</v>
      </c>
      <c r="AJ2247" s="1" t="s">
        <v>92</v>
      </c>
    </row>
    <row r="2248" spans="1:36">
      <c r="A2248" s="1" t="s">
        <v>12710</v>
      </c>
      <c r="B2248" s="1" t="s">
        <v>12711</v>
      </c>
      <c r="C2248" s="1" t="s">
        <v>12712</v>
      </c>
      <c r="D2248" s="1" t="s">
        <v>284</v>
      </c>
      <c r="E2248" s="1" t="s">
        <v>186</v>
      </c>
      <c r="F2248" s="1" t="s">
        <v>80</v>
      </c>
      <c r="G2248" s="1" t="s">
        <v>176</v>
      </c>
      <c r="H2248" s="1" t="s">
        <v>43</v>
      </c>
      <c r="I2248" s="1" t="s">
        <v>44</v>
      </c>
      <c r="J2248" t="s">
        <v>82</v>
      </c>
      <c r="K2248" t="s">
        <v>83</v>
      </c>
      <c r="L2248" s="1" t="s">
        <v>12078</v>
      </c>
      <c r="M2248" s="1" t="s">
        <v>48</v>
      </c>
      <c r="N2248" s="1" t="s">
        <v>278</v>
      </c>
      <c r="O2248" s="1" t="s">
        <v>12713</v>
      </c>
      <c r="P2248" s="1" t="s">
        <v>12714</v>
      </c>
      <c r="Q2248">
        <v>144</v>
      </c>
      <c r="R2248">
        <v>11</v>
      </c>
      <c r="S2248">
        <v>133</v>
      </c>
      <c r="T2248">
        <v>50</v>
      </c>
      <c r="U2248">
        <v>20</v>
      </c>
      <c r="V2248">
        <v>500</v>
      </c>
      <c r="W2248" s="1" t="s">
        <v>308</v>
      </c>
      <c r="X2248" s="1" t="s">
        <v>309</v>
      </c>
      <c r="Y2248" s="1" t="s">
        <v>74</v>
      </c>
      <c r="Z2248">
        <v>19</v>
      </c>
      <c r="AA2248" s="2">
        <v>46035</v>
      </c>
      <c r="AB2248">
        <v>1391448.57</v>
      </c>
      <c r="AC2248">
        <v>2068795.66</v>
      </c>
      <c r="AD2248">
        <v>200368594.09999999</v>
      </c>
      <c r="AE2248" s="1" t="s">
        <v>55</v>
      </c>
      <c r="AF2248" s="2">
        <v>46184</v>
      </c>
      <c r="AG2248" s="2">
        <v>46038</v>
      </c>
      <c r="AH2248" s="2"/>
      <c r="AI2248" s="1" t="s">
        <v>91</v>
      </c>
      <c r="AJ2248" s="1" t="s">
        <v>92</v>
      </c>
    </row>
    <row r="2249" spans="1:36">
      <c r="A2249" s="1" t="s">
        <v>12715</v>
      </c>
      <c r="B2249" s="1" t="s">
        <v>12716</v>
      </c>
      <c r="C2249" s="1" t="s">
        <v>12717</v>
      </c>
      <c r="D2249" s="1" t="s">
        <v>39</v>
      </c>
      <c r="E2249" s="1" t="s">
        <v>40</v>
      </c>
      <c r="F2249" s="1" t="s">
        <v>41</v>
      </c>
      <c r="G2249" s="1" t="s">
        <v>42</v>
      </c>
      <c r="H2249" s="1" t="s">
        <v>43</v>
      </c>
      <c r="I2249" s="1" t="s">
        <v>44</v>
      </c>
      <c r="J2249" t="s">
        <v>65</v>
      </c>
      <c r="K2249" t="s">
        <v>66</v>
      </c>
      <c r="L2249" s="1" t="s">
        <v>2301</v>
      </c>
      <c r="M2249" s="1" t="s">
        <v>68</v>
      </c>
      <c r="N2249" s="1" t="s">
        <v>278</v>
      </c>
      <c r="O2249" s="1" t="s">
        <v>12718</v>
      </c>
      <c r="P2249" s="1" t="s">
        <v>12719</v>
      </c>
      <c r="Q2249">
        <v>93</v>
      </c>
      <c r="R2249">
        <v>18</v>
      </c>
      <c r="S2249">
        <v>75</v>
      </c>
      <c r="T2249">
        <v>75</v>
      </c>
      <c r="U2249">
        <v>22</v>
      </c>
      <c r="V2249">
        <v>750</v>
      </c>
      <c r="W2249" s="1" t="s">
        <v>229</v>
      </c>
      <c r="X2249" s="1" t="s">
        <v>230</v>
      </c>
      <c r="Y2249" s="1" t="s">
        <v>153</v>
      </c>
      <c r="Z2249">
        <v>31</v>
      </c>
      <c r="AA2249" s="2">
        <v>45671</v>
      </c>
      <c r="AB2249">
        <v>21364.84</v>
      </c>
      <c r="AC2249">
        <v>31248.34</v>
      </c>
      <c r="AD2249">
        <v>1986930.12</v>
      </c>
      <c r="AE2249" s="1" t="s">
        <v>55</v>
      </c>
      <c r="AF2249" s="2">
        <v>46148</v>
      </c>
      <c r="AG2249" s="2">
        <v>45675</v>
      </c>
      <c r="AH2249" s="2"/>
      <c r="AI2249" s="1" t="s">
        <v>91</v>
      </c>
      <c r="AJ2249" s="1" t="s">
        <v>92</v>
      </c>
    </row>
    <row r="2250" spans="1:36">
      <c r="A2250" s="1" t="s">
        <v>12720</v>
      </c>
      <c r="B2250" s="1" t="s">
        <v>12721</v>
      </c>
      <c r="C2250" s="1"/>
      <c r="D2250" s="1" t="s">
        <v>1179</v>
      </c>
      <c r="E2250" s="1" t="s">
        <v>110</v>
      </c>
      <c r="F2250" s="1" t="s">
        <v>41</v>
      </c>
      <c r="G2250" s="1" t="s">
        <v>147</v>
      </c>
      <c r="H2250" s="1" t="s">
        <v>43</v>
      </c>
      <c r="I2250" s="1" t="s">
        <v>44</v>
      </c>
      <c r="J2250" t="s">
        <v>82</v>
      </c>
      <c r="K2250" t="s">
        <v>83</v>
      </c>
      <c r="L2250" s="1" t="s">
        <v>12722</v>
      </c>
      <c r="M2250" s="1" t="s">
        <v>68</v>
      </c>
      <c r="N2250" s="1" t="s">
        <v>115</v>
      </c>
      <c r="O2250" s="1" t="s">
        <v>12723</v>
      </c>
      <c r="P2250" s="1" t="s">
        <v>5450</v>
      </c>
      <c r="Q2250">
        <v>31</v>
      </c>
      <c r="R2250">
        <v>6</v>
      </c>
      <c r="S2250">
        <v>25</v>
      </c>
      <c r="T2250">
        <v>15</v>
      </c>
      <c r="U2250">
        <v>4</v>
      </c>
      <c r="V2250">
        <v>90</v>
      </c>
      <c r="W2250" s="1" t="s">
        <v>308</v>
      </c>
      <c r="X2250" s="1" t="s">
        <v>309</v>
      </c>
      <c r="Y2250" s="1" t="s">
        <v>74</v>
      </c>
      <c r="Z2250">
        <v>25</v>
      </c>
      <c r="AA2250" s="2">
        <v>46177</v>
      </c>
      <c r="AB2250">
        <v>100800.73</v>
      </c>
      <c r="AC2250">
        <v>151814.16</v>
      </c>
      <c r="AD2250">
        <v>3124822.63</v>
      </c>
      <c r="AE2250" s="1" t="s">
        <v>55</v>
      </c>
      <c r="AF2250" s="2">
        <v>46162</v>
      </c>
      <c r="AG2250" s="2">
        <v>46182</v>
      </c>
      <c r="AH2250" s="2"/>
      <c r="AI2250" s="1" t="s">
        <v>91</v>
      </c>
      <c r="AJ2250" s="1" t="s">
        <v>92</v>
      </c>
    </row>
    <row r="2251" spans="1:36">
      <c r="A2251" s="1" t="s">
        <v>12724</v>
      </c>
      <c r="B2251" s="1" t="s">
        <v>12725</v>
      </c>
      <c r="C2251" s="1" t="s">
        <v>12726</v>
      </c>
      <c r="D2251" s="1" t="s">
        <v>145</v>
      </c>
      <c r="E2251" s="1" t="s">
        <v>146</v>
      </c>
      <c r="F2251" s="1" t="s">
        <v>41</v>
      </c>
      <c r="G2251" s="1" t="s">
        <v>147</v>
      </c>
      <c r="H2251" s="1" t="s">
        <v>43</v>
      </c>
      <c r="I2251" s="1" t="s">
        <v>44</v>
      </c>
      <c r="J2251" t="s">
        <v>65</v>
      </c>
      <c r="K2251" t="s">
        <v>66</v>
      </c>
      <c r="L2251" s="1" t="s">
        <v>12727</v>
      </c>
      <c r="M2251" s="1" t="s">
        <v>168</v>
      </c>
      <c r="N2251" s="1" t="s">
        <v>178</v>
      </c>
      <c r="O2251" s="1" t="s">
        <v>12728</v>
      </c>
      <c r="P2251" s="1" t="s">
        <v>12729</v>
      </c>
      <c r="Q2251">
        <v>12</v>
      </c>
      <c r="R2251">
        <v>0</v>
      </c>
      <c r="S2251">
        <v>12</v>
      </c>
      <c r="T2251">
        <v>60</v>
      </c>
      <c r="U2251">
        <v>18</v>
      </c>
      <c r="V2251">
        <v>360</v>
      </c>
      <c r="W2251" s="1" t="s">
        <v>181</v>
      </c>
      <c r="X2251" s="1" t="s">
        <v>182</v>
      </c>
      <c r="Y2251" s="1" t="s">
        <v>54</v>
      </c>
      <c r="Z2251">
        <v>11</v>
      </c>
      <c r="AA2251" s="2">
        <v>46162</v>
      </c>
      <c r="AB2251">
        <v>53275.12</v>
      </c>
      <c r="AC2251">
        <v>62892.480000000003</v>
      </c>
      <c r="AD2251">
        <v>639301.43999999994</v>
      </c>
      <c r="AE2251" s="1" t="s">
        <v>55</v>
      </c>
      <c r="AF2251" s="2">
        <v>46184</v>
      </c>
      <c r="AG2251" s="2">
        <v>46164</v>
      </c>
      <c r="AH2251" s="2"/>
      <c r="AI2251" s="1" t="s">
        <v>129</v>
      </c>
      <c r="AJ2251" s="1" t="s">
        <v>57</v>
      </c>
    </row>
    <row r="2252" spans="1:36">
      <c r="A2252" s="1" t="s">
        <v>12730</v>
      </c>
      <c r="B2252" s="1" t="s">
        <v>12731</v>
      </c>
      <c r="C2252" s="1" t="s">
        <v>12732</v>
      </c>
      <c r="D2252" s="1" t="s">
        <v>274</v>
      </c>
      <c r="E2252" s="1" t="s">
        <v>275</v>
      </c>
      <c r="F2252" s="1" t="s">
        <v>266</v>
      </c>
      <c r="G2252" s="1" t="s">
        <v>267</v>
      </c>
      <c r="H2252" s="1" t="s">
        <v>43</v>
      </c>
      <c r="I2252" s="1" t="s">
        <v>44</v>
      </c>
      <c r="J2252" t="s">
        <v>82</v>
      </c>
      <c r="K2252" t="s">
        <v>83</v>
      </c>
      <c r="L2252" s="1" t="s">
        <v>171</v>
      </c>
      <c r="M2252" s="1" t="s">
        <v>114</v>
      </c>
      <c r="N2252" s="1" t="s">
        <v>101</v>
      </c>
      <c r="O2252" s="1" t="s">
        <v>12733</v>
      </c>
      <c r="P2252" s="1" t="s">
        <v>12734</v>
      </c>
      <c r="Q2252">
        <v>42</v>
      </c>
      <c r="R2252">
        <v>15</v>
      </c>
      <c r="S2252">
        <v>27</v>
      </c>
      <c r="T2252">
        <v>10</v>
      </c>
      <c r="U2252">
        <v>4</v>
      </c>
      <c r="V2252">
        <v>50</v>
      </c>
      <c r="W2252" s="1" t="s">
        <v>308</v>
      </c>
      <c r="X2252" s="1" t="s">
        <v>309</v>
      </c>
      <c r="Y2252" s="1" t="s">
        <v>74</v>
      </c>
      <c r="Z2252">
        <v>24</v>
      </c>
      <c r="AA2252" s="2">
        <v>45688</v>
      </c>
      <c r="AB2252">
        <v>249409.27</v>
      </c>
      <c r="AC2252">
        <v>332848.84999999998</v>
      </c>
      <c r="AD2252">
        <v>10475189.34</v>
      </c>
      <c r="AE2252" s="1" t="s">
        <v>55</v>
      </c>
      <c r="AF2252" s="2">
        <v>46167</v>
      </c>
      <c r="AG2252" s="2">
        <v>45697</v>
      </c>
      <c r="AH2252" s="2"/>
      <c r="AI2252" s="1" t="s">
        <v>91</v>
      </c>
      <c r="AJ2252" s="1" t="s">
        <v>92</v>
      </c>
    </row>
    <row r="2253" spans="1:36">
      <c r="A2253" s="1" t="s">
        <v>12735</v>
      </c>
      <c r="B2253" s="1" t="s">
        <v>12736</v>
      </c>
      <c r="C2253" s="1" t="s">
        <v>12737</v>
      </c>
      <c r="D2253" s="1" t="s">
        <v>494</v>
      </c>
      <c r="E2253" s="1" t="s">
        <v>79</v>
      </c>
      <c r="F2253" s="1" t="s">
        <v>363</v>
      </c>
      <c r="G2253" s="1" t="s">
        <v>434</v>
      </c>
      <c r="H2253" s="1" t="s">
        <v>43</v>
      </c>
      <c r="I2253" s="1" t="s">
        <v>44</v>
      </c>
      <c r="J2253" t="s">
        <v>65</v>
      </c>
      <c r="K2253" t="s">
        <v>66</v>
      </c>
      <c r="L2253" s="1" t="s">
        <v>12738</v>
      </c>
      <c r="M2253" s="1" t="s">
        <v>68</v>
      </c>
      <c r="N2253" s="1" t="s">
        <v>101</v>
      </c>
      <c r="O2253" s="1" t="s">
        <v>12739</v>
      </c>
      <c r="P2253" s="1" t="s">
        <v>12740</v>
      </c>
      <c r="Q2253">
        <v>221</v>
      </c>
      <c r="R2253">
        <v>56</v>
      </c>
      <c r="S2253">
        <v>165</v>
      </c>
      <c r="T2253">
        <v>40</v>
      </c>
      <c r="U2253">
        <v>16</v>
      </c>
      <c r="V2253">
        <v>400</v>
      </c>
      <c r="W2253" s="1" t="s">
        <v>161</v>
      </c>
      <c r="X2253" s="1" t="s">
        <v>162</v>
      </c>
      <c r="Y2253" s="1" t="s">
        <v>54</v>
      </c>
      <c r="Z2253">
        <v>5</v>
      </c>
      <c r="AA2253" s="2">
        <v>45692</v>
      </c>
      <c r="AB2253">
        <v>33138.9</v>
      </c>
      <c r="AC2253">
        <v>48993.73</v>
      </c>
      <c r="AD2253">
        <v>7323696.9000000004</v>
      </c>
      <c r="AE2253" s="1" t="s">
        <v>55</v>
      </c>
      <c r="AF2253" s="2">
        <v>46179</v>
      </c>
      <c r="AG2253" s="2">
        <v>45694</v>
      </c>
      <c r="AH2253" s="2"/>
      <c r="AI2253" s="1" t="s">
        <v>91</v>
      </c>
      <c r="AJ2253" s="1" t="s">
        <v>92</v>
      </c>
    </row>
    <row r="2254" spans="1:36">
      <c r="A2254" s="1" t="s">
        <v>12741</v>
      </c>
      <c r="B2254" s="1" t="s">
        <v>12742</v>
      </c>
      <c r="C2254" s="1" t="s">
        <v>12743</v>
      </c>
      <c r="D2254" s="1" t="s">
        <v>426</v>
      </c>
      <c r="E2254" s="1" t="s">
        <v>146</v>
      </c>
      <c r="F2254" s="1" t="s">
        <v>266</v>
      </c>
      <c r="G2254" s="1" t="s">
        <v>313</v>
      </c>
      <c r="H2254" s="1" t="s">
        <v>43</v>
      </c>
      <c r="I2254" s="1" t="s">
        <v>44</v>
      </c>
      <c r="J2254" t="s">
        <v>65</v>
      </c>
      <c r="K2254" t="s">
        <v>66</v>
      </c>
      <c r="L2254" s="1" t="s">
        <v>12744</v>
      </c>
      <c r="M2254" s="1" t="s">
        <v>68</v>
      </c>
      <c r="N2254" s="1" t="s">
        <v>194</v>
      </c>
      <c r="O2254" s="1" t="s">
        <v>12745</v>
      </c>
      <c r="P2254" s="1" t="s">
        <v>12746</v>
      </c>
      <c r="Q2254">
        <v>237</v>
      </c>
      <c r="R2254">
        <v>73</v>
      </c>
      <c r="S2254">
        <v>164</v>
      </c>
      <c r="T2254">
        <v>75</v>
      </c>
      <c r="U2254">
        <v>22</v>
      </c>
      <c r="V2254">
        <v>300</v>
      </c>
      <c r="W2254" s="1" t="s">
        <v>52</v>
      </c>
      <c r="X2254" s="1" t="s">
        <v>53</v>
      </c>
      <c r="Y2254" s="1" t="s">
        <v>54</v>
      </c>
      <c r="Z2254">
        <v>7</v>
      </c>
      <c r="AA2254" s="2">
        <v>45961</v>
      </c>
      <c r="AB2254">
        <v>738428.63</v>
      </c>
      <c r="AC2254">
        <v>1071761.56</v>
      </c>
      <c r="AD2254">
        <v>175007585.30000001</v>
      </c>
      <c r="AE2254" s="1" t="s">
        <v>55</v>
      </c>
      <c r="AF2254" s="2">
        <v>46176</v>
      </c>
      <c r="AG2254" s="2">
        <v>45968</v>
      </c>
      <c r="AH2254" s="2"/>
      <c r="AI2254" s="1" t="s">
        <v>91</v>
      </c>
      <c r="AJ2254" s="1" t="s">
        <v>92</v>
      </c>
    </row>
    <row r="2255" spans="1:36">
      <c r="A2255" s="1" t="s">
        <v>12747</v>
      </c>
      <c r="B2255" s="1" t="s">
        <v>12748</v>
      </c>
      <c r="C2255" s="1" t="s">
        <v>12749</v>
      </c>
      <c r="D2255" s="1" t="s">
        <v>894</v>
      </c>
      <c r="E2255" s="1" t="s">
        <v>275</v>
      </c>
      <c r="F2255" s="1" t="s">
        <v>622</v>
      </c>
      <c r="G2255" s="1" t="s">
        <v>623</v>
      </c>
      <c r="H2255" s="1" t="s">
        <v>43</v>
      </c>
      <c r="I2255" s="1" t="s">
        <v>44</v>
      </c>
      <c r="J2255" t="s">
        <v>65</v>
      </c>
      <c r="K2255" t="s">
        <v>66</v>
      </c>
      <c r="L2255" s="1" t="s">
        <v>12750</v>
      </c>
      <c r="M2255" s="1" t="s">
        <v>139</v>
      </c>
      <c r="N2255" s="1" t="s">
        <v>278</v>
      </c>
      <c r="O2255" s="1" t="s">
        <v>12751</v>
      </c>
      <c r="P2255" s="1" t="s">
        <v>12752</v>
      </c>
      <c r="Q2255">
        <v>169</v>
      </c>
      <c r="R2255">
        <v>23</v>
      </c>
      <c r="S2255">
        <v>146</v>
      </c>
      <c r="T2255">
        <v>75</v>
      </c>
      <c r="U2255">
        <v>30</v>
      </c>
      <c r="V2255">
        <v>450</v>
      </c>
      <c r="W2255" s="1" t="s">
        <v>181</v>
      </c>
      <c r="X2255" s="1" t="s">
        <v>182</v>
      </c>
      <c r="Y2255" s="1" t="s">
        <v>54</v>
      </c>
      <c r="Z2255">
        <v>10</v>
      </c>
      <c r="AA2255" s="2">
        <v>46056</v>
      </c>
      <c r="AB2255">
        <v>637482.06999999995</v>
      </c>
      <c r="AC2255">
        <v>832619.54</v>
      </c>
      <c r="AD2255">
        <v>107734469.8</v>
      </c>
      <c r="AE2255" s="1" t="s">
        <v>55</v>
      </c>
      <c r="AF2255" s="2">
        <v>46192</v>
      </c>
      <c r="AG2255" s="2">
        <v>46064</v>
      </c>
      <c r="AH2255" s="2"/>
      <c r="AI2255" s="1" t="s">
        <v>91</v>
      </c>
      <c r="AJ2255" s="1" t="s">
        <v>92</v>
      </c>
    </row>
    <row r="2256" spans="1:36">
      <c r="A2256" s="1" t="s">
        <v>12753</v>
      </c>
      <c r="B2256" s="1" t="s">
        <v>12754</v>
      </c>
      <c r="C2256" s="1" t="s">
        <v>12755</v>
      </c>
      <c r="D2256" s="1" t="s">
        <v>242</v>
      </c>
      <c r="E2256" s="1" t="s">
        <v>243</v>
      </c>
      <c r="F2256" s="1" t="s">
        <v>244</v>
      </c>
      <c r="G2256" s="1" t="s">
        <v>778</v>
      </c>
      <c r="H2256" s="1" t="s">
        <v>43</v>
      </c>
      <c r="I2256" s="1" t="s">
        <v>44</v>
      </c>
      <c r="J2256" t="s">
        <v>65</v>
      </c>
      <c r="K2256" t="s">
        <v>66</v>
      </c>
      <c r="L2256" s="1" t="s">
        <v>9533</v>
      </c>
      <c r="M2256" s="1" t="s">
        <v>114</v>
      </c>
      <c r="N2256" s="1" t="s">
        <v>101</v>
      </c>
      <c r="O2256" s="1" t="s">
        <v>12756</v>
      </c>
      <c r="P2256" s="1" t="s">
        <v>12757</v>
      </c>
      <c r="Q2256">
        <v>11</v>
      </c>
      <c r="R2256">
        <v>3</v>
      </c>
      <c r="S2256">
        <v>8</v>
      </c>
      <c r="T2256">
        <v>50</v>
      </c>
      <c r="U2256">
        <v>20</v>
      </c>
      <c r="V2256">
        <v>400</v>
      </c>
      <c r="W2256" s="1" t="s">
        <v>161</v>
      </c>
      <c r="X2256" s="1" t="s">
        <v>162</v>
      </c>
      <c r="Y2256" s="1" t="s">
        <v>54</v>
      </c>
      <c r="Z2256">
        <v>4</v>
      </c>
      <c r="AA2256" s="2">
        <v>46109</v>
      </c>
      <c r="AB2256">
        <v>238331.68</v>
      </c>
      <c r="AC2256">
        <v>303826.25</v>
      </c>
      <c r="AD2256">
        <v>2621648.48</v>
      </c>
      <c r="AE2256" s="1" t="s">
        <v>55</v>
      </c>
      <c r="AF2256" s="2">
        <v>46162</v>
      </c>
      <c r="AG2256" s="2">
        <v>46116</v>
      </c>
      <c r="AH2256" s="2"/>
      <c r="AI2256" s="1" t="s">
        <v>129</v>
      </c>
      <c r="AJ2256" s="1" t="s">
        <v>57</v>
      </c>
    </row>
    <row r="2257" spans="1:36">
      <c r="A2257" s="1" t="s">
        <v>12758</v>
      </c>
      <c r="B2257" s="1" t="s">
        <v>12759</v>
      </c>
      <c r="C2257" s="1" t="s">
        <v>12760</v>
      </c>
      <c r="D2257" s="1" t="s">
        <v>303</v>
      </c>
      <c r="E2257" s="1" t="s">
        <v>146</v>
      </c>
      <c r="F2257" s="1" t="s">
        <v>63</v>
      </c>
      <c r="G2257" s="1" t="s">
        <v>304</v>
      </c>
      <c r="H2257" s="1" t="s">
        <v>43</v>
      </c>
      <c r="I2257" s="1" t="s">
        <v>44</v>
      </c>
      <c r="J2257" t="s">
        <v>82</v>
      </c>
      <c r="K2257" t="s">
        <v>83</v>
      </c>
      <c r="L2257" s="1" t="s">
        <v>12761</v>
      </c>
      <c r="M2257" s="1" t="s">
        <v>68</v>
      </c>
      <c r="N2257" s="1" t="s">
        <v>69</v>
      </c>
      <c r="O2257" s="1" t="s">
        <v>12762</v>
      </c>
      <c r="P2257" s="1" t="s">
        <v>12763</v>
      </c>
      <c r="Q2257">
        <v>116</v>
      </c>
      <c r="R2257">
        <v>42</v>
      </c>
      <c r="S2257">
        <v>74</v>
      </c>
      <c r="T2257">
        <v>40</v>
      </c>
      <c r="U2257">
        <v>20</v>
      </c>
      <c r="V2257">
        <v>160</v>
      </c>
      <c r="W2257" s="1" t="s">
        <v>259</v>
      </c>
      <c r="X2257" s="1" t="s">
        <v>260</v>
      </c>
      <c r="Y2257" s="1" t="s">
        <v>54</v>
      </c>
      <c r="Z2257">
        <v>7</v>
      </c>
      <c r="AA2257" s="2">
        <v>45813</v>
      </c>
      <c r="AB2257">
        <v>60256.53</v>
      </c>
      <c r="AC2257">
        <v>70224.22</v>
      </c>
      <c r="AD2257">
        <v>6989757.4800000004</v>
      </c>
      <c r="AE2257" s="1" t="s">
        <v>55</v>
      </c>
      <c r="AF2257" s="2">
        <v>46202</v>
      </c>
      <c r="AG2257" s="2">
        <v>45820</v>
      </c>
      <c r="AH2257" s="2">
        <v>46698</v>
      </c>
      <c r="AI2257" s="1" t="s">
        <v>91</v>
      </c>
      <c r="AJ2257" s="1" t="s">
        <v>92</v>
      </c>
    </row>
    <row r="2258" spans="1:36">
      <c r="A2258" s="1" t="s">
        <v>12764</v>
      </c>
      <c r="B2258" s="1" t="s">
        <v>12765</v>
      </c>
      <c r="C2258" s="1" t="s">
        <v>12766</v>
      </c>
      <c r="D2258" s="1" t="s">
        <v>399</v>
      </c>
      <c r="E2258" s="1" t="s">
        <v>110</v>
      </c>
      <c r="F2258" s="1" t="s">
        <v>363</v>
      </c>
      <c r="G2258" s="1" t="s">
        <v>400</v>
      </c>
      <c r="H2258" s="1" t="s">
        <v>43</v>
      </c>
      <c r="I2258" s="1" t="s">
        <v>201</v>
      </c>
      <c r="J2258" t="s">
        <v>45</v>
      </c>
      <c r="K2258" t="s">
        <v>46</v>
      </c>
      <c r="L2258" s="1" t="s">
        <v>12470</v>
      </c>
      <c r="M2258" s="1" t="s">
        <v>48</v>
      </c>
      <c r="N2258" s="1" t="s">
        <v>278</v>
      </c>
      <c r="O2258" s="1" t="s">
        <v>12767</v>
      </c>
      <c r="P2258" s="1" t="s">
        <v>12768</v>
      </c>
      <c r="Q2258">
        <v>80</v>
      </c>
      <c r="R2258">
        <v>31</v>
      </c>
      <c r="S2258">
        <v>49</v>
      </c>
      <c r="T2258">
        <v>15</v>
      </c>
      <c r="U2258">
        <v>4</v>
      </c>
      <c r="V2258">
        <v>90</v>
      </c>
      <c r="W2258" s="1" t="s">
        <v>259</v>
      </c>
      <c r="X2258" s="1" t="s">
        <v>260</v>
      </c>
      <c r="Y2258" s="1" t="s">
        <v>54</v>
      </c>
      <c r="Z2258">
        <v>11</v>
      </c>
      <c r="AA2258" s="2">
        <v>46146</v>
      </c>
      <c r="AB2258">
        <v>19436.189999999999</v>
      </c>
      <c r="AC2258">
        <v>23452.560000000001</v>
      </c>
      <c r="AD2258">
        <v>1554895.2</v>
      </c>
      <c r="AE2258" s="1" t="s">
        <v>55</v>
      </c>
      <c r="AF2258" s="2">
        <v>46168</v>
      </c>
      <c r="AG2258" s="2">
        <v>46161</v>
      </c>
      <c r="AH2258" s="2"/>
      <c r="AI2258" s="1" t="s">
        <v>91</v>
      </c>
      <c r="AJ2258" s="1" t="s">
        <v>92</v>
      </c>
    </row>
    <row r="2259" spans="1:36">
      <c r="A2259" s="1" t="s">
        <v>12769</v>
      </c>
      <c r="B2259" s="1" t="s">
        <v>12770</v>
      </c>
      <c r="C2259" s="1" t="s">
        <v>12771</v>
      </c>
      <c r="D2259" s="1" t="s">
        <v>303</v>
      </c>
      <c r="E2259" s="1" t="s">
        <v>146</v>
      </c>
      <c r="F2259" s="1" t="s">
        <v>63</v>
      </c>
      <c r="G2259" s="1" t="s">
        <v>64</v>
      </c>
      <c r="H2259" s="1" t="s">
        <v>43</v>
      </c>
      <c r="I2259" s="1" t="s">
        <v>44</v>
      </c>
      <c r="J2259" t="s">
        <v>45</v>
      </c>
      <c r="K2259" t="s">
        <v>46</v>
      </c>
      <c r="L2259" s="1" t="s">
        <v>2979</v>
      </c>
      <c r="M2259" s="1" t="s">
        <v>48</v>
      </c>
      <c r="N2259" s="1" t="s">
        <v>101</v>
      </c>
      <c r="O2259" s="1" t="s">
        <v>12772</v>
      </c>
      <c r="P2259" s="1" t="s">
        <v>12773</v>
      </c>
      <c r="Q2259">
        <v>38</v>
      </c>
      <c r="R2259">
        <v>9</v>
      </c>
      <c r="S2259">
        <v>29</v>
      </c>
      <c r="T2259">
        <v>15</v>
      </c>
      <c r="U2259">
        <v>7</v>
      </c>
      <c r="V2259">
        <v>75</v>
      </c>
      <c r="W2259" s="1" t="s">
        <v>259</v>
      </c>
      <c r="X2259" s="1" t="s">
        <v>260</v>
      </c>
      <c r="Y2259" s="1" t="s">
        <v>54</v>
      </c>
      <c r="Z2259">
        <v>7</v>
      </c>
      <c r="AA2259" s="2">
        <v>45747</v>
      </c>
      <c r="AB2259">
        <v>105053.33</v>
      </c>
      <c r="AC2259">
        <v>125470.2</v>
      </c>
      <c r="AD2259">
        <v>3992026.54</v>
      </c>
      <c r="AE2259" s="1" t="s">
        <v>55</v>
      </c>
      <c r="AF2259" s="2">
        <v>46161</v>
      </c>
      <c r="AG2259" s="2">
        <v>45749</v>
      </c>
      <c r="AH2259" s="2">
        <v>46860</v>
      </c>
      <c r="AI2259" s="1" t="s">
        <v>91</v>
      </c>
      <c r="AJ2259" s="1" t="s">
        <v>92</v>
      </c>
    </row>
    <row r="2260" spans="1:36">
      <c r="A2260" s="1" t="s">
        <v>12774</v>
      </c>
      <c r="B2260" s="1" t="s">
        <v>12775</v>
      </c>
      <c r="C2260" s="1" t="s">
        <v>12776</v>
      </c>
      <c r="D2260" s="1" t="s">
        <v>209</v>
      </c>
      <c r="E2260" s="1" t="s">
        <v>40</v>
      </c>
      <c r="F2260" s="1" t="s">
        <v>123</v>
      </c>
      <c r="G2260" s="1" t="s">
        <v>124</v>
      </c>
      <c r="H2260" s="1" t="s">
        <v>43</v>
      </c>
      <c r="I2260" s="1" t="s">
        <v>201</v>
      </c>
      <c r="J2260" t="s">
        <v>45</v>
      </c>
      <c r="K2260" t="s">
        <v>46</v>
      </c>
      <c r="L2260" s="1" t="s">
        <v>12777</v>
      </c>
      <c r="M2260" s="1" t="s">
        <v>100</v>
      </c>
      <c r="N2260" s="1" t="s">
        <v>178</v>
      </c>
      <c r="O2260" s="1" t="s">
        <v>12778</v>
      </c>
      <c r="P2260" s="1" t="s">
        <v>12779</v>
      </c>
      <c r="Q2260">
        <v>118</v>
      </c>
      <c r="R2260">
        <v>19</v>
      </c>
      <c r="S2260">
        <v>99</v>
      </c>
      <c r="T2260">
        <v>25</v>
      </c>
      <c r="U2260">
        <v>12</v>
      </c>
      <c r="V2260">
        <v>100</v>
      </c>
      <c r="W2260" s="1" t="s">
        <v>249</v>
      </c>
      <c r="X2260" s="1" t="s">
        <v>375</v>
      </c>
      <c r="Y2260" s="1" t="s">
        <v>54</v>
      </c>
      <c r="Z2260">
        <v>5</v>
      </c>
      <c r="AA2260" s="2">
        <v>45890</v>
      </c>
      <c r="AB2260">
        <v>475397.67</v>
      </c>
      <c r="AC2260">
        <v>715899.36</v>
      </c>
      <c r="AD2260">
        <v>56096925.060000002</v>
      </c>
      <c r="AE2260" s="1" t="s">
        <v>55</v>
      </c>
      <c r="AF2260" s="2">
        <v>46200</v>
      </c>
      <c r="AG2260" s="2">
        <v>45902</v>
      </c>
      <c r="AH2260" s="2"/>
      <c r="AI2260" s="1" t="s">
        <v>410</v>
      </c>
      <c r="AJ2260" s="1" t="s">
        <v>92</v>
      </c>
    </row>
    <row r="2261" spans="1:36">
      <c r="A2261" s="1" t="s">
        <v>12780</v>
      </c>
      <c r="B2261" s="1" t="s">
        <v>12781</v>
      </c>
      <c r="C2261" s="1" t="s">
        <v>12782</v>
      </c>
      <c r="D2261" s="1" t="s">
        <v>362</v>
      </c>
      <c r="E2261" s="1" t="s">
        <v>186</v>
      </c>
      <c r="F2261" s="1" t="s">
        <v>363</v>
      </c>
      <c r="G2261" s="1" t="s">
        <v>364</v>
      </c>
      <c r="H2261" s="1" t="s">
        <v>43</v>
      </c>
      <c r="I2261" s="1" t="s">
        <v>44</v>
      </c>
      <c r="J2261" t="s">
        <v>82</v>
      </c>
      <c r="K2261" t="s">
        <v>83</v>
      </c>
      <c r="L2261" s="1" t="s">
        <v>12783</v>
      </c>
      <c r="M2261" s="1" t="s">
        <v>126</v>
      </c>
      <c r="N2261" s="1" t="s">
        <v>69</v>
      </c>
      <c r="O2261" s="1" t="s">
        <v>12784</v>
      </c>
      <c r="P2261" s="1" t="s">
        <v>12785</v>
      </c>
      <c r="Q2261">
        <v>16</v>
      </c>
      <c r="R2261">
        <v>1</v>
      </c>
      <c r="S2261">
        <v>15</v>
      </c>
      <c r="T2261">
        <v>10</v>
      </c>
      <c r="U2261">
        <v>4</v>
      </c>
      <c r="V2261">
        <v>50</v>
      </c>
      <c r="W2261" s="1" t="s">
        <v>259</v>
      </c>
      <c r="X2261" s="1" t="s">
        <v>260</v>
      </c>
      <c r="Y2261" s="1" t="s">
        <v>54</v>
      </c>
      <c r="Z2261">
        <v>10</v>
      </c>
      <c r="AA2261" s="2">
        <v>46071</v>
      </c>
      <c r="AB2261">
        <v>31539.73</v>
      </c>
      <c r="AC2261">
        <v>38292.36</v>
      </c>
      <c r="AD2261">
        <v>504635.68</v>
      </c>
      <c r="AE2261" s="1" t="s">
        <v>55</v>
      </c>
      <c r="AF2261" s="2">
        <v>46168</v>
      </c>
      <c r="AG2261" s="2">
        <v>46075</v>
      </c>
      <c r="AH2261" s="2"/>
      <c r="AI2261" s="1" t="s">
        <v>91</v>
      </c>
      <c r="AJ2261" s="1" t="s">
        <v>92</v>
      </c>
    </row>
    <row r="2262" spans="1:36">
      <c r="A2262" s="1" t="s">
        <v>12786</v>
      </c>
      <c r="B2262" s="1" t="s">
        <v>12787</v>
      </c>
      <c r="C2262" s="1" t="s">
        <v>12788</v>
      </c>
      <c r="D2262" s="1" t="s">
        <v>61</v>
      </c>
      <c r="E2262" s="1" t="s">
        <v>62</v>
      </c>
      <c r="F2262" s="1" t="s">
        <v>63</v>
      </c>
      <c r="G2262" s="1" t="s">
        <v>64</v>
      </c>
      <c r="H2262" s="1" t="s">
        <v>43</v>
      </c>
      <c r="I2262" s="1" t="s">
        <v>44</v>
      </c>
      <c r="J2262" t="s">
        <v>82</v>
      </c>
      <c r="K2262" t="s">
        <v>83</v>
      </c>
      <c r="L2262" s="1" t="s">
        <v>12789</v>
      </c>
      <c r="M2262" s="1" t="s">
        <v>126</v>
      </c>
      <c r="N2262" s="1" t="s">
        <v>236</v>
      </c>
      <c r="O2262" s="1" t="s">
        <v>12790</v>
      </c>
      <c r="P2262" s="1" t="s">
        <v>12791</v>
      </c>
      <c r="Q2262">
        <v>0</v>
      </c>
      <c r="R2262">
        <v>0</v>
      </c>
      <c r="S2262">
        <v>0</v>
      </c>
      <c r="T2262">
        <v>30</v>
      </c>
      <c r="U2262">
        <v>9</v>
      </c>
      <c r="V2262">
        <v>300</v>
      </c>
      <c r="W2262" s="1" t="s">
        <v>308</v>
      </c>
      <c r="X2262" s="1" t="s">
        <v>309</v>
      </c>
      <c r="Y2262" s="1" t="s">
        <v>74</v>
      </c>
      <c r="Z2262">
        <v>22</v>
      </c>
      <c r="AA2262" s="2">
        <v>46015</v>
      </c>
      <c r="AB2262">
        <v>158827.20000000001</v>
      </c>
      <c r="AC2262">
        <v>191259.55</v>
      </c>
      <c r="AD2262">
        <v>0</v>
      </c>
      <c r="AE2262" s="1" t="s">
        <v>55</v>
      </c>
      <c r="AF2262" s="2">
        <v>46185</v>
      </c>
      <c r="AG2262" s="2">
        <v>46016</v>
      </c>
      <c r="AH2262" s="2">
        <v>46481</v>
      </c>
      <c r="AI2262" s="1" t="s">
        <v>56</v>
      </c>
      <c r="AJ2262" s="1" t="s">
        <v>57</v>
      </c>
    </row>
    <row r="2263" spans="1:36">
      <c r="A2263" s="1" t="s">
        <v>12792</v>
      </c>
      <c r="B2263" s="1" t="s">
        <v>12793</v>
      </c>
      <c r="C2263" s="1" t="s">
        <v>12794</v>
      </c>
      <c r="D2263" s="1" t="s">
        <v>355</v>
      </c>
      <c r="E2263" s="1" t="s">
        <v>62</v>
      </c>
      <c r="F2263" s="1" t="s">
        <v>123</v>
      </c>
      <c r="G2263" s="1" t="s">
        <v>124</v>
      </c>
      <c r="H2263" s="1" t="s">
        <v>43</v>
      </c>
      <c r="I2263" s="1" t="s">
        <v>44</v>
      </c>
      <c r="J2263" t="s">
        <v>45</v>
      </c>
      <c r="K2263" t="s">
        <v>46</v>
      </c>
      <c r="L2263" s="1" t="s">
        <v>2238</v>
      </c>
      <c r="M2263" s="1" t="s">
        <v>114</v>
      </c>
      <c r="N2263" s="1" t="s">
        <v>203</v>
      </c>
      <c r="O2263" s="1" t="s">
        <v>12795</v>
      </c>
      <c r="P2263" s="1" t="s">
        <v>12796</v>
      </c>
      <c r="Q2263">
        <v>0</v>
      </c>
      <c r="R2263">
        <v>0</v>
      </c>
      <c r="S2263">
        <v>0</v>
      </c>
      <c r="T2263">
        <v>75</v>
      </c>
      <c r="U2263">
        <v>22</v>
      </c>
      <c r="V2263">
        <v>375</v>
      </c>
      <c r="W2263" s="1" t="s">
        <v>249</v>
      </c>
      <c r="X2263" s="1" t="s">
        <v>375</v>
      </c>
      <c r="Y2263" s="1" t="s">
        <v>54</v>
      </c>
      <c r="Z2263">
        <v>7</v>
      </c>
      <c r="AA2263" s="2">
        <v>45705</v>
      </c>
      <c r="AB2263">
        <v>534501.76</v>
      </c>
      <c r="AC2263">
        <v>649943.99</v>
      </c>
      <c r="AD2263">
        <v>0</v>
      </c>
      <c r="AE2263" s="1" t="s">
        <v>55</v>
      </c>
      <c r="AF2263" s="2">
        <v>46146</v>
      </c>
      <c r="AG2263" s="2">
        <v>45719</v>
      </c>
      <c r="AH2263" s="2"/>
      <c r="AI2263" s="1" t="s">
        <v>56</v>
      </c>
      <c r="AJ2263" s="1" t="s">
        <v>57</v>
      </c>
    </row>
    <row r="2264" spans="1:36">
      <c r="A2264" s="1" t="s">
        <v>12797</v>
      </c>
      <c r="B2264" s="1" t="s">
        <v>12798</v>
      </c>
      <c r="C2264" s="1" t="s">
        <v>12799</v>
      </c>
      <c r="D2264" s="1" t="s">
        <v>61</v>
      </c>
      <c r="E2264" s="1" t="s">
        <v>62</v>
      </c>
      <c r="F2264" s="1" t="s">
        <v>63</v>
      </c>
      <c r="G2264" s="1" t="s">
        <v>384</v>
      </c>
      <c r="H2264" s="1" t="s">
        <v>43</v>
      </c>
      <c r="I2264" s="1" t="s">
        <v>44</v>
      </c>
      <c r="J2264" t="s">
        <v>65</v>
      </c>
      <c r="K2264" t="s">
        <v>66</v>
      </c>
      <c r="L2264" s="1" t="s">
        <v>3660</v>
      </c>
      <c r="M2264" s="1" t="s">
        <v>139</v>
      </c>
      <c r="N2264" s="1" t="s">
        <v>178</v>
      </c>
      <c r="O2264" s="1" t="s">
        <v>12800</v>
      </c>
      <c r="P2264" s="1" t="s">
        <v>12801</v>
      </c>
      <c r="Q2264">
        <v>58</v>
      </c>
      <c r="R2264">
        <v>22</v>
      </c>
      <c r="S2264">
        <v>36</v>
      </c>
      <c r="T2264">
        <v>15</v>
      </c>
      <c r="U2264">
        <v>4</v>
      </c>
      <c r="V2264">
        <v>150</v>
      </c>
      <c r="W2264" s="1" t="s">
        <v>181</v>
      </c>
      <c r="X2264" s="1" t="s">
        <v>182</v>
      </c>
      <c r="Y2264" s="1" t="s">
        <v>54</v>
      </c>
      <c r="Z2264">
        <v>9</v>
      </c>
      <c r="AA2264" s="2">
        <v>45972</v>
      </c>
      <c r="AB2264">
        <v>15350.3</v>
      </c>
      <c r="AC2264">
        <v>22397.759999999998</v>
      </c>
      <c r="AD2264">
        <v>890317.4</v>
      </c>
      <c r="AE2264" s="1" t="s">
        <v>55</v>
      </c>
      <c r="AF2264" s="2">
        <v>46175</v>
      </c>
      <c r="AG2264" s="2">
        <v>45981</v>
      </c>
      <c r="AH2264" s="2">
        <v>46667</v>
      </c>
      <c r="AI2264" s="1" t="s">
        <v>91</v>
      </c>
      <c r="AJ2264" s="1" t="s">
        <v>92</v>
      </c>
    </row>
    <row r="2265" spans="1:36">
      <c r="A2265" s="1" t="s">
        <v>12802</v>
      </c>
      <c r="B2265" s="1" t="s">
        <v>12803</v>
      </c>
      <c r="C2265" s="1" t="s">
        <v>12804</v>
      </c>
      <c r="D2265" s="1" t="s">
        <v>371</v>
      </c>
      <c r="E2265" s="1" t="s">
        <v>62</v>
      </c>
      <c r="F2265" s="1" t="s">
        <v>111</v>
      </c>
      <c r="G2265" s="1" t="s">
        <v>187</v>
      </c>
      <c r="H2265" s="1" t="s">
        <v>43</v>
      </c>
      <c r="I2265" s="1" t="s">
        <v>44</v>
      </c>
      <c r="J2265" t="s">
        <v>82</v>
      </c>
      <c r="K2265" t="s">
        <v>83</v>
      </c>
      <c r="L2265" s="1" t="s">
        <v>4429</v>
      </c>
      <c r="M2265" s="1" t="s">
        <v>68</v>
      </c>
      <c r="N2265" s="1" t="s">
        <v>203</v>
      </c>
      <c r="O2265" s="1" t="s">
        <v>12805</v>
      </c>
      <c r="P2265" s="1" t="s">
        <v>12806</v>
      </c>
      <c r="Q2265">
        <v>510</v>
      </c>
      <c r="R2265">
        <v>171</v>
      </c>
      <c r="S2265">
        <v>339</v>
      </c>
      <c r="T2265">
        <v>75</v>
      </c>
      <c r="U2265">
        <v>37</v>
      </c>
      <c r="V2265">
        <v>600</v>
      </c>
      <c r="W2265" s="1" t="s">
        <v>88</v>
      </c>
      <c r="X2265" s="1" t="s">
        <v>89</v>
      </c>
      <c r="Y2265" s="1" t="s">
        <v>90</v>
      </c>
      <c r="Z2265">
        <v>27</v>
      </c>
      <c r="AA2265" s="2">
        <v>46040</v>
      </c>
      <c r="AB2265">
        <v>225553.8</v>
      </c>
      <c r="AC2265">
        <v>339733.68</v>
      </c>
      <c r="AD2265">
        <v>115032438</v>
      </c>
      <c r="AE2265" s="1" t="s">
        <v>55</v>
      </c>
      <c r="AF2265" s="2">
        <v>46153</v>
      </c>
      <c r="AG2265" s="2">
        <v>46053</v>
      </c>
      <c r="AH2265" s="2"/>
      <c r="AI2265" s="1" t="s">
        <v>91</v>
      </c>
      <c r="AJ2265" s="1" t="s">
        <v>92</v>
      </c>
    </row>
    <row r="2266" spans="1:36">
      <c r="A2266" s="1" t="s">
        <v>12807</v>
      </c>
      <c r="B2266" s="1" t="s">
        <v>12808</v>
      </c>
      <c r="C2266" s="1" t="s">
        <v>12809</v>
      </c>
      <c r="D2266" s="1" t="s">
        <v>662</v>
      </c>
      <c r="E2266" s="1" t="s">
        <v>186</v>
      </c>
      <c r="F2266" s="1" t="s">
        <v>80</v>
      </c>
      <c r="G2266" s="1" t="s">
        <v>285</v>
      </c>
      <c r="H2266" s="1" t="s">
        <v>43</v>
      </c>
      <c r="I2266" s="1" t="s">
        <v>44</v>
      </c>
      <c r="J2266" t="s">
        <v>65</v>
      </c>
      <c r="K2266" t="s">
        <v>66</v>
      </c>
      <c r="L2266" s="1" t="s">
        <v>3729</v>
      </c>
      <c r="M2266" s="1" t="s">
        <v>100</v>
      </c>
      <c r="N2266" s="1" t="s">
        <v>49</v>
      </c>
      <c r="O2266" s="1" t="s">
        <v>12810</v>
      </c>
      <c r="P2266" s="1" t="s">
        <v>12811</v>
      </c>
      <c r="Q2266">
        <v>136</v>
      </c>
      <c r="R2266">
        <v>28</v>
      </c>
      <c r="S2266">
        <v>108</v>
      </c>
      <c r="T2266">
        <v>50</v>
      </c>
      <c r="U2266">
        <v>20</v>
      </c>
      <c r="V2266">
        <v>200</v>
      </c>
      <c r="W2266" s="1" t="s">
        <v>229</v>
      </c>
      <c r="X2266" s="1" t="s">
        <v>230</v>
      </c>
      <c r="Y2266" s="1" t="s">
        <v>153</v>
      </c>
      <c r="Z2266">
        <v>32</v>
      </c>
      <c r="AA2266" s="2">
        <v>46063</v>
      </c>
      <c r="AB2266">
        <v>776596.52</v>
      </c>
      <c r="AC2266">
        <v>1013053.09</v>
      </c>
      <c r="AD2266">
        <v>105617126.7</v>
      </c>
      <c r="AE2266" s="1" t="s">
        <v>55</v>
      </c>
      <c r="AF2266" s="2">
        <v>46163</v>
      </c>
      <c r="AG2266" s="2">
        <v>46073</v>
      </c>
      <c r="AH2266" s="2"/>
      <c r="AI2266" s="1" t="s">
        <v>91</v>
      </c>
      <c r="AJ2266" s="1" t="s">
        <v>92</v>
      </c>
    </row>
    <row r="2267" spans="1:36">
      <c r="A2267" s="1" t="s">
        <v>12812</v>
      </c>
      <c r="B2267" s="1" t="s">
        <v>12813</v>
      </c>
      <c r="C2267" s="1" t="s">
        <v>12814</v>
      </c>
      <c r="D2267" s="1" t="s">
        <v>61</v>
      </c>
      <c r="E2267" s="1" t="s">
        <v>62</v>
      </c>
      <c r="F2267" s="1" t="s">
        <v>63</v>
      </c>
      <c r="G2267" s="1" t="s">
        <v>64</v>
      </c>
      <c r="H2267" s="1" t="s">
        <v>43</v>
      </c>
      <c r="I2267" s="1" t="s">
        <v>44</v>
      </c>
      <c r="J2267" t="s">
        <v>82</v>
      </c>
      <c r="K2267" t="s">
        <v>83</v>
      </c>
      <c r="L2267" s="1" t="s">
        <v>1730</v>
      </c>
      <c r="M2267" s="1" t="s">
        <v>139</v>
      </c>
      <c r="N2267" s="1" t="s">
        <v>203</v>
      </c>
      <c r="O2267" s="1" t="s">
        <v>12815</v>
      </c>
      <c r="P2267" s="1" t="s">
        <v>12816</v>
      </c>
      <c r="Q2267">
        <v>128</v>
      </c>
      <c r="R2267">
        <v>38</v>
      </c>
      <c r="S2267">
        <v>90</v>
      </c>
      <c r="T2267">
        <v>40</v>
      </c>
      <c r="U2267">
        <v>20</v>
      </c>
      <c r="V2267">
        <v>200</v>
      </c>
      <c r="W2267" s="1" t="s">
        <v>104</v>
      </c>
      <c r="X2267" s="1" t="s">
        <v>105</v>
      </c>
      <c r="Y2267" s="1" t="s">
        <v>54</v>
      </c>
      <c r="Z2267">
        <v>6</v>
      </c>
      <c r="AA2267" s="2">
        <v>46113</v>
      </c>
      <c r="AB2267">
        <v>8919</v>
      </c>
      <c r="AC2267">
        <v>12546.91</v>
      </c>
      <c r="AD2267">
        <v>1141632</v>
      </c>
      <c r="AE2267" s="1" t="s">
        <v>55</v>
      </c>
      <c r="AF2267" s="2">
        <v>46157</v>
      </c>
      <c r="AG2267" s="2">
        <v>46118</v>
      </c>
      <c r="AH2267" s="2">
        <v>46280</v>
      </c>
      <c r="AI2267" s="1" t="s">
        <v>91</v>
      </c>
      <c r="AJ2267" s="1" t="s">
        <v>92</v>
      </c>
    </row>
    <row r="2268" spans="1:36">
      <c r="A2268" s="1" t="s">
        <v>12817</v>
      </c>
      <c r="B2268" s="1" t="s">
        <v>12818</v>
      </c>
      <c r="C2268" s="1" t="s">
        <v>12819</v>
      </c>
      <c r="D2268" s="1" t="s">
        <v>39</v>
      </c>
      <c r="E2268" s="1" t="s">
        <v>40</v>
      </c>
      <c r="F2268" s="1" t="s">
        <v>41</v>
      </c>
      <c r="G2268" s="1" t="s">
        <v>42</v>
      </c>
      <c r="H2268" s="1" t="s">
        <v>43</v>
      </c>
      <c r="I2268" s="1" t="s">
        <v>44</v>
      </c>
      <c r="J2268" t="s">
        <v>82</v>
      </c>
      <c r="K2268" t="s">
        <v>83</v>
      </c>
      <c r="L2268" s="1" t="s">
        <v>12820</v>
      </c>
      <c r="M2268" s="1" t="s">
        <v>114</v>
      </c>
      <c r="N2268" s="1" t="s">
        <v>236</v>
      </c>
      <c r="O2268" s="1" t="s">
        <v>12821</v>
      </c>
      <c r="P2268" s="1" t="s">
        <v>10654</v>
      </c>
      <c r="Q2268">
        <v>38</v>
      </c>
      <c r="R2268">
        <v>3</v>
      </c>
      <c r="S2268">
        <v>35</v>
      </c>
      <c r="T2268">
        <v>10</v>
      </c>
      <c r="U2268">
        <v>5</v>
      </c>
      <c r="V2268">
        <v>60</v>
      </c>
      <c r="W2268" s="1" t="s">
        <v>259</v>
      </c>
      <c r="X2268" s="1" t="s">
        <v>260</v>
      </c>
      <c r="Y2268" s="1" t="s">
        <v>54</v>
      </c>
      <c r="Z2268">
        <v>9</v>
      </c>
      <c r="AA2268" s="2">
        <v>45842</v>
      </c>
      <c r="AB2268">
        <v>85337.12</v>
      </c>
      <c r="AC2268">
        <v>116417.94</v>
      </c>
      <c r="AD2268">
        <v>3242810.56</v>
      </c>
      <c r="AE2268" s="1" t="s">
        <v>55</v>
      </c>
      <c r="AF2268" s="2">
        <v>46167</v>
      </c>
      <c r="AG2268" s="2">
        <v>45851</v>
      </c>
      <c r="AH2268" s="2"/>
      <c r="AI2268" s="1" t="s">
        <v>91</v>
      </c>
      <c r="AJ2268" s="1" t="s">
        <v>92</v>
      </c>
    </row>
    <row r="2269" spans="1:36">
      <c r="A2269" s="1" t="s">
        <v>12822</v>
      </c>
      <c r="B2269" s="1" t="s">
        <v>12823</v>
      </c>
      <c r="C2269" s="1" t="s">
        <v>12824</v>
      </c>
      <c r="D2269" s="1" t="s">
        <v>1515</v>
      </c>
      <c r="E2269" s="1" t="s">
        <v>62</v>
      </c>
      <c r="F2269" s="1" t="s">
        <v>217</v>
      </c>
      <c r="G2269" s="1" t="s">
        <v>218</v>
      </c>
      <c r="H2269" s="1" t="s">
        <v>43</v>
      </c>
      <c r="I2269" s="1" t="s">
        <v>44</v>
      </c>
      <c r="J2269" t="s">
        <v>82</v>
      </c>
      <c r="K2269" t="s">
        <v>83</v>
      </c>
      <c r="L2269" s="1" t="s">
        <v>12825</v>
      </c>
      <c r="M2269" s="1" t="s">
        <v>48</v>
      </c>
      <c r="N2269" s="1" t="s">
        <v>69</v>
      </c>
      <c r="O2269" s="1" t="s">
        <v>12826</v>
      </c>
      <c r="P2269" s="1" t="s">
        <v>12827</v>
      </c>
      <c r="Q2269">
        <v>35</v>
      </c>
      <c r="R2269">
        <v>10</v>
      </c>
      <c r="S2269">
        <v>25</v>
      </c>
      <c r="T2269">
        <v>15</v>
      </c>
      <c r="U2269">
        <v>4</v>
      </c>
      <c r="V2269">
        <v>150</v>
      </c>
      <c r="W2269" s="1" t="s">
        <v>259</v>
      </c>
      <c r="X2269" s="1" t="s">
        <v>260</v>
      </c>
      <c r="Y2269" s="1" t="s">
        <v>54</v>
      </c>
      <c r="Z2269">
        <v>7</v>
      </c>
      <c r="AA2269" s="2">
        <v>45835</v>
      </c>
      <c r="AB2269">
        <v>349083.44</v>
      </c>
      <c r="AC2269">
        <v>479973.66</v>
      </c>
      <c r="AD2269">
        <v>12217920.4</v>
      </c>
      <c r="AE2269" s="1" t="s">
        <v>55</v>
      </c>
      <c r="AF2269" s="2">
        <v>46186</v>
      </c>
      <c r="AG2269" s="2">
        <v>45839</v>
      </c>
      <c r="AH2269" s="2"/>
      <c r="AI2269" s="1" t="s">
        <v>91</v>
      </c>
      <c r="AJ2269" s="1" t="s">
        <v>92</v>
      </c>
    </row>
    <row r="2270" spans="1:36">
      <c r="A2270" s="1" t="s">
        <v>12828</v>
      </c>
      <c r="B2270" s="1" t="s">
        <v>12829</v>
      </c>
      <c r="C2270" s="1" t="s">
        <v>12830</v>
      </c>
      <c r="D2270" s="1" t="s">
        <v>413</v>
      </c>
      <c r="E2270" s="1" t="s">
        <v>146</v>
      </c>
      <c r="F2270" s="1" t="s">
        <v>244</v>
      </c>
      <c r="G2270" s="1" t="s">
        <v>778</v>
      </c>
      <c r="H2270" s="1" t="s">
        <v>43</v>
      </c>
      <c r="I2270" s="1" t="s">
        <v>44</v>
      </c>
      <c r="J2270" t="s">
        <v>65</v>
      </c>
      <c r="K2270" t="s">
        <v>66</v>
      </c>
      <c r="L2270" s="1" t="s">
        <v>9086</v>
      </c>
      <c r="M2270" s="1" t="s">
        <v>68</v>
      </c>
      <c r="N2270" s="1" t="s">
        <v>69</v>
      </c>
      <c r="O2270" s="1" t="s">
        <v>12831</v>
      </c>
      <c r="P2270" s="1" t="s">
        <v>12832</v>
      </c>
      <c r="Q2270">
        <v>324</v>
      </c>
      <c r="R2270">
        <v>50</v>
      </c>
      <c r="S2270">
        <v>274</v>
      </c>
      <c r="T2270">
        <v>75</v>
      </c>
      <c r="U2270">
        <v>37</v>
      </c>
      <c r="V2270">
        <v>750</v>
      </c>
      <c r="W2270" s="1" t="s">
        <v>52</v>
      </c>
      <c r="X2270" s="1" t="s">
        <v>171</v>
      </c>
      <c r="Y2270" s="1" t="s">
        <v>54</v>
      </c>
      <c r="Z2270">
        <v>5</v>
      </c>
      <c r="AA2270" s="2">
        <v>45947</v>
      </c>
      <c r="AB2270">
        <v>220012.18</v>
      </c>
      <c r="AC2270">
        <v>295842.03999999998</v>
      </c>
      <c r="AD2270">
        <v>71283946.319999993</v>
      </c>
      <c r="AE2270" s="1" t="s">
        <v>55</v>
      </c>
      <c r="AF2270" s="2">
        <v>46155</v>
      </c>
      <c r="AG2270" s="2">
        <v>45953</v>
      </c>
      <c r="AH2270" s="2"/>
      <c r="AI2270" s="1" t="s">
        <v>91</v>
      </c>
      <c r="AJ2270" s="1" t="s">
        <v>92</v>
      </c>
    </row>
    <row r="2271" spans="1:36">
      <c r="A2271" s="1" t="s">
        <v>12833</v>
      </c>
      <c r="B2271" s="1" t="s">
        <v>12834</v>
      </c>
      <c r="C2271" s="1" t="s">
        <v>12835</v>
      </c>
      <c r="D2271" s="1" t="s">
        <v>303</v>
      </c>
      <c r="E2271" s="1" t="s">
        <v>146</v>
      </c>
      <c r="F2271" s="1" t="s">
        <v>63</v>
      </c>
      <c r="G2271" s="1" t="s">
        <v>64</v>
      </c>
      <c r="H2271" s="1" t="s">
        <v>43</v>
      </c>
      <c r="I2271" s="1" t="s">
        <v>44</v>
      </c>
      <c r="J2271" t="s">
        <v>45</v>
      </c>
      <c r="K2271" t="s">
        <v>46</v>
      </c>
      <c r="L2271" s="1" t="s">
        <v>12836</v>
      </c>
      <c r="M2271" s="1" t="s">
        <v>68</v>
      </c>
      <c r="N2271" s="1" t="s">
        <v>278</v>
      </c>
      <c r="O2271" s="1" t="s">
        <v>12837</v>
      </c>
      <c r="P2271" s="1" t="s">
        <v>12838</v>
      </c>
      <c r="Q2271">
        <v>232</v>
      </c>
      <c r="R2271">
        <v>21</v>
      </c>
      <c r="S2271">
        <v>211</v>
      </c>
      <c r="T2271">
        <v>100</v>
      </c>
      <c r="U2271">
        <v>50</v>
      </c>
      <c r="V2271">
        <v>600</v>
      </c>
      <c r="W2271" s="1" t="s">
        <v>249</v>
      </c>
      <c r="X2271" s="1" t="s">
        <v>375</v>
      </c>
      <c r="Y2271" s="1" t="s">
        <v>54</v>
      </c>
      <c r="Z2271">
        <v>8</v>
      </c>
      <c r="AA2271" s="2">
        <v>45756</v>
      </c>
      <c r="AB2271">
        <v>50822.63</v>
      </c>
      <c r="AC2271">
        <v>69755.47</v>
      </c>
      <c r="AD2271">
        <v>11790850.16</v>
      </c>
      <c r="AE2271" s="1" t="s">
        <v>55</v>
      </c>
      <c r="AF2271" s="2">
        <v>46181</v>
      </c>
      <c r="AG2271" s="2">
        <v>45760</v>
      </c>
      <c r="AH2271" s="2">
        <v>46608</v>
      </c>
      <c r="AI2271" s="1" t="s">
        <v>91</v>
      </c>
      <c r="AJ2271" s="1" t="s">
        <v>92</v>
      </c>
    </row>
    <row r="2272" spans="1:36">
      <c r="A2272" s="1" t="s">
        <v>12839</v>
      </c>
      <c r="B2272" s="1" t="s">
        <v>12840</v>
      </c>
      <c r="C2272" s="1" t="s">
        <v>12841</v>
      </c>
      <c r="D2272" s="1" t="s">
        <v>320</v>
      </c>
      <c r="E2272" s="1" t="s">
        <v>40</v>
      </c>
      <c r="F2272" s="1" t="s">
        <v>123</v>
      </c>
      <c r="G2272" s="1" t="s">
        <v>124</v>
      </c>
      <c r="H2272" s="1" t="s">
        <v>43</v>
      </c>
      <c r="I2272" s="1" t="s">
        <v>44</v>
      </c>
      <c r="J2272" t="s">
        <v>82</v>
      </c>
      <c r="K2272" t="s">
        <v>83</v>
      </c>
      <c r="L2272" s="1" t="s">
        <v>3125</v>
      </c>
      <c r="M2272" s="1" t="s">
        <v>100</v>
      </c>
      <c r="N2272" s="1" t="s">
        <v>49</v>
      </c>
      <c r="O2272" s="1" t="s">
        <v>12842</v>
      </c>
      <c r="P2272" s="1" t="s">
        <v>1637</v>
      </c>
      <c r="Q2272">
        <v>53</v>
      </c>
      <c r="R2272">
        <v>19</v>
      </c>
      <c r="S2272">
        <v>34</v>
      </c>
      <c r="T2272">
        <v>100</v>
      </c>
      <c r="U2272">
        <v>40</v>
      </c>
      <c r="V2272">
        <v>800</v>
      </c>
      <c r="W2272" s="1" t="s">
        <v>161</v>
      </c>
      <c r="X2272" s="1" t="s">
        <v>162</v>
      </c>
      <c r="Y2272" s="1" t="s">
        <v>54</v>
      </c>
      <c r="Z2272">
        <v>9</v>
      </c>
      <c r="AA2272" s="2">
        <v>45912</v>
      </c>
      <c r="AB2272">
        <v>428802.45</v>
      </c>
      <c r="AC2272">
        <v>624763.47</v>
      </c>
      <c r="AD2272">
        <v>22726529.850000001</v>
      </c>
      <c r="AE2272" s="1" t="s">
        <v>55</v>
      </c>
      <c r="AF2272" s="2">
        <v>46156</v>
      </c>
      <c r="AG2272" s="2">
        <v>45915</v>
      </c>
      <c r="AH2272" s="2"/>
      <c r="AI2272" s="1" t="s">
        <v>129</v>
      </c>
      <c r="AJ2272" s="1" t="s">
        <v>57</v>
      </c>
    </row>
    <row r="2273" spans="1:36">
      <c r="A2273" s="1" t="s">
        <v>12843</v>
      </c>
      <c r="B2273" s="1" t="s">
        <v>12844</v>
      </c>
      <c r="C2273" s="1" t="s">
        <v>12845</v>
      </c>
      <c r="D2273" s="1" t="s">
        <v>894</v>
      </c>
      <c r="E2273" s="1" t="s">
        <v>275</v>
      </c>
      <c r="F2273" s="1" t="s">
        <v>622</v>
      </c>
      <c r="G2273" s="1" t="s">
        <v>693</v>
      </c>
      <c r="H2273" s="1" t="s">
        <v>43</v>
      </c>
      <c r="I2273" s="1" t="s">
        <v>44</v>
      </c>
      <c r="J2273" t="s">
        <v>45</v>
      </c>
      <c r="K2273" t="s">
        <v>46</v>
      </c>
      <c r="L2273" s="1" t="s">
        <v>5354</v>
      </c>
      <c r="M2273" s="1" t="s">
        <v>139</v>
      </c>
      <c r="N2273" s="1" t="s">
        <v>236</v>
      </c>
      <c r="O2273" s="1" t="s">
        <v>12846</v>
      </c>
      <c r="P2273" s="1" t="s">
        <v>12847</v>
      </c>
      <c r="Q2273">
        <v>31</v>
      </c>
      <c r="R2273">
        <v>1</v>
      </c>
      <c r="S2273">
        <v>30</v>
      </c>
      <c r="T2273">
        <v>10</v>
      </c>
      <c r="U2273">
        <v>4</v>
      </c>
      <c r="V2273">
        <v>50</v>
      </c>
      <c r="W2273" s="1" t="s">
        <v>259</v>
      </c>
      <c r="X2273" s="1" t="s">
        <v>260</v>
      </c>
      <c r="Y2273" s="1" t="s">
        <v>54</v>
      </c>
      <c r="Z2273">
        <v>6</v>
      </c>
      <c r="AA2273" s="2">
        <v>45910</v>
      </c>
      <c r="AB2273">
        <v>254107.57</v>
      </c>
      <c r="AC2273">
        <v>338947.03</v>
      </c>
      <c r="AD2273">
        <v>7877334.6699999999</v>
      </c>
      <c r="AE2273" s="1" t="s">
        <v>55</v>
      </c>
      <c r="AF2273" s="2">
        <v>46164</v>
      </c>
      <c r="AG2273" s="2">
        <v>45915</v>
      </c>
      <c r="AH2273" s="2"/>
      <c r="AI2273" s="1" t="s">
        <v>91</v>
      </c>
      <c r="AJ2273" s="1" t="s">
        <v>92</v>
      </c>
    </row>
    <row r="2274" spans="1:36">
      <c r="A2274" s="1" t="s">
        <v>12848</v>
      </c>
      <c r="B2274" s="1" t="s">
        <v>12849</v>
      </c>
      <c r="C2274" s="1" t="s">
        <v>12850</v>
      </c>
      <c r="D2274" s="1" t="s">
        <v>1240</v>
      </c>
      <c r="E2274" s="1" t="s">
        <v>243</v>
      </c>
      <c r="F2274" s="1" t="s">
        <v>244</v>
      </c>
      <c r="G2274" s="1" t="s">
        <v>509</v>
      </c>
      <c r="H2274" s="1" t="s">
        <v>43</v>
      </c>
      <c r="I2274" s="1" t="s">
        <v>44</v>
      </c>
      <c r="J2274" t="s">
        <v>45</v>
      </c>
      <c r="K2274" t="s">
        <v>46</v>
      </c>
      <c r="L2274" s="1" t="s">
        <v>10044</v>
      </c>
      <c r="M2274" s="1" t="s">
        <v>168</v>
      </c>
      <c r="N2274" s="1" t="s">
        <v>178</v>
      </c>
      <c r="O2274" s="1" t="s">
        <v>12851</v>
      </c>
      <c r="P2274" s="1" t="s">
        <v>12852</v>
      </c>
      <c r="Q2274">
        <v>0</v>
      </c>
      <c r="R2274">
        <v>0</v>
      </c>
      <c r="S2274">
        <v>0</v>
      </c>
      <c r="T2274">
        <v>50</v>
      </c>
      <c r="U2274">
        <v>20</v>
      </c>
      <c r="V2274">
        <v>500</v>
      </c>
      <c r="W2274" s="1" t="s">
        <v>181</v>
      </c>
      <c r="X2274" s="1" t="s">
        <v>182</v>
      </c>
      <c r="Y2274" s="1" t="s">
        <v>54</v>
      </c>
      <c r="Z2274">
        <v>7</v>
      </c>
      <c r="AA2274" s="2">
        <v>46007</v>
      </c>
      <c r="AB2274">
        <v>292748.76</v>
      </c>
      <c r="AC2274">
        <v>431729.73</v>
      </c>
      <c r="AD2274">
        <v>0</v>
      </c>
      <c r="AE2274" s="1" t="s">
        <v>55</v>
      </c>
      <c r="AF2274" s="2">
        <v>46174</v>
      </c>
      <c r="AG2274" s="2">
        <v>46014</v>
      </c>
      <c r="AH2274" s="2"/>
      <c r="AI2274" s="1" t="s">
        <v>56</v>
      </c>
      <c r="AJ2274" s="1" t="s">
        <v>57</v>
      </c>
    </row>
    <row r="2275" spans="1:36">
      <c r="A2275" s="1" t="s">
        <v>12853</v>
      </c>
      <c r="B2275" s="1" t="s">
        <v>12854</v>
      </c>
      <c r="C2275" s="1" t="s">
        <v>12855</v>
      </c>
      <c r="D2275" s="1" t="s">
        <v>1343</v>
      </c>
      <c r="E2275" s="1" t="s">
        <v>122</v>
      </c>
      <c r="F2275" s="1" t="s">
        <v>80</v>
      </c>
      <c r="G2275" s="1" t="s">
        <v>285</v>
      </c>
      <c r="H2275" s="1" t="s">
        <v>43</v>
      </c>
      <c r="I2275" s="1" t="s">
        <v>44</v>
      </c>
      <c r="J2275" t="s">
        <v>65</v>
      </c>
      <c r="K2275" t="s">
        <v>66</v>
      </c>
      <c r="L2275" s="1" t="s">
        <v>12856</v>
      </c>
      <c r="M2275" s="1" t="s">
        <v>139</v>
      </c>
      <c r="N2275" s="1" t="s">
        <v>194</v>
      </c>
      <c r="O2275" s="1" t="s">
        <v>12857</v>
      </c>
      <c r="P2275" s="1" t="s">
        <v>12858</v>
      </c>
      <c r="Q2275">
        <v>282</v>
      </c>
      <c r="R2275">
        <v>12</v>
      </c>
      <c r="S2275">
        <v>270</v>
      </c>
      <c r="T2275">
        <v>75</v>
      </c>
      <c r="U2275">
        <v>22</v>
      </c>
      <c r="V2275">
        <v>300</v>
      </c>
      <c r="W2275" s="1" t="s">
        <v>229</v>
      </c>
      <c r="X2275" s="1" t="s">
        <v>230</v>
      </c>
      <c r="Y2275" s="1" t="s">
        <v>153</v>
      </c>
      <c r="Z2275">
        <v>31</v>
      </c>
      <c r="AA2275" s="2">
        <v>45877</v>
      </c>
      <c r="AB2275">
        <v>1219531.74</v>
      </c>
      <c r="AC2275">
        <v>1621375.2</v>
      </c>
      <c r="AD2275">
        <v>343907950.69999999</v>
      </c>
      <c r="AE2275" s="1" t="s">
        <v>55</v>
      </c>
      <c r="AF2275" s="2">
        <v>46183</v>
      </c>
      <c r="AG2275" s="2">
        <v>45880</v>
      </c>
      <c r="AH2275" s="2"/>
      <c r="AI2275" s="1" t="s">
        <v>91</v>
      </c>
      <c r="AJ2275" s="1" t="s">
        <v>92</v>
      </c>
    </row>
    <row r="2276" spans="1:36">
      <c r="A2276" s="1" t="s">
        <v>12859</v>
      </c>
      <c r="B2276" s="1" t="s">
        <v>12860</v>
      </c>
      <c r="C2276" s="1" t="s">
        <v>12861</v>
      </c>
      <c r="D2276" s="1" t="s">
        <v>413</v>
      </c>
      <c r="E2276" s="1" t="s">
        <v>146</v>
      </c>
      <c r="F2276" s="1" t="s">
        <v>244</v>
      </c>
      <c r="G2276" s="1" t="s">
        <v>509</v>
      </c>
      <c r="H2276" s="1" t="s">
        <v>43</v>
      </c>
      <c r="I2276" s="1" t="s">
        <v>44</v>
      </c>
      <c r="J2276" t="s">
        <v>65</v>
      </c>
      <c r="K2276" t="s">
        <v>66</v>
      </c>
      <c r="L2276" s="1" t="s">
        <v>12862</v>
      </c>
      <c r="M2276" s="1" t="s">
        <v>168</v>
      </c>
      <c r="N2276" s="1" t="s">
        <v>278</v>
      </c>
      <c r="O2276" s="1" t="s">
        <v>12863</v>
      </c>
      <c r="P2276" s="1" t="s">
        <v>12864</v>
      </c>
      <c r="Q2276">
        <v>11</v>
      </c>
      <c r="R2276">
        <v>4</v>
      </c>
      <c r="S2276">
        <v>7</v>
      </c>
      <c r="T2276">
        <v>15</v>
      </c>
      <c r="U2276">
        <v>4</v>
      </c>
      <c r="V2276">
        <v>60</v>
      </c>
      <c r="W2276" s="1" t="s">
        <v>181</v>
      </c>
      <c r="X2276" s="1" t="s">
        <v>182</v>
      </c>
      <c r="Y2276" s="1" t="s">
        <v>54</v>
      </c>
      <c r="Z2276">
        <v>9</v>
      </c>
      <c r="AA2276" s="2">
        <v>45698</v>
      </c>
      <c r="AB2276">
        <v>44957.35</v>
      </c>
      <c r="AC2276">
        <v>65387.19</v>
      </c>
      <c r="AD2276">
        <v>494530.85</v>
      </c>
      <c r="AE2276" s="1" t="s">
        <v>55</v>
      </c>
      <c r="AF2276" s="2">
        <v>46169</v>
      </c>
      <c r="AG2276" s="2">
        <v>45706</v>
      </c>
      <c r="AH2276" s="2"/>
      <c r="AI2276" s="1" t="s">
        <v>129</v>
      </c>
      <c r="AJ2276" s="1" t="s">
        <v>57</v>
      </c>
    </row>
    <row r="2277" spans="1:36">
      <c r="A2277" s="1" t="s">
        <v>12865</v>
      </c>
      <c r="B2277" s="1" t="s">
        <v>12866</v>
      </c>
      <c r="C2277" s="1" t="s">
        <v>12867</v>
      </c>
      <c r="D2277" s="1" t="s">
        <v>264</v>
      </c>
      <c r="E2277" s="1" t="s">
        <v>265</v>
      </c>
      <c r="F2277" s="1" t="s">
        <v>266</v>
      </c>
      <c r="G2277" s="1" t="s">
        <v>267</v>
      </c>
      <c r="H2277" s="1" t="s">
        <v>43</v>
      </c>
      <c r="I2277" s="1" t="s">
        <v>44</v>
      </c>
      <c r="J2277" t="s">
        <v>65</v>
      </c>
      <c r="K2277" t="s">
        <v>66</v>
      </c>
      <c r="L2277" s="1" t="s">
        <v>12868</v>
      </c>
      <c r="M2277" s="1" t="s">
        <v>139</v>
      </c>
      <c r="N2277" s="1" t="s">
        <v>115</v>
      </c>
      <c r="O2277" s="1" t="s">
        <v>12869</v>
      </c>
      <c r="P2277" s="1" t="s">
        <v>12870</v>
      </c>
      <c r="Q2277">
        <v>4</v>
      </c>
      <c r="R2277">
        <v>1</v>
      </c>
      <c r="S2277">
        <v>3</v>
      </c>
      <c r="T2277">
        <v>25</v>
      </c>
      <c r="U2277">
        <v>7</v>
      </c>
      <c r="V2277">
        <v>200</v>
      </c>
      <c r="W2277" s="1" t="s">
        <v>52</v>
      </c>
      <c r="X2277" s="1" t="s">
        <v>53</v>
      </c>
      <c r="Y2277" s="1" t="s">
        <v>54</v>
      </c>
      <c r="Z2277">
        <v>3</v>
      </c>
      <c r="AA2277" s="2">
        <v>46005</v>
      </c>
      <c r="AB2277">
        <v>485415.49</v>
      </c>
      <c r="AC2277">
        <v>718643.89</v>
      </c>
      <c r="AD2277">
        <v>1941661.96</v>
      </c>
      <c r="AE2277" s="1" t="s">
        <v>55</v>
      </c>
      <c r="AF2277" s="2">
        <v>46166</v>
      </c>
      <c r="AG2277" s="2">
        <v>46008</v>
      </c>
      <c r="AH2277" s="2"/>
      <c r="AI2277" s="1" t="s">
        <v>129</v>
      </c>
      <c r="AJ2277" s="1" t="s">
        <v>57</v>
      </c>
    </row>
    <row r="2278" spans="1:36">
      <c r="A2278" s="1" t="s">
        <v>12871</v>
      </c>
      <c r="B2278" s="1" t="s">
        <v>12872</v>
      </c>
      <c r="C2278" s="1" t="s">
        <v>12873</v>
      </c>
      <c r="D2278" s="1" t="s">
        <v>185</v>
      </c>
      <c r="E2278" s="1" t="s">
        <v>186</v>
      </c>
      <c r="F2278" s="1" t="s">
        <v>111</v>
      </c>
      <c r="G2278" s="1" t="s">
        <v>112</v>
      </c>
      <c r="H2278" s="1" t="s">
        <v>43</v>
      </c>
      <c r="I2278" s="1" t="s">
        <v>44</v>
      </c>
      <c r="J2278" t="s">
        <v>82</v>
      </c>
      <c r="K2278" t="s">
        <v>83</v>
      </c>
      <c r="L2278" s="1" t="s">
        <v>12274</v>
      </c>
      <c r="M2278" s="1" t="s">
        <v>68</v>
      </c>
      <c r="N2278" s="1" t="s">
        <v>178</v>
      </c>
      <c r="O2278" s="1" t="s">
        <v>12874</v>
      </c>
      <c r="P2278" s="1" t="s">
        <v>12875</v>
      </c>
      <c r="Q2278">
        <v>0</v>
      </c>
      <c r="R2278">
        <v>0</v>
      </c>
      <c r="S2278">
        <v>0</v>
      </c>
      <c r="T2278">
        <v>40</v>
      </c>
      <c r="U2278">
        <v>12</v>
      </c>
      <c r="V2278">
        <v>320</v>
      </c>
      <c r="W2278" s="1" t="s">
        <v>259</v>
      </c>
      <c r="X2278" s="1" t="s">
        <v>260</v>
      </c>
      <c r="Y2278" s="1" t="s">
        <v>54</v>
      </c>
      <c r="Z2278">
        <v>9</v>
      </c>
      <c r="AA2278" s="2">
        <v>46032</v>
      </c>
      <c r="AB2278">
        <v>159969.49</v>
      </c>
      <c r="AC2278">
        <v>225039.39</v>
      </c>
      <c r="AD2278">
        <v>0</v>
      </c>
      <c r="AE2278" s="1" t="s">
        <v>55</v>
      </c>
      <c r="AF2278" s="2">
        <v>46181</v>
      </c>
      <c r="AG2278" s="2">
        <v>46046</v>
      </c>
      <c r="AH2278" s="2"/>
      <c r="AI2278" s="1" t="s">
        <v>56</v>
      </c>
      <c r="AJ2278" s="1" t="s">
        <v>57</v>
      </c>
    </row>
    <row r="2279" spans="1:36">
      <c r="A2279" s="1" t="s">
        <v>12876</v>
      </c>
      <c r="B2279" s="1" t="s">
        <v>12877</v>
      </c>
      <c r="C2279" s="1"/>
      <c r="D2279" s="1" t="s">
        <v>274</v>
      </c>
      <c r="E2279" s="1" t="s">
        <v>275</v>
      </c>
      <c r="F2279" s="1" t="s">
        <v>266</v>
      </c>
      <c r="G2279" s="1" t="s">
        <v>313</v>
      </c>
      <c r="H2279" s="1" t="s">
        <v>43</v>
      </c>
      <c r="I2279" s="1" t="s">
        <v>44</v>
      </c>
      <c r="J2279" t="s">
        <v>65</v>
      </c>
      <c r="K2279" t="s">
        <v>66</v>
      </c>
      <c r="L2279" s="1" t="s">
        <v>6737</v>
      </c>
      <c r="M2279" s="1" t="s">
        <v>100</v>
      </c>
      <c r="N2279" s="1" t="s">
        <v>178</v>
      </c>
      <c r="O2279" s="1" t="s">
        <v>12878</v>
      </c>
      <c r="P2279" s="1" t="s">
        <v>12879</v>
      </c>
      <c r="Q2279">
        <v>27</v>
      </c>
      <c r="R2279">
        <v>10</v>
      </c>
      <c r="S2279">
        <v>17</v>
      </c>
      <c r="T2279">
        <v>60</v>
      </c>
      <c r="U2279">
        <v>24</v>
      </c>
      <c r="V2279">
        <v>240</v>
      </c>
      <c r="W2279" s="1" t="s">
        <v>181</v>
      </c>
      <c r="X2279" s="1" t="s">
        <v>182</v>
      </c>
      <c r="Y2279" s="1" t="s">
        <v>54</v>
      </c>
      <c r="Z2279">
        <v>12</v>
      </c>
      <c r="AA2279" s="2">
        <v>46078</v>
      </c>
      <c r="AB2279">
        <v>263904.48</v>
      </c>
      <c r="AC2279">
        <v>315348.17</v>
      </c>
      <c r="AD2279">
        <v>7125420.96</v>
      </c>
      <c r="AE2279" s="1" t="s">
        <v>55</v>
      </c>
      <c r="AF2279" s="2">
        <v>46164</v>
      </c>
      <c r="AG2279" s="2">
        <v>46090</v>
      </c>
      <c r="AH2279" s="2"/>
      <c r="AI2279" s="1" t="s">
        <v>129</v>
      </c>
      <c r="AJ2279" s="1" t="s">
        <v>57</v>
      </c>
    </row>
    <row r="2280" spans="1:36">
      <c r="A2280" s="1" t="s">
        <v>12880</v>
      </c>
      <c r="B2280" s="1" t="s">
        <v>12881</v>
      </c>
      <c r="C2280" s="1" t="s">
        <v>12882</v>
      </c>
      <c r="D2280" s="1" t="s">
        <v>508</v>
      </c>
      <c r="E2280" s="1" t="s">
        <v>146</v>
      </c>
      <c r="F2280" s="1" t="s">
        <v>244</v>
      </c>
      <c r="G2280" s="1" t="s">
        <v>245</v>
      </c>
      <c r="H2280" s="1" t="s">
        <v>43</v>
      </c>
      <c r="I2280" s="1" t="s">
        <v>44</v>
      </c>
      <c r="J2280" t="s">
        <v>82</v>
      </c>
      <c r="K2280" t="s">
        <v>83</v>
      </c>
      <c r="L2280" s="1" t="s">
        <v>12883</v>
      </c>
      <c r="M2280" s="1" t="s">
        <v>139</v>
      </c>
      <c r="N2280" s="1" t="s">
        <v>115</v>
      </c>
      <c r="O2280" s="1" t="s">
        <v>12884</v>
      </c>
      <c r="P2280" s="1" t="s">
        <v>12885</v>
      </c>
      <c r="Q2280">
        <v>13</v>
      </c>
      <c r="R2280">
        <v>3</v>
      </c>
      <c r="S2280">
        <v>10</v>
      </c>
      <c r="T2280">
        <v>30</v>
      </c>
      <c r="U2280">
        <v>15</v>
      </c>
      <c r="V2280">
        <v>120</v>
      </c>
      <c r="W2280" s="1" t="s">
        <v>151</v>
      </c>
      <c r="X2280" s="1" t="s">
        <v>152</v>
      </c>
      <c r="Y2280" s="1" t="s">
        <v>153</v>
      </c>
      <c r="Z2280">
        <v>38</v>
      </c>
      <c r="AA2280" s="2">
        <v>45858</v>
      </c>
      <c r="AB2280">
        <v>156037.14000000001</v>
      </c>
      <c r="AC2280">
        <v>198901.28</v>
      </c>
      <c r="AD2280">
        <v>2028482.82</v>
      </c>
      <c r="AE2280" s="1" t="s">
        <v>55</v>
      </c>
      <c r="AF2280" s="2">
        <v>46197</v>
      </c>
      <c r="AG2280" s="2">
        <v>45867</v>
      </c>
      <c r="AH2280" s="2"/>
      <c r="AI2280" s="1" t="s">
        <v>129</v>
      </c>
      <c r="AJ2280" s="1" t="s">
        <v>57</v>
      </c>
    </row>
    <row r="2281" spans="1:36">
      <c r="A2281" s="1" t="s">
        <v>12886</v>
      </c>
      <c r="B2281" s="1" t="s">
        <v>12887</v>
      </c>
      <c r="C2281" s="1" t="s">
        <v>12888</v>
      </c>
      <c r="D2281" s="1" t="s">
        <v>355</v>
      </c>
      <c r="E2281" s="1" t="s">
        <v>62</v>
      </c>
      <c r="F2281" s="1" t="s">
        <v>123</v>
      </c>
      <c r="G2281" s="1" t="s">
        <v>200</v>
      </c>
      <c r="H2281" s="1" t="s">
        <v>43</v>
      </c>
      <c r="I2281" s="1" t="s">
        <v>44</v>
      </c>
      <c r="J2281" t="s">
        <v>65</v>
      </c>
      <c r="K2281" t="s">
        <v>66</v>
      </c>
      <c r="L2281" s="1" t="s">
        <v>171</v>
      </c>
      <c r="M2281" s="1" t="s">
        <v>114</v>
      </c>
      <c r="N2281" s="1" t="s">
        <v>69</v>
      </c>
      <c r="O2281" s="1" t="s">
        <v>12889</v>
      </c>
      <c r="P2281" s="1" t="s">
        <v>12890</v>
      </c>
      <c r="Q2281">
        <v>164</v>
      </c>
      <c r="R2281">
        <v>3</v>
      </c>
      <c r="S2281">
        <v>161</v>
      </c>
      <c r="T2281">
        <v>25</v>
      </c>
      <c r="U2281">
        <v>7</v>
      </c>
      <c r="V2281">
        <v>200</v>
      </c>
      <c r="W2281" s="1" t="s">
        <v>52</v>
      </c>
      <c r="X2281" s="1" t="s">
        <v>53</v>
      </c>
      <c r="Y2281" s="1" t="s">
        <v>54</v>
      </c>
      <c r="Z2281">
        <v>5</v>
      </c>
      <c r="AA2281" s="2">
        <v>46045</v>
      </c>
      <c r="AB2281">
        <v>437238.92</v>
      </c>
      <c r="AC2281">
        <v>630621.48</v>
      </c>
      <c r="AD2281">
        <v>71707182.879999995</v>
      </c>
      <c r="AE2281" s="1" t="s">
        <v>55</v>
      </c>
      <c r="AF2281" s="2">
        <v>46171</v>
      </c>
      <c r="AG2281" s="2">
        <v>46060</v>
      </c>
      <c r="AH2281" s="2"/>
      <c r="AI2281" s="1" t="s">
        <v>91</v>
      </c>
      <c r="AJ2281" s="1" t="s">
        <v>92</v>
      </c>
    </row>
    <row r="2282" spans="1:36">
      <c r="A2282" s="1" t="s">
        <v>12891</v>
      </c>
      <c r="B2282" s="1" t="s">
        <v>12892</v>
      </c>
      <c r="C2282" s="1" t="s">
        <v>12893</v>
      </c>
      <c r="D2282" s="1" t="s">
        <v>413</v>
      </c>
      <c r="E2282" s="1" t="s">
        <v>146</v>
      </c>
      <c r="F2282" s="1" t="s">
        <v>244</v>
      </c>
      <c r="G2282" s="1" t="s">
        <v>778</v>
      </c>
      <c r="H2282" s="1" t="s">
        <v>43</v>
      </c>
      <c r="I2282" s="1" t="s">
        <v>44</v>
      </c>
      <c r="J2282" t="s">
        <v>82</v>
      </c>
      <c r="K2282" t="s">
        <v>83</v>
      </c>
      <c r="L2282" s="1" t="s">
        <v>8363</v>
      </c>
      <c r="M2282" s="1" t="s">
        <v>100</v>
      </c>
      <c r="N2282" s="1" t="s">
        <v>49</v>
      </c>
      <c r="O2282" s="1" t="s">
        <v>12894</v>
      </c>
      <c r="P2282" s="1" t="s">
        <v>12895</v>
      </c>
      <c r="Q2282">
        <v>87</v>
      </c>
      <c r="R2282">
        <v>21</v>
      </c>
      <c r="S2282">
        <v>66</v>
      </c>
      <c r="T2282">
        <v>40</v>
      </c>
      <c r="U2282">
        <v>12</v>
      </c>
      <c r="V2282">
        <v>200</v>
      </c>
      <c r="W2282" s="1" t="s">
        <v>151</v>
      </c>
      <c r="X2282" s="1" t="s">
        <v>152</v>
      </c>
      <c r="Y2282" s="1" t="s">
        <v>153</v>
      </c>
      <c r="Z2282">
        <v>36</v>
      </c>
      <c r="AA2282" s="2">
        <v>46182</v>
      </c>
      <c r="AB2282">
        <v>14152.94</v>
      </c>
      <c r="AC2282">
        <v>19561.25</v>
      </c>
      <c r="AD2282">
        <v>1231305.78</v>
      </c>
      <c r="AE2282" s="1" t="s">
        <v>55</v>
      </c>
      <c r="AF2282" s="2">
        <v>46147</v>
      </c>
      <c r="AG2282" s="2">
        <v>46197</v>
      </c>
      <c r="AH2282" s="2"/>
      <c r="AI2282" s="1" t="s">
        <v>91</v>
      </c>
      <c r="AJ2282" s="1" t="s">
        <v>92</v>
      </c>
    </row>
    <row r="2283" spans="1:36">
      <c r="A2283" s="1" t="s">
        <v>12896</v>
      </c>
      <c r="B2283" s="1" t="s">
        <v>12897</v>
      </c>
      <c r="C2283" s="1" t="s">
        <v>12898</v>
      </c>
      <c r="D2283" s="1" t="s">
        <v>185</v>
      </c>
      <c r="E2283" s="1" t="s">
        <v>186</v>
      </c>
      <c r="F2283" s="1" t="s">
        <v>111</v>
      </c>
      <c r="G2283" s="1" t="s">
        <v>187</v>
      </c>
      <c r="H2283" s="1" t="s">
        <v>43</v>
      </c>
      <c r="I2283" s="1" t="s">
        <v>44</v>
      </c>
      <c r="J2283" t="s">
        <v>82</v>
      </c>
      <c r="K2283" t="s">
        <v>83</v>
      </c>
      <c r="L2283" s="1" t="s">
        <v>12899</v>
      </c>
      <c r="M2283" s="1" t="s">
        <v>126</v>
      </c>
      <c r="N2283" s="1" t="s">
        <v>178</v>
      </c>
      <c r="O2283" s="1" t="s">
        <v>12900</v>
      </c>
      <c r="P2283" s="1" t="s">
        <v>12901</v>
      </c>
      <c r="Q2283">
        <v>251</v>
      </c>
      <c r="R2283">
        <v>60</v>
      </c>
      <c r="S2283">
        <v>191</v>
      </c>
      <c r="T2283">
        <v>40</v>
      </c>
      <c r="U2283">
        <v>16</v>
      </c>
      <c r="V2283">
        <v>400</v>
      </c>
      <c r="W2283" s="1" t="s">
        <v>104</v>
      </c>
      <c r="X2283" s="1" t="s">
        <v>105</v>
      </c>
      <c r="Y2283" s="1" t="s">
        <v>54</v>
      </c>
      <c r="Z2283">
        <v>10</v>
      </c>
      <c r="AA2283" s="2">
        <v>45945</v>
      </c>
      <c r="AB2283">
        <v>113959.45</v>
      </c>
      <c r="AC2283">
        <v>172761.59</v>
      </c>
      <c r="AD2283">
        <v>28603821.949999999</v>
      </c>
      <c r="AE2283" s="1" t="s">
        <v>55</v>
      </c>
      <c r="AF2283" s="2">
        <v>46153</v>
      </c>
      <c r="AG2283" s="2">
        <v>45959</v>
      </c>
      <c r="AH2283" s="2"/>
      <c r="AI2283" s="1" t="s">
        <v>91</v>
      </c>
      <c r="AJ2283" s="1" t="s">
        <v>92</v>
      </c>
    </row>
    <row r="2284" spans="1:36">
      <c r="A2284" s="1" t="s">
        <v>12902</v>
      </c>
      <c r="B2284" s="1" t="s">
        <v>12903</v>
      </c>
      <c r="C2284" s="1" t="s">
        <v>12904</v>
      </c>
      <c r="D2284" s="1" t="s">
        <v>971</v>
      </c>
      <c r="E2284" s="1" t="s">
        <v>110</v>
      </c>
      <c r="F2284" s="1" t="s">
        <v>363</v>
      </c>
      <c r="G2284" s="1" t="s">
        <v>786</v>
      </c>
      <c r="H2284" s="1" t="s">
        <v>43</v>
      </c>
      <c r="I2284" s="1" t="s">
        <v>44</v>
      </c>
      <c r="J2284" t="s">
        <v>82</v>
      </c>
      <c r="K2284" t="s">
        <v>83</v>
      </c>
      <c r="L2284" s="1" t="s">
        <v>12905</v>
      </c>
      <c r="M2284" s="1" t="s">
        <v>126</v>
      </c>
      <c r="N2284" s="1" t="s">
        <v>194</v>
      </c>
      <c r="O2284" s="1" t="s">
        <v>12906</v>
      </c>
      <c r="P2284" s="1" t="s">
        <v>12907</v>
      </c>
      <c r="Q2284">
        <v>60</v>
      </c>
      <c r="R2284">
        <v>2</v>
      </c>
      <c r="S2284">
        <v>58</v>
      </c>
      <c r="T2284">
        <v>10</v>
      </c>
      <c r="U2284">
        <v>5</v>
      </c>
      <c r="V2284">
        <v>60</v>
      </c>
      <c r="W2284" s="1" t="s">
        <v>151</v>
      </c>
      <c r="X2284" s="1" t="s">
        <v>152</v>
      </c>
      <c r="Y2284" s="1" t="s">
        <v>153</v>
      </c>
      <c r="Z2284">
        <v>35</v>
      </c>
      <c r="AA2284" s="2">
        <v>45811</v>
      </c>
      <c r="AB2284">
        <v>112583.56</v>
      </c>
      <c r="AC2284">
        <v>131561.84</v>
      </c>
      <c r="AD2284">
        <v>6755013.5999999996</v>
      </c>
      <c r="AE2284" s="1" t="s">
        <v>55</v>
      </c>
      <c r="AF2284" s="2">
        <v>46183</v>
      </c>
      <c r="AG2284" s="2">
        <v>45820</v>
      </c>
      <c r="AH2284" s="2"/>
      <c r="AI2284" s="1" t="s">
        <v>91</v>
      </c>
      <c r="AJ2284" s="1" t="s">
        <v>92</v>
      </c>
    </row>
    <row r="2285" spans="1:36">
      <c r="A2285" s="1" t="s">
        <v>12908</v>
      </c>
      <c r="B2285" s="1" t="s">
        <v>12909</v>
      </c>
      <c r="C2285" s="1" t="s">
        <v>12910</v>
      </c>
      <c r="D2285" s="1" t="s">
        <v>643</v>
      </c>
      <c r="E2285" s="1" t="s">
        <v>62</v>
      </c>
      <c r="F2285" s="1" t="s">
        <v>135</v>
      </c>
      <c r="G2285" s="1" t="s">
        <v>706</v>
      </c>
      <c r="H2285" s="1" t="s">
        <v>137</v>
      </c>
      <c r="I2285" s="1" t="s">
        <v>44</v>
      </c>
      <c r="J2285" t="s">
        <v>82</v>
      </c>
      <c r="K2285" t="s">
        <v>83</v>
      </c>
      <c r="L2285" s="1" t="s">
        <v>12911</v>
      </c>
      <c r="M2285" s="1" t="s">
        <v>68</v>
      </c>
      <c r="N2285" s="1" t="s">
        <v>278</v>
      </c>
      <c r="O2285" s="1" t="s">
        <v>12912</v>
      </c>
      <c r="P2285" s="1" t="s">
        <v>12913</v>
      </c>
      <c r="Q2285">
        <v>55</v>
      </c>
      <c r="R2285">
        <v>2</v>
      </c>
      <c r="S2285">
        <v>53</v>
      </c>
      <c r="T2285">
        <v>15</v>
      </c>
      <c r="U2285">
        <v>7</v>
      </c>
      <c r="V2285">
        <v>60</v>
      </c>
      <c r="W2285" s="1" t="s">
        <v>88</v>
      </c>
      <c r="X2285" s="1" t="s">
        <v>89</v>
      </c>
      <c r="Y2285" s="1" t="s">
        <v>90</v>
      </c>
      <c r="Z2285">
        <v>30</v>
      </c>
      <c r="AA2285" s="2">
        <v>45816</v>
      </c>
      <c r="AB2285">
        <v>4434.47</v>
      </c>
      <c r="AC2285">
        <v>6604.26</v>
      </c>
      <c r="AD2285">
        <v>243895.85</v>
      </c>
      <c r="AE2285" s="1" t="s">
        <v>55</v>
      </c>
      <c r="AF2285" s="2">
        <v>46170</v>
      </c>
      <c r="AG2285" s="2">
        <v>45831</v>
      </c>
      <c r="AH2285" s="2">
        <v>46220</v>
      </c>
      <c r="AI2285" s="1" t="s">
        <v>91</v>
      </c>
      <c r="AJ2285" s="1" t="s">
        <v>92</v>
      </c>
    </row>
    <row r="2286" spans="1:36">
      <c r="A2286" s="1" t="s">
        <v>12914</v>
      </c>
      <c r="B2286" s="1" t="s">
        <v>12915</v>
      </c>
      <c r="C2286" s="1" t="s">
        <v>12916</v>
      </c>
      <c r="D2286" s="1" t="s">
        <v>133</v>
      </c>
      <c r="E2286" s="1" t="s">
        <v>134</v>
      </c>
      <c r="F2286" s="1" t="s">
        <v>135</v>
      </c>
      <c r="G2286" s="1" t="s">
        <v>166</v>
      </c>
      <c r="H2286" s="1" t="s">
        <v>137</v>
      </c>
      <c r="I2286" s="1" t="s">
        <v>44</v>
      </c>
      <c r="J2286" t="s">
        <v>45</v>
      </c>
      <c r="K2286" t="s">
        <v>46</v>
      </c>
      <c r="L2286" s="1" t="s">
        <v>125</v>
      </c>
      <c r="M2286" s="1" t="s">
        <v>126</v>
      </c>
      <c r="N2286" s="1" t="s">
        <v>101</v>
      </c>
      <c r="O2286" s="1" t="s">
        <v>12917</v>
      </c>
      <c r="P2286" s="1" t="s">
        <v>12918</v>
      </c>
      <c r="Q2286">
        <v>91</v>
      </c>
      <c r="R2286">
        <v>29</v>
      </c>
      <c r="S2286">
        <v>62</v>
      </c>
      <c r="T2286">
        <v>30</v>
      </c>
      <c r="U2286">
        <v>15</v>
      </c>
      <c r="V2286">
        <v>150</v>
      </c>
      <c r="W2286" s="1" t="s">
        <v>72</v>
      </c>
      <c r="X2286" s="1" t="s">
        <v>73</v>
      </c>
      <c r="Y2286" s="1" t="s">
        <v>74</v>
      </c>
      <c r="Z2286">
        <v>15</v>
      </c>
      <c r="AA2286" s="2">
        <v>46111</v>
      </c>
      <c r="AB2286">
        <v>10936.87</v>
      </c>
      <c r="AC2286">
        <v>16588.64</v>
      </c>
      <c r="AD2286">
        <v>995255.17</v>
      </c>
      <c r="AE2286" s="1" t="s">
        <v>55</v>
      </c>
      <c r="AF2286" s="2">
        <v>46143</v>
      </c>
      <c r="AG2286" s="2">
        <v>46126</v>
      </c>
      <c r="AH2286" s="2">
        <v>46356</v>
      </c>
      <c r="AI2286" s="1" t="s">
        <v>91</v>
      </c>
      <c r="AJ2286" s="1" t="s">
        <v>92</v>
      </c>
    </row>
    <row r="2287" spans="1:36">
      <c r="A2287" s="1" t="s">
        <v>12919</v>
      </c>
      <c r="B2287" s="1" t="s">
        <v>12920</v>
      </c>
      <c r="C2287" s="1"/>
      <c r="D2287" s="1" t="s">
        <v>557</v>
      </c>
      <c r="E2287" s="1" t="s">
        <v>254</v>
      </c>
      <c r="F2287" s="1" t="s">
        <v>135</v>
      </c>
      <c r="G2287" s="1" t="s">
        <v>136</v>
      </c>
      <c r="H2287" s="1" t="s">
        <v>137</v>
      </c>
      <c r="I2287" s="1" t="s">
        <v>44</v>
      </c>
      <c r="J2287" t="s">
        <v>45</v>
      </c>
      <c r="K2287" t="s">
        <v>46</v>
      </c>
      <c r="L2287" s="1" t="s">
        <v>12921</v>
      </c>
      <c r="M2287" s="1" t="s">
        <v>126</v>
      </c>
      <c r="N2287" s="1" t="s">
        <v>115</v>
      </c>
      <c r="O2287" s="1" t="s">
        <v>12922</v>
      </c>
      <c r="P2287" s="1" t="s">
        <v>12923</v>
      </c>
      <c r="Q2287">
        <v>56</v>
      </c>
      <c r="R2287">
        <v>1</v>
      </c>
      <c r="S2287">
        <v>55</v>
      </c>
      <c r="T2287">
        <v>15</v>
      </c>
      <c r="U2287">
        <v>4</v>
      </c>
      <c r="V2287">
        <v>75</v>
      </c>
      <c r="W2287" s="1" t="s">
        <v>259</v>
      </c>
      <c r="X2287" s="1" t="s">
        <v>260</v>
      </c>
      <c r="Y2287" s="1" t="s">
        <v>54</v>
      </c>
      <c r="Z2287">
        <v>8</v>
      </c>
      <c r="AA2287" s="2">
        <v>45952</v>
      </c>
      <c r="AB2287">
        <v>23657.75</v>
      </c>
      <c r="AC2287">
        <v>30109.360000000001</v>
      </c>
      <c r="AD2287">
        <v>1324834</v>
      </c>
      <c r="AE2287" s="1" t="s">
        <v>55</v>
      </c>
      <c r="AF2287" s="2">
        <v>46193</v>
      </c>
      <c r="AG2287" s="2">
        <v>45953</v>
      </c>
      <c r="AH2287" s="2">
        <v>46218</v>
      </c>
      <c r="AI2287" s="1" t="s">
        <v>91</v>
      </c>
      <c r="AJ2287" s="1" t="s">
        <v>92</v>
      </c>
    </row>
    <row r="2288" spans="1:36">
      <c r="A2288" s="1" t="s">
        <v>12924</v>
      </c>
      <c r="B2288" s="1" t="s">
        <v>12925</v>
      </c>
      <c r="C2288" s="1" t="s">
        <v>12926</v>
      </c>
      <c r="D2288" s="1" t="s">
        <v>264</v>
      </c>
      <c r="E2288" s="1" t="s">
        <v>265</v>
      </c>
      <c r="F2288" s="1" t="s">
        <v>266</v>
      </c>
      <c r="G2288" s="1" t="s">
        <v>276</v>
      </c>
      <c r="H2288" s="1" t="s">
        <v>43</v>
      </c>
      <c r="I2288" s="1" t="s">
        <v>44</v>
      </c>
      <c r="J2288" t="s">
        <v>65</v>
      </c>
      <c r="K2288" t="s">
        <v>66</v>
      </c>
      <c r="L2288" s="1" t="s">
        <v>11243</v>
      </c>
      <c r="M2288" s="1" t="s">
        <v>168</v>
      </c>
      <c r="N2288" s="1" t="s">
        <v>115</v>
      </c>
      <c r="O2288" s="1" t="s">
        <v>12927</v>
      </c>
      <c r="P2288" s="1" t="s">
        <v>12928</v>
      </c>
      <c r="Q2288">
        <v>62</v>
      </c>
      <c r="R2288">
        <v>11</v>
      </c>
      <c r="S2288">
        <v>51</v>
      </c>
      <c r="T2288">
        <v>15</v>
      </c>
      <c r="U2288">
        <v>6</v>
      </c>
      <c r="V2288">
        <v>150</v>
      </c>
      <c r="W2288" s="1" t="s">
        <v>181</v>
      </c>
      <c r="X2288" s="1" t="s">
        <v>182</v>
      </c>
      <c r="Y2288" s="1" t="s">
        <v>54</v>
      </c>
      <c r="Z2288">
        <v>11</v>
      </c>
      <c r="AA2288" s="2">
        <v>46103</v>
      </c>
      <c r="AB2288">
        <v>207244.25</v>
      </c>
      <c r="AC2288">
        <v>275975.15999999997</v>
      </c>
      <c r="AD2288">
        <v>12849143.5</v>
      </c>
      <c r="AE2288" s="1" t="s">
        <v>55</v>
      </c>
      <c r="AF2288" s="2">
        <v>46164</v>
      </c>
      <c r="AG2288" s="2">
        <v>46110</v>
      </c>
      <c r="AH2288" s="2"/>
      <c r="AI2288" s="1" t="s">
        <v>91</v>
      </c>
      <c r="AJ2288" s="1" t="s">
        <v>92</v>
      </c>
    </row>
    <row r="2289" spans="1:36">
      <c r="A2289" s="1" t="s">
        <v>12929</v>
      </c>
      <c r="B2289" s="1" t="s">
        <v>12930</v>
      </c>
      <c r="C2289" s="1" t="s">
        <v>12931</v>
      </c>
      <c r="D2289" s="1" t="s">
        <v>426</v>
      </c>
      <c r="E2289" s="1" t="s">
        <v>146</v>
      </c>
      <c r="F2289" s="1" t="s">
        <v>266</v>
      </c>
      <c r="G2289" s="1" t="s">
        <v>313</v>
      </c>
      <c r="H2289" s="1" t="s">
        <v>43</v>
      </c>
      <c r="I2289" s="1" t="s">
        <v>44</v>
      </c>
      <c r="J2289" t="s">
        <v>65</v>
      </c>
      <c r="K2289" t="s">
        <v>66</v>
      </c>
      <c r="L2289" s="1" t="s">
        <v>435</v>
      </c>
      <c r="M2289" s="1" t="s">
        <v>68</v>
      </c>
      <c r="N2289" s="1" t="s">
        <v>49</v>
      </c>
      <c r="O2289" s="1" t="s">
        <v>12932</v>
      </c>
      <c r="P2289" s="1" t="s">
        <v>12933</v>
      </c>
      <c r="Q2289">
        <v>37</v>
      </c>
      <c r="R2289">
        <v>1</v>
      </c>
      <c r="S2289">
        <v>36</v>
      </c>
      <c r="T2289">
        <v>40</v>
      </c>
      <c r="U2289">
        <v>12</v>
      </c>
      <c r="V2289">
        <v>160</v>
      </c>
      <c r="W2289" s="1" t="s">
        <v>444</v>
      </c>
      <c r="X2289" s="1" t="s">
        <v>445</v>
      </c>
      <c r="Y2289" s="1" t="s">
        <v>74</v>
      </c>
      <c r="Z2289">
        <v>17</v>
      </c>
      <c r="AA2289" s="2">
        <v>46022</v>
      </c>
      <c r="AB2289">
        <v>336318.62</v>
      </c>
      <c r="AC2289">
        <v>448178.9</v>
      </c>
      <c r="AD2289">
        <v>12443788.939999999</v>
      </c>
      <c r="AE2289" s="1" t="s">
        <v>55</v>
      </c>
      <c r="AF2289" s="2">
        <v>46198</v>
      </c>
      <c r="AG2289" s="2">
        <v>46030</v>
      </c>
      <c r="AH2289" s="2"/>
      <c r="AI2289" s="1" t="s">
        <v>129</v>
      </c>
      <c r="AJ2289" s="1" t="s">
        <v>57</v>
      </c>
    </row>
    <row r="2290" spans="1:36">
      <c r="A2290" s="1" t="s">
        <v>12934</v>
      </c>
      <c r="B2290" s="1" t="s">
        <v>12935</v>
      </c>
      <c r="C2290" s="1" t="s">
        <v>12936</v>
      </c>
      <c r="D2290" s="1" t="s">
        <v>413</v>
      </c>
      <c r="E2290" s="1" t="s">
        <v>146</v>
      </c>
      <c r="F2290" s="1" t="s">
        <v>244</v>
      </c>
      <c r="G2290" s="1" t="s">
        <v>778</v>
      </c>
      <c r="H2290" s="1" t="s">
        <v>43</v>
      </c>
      <c r="I2290" s="1" t="s">
        <v>44</v>
      </c>
      <c r="J2290" t="s">
        <v>65</v>
      </c>
      <c r="K2290" t="s">
        <v>66</v>
      </c>
      <c r="L2290" s="1" t="s">
        <v>12937</v>
      </c>
      <c r="M2290" s="1" t="s">
        <v>48</v>
      </c>
      <c r="N2290" s="1" t="s">
        <v>115</v>
      </c>
      <c r="O2290" s="1" t="s">
        <v>12938</v>
      </c>
      <c r="P2290" s="1" t="s">
        <v>12939</v>
      </c>
      <c r="Q2290">
        <v>0</v>
      </c>
      <c r="R2290">
        <v>0</v>
      </c>
      <c r="S2290">
        <v>0</v>
      </c>
      <c r="T2290">
        <v>100</v>
      </c>
      <c r="U2290">
        <v>50</v>
      </c>
      <c r="V2290">
        <v>1000</v>
      </c>
      <c r="W2290" s="1" t="s">
        <v>181</v>
      </c>
      <c r="X2290" s="1" t="s">
        <v>182</v>
      </c>
      <c r="Y2290" s="1" t="s">
        <v>54</v>
      </c>
      <c r="Z2290">
        <v>11</v>
      </c>
      <c r="AA2290" s="2">
        <v>45799</v>
      </c>
      <c r="AB2290">
        <v>167550.84</v>
      </c>
      <c r="AC2290">
        <v>203612.81</v>
      </c>
      <c r="AD2290">
        <v>0</v>
      </c>
      <c r="AE2290" s="1" t="s">
        <v>55</v>
      </c>
      <c r="AF2290" s="2">
        <v>46171</v>
      </c>
      <c r="AG2290" s="2">
        <v>45813</v>
      </c>
      <c r="AH2290" s="2"/>
      <c r="AI2290" s="1" t="s">
        <v>56</v>
      </c>
      <c r="AJ2290" s="1" t="s">
        <v>57</v>
      </c>
    </row>
    <row r="2291" spans="1:36">
      <c r="A2291" s="1" t="s">
        <v>12940</v>
      </c>
      <c r="B2291" s="1" t="s">
        <v>12941</v>
      </c>
      <c r="C2291" s="1" t="s">
        <v>12942</v>
      </c>
      <c r="D2291" s="1" t="s">
        <v>1179</v>
      </c>
      <c r="E2291" s="1" t="s">
        <v>110</v>
      </c>
      <c r="F2291" s="1" t="s">
        <v>41</v>
      </c>
      <c r="G2291" s="1" t="s">
        <v>147</v>
      </c>
      <c r="H2291" s="1" t="s">
        <v>43</v>
      </c>
      <c r="I2291" s="1" t="s">
        <v>44</v>
      </c>
      <c r="J2291" t="s">
        <v>45</v>
      </c>
      <c r="K2291" t="s">
        <v>46</v>
      </c>
      <c r="L2291" s="1" t="s">
        <v>2671</v>
      </c>
      <c r="M2291" s="1" t="s">
        <v>68</v>
      </c>
      <c r="N2291" s="1" t="s">
        <v>178</v>
      </c>
      <c r="O2291" s="1" t="s">
        <v>12943</v>
      </c>
      <c r="P2291" s="1" t="s">
        <v>12944</v>
      </c>
      <c r="Q2291">
        <v>591</v>
      </c>
      <c r="R2291">
        <v>12</v>
      </c>
      <c r="S2291">
        <v>579</v>
      </c>
      <c r="T2291">
        <v>75</v>
      </c>
      <c r="U2291">
        <v>30</v>
      </c>
      <c r="V2291">
        <v>600</v>
      </c>
      <c r="W2291" s="1" t="s">
        <v>259</v>
      </c>
      <c r="X2291" s="1" t="s">
        <v>260</v>
      </c>
      <c r="Y2291" s="1" t="s">
        <v>54</v>
      </c>
      <c r="Z2291">
        <v>7</v>
      </c>
      <c r="AA2291" s="2">
        <v>45979</v>
      </c>
      <c r="AB2291">
        <v>71081.320000000007</v>
      </c>
      <c r="AC2291">
        <v>98467.17</v>
      </c>
      <c r="AD2291">
        <v>42009060.119999997</v>
      </c>
      <c r="AE2291" s="1" t="s">
        <v>55</v>
      </c>
      <c r="AF2291" s="2">
        <v>46197</v>
      </c>
      <c r="AG2291" s="2">
        <v>45984</v>
      </c>
      <c r="AH2291" s="2"/>
      <c r="AI2291" s="1" t="s">
        <v>91</v>
      </c>
      <c r="AJ2291" s="1" t="s">
        <v>92</v>
      </c>
    </row>
    <row r="2292" spans="1:36">
      <c r="A2292" s="1" t="s">
        <v>12945</v>
      </c>
      <c r="B2292" s="1" t="s">
        <v>12946</v>
      </c>
      <c r="C2292" s="1" t="s">
        <v>12947</v>
      </c>
      <c r="D2292" s="1" t="s">
        <v>2380</v>
      </c>
      <c r="E2292" s="1" t="s">
        <v>62</v>
      </c>
      <c r="F2292" s="1" t="s">
        <v>80</v>
      </c>
      <c r="G2292" s="1" t="s">
        <v>176</v>
      </c>
      <c r="H2292" s="1" t="s">
        <v>43</v>
      </c>
      <c r="I2292" s="1" t="s">
        <v>44</v>
      </c>
      <c r="J2292" t="s">
        <v>45</v>
      </c>
      <c r="K2292" t="s">
        <v>46</v>
      </c>
      <c r="L2292" s="1" t="s">
        <v>2307</v>
      </c>
      <c r="M2292" s="1" t="s">
        <v>48</v>
      </c>
      <c r="N2292" s="1" t="s">
        <v>194</v>
      </c>
      <c r="O2292" s="1" t="s">
        <v>12948</v>
      </c>
      <c r="P2292" s="1" t="s">
        <v>12949</v>
      </c>
      <c r="Q2292">
        <v>0</v>
      </c>
      <c r="R2292">
        <v>0</v>
      </c>
      <c r="S2292">
        <v>0</v>
      </c>
      <c r="T2292">
        <v>15</v>
      </c>
      <c r="U2292">
        <v>4</v>
      </c>
      <c r="V2292">
        <v>75</v>
      </c>
      <c r="W2292" s="1" t="s">
        <v>151</v>
      </c>
      <c r="X2292" s="1" t="s">
        <v>152</v>
      </c>
      <c r="Y2292" s="1" t="s">
        <v>153</v>
      </c>
      <c r="Z2292">
        <v>39</v>
      </c>
      <c r="AA2292" s="2">
        <v>45690</v>
      </c>
      <c r="AB2292">
        <v>994603.56</v>
      </c>
      <c r="AC2292">
        <v>1214667.69</v>
      </c>
      <c r="AD2292">
        <v>0</v>
      </c>
      <c r="AE2292" s="1" t="s">
        <v>55</v>
      </c>
      <c r="AF2292" s="2">
        <v>46197</v>
      </c>
      <c r="AG2292" s="2">
        <v>45696</v>
      </c>
      <c r="AH2292" s="2"/>
      <c r="AI2292" s="1" t="s">
        <v>56</v>
      </c>
      <c r="AJ2292" s="1" t="s">
        <v>57</v>
      </c>
    </row>
    <row r="2293" spans="1:36">
      <c r="A2293" s="1" t="s">
        <v>12950</v>
      </c>
      <c r="B2293" s="1" t="s">
        <v>12951</v>
      </c>
      <c r="C2293" s="1" t="s">
        <v>12952</v>
      </c>
      <c r="D2293" s="1" t="s">
        <v>837</v>
      </c>
      <c r="E2293" s="1" t="s">
        <v>265</v>
      </c>
      <c r="F2293" s="1" t="s">
        <v>622</v>
      </c>
      <c r="G2293" s="1" t="s">
        <v>693</v>
      </c>
      <c r="H2293" s="1" t="s">
        <v>43</v>
      </c>
      <c r="I2293" s="1" t="s">
        <v>44</v>
      </c>
      <c r="J2293" t="s">
        <v>82</v>
      </c>
      <c r="K2293" t="s">
        <v>83</v>
      </c>
      <c r="L2293" s="1" t="s">
        <v>8663</v>
      </c>
      <c r="M2293" s="1" t="s">
        <v>139</v>
      </c>
      <c r="N2293" s="1" t="s">
        <v>115</v>
      </c>
      <c r="O2293" s="1" t="s">
        <v>12953</v>
      </c>
      <c r="P2293" s="1" t="s">
        <v>12954</v>
      </c>
      <c r="Q2293">
        <v>453</v>
      </c>
      <c r="R2293">
        <v>15</v>
      </c>
      <c r="S2293">
        <v>438</v>
      </c>
      <c r="T2293">
        <v>75</v>
      </c>
      <c r="U2293">
        <v>22</v>
      </c>
      <c r="V2293">
        <v>600</v>
      </c>
      <c r="W2293" s="1" t="s">
        <v>104</v>
      </c>
      <c r="X2293" s="1" t="s">
        <v>105</v>
      </c>
      <c r="Y2293" s="1" t="s">
        <v>54</v>
      </c>
      <c r="Z2293">
        <v>4</v>
      </c>
      <c r="AA2293" s="2">
        <v>45864</v>
      </c>
      <c r="AB2293">
        <v>318300.46000000002</v>
      </c>
      <c r="AC2293">
        <v>443970.68</v>
      </c>
      <c r="AD2293">
        <v>144190108.40000001</v>
      </c>
      <c r="AE2293" s="1" t="s">
        <v>55</v>
      </c>
      <c r="AF2293" s="2">
        <v>46191</v>
      </c>
      <c r="AG2293" s="2">
        <v>45865</v>
      </c>
      <c r="AH2293" s="2"/>
      <c r="AI2293" s="1" t="s">
        <v>91</v>
      </c>
      <c r="AJ2293" s="1" t="s">
        <v>92</v>
      </c>
    </row>
    <row r="2294" spans="1:36">
      <c r="A2294" s="1" t="s">
        <v>12955</v>
      </c>
      <c r="B2294" s="1" t="s">
        <v>12956</v>
      </c>
      <c r="C2294" s="1" t="s">
        <v>12957</v>
      </c>
      <c r="D2294" s="1" t="s">
        <v>1135</v>
      </c>
      <c r="E2294" s="1" t="s">
        <v>122</v>
      </c>
      <c r="F2294" s="1" t="s">
        <v>123</v>
      </c>
      <c r="G2294" s="1" t="s">
        <v>200</v>
      </c>
      <c r="H2294" s="1" t="s">
        <v>43</v>
      </c>
      <c r="I2294" s="1" t="s">
        <v>44</v>
      </c>
      <c r="J2294" t="s">
        <v>65</v>
      </c>
      <c r="K2294" t="s">
        <v>66</v>
      </c>
      <c r="L2294" s="1" t="s">
        <v>12958</v>
      </c>
      <c r="M2294" s="1" t="s">
        <v>68</v>
      </c>
      <c r="N2294" s="1" t="s">
        <v>49</v>
      </c>
      <c r="O2294" s="1" t="s">
        <v>12959</v>
      </c>
      <c r="P2294" s="1" t="s">
        <v>12960</v>
      </c>
      <c r="Q2294">
        <v>62</v>
      </c>
      <c r="R2294">
        <v>7</v>
      </c>
      <c r="S2294">
        <v>55</v>
      </c>
      <c r="T2294">
        <v>75</v>
      </c>
      <c r="U2294">
        <v>37</v>
      </c>
      <c r="V2294">
        <v>375</v>
      </c>
      <c r="W2294" s="1" t="s">
        <v>161</v>
      </c>
      <c r="X2294" s="1" t="s">
        <v>162</v>
      </c>
      <c r="Y2294" s="1" t="s">
        <v>54</v>
      </c>
      <c r="Z2294">
        <v>4</v>
      </c>
      <c r="AA2294" s="2">
        <v>45699</v>
      </c>
      <c r="AB2294">
        <v>431705.27</v>
      </c>
      <c r="AC2294">
        <v>521097.56</v>
      </c>
      <c r="AD2294">
        <v>26765726.739999998</v>
      </c>
      <c r="AE2294" s="1" t="s">
        <v>55</v>
      </c>
      <c r="AF2294" s="2">
        <v>46191</v>
      </c>
      <c r="AG2294" s="2">
        <v>45713</v>
      </c>
      <c r="AH2294" s="2"/>
      <c r="AI2294" s="1" t="s">
        <v>129</v>
      </c>
      <c r="AJ2294" s="1" t="s">
        <v>57</v>
      </c>
    </row>
    <row r="2295" spans="1:36">
      <c r="A2295" s="1" t="s">
        <v>12961</v>
      </c>
      <c r="B2295" s="1" t="s">
        <v>12962</v>
      </c>
      <c r="C2295" s="1" t="s">
        <v>12963</v>
      </c>
      <c r="D2295" s="1" t="s">
        <v>636</v>
      </c>
      <c r="E2295" s="1" t="s">
        <v>134</v>
      </c>
      <c r="F2295" s="1" t="s">
        <v>217</v>
      </c>
      <c r="G2295" s="1" t="s">
        <v>255</v>
      </c>
      <c r="H2295" s="1" t="s">
        <v>43</v>
      </c>
      <c r="I2295" s="1" t="s">
        <v>44</v>
      </c>
      <c r="J2295" t="s">
        <v>82</v>
      </c>
      <c r="K2295" t="s">
        <v>83</v>
      </c>
      <c r="L2295" s="1" t="s">
        <v>5755</v>
      </c>
      <c r="M2295" s="1" t="s">
        <v>85</v>
      </c>
      <c r="N2295" s="1" t="s">
        <v>69</v>
      </c>
      <c r="O2295" s="1" t="s">
        <v>12964</v>
      </c>
      <c r="P2295" s="1" t="s">
        <v>12965</v>
      </c>
      <c r="Q2295">
        <v>155</v>
      </c>
      <c r="R2295">
        <v>56</v>
      </c>
      <c r="S2295">
        <v>99</v>
      </c>
      <c r="T2295">
        <v>40</v>
      </c>
      <c r="U2295">
        <v>12</v>
      </c>
      <c r="V2295">
        <v>200</v>
      </c>
      <c r="W2295" s="1" t="s">
        <v>161</v>
      </c>
      <c r="X2295" s="1" t="s">
        <v>162</v>
      </c>
      <c r="Y2295" s="1" t="s">
        <v>54</v>
      </c>
      <c r="Z2295">
        <v>3</v>
      </c>
      <c r="AA2295" s="2">
        <v>45880</v>
      </c>
      <c r="AB2295">
        <v>348277.43</v>
      </c>
      <c r="AC2295">
        <v>486470.73</v>
      </c>
      <c r="AD2295">
        <v>53983001.649999999</v>
      </c>
      <c r="AE2295" s="1" t="s">
        <v>55</v>
      </c>
      <c r="AF2295" s="2">
        <v>46176</v>
      </c>
      <c r="AG2295" s="2">
        <v>45888</v>
      </c>
      <c r="AH2295" s="2"/>
      <c r="AI2295" s="1" t="s">
        <v>91</v>
      </c>
      <c r="AJ2295" s="1" t="s">
        <v>92</v>
      </c>
    </row>
    <row r="2296" spans="1:36">
      <c r="A2296" s="1" t="s">
        <v>12966</v>
      </c>
      <c r="B2296" s="1" t="s">
        <v>12967</v>
      </c>
      <c r="C2296" s="1" t="s">
        <v>12968</v>
      </c>
      <c r="D2296" s="1" t="s">
        <v>1372</v>
      </c>
      <c r="E2296" s="1" t="s">
        <v>978</v>
      </c>
      <c r="F2296" s="1" t="s">
        <v>97</v>
      </c>
      <c r="G2296" s="1" t="s">
        <v>98</v>
      </c>
      <c r="H2296" s="1" t="s">
        <v>43</v>
      </c>
      <c r="I2296" s="1" t="s">
        <v>44</v>
      </c>
      <c r="J2296" t="s">
        <v>82</v>
      </c>
      <c r="K2296" t="s">
        <v>83</v>
      </c>
      <c r="L2296" s="1" t="s">
        <v>9946</v>
      </c>
      <c r="M2296" s="1" t="s">
        <v>100</v>
      </c>
      <c r="N2296" s="1" t="s">
        <v>203</v>
      </c>
      <c r="O2296" s="1" t="s">
        <v>12969</v>
      </c>
      <c r="P2296" s="1" t="s">
        <v>12970</v>
      </c>
      <c r="Q2296">
        <v>99</v>
      </c>
      <c r="R2296">
        <v>16</v>
      </c>
      <c r="S2296">
        <v>83</v>
      </c>
      <c r="T2296">
        <v>20</v>
      </c>
      <c r="U2296">
        <v>8</v>
      </c>
      <c r="V2296">
        <v>100</v>
      </c>
      <c r="W2296" s="1" t="s">
        <v>88</v>
      </c>
      <c r="X2296" s="1" t="s">
        <v>89</v>
      </c>
      <c r="Y2296" s="1" t="s">
        <v>90</v>
      </c>
      <c r="Z2296">
        <v>31</v>
      </c>
      <c r="AA2296" s="2">
        <v>45768</v>
      </c>
      <c r="AB2296">
        <v>51484.23</v>
      </c>
      <c r="AC2296">
        <v>64999.47</v>
      </c>
      <c r="AD2296">
        <v>5096938.7699999996</v>
      </c>
      <c r="AE2296" s="1" t="s">
        <v>55</v>
      </c>
      <c r="AF2296" s="2">
        <v>46195</v>
      </c>
      <c r="AG2296" s="2">
        <v>45773</v>
      </c>
      <c r="AH2296" s="2"/>
      <c r="AI2296" s="1" t="s">
        <v>91</v>
      </c>
      <c r="AJ2296" s="1" t="s">
        <v>92</v>
      </c>
    </row>
    <row r="2297" spans="1:36">
      <c r="A2297" s="1" t="s">
        <v>12971</v>
      </c>
      <c r="B2297" s="1" t="s">
        <v>12972</v>
      </c>
      <c r="C2297" s="1" t="s">
        <v>12973</v>
      </c>
      <c r="D2297" s="1" t="s">
        <v>662</v>
      </c>
      <c r="E2297" s="1" t="s">
        <v>186</v>
      </c>
      <c r="F2297" s="1" t="s">
        <v>80</v>
      </c>
      <c r="G2297" s="1" t="s">
        <v>81</v>
      </c>
      <c r="H2297" s="1" t="s">
        <v>43</v>
      </c>
      <c r="I2297" s="1" t="s">
        <v>44</v>
      </c>
      <c r="J2297" t="s">
        <v>65</v>
      </c>
      <c r="K2297" t="s">
        <v>66</v>
      </c>
      <c r="L2297" s="1" t="s">
        <v>12279</v>
      </c>
      <c r="M2297" s="1" t="s">
        <v>48</v>
      </c>
      <c r="N2297" s="1" t="s">
        <v>178</v>
      </c>
      <c r="O2297" s="1" t="s">
        <v>12974</v>
      </c>
      <c r="P2297" s="1" t="s">
        <v>12975</v>
      </c>
      <c r="Q2297">
        <v>372</v>
      </c>
      <c r="R2297">
        <v>94</v>
      </c>
      <c r="S2297">
        <v>278</v>
      </c>
      <c r="T2297">
        <v>75</v>
      </c>
      <c r="U2297">
        <v>22</v>
      </c>
      <c r="V2297">
        <v>300</v>
      </c>
      <c r="W2297" s="1" t="s">
        <v>161</v>
      </c>
      <c r="X2297" s="1" t="s">
        <v>162</v>
      </c>
      <c r="Y2297" s="1" t="s">
        <v>54</v>
      </c>
      <c r="Z2297">
        <v>9</v>
      </c>
      <c r="AA2297" s="2">
        <v>45736</v>
      </c>
      <c r="AB2297">
        <v>846438.86</v>
      </c>
      <c r="AC2297">
        <v>1159845.6499999999</v>
      </c>
      <c r="AD2297">
        <v>314875255.89999998</v>
      </c>
      <c r="AE2297" s="1" t="s">
        <v>55</v>
      </c>
      <c r="AF2297" s="2">
        <v>46182</v>
      </c>
      <c r="AG2297" s="2">
        <v>45740</v>
      </c>
      <c r="AH2297" s="2"/>
      <c r="AI2297" s="1" t="s">
        <v>410</v>
      </c>
      <c r="AJ2297" s="1" t="s">
        <v>92</v>
      </c>
    </row>
    <row r="2298" spans="1:36">
      <c r="A2298" s="1" t="s">
        <v>12976</v>
      </c>
      <c r="B2298" s="1" t="s">
        <v>12977</v>
      </c>
      <c r="C2298" s="1" t="s">
        <v>12978</v>
      </c>
      <c r="D2298" s="1" t="s">
        <v>844</v>
      </c>
      <c r="E2298" s="1" t="s">
        <v>275</v>
      </c>
      <c r="F2298" s="1" t="s">
        <v>622</v>
      </c>
      <c r="G2298" s="1" t="s">
        <v>623</v>
      </c>
      <c r="H2298" s="1" t="s">
        <v>43</v>
      </c>
      <c r="I2298" s="1" t="s">
        <v>44</v>
      </c>
      <c r="J2298" t="s">
        <v>82</v>
      </c>
      <c r="K2298" t="s">
        <v>83</v>
      </c>
      <c r="L2298" s="1" t="s">
        <v>12979</v>
      </c>
      <c r="M2298" s="1" t="s">
        <v>48</v>
      </c>
      <c r="N2298" s="1" t="s">
        <v>278</v>
      </c>
      <c r="O2298" s="1" t="s">
        <v>12980</v>
      </c>
      <c r="P2298" s="1" t="s">
        <v>12981</v>
      </c>
      <c r="Q2298">
        <v>-14</v>
      </c>
      <c r="R2298">
        <v>145</v>
      </c>
      <c r="S2298">
        <v>311</v>
      </c>
      <c r="T2298">
        <v>40</v>
      </c>
      <c r="U2298">
        <v>20</v>
      </c>
      <c r="V2298">
        <v>400</v>
      </c>
      <c r="W2298" s="1" t="s">
        <v>161</v>
      </c>
      <c r="X2298" s="1" t="s">
        <v>162</v>
      </c>
      <c r="Y2298" s="1" t="s">
        <v>54</v>
      </c>
      <c r="Z2298">
        <v>8</v>
      </c>
      <c r="AA2298" s="2">
        <v>45772</v>
      </c>
      <c r="AB2298">
        <v>742823.99</v>
      </c>
      <c r="AC2298">
        <v>1121704.02</v>
      </c>
      <c r="AD2298">
        <v>338727739.39999998</v>
      </c>
      <c r="AE2298" s="1" t="s">
        <v>55</v>
      </c>
      <c r="AF2298" s="2">
        <v>46177</v>
      </c>
      <c r="AG2298" s="2">
        <v>45783</v>
      </c>
      <c r="AH2298" s="2"/>
      <c r="AI2298" s="1" t="s">
        <v>410</v>
      </c>
      <c r="AJ2298" s="1" t="s">
        <v>92</v>
      </c>
    </row>
    <row r="2299" spans="1:36">
      <c r="A2299" s="1" t="s">
        <v>12982</v>
      </c>
      <c r="B2299" s="1" t="s">
        <v>12983</v>
      </c>
      <c r="C2299" s="1" t="s">
        <v>12984</v>
      </c>
      <c r="D2299" s="1" t="s">
        <v>564</v>
      </c>
      <c r="E2299" s="1" t="s">
        <v>265</v>
      </c>
      <c r="F2299" s="1" t="s">
        <v>266</v>
      </c>
      <c r="G2299" s="1" t="s">
        <v>276</v>
      </c>
      <c r="H2299" s="1" t="s">
        <v>43</v>
      </c>
      <c r="I2299" s="1" t="s">
        <v>44</v>
      </c>
      <c r="J2299" t="s">
        <v>65</v>
      </c>
      <c r="K2299" t="s">
        <v>66</v>
      </c>
      <c r="L2299" s="1" t="s">
        <v>8556</v>
      </c>
      <c r="M2299" s="1" t="s">
        <v>114</v>
      </c>
      <c r="N2299" s="1" t="s">
        <v>203</v>
      </c>
      <c r="O2299" s="1" t="s">
        <v>12985</v>
      </c>
      <c r="P2299" s="1" t="s">
        <v>12986</v>
      </c>
      <c r="Q2299">
        <v>208</v>
      </c>
      <c r="R2299">
        <v>70</v>
      </c>
      <c r="S2299">
        <v>138</v>
      </c>
      <c r="T2299">
        <v>75</v>
      </c>
      <c r="U2299">
        <v>22</v>
      </c>
      <c r="V2299">
        <v>375</v>
      </c>
      <c r="W2299" s="1" t="s">
        <v>161</v>
      </c>
      <c r="X2299" s="1" t="s">
        <v>162</v>
      </c>
      <c r="Y2299" s="1" t="s">
        <v>54</v>
      </c>
      <c r="Z2299">
        <v>9</v>
      </c>
      <c r="AA2299" s="2">
        <v>45702</v>
      </c>
      <c r="AB2299">
        <v>558178.1</v>
      </c>
      <c r="AC2299">
        <v>738684.46</v>
      </c>
      <c r="AD2299">
        <v>116101044.8</v>
      </c>
      <c r="AE2299" s="1" t="s">
        <v>55</v>
      </c>
      <c r="AF2299" s="2">
        <v>46164</v>
      </c>
      <c r="AG2299" s="2">
        <v>45717</v>
      </c>
      <c r="AH2299" s="2"/>
      <c r="AI2299" s="1" t="s">
        <v>91</v>
      </c>
      <c r="AJ2299" s="1" t="s">
        <v>92</v>
      </c>
    </row>
    <row r="2300" spans="1:36">
      <c r="A2300" s="1" t="s">
        <v>12987</v>
      </c>
      <c r="B2300" s="1" t="s">
        <v>12988</v>
      </c>
      <c r="C2300" s="1" t="s">
        <v>12989</v>
      </c>
      <c r="D2300" s="1" t="s">
        <v>785</v>
      </c>
      <c r="E2300" s="1" t="s">
        <v>146</v>
      </c>
      <c r="F2300" s="1" t="s">
        <v>41</v>
      </c>
      <c r="G2300" s="1" t="s">
        <v>42</v>
      </c>
      <c r="H2300" s="1" t="s">
        <v>43</v>
      </c>
      <c r="I2300" s="1" t="s">
        <v>44</v>
      </c>
      <c r="J2300" t="s">
        <v>45</v>
      </c>
      <c r="K2300" t="s">
        <v>46</v>
      </c>
      <c r="L2300" s="1" t="s">
        <v>12990</v>
      </c>
      <c r="M2300" s="1" t="s">
        <v>168</v>
      </c>
      <c r="N2300" s="1" t="s">
        <v>69</v>
      </c>
      <c r="O2300" s="1" t="s">
        <v>12991</v>
      </c>
      <c r="P2300" s="1" t="s">
        <v>12992</v>
      </c>
      <c r="Q2300">
        <v>360</v>
      </c>
      <c r="R2300">
        <v>57</v>
      </c>
      <c r="S2300">
        <v>303</v>
      </c>
      <c r="T2300">
        <v>50</v>
      </c>
      <c r="U2300">
        <v>20</v>
      </c>
      <c r="V2300">
        <v>250</v>
      </c>
      <c r="W2300" s="1" t="s">
        <v>151</v>
      </c>
      <c r="X2300" s="1" t="s">
        <v>171</v>
      </c>
      <c r="Y2300" s="1" t="s">
        <v>153</v>
      </c>
      <c r="Z2300">
        <v>36</v>
      </c>
      <c r="AA2300" s="2">
        <v>45882</v>
      </c>
      <c r="AB2300">
        <v>143606.63</v>
      </c>
      <c r="AC2300">
        <v>182172.64</v>
      </c>
      <c r="AD2300">
        <v>51698386.799999997</v>
      </c>
      <c r="AE2300" s="1" t="s">
        <v>55</v>
      </c>
      <c r="AF2300" s="2">
        <v>46191</v>
      </c>
      <c r="AG2300" s="2">
        <v>45888</v>
      </c>
      <c r="AH2300" s="2"/>
      <c r="AI2300" s="1" t="s">
        <v>410</v>
      </c>
      <c r="AJ2300" s="1" t="s">
        <v>92</v>
      </c>
    </row>
    <row r="2301" spans="1:36">
      <c r="A2301" s="1" t="s">
        <v>12993</v>
      </c>
      <c r="B2301" s="1" t="s">
        <v>12994</v>
      </c>
      <c r="C2301" s="1" t="s">
        <v>12995</v>
      </c>
      <c r="D2301" s="1" t="s">
        <v>253</v>
      </c>
      <c r="E2301" s="1" t="s">
        <v>254</v>
      </c>
      <c r="F2301" s="1" t="s">
        <v>217</v>
      </c>
      <c r="G2301" s="1" t="s">
        <v>218</v>
      </c>
      <c r="H2301" s="1" t="s">
        <v>43</v>
      </c>
      <c r="I2301" s="1" t="s">
        <v>44</v>
      </c>
      <c r="J2301" t="s">
        <v>45</v>
      </c>
      <c r="K2301" t="s">
        <v>46</v>
      </c>
      <c r="L2301" s="1" t="s">
        <v>12996</v>
      </c>
      <c r="M2301" s="1" t="s">
        <v>126</v>
      </c>
      <c r="N2301" s="1" t="s">
        <v>178</v>
      </c>
      <c r="O2301" s="1" t="s">
        <v>12997</v>
      </c>
      <c r="P2301" s="1" t="s">
        <v>12998</v>
      </c>
      <c r="Q2301">
        <v>72</v>
      </c>
      <c r="R2301">
        <v>7</v>
      </c>
      <c r="S2301">
        <v>65</v>
      </c>
      <c r="T2301">
        <v>30</v>
      </c>
      <c r="U2301">
        <v>15</v>
      </c>
      <c r="V2301">
        <v>240</v>
      </c>
      <c r="W2301" s="1" t="s">
        <v>151</v>
      </c>
      <c r="X2301" s="1" t="s">
        <v>152</v>
      </c>
      <c r="Y2301" s="1" t="s">
        <v>153</v>
      </c>
      <c r="Z2301">
        <v>33</v>
      </c>
      <c r="AA2301" s="2">
        <v>45734</v>
      </c>
      <c r="AB2301">
        <v>292451.71000000002</v>
      </c>
      <c r="AC2301">
        <v>357435.68</v>
      </c>
      <c r="AD2301">
        <v>21056523.120000001</v>
      </c>
      <c r="AE2301" s="1" t="s">
        <v>55</v>
      </c>
      <c r="AF2301" s="2">
        <v>46194</v>
      </c>
      <c r="AG2301" s="2">
        <v>45746</v>
      </c>
      <c r="AH2301" s="2"/>
      <c r="AI2301" s="1" t="s">
        <v>91</v>
      </c>
      <c r="AJ2301" s="1" t="s">
        <v>92</v>
      </c>
    </row>
    <row r="2302" spans="1:36">
      <c r="A2302" s="1" t="s">
        <v>12999</v>
      </c>
      <c r="B2302" s="1" t="s">
        <v>13000</v>
      </c>
      <c r="C2302" s="1" t="s">
        <v>13001</v>
      </c>
      <c r="D2302" s="1" t="s">
        <v>662</v>
      </c>
      <c r="E2302" s="1" t="s">
        <v>186</v>
      </c>
      <c r="F2302" s="1" t="s">
        <v>80</v>
      </c>
      <c r="G2302" s="1" t="s">
        <v>176</v>
      </c>
      <c r="H2302" s="1" t="s">
        <v>43</v>
      </c>
      <c r="I2302" s="1" t="s">
        <v>44</v>
      </c>
      <c r="J2302" t="s">
        <v>45</v>
      </c>
      <c r="K2302" t="s">
        <v>46</v>
      </c>
      <c r="L2302" s="1" t="s">
        <v>171</v>
      </c>
      <c r="M2302" s="1" t="s">
        <v>100</v>
      </c>
      <c r="N2302" s="1" t="s">
        <v>115</v>
      </c>
      <c r="O2302" s="1" t="s">
        <v>13002</v>
      </c>
      <c r="P2302" s="1" t="s">
        <v>13003</v>
      </c>
      <c r="Q2302">
        <v>63</v>
      </c>
      <c r="R2302">
        <v>12</v>
      </c>
      <c r="S2302">
        <v>51</v>
      </c>
      <c r="T2302">
        <v>50</v>
      </c>
      <c r="U2302">
        <v>20</v>
      </c>
      <c r="V2302">
        <v>300</v>
      </c>
      <c r="W2302" s="1" t="s">
        <v>259</v>
      </c>
      <c r="X2302" s="1" t="s">
        <v>260</v>
      </c>
      <c r="Y2302" s="1" t="s">
        <v>54</v>
      </c>
      <c r="Z2302">
        <v>9</v>
      </c>
      <c r="AA2302" s="2">
        <v>45863</v>
      </c>
      <c r="AB2302">
        <v>524380.32999999996</v>
      </c>
      <c r="AC2302">
        <v>810677.75</v>
      </c>
      <c r="AD2302">
        <v>33035960.789999999</v>
      </c>
      <c r="AE2302" s="1" t="s">
        <v>55</v>
      </c>
      <c r="AF2302" s="2">
        <v>46198</v>
      </c>
      <c r="AG2302" s="2">
        <v>45876</v>
      </c>
      <c r="AH2302" s="2"/>
      <c r="AI2302" s="1" t="s">
        <v>91</v>
      </c>
      <c r="AJ2302" s="1" t="s">
        <v>92</v>
      </c>
    </row>
    <row r="2303" spans="1:36">
      <c r="A2303" s="1" t="s">
        <v>13004</v>
      </c>
      <c r="B2303" s="1" t="s">
        <v>13005</v>
      </c>
      <c r="C2303" s="1" t="s">
        <v>13006</v>
      </c>
      <c r="D2303" s="1" t="s">
        <v>216</v>
      </c>
      <c r="E2303" s="1" t="s">
        <v>134</v>
      </c>
      <c r="F2303" s="1" t="s">
        <v>217</v>
      </c>
      <c r="G2303" s="1" t="s">
        <v>255</v>
      </c>
      <c r="H2303" s="1" t="s">
        <v>43</v>
      </c>
      <c r="I2303" s="1" t="s">
        <v>44</v>
      </c>
      <c r="J2303" t="s">
        <v>82</v>
      </c>
      <c r="K2303" t="s">
        <v>83</v>
      </c>
      <c r="L2303" s="1" t="s">
        <v>13007</v>
      </c>
      <c r="M2303" s="1" t="s">
        <v>126</v>
      </c>
      <c r="N2303" s="1" t="s">
        <v>278</v>
      </c>
      <c r="O2303" s="1" t="s">
        <v>13008</v>
      </c>
      <c r="P2303" s="1" t="s">
        <v>13009</v>
      </c>
      <c r="Q2303">
        <v>201</v>
      </c>
      <c r="R2303">
        <v>9</v>
      </c>
      <c r="S2303">
        <v>192</v>
      </c>
      <c r="T2303">
        <v>50</v>
      </c>
      <c r="U2303">
        <v>20</v>
      </c>
      <c r="V2303">
        <v>300</v>
      </c>
      <c r="W2303" s="1" t="s">
        <v>151</v>
      </c>
      <c r="X2303" s="1" t="s">
        <v>152</v>
      </c>
      <c r="Y2303" s="1" t="s">
        <v>153</v>
      </c>
      <c r="Z2303">
        <v>33</v>
      </c>
      <c r="AA2303" s="2">
        <v>46016</v>
      </c>
      <c r="AB2303">
        <v>516650.25</v>
      </c>
      <c r="AC2303">
        <v>619872.31999999995</v>
      </c>
      <c r="AD2303">
        <v>103846700.3</v>
      </c>
      <c r="AE2303" s="1" t="s">
        <v>55</v>
      </c>
      <c r="AF2303" s="2">
        <v>46154</v>
      </c>
      <c r="AG2303" s="2">
        <v>46020</v>
      </c>
      <c r="AH2303" s="2"/>
      <c r="AI2303" s="1" t="s">
        <v>91</v>
      </c>
      <c r="AJ2303" s="1" t="s">
        <v>92</v>
      </c>
    </row>
    <row r="2304" spans="1:36">
      <c r="A2304" s="1" t="s">
        <v>13010</v>
      </c>
      <c r="B2304" s="1" t="s">
        <v>13011</v>
      </c>
      <c r="C2304" s="1" t="s">
        <v>13012</v>
      </c>
      <c r="D2304" s="1" t="s">
        <v>1343</v>
      </c>
      <c r="E2304" s="1" t="s">
        <v>122</v>
      </c>
      <c r="F2304" s="1" t="s">
        <v>80</v>
      </c>
      <c r="G2304" s="1" t="s">
        <v>176</v>
      </c>
      <c r="H2304" s="1" t="s">
        <v>43</v>
      </c>
      <c r="I2304" s="1" t="s">
        <v>44</v>
      </c>
      <c r="J2304" t="s">
        <v>82</v>
      </c>
      <c r="K2304" t="s">
        <v>83</v>
      </c>
      <c r="L2304" s="1" t="s">
        <v>13013</v>
      </c>
      <c r="M2304" s="1" t="s">
        <v>114</v>
      </c>
      <c r="N2304" s="1" t="s">
        <v>115</v>
      </c>
      <c r="O2304" s="1" t="s">
        <v>13014</v>
      </c>
      <c r="P2304" s="1" t="s">
        <v>13015</v>
      </c>
      <c r="Q2304">
        <v>83</v>
      </c>
      <c r="R2304">
        <v>4</v>
      </c>
      <c r="S2304">
        <v>79</v>
      </c>
      <c r="T2304">
        <v>60</v>
      </c>
      <c r="U2304">
        <v>30</v>
      </c>
      <c r="V2304">
        <v>300</v>
      </c>
      <c r="W2304" s="1" t="s">
        <v>308</v>
      </c>
      <c r="X2304" s="1" t="s">
        <v>309</v>
      </c>
      <c r="Y2304" s="1" t="s">
        <v>74</v>
      </c>
      <c r="Z2304">
        <v>22</v>
      </c>
      <c r="AA2304" s="2">
        <v>45762</v>
      </c>
      <c r="AB2304">
        <v>1399574.8</v>
      </c>
      <c r="AC2304">
        <v>2011955.76</v>
      </c>
      <c r="AD2304">
        <v>116164708.40000001</v>
      </c>
      <c r="AE2304" s="1" t="s">
        <v>55</v>
      </c>
      <c r="AF2304" s="2">
        <v>46176</v>
      </c>
      <c r="AG2304" s="2">
        <v>45775</v>
      </c>
      <c r="AH2304" s="2"/>
      <c r="AI2304" s="1" t="s">
        <v>91</v>
      </c>
      <c r="AJ2304" s="1" t="s">
        <v>92</v>
      </c>
    </row>
    <row r="2305" spans="1:36">
      <c r="A2305" s="1" t="s">
        <v>13016</v>
      </c>
      <c r="B2305" s="1" t="s">
        <v>13017</v>
      </c>
      <c r="C2305" s="1" t="s">
        <v>13018</v>
      </c>
      <c r="D2305" s="1" t="s">
        <v>894</v>
      </c>
      <c r="E2305" s="1" t="s">
        <v>275</v>
      </c>
      <c r="F2305" s="1" t="s">
        <v>622</v>
      </c>
      <c r="G2305" s="1" t="s">
        <v>747</v>
      </c>
      <c r="H2305" s="1" t="s">
        <v>43</v>
      </c>
      <c r="I2305" s="1" t="s">
        <v>44</v>
      </c>
      <c r="J2305" t="s">
        <v>82</v>
      </c>
      <c r="K2305" t="s">
        <v>83</v>
      </c>
      <c r="L2305" s="1" t="s">
        <v>13019</v>
      </c>
      <c r="M2305" s="1" t="s">
        <v>85</v>
      </c>
      <c r="N2305" s="1" t="s">
        <v>101</v>
      </c>
      <c r="O2305" s="1" t="s">
        <v>13020</v>
      </c>
      <c r="P2305" s="1" t="s">
        <v>13021</v>
      </c>
      <c r="Q2305">
        <v>30</v>
      </c>
      <c r="R2305">
        <v>10</v>
      </c>
      <c r="S2305">
        <v>20</v>
      </c>
      <c r="T2305">
        <v>30</v>
      </c>
      <c r="U2305">
        <v>12</v>
      </c>
      <c r="V2305">
        <v>240</v>
      </c>
      <c r="W2305" s="1" t="s">
        <v>308</v>
      </c>
      <c r="X2305" s="1" t="s">
        <v>309</v>
      </c>
      <c r="Y2305" s="1" t="s">
        <v>74</v>
      </c>
      <c r="Z2305">
        <v>25</v>
      </c>
      <c r="AA2305" s="2">
        <v>45683</v>
      </c>
      <c r="AB2305">
        <v>829584.73</v>
      </c>
      <c r="AC2305">
        <v>1061789.18</v>
      </c>
      <c r="AD2305">
        <v>24887541.899999999</v>
      </c>
      <c r="AE2305" s="1" t="s">
        <v>55</v>
      </c>
      <c r="AF2305" s="2">
        <v>46198</v>
      </c>
      <c r="AG2305" s="2">
        <v>45684</v>
      </c>
      <c r="AH2305" s="2"/>
      <c r="AI2305" s="1" t="s">
        <v>129</v>
      </c>
      <c r="AJ2305" s="1" t="s">
        <v>57</v>
      </c>
    </row>
    <row r="2306" spans="1:36">
      <c r="A2306" s="1" t="s">
        <v>13022</v>
      </c>
      <c r="B2306" s="1" t="s">
        <v>13023</v>
      </c>
      <c r="C2306" s="1" t="s">
        <v>13024</v>
      </c>
      <c r="D2306" s="1" t="s">
        <v>362</v>
      </c>
      <c r="E2306" s="1" t="s">
        <v>186</v>
      </c>
      <c r="F2306" s="1" t="s">
        <v>363</v>
      </c>
      <c r="G2306" s="1" t="s">
        <v>434</v>
      </c>
      <c r="H2306" s="1" t="s">
        <v>43</v>
      </c>
      <c r="I2306" s="1" t="s">
        <v>44</v>
      </c>
      <c r="J2306" t="s">
        <v>45</v>
      </c>
      <c r="K2306" t="s">
        <v>46</v>
      </c>
      <c r="L2306" s="1" t="s">
        <v>2590</v>
      </c>
      <c r="M2306" s="1" t="s">
        <v>168</v>
      </c>
      <c r="N2306" s="1" t="s">
        <v>278</v>
      </c>
      <c r="O2306" s="1" t="s">
        <v>13025</v>
      </c>
      <c r="P2306" s="1" t="s">
        <v>13026</v>
      </c>
      <c r="Q2306">
        <v>1</v>
      </c>
      <c r="R2306">
        <v>0</v>
      </c>
      <c r="S2306">
        <v>1</v>
      </c>
      <c r="T2306">
        <v>40</v>
      </c>
      <c r="U2306">
        <v>12</v>
      </c>
      <c r="V2306">
        <v>240</v>
      </c>
      <c r="W2306" s="1" t="s">
        <v>52</v>
      </c>
      <c r="X2306" s="1" t="s">
        <v>53</v>
      </c>
      <c r="Y2306" s="1" t="s">
        <v>54</v>
      </c>
      <c r="Z2306">
        <v>2</v>
      </c>
      <c r="AA2306" s="2">
        <v>45851</v>
      </c>
      <c r="AB2306">
        <v>54774.15</v>
      </c>
      <c r="AC2306">
        <v>71493.440000000002</v>
      </c>
      <c r="AD2306">
        <v>54774.15</v>
      </c>
      <c r="AE2306" s="1" t="s">
        <v>55</v>
      </c>
      <c r="AF2306" s="2">
        <v>46160</v>
      </c>
      <c r="AG2306" s="2">
        <v>45862</v>
      </c>
      <c r="AH2306" s="2"/>
      <c r="AI2306" s="1" t="s">
        <v>129</v>
      </c>
      <c r="AJ2306" s="1" t="s">
        <v>57</v>
      </c>
    </row>
    <row r="2307" spans="1:36">
      <c r="A2307" s="1" t="s">
        <v>13027</v>
      </c>
      <c r="B2307" s="1" t="s">
        <v>13028</v>
      </c>
      <c r="C2307" s="1" t="s">
        <v>13029</v>
      </c>
      <c r="D2307" s="1" t="s">
        <v>355</v>
      </c>
      <c r="E2307" s="1" t="s">
        <v>62</v>
      </c>
      <c r="F2307" s="1" t="s">
        <v>123</v>
      </c>
      <c r="G2307" s="1" t="s">
        <v>124</v>
      </c>
      <c r="H2307" s="1" t="s">
        <v>43</v>
      </c>
      <c r="I2307" s="1" t="s">
        <v>44</v>
      </c>
      <c r="J2307" t="s">
        <v>45</v>
      </c>
      <c r="K2307" t="s">
        <v>46</v>
      </c>
      <c r="L2307" s="1" t="s">
        <v>1300</v>
      </c>
      <c r="M2307" s="1" t="s">
        <v>68</v>
      </c>
      <c r="N2307" s="1" t="s">
        <v>115</v>
      </c>
      <c r="O2307" s="1" t="s">
        <v>13030</v>
      </c>
      <c r="P2307" s="1" t="s">
        <v>13031</v>
      </c>
      <c r="Q2307">
        <v>342</v>
      </c>
      <c r="R2307">
        <v>115</v>
      </c>
      <c r="S2307">
        <v>227</v>
      </c>
      <c r="T2307">
        <v>75</v>
      </c>
      <c r="U2307">
        <v>37</v>
      </c>
      <c r="V2307">
        <v>300</v>
      </c>
      <c r="W2307" s="1" t="s">
        <v>52</v>
      </c>
      <c r="X2307" s="1" t="s">
        <v>53</v>
      </c>
      <c r="Y2307" s="1" t="s">
        <v>54</v>
      </c>
      <c r="Z2307">
        <v>6</v>
      </c>
      <c r="AA2307" s="2">
        <v>45690</v>
      </c>
      <c r="AB2307">
        <v>371215.67</v>
      </c>
      <c r="AC2307">
        <v>437727.78</v>
      </c>
      <c r="AD2307">
        <v>126955759.09999999</v>
      </c>
      <c r="AE2307" s="1" t="s">
        <v>55</v>
      </c>
      <c r="AF2307" s="2">
        <v>46158</v>
      </c>
      <c r="AG2307" s="2">
        <v>45703</v>
      </c>
      <c r="AH2307" s="2"/>
      <c r="AI2307" s="1" t="s">
        <v>410</v>
      </c>
      <c r="AJ2307" s="1" t="s">
        <v>92</v>
      </c>
    </row>
    <row r="2308" spans="1:36">
      <c r="A2308" s="1" t="s">
        <v>13032</v>
      </c>
      <c r="B2308" s="1" t="s">
        <v>13033</v>
      </c>
      <c r="C2308" s="1" t="s">
        <v>13034</v>
      </c>
      <c r="D2308" s="1" t="s">
        <v>327</v>
      </c>
      <c r="E2308" s="1" t="s">
        <v>40</v>
      </c>
      <c r="F2308" s="1" t="s">
        <v>123</v>
      </c>
      <c r="G2308" s="1" t="s">
        <v>200</v>
      </c>
      <c r="H2308" s="1" t="s">
        <v>43</v>
      </c>
      <c r="I2308" s="1" t="s">
        <v>44</v>
      </c>
      <c r="J2308" t="s">
        <v>45</v>
      </c>
      <c r="K2308" t="s">
        <v>46</v>
      </c>
      <c r="L2308" s="1" t="s">
        <v>5243</v>
      </c>
      <c r="M2308" s="1" t="s">
        <v>114</v>
      </c>
      <c r="N2308" s="1" t="s">
        <v>194</v>
      </c>
      <c r="O2308" s="1" t="s">
        <v>13035</v>
      </c>
      <c r="P2308" s="1" t="s">
        <v>13036</v>
      </c>
      <c r="Q2308">
        <v>322</v>
      </c>
      <c r="R2308">
        <v>125</v>
      </c>
      <c r="S2308">
        <v>197</v>
      </c>
      <c r="T2308">
        <v>30</v>
      </c>
      <c r="U2308">
        <v>12</v>
      </c>
      <c r="V2308">
        <v>240</v>
      </c>
      <c r="W2308" s="1" t="s">
        <v>181</v>
      </c>
      <c r="X2308" s="1" t="s">
        <v>182</v>
      </c>
      <c r="Y2308" s="1" t="s">
        <v>54</v>
      </c>
      <c r="Z2308">
        <v>10</v>
      </c>
      <c r="AA2308" s="2">
        <v>45788</v>
      </c>
      <c r="AB2308">
        <v>389613.28</v>
      </c>
      <c r="AC2308">
        <v>539046.72</v>
      </c>
      <c r="AD2308">
        <v>125455476.2</v>
      </c>
      <c r="AE2308" s="1" t="s">
        <v>55</v>
      </c>
      <c r="AF2308" s="2">
        <v>46147</v>
      </c>
      <c r="AG2308" s="2">
        <v>45799</v>
      </c>
      <c r="AH2308" s="2"/>
      <c r="AI2308" s="1" t="s">
        <v>410</v>
      </c>
      <c r="AJ2308" s="1" t="s">
        <v>92</v>
      </c>
    </row>
    <row r="2309" spans="1:36">
      <c r="A2309" s="1" t="s">
        <v>13037</v>
      </c>
      <c r="B2309" s="1" t="s">
        <v>13038</v>
      </c>
      <c r="C2309" s="1"/>
      <c r="D2309" s="1" t="s">
        <v>371</v>
      </c>
      <c r="E2309" s="1" t="s">
        <v>62</v>
      </c>
      <c r="F2309" s="1" t="s">
        <v>111</v>
      </c>
      <c r="G2309" s="1" t="s">
        <v>112</v>
      </c>
      <c r="H2309" s="1" t="s">
        <v>43</v>
      </c>
      <c r="I2309" s="1" t="s">
        <v>44</v>
      </c>
      <c r="J2309" t="s">
        <v>65</v>
      </c>
      <c r="K2309" t="s">
        <v>66</v>
      </c>
      <c r="L2309" s="1" t="s">
        <v>13039</v>
      </c>
      <c r="M2309" s="1" t="s">
        <v>139</v>
      </c>
      <c r="N2309" s="1" t="s">
        <v>69</v>
      </c>
      <c r="O2309" s="1" t="s">
        <v>13040</v>
      </c>
      <c r="P2309" s="1" t="s">
        <v>13041</v>
      </c>
      <c r="Q2309">
        <v>0</v>
      </c>
      <c r="R2309">
        <v>0</v>
      </c>
      <c r="S2309">
        <v>0</v>
      </c>
      <c r="T2309">
        <v>15</v>
      </c>
      <c r="U2309">
        <v>4</v>
      </c>
      <c r="V2309">
        <v>90</v>
      </c>
      <c r="W2309" s="1" t="s">
        <v>444</v>
      </c>
      <c r="X2309" s="1" t="s">
        <v>445</v>
      </c>
      <c r="Y2309" s="1" t="s">
        <v>74</v>
      </c>
      <c r="Z2309">
        <v>17</v>
      </c>
      <c r="AA2309" s="2">
        <v>45967</v>
      </c>
      <c r="AB2309">
        <v>178669.11</v>
      </c>
      <c r="AC2309">
        <v>242660.25</v>
      </c>
      <c r="AD2309">
        <v>0</v>
      </c>
      <c r="AE2309" s="1" t="s">
        <v>55</v>
      </c>
      <c r="AF2309" s="2">
        <v>46165</v>
      </c>
      <c r="AG2309" s="2">
        <v>45973</v>
      </c>
      <c r="AH2309" s="2"/>
      <c r="AI2309" s="1" t="s">
        <v>56</v>
      </c>
      <c r="AJ2309" s="1" t="s">
        <v>57</v>
      </c>
    </row>
    <row r="2310" spans="1:36">
      <c r="A2310" s="1" t="s">
        <v>13042</v>
      </c>
      <c r="B2310" s="1" t="s">
        <v>13043</v>
      </c>
      <c r="C2310" s="1" t="s">
        <v>13044</v>
      </c>
      <c r="D2310" s="1" t="s">
        <v>1912</v>
      </c>
      <c r="E2310" s="1" t="s">
        <v>714</v>
      </c>
      <c r="F2310" s="1" t="s">
        <v>97</v>
      </c>
      <c r="G2310" s="1" t="s">
        <v>614</v>
      </c>
      <c r="H2310" s="1" t="s">
        <v>43</v>
      </c>
      <c r="I2310" s="1" t="s">
        <v>44</v>
      </c>
      <c r="J2310" t="s">
        <v>65</v>
      </c>
      <c r="K2310" t="s">
        <v>66</v>
      </c>
      <c r="L2310" s="1" t="s">
        <v>1306</v>
      </c>
      <c r="M2310" s="1" t="s">
        <v>139</v>
      </c>
      <c r="N2310" s="1" t="s">
        <v>278</v>
      </c>
      <c r="O2310" s="1" t="s">
        <v>13045</v>
      </c>
      <c r="P2310" s="1" t="s">
        <v>13046</v>
      </c>
      <c r="Q2310">
        <v>303</v>
      </c>
      <c r="R2310">
        <v>25</v>
      </c>
      <c r="S2310">
        <v>278</v>
      </c>
      <c r="T2310">
        <v>60</v>
      </c>
      <c r="U2310">
        <v>30</v>
      </c>
      <c r="V2310">
        <v>360</v>
      </c>
      <c r="W2310" s="1" t="s">
        <v>161</v>
      </c>
      <c r="X2310" s="1" t="s">
        <v>162</v>
      </c>
      <c r="Y2310" s="1" t="s">
        <v>54</v>
      </c>
      <c r="Z2310">
        <v>9</v>
      </c>
      <c r="AA2310" s="2">
        <v>45782</v>
      </c>
      <c r="AB2310">
        <v>96138.33</v>
      </c>
      <c r="AC2310">
        <v>120574.09</v>
      </c>
      <c r="AD2310">
        <v>29129913.989999998</v>
      </c>
      <c r="AE2310" s="1" t="s">
        <v>55</v>
      </c>
      <c r="AF2310" s="2">
        <v>46197</v>
      </c>
      <c r="AG2310" s="2">
        <v>45783</v>
      </c>
      <c r="AH2310" s="2"/>
      <c r="AI2310" s="1" t="s">
        <v>91</v>
      </c>
      <c r="AJ2310" s="1" t="s">
        <v>92</v>
      </c>
    </row>
    <row r="2311" spans="1:36">
      <c r="A2311" s="1" t="s">
        <v>13047</v>
      </c>
      <c r="B2311" s="1" t="s">
        <v>13048</v>
      </c>
      <c r="C2311" s="1" t="s">
        <v>13049</v>
      </c>
      <c r="D2311" s="1" t="s">
        <v>284</v>
      </c>
      <c r="E2311" s="1" t="s">
        <v>186</v>
      </c>
      <c r="F2311" s="1" t="s">
        <v>80</v>
      </c>
      <c r="G2311" s="1" t="s">
        <v>81</v>
      </c>
      <c r="H2311" s="1" t="s">
        <v>43</v>
      </c>
      <c r="I2311" s="1" t="s">
        <v>44</v>
      </c>
      <c r="J2311" t="s">
        <v>65</v>
      </c>
      <c r="K2311" t="s">
        <v>66</v>
      </c>
      <c r="L2311" s="1" t="s">
        <v>13050</v>
      </c>
      <c r="M2311" s="1" t="s">
        <v>168</v>
      </c>
      <c r="N2311" s="1" t="s">
        <v>49</v>
      </c>
      <c r="O2311" s="1" t="s">
        <v>13051</v>
      </c>
      <c r="P2311" s="1" t="s">
        <v>13052</v>
      </c>
      <c r="Q2311">
        <v>1</v>
      </c>
      <c r="R2311">
        <v>0</v>
      </c>
      <c r="S2311">
        <v>1</v>
      </c>
      <c r="T2311">
        <v>10</v>
      </c>
      <c r="U2311">
        <v>3</v>
      </c>
      <c r="V2311">
        <v>40</v>
      </c>
      <c r="W2311" s="1" t="s">
        <v>161</v>
      </c>
      <c r="X2311" s="1" t="s">
        <v>162</v>
      </c>
      <c r="Y2311" s="1" t="s">
        <v>54</v>
      </c>
      <c r="Z2311">
        <v>9</v>
      </c>
      <c r="AA2311" s="2">
        <v>45941</v>
      </c>
      <c r="AB2311">
        <v>949408.36</v>
      </c>
      <c r="AC2311">
        <v>1236490.99</v>
      </c>
      <c r="AD2311">
        <v>949408.36</v>
      </c>
      <c r="AE2311" s="1" t="s">
        <v>55</v>
      </c>
      <c r="AF2311" s="2">
        <v>46166</v>
      </c>
      <c r="AG2311" s="2">
        <v>45951</v>
      </c>
      <c r="AH2311" s="2"/>
      <c r="AI2311" s="1" t="s">
        <v>129</v>
      </c>
      <c r="AJ2311" s="1" t="s">
        <v>57</v>
      </c>
    </row>
    <row r="2312" spans="1:36">
      <c r="A2312" s="1" t="s">
        <v>13053</v>
      </c>
      <c r="B2312" s="1" t="s">
        <v>13054</v>
      </c>
      <c r="C2312" s="1" t="s">
        <v>13055</v>
      </c>
      <c r="D2312" s="1" t="s">
        <v>185</v>
      </c>
      <c r="E2312" s="1" t="s">
        <v>186</v>
      </c>
      <c r="F2312" s="1" t="s">
        <v>111</v>
      </c>
      <c r="G2312" s="1" t="s">
        <v>234</v>
      </c>
      <c r="H2312" s="1" t="s">
        <v>43</v>
      </c>
      <c r="I2312" s="1" t="s">
        <v>44</v>
      </c>
      <c r="J2312" t="s">
        <v>65</v>
      </c>
      <c r="K2312" t="s">
        <v>66</v>
      </c>
      <c r="L2312" s="1" t="s">
        <v>13056</v>
      </c>
      <c r="M2312" s="1" t="s">
        <v>100</v>
      </c>
      <c r="N2312" s="1" t="s">
        <v>236</v>
      </c>
      <c r="O2312" s="1" t="s">
        <v>13057</v>
      </c>
      <c r="P2312" s="1" t="s">
        <v>13058</v>
      </c>
      <c r="Q2312">
        <v>301</v>
      </c>
      <c r="R2312">
        <v>12</v>
      </c>
      <c r="S2312">
        <v>289</v>
      </c>
      <c r="T2312">
        <v>100</v>
      </c>
      <c r="U2312">
        <v>50</v>
      </c>
      <c r="V2312">
        <v>400</v>
      </c>
      <c r="W2312" s="1" t="s">
        <v>444</v>
      </c>
      <c r="X2312" s="1" t="s">
        <v>445</v>
      </c>
      <c r="Y2312" s="1" t="s">
        <v>74</v>
      </c>
      <c r="Z2312">
        <v>19</v>
      </c>
      <c r="AA2312" s="2">
        <v>45943</v>
      </c>
      <c r="AB2312">
        <v>253326.49</v>
      </c>
      <c r="AC2312">
        <v>346922.22</v>
      </c>
      <c r="AD2312">
        <v>76251273.489999995</v>
      </c>
      <c r="AE2312" s="1" t="s">
        <v>55</v>
      </c>
      <c r="AF2312" s="2">
        <v>46189</v>
      </c>
      <c r="AG2312" s="2">
        <v>45950</v>
      </c>
      <c r="AH2312" s="2"/>
      <c r="AI2312" s="1" t="s">
        <v>91</v>
      </c>
      <c r="AJ2312" s="1" t="s">
        <v>92</v>
      </c>
    </row>
    <row r="2313" spans="1:36">
      <c r="A2313" s="1" t="s">
        <v>13059</v>
      </c>
      <c r="B2313" s="1" t="s">
        <v>13060</v>
      </c>
      <c r="C2313" s="1" t="s">
        <v>13061</v>
      </c>
      <c r="D2313" s="1" t="s">
        <v>971</v>
      </c>
      <c r="E2313" s="1" t="s">
        <v>110</v>
      </c>
      <c r="F2313" s="1" t="s">
        <v>41</v>
      </c>
      <c r="G2313" s="1" t="s">
        <v>42</v>
      </c>
      <c r="H2313" s="1" t="s">
        <v>43</v>
      </c>
      <c r="I2313" s="1" t="s">
        <v>44</v>
      </c>
      <c r="J2313" t="s">
        <v>65</v>
      </c>
      <c r="K2313" t="s">
        <v>66</v>
      </c>
      <c r="L2313" s="1" t="s">
        <v>9615</v>
      </c>
      <c r="M2313" s="1" t="s">
        <v>139</v>
      </c>
      <c r="N2313" s="1" t="s">
        <v>236</v>
      </c>
      <c r="O2313" s="1" t="s">
        <v>13062</v>
      </c>
      <c r="P2313" s="1" t="s">
        <v>10743</v>
      </c>
      <c r="Q2313">
        <v>239</v>
      </c>
      <c r="R2313">
        <v>2</v>
      </c>
      <c r="S2313">
        <v>237</v>
      </c>
      <c r="T2313">
        <v>100</v>
      </c>
      <c r="U2313">
        <v>50</v>
      </c>
      <c r="V2313">
        <v>800</v>
      </c>
      <c r="W2313" s="1" t="s">
        <v>181</v>
      </c>
      <c r="X2313" s="1" t="s">
        <v>182</v>
      </c>
      <c r="Y2313" s="1" t="s">
        <v>54</v>
      </c>
      <c r="Z2313">
        <v>7</v>
      </c>
      <c r="AA2313" s="2">
        <v>45728</v>
      </c>
      <c r="AB2313">
        <v>148178.20000000001</v>
      </c>
      <c r="AC2313">
        <v>218294.61</v>
      </c>
      <c r="AD2313">
        <v>35414589.799999997</v>
      </c>
      <c r="AE2313" s="1" t="s">
        <v>55</v>
      </c>
      <c r="AF2313" s="2">
        <v>46164</v>
      </c>
      <c r="AG2313" s="2">
        <v>45732</v>
      </c>
      <c r="AH2313" s="2"/>
      <c r="AI2313" s="1" t="s">
        <v>91</v>
      </c>
      <c r="AJ2313" s="1" t="s">
        <v>92</v>
      </c>
    </row>
    <row r="2314" spans="1:36">
      <c r="A2314" s="1" t="s">
        <v>13063</v>
      </c>
      <c r="B2314" s="1" t="s">
        <v>13064</v>
      </c>
      <c r="C2314" s="1" t="s">
        <v>13065</v>
      </c>
      <c r="D2314" s="1" t="s">
        <v>426</v>
      </c>
      <c r="E2314" s="1" t="s">
        <v>146</v>
      </c>
      <c r="F2314" s="1" t="s">
        <v>266</v>
      </c>
      <c r="G2314" s="1" t="s">
        <v>267</v>
      </c>
      <c r="H2314" s="1" t="s">
        <v>43</v>
      </c>
      <c r="I2314" s="1" t="s">
        <v>44</v>
      </c>
      <c r="J2314" t="s">
        <v>82</v>
      </c>
      <c r="K2314" t="s">
        <v>83</v>
      </c>
      <c r="L2314" s="1" t="s">
        <v>1391</v>
      </c>
      <c r="M2314" s="1" t="s">
        <v>139</v>
      </c>
      <c r="N2314" s="1" t="s">
        <v>101</v>
      </c>
      <c r="O2314" s="1" t="s">
        <v>13066</v>
      </c>
      <c r="P2314" s="1" t="s">
        <v>13067</v>
      </c>
      <c r="Q2314">
        <v>40</v>
      </c>
      <c r="R2314">
        <v>0</v>
      </c>
      <c r="S2314">
        <v>40</v>
      </c>
      <c r="T2314">
        <v>10</v>
      </c>
      <c r="U2314">
        <v>3</v>
      </c>
      <c r="V2314">
        <v>80</v>
      </c>
      <c r="W2314" s="1" t="s">
        <v>259</v>
      </c>
      <c r="X2314" s="1" t="s">
        <v>260</v>
      </c>
      <c r="Y2314" s="1" t="s">
        <v>54</v>
      </c>
      <c r="Z2314">
        <v>7</v>
      </c>
      <c r="AA2314" s="2">
        <v>45949</v>
      </c>
      <c r="AB2314">
        <v>449540.82</v>
      </c>
      <c r="AC2314">
        <v>604438.43999999994</v>
      </c>
      <c r="AD2314">
        <v>17981632.800000001</v>
      </c>
      <c r="AE2314" s="1" t="s">
        <v>55</v>
      </c>
      <c r="AF2314" s="2">
        <v>46156</v>
      </c>
      <c r="AG2314" s="2">
        <v>45956</v>
      </c>
      <c r="AH2314" s="2"/>
      <c r="AI2314" s="1" t="s">
        <v>91</v>
      </c>
      <c r="AJ2314" s="1" t="s">
        <v>92</v>
      </c>
    </row>
    <row r="2315" spans="1:36">
      <c r="A2315" s="1" t="s">
        <v>13068</v>
      </c>
      <c r="B2315" s="1" t="s">
        <v>13069</v>
      </c>
      <c r="C2315" s="1" t="s">
        <v>13070</v>
      </c>
      <c r="D2315" s="1" t="s">
        <v>121</v>
      </c>
      <c r="E2315" s="1" t="s">
        <v>122</v>
      </c>
      <c r="F2315" s="1" t="s">
        <v>123</v>
      </c>
      <c r="G2315" s="1" t="s">
        <v>200</v>
      </c>
      <c r="H2315" s="1" t="s">
        <v>43</v>
      </c>
      <c r="I2315" s="1" t="s">
        <v>44</v>
      </c>
      <c r="J2315" t="s">
        <v>65</v>
      </c>
      <c r="K2315" t="s">
        <v>66</v>
      </c>
      <c r="L2315" s="1" t="s">
        <v>3097</v>
      </c>
      <c r="M2315" s="1" t="s">
        <v>114</v>
      </c>
      <c r="N2315" s="1" t="s">
        <v>69</v>
      </c>
      <c r="O2315" s="1" t="s">
        <v>13071</v>
      </c>
      <c r="P2315" s="1" t="s">
        <v>13072</v>
      </c>
      <c r="Q2315">
        <v>89</v>
      </c>
      <c r="R2315">
        <v>21</v>
      </c>
      <c r="S2315">
        <v>68</v>
      </c>
      <c r="T2315">
        <v>40</v>
      </c>
      <c r="U2315">
        <v>16</v>
      </c>
      <c r="V2315">
        <v>320</v>
      </c>
      <c r="W2315" s="1" t="s">
        <v>229</v>
      </c>
      <c r="X2315" s="1" t="s">
        <v>230</v>
      </c>
      <c r="Y2315" s="1" t="s">
        <v>153</v>
      </c>
      <c r="Z2315">
        <v>36</v>
      </c>
      <c r="AA2315" s="2">
        <v>46097</v>
      </c>
      <c r="AB2315">
        <v>540133.61</v>
      </c>
      <c r="AC2315">
        <v>645378.84</v>
      </c>
      <c r="AD2315">
        <v>48071891.289999999</v>
      </c>
      <c r="AE2315" s="1" t="s">
        <v>55</v>
      </c>
      <c r="AF2315" s="2">
        <v>46195</v>
      </c>
      <c r="AG2315" s="2">
        <v>46111</v>
      </c>
      <c r="AH2315" s="2"/>
      <c r="AI2315" s="1" t="s">
        <v>91</v>
      </c>
      <c r="AJ2315" s="1" t="s">
        <v>92</v>
      </c>
    </row>
    <row r="2316" spans="1:36">
      <c r="A2316" s="1" t="s">
        <v>13073</v>
      </c>
      <c r="B2316" s="1" t="s">
        <v>13074</v>
      </c>
      <c r="C2316" s="1" t="s">
        <v>13075</v>
      </c>
      <c r="D2316" s="1" t="s">
        <v>486</v>
      </c>
      <c r="E2316" s="1" t="s">
        <v>254</v>
      </c>
      <c r="F2316" s="1" t="s">
        <v>217</v>
      </c>
      <c r="G2316" s="1" t="s">
        <v>487</v>
      </c>
      <c r="H2316" s="1" t="s">
        <v>43</v>
      </c>
      <c r="I2316" s="1" t="s">
        <v>44</v>
      </c>
      <c r="J2316" t="s">
        <v>82</v>
      </c>
      <c r="K2316" t="s">
        <v>83</v>
      </c>
      <c r="L2316" s="1" t="s">
        <v>13076</v>
      </c>
      <c r="M2316" s="1" t="s">
        <v>85</v>
      </c>
      <c r="N2316" s="1" t="s">
        <v>115</v>
      </c>
      <c r="O2316" s="1" t="s">
        <v>13077</v>
      </c>
      <c r="P2316" s="1" t="s">
        <v>13078</v>
      </c>
      <c r="Q2316">
        <v>27</v>
      </c>
      <c r="R2316">
        <v>6</v>
      </c>
      <c r="S2316">
        <v>21</v>
      </c>
      <c r="T2316">
        <v>15</v>
      </c>
      <c r="U2316">
        <v>4</v>
      </c>
      <c r="V2316">
        <v>90</v>
      </c>
      <c r="W2316" s="1" t="s">
        <v>259</v>
      </c>
      <c r="X2316" s="1" t="s">
        <v>260</v>
      </c>
      <c r="Y2316" s="1" t="s">
        <v>54</v>
      </c>
      <c r="Z2316">
        <v>5</v>
      </c>
      <c r="AA2316" s="2">
        <v>45934</v>
      </c>
      <c r="AB2316">
        <v>506085.03</v>
      </c>
      <c r="AC2316">
        <v>676014.88</v>
      </c>
      <c r="AD2316">
        <v>13664295.810000001</v>
      </c>
      <c r="AE2316" s="1" t="s">
        <v>55</v>
      </c>
      <c r="AF2316" s="2">
        <v>46145</v>
      </c>
      <c r="AG2316" s="2">
        <v>45771</v>
      </c>
      <c r="AH2316" s="2"/>
      <c r="AI2316" s="1" t="s">
        <v>91</v>
      </c>
      <c r="AJ2316" s="1" t="s">
        <v>92</v>
      </c>
    </row>
    <row r="2317" spans="1:36">
      <c r="A2317" s="1" t="s">
        <v>13079</v>
      </c>
      <c r="B2317" s="1" t="s">
        <v>13080</v>
      </c>
      <c r="C2317" s="1" t="s">
        <v>13081</v>
      </c>
      <c r="D2317" s="1" t="s">
        <v>378</v>
      </c>
      <c r="E2317" s="1" t="s">
        <v>110</v>
      </c>
      <c r="F2317" s="1" t="s">
        <v>63</v>
      </c>
      <c r="G2317" s="1" t="s">
        <v>304</v>
      </c>
      <c r="H2317" s="1" t="s">
        <v>43</v>
      </c>
      <c r="I2317" s="1" t="s">
        <v>44</v>
      </c>
      <c r="J2317" t="s">
        <v>82</v>
      </c>
      <c r="K2317" t="s">
        <v>83</v>
      </c>
      <c r="L2317" s="1" t="s">
        <v>171</v>
      </c>
      <c r="M2317" s="1" t="s">
        <v>114</v>
      </c>
      <c r="N2317" s="1" t="s">
        <v>178</v>
      </c>
      <c r="O2317" s="1" t="s">
        <v>13082</v>
      </c>
      <c r="P2317" s="1" t="s">
        <v>13083</v>
      </c>
      <c r="Q2317">
        <v>50</v>
      </c>
      <c r="R2317">
        <v>15</v>
      </c>
      <c r="S2317">
        <v>35</v>
      </c>
      <c r="T2317">
        <v>75</v>
      </c>
      <c r="U2317">
        <v>37</v>
      </c>
      <c r="V2317">
        <v>375</v>
      </c>
      <c r="W2317" s="1" t="s">
        <v>88</v>
      </c>
      <c r="X2317" s="1" t="s">
        <v>89</v>
      </c>
      <c r="Y2317" s="1" t="s">
        <v>90</v>
      </c>
      <c r="Z2317">
        <v>26</v>
      </c>
      <c r="AA2317" s="2">
        <v>45772</v>
      </c>
      <c r="AB2317">
        <v>23663.43</v>
      </c>
      <c r="AC2317">
        <v>34382.559999999998</v>
      </c>
      <c r="AD2317">
        <v>1183171.5</v>
      </c>
      <c r="AE2317" s="1" t="s">
        <v>55</v>
      </c>
      <c r="AF2317" s="2">
        <v>46170</v>
      </c>
      <c r="AG2317" s="2">
        <v>45780</v>
      </c>
      <c r="AH2317" s="2">
        <v>46225</v>
      </c>
      <c r="AI2317" s="1" t="s">
        <v>129</v>
      </c>
      <c r="AJ2317" s="1" t="s">
        <v>57</v>
      </c>
    </row>
    <row r="2318" spans="1:36">
      <c r="A2318" s="1" t="s">
        <v>13084</v>
      </c>
      <c r="B2318" s="1" t="s">
        <v>13085</v>
      </c>
      <c r="C2318" s="1" t="s">
        <v>13086</v>
      </c>
      <c r="D2318" s="1" t="s">
        <v>1678</v>
      </c>
      <c r="E2318" s="1" t="s">
        <v>335</v>
      </c>
      <c r="F2318" s="1" t="s">
        <v>97</v>
      </c>
      <c r="G2318" s="1" t="s">
        <v>715</v>
      </c>
      <c r="H2318" s="1" t="s">
        <v>43</v>
      </c>
      <c r="I2318" s="1" t="s">
        <v>44</v>
      </c>
      <c r="J2318" t="s">
        <v>65</v>
      </c>
      <c r="K2318" t="s">
        <v>66</v>
      </c>
      <c r="L2318" s="1" t="s">
        <v>5151</v>
      </c>
      <c r="M2318" s="1" t="s">
        <v>139</v>
      </c>
      <c r="N2318" s="1" t="s">
        <v>236</v>
      </c>
      <c r="O2318" s="1" t="s">
        <v>13087</v>
      </c>
      <c r="P2318" s="1" t="s">
        <v>13088</v>
      </c>
      <c r="Q2318">
        <v>91</v>
      </c>
      <c r="R2318">
        <v>24</v>
      </c>
      <c r="S2318">
        <v>67</v>
      </c>
      <c r="T2318">
        <v>15</v>
      </c>
      <c r="U2318">
        <v>4</v>
      </c>
      <c r="V2318">
        <v>120</v>
      </c>
      <c r="W2318" s="1" t="s">
        <v>229</v>
      </c>
      <c r="X2318" s="1" t="s">
        <v>230</v>
      </c>
      <c r="Y2318" s="1" t="s">
        <v>153</v>
      </c>
      <c r="Z2318">
        <v>36</v>
      </c>
      <c r="AA2318" s="2">
        <v>45869</v>
      </c>
      <c r="AB2318">
        <v>35549.17</v>
      </c>
      <c r="AC2318">
        <v>50888.33</v>
      </c>
      <c r="AD2318">
        <v>3234974.47</v>
      </c>
      <c r="AE2318" s="1" t="s">
        <v>55</v>
      </c>
      <c r="AF2318" s="2">
        <v>46175</v>
      </c>
      <c r="AG2318" s="2">
        <v>45880</v>
      </c>
      <c r="AH2318" s="2"/>
      <c r="AI2318" s="1" t="s">
        <v>91</v>
      </c>
      <c r="AJ2318" s="1" t="s">
        <v>92</v>
      </c>
    </row>
    <row r="2319" spans="1:36">
      <c r="A2319" s="1" t="s">
        <v>13089</v>
      </c>
      <c r="B2319" s="1" t="s">
        <v>13090</v>
      </c>
      <c r="C2319" s="1" t="s">
        <v>13091</v>
      </c>
      <c r="D2319" s="1" t="s">
        <v>588</v>
      </c>
      <c r="E2319" s="1" t="s">
        <v>392</v>
      </c>
      <c r="F2319" s="1" t="s">
        <v>217</v>
      </c>
      <c r="G2319" s="1" t="s">
        <v>218</v>
      </c>
      <c r="H2319" s="1" t="s">
        <v>43</v>
      </c>
      <c r="I2319" s="1" t="s">
        <v>201</v>
      </c>
      <c r="J2319" t="s">
        <v>65</v>
      </c>
      <c r="K2319" t="s">
        <v>66</v>
      </c>
      <c r="L2319" s="1" t="s">
        <v>13092</v>
      </c>
      <c r="M2319" s="1" t="s">
        <v>114</v>
      </c>
      <c r="N2319" s="1" t="s">
        <v>236</v>
      </c>
      <c r="O2319" s="1" t="s">
        <v>13093</v>
      </c>
      <c r="P2319" s="1" t="s">
        <v>13094</v>
      </c>
      <c r="Q2319">
        <v>142</v>
      </c>
      <c r="R2319">
        <v>29</v>
      </c>
      <c r="S2319">
        <v>113</v>
      </c>
      <c r="T2319">
        <v>60</v>
      </c>
      <c r="U2319">
        <v>24</v>
      </c>
      <c r="V2319">
        <v>300</v>
      </c>
      <c r="W2319" s="1" t="s">
        <v>229</v>
      </c>
      <c r="X2319" s="1" t="s">
        <v>230</v>
      </c>
      <c r="Y2319" s="1" t="s">
        <v>153</v>
      </c>
      <c r="Z2319">
        <v>33</v>
      </c>
      <c r="AA2319" s="2">
        <v>45679</v>
      </c>
      <c r="AB2319">
        <v>314573.96999999997</v>
      </c>
      <c r="AC2319">
        <v>466777.2</v>
      </c>
      <c r="AD2319">
        <v>44669503.740000002</v>
      </c>
      <c r="AE2319" s="1" t="s">
        <v>55</v>
      </c>
      <c r="AF2319" s="2">
        <v>46172</v>
      </c>
      <c r="AG2319" s="2">
        <v>45691</v>
      </c>
      <c r="AH2319" s="2"/>
      <c r="AI2319" s="1" t="s">
        <v>91</v>
      </c>
      <c r="AJ2319" s="1" t="s">
        <v>92</v>
      </c>
    </row>
    <row r="2320" spans="1:36">
      <c r="A2320" s="1" t="s">
        <v>13095</v>
      </c>
      <c r="B2320" s="1" t="s">
        <v>13096</v>
      </c>
      <c r="C2320" s="1" t="s">
        <v>13097</v>
      </c>
      <c r="D2320" s="1" t="s">
        <v>1135</v>
      </c>
      <c r="E2320" s="1" t="s">
        <v>122</v>
      </c>
      <c r="F2320" s="1" t="s">
        <v>123</v>
      </c>
      <c r="G2320" s="1" t="s">
        <v>124</v>
      </c>
      <c r="H2320" s="1" t="s">
        <v>43</v>
      </c>
      <c r="I2320" s="1" t="s">
        <v>44</v>
      </c>
      <c r="J2320" t="s">
        <v>65</v>
      </c>
      <c r="K2320" t="s">
        <v>66</v>
      </c>
      <c r="L2320" s="1" t="s">
        <v>9185</v>
      </c>
      <c r="M2320" s="1" t="s">
        <v>48</v>
      </c>
      <c r="N2320" s="1" t="s">
        <v>278</v>
      </c>
      <c r="O2320" s="1" t="s">
        <v>13098</v>
      </c>
      <c r="P2320" s="1" t="s">
        <v>13099</v>
      </c>
      <c r="Q2320">
        <v>62</v>
      </c>
      <c r="R2320">
        <v>14</v>
      </c>
      <c r="S2320">
        <v>48</v>
      </c>
      <c r="T2320">
        <v>75</v>
      </c>
      <c r="U2320">
        <v>22</v>
      </c>
      <c r="V2320">
        <v>600</v>
      </c>
      <c r="W2320" s="1" t="s">
        <v>444</v>
      </c>
      <c r="X2320" s="1" t="s">
        <v>445</v>
      </c>
      <c r="Y2320" s="1" t="s">
        <v>74</v>
      </c>
      <c r="Z2320">
        <v>19</v>
      </c>
      <c r="AA2320" s="2">
        <v>46182</v>
      </c>
      <c r="AB2320">
        <v>570137.30000000005</v>
      </c>
      <c r="AC2320">
        <v>866439.83</v>
      </c>
      <c r="AD2320">
        <v>35348512.600000001</v>
      </c>
      <c r="AE2320" s="1" t="s">
        <v>55</v>
      </c>
      <c r="AF2320" s="2">
        <v>46158</v>
      </c>
      <c r="AG2320" s="2">
        <v>46189</v>
      </c>
      <c r="AH2320" s="2"/>
      <c r="AI2320" s="1" t="s">
        <v>129</v>
      </c>
      <c r="AJ2320" s="1" t="s">
        <v>57</v>
      </c>
    </row>
    <row r="2321" spans="1:36">
      <c r="A2321" s="1" t="s">
        <v>13100</v>
      </c>
      <c r="B2321" s="1" t="s">
        <v>13101</v>
      </c>
      <c r="C2321" s="1" t="s">
        <v>13102</v>
      </c>
      <c r="D2321" s="1" t="s">
        <v>894</v>
      </c>
      <c r="E2321" s="1" t="s">
        <v>275</v>
      </c>
      <c r="F2321" s="1" t="s">
        <v>622</v>
      </c>
      <c r="G2321" s="1" t="s">
        <v>623</v>
      </c>
      <c r="H2321" s="1" t="s">
        <v>43</v>
      </c>
      <c r="I2321" s="1" t="s">
        <v>44</v>
      </c>
      <c r="J2321" t="s">
        <v>82</v>
      </c>
      <c r="K2321" t="s">
        <v>83</v>
      </c>
      <c r="L2321" s="1" t="s">
        <v>4018</v>
      </c>
      <c r="M2321" s="1" t="s">
        <v>168</v>
      </c>
      <c r="N2321" s="1" t="s">
        <v>203</v>
      </c>
      <c r="O2321" s="1" t="s">
        <v>13103</v>
      </c>
      <c r="P2321" s="1" t="s">
        <v>13104</v>
      </c>
      <c r="Q2321">
        <v>70</v>
      </c>
      <c r="R2321">
        <v>18</v>
      </c>
      <c r="S2321">
        <v>52</v>
      </c>
      <c r="T2321">
        <v>20</v>
      </c>
      <c r="U2321">
        <v>8</v>
      </c>
      <c r="V2321">
        <v>160</v>
      </c>
      <c r="W2321" s="1" t="s">
        <v>88</v>
      </c>
      <c r="X2321" s="1" t="s">
        <v>89</v>
      </c>
      <c r="Y2321" s="1" t="s">
        <v>90</v>
      </c>
      <c r="Z2321">
        <v>30</v>
      </c>
      <c r="AA2321" s="2">
        <v>45762</v>
      </c>
      <c r="AB2321">
        <v>138384.71</v>
      </c>
      <c r="AC2321">
        <v>196693.06</v>
      </c>
      <c r="AD2321">
        <v>9686929.6999999993</v>
      </c>
      <c r="AE2321" s="1" t="s">
        <v>55</v>
      </c>
      <c r="AF2321" s="2">
        <v>46201</v>
      </c>
      <c r="AG2321" s="2">
        <v>45763</v>
      </c>
      <c r="AH2321" s="2"/>
      <c r="AI2321" s="1" t="s">
        <v>91</v>
      </c>
      <c r="AJ2321" s="1" t="s">
        <v>92</v>
      </c>
    </row>
    <row r="2322" spans="1:36">
      <c r="A2322" s="1" t="s">
        <v>13105</v>
      </c>
      <c r="B2322" s="1" t="s">
        <v>13106</v>
      </c>
      <c r="C2322" s="1" t="s">
        <v>13107</v>
      </c>
      <c r="D2322" s="1" t="s">
        <v>1325</v>
      </c>
      <c r="E2322" s="1" t="s">
        <v>62</v>
      </c>
      <c r="F2322" s="1" t="s">
        <v>363</v>
      </c>
      <c r="G2322" s="1" t="s">
        <v>434</v>
      </c>
      <c r="H2322" s="1" t="s">
        <v>43</v>
      </c>
      <c r="I2322" s="1" t="s">
        <v>44</v>
      </c>
      <c r="J2322" t="s">
        <v>82</v>
      </c>
      <c r="K2322" t="s">
        <v>83</v>
      </c>
      <c r="L2322" s="1" t="s">
        <v>1936</v>
      </c>
      <c r="M2322" s="1" t="s">
        <v>139</v>
      </c>
      <c r="N2322" s="1" t="s">
        <v>49</v>
      </c>
      <c r="O2322" s="1" t="s">
        <v>13108</v>
      </c>
      <c r="P2322" s="1" t="s">
        <v>13109</v>
      </c>
      <c r="Q2322">
        <v>53</v>
      </c>
      <c r="R2322">
        <v>3</v>
      </c>
      <c r="S2322">
        <v>50</v>
      </c>
      <c r="T2322">
        <v>15</v>
      </c>
      <c r="U2322">
        <v>4</v>
      </c>
      <c r="V2322">
        <v>150</v>
      </c>
      <c r="W2322" s="1" t="s">
        <v>151</v>
      </c>
      <c r="X2322" s="1" t="s">
        <v>152</v>
      </c>
      <c r="Y2322" s="1" t="s">
        <v>153</v>
      </c>
      <c r="Z2322">
        <v>34</v>
      </c>
      <c r="AA2322" s="2">
        <v>45842</v>
      </c>
      <c r="AB2322">
        <v>13108.94</v>
      </c>
      <c r="AC2322">
        <v>15460.38</v>
      </c>
      <c r="AD2322">
        <v>694773.82</v>
      </c>
      <c r="AE2322" s="1" t="s">
        <v>55</v>
      </c>
      <c r="AF2322" s="2">
        <v>46182</v>
      </c>
      <c r="AG2322" s="2">
        <v>45854</v>
      </c>
      <c r="AH2322" s="2"/>
      <c r="AI2322" s="1" t="s">
        <v>91</v>
      </c>
      <c r="AJ2322" s="1" t="s">
        <v>92</v>
      </c>
    </row>
    <row r="2323" spans="1:36">
      <c r="A2323" s="1" t="s">
        <v>13110</v>
      </c>
      <c r="B2323" s="1" t="s">
        <v>13111</v>
      </c>
      <c r="C2323" s="1" t="s">
        <v>13112</v>
      </c>
      <c r="D2323" s="1" t="s">
        <v>557</v>
      </c>
      <c r="E2323" s="1" t="s">
        <v>254</v>
      </c>
      <c r="F2323" s="1" t="s">
        <v>135</v>
      </c>
      <c r="G2323" s="1" t="s">
        <v>166</v>
      </c>
      <c r="H2323" s="1" t="s">
        <v>137</v>
      </c>
      <c r="I2323" s="1" t="s">
        <v>44</v>
      </c>
      <c r="J2323" t="s">
        <v>65</v>
      </c>
      <c r="K2323" t="s">
        <v>66</v>
      </c>
      <c r="L2323" s="1" t="s">
        <v>8249</v>
      </c>
      <c r="M2323" s="1" t="s">
        <v>168</v>
      </c>
      <c r="N2323" s="1" t="s">
        <v>178</v>
      </c>
      <c r="O2323" s="1" t="s">
        <v>13113</v>
      </c>
      <c r="P2323" s="1" t="s">
        <v>13114</v>
      </c>
      <c r="Q2323">
        <v>31</v>
      </c>
      <c r="R2323">
        <v>9</v>
      </c>
      <c r="S2323">
        <v>22</v>
      </c>
      <c r="T2323">
        <v>10</v>
      </c>
      <c r="U2323">
        <v>4</v>
      </c>
      <c r="V2323">
        <v>40</v>
      </c>
      <c r="W2323" s="1" t="s">
        <v>444</v>
      </c>
      <c r="X2323" s="1" t="s">
        <v>445</v>
      </c>
      <c r="Y2323" s="1" t="s">
        <v>74</v>
      </c>
      <c r="Z2323">
        <v>16</v>
      </c>
      <c r="AA2323" s="2">
        <v>46171</v>
      </c>
      <c r="AB2323">
        <v>26048.38</v>
      </c>
      <c r="AC2323">
        <v>36186.58</v>
      </c>
      <c r="AD2323">
        <v>807499.78</v>
      </c>
      <c r="AE2323" s="1" t="s">
        <v>55</v>
      </c>
      <c r="AF2323" s="2">
        <v>46149</v>
      </c>
      <c r="AG2323" s="2">
        <v>46172</v>
      </c>
      <c r="AH2323" s="2">
        <v>46887</v>
      </c>
      <c r="AI2323" s="1" t="s">
        <v>91</v>
      </c>
      <c r="AJ2323" s="1" t="s">
        <v>92</v>
      </c>
    </row>
    <row r="2324" spans="1:36">
      <c r="A2324" s="1" t="s">
        <v>13115</v>
      </c>
      <c r="B2324" s="1" t="s">
        <v>3413</v>
      </c>
      <c r="C2324" s="1" t="s">
        <v>13116</v>
      </c>
      <c r="D2324" s="1" t="s">
        <v>887</v>
      </c>
      <c r="E2324" s="1" t="s">
        <v>714</v>
      </c>
      <c r="F2324" s="1" t="s">
        <v>97</v>
      </c>
      <c r="G2324" s="1" t="s">
        <v>614</v>
      </c>
      <c r="H2324" s="1" t="s">
        <v>43</v>
      </c>
      <c r="I2324" s="1" t="s">
        <v>44</v>
      </c>
      <c r="J2324" t="s">
        <v>65</v>
      </c>
      <c r="K2324" t="s">
        <v>66</v>
      </c>
      <c r="L2324" s="1" t="s">
        <v>13117</v>
      </c>
      <c r="M2324" s="1" t="s">
        <v>114</v>
      </c>
      <c r="N2324" s="1" t="s">
        <v>49</v>
      </c>
      <c r="O2324" s="1" t="s">
        <v>13118</v>
      </c>
      <c r="P2324" s="1" t="s">
        <v>13119</v>
      </c>
      <c r="Q2324">
        <v>16</v>
      </c>
      <c r="R2324">
        <v>4</v>
      </c>
      <c r="S2324">
        <v>12</v>
      </c>
      <c r="T2324">
        <v>15</v>
      </c>
      <c r="U2324">
        <v>7</v>
      </c>
      <c r="V2324">
        <v>90</v>
      </c>
      <c r="W2324" s="1" t="s">
        <v>181</v>
      </c>
      <c r="X2324" s="1" t="s">
        <v>182</v>
      </c>
      <c r="Y2324" s="1" t="s">
        <v>54</v>
      </c>
      <c r="Z2324">
        <v>7</v>
      </c>
      <c r="AA2324" s="2">
        <v>45926</v>
      </c>
      <c r="AB2324">
        <v>80022.320000000007</v>
      </c>
      <c r="AC2324">
        <v>122122.54</v>
      </c>
      <c r="AD2324">
        <v>1280357.1200000001</v>
      </c>
      <c r="AE2324" s="1" t="s">
        <v>55</v>
      </c>
      <c r="AF2324" s="2">
        <v>46181</v>
      </c>
      <c r="AG2324" s="2">
        <v>45929</v>
      </c>
      <c r="AH2324" s="2"/>
      <c r="AI2324" s="1" t="s">
        <v>91</v>
      </c>
      <c r="AJ2324" s="1" t="s">
        <v>92</v>
      </c>
    </row>
    <row r="2325" spans="1:36">
      <c r="A2325" s="1" t="s">
        <v>13120</v>
      </c>
      <c r="B2325" s="1" t="s">
        <v>7472</v>
      </c>
      <c r="C2325" s="1" t="s">
        <v>13121</v>
      </c>
      <c r="D2325" s="1" t="s">
        <v>1372</v>
      </c>
      <c r="E2325" s="1" t="s">
        <v>978</v>
      </c>
      <c r="F2325" s="1" t="s">
        <v>97</v>
      </c>
      <c r="G2325" s="1" t="s">
        <v>1110</v>
      </c>
      <c r="H2325" s="1" t="s">
        <v>43</v>
      </c>
      <c r="I2325" s="1" t="s">
        <v>44</v>
      </c>
      <c r="J2325" t="s">
        <v>45</v>
      </c>
      <c r="K2325" t="s">
        <v>46</v>
      </c>
      <c r="L2325" s="1" t="s">
        <v>6572</v>
      </c>
      <c r="M2325" s="1" t="s">
        <v>126</v>
      </c>
      <c r="N2325" s="1" t="s">
        <v>203</v>
      </c>
      <c r="O2325" s="1" t="s">
        <v>13122</v>
      </c>
      <c r="P2325" s="1" t="s">
        <v>13123</v>
      </c>
      <c r="Q2325">
        <v>7</v>
      </c>
      <c r="R2325">
        <v>0</v>
      </c>
      <c r="S2325">
        <v>7</v>
      </c>
      <c r="T2325">
        <v>30</v>
      </c>
      <c r="U2325">
        <v>15</v>
      </c>
      <c r="V2325">
        <v>150</v>
      </c>
      <c r="W2325" s="1" t="s">
        <v>52</v>
      </c>
      <c r="X2325" s="1" t="s">
        <v>53</v>
      </c>
      <c r="Y2325" s="1" t="s">
        <v>54</v>
      </c>
      <c r="Z2325">
        <v>8</v>
      </c>
      <c r="AA2325" s="2">
        <v>45794</v>
      </c>
      <c r="AB2325">
        <v>135952.28</v>
      </c>
      <c r="AC2325">
        <v>188846.95</v>
      </c>
      <c r="AD2325">
        <v>951665.96</v>
      </c>
      <c r="AE2325" s="1" t="s">
        <v>55</v>
      </c>
      <c r="AF2325" s="2">
        <v>46185</v>
      </c>
      <c r="AG2325" s="2">
        <v>45795</v>
      </c>
      <c r="AH2325" s="2"/>
      <c r="AI2325" s="1" t="s">
        <v>129</v>
      </c>
      <c r="AJ2325" s="1" t="s">
        <v>57</v>
      </c>
    </row>
    <row r="2326" spans="1:36">
      <c r="A2326" s="1" t="s">
        <v>13124</v>
      </c>
      <c r="B2326" s="1" t="s">
        <v>13125</v>
      </c>
      <c r="C2326" s="1" t="s">
        <v>13126</v>
      </c>
      <c r="D2326" s="1" t="s">
        <v>557</v>
      </c>
      <c r="E2326" s="1" t="s">
        <v>254</v>
      </c>
      <c r="F2326" s="1" t="s">
        <v>135</v>
      </c>
      <c r="G2326" s="1" t="s">
        <v>136</v>
      </c>
      <c r="H2326" s="1" t="s">
        <v>137</v>
      </c>
      <c r="I2326" s="1" t="s">
        <v>44</v>
      </c>
      <c r="J2326" t="s">
        <v>82</v>
      </c>
      <c r="K2326" t="s">
        <v>83</v>
      </c>
      <c r="L2326" s="1" t="s">
        <v>13076</v>
      </c>
      <c r="M2326" s="1" t="s">
        <v>85</v>
      </c>
      <c r="N2326" s="1" t="s">
        <v>115</v>
      </c>
      <c r="O2326" s="1" t="s">
        <v>13127</v>
      </c>
      <c r="P2326" s="1" t="s">
        <v>13128</v>
      </c>
      <c r="Q2326">
        <v>82</v>
      </c>
      <c r="R2326">
        <v>4</v>
      </c>
      <c r="S2326">
        <v>78</v>
      </c>
      <c r="T2326">
        <v>20</v>
      </c>
      <c r="U2326">
        <v>6</v>
      </c>
      <c r="V2326">
        <v>100</v>
      </c>
      <c r="W2326" s="1" t="s">
        <v>151</v>
      </c>
      <c r="X2326" s="1" t="s">
        <v>152</v>
      </c>
      <c r="Y2326" s="1" t="s">
        <v>153</v>
      </c>
      <c r="Z2326">
        <v>39</v>
      </c>
      <c r="AA2326" s="2">
        <v>45865</v>
      </c>
      <c r="AB2326">
        <v>11275.39</v>
      </c>
      <c r="AC2326">
        <v>16892.560000000001</v>
      </c>
      <c r="AD2326">
        <v>924581.98</v>
      </c>
      <c r="AE2326" s="1" t="s">
        <v>55</v>
      </c>
      <c r="AF2326" s="2">
        <v>46150</v>
      </c>
      <c r="AG2326" s="2">
        <v>45872</v>
      </c>
      <c r="AH2326" s="2">
        <v>46838</v>
      </c>
      <c r="AI2326" s="1" t="s">
        <v>91</v>
      </c>
      <c r="AJ2326" s="1" t="s">
        <v>92</v>
      </c>
    </row>
    <row r="2327" spans="1:36">
      <c r="A2327" s="1" t="s">
        <v>13129</v>
      </c>
      <c r="B2327" s="1" t="s">
        <v>13130</v>
      </c>
      <c r="C2327" s="1" t="s">
        <v>13131</v>
      </c>
      <c r="D2327" s="1" t="s">
        <v>185</v>
      </c>
      <c r="E2327" s="1" t="s">
        <v>186</v>
      </c>
      <c r="F2327" s="1" t="s">
        <v>111</v>
      </c>
      <c r="G2327" s="1" t="s">
        <v>187</v>
      </c>
      <c r="H2327" s="1" t="s">
        <v>43</v>
      </c>
      <c r="I2327" s="1" t="s">
        <v>44</v>
      </c>
      <c r="J2327" t="s">
        <v>45</v>
      </c>
      <c r="K2327" t="s">
        <v>46</v>
      </c>
      <c r="L2327" s="1" t="s">
        <v>8270</v>
      </c>
      <c r="M2327" s="1" t="s">
        <v>68</v>
      </c>
      <c r="N2327" s="1" t="s">
        <v>236</v>
      </c>
      <c r="O2327" s="1" t="s">
        <v>13132</v>
      </c>
      <c r="P2327" s="1" t="s">
        <v>13133</v>
      </c>
      <c r="Q2327">
        <v>44</v>
      </c>
      <c r="R2327">
        <v>2</v>
      </c>
      <c r="S2327">
        <v>42</v>
      </c>
      <c r="T2327">
        <v>15</v>
      </c>
      <c r="U2327">
        <v>4</v>
      </c>
      <c r="V2327">
        <v>75</v>
      </c>
      <c r="W2327" s="1" t="s">
        <v>181</v>
      </c>
      <c r="X2327" s="1" t="s">
        <v>182</v>
      </c>
      <c r="Y2327" s="1" t="s">
        <v>54</v>
      </c>
      <c r="Z2327">
        <v>12</v>
      </c>
      <c r="AA2327" s="2">
        <v>45942</v>
      </c>
      <c r="AB2327">
        <v>199637.48</v>
      </c>
      <c r="AC2327">
        <v>279301.24</v>
      </c>
      <c r="AD2327">
        <v>8784049.1199999992</v>
      </c>
      <c r="AE2327" s="1" t="s">
        <v>55</v>
      </c>
      <c r="AF2327" s="2">
        <v>46144</v>
      </c>
      <c r="AG2327" s="2">
        <v>45945</v>
      </c>
      <c r="AH2327" s="2"/>
      <c r="AI2327" s="1" t="s">
        <v>91</v>
      </c>
      <c r="AJ2327" s="1" t="s">
        <v>92</v>
      </c>
    </row>
    <row r="2328" spans="1:36">
      <c r="A2328" s="1" t="s">
        <v>13134</v>
      </c>
      <c r="B2328" s="1" t="s">
        <v>13135</v>
      </c>
      <c r="C2328" s="1" t="s">
        <v>13136</v>
      </c>
      <c r="D2328" s="1" t="s">
        <v>636</v>
      </c>
      <c r="E2328" s="1" t="s">
        <v>134</v>
      </c>
      <c r="F2328" s="1" t="s">
        <v>217</v>
      </c>
      <c r="G2328" s="1" t="s">
        <v>255</v>
      </c>
      <c r="H2328" s="1" t="s">
        <v>43</v>
      </c>
      <c r="I2328" s="1" t="s">
        <v>44</v>
      </c>
      <c r="J2328" t="s">
        <v>82</v>
      </c>
      <c r="K2328" t="s">
        <v>83</v>
      </c>
      <c r="L2328" s="1" t="s">
        <v>13137</v>
      </c>
      <c r="M2328" s="1" t="s">
        <v>85</v>
      </c>
      <c r="N2328" s="1" t="s">
        <v>115</v>
      </c>
      <c r="O2328" s="1" t="s">
        <v>13138</v>
      </c>
      <c r="P2328" s="1" t="s">
        <v>13139</v>
      </c>
      <c r="Q2328">
        <v>82</v>
      </c>
      <c r="R2328">
        <v>29</v>
      </c>
      <c r="S2328">
        <v>53</v>
      </c>
      <c r="T2328">
        <v>30</v>
      </c>
      <c r="U2328">
        <v>15</v>
      </c>
      <c r="V2328">
        <v>300</v>
      </c>
      <c r="W2328" s="1" t="s">
        <v>259</v>
      </c>
      <c r="X2328" s="1" t="s">
        <v>260</v>
      </c>
      <c r="Y2328" s="1" t="s">
        <v>54</v>
      </c>
      <c r="Z2328">
        <v>5</v>
      </c>
      <c r="AA2328" s="2">
        <v>45740</v>
      </c>
      <c r="AB2328">
        <v>237417.25</v>
      </c>
      <c r="AC2328">
        <v>341630.78</v>
      </c>
      <c r="AD2328">
        <v>19468214.5</v>
      </c>
      <c r="AE2328" s="1" t="s">
        <v>55</v>
      </c>
      <c r="AF2328" s="2">
        <v>46164</v>
      </c>
      <c r="AG2328" s="2">
        <v>45748</v>
      </c>
      <c r="AH2328" s="2"/>
      <c r="AI2328" s="1" t="s">
        <v>91</v>
      </c>
      <c r="AJ2328" s="1" t="s">
        <v>92</v>
      </c>
    </row>
    <row r="2329" spans="1:36">
      <c r="A2329" s="1" t="s">
        <v>13140</v>
      </c>
      <c r="B2329" s="1" t="s">
        <v>13141</v>
      </c>
      <c r="C2329" s="1"/>
      <c r="D2329" s="1" t="s">
        <v>455</v>
      </c>
      <c r="E2329" s="1" t="s">
        <v>62</v>
      </c>
      <c r="F2329" s="1" t="s">
        <v>135</v>
      </c>
      <c r="G2329" s="1" t="s">
        <v>136</v>
      </c>
      <c r="H2329" s="1" t="s">
        <v>137</v>
      </c>
      <c r="I2329" s="1" t="s">
        <v>44</v>
      </c>
      <c r="J2329" t="s">
        <v>82</v>
      </c>
      <c r="K2329" t="s">
        <v>83</v>
      </c>
      <c r="L2329" s="1" t="s">
        <v>6829</v>
      </c>
      <c r="M2329" s="1" t="s">
        <v>48</v>
      </c>
      <c r="N2329" s="1" t="s">
        <v>69</v>
      </c>
      <c r="O2329" s="1" t="s">
        <v>13142</v>
      </c>
      <c r="P2329" s="1" t="s">
        <v>13143</v>
      </c>
      <c r="Q2329">
        <v>88</v>
      </c>
      <c r="R2329">
        <v>5</v>
      </c>
      <c r="S2329">
        <v>83</v>
      </c>
      <c r="T2329">
        <v>25</v>
      </c>
      <c r="U2329">
        <v>12</v>
      </c>
      <c r="V2329">
        <v>125</v>
      </c>
      <c r="W2329" s="1" t="s">
        <v>161</v>
      </c>
      <c r="X2329" s="1" t="s">
        <v>162</v>
      </c>
      <c r="Y2329" s="1" t="s">
        <v>54</v>
      </c>
      <c r="Z2329">
        <v>5</v>
      </c>
      <c r="AA2329" s="2"/>
      <c r="AB2329">
        <v>16653.22</v>
      </c>
      <c r="AC2329">
        <v>21467.32</v>
      </c>
      <c r="AD2329">
        <v>1465483.36</v>
      </c>
      <c r="AE2329" s="1" t="s">
        <v>55</v>
      </c>
      <c r="AF2329" s="2">
        <v>46158</v>
      </c>
      <c r="AG2329" s="2">
        <v>46081</v>
      </c>
      <c r="AH2329" s="2">
        <v>46722</v>
      </c>
      <c r="AI2329" s="1" t="s">
        <v>91</v>
      </c>
      <c r="AJ2329" s="1" t="s">
        <v>92</v>
      </c>
    </row>
    <row r="2330" spans="1:36">
      <c r="A2330" s="1" t="s">
        <v>13144</v>
      </c>
      <c r="B2330" s="1" t="s">
        <v>13145</v>
      </c>
      <c r="C2330" s="1" t="s">
        <v>13146</v>
      </c>
      <c r="D2330" s="1" t="s">
        <v>1678</v>
      </c>
      <c r="E2330" s="1" t="s">
        <v>335</v>
      </c>
      <c r="F2330" s="1" t="s">
        <v>97</v>
      </c>
      <c r="G2330" s="1" t="s">
        <v>614</v>
      </c>
      <c r="H2330" s="1" t="s">
        <v>43</v>
      </c>
      <c r="I2330" s="1" t="s">
        <v>44</v>
      </c>
      <c r="J2330" t="s">
        <v>65</v>
      </c>
      <c r="K2330" t="s">
        <v>66</v>
      </c>
      <c r="L2330" s="1" t="s">
        <v>13147</v>
      </c>
      <c r="M2330" s="1" t="s">
        <v>168</v>
      </c>
      <c r="N2330" s="1" t="s">
        <v>101</v>
      </c>
      <c r="O2330" s="1" t="s">
        <v>13148</v>
      </c>
      <c r="P2330" s="1" t="s">
        <v>13149</v>
      </c>
      <c r="Q2330">
        <v>159</v>
      </c>
      <c r="R2330">
        <v>4</v>
      </c>
      <c r="S2330">
        <v>155</v>
      </c>
      <c r="T2330">
        <v>40</v>
      </c>
      <c r="U2330">
        <v>20</v>
      </c>
      <c r="V2330">
        <v>200</v>
      </c>
      <c r="W2330" s="1" t="s">
        <v>161</v>
      </c>
      <c r="X2330" s="1" t="s">
        <v>162</v>
      </c>
      <c r="Y2330" s="1" t="s">
        <v>54</v>
      </c>
      <c r="Z2330">
        <v>9</v>
      </c>
      <c r="AA2330" s="2">
        <v>46014</v>
      </c>
      <c r="AB2330">
        <v>156918.87</v>
      </c>
      <c r="AC2330">
        <v>203655.08</v>
      </c>
      <c r="AD2330">
        <v>24950100.329999998</v>
      </c>
      <c r="AE2330" s="1" t="s">
        <v>55</v>
      </c>
      <c r="AF2330" s="2">
        <v>46178</v>
      </c>
      <c r="AG2330" s="2">
        <v>46017</v>
      </c>
      <c r="AH2330" s="2"/>
      <c r="AI2330" s="1" t="s">
        <v>91</v>
      </c>
      <c r="AJ2330" s="1" t="s">
        <v>92</v>
      </c>
    </row>
    <row r="2331" spans="1:36">
      <c r="A2331" s="1" t="s">
        <v>13150</v>
      </c>
      <c r="B2331" s="1" t="s">
        <v>13151</v>
      </c>
      <c r="C2331" s="1" t="s">
        <v>13152</v>
      </c>
      <c r="D2331" s="1" t="s">
        <v>303</v>
      </c>
      <c r="E2331" s="1" t="s">
        <v>146</v>
      </c>
      <c r="F2331" s="1" t="s">
        <v>63</v>
      </c>
      <c r="G2331" s="1" t="s">
        <v>304</v>
      </c>
      <c r="H2331" s="1" t="s">
        <v>43</v>
      </c>
      <c r="I2331" s="1" t="s">
        <v>44</v>
      </c>
      <c r="J2331" t="s">
        <v>82</v>
      </c>
      <c r="K2331" t="s">
        <v>83</v>
      </c>
      <c r="L2331" s="1" t="s">
        <v>13153</v>
      </c>
      <c r="M2331" s="1" t="s">
        <v>139</v>
      </c>
      <c r="N2331" s="1" t="s">
        <v>49</v>
      </c>
      <c r="O2331" s="1" t="s">
        <v>13154</v>
      </c>
      <c r="P2331" s="1" t="s">
        <v>13155</v>
      </c>
      <c r="Q2331">
        <v>77</v>
      </c>
      <c r="R2331">
        <v>1</v>
      </c>
      <c r="S2331">
        <v>76</v>
      </c>
      <c r="T2331">
        <v>20</v>
      </c>
      <c r="U2331">
        <v>10</v>
      </c>
      <c r="V2331">
        <v>80</v>
      </c>
      <c r="W2331" s="1" t="s">
        <v>151</v>
      </c>
      <c r="X2331" s="1" t="s">
        <v>152</v>
      </c>
      <c r="Y2331" s="1" t="s">
        <v>153</v>
      </c>
      <c r="Z2331">
        <v>35</v>
      </c>
      <c r="AA2331" s="2">
        <v>46124</v>
      </c>
      <c r="AB2331">
        <v>74881.88</v>
      </c>
      <c r="AC2331">
        <v>86200.6</v>
      </c>
      <c r="AD2331">
        <v>5765904.7599999998</v>
      </c>
      <c r="AE2331" s="1" t="s">
        <v>55</v>
      </c>
      <c r="AF2331" s="2">
        <v>46157</v>
      </c>
      <c r="AG2331" s="2">
        <v>46130</v>
      </c>
      <c r="AH2331" s="2">
        <v>46721</v>
      </c>
      <c r="AI2331" s="1" t="s">
        <v>91</v>
      </c>
      <c r="AJ2331" s="1" t="s">
        <v>92</v>
      </c>
    </row>
    <row r="2332" spans="1:36">
      <c r="A2332" s="1" t="s">
        <v>13156</v>
      </c>
      <c r="B2332" s="1" t="s">
        <v>13157</v>
      </c>
      <c r="C2332" s="1" t="s">
        <v>13158</v>
      </c>
      <c r="D2332" s="1" t="s">
        <v>39</v>
      </c>
      <c r="E2332" s="1" t="s">
        <v>40</v>
      </c>
      <c r="F2332" s="1" t="s">
        <v>41</v>
      </c>
      <c r="G2332" s="1" t="s">
        <v>147</v>
      </c>
      <c r="H2332" s="1" t="s">
        <v>43</v>
      </c>
      <c r="I2332" s="1" t="s">
        <v>44</v>
      </c>
      <c r="J2332" t="s">
        <v>82</v>
      </c>
      <c r="K2332" t="s">
        <v>83</v>
      </c>
      <c r="L2332" s="1" t="s">
        <v>4095</v>
      </c>
      <c r="M2332" s="1" t="s">
        <v>139</v>
      </c>
      <c r="N2332" s="1" t="s">
        <v>278</v>
      </c>
      <c r="O2332" s="1" t="s">
        <v>1491</v>
      </c>
      <c r="P2332" s="1" t="s">
        <v>13159</v>
      </c>
      <c r="Q2332">
        <v>6</v>
      </c>
      <c r="R2332">
        <v>1</v>
      </c>
      <c r="S2332">
        <v>5</v>
      </c>
      <c r="T2332">
        <v>15</v>
      </c>
      <c r="U2332">
        <v>7</v>
      </c>
      <c r="V2332">
        <v>150</v>
      </c>
      <c r="W2332" s="1" t="s">
        <v>88</v>
      </c>
      <c r="X2332" s="1" t="s">
        <v>89</v>
      </c>
      <c r="Y2332" s="1" t="s">
        <v>90</v>
      </c>
      <c r="Z2332">
        <v>31</v>
      </c>
      <c r="AA2332" s="2">
        <v>45685</v>
      </c>
      <c r="AB2332">
        <v>112673.58</v>
      </c>
      <c r="AC2332">
        <v>169613.89</v>
      </c>
      <c r="AD2332">
        <v>676041.48</v>
      </c>
      <c r="AE2332" s="1" t="s">
        <v>55</v>
      </c>
      <c r="AF2332" s="2">
        <v>46167</v>
      </c>
      <c r="AG2332" s="2">
        <v>45692</v>
      </c>
      <c r="AH2332" s="2"/>
      <c r="AI2332" s="1" t="s">
        <v>129</v>
      </c>
      <c r="AJ2332" s="1" t="s">
        <v>57</v>
      </c>
    </row>
    <row r="2333" spans="1:36">
      <c r="A2333" s="1" t="s">
        <v>13160</v>
      </c>
      <c r="B2333" s="1" t="s">
        <v>13161</v>
      </c>
      <c r="C2333" s="1" t="s">
        <v>13162</v>
      </c>
      <c r="D2333" s="1" t="s">
        <v>844</v>
      </c>
      <c r="E2333" s="1" t="s">
        <v>275</v>
      </c>
      <c r="F2333" s="1" t="s">
        <v>622</v>
      </c>
      <c r="G2333" s="1" t="s">
        <v>693</v>
      </c>
      <c r="H2333" s="1" t="s">
        <v>43</v>
      </c>
      <c r="I2333" s="1" t="s">
        <v>44</v>
      </c>
      <c r="J2333" t="s">
        <v>65</v>
      </c>
      <c r="K2333" t="s">
        <v>66</v>
      </c>
      <c r="L2333" s="1" t="s">
        <v>3594</v>
      </c>
      <c r="M2333" s="1" t="s">
        <v>48</v>
      </c>
      <c r="N2333" s="1" t="s">
        <v>203</v>
      </c>
      <c r="O2333" s="1" t="s">
        <v>13163</v>
      </c>
      <c r="P2333" s="1" t="s">
        <v>3551</v>
      </c>
      <c r="Q2333">
        <v>103</v>
      </c>
      <c r="R2333">
        <v>33</v>
      </c>
      <c r="S2333">
        <v>70</v>
      </c>
      <c r="T2333">
        <v>75</v>
      </c>
      <c r="U2333">
        <v>22</v>
      </c>
      <c r="V2333">
        <v>375</v>
      </c>
      <c r="W2333" s="1" t="s">
        <v>161</v>
      </c>
      <c r="X2333" s="1" t="s">
        <v>162</v>
      </c>
      <c r="Y2333" s="1" t="s">
        <v>54</v>
      </c>
      <c r="Z2333">
        <v>7</v>
      </c>
      <c r="AA2333" s="2">
        <v>45725</v>
      </c>
      <c r="AB2333">
        <v>946119.38</v>
      </c>
      <c r="AC2333">
        <v>1313613.8</v>
      </c>
      <c r="AD2333">
        <v>97450296.140000001</v>
      </c>
      <c r="AE2333" s="1" t="s">
        <v>55</v>
      </c>
      <c r="AF2333" s="2">
        <v>46179</v>
      </c>
      <c r="AG2333" s="2">
        <v>45727</v>
      </c>
      <c r="AH2333" s="2"/>
      <c r="AI2333" s="1" t="s">
        <v>91</v>
      </c>
      <c r="AJ2333" s="1" t="s">
        <v>92</v>
      </c>
    </row>
    <row r="2334" spans="1:36">
      <c r="A2334" s="1" t="s">
        <v>13164</v>
      </c>
      <c r="B2334" s="1" t="s">
        <v>13165</v>
      </c>
      <c r="C2334" s="1" t="s">
        <v>13166</v>
      </c>
      <c r="D2334" s="1" t="s">
        <v>426</v>
      </c>
      <c r="E2334" s="1" t="s">
        <v>146</v>
      </c>
      <c r="F2334" s="1" t="s">
        <v>266</v>
      </c>
      <c r="G2334" s="1" t="s">
        <v>267</v>
      </c>
      <c r="H2334" s="1" t="s">
        <v>43</v>
      </c>
      <c r="I2334" s="1" t="s">
        <v>44</v>
      </c>
      <c r="J2334" t="s">
        <v>45</v>
      </c>
      <c r="K2334" t="s">
        <v>46</v>
      </c>
      <c r="L2334" s="1" t="s">
        <v>13167</v>
      </c>
      <c r="M2334" s="1" t="s">
        <v>114</v>
      </c>
      <c r="N2334" s="1" t="s">
        <v>101</v>
      </c>
      <c r="O2334" s="1" t="s">
        <v>13168</v>
      </c>
      <c r="P2334" s="1" t="s">
        <v>13169</v>
      </c>
      <c r="Q2334">
        <v>87</v>
      </c>
      <c r="R2334">
        <v>4</v>
      </c>
      <c r="S2334">
        <v>83</v>
      </c>
      <c r="T2334">
        <v>20</v>
      </c>
      <c r="U2334">
        <v>10</v>
      </c>
      <c r="V2334">
        <v>200</v>
      </c>
      <c r="W2334" s="1" t="s">
        <v>72</v>
      </c>
      <c r="X2334" s="1" t="s">
        <v>73</v>
      </c>
      <c r="Y2334" s="1" t="s">
        <v>74</v>
      </c>
      <c r="Z2334">
        <v>16</v>
      </c>
      <c r="AA2334" s="2">
        <v>45767</v>
      </c>
      <c r="AB2334">
        <v>349678.85</v>
      </c>
      <c r="AC2334">
        <v>511736.56</v>
      </c>
      <c r="AD2334">
        <v>30422059.949999999</v>
      </c>
      <c r="AE2334" s="1" t="s">
        <v>55</v>
      </c>
      <c r="AF2334" s="2">
        <v>46189</v>
      </c>
      <c r="AG2334" s="2">
        <v>45779</v>
      </c>
      <c r="AH2334" s="2"/>
      <c r="AI2334" s="1" t="s">
        <v>91</v>
      </c>
      <c r="AJ2334" s="1" t="s">
        <v>92</v>
      </c>
    </row>
    <row r="2335" spans="1:36">
      <c r="A2335" s="1" t="s">
        <v>13170</v>
      </c>
      <c r="B2335" s="1" t="s">
        <v>13171</v>
      </c>
      <c r="C2335" s="1" t="s">
        <v>13172</v>
      </c>
      <c r="D2335" s="1" t="s">
        <v>1617</v>
      </c>
      <c r="E2335" s="1" t="s">
        <v>62</v>
      </c>
      <c r="F2335" s="1" t="s">
        <v>80</v>
      </c>
      <c r="G2335" s="1" t="s">
        <v>285</v>
      </c>
      <c r="H2335" s="1" t="s">
        <v>43</v>
      </c>
      <c r="I2335" s="1" t="s">
        <v>201</v>
      </c>
      <c r="J2335" t="s">
        <v>82</v>
      </c>
      <c r="K2335" t="s">
        <v>83</v>
      </c>
      <c r="L2335" s="1" t="s">
        <v>11678</v>
      </c>
      <c r="M2335" s="1" t="s">
        <v>100</v>
      </c>
      <c r="N2335" s="1" t="s">
        <v>236</v>
      </c>
      <c r="O2335" s="1" t="s">
        <v>13173</v>
      </c>
      <c r="P2335" s="1" t="s">
        <v>13174</v>
      </c>
      <c r="Q2335">
        <v>61</v>
      </c>
      <c r="R2335">
        <v>22</v>
      </c>
      <c r="S2335">
        <v>39</v>
      </c>
      <c r="T2335">
        <v>10</v>
      </c>
      <c r="U2335">
        <v>5</v>
      </c>
      <c r="V2335">
        <v>40</v>
      </c>
      <c r="W2335" s="1" t="s">
        <v>308</v>
      </c>
      <c r="X2335" s="1" t="s">
        <v>309</v>
      </c>
      <c r="Y2335" s="1" t="s">
        <v>74</v>
      </c>
      <c r="Z2335">
        <v>25</v>
      </c>
      <c r="AA2335" s="2">
        <v>46118</v>
      </c>
      <c r="AB2335">
        <v>510125.68</v>
      </c>
      <c r="AC2335">
        <v>676289.61</v>
      </c>
      <c r="AD2335">
        <v>31117666.48</v>
      </c>
      <c r="AE2335" s="1" t="s">
        <v>55</v>
      </c>
      <c r="AF2335" s="2">
        <v>46143</v>
      </c>
      <c r="AG2335" s="2">
        <v>46119</v>
      </c>
      <c r="AH2335" s="2"/>
      <c r="AI2335" s="1" t="s">
        <v>410</v>
      </c>
      <c r="AJ2335" s="1" t="s">
        <v>92</v>
      </c>
    </row>
    <row r="2336" spans="1:36">
      <c r="A2336" s="1" t="s">
        <v>13175</v>
      </c>
      <c r="B2336" s="1" t="s">
        <v>13176</v>
      </c>
      <c r="C2336" s="1" t="s">
        <v>13177</v>
      </c>
      <c r="D2336" s="1" t="s">
        <v>109</v>
      </c>
      <c r="E2336" s="1" t="s">
        <v>110</v>
      </c>
      <c r="F2336" s="1" t="s">
        <v>111</v>
      </c>
      <c r="G2336" s="1" t="s">
        <v>112</v>
      </c>
      <c r="H2336" s="1" t="s">
        <v>43</v>
      </c>
      <c r="I2336" s="1" t="s">
        <v>201</v>
      </c>
      <c r="J2336" t="s">
        <v>65</v>
      </c>
      <c r="K2336" t="s">
        <v>66</v>
      </c>
      <c r="L2336" s="1" t="s">
        <v>1391</v>
      </c>
      <c r="M2336" s="1" t="s">
        <v>139</v>
      </c>
      <c r="N2336" s="1" t="s">
        <v>101</v>
      </c>
      <c r="O2336" s="1" t="s">
        <v>13178</v>
      </c>
      <c r="P2336" s="1" t="s">
        <v>10405</v>
      </c>
      <c r="Q2336">
        <v>112</v>
      </c>
      <c r="R2336">
        <v>2</v>
      </c>
      <c r="S2336">
        <v>110</v>
      </c>
      <c r="T2336">
        <v>30</v>
      </c>
      <c r="U2336">
        <v>15</v>
      </c>
      <c r="V2336">
        <v>180</v>
      </c>
      <c r="W2336" s="1" t="s">
        <v>52</v>
      </c>
      <c r="X2336" s="1" t="s">
        <v>53</v>
      </c>
      <c r="Y2336" s="1" t="s">
        <v>54</v>
      </c>
      <c r="Z2336">
        <v>3</v>
      </c>
      <c r="AA2336" s="2">
        <v>45882</v>
      </c>
      <c r="AB2336">
        <v>64359.5</v>
      </c>
      <c r="AC2336">
        <v>94100.02</v>
      </c>
      <c r="AD2336">
        <v>7208264</v>
      </c>
      <c r="AE2336" s="1" t="s">
        <v>55</v>
      </c>
      <c r="AF2336" s="2">
        <v>46185</v>
      </c>
      <c r="AG2336" s="2">
        <v>45894</v>
      </c>
      <c r="AH2336" s="2"/>
      <c r="AI2336" s="1" t="s">
        <v>91</v>
      </c>
      <c r="AJ2336" s="1" t="s">
        <v>92</v>
      </c>
    </row>
    <row r="2337" spans="1:36">
      <c r="A2337" s="1" t="s">
        <v>13179</v>
      </c>
      <c r="B2337" s="1" t="s">
        <v>13180</v>
      </c>
      <c r="C2337" s="1" t="s">
        <v>13181</v>
      </c>
      <c r="D2337" s="1" t="s">
        <v>785</v>
      </c>
      <c r="E2337" s="1" t="s">
        <v>146</v>
      </c>
      <c r="F2337" s="1" t="s">
        <v>41</v>
      </c>
      <c r="G2337" s="1" t="s">
        <v>42</v>
      </c>
      <c r="H2337" s="1" t="s">
        <v>43</v>
      </c>
      <c r="I2337" s="1" t="s">
        <v>44</v>
      </c>
      <c r="J2337" t="s">
        <v>45</v>
      </c>
      <c r="K2337" t="s">
        <v>46</v>
      </c>
      <c r="L2337" s="1" t="s">
        <v>13182</v>
      </c>
      <c r="M2337" s="1" t="s">
        <v>48</v>
      </c>
      <c r="N2337" s="1" t="s">
        <v>194</v>
      </c>
      <c r="O2337" s="1" t="s">
        <v>13183</v>
      </c>
      <c r="P2337" s="1" t="s">
        <v>13184</v>
      </c>
      <c r="Q2337">
        <v>399</v>
      </c>
      <c r="R2337">
        <v>135</v>
      </c>
      <c r="S2337">
        <v>264</v>
      </c>
      <c r="T2337">
        <v>60</v>
      </c>
      <c r="U2337">
        <v>30</v>
      </c>
      <c r="V2337">
        <v>480</v>
      </c>
      <c r="W2337" s="1" t="s">
        <v>151</v>
      </c>
      <c r="X2337" s="1" t="s">
        <v>152</v>
      </c>
      <c r="Y2337" s="1" t="s">
        <v>153</v>
      </c>
      <c r="Z2337">
        <v>35</v>
      </c>
      <c r="AA2337" s="2">
        <v>46070</v>
      </c>
      <c r="AB2337">
        <v>111077.52</v>
      </c>
      <c r="AC2337">
        <v>147495.57</v>
      </c>
      <c r="AD2337">
        <v>44319930.479999997</v>
      </c>
      <c r="AE2337" s="1" t="s">
        <v>55</v>
      </c>
      <c r="AF2337" s="2">
        <v>46150</v>
      </c>
      <c r="AG2337" s="2">
        <v>46085</v>
      </c>
      <c r="AH2337" s="2"/>
      <c r="AI2337" s="1" t="s">
        <v>91</v>
      </c>
      <c r="AJ2337" s="1" t="s">
        <v>92</v>
      </c>
    </row>
    <row r="2338" spans="1:36">
      <c r="A2338" s="1" t="s">
        <v>13185</v>
      </c>
      <c r="B2338" s="1" t="s">
        <v>13186</v>
      </c>
      <c r="C2338" s="1" t="s">
        <v>13187</v>
      </c>
      <c r="D2338" s="1" t="s">
        <v>1515</v>
      </c>
      <c r="E2338" s="1" t="s">
        <v>62</v>
      </c>
      <c r="F2338" s="1" t="s">
        <v>217</v>
      </c>
      <c r="G2338" s="1" t="s">
        <v>218</v>
      </c>
      <c r="H2338" s="1" t="s">
        <v>43</v>
      </c>
      <c r="I2338" s="1" t="s">
        <v>44</v>
      </c>
      <c r="J2338" t="s">
        <v>65</v>
      </c>
      <c r="K2338" t="s">
        <v>66</v>
      </c>
      <c r="L2338" s="1" t="s">
        <v>13188</v>
      </c>
      <c r="M2338" s="1" t="s">
        <v>139</v>
      </c>
      <c r="N2338" s="1" t="s">
        <v>194</v>
      </c>
      <c r="O2338" s="1" t="s">
        <v>13189</v>
      </c>
      <c r="P2338" s="1" t="s">
        <v>13190</v>
      </c>
      <c r="Q2338">
        <v>0</v>
      </c>
      <c r="R2338">
        <v>0</v>
      </c>
      <c r="S2338">
        <v>0</v>
      </c>
      <c r="T2338">
        <v>100</v>
      </c>
      <c r="U2338">
        <v>40</v>
      </c>
      <c r="V2338">
        <v>600</v>
      </c>
      <c r="W2338" s="1" t="s">
        <v>72</v>
      </c>
      <c r="X2338" s="1" t="s">
        <v>171</v>
      </c>
      <c r="Y2338" s="1" t="s">
        <v>74</v>
      </c>
      <c r="Z2338">
        <v>19</v>
      </c>
      <c r="AA2338" s="2">
        <v>45792</v>
      </c>
      <c r="AB2338">
        <v>397035.32</v>
      </c>
      <c r="AC2338">
        <v>599308.86</v>
      </c>
      <c r="AD2338">
        <v>0</v>
      </c>
      <c r="AE2338" s="1" t="s">
        <v>55</v>
      </c>
      <c r="AF2338" s="2">
        <v>46155</v>
      </c>
      <c r="AG2338" s="2">
        <v>45795</v>
      </c>
      <c r="AH2338" s="2"/>
      <c r="AI2338" s="1" t="s">
        <v>56</v>
      </c>
      <c r="AJ2338" s="1" t="s">
        <v>57</v>
      </c>
    </row>
    <row r="2339" spans="1:36">
      <c r="A2339" s="1" t="s">
        <v>13191</v>
      </c>
      <c r="B2339" s="1" t="s">
        <v>13192</v>
      </c>
      <c r="C2339" s="1" t="s">
        <v>13193</v>
      </c>
      <c r="D2339" s="1" t="s">
        <v>1179</v>
      </c>
      <c r="E2339" s="1" t="s">
        <v>110</v>
      </c>
      <c r="F2339" s="1" t="s">
        <v>41</v>
      </c>
      <c r="G2339" s="1" t="s">
        <v>147</v>
      </c>
      <c r="H2339" s="1" t="s">
        <v>43</v>
      </c>
      <c r="I2339" s="1" t="s">
        <v>44</v>
      </c>
      <c r="J2339" t="s">
        <v>82</v>
      </c>
      <c r="K2339" t="s">
        <v>83</v>
      </c>
      <c r="L2339" s="1" t="s">
        <v>13194</v>
      </c>
      <c r="M2339" s="1" t="s">
        <v>85</v>
      </c>
      <c r="N2339" s="1" t="s">
        <v>178</v>
      </c>
      <c r="O2339" s="1" t="s">
        <v>13195</v>
      </c>
      <c r="P2339" s="1" t="s">
        <v>13196</v>
      </c>
      <c r="Q2339">
        <v>21</v>
      </c>
      <c r="R2339">
        <v>4</v>
      </c>
      <c r="S2339">
        <v>17</v>
      </c>
      <c r="U2339">
        <v>4</v>
      </c>
      <c r="V2339">
        <v>60</v>
      </c>
      <c r="W2339" s="1" t="s">
        <v>88</v>
      </c>
      <c r="X2339" s="1" t="s">
        <v>89</v>
      </c>
      <c r="Y2339" s="1" t="s">
        <v>90</v>
      </c>
      <c r="Z2339">
        <v>31</v>
      </c>
      <c r="AA2339" s="2">
        <v>45802</v>
      </c>
      <c r="AB2339">
        <v>115672.68</v>
      </c>
      <c r="AC2339">
        <v>146689.47</v>
      </c>
      <c r="AD2339">
        <v>2429126.2799999998</v>
      </c>
      <c r="AE2339" s="1" t="s">
        <v>55</v>
      </c>
      <c r="AF2339" s="2">
        <v>46148</v>
      </c>
      <c r="AG2339" s="2">
        <v>45803</v>
      </c>
      <c r="AH2339" s="2"/>
      <c r="AI2339" s="1" t="s">
        <v>91</v>
      </c>
      <c r="AJ2339" s="1" t="s">
        <v>92</v>
      </c>
    </row>
    <row r="2340" spans="1:36">
      <c r="A2340" s="1" t="s">
        <v>13197</v>
      </c>
      <c r="B2340" s="1" t="s">
        <v>13198</v>
      </c>
      <c r="C2340" s="1" t="s">
        <v>13199</v>
      </c>
      <c r="D2340" s="1" t="s">
        <v>225</v>
      </c>
      <c r="E2340" s="1" t="s">
        <v>40</v>
      </c>
      <c r="F2340" s="1" t="s">
        <v>123</v>
      </c>
      <c r="G2340" s="1" t="s">
        <v>200</v>
      </c>
      <c r="H2340" s="1" t="s">
        <v>43</v>
      </c>
      <c r="I2340" s="1" t="s">
        <v>44</v>
      </c>
      <c r="J2340" t="s">
        <v>45</v>
      </c>
      <c r="K2340" t="s">
        <v>46</v>
      </c>
      <c r="L2340" s="1" t="s">
        <v>3432</v>
      </c>
      <c r="M2340" s="1" t="s">
        <v>68</v>
      </c>
      <c r="N2340" s="1" t="s">
        <v>194</v>
      </c>
      <c r="O2340" s="1" t="s">
        <v>13200</v>
      </c>
      <c r="P2340" s="1" t="s">
        <v>13201</v>
      </c>
      <c r="Q2340">
        <v>0</v>
      </c>
      <c r="R2340">
        <v>0</v>
      </c>
      <c r="S2340">
        <v>0</v>
      </c>
      <c r="T2340">
        <v>50</v>
      </c>
      <c r="U2340">
        <v>20</v>
      </c>
      <c r="V2340">
        <v>500</v>
      </c>
      <c r="W2340" s="1" t="s">
        <v>52</v>
      </c>
      <c r="X2340" s="1" t="s">
        <v>53</v>
      </c>
      <c r="Y2340" s="1" t="s">
        <v>54</v>
      </c>
      <c r="Z2340">
        <v>8</v>
      </c>
      <c r="AA2340" s="2">
        <v>45662</v>
      </c>
      <c r="AB2340">
        <v>223004.31</v>
      </c>
      <c r="AC2340">
        <v>340918.56</v>
      </c>
      <c r="AD2340">
        <v>0</v>
      </c>
      <c r="AE2340" s="1" t="s">
        <v>55</v>
      </c>
      <c r="AF2340" s="2">
        <v>46166</v>
      </c>
      <c r="AG2340" s="2">
        <v>45669</v>
      </c>
      <c r="AH2340" s="2"/>
      <c r="AI2340" s="1" t="s">
        <v>56</v>
      </c>
      <c r="AJ2340" s="1" t="s">
        <v>57</v>
      </c>
    </row>
    <row r="2341" spans="1:36">
      <c r="A2341" s="1" t="s">
        <v>13202</v>
      </c>
      <c r="B2341" s="1" t="s">
        <v>13203</v>
      </c>
      <c r="C2341" s="1" t="s">
        <v>13204</v>
      </c>
      <c r="D2341" s="1" t="s">
        <v>1678</v>
      </c>
      <c r="E2341" s="1" t="s">
        <v>335</v>
      </c>
      <c r="F2341" s="1" t="s">
        <v>97</v>
      </c>
      <c r="G2341" s="1" t="s">
        <v>98</v>
      </c>
      <c r="H2341" s="1" t="s">
        <v>43</v>
      </c>
      <c r="I2341" s="1" t="s">
        <v>44</v>
      </c>
      <c r="J2341" t="s">
        <v>45</v>
      </c>
      <c r="K2341" t="s">
        <v>46</v>
      </c>
      <c r="L2341" s="1" t="s">
        <v>5947</v>
      </c>
      <c r="M2341" s="1" t="s">
        <v>114</v>
      </c>
      <c r="N2341" s="1" t="s">
        <v>101</v>
      </c>
      <c r="O2341" s="1" t="s">
        <v>13205</v>
      </c>
      <c r="P2341" s="1" t="s">
        <v>13206</v>
      </c>
      <c r="Q2341">
        <v>17</v>
      </c>
      <c r="R2341">
        <v>3</v>
      </c>
      <c r="S2341">
        <v>14</v>
      </c>
      <c r="T2341">
        <v>10</v>
      </c>
      <c r="U2341">
        <v>3</v>
      </c>
      <c r="V2341">
        <v>60</v>
      </c>
      <c r="W2341" s="1" t="s">
        <v>151</v>
      </c>
      <c r="X2341" s="1" t="s">
        <v>152</v>
      </c>
      <c r="Y2341" s="1" t="s">
        <v>153</v>
      </c>
      <c r="Z2341">
        <v>39</v>
      </c>
      <c r="AA2341" s="2">
        <v>45847</v>
      </c>
      <c r="AB2341">
        <v>91335.15</v>
      </c>
      <c r="AC2341">
        <v>119452.38</v>
      </c>
      <c r="AD2341">
        <v>1552697.55</v>
      </c>
      <c r="AE2341" s="1" t="s">
        <v>55</v>
      </c>
      <c r="AF2341" s="2">
        <v>46188</v>
      </c>
      <c r="AG2341" s="2">
        <v>45860</v>
      </c>
      <c r="AH2341" s="2"/>
      <c r="AI2341" s="1" t="s">
        <v>91</v>
      </c>
      <c r="AJ2341" s="1" t="s">
        <v>92</v>
      </c>
    </row>
    <row r="2342" spans="1:36">
      <c r="A2342" s="1" t="s">
        <v>13207</v>
      </c>
      <c r="B2342" s="1" t="s">
        <v>13208</v>
      </c>
      <c r="C2342" s="1" t="s">
        <v>13209</v>
      </c>
      <c r="D2342" s="1" t="s">
        <v>39</v>
      </c>
      <c r="E2342" s="1" t="s">
        <v>40</v>
      </c>
      <c r="F2342" s="1" t="s">
        <v>41</v>
      </c>
      <c r="G2342" s="1" t="s">
        <v>42</v>
      </c>
      <c r="H2342" s="1" t="s">
        <v>43</v>
      </c>
      <c r="I2342" s="1" t="s">
        <v>201</v>
      </c>
      <c r="J2342" t="s">
        <v>65</v>
      </c>
      <c r="K2342" t="s">
        <v>66</v>
      </c>
      <c r="L2342" s="1" t="s">
        <v>9086</v>
      </c>
      <c r="M2342" s="1" t="s">
        <v>68</v>
      </c>
      <c r="N2342" s="1" t="s">
        <v>69</v>
      </c>
      <c r="O2342" s="1" t="s">
        <v>13210</v>
      </c>
      <c r="P2342" s="1" t="s">
        <v>13211</v>
      </c>
      <c r="Q2342">
        <v>54</v>
      </c>
      <c r="R2342">
        <v>7</v>
      </c>
      <c r="S2342">
        <v>47</v>
      </c>
      <c r="T2342">
        <v>10</v>
      </c>
      <c r="U2342">
        <v>4</v>
      </c>
      <c r="V2342">
        <v>60</v>
      </c>
      <c r="W2342" s="1" t="s">
        <v>229</v>
      </c>
      <c r="X2342" s="1" t="s">
        <v>230</v>
      </c>
      <c r="Y2342" s="1" t="s">
        <v>153</v>
      </c>
      <c r="Z2342">
        <v>32</v>
      </c>
      <c r="AA2342" s="2">
        <v>45893</v>
      </c>
      <c r="AB2342">
        <v>116801.56</v>
      </c>
      <c r="AC2342">
        <v>134570.1</v>
      </c>
      <c r="AD2342">
        <v>6307284.2400000002</v>
      </c>
      <c r="AE2342" s="1" t="s">
        <v>55</v>
      </c>
      <c r="AF2342" s="2">
        <v>46146</v>
      </c>
      <c r="AG2342" s="2">
        <v>45901</v>
      </c>
      <c r="AH2342" s="2"/>
      <c r="AI2342" s="1" t="s">
        <v>91</v>
      </c>
      <c r="AJ2342" s="1" t="s">
        <v>92</v>
      </c>
    </row>
    <row r="2343" spans="1:36">
      <c r="A2343" s="1" t="s">
        <v>13212</v>
      </c>
      <c r="B2343" s="1" t="s">
        <v>13213</v>
      </c>
      <c r="C2343" s="1" t="s">
        <v>13214</v>
      </c>
      <c r="D2343" s="1" t="s">
        <v>355</v>
      </c>
      <c r="E2343" s="1" t="s">
        <v>62</v>
      </c>
      <c r="F2343" s="1" t="s">
        <v>123</v>
      </c>
      <c r="G2343" s="1" t="s">
        <v>200</v>
      </c>
      <c r="H2343" s="1" t="s">
        <v>43</v>
      </c>
      <c r="I2343" s="1" t="s">
        <v>44</v>
      </c>
      <c r="J2343" t="s">
        <v>65</v>
      </c>
      <c r="K2343" t="s">
        <v>66</v>
      </c>
      <c r="L2343" s="1" t="s">
        <v>13215</v>
      </c>
      <c r="M2343" s="1" t="s">
        <v>168</v>
      </c>
      <c r="N2343" s="1" t="s">
        <v>203</v>
      </c>
      <c r="O2343" s="1" t="s">
        <v>13216</v>
      </c>
      <c r="P2343" s="1" t="s">
        <v>13217</v>
      </c>
      <c r="Q2343">
        <v>6</v>
      </c>
      <c r="R2343">
        <v>2</v>
      </c>
      <c r="S2343">
        <v>4</v>
      </c>
      <c r="T2343">
        <v>20</v>
      </c>
      <c r="U2343">
        <v>10</v>
      </c>
      <c r="V2343">
        <v>160</v>
      </c>
      <c r="W2343" s="1" t="s">
        <v>52</v>
      </c>
      <c r="X2343" s="1" t="s">
        <v>53</v>
      </c>
      <c r="Y2343" s="1" t="s">
        <v>54</v>
      </c>
      <c r="Z2343">
        <v>4</v>
      </c>
      <c r="AA2343" s="2">
        <v>46134</v>
      </c>
      <c r="AB2343">
        <v>649560.53</v>
      </c>
      <c r="AC2343">
        <v>980220.12</v>
      </c>
      <c r="AD2343">
        <v>3897363.18</v>
      </c>
      <c r="AE2343" s="1" t="s">
        <v>55</v>
      </c>
      <c r="AF2343" s="2">
        <v>46194</v>
      </c>
      <c r="AG2343" s="2">
        <v>46135</v>
      </c>
      <c r="AH2343" s="2"/>
      <c r="AI2343" s="1" t="s">
        <v>129</v>
      </c>
      <c r="AJ2343" s="1" t="s">
        <v>57</v>
      </c>
    </row>
    <row r="2344" spans="1:36">
      <c r="A2344" s="1" t="s">
        <v>13218</v>
      </c>
      <c r="B2344" s="1" t="s">
        <v>13219</v>
      </c>
      <c r="C2344" s="1" t="s">
        <v>13220</v>
      </c>
      <c r="D2344" s="1" t="s">
        <v>1617</v>
      </c>
      <c r="E2344" s="1" t="s">
        <v>62</v>
      </c>
      <c r="F2344" s="1" t="s">
        <v>80</v>
      </c>
      <c r="G2344" s="1" t="s">
        <v>176</v>
      </c>
      <c r="H2344" s="1" t="s">
        <v>43</v>
      </c>
      <c r="I2344" s="1" t="s">
        <v>44</v>
      </c>
      <c r="J2344" t="s">
        <v>82</v>
      </c>
      <c r="K2344" t="s">
        <v>83</v>
      </c>
      <c r="L2344" s="1" t="s">
        <v>13221</v>
      </c>
      <c r="M2344" s="1" t="s">
        <v>126</v>
      </c>
      <c r="N2344" s="1" t="s">
        <v>178</v>
      </c>
      <c r="O2344" s="1" t="s">
        <v>13222</v>
      </c>
      <c r="P2344" s="1" t="s">
        <v>13223</v>
      </c>
      <c r="Q2344">
        <v>264</v>
      </c>
      <c r="R2344">
        <v>27</v>
      </c>
      <c r="S2344">
        <v>237</v>
      </c>
      <c r="T2344">
        <v>30</v>
      </c>
      <c r="U2344">
        <v>9</v>
      </c>
      <c r="V2344">
        <v>300</v>
      </c>
      <c r="W2344" s="1" t="s">
        <v>308</v>
      </c>
      <c r="X2344" s="1" t="s">
        <v>309</v>
      </c>
      <c r="Y2344" s="1" t="s">
        <v>74</v>
      </c>
      <c r="Z2344">
        <v>21</v>
      </c>
      <c r="AA2344" s="2">
        <v>45771</v>
      </c>
      <c r="AB2344">
        <v>1126550.48</v>
      </c>
      <c r="AC2344">
        <v>1570645.97</v>
      </c>
      <c r="AD2344">
        <v>297409326.69999999</v>
      </c>
      <c r="AE2344" s="1" t="s">
        <v>55</v>
      </c>
      <c r="AF2344" s="2">
        <v>46178</v>
      </c>
      <c r="AG2344" s="2">
        <v>45782</v>
      </c>
      <c r="AH2344" s="2"/>
      <c r="AI2344" s="1" t="s">
        <v>91</v>
      </c>
      <c r="AJ2344" s="1" t="s">
        <v>92</v>
      </c>
    </row>
    <row r="2345" spans="1:36">
      <c r="A2345" s="1" t="s">
        <v>13224</v>
      </c>
      <c r="B2345" s="1" t="s">
        <v>13225</v>
      </c>
      <c r="C2345" s="1" t="s">
        <v>13226</v>
      </c>
      <c r="D2345" s="1" t="s">
        <v>486</v>
      </c>
      <c r="E2345" s="1" t="s">
        <v>254</v>
      </c>
      <c r="F2345" s="1" t="s">
        <v>217</v>
      </c>
      <c r="G2345" s="1" t="s">
        <v>255</v>
      </c>
      <c r="H2345" s="1" t="s">
        <v>43</v>
      </c>
      <c r="I2345" s="1" t="s">
        <v>44</v>
      </c>
      <c r="J2345" t="s">
        <v>82</v>
      </c>
      <c r="K2345" t="s">
        <v>83</v>
      </c>
      <c r="L2345" s="1" t="s">
        <v>2387</v>
      </c>
      <c r="M2345" s="1" t="s">
        <v>68</v>
      </c>
      <c r="N2345" s="1" t="s">
        <v>203</v>
      </c>
      <c r="O2345" s="1" t="s">
        <v>13227</v>
      </c>
      <c r="P2345" s="1" t="s">
        <v>12714</v>
      </c>
      <c r="Q2345">
        <v>57</v>
      </c>
      <c r="R2345">
        <v>17</v>
      </c>
      <c r="S2345">
        <v>40</v>
      </c>
      <c r="T2345">
        <v>10</v>
      </c>
      <c r="U2345">
        <v>3</v>
      </c>
      <c r="V2345">
        <v>60</v>
      </c>
      <c r="W2345" s="1" t="s">
        <v>151</v>
      </c>
      <c r="X2345" s="1" t="s">
        <v>152</v>
      </c>
      <c r="Y2345" s="1" t="s">
        <v>153</v>
      </c>
      <c r="Z2345">
        <v>37</v>
      </c>
      <c r="AA2345" s="2">
        <v>45711</v>
      </c>
      <c r="AB2345">
        <v>243778.03</v>
      </c>
      <c r="AC2345">
        <v>302739.56</v>
      </c>
      <c r="AD2345">
        <v>13895347.710000001</v>
      </c>
      <c r="AE2345" s="1" t="s">
        <v>55</v>
      </c>
      <c r="AF2345" s="2">
        <v>46193</v>
      </c>
      <c r="AG2345" s="2">
        <v>45717</v>
      </c>
      <c r="AH2345" s="2"/>
      <c r="AI2345" s="1" t="s">
        <v>91</v>
      </c>
      <c r="AJ2345" s="1" t="s">
        <v>92</v>
      </c>
    </row>
    <row r="2346" spans="1:36">
      <c r="A2346" s="1" t="s">
        <v>13228</v>
      </c>
      <c r="B2346" s="1" t="s">
        <v>13229</v>
      </c>
      <c r="C2346" s="1" t="s">
        <v>13230</v>
      </c>
      <c r="D2346" s="1" t="s">
        <v>355</v>
      </c>
      <c r="E2346" s="1" t="s">
        <v>62</v>
      </c>
      <c r="F2346" s="1" t="s">
        <v>123</v>
      </c>
      <c r="G2346" s="1" t="s">
        <v>124</v>
      </c>
      <c r="H2346" s="1" t="s">
        <v>43</v>
      </c>
      <c r="I2346" s="1" t="s">
        <v>44</v>
      </c>
      <c r="J2346" t="s">
        <v>45</v>
      </c>
      <c r="K2346" t="s">
        <v>46</v>
      </c>
      <c r="L2346" s="1" t="s">
        <v>6939</v>
      </c>
      <c r="M2346" s="1" t="s">
        <v>139</v>
      </c>
      <c r="N2346" s="1" t="s">
        <v>203</v>
      </c>
      <c r="O2346" s="1" t="s">
        <v>13231</v>
      </c>
      <c r="P2346" s="1" t="s">
        <v>13232</v>
      </c>
      <c r="Q2346">
        <v>0</v>
      </c>
      <c r="R2346">
        <v>0</v>
      </c>
      <c r="S2346">
        <v>0</v>
      </c>
      <c r="T2346">
        <v>100</v>
      </c>
      <c r="U2346">
        <v>30</v>
      </c>
      <c r="V2346">
        <v>500</v>
      </c>
      <c r="W2346" s="1" t="s">
        <v>151</v>
      </c>
      <c r="X2346" s="1" t="s">
        <v>152</v>
      </c>
      <c r="Y2346" s="1" t="s">
        <v>153</v>
      </c>
      <c r="Z2346">
        <v>33</v>
      </c>
      <c r="AA2346" s="2">
        <v>45978</v>
      </c>
      <c r="AB2346">
        <v>508859.12</v>
      </c>
      <c r="AC2346">
        <v>594020.65</v>
      </c>
      <c r="AD2346">
        <v>0</v>
      </c>
      <c r="AE2346" s="1" t="s">
        <v>55</v>
      </c>
      <c r="AF2346" s="2">
        <v>46174</v>
      </c>
      <c r="AG2346" s="2">
        <v>45991</v>
      </c>
      <c r="AH2346" s="2"/>
      <c r="AI2346" s="1" t="s">
        <v>56</v>
      </c>
      <c r="AJ2346" s="1" t="s">
        <v>57</v>
      </c>
    </row>
    <row r="2347" spans="1:36">
      <c r="A2347" s="1" t="s">
        <v>13233</v>
      </c>
      <c r="B2347" s="1" t="s">
        <v>13234</v>
      </c>
      <c r="C2347" s="1" t="s">
        <v>13235</v>
      </c>
      <c r="D2347" s="1" t="s">
        <v>486</v>
      </c>
      <c r="E2347" s="1" t="s">
        <v>254</v>
      </c>
      <c r="F2347" s="1" t="s">
        <v>217</v>
      </c>
      <c r="G2347" s="1" t="s">
        <v>255</v>
      </c>
      <c r="H2347" s="1" t="s">
        <v>43</v>
      </c>
      <c r="I2347" s="1" t="s">
        <v>44</v>
      </c>
      <c r="J2347" t="s">
        <v>45</v>
      </c>
      <c r="K2347" t="s">
        <v>46</v>
      </c>
      <c r="L2347" s="1" t="s">
        <v>171</v>
      </c>
      <c r="M2347" s="1" t="s">
        <v>100</v>
      </c>
      <c r="N2347" s="1" t="s">
        <v>178</v>
      </c>
      <c r="O2347" s="1" t="s">
        <v>13236</v>
      </c>
      <c r="P2347" s="1" t="s">
        <v>13237</v>
      </c>
      <c r="Q2347">
        <v>47</v>
      </c>
      <c r="R2347">
        <v>14</v>
      </c>
      <c r="S2347">
        <v>33</v>
      </c>
      <c r="T2347">
        <v>100</v>
      </c>
      <c r="U2347">
        <v>40</v>
      </c>
      <c r="V2347">
        <v>500</v>
      </c>
      <c r="W2347" s="1" t="s">
        <v>52</v>
      </c>
      <c r="X2347" s="1" t="s">
        <v>53</v>
      </c>
      <c r="Y2347" s="1" t="s">
        <v>54</v>
      </c>
      <c r="Z2347">
        <v>5</v>
      </c>
      <c r="AA2347" s="2">
        <v>45851</v>
      </c>
      <c r="AB2347">
        <v>364364.71</v>
      </c>
      <c r="AC2347">
        <v>462976.83</v>
      </c>
      <c r="AD2347">
        <v>17125141.370000001</v>
      </c>
      <c r="AE2347" s="1" t="s">
        <v>55</v>
      </c>
      <c r="AF2347" s="2">
        <v>46170</v>
      </c>
      <c r="AG2347" s="2">
        <v>45866</v>
      </c>
      <c r="AH2347" s="2"/>
      <c r="AI2347" s="1" t="s">
        <v>129</v>
      </c>
      <c r="AJ2347" s="1" t="s">
        <v>57</v>
      </c>
    </row>
    <row r="2348" spans="1:36">
      <c r="A2348" s="1" t="s">
        <v>13238</v>
      </c>
      <c r="B2348" s="1" t="s">
        <v>13239</v>
      </c>
      <c r="C2348" s="1" t="s">
        <v>13240</v>
      </c>
      <c r="D2348" s="1" t="s">
        <v>348</v>
      </c>
      <c r="E2348" s="1" t="s">
        <v>134</v>
      </c>
      <c r="F2348" s="1" t="s">
        <v>135</v>
      </c>
      <c r="G2348" s="1" t="s">
        <v>166</v>
      </c>
      <c r="H2348" s="1" t="s">
        <v>137</v>
      </c>
      <c r="I2348" s="1" t="s">
        <v>44</v>
      </c>
      <c r="J2348" t="s">
        <v>82</v>
      </c>
      <c r="K2348" t="s">
        <v>83</v>
      </c>
      <c r="L2348" s="1" t="s">
        <v>3353</v>
      </c>
      <c r="M2348" s="1" t="s">
        <v>114</v>
      </c>
      <c r="N2348" s="1" t="s">
        <v>178</v>
      </c>
      <c r="O2348" s="1" t="s">
        <v>13241</v>
      </c>
      <c r="P2348" s="1" t="s">
        <v>13242</v>
      </c>
      <c r="Q2348">
        <v>52</v>
      </c>
      <c r="R2348">
        <v>5</v>
      </c>
      <c r="S2348">
        <v>47</v>
      </c>
      <c r="T2348">
        <v>20</v>
      </c>
      <c r="U2348">
        <v>8</v>
      </c>
      <c r="V2348">
        <v>200</v>
      </c>
      <c r="W2348" s="1" t="s">
        <v>308</v>
      </c>
      <c r="X2348" s="1" t="s">
        <v>309</v>
      </c>
      <c r="Y2348" s="1" t="s">
        <v>74</v>
      </c>
      <c r="Z2348">
        <v>20</v>
      </c>
      <c r="AA2348" s="2">
        <v>45800</v>
      </c>
      <c r="AB2348">
        <v>26157.39</v>
      </c>
      <c r="AC2348">
        <v>33857.75</v>
      </c>
      <c r="AD2348">
        <v>1360184.28</v>
      </c>
      <c r="AE2348" s="1" t="s">
        <v>55</v>
      </c>
      <c r="AF2348" s="2">
        <v>46159</v>
      </c>
      <c r="AG2348" s="2">
        <v>45811</v>
      </c>
      <c r="AH2348" s="2">
        <v>46388</v>
      </c>
      <c r="AI2348" s="1" t="s">
        <v>91</v>
      </c>
      <c r="AJ2348" s="1" t="s">
        <v>92</v>
      </c>
    </row>
    <row r="2349" spans="1:36">
      <c r="A2349" s="1" t="s">
        <v>13243</v>
      </c>
      <c r="B2349" s="1" t="s">
        <v>13244</v>
      </c>
      <c r="C2349" s="1" t="s">
        <v>13245</v>
      </c>
      <c r="D2349" s="1" t="s">
        <v>785</v>
      </c>
      <c r="E2349" s="1" t="s">
        <v>146</v>
      </c>
      <c r="F2349" s="1" t="s">
        <v>41</v>
      </c>
      <c r="G2349" s="1" t="s">
        <v>42</v>
      </c>
      <c r="H2349" s="1" t="s">
        <v>43</v>
      </c>
      <c r="I2349" s="1" t="s">
        <v>44</v>
      </c>
      <c r="J2349" t="s">
        <v>82</v>
      </c>
      <c r="K2349" t="s">
        <v>83</v>
      </c>
      <c r="L2349" s="1" t="s">
        <v>9415</v>
      </c>
      <c r="M2349" s="1" t="s">
        <v>85</v>
      </c>
      <c r="N2349" s="1" t="s">
        <v>49</v>
      </c>
      <c r="O2349" s="1" t="s">
        <v>13246</v>
      </c>
      <c r="P2349" s="1" t="s">
        <v>13247</v>
      </c>
      <c r="Q2349">
        <v>0</v>
      </c>
      <c r="R2349">
        <v>0</v>
      </c>
      <c r="S2349">
        <v>0</v>
      </c>
      <c r="T2349">
        <v>25</v>
      </c>
      <c r="U2349">
        <v>10</v>
      </c>
      <c r="V2349">
        <v>250</v>
      </c>
      <c r="W2349" s="1" t="s">
        <v>151</v>
      </c>
      <c r="X2349" s="1" t="s">
        <v>152</v>
      </c>
      <c r="Y2349" s="1" t="s">
        <v>153</v>
      </c>
      <c r="Z2349">
        <v>34</v>
      </c>
      <c r="AA2349" s="2">
        <v>46103</v>
      </c>
      <c r="AB2349">
        <v>150180.82999999999</v>
      </c>
      <c r="AC2349">
        <v>231337.79</v>
      </c>
      <c r="AD2349">
        <v>0</v>
      </c>
      <c r="AE2349" s="1" t="s">
        <v>55</v>
      </c>
      <c r="AF2349" s="2">
        <v>46158</v>
      </c>
      <c r="AG2349" s="2">
        <v>46117</v>
      </c>
      <c r="AH2349" s="2"/>
      <c r="AI2349" s="1" t="s">
        <v>56</v>
      </c>
      <c r="AJ2349" s="1" t="s">
        <v>57</v>
      </c>
    </row>
    <row r="2350" spans="1:36">
      <c r="A2350" s="1" t="s">
        <v>13248</v>
      </c>
      <c r="B2350" s="1" t="s">
        <v>13249</v>
      </c>
      <c r="C2350" s="1" t="s">
        <v>13250</v>
      </c>
      <c r="D2350" s="1" t="s">
        <v>1148</v>
      </c>
      <c r="E2350" s="1" t="s">
        <v>62</v>
      </c>
      <c r="F2350" s="1" t="s">
        <v>80</v>
      </c>
      <c r="G2350" s="1" t="s">
        <v>81</v>
      </c>
      <c r="H2350" s="1" t="s">
        <v>43</v>
      </c>
      <c r="I2350" s="1" t="s">
        <v>44</v>
      </c>
      <c r="J2350" t="s">
        <v>45</v>
      </c>
      <c r="K2350" t="s">
        <v>46</v>
      </c>
      <c r="L2350" s="1" t="s">
        <v>12384</v>
      </c>
      <c r="M2350" s="1" t="s">
        <v>114</v>
      </c>
      <c r="N2350" s="1" t="s">
        <v>236</v>
      </c>
      <c r="O2350" s="1" t="s">
        <v>13251</v>
      </c>
      <c r="P2350" s="1" t="s">
        <v>13252</v>
      </c>
      <c r="Q2350">
        <v>581</v>
      </c>
      <c r="R2350">
        <v>177</v>
      </c>
      <c r="S2350">
        <v>404</v>
      </c>
      <c r="T2350">
        <v>75</v>
      </c>
      <c r="U2350">
        <v>30</v>
      </c>
      <c r="V2350">
        <v>750</v>
      </c>
      <c r="W2350" s="1" t="s">
        <v>52</v>
      </c>
      <c r="X2350" s="1" t="s">
        <v>53</v>
      </c>
      <c r="Y2350" s="1" t="s">
        <v>54</v>
      </c>
      <c r="Z2350">
        <v>7</v>
      </c>
      <c r="AA2350" s="2">
        <v>45756</v>
      </c>
      <c r="AB2350">
        <v>630246.30000000005</v>
      </c>
      <c r="AC2350">
        <v>966376.66</v>
      </c>
      <c r="AD2350">
        <v>366173100.30000001</v>
      </c>
      <c r="AE2350" s="1" t="s">
        <v>55</v>
      </c>
      <c r="AF2350" s="2">
        <v>46181</v>
      </c>
      <c r="AG2350" s="2">
        <v>45766</v>
      </c>
      <c r="AH2350" s="2"/>
      <c r="AI2350" s="1" t="s">
        <v>91</v>
      </c>
      <c r="AJ2350" s="1" t="s">
        <v>92</v>
      </c>
    </row>
    <row r="2351" spans="1:36">
      <c r="A2351" s="1" t="s">
        <v>13253</v>
      </c>
      <c r="B2351" s="1" t="s">
        <v>13254</v>
      </c>
      <c r="C2351" s="1" t="s">
        <v>13255</v>
      </c>
      <c r="D2351" s="1" t="s">
        <v>303</v>
      </c>
      <c r="E2351" s="1" t="s">
        <v>146</v>
      </c>
      <c r="F2351" s="1" t="s">
        <v>63</v>
      </c>
      <c r="G2351" s="1" t="s">
        <v>384</v>
      </c>
      <c r="H2351" s="1" t="s">
        <v>43</v>
      </c>
      <c r="I2351" s="1" t="s">
        <v>44</v>
      </c>
      <c r="J2351" t="s">
        <v>82</v>
      </c>
      <c r="K2351" t="s">
        <v>83</v>
      </c>
      <c r="L2351" s="1" t="s">
        <v>3432</v>
      </c>
      <c r="M2351" s="1" t="s">
        <v>68</v>
      </c>
      <c r="N2351" s="1" t="s">
        <v>194</v>
      </c>
      <c r="O2351" s="1" t="s">
        <v>13256</v>
      </c>
      <c r="P2351" s="1" t="s">
        <v>13257</v>
      </c>
      <c r="Q2351">
        <v>41</v>
      </c>
      <c r="R2351">
        <v>14</v>
      </c>
      <c r="S2351">
        <v>27</v>
      </c>
      <c r="T2351">
        <v>15</v>
      </c>
      <c r="U2351">
        <v>7</v>
      </c>
      <c r="V2351">
        <v>75</v>
      </c>
      <c r="W2351" s="1" t="s">
        <v>104</v>
      </c>
      <c r="X2351" s="1" t="s">
        <v>105</v>
      </c>
      <c r="Y2351" s="1" t="s">
        <v>54</v>
      </c>
      <c r="Z2351">
        <v>4</v>
      </c>
      <c r="AA2351" s="2">
        <v>45908</v>
      </c>
      <c r="AB2351">
        <v>103009.60000000001</v>
      </c>
      <c r="AC2351">
        <v>140474.57999999999</v>
      </c>
      <c r="AD2351">
        <v>4223393.5999999996</v>
      </c>
      <c r="AE2351" s="1" t="s">
        <v>55</v>
      </c>
      <c r="AF2351" s="2">
        <v>46175</v>
      </c>
      <c r="AG2351" s="2">
        <v>45912</v>
      </c>
      <c r="AH2351" s="2">
        <v>46750</v>
      </c>
      <c r="AI2351" s="1" t="s">
        <v>91</v>
      </c>
      <c r="AJ2351" s="1" t="s">
        <v>92</v>
      </c>
    </row>
    <row r="2352" spans="1:36">
      <c r="A2352" s="1" t="s">
        <v>13258</v>
      </c>
      <c r="B2352" s="1" t="s">
        <v>13259</v>
      </c>
      <c r="C2352" s="1" t="s">
        <v>13260</v>
      </c>
      <c r="D2352" s="1" t="s">
        <v>378</v>
      </c>
      <c r="E2352" s="1" t="s">
        <v>110</v>
      </c>
      <c r="F2352" s="1" t="s">
        <v>63</v>
      </c>
      <c r="G2352" s="1" t="s">
        <v>384</v>
      </c>
      <c r="H2352" s="1" t="s">
        <v>43</v>
      </c>
      <c r="I2352" s="1" t="s">
        <v>44</v>
      </c>
      <c r="J2352" t="s">
        <v>65</v>
      </c>
      <c r="K2352" t="s">
        <v>66</v>
      </c>
      <c r="L2352" s="1" t="s">
        <v>5591</v>
      </c>
      <c r="M2352" s="1" t="s">
        <v>168</v>
      </c>
      <c r="N2352" s="1" t="s">
        <v>178</v>
      </c>
      <c r="O2352" s="1" t="s">
        <v>13261</v>
      </c>
      <c r="P2352" s="1" t="s">
        <v>13262</v>
      </c>
      <c r="Q2352">
        <v>696</v>
      </c>
      <c r="R2352">
        <v>112</v>
      </c>
      <c r="S2352">
        <v>584</v>
      </c>
      <c r="T2352">
        <v>60</v>
      </c>
      <c r="U2352">
        <v>18</v>
      </c>
      <c r="V2352">
        <v>600</v>
      </c>
      <c r="W2352" s="1" t="s">
        <v>52</v>
      </c>
      <c r="X2352" s="1" t="s">
        <v>171</v>
      </c>
      <c r="Y2352" s="1" t="s">
        <v>54</v>
      </c>
      <c r="Z2352">
        <v>2</v>
      </c>
      <c r="AA2352" s="2">
        <v>45880</v>
      </c>
      <c r="AB2352">
        <v>138270.32999999999</v>
      </c>
      <c r="AC2352">
        <v>177822.38</v>
      </c>
      <c r="AD2352">
        <v>96236149.680000007</v>
      </c>
      <c r="AE2352" s="1" t="s">
        <v>55</v>
      </c>
      <c r="AF2352" s="2">
        <v>46170</v>
      </c>
      <c r="AG2352" s="2">
        <v>45892</v>
      </c>
      <c r="AH2352" s="2">
        <v>46337</v>
      </c>
      <c r="AI2352" s="1" t="s">
        <v>410</v>
      </c>
      <c r="AJ2352" s="1" t="s">
        <v>92</v>
      </c>
    </row>
    <row r="2353" spans="1:36">
      <c r="A2353" s="1" t="s">
        <v>13263</v>
      </c>
      <c r="B2353" s="1" t="s">
        <v>13264</v>
      </c>
      <c r="C2353" s="1" t="s">
        <v>13265</v>
      </c>
      <c r="D2353" s="1" t="s">
        <v>907</v>
      </c>
      <c r="E2353" s="1" t="s">
        <v>79</v>
      </c>
      <c r="F2353" s="1" t="s">
        <v>363</v>
      </c>
      <c r="G2353" s="1" t="s">
        <v>434</v>
      </c>
      <c r="H2353" s="1" t="s">
        <v>43</v>
      </c>
      <c r="I2353" s="1" t="s">
        <v>44</v>
      </c>
      <c r="J2353" t="s">
        <v>82</v>
      </c>
      <c r="K2353" t="s">
        <v>83</v>
      </c>
      <c r="L2353" s="1" t="s">
        <v>13266</v>
      </c>
      <c r="M2353" s="1" t="s">
        <v>139</v>
      </c>
      <c r="N2353" s="1" t="s">
        <v>178</v>
      </c>
      <c r="O2353" s="1" t="s">
        <v>13267</v>
      </c>
      <c r="P2353" s="1" t="s">
        <v>13268</v>
      </c>
      <c r="Q2353">
        <v>74</v>
      </c>
      <c r="R2353">
        <v>3</v>
      </c>
      <c r="S2353">
        <v>71</v>
      </c>
      <c r="T2353">
        <v>10</v>
      </c>
      <c r="U2353">
        <v>3</v>
      </c>
      <c r="V2353">
        <v>100</v>
      </c>
      <c r="W2353" s="1" t="s">
        <v>161</v>
      </c>
      <c r="X2353" s="1" t="s">
        <v>162</v>
      </c>
      <c r="Y2353" s="1" t="s">
        <v>54</v>
      </c>
      <c r="Z2353">
        <v>8</v>
      </c>
      <c r="AA2353" s="2">
        <v>46107</v>
      </c>
      <c r="AB2353">
        <v>44359.58</v>
      </c>
      <c r="AC2353">
        <v>53669.26</v>
      </c>
      <c r="AD2353">
        <v>3282608.92</v>
      </c>
      <c r="AE2353" s="1" t="s">
        <v>55</v>
      </c>
      <c r="AF2353" s="2">
        <v>46166</v>
      </c>
      <c r="AG2353" s="2">
        <v>46111</v>
      </c>
      <c r="AH2353" s="2"/>
      <c r="AI2353" s="1" t="s">
        <v>91</v>
      </c>
      <c r="AJ2353" s="1" t="s">
        <v>92</v>
      </c>
    </row>
    <row r="2354" spans="1:36">
      <c r="A2354" s="1" t="s">
        <v>13269</v>
      </c>
      <c r="B2354" s="1" t="s">
        <v>13270</v>
      </c>
      <c r="C2354" s="1" t="s">
        <v>13271</v>
      </c>
      <c r="D2354" s="1" t="s">
        <v>303</v>
      </c>
      <c r="E2354" s="1" t="s">
        <v>146</v>
      </c>
      <c r="F2354" s="1" t="s">
        <v>63</v>
      </c>
      <c r="G2354" s="1" t="s">
        <v>304</v>
      </c>
      <c r="H2354" s="1" t="s">
        <v>43</v>
      </c>
      <c r="I2354" s="1" t="s">
        <v>44</v>
      </c>
      <c r="J2354" t="s">
        <v>82</v>
      </c>
      <c r="K2354" t="s">
        <v>83</v>
      </c>
      <c r="L2354" s="1" t="s">
        <v>10224</v>
      </c>
      <c r="M2354" s="1" t="s">
        <v>85</v>
      </c>
      <c r="N2354" s="1" t="s">
        <v>178</v>
      </c>
      <c r="O2354" s="1" t="s">
        <v>13272</v>
      </c>
      <c r="P2354" s="1" t="s">
        <v>13273</v>
      </c>
      <c r="Q2354">
        <v>80</v>
      </c>
      <c r="R2354">
        <v>22</v>
      </c>
      <c r="S2354">
        <v>58</v>
      </c>
      <c r="T2354">
        <v>30</v>
      </c>
      <c r="U2354">
        <v>9</v>
      </c>
      <c r="V2354">
        <v>150</v>
      </c>
      <c r="W2354" s="1" t="s">
        <v>308</v>
      </c>
      <c r="X2354" s="1" t="s">
        <v>309</v>
      </c>
      <c r="Y2354" s="1" t="s">
        <v>74</v>
      </c>
      <c r="Z2354">
        <v>25</v>
      </c>
      <c r="AA2354" s="2">
        <v>45981</v>
      </c>
      <c r="AB2354">
        <v>56060.74</v>
      </c>
      <c r="AC2354">
        <v>84996.9</v>
      </c>
      <c r="AD2354">
        <v>4484859.2</v>
      </c>
      <c r="AE2354" s="1" t="s">
        <v>55</v>
      </c>
      <c r="AF2354" s="2">
        <v>46191</v>
      </c>
      <c r="AG2354" s="2">
        <v>45989</v>
      </c>
      <c r="AH2354" s="2">
        <v>46587</v>
      </c>
      <c r="AI2354" s="1" t="s">
        <v>91</v>
      </c>
      <c r="AJ2354" s="1" t="s">
        <v>92</v>
      </c>
    </row>
    <row r="2355" spans="1:36">
      <c r="A2355" s="1" t="s">
        <v>13274</v>
      </c>
      <c r="B2355" s="1" t="s">
        <v>13275</v>
      </c>
      <c r="C2355" s="1" t="s">
        <v>13276</v>
      </c>
      <c r="D2355" s="1" t="s">
        <v>355</v>
      </c>
      <c r="E2355" s="1" t="s">
        <v>62</v>
      </c>
      <c r="F2355" s="1" t="s">
        <v>41</v>
      </c>
      <c r="G2355" s="1" t="s">
        <v>200</v>
      </c>
      <c r="H2355" s="1" t="s">
        <v>43</v>
      </c>
      <c r="I2355" s="1" t="s">
        <v>44</v>
      </c>
      <c r="J2355" t="s">
        <v>65</v>
      </c>
      <c r="K2355" t="s">
        <v>66</v>
      </c>
      <c r="L2355" s="1" t="s">
        <v>7922</v>
      </c>
      <c r="M2355" s="1" t="s">
        <v>168</v>
      </c>
      <c r="N2355" s="1" t="s">
        <v>203</v>
      </c>
      <c r="O2355" s="1" t="s">
        <v>13277</v>
      </c>
      <c r="P2355" s="1" t="s">
        <v>13278</v>
      </c>
      <c r="Q2355">
        <v>109</v>
      </c>
      <c r="R2355">
        <v>34</v>
      </c>
      <c r="S2355">
        <v>75</v>
      </c>
      <c r="T2355">
        <v>20</v>
      </c>
      <c r="U2355">
        <v>10</v>
      </c>
      <c r="V2355">
        <v>160</v>
      </c>
      <c r="W2355" s="1" t="s">
        <v>229</v>
      </c>
      <c r="X2355" s="1" t="s">
        <v>230</v>
      </c>
      <c r="Y2355" s="1" t="s">
        <v>153</v>
      </c>
      <c r="Z2355">
        <v>36</v>
      </c>
      <c r="AA2355" s="2">
        <v>46127</v>
      </c>
      <c r="AB2355">
        <v>515491.44</v>
      </c>
      <c r="AC2355">
        <v>672357.63</v>
      </c>
      <c r="AD2355">
        <v>56188566.960000001</v>
      </c>
      <c r="AE2355" s="1" t="s">
        <v>55</v>
      </c>
      <c r="AF2355" s="2">
        <v>46153</v>
      </c>
      <c r="AG2355" s="2">
        <v>46130</v>
      </c>
      <c r="AH2355" s="2"/>
      <c r="AI2355" s="1" t="s">
        <v>91</v>
      </c>
      <c r="AJ2355" s="1" t="s">
        <v>92</v>
      </c>
    </row>
    <row r="2356" spans="1:36">
      <c r="A2356" s="1" t="s">
        <v>13279</v>
      </c>
      <c r="B2356" s="1" t="s">
        <v>13280</v>
      </c>
      <c r="C2356" s="1" t="s">
        <v>13281</v>
      </c>
      <c r="D2356" s="1" t="s">
        <v>844</v>
      </c>
      <c r="E2356" s="1" t="s">
        <v>275</v>
      </c>
      <c r="F2356" s="1" t="s">
        <v>622</v>
      </c>
      <c r="G2356" s="1" t="s">
        <v>747</v>
      </c>
      <c r="H2356" s="1" t="s">
        <v>43</v>
      </c>
      <c r="I2356" s="1" t="s">
        <v>44</v>
      </c>
      <c r="J2356" t="s">
        <v>82</v>
      </c>
      <c r="K2356" t="s">
        <v>83</v>
      </c>
      <c r="L2356" s="1" t="s">
        <v>13282</v>
      </c>
      <c r="M2356" s="1" t="s">
        <v>168</v>
      </c>
      <c r="N2356" s="1" t="s">
        <v>49</v>
      </c>
      <c r="O2356" s="1" t="s">
        <v>13283</v>
      </c>
      <c r="P2356" s="1" t="s">
        <v>13284</v>
      </c>
      <c r="Q2356">
        <v>39</v>
      </c>
      <c r="R2356">
        <v>13</v>
      </c>
      <c r="S2356">
        <v>26</v>
      </c>
      <c r="T2356">
        <v>25</v>
      </c>
      <c r="U2356">
        <v>10</v>
      </c>
      <c r="V2356">
        <v>125</v>
      </c>
      <c r="W2356" s="1" t="s">
        <v>259</v>
      </c>
      <c r="X2356" s="1" t="s">
        <v>260</v>
      </c>
      <c r="Y2356" s="1" t="s">
        <v>54</v>
      </c>
      <c r="Z2356">
        <v>10</v>
      </c>
      <c r="AA2356" s="2">
        <v>45721</v>
      </c>
      <c r="AB2356">
        <v>809408.3</v>
      </c>
      <c r="AC2356">
        <v>1121454.98</v>
      </c>
      <c r="AD2356">
        <v>31566923.699999999</v>
      </c>
      <c r="AE2356" s="1" t="s">
        <v>55</v>
      </c>
      <c r="AF2356" s="2">
        <v>46160</v>
      </c>
      <c r="AG2356" s="2">
        <v>45729</v>
      </c>
      <c r="AH2356" s="2"/>
      <c r="AI2356" s="1" t="s">
        <v>91</v>
      </c>
      <c r="AJ2356" s="1" t="s">
        <v>92</v>
      </c>
    </row>
    <row r="2357" spans="1:36">
      <c r="A2357" s="1" t="s">
        <v>13285</v>
      </c>
      <c r="B2357" s="1" t="s">
        <v>13286</v>
      </c>
      <c r="C2357" s="1" t="s">
        <v>13287</v>
      </c>
      <c r="D2357" s="1" t="s">
        <v>508</v>
      </c>
      <c r="E2357" s="1" t="s">
        <v>146</v>
      </c>
      <c r="F2357" s="1" t="s">
        <v>244</v>
      </c>
      <c r="G2357" s="1" t="s">
        <v>778</v>
      </c>
      <c r="H2357" s="1" t="s">
        <v>43</v>
      </c>
      <c r="I2357" s="1" t="s">
        <v>44</v>
      </c>
      <c r="J2357" t="s">
        <v>65</v>
      </c>
      <c r="K2357" t="s">
        <v>66</v>
      </c>
      <c r="L2357" s="1" t="s">
        <v>171</v>
      </c>
      <c r="M2357" s="1" t="s">
        <v>168</v>
      </c>
      <c r="N2357" s="1" t="s">
        <v>101</v>
      </c>
      <c r="O2357" s="1" t="s">
        <v>13288</v>
      </c>
      <c r="P2357" s="1" t="s">
        <v>13289</v>
      </c>
      <c r="Q2357">
        <v>0</v>
      </c>
      <c r="R2357">
        <v>0</v>
      </c>
      <c r="S2357">
        <v>0</v>
      </c>
      <c r="T2357">
        <v>50</v>
      </c>
      <c r="U2357">
        <v>15</v>
      </c>
      <c r="V2357">
        <v>200</v>
      </c>
      <c r="W2357" s="1" t="s">
        <v>229</v>
      </c>
      <c r="X2357" s="1" t="s">
        <v>171</v>
      </c>
      <c r="Y2357" s="1" t="s">
        <v>153</v>
      </c>
      <c r="Z2357">
        <v>31</v>
      </c>
      <c r="AA2357" s="2">
        <v>46062</v>
      </c>
      <c r="AB2357">
        <v>129701.33</v>
      </c>
      <c r="AC2357">
        <v>186043.92</v>
      </c>
      <c r="AD2357">
        <v>0</v>
      </c>
      <c r="AE2357" s="1" t="s">
        <v>55</v>
      </c>
      <c r="AF2357" s="2">
        <v>46199</v>
      </c>
      <c r="AG2357" s="2">
        <v>46075</v>
      </c>
      <c r="AH2357" s="2"/>
      <c r="AI2357" s="1" t="s">
        <v>56</v>
      </c>
      <c r="AJ2357" s="1" t="s">
        <v>57</v>
      </c>
    </row>
    <row r="2358" spans="1:36">
      <c r="A2358" s="1" t="s">
        <v>13290</v>
      </c>
      <c r="B2358" s="1" t="s">
        <v>13291</v>
      </c>
      <c r="C2358" s="1" t="s">
        <v>13292</v>
      </c>
      <c r="D2358" s="1" t="s">
        <v>613</v>
      </c>
      <c r="E2358" s="1" t="s">
        <v>40</v>
      </c>
      <c r="F2358" s="1" t="s">
        <v>97</v>
      </c>
      <c r="G2358" s="1" t="s">
        <v>614</v>
      </c>
      <c r="H2358" s="1" t="s">
        <v>43</v>
      </c>
      <c r="I2358" s="1" t="s">
        <v>44</v>
      </c>
      <c r="J2358" t="s">
        <v>45</v>
      </c>
      <c r="K2358" t="s">
        <v>46</v>
      </c>
      <c r="L2358" s="1" t="s">
        <v>607</v>
      </c>
      <c r="M2358" s="1" t="s">
        <v>168</v>
      </c>
      <c r="N2358" s="1" t="s">
        <v>194</v>
      </c>
      <c r="O2358" s="1" t="s">
        <v>13293</v>
      </c>
      <c r="P2358" s="1" t="s">
        <v>13294</v>
      </c>
      <c r="Q2358">
        <v>8</v>
      </c>
      <c r="R2358">
        <v>3</v>
      </c>
      <c r="S2358">
        <v>5</v>
      </c>
      <c r="T2358">
        <v>15</v>
      </c>
      <c r="U2358">
        <v>7</v>
      </c>
      <c r="V2358">
        <v>150</v>
      </c>
      <c r="W2358" s="1" t="s">
        <v>249</v>
      </c>
      <c r="X2358" s="1" t="s">
        <v>375</v>
      </c>
      <c r="Y2358" s="1" t="s">
        <v>54</v>
      </c>
      <c r="Z2358">
        <v>9</v>
      </c>
      <c r="AA2358" s="2">
        <v>45768</v>
      </c>
      <c r="AB2358">
        <v>41360.870000000003</v>
      </c>
      <c r="AC2358">
        <v>57338.14</v>
      </c>
      <c r="AD2358">
        <v>330886.96000000002</v>
      </c>
      <c r="AE2358" s="1" t="s">
        <v>55</v>
      </c>
      <c r="AF2358" s="2">
        <v>46169</v>
      </c>
      <c r="AG2358" s="2">
        <v>45776</v>
      </c>
      <c r="AH2358" s="2"/>
      <c r="AI2358" s="1" t="s">
        <v>129</v>
      </c>
      <c r="AJ2358" s="1" t="s">
        <v>57</v>
      </c>
    </row>
    <row r="2359" spans="1:36">
      <c r="A2359" s="1" t="s">
        <v>13295</v>
      </c>
      <c r="B2359" s="1" t="s">
        <v>13296</v>
      </c>
      <c r="C2359" s="1" t="s">
        <v>13297</v>
      </c>
      <c r="D2359" s="1" t="s">
        <v>185</v>
      </c>
      <c r="E2359" s="1" t="s">
        <v>186</v>
      </c>
      <c r="F2359" s="1" t="s">
        <v>111</v>
      </c>
      <c r="G2359" s="1" t="s">
        <v>187</v>
      </c>
      <c r="H2359" s="1" t="s">
        <v>43</v>
      </c>
      <c r="I2359" s="1" t="s">
        <v>44</v>
      </c>
      <c r="J2359" t="s">
        <v>82</v>
      </c>
      <c r="K2359" t="s">
        <v>83</v>
      </c>
      <c r="L2359" s="1" t="s">
        <v>2226</v>
      </c>
      <c r="M2359" s="1" t="s">
        <v>168</v>
      </c>
      <c r="N2359" s="1" t="s">
        <v>49</v>
      </c>
      <c r="O2359" s="1" t="s">
        <v>13298</v>
      </c>
      <c r="P2359" s="1" t="s">
        <v>13299</v>
      </c>
      <c r="Q2359">
        <v>40</v>
      </c>
      <c r="R2359">
        <v>0</v>
      </c>
      <c r="S2359">
        <v>40</v>
      </c>
      <c r="T2359">
        <v>15</v>
      </c>
      <c r="U2359">
        <v>7</v>
      </c>
      <c r="V2359">
        <v>75</v>
      </c>
      <c r="W2359" s="1" t="s">
        <v>151</v>
      </c>
      <c r="X2359" s="1" t="s">
        <v>152</v>
      </c>
      <c r="Y2359" s="1" t="s">
        <v>153</v>
      </c>
      <c r="Z2359">
        <v>35</v>
      </c>
      <c r="AA2359" s="2">
        <v>45941</v>
      </c>
      <c r="AB2359">
        <v>115708.72</v>
      </c>
      <c r="AC2359">
        <v>176401.29</v>
      </c>
      <c r="AD2359">
        <v>4628348.8</v>
      </c>
      <c r="AE2359" s="1" t="s">
        <v>55</v>
      </c>
      <c r="AF2359" s="2">
        <v>46189</v>
      </c>
      <c r="AG2359" s="2">
        <v>45946</v>
      </c>
      <c r="AH2359" s="2"/>
      <c r="AI2359" s="1" t="s">
        <v>91</v>
      </c>
      <c r="AJ2359" s="1" t="s">
        <v>92</v>
      </c>
    </row>
    <row r="2360" spans="1:36">
      <c r="A2360" s="1" t="s">
        <v>13300</v>
      </c>
      <c r="B2360" s="1" t="s">
        <v>13301</v>
      </c>
      <c r="C2360" s="1" t="s">
        <v>13302</v>
      </c>
      <c r="D2360" s="1" t="s">
        <v>894</v>
      </c>
      <c r="E2360" s="1" t="s">
        <v>275</v>
      </c>
      <c r="F2360" s="1" t="s">
        <v>622</v>
      </c>
      <c r="G2360" s="1" t="s">
        <v>693</v>
      </c>
      <c r="H2360" s="1" t="s">
        <v>43</v>
      </c>
      <c r="I2360" s="1" t="s">
        <v>44</v>
      </c>
      <c r="J2360" t="s">
        <v>82</v>
      </c>
      <c r="K2360" t="s">
        <v>83</v>
      </c>
      <c r="L2360" s="1" t="s">
        <v>1516</v>
      </c>
      <c r="M2360" s="1" t="s">
        <v>85</v>
      </c>
      <c r="N2360" s="1" t="s">
        <v>203</v>
      </c>
      <c r="O2360" s="1" t="s">
        <v>13303</v>
      </c>
      <c r="P2360" s="1" t="s">
        <v>13304</v>
      </c>
      <c r="Q2360">
        <v>208</v>
      </c>
      <c r="R2360">
        <v>29</v>
      </c>
      <c r="S2360">
        <v>179</v>
      </c>
      <c r="T2360">
        <v>100</v>
      </c>
      <c r="U2360">
        <v>40</v>
      </c>
      <c r="V2360">
        <v>400</v>
      </c>
      <c r="W2360" s="1" t="s">
        <v>151</v>
      </c>
      <c r="X2360" s="1" t="s">
        <v>152</v>
      </c>
      <c r="Y2360" s="1" t="s">
        <v>153</v>
      </c>
      <c r="Z2360">
        <v>36</v>
      </c>
      <c r="AA2360" s="2">
        <v>46075</v>
      </c>
      <c r="AB2360">
        <v>820242.23</v>
      </c>
      <c r="AC2360">
        <v>1240061.54</v>
      </c>
      <c r="AD2360">
        <v>170610383.80000001</v>
      </c>
      <c r="AE2360" s="1" t="s">
        <v>55</v>
      </c>
      <c r="AF2360" s="2">
        <v>46163</v>
      </c>
      <c r="AG2360" s="2">
        <v>46078</v>
      </c>
      <c r="AH2360" s="2"/>
      <c r="AI2360" s="1" t="s">
        <v>91</v>
      </c>
      <c r="AJ2360" s="1" t="s">
        <v>92</v>
      </c>
    </row>
    <row r="2361" spans="1:36">
      <c r="A2361" s="1" t="s">
        <v>13305</v>
      </c>
      <c r="B2361" s="1" t="s">
        <v>13306</v>
      </c>
      <c r="C2361" s="1" t="s">
        <v>13307</v>
      </c>
      <c r="D2361" s="1" t="s">
        <v>636</v>
      </c>
      <c r="E2361" s="1" t="s">
        <v>134</v>
      </c>
      <c r="F2361" s="1" t="s">
        <v>217</v>
      </c>
      <c r="G2361" s="1" t="s">
        <v>218</v>
      </c>
      <c r="H2361" s="1" t="s">
        <v>43</v>
      </c>
      <c r="I2361" s="1" t="s">
        <v>44</v>
      </c>
      <c r="J2361" t="s">
        <v>65</v>
      </c>
      <c r="K2361" t="s">
        <v>66</v>
      </c>
      <c r="L2361" s="1" t="s">
        <v>1075</v>
      </c>
      <c r="M2361" s="1" t="s">
        <v>168</v>
      </c>
      <c r="N2361" s="1" t="s">
        <v>101</v>
      </c>
      <c r="O2361" s="1" t="s">
        <v>13308</v>
      </c>
      <c r="P2361" s="1" t="s">
        <v>13309</v>
      </c>
      <c r="Q2361">
        <v>133</v>
      </c>
      <c r="R2361">
        <v>48</v>
      </c>
      <c r="S2361">
        <v>85</v>
      </c>
      <c r="T2361">
        <v>30</v>
      </c>
      <c r="U2361">
        <v>15</v>
      </c>
      <c r="V2361">
        <v>240</v>
      </c>
      <c r="W2361" s="1" t="s">
        <v>181</v>
      </c>
      <c r="X2361" s="1" t="s">
        <v>182</v>
      </c>
      <c r="Y2361" s="1" t="s">
        <v>54</v>
      </c>
      <c r="Z2361">
        <v>7</v>
      </c>
      <c r="AA2361" s="2">
        <v>46149</v>
      </c>
      <c r="AB2361">
        <v>440025.16</v>
      </c>
      <c r="AC2361">
        <v>618011.34</v>
      </c>
      <c r="AD2361">
        <v>58523346.280000001</v>
      </c>
      <c r="AE2361" s="1" t="s">
        <v>55</v>
      </c>
      <c r="AF2361" s="2">
        <v>46164</v>
      </c>
      <c r="AG2361" s="2">
        <v>46158</v>
      </c>
      <c r="AH2361" s="2"/>
      <c r="AI2361" s="1" t="s">
        <v>91</v>
      </c>
      <c r="AJ2361" s="1" t="s">
        <v>92</v>
      </c>
    </row>
    <row r="2362" spans="1:36">
      <c r="A2362" s="1" t="s">
        <v>13310</v>
      </c>
      <c r="B2362" s="1" t="s">
        <v>13311</v>
      </c>
      <c r="C2362" s="1" t="s">
        <v>13312</v>
      </c>
      <c r="D2362" s="1" t="s">
        <v>61</v>
      </c>
      <c r="E2362" s="1" t="s">
        <v>62</v>
      </c>
      <c r="F2362" s="1" t="s">
        <v>63</v>
      </c>
      <c r="G2362" s="1" t="s">
        <v>384</v>
      </c>
      <c r="H2362" s="1" t="s">
        <v>43</v>
      </c>
      <c r="I2362" s="1" t="s">
        <v>44</v>
      </c>
      <c r="J2362" t="s">
        <v>45</v>
      </c>
      <c r="K2362" t="s">
        <v>46</v>
      </c>
      <c r="L2362" s="1" t="s">
        <v>13313</v>
      </c>
      <c r="M2362" s="1" t="s">
        <v>48</v>
      </c>
      <c r="N2362" s="1" t="s">
        <v>178</v>
      </c>
      <c r="O2362" s="1" t="s">
        <v>13314</v>
      </c>
      <c r="P2362" s="1" t="s">
        <v>13315</v>
      </c>
      <c r="Q2362">
        <v>203</v>
      </c>
      <c r="R2362">
        <v>44</v>
      </c>
      <c r="S2362">
        <v>159</v>
      </c>
      <c r="T2362">
        <v>60</v>
      </c>
      <c r="U2362">
        <v>24</v>
      </c>
      <c r="V2362">
        <v>360</v>
      </c>
      <c r="W2362" s="1" t="s">
        <v>181</v>
      </c>
      <c r="X2362" s="1" t="s">
        <v>182</v>
      </c>
      <c r="Y2362" s="1" t="s">
        <v>54</v>
      </c>
      <c r="Z2362">
        <v>9</v>
      </c>
      <c r="AA2362" s="2">
        <v>46138</v>
      </c>
      <c r="AB2362">
        <v>33920.83</v>
      </c>
      <c r="AC2362">
        <v>48545.48</v>
      </c>
      <c r="AD2362">
        <v>6885928.4900000002</v>
      </c>
      <c r="AE2362" s="1" t="s">
        <v>55</v>
      </c>
      <c r="AF2362" s="2">
        <v>46182</v>
      </c>
      <c r="AG2362" s="2">
        <v>46149</v>
      </c>
      <c r="AH2362" s="2">
        <v>46274</v>
      </c>
      <c r="AI2362" s="1" t="s">
        <v>91</v>
      </c>
      <c r="AJ2362" s="1" t="s">
        <v>92</v>
      </c>
    </row>
    <row r="2363" spans="1:36">
      <c r="A2363" s="1" t="s">
        <v>13316</v>
      </c>
      <c r="B2363" s="1" t="s">
        <v>13317</v>
      </c>
      <c r="C2363" s="1" t="s">
        <v>13318</v>
      </c>
      <c r="D2363" s="1" t="s">
        <v>362</v>
      </c>
      <c r="E2363" s="1" t="s">
        <v>186</v>
      </c>
      <c r="F2363" s="1" t="s">
        <v>363</v>
      </c>
      <c r="G2363" s="1" t="s">
        <v>400</v>
      </c>
      <c r="H2363" s="1" t="s">
        <v>43</v>
      </c>
      <c r="I2363" s="1" t="s">
        <v>44</v>
      </c>
      <c r="J2363" t="s">
        <v>82</v>
      </c>
      <c r="K2363" t="s">
        <v>83</v>
      </c>
      <c r="L2363" s="1" t="s">
        <v>11516</v>
      </c>
      <c r="M2363" s="1" t="s">
        <v>126</v>
      </c>
      <c r="N2363" s="1" t="s">
        <v>194</v>
      </c>
      <c r="O2363" s="1" t="s">
        <v>13319</v>
      </c>
      <c r="P2363" s="1" t="s">
        <v>13320</v>
      </c>
      <c r="Q2363">
        <v>0</v>
      </c>
      <c r="R2363">
        <v>0</v>
      </c>
      <c r="S2363">
        <v>0</v>
      </c>
      <c r="T2363">
        <v>30</v>
      </c>
      <c r="U2363">
        <v>9</v>
      </c>
      <c r="V2363">
        <v>300</v>
      </c>
      <c r="W2363" s="1" t="s">
        <v>88</v>
      </c>
      <c r="X2363" s="1" t="s">
        <v>89</v>
      </c>
      <c r="Y2363" s="1" t="s">
        <v>90</v>
      </c>
      <c r="Z2363">
        <v>27</v>
      </c>
      <c r="AA2363" s="2">
        <v>46106</v>
      </c>
      <c r="AB2363">
        <v>49183.63</v>
      </c>
      <c r="AC2363">
        <v>64381.25</v>
      </c>
      <c r="AD2363">
        <v>0</v>
      </c>
      <c r="AE2363" s="1" t="s">
        <v>55</v>
      </c>
      <c r="AF2363" s="2">
        <v>46174</v>
      </c>
      <c r="AG2363" s="2">
        <v>46109</v>
      </c>
      <c r="AH2363" s="2"/>
      <c r="AI2363" s="1" t="s">
        <v>56</v>
      </c>
      <c r="AJ2363" s="1" t="s">
        <v>57</v>
      </c>
    </row>
    <row r="2364" spans="1:36">
      <c r="A2364" s="1" t="s">
        <v>13321</v>
      </c>
      <c r="B2364" s="1" t="s">
        <v>13322</v>
      </c>
      <c r="C2364" s="1" t="s">
        <v>13323</v>
      </c>
      <c r="D2364" s="1" t="s">
        <v>1148</v>
      </c>
      <c r="E2364" s="1" t="s">
        <v>62</v>
      </c>
      <c r="F2364" s="1" t="s">
        <v>80</v>
      </c>
      <c r="G2364" s="1" t="s">
        <v>176</v>
      </c>
      <c r="H2364" s="1" t="s">
        <v>43</v>
      </c>
      <c r="I2364" s="1" t="s">
        <v>44</v>
      </c>
      <c r="J2364" t="s">
        <v>45</v>
      </c>
      <c r="K2364" t="s">
        <v>46</v>
      </c>
      <c r="L2364" s="1" t="s">
        <v>3311</v>
      </c>
      <c r="M2364" s="1" t="s">
        <v>126</v>
      </c>
      <c r="N2364" s="1" t="s">
        <v>194</v>
      </c>
      <c r="O2364" s="1" t="s">
        <v>13324</v>
      </c>
      <c r="P2364" s="1" t="s">
        <v>13325</v>
      </c>
      <c r="Q2364">
        <v>159</v>
      </c>
      <c r="R2364">
        <v>42</v>
      </c>
      <c r="S2364">
        <v>117</v>
      </c>
      <c r="T2364">
        <v>100</v>
      </c>
      <c r="U2364">
        <v>30</v>
      </c>
      <c r="V2364">
        <v>500</v>
      </c>
      <c r="W2364" s="1" t="s">
        <v>151</v>
      </c>
      <c r="X2364" s="1" t="s">
        <v>152</v>
      </c>
      <c r="Y2364" s="1" t="s">
        <v>153</v>
      </c>
      <c r="Z2364">
        <v>34</v>
      </c>
      <c r="AA2364" s="2">
        <v>46026</v>
      </c>
      <c r="AB2364">
        <v>719361.8</v>
      </c>
      <c r="AC2364">
        <v>916862.77</v>
      </c>
      <c r="AD2364">
        <v>114378526.2</v>
      </c>
      <c r="AE2364" s="1" t="s">
        <v>55</v>
      </c>
      <c r="AF2364" s="2">
        <v>46187</v>
      </c>
      <c r="AG2364" s="2">
        <v>46035</v>
      </c>
      <c r="AH2364" s="2"/>
      <c r="AI2364" s="1" t="s">
        <v>91</v>
      </c>
      <c r="AJ2364" s="1" t="s">
        <v>92</v>
      </c>
    </row>
    <row r="2365" spans="1:36">
      <c r="A2365" s="1" t="s">
        <v>13326</v>
      </c>
      <c r="B2365" s="1" t="s">
        <v>13327</v>
      </c>
      <c r="C2365" s="1"/>
      <c r="D2365" s="1" t="s">
        <v>109</v>
      </c>
      <c r="E2365" s="1" t="s">
        <v>110</v>
      </c>
      <c r="F2365" s="1" t="s">
        <v>111</v>
      </c>
      <c r="G2365" s="1" t="s">
        <v>112</v>
      </c>
      <c r="H2365" s="1" t="s">
        <v>43</v>
      </c>
      <c r="I2365" s="1" t="s">
        <v>44</v>
      </c>
      <c r="J2365" t="s">
        <v>65</v>
      </c>
      <c r="K2365" t="s">
        <v>66</v>
      </c>
      <c r="L2365" s="1" t="s">
        <v>13328</v>
      </c>
      <c r="M2365" s="1" t="s">
        <v>139</v>
      </c>
      <c r="N2365" s="1" t="s">
        <v>194</v>
      </c>
      <c r="O2365" s="1" t="s">
        <v>13329</v>
      </c>
      <c r="P2365" s="1" t="s">
        <v>13330</v>
      </c>
      <c r="Q2365">
        <v>-2</v>
      </c>
      <c r="R2365">
        <v>0</v>
      </c>
      <c r="S2365">
        <v>0</v>
      </c>
      <c r="T2365">
        <v>20</v>
      </c>
      <c r="U2365">
        <v>6</v>
      </c>
      <c r="V2365">
        <v>80</v>
      </c>
      <c r="W2365" s="1" t="s">
        <v>161</v>
      </c>
      <c r="X2365" s="1" t="s">
        <v>162</v>
      </c>
      <c r="Y2365" s="1" t="s">
        <v>54</v>
      </c>
      <c r="Z2365">
        <v>5</v>
      </c>
      <c r="AA2365" s="2">
        <v>45926</v>
      </c>
      <c r="AB2365">
        <v>45361.15</v>
      </c>
      <c r="AC2365">
        <v>56346.92</v>
      </c>
      <c r="AD2365">
        <v>0</v>
      </c>
      <c r="AE2365" s="1" t="s">
        <v>55</v>
      </c>
      <c r="AF2365" s="2">
        <v>46155</v>
      </c>
      <c r="AG2365" s="2">
        <v>45930</v>
      </c>
      <c r="AH2365" s="2"/>
      <c r="AI2365" s="1" t="s">
        <v>56</v>
      </c>
      <c r="AJ2365" s="1" t="s">
        <v>57</v>
      </c>
    </row>
    <row r="2366" spans="1:36">
      <c r="A2366" s="1" t="s">
        <v>13331</v>
      </c>
      <c r="B2366" s="1" t="s">
        <v>13332</v>
      </c>
      <c r="C2366" s="1" t="s">
        <v>13333</v>
      </c>
      <c r="D2366" s="1" t="s">
        <v>355</v>
      </c>
      <c r="E2366" s="1" t="s">
        <v>62</v>
      </c>
      <c r="F2366" s="1" t="s">
        <v>123</v>
      </c>
      <c r="G2366" s="1" t="s">
        <v>200</v>
      </c>
      <c r="H2366" s="1" t="s">
        <v>43</v>
      </c>
      <c r="I2366" s="1" t="s">
        <v>44</v>
      </c>
      <c r="J2366" t="s">
        <v>45</v>
      </c>
      <c r="K2366" t="s">
        <v>46</v>
      </c>
      <c r="L2366" s="1" t="s">
        <v>7932</v>
      </c>
      <c r="M2366" s="1" t="s">
        <v>100</v>
      </c>
      <c r="N2366" s="1" t="s">
        <v>194</v>
      </c>
      <c r="O2366" s="1" t="s">
        <v>13334</v>
      </c>
      <c r="P2366" s="1" t="s">
        <v>13335</v>
      </c>
      <c r="Q2366">
        <v>45</v>
      </c>
      <c r="R2366">
        <v>9</v>
      </c>
      <c r="S2366">
        <v>36</v>
      </c>
      <c r="T2366">
        <v>25</v>
      </c>
      <c r="U2366">
        <v>10</v>
      </c>
      <c r="V2366">
        <v>100</v>
      </c>
      <c r="W2366" s="1" t="s">
        <v>259</v>
      </c>
      <c r="X2366" s="1" t="s">
        <v>260</v>
      </c>
      <c r="Y2366" s="1" t="s">
        <v>54</v>
      </c>
      <c r="Z2366">
        <v>6</v>
      </c>
      <c r="AA2366" s="2">
        <v>46056</v>
      </c>
      <c r="AB2366">
        <v>345432.55</v>
      </c>
      <c r="AC2366">
        <v>530194.09</v>
      </c>
      <c r="AD2366">
        <v>15544464.75</v>
      </c>
      <c r="AE2366" s="1" t="s">
        <v>55</v>
      </c>
      <c r="AF2366" s="2">
        <v>46172</v>
      </c>
      <c r="AG2366" s="2">
        <v>46059</v>
      </c>
      <c r="AH2366" s="2"/>
      <c r="AI2366" s="1" t="s">
        <v>91</v>
      </c>
      <c r="AJ2366" s="1" t="s">
        <v>92</v>
      </c>
    </row>
    <row r="2367" spans="1:36">
      <c r="A2367" s="1" t="s">
        <v>13336</v>
      </c>
      <c r="B2367" s="1" t="s">
        <v>13337</v>
      </c>
      <c r="C2367" s="1" t="s">
        <v>13338</v>
      </c>
      <c r="D2367" s="1" t="s">
        <v>1087</v>
      </c>
      <c r="E2367" s="1" t="s">
        <v>79</v>
      </c>
      <c r="F2367" s="1" t="s">
        <v>80</v>
      </c>
      <c r="G2367" s="1" t="s">
        <v>176</v>
      </c>
      <c r="H2367" s="1" t="s">
        <v>43</v>
      </c>
      <c r="I2367" s="1" t="s">
        <v>44</v>
      </c>
      <c r="J2367" t="s">
        <v>45</v>
      </c>
      <c r="K2367" t="s">
        <v>46</v>
      </c>
      <c r="L2367" s="1" t="s">
        <v>6939</v>
      </c>
      <c r="M2367" s="1" t="s">
        <v>139</v>
      </c>
      <c r="N2367" s="1" t="s">
        <v>203</v>
      </c>
      <c r="O2367" s="1" t="s">
        <v>13339</v>
      </c>
      <c r="P2367" s="1" t="s">
        <v>13340</v>
      </c>
      <c r="Q2367">
        <v>30</v>
      </c>
      <c r="R2367">
        <v>10</v>
      </c>
      <c r="S2367">
        <v>20</v>
      </c>
      <c r="T2367">
        <v>15</v>
      </c>
      <c r="U2367">
        <v>4</v>
      </c>
      <c r="V2367">
        <v>120</v>
      </c>
      <c r="W2367" s="1" t="s">
        <v>249</v>
      </c>
      <c r="X2367" s="1" t="s">
        <v>375</v>
      </c>
      <c r="Y2367" s="1" t="s">
        <v>54</v>
      </c>
      <c r="Z2367">
        <v>7</v>
      </c>
      <c r="AA2367" s="2">
        <v>45931</v>
      </c>
      <c r="AB2367">
        <v>1027812.26</v>
      </c>
      <c r="AC2367">
        <v>1589566.01</v>
      </c>
      <c r="AD2367">
        <v>30834367.800000001</v>
      </c>
      <c r="AE2367" s="1" t="s">
        <v>55</v>
      </c>
      <c r="AF2367" s="2">
        <v>46174</v>
      </c>
      <c r="AG2367" s="2">
        <v>45936</v>
      </c>
      <c r="AH2367" s="2"/>
      <c r="AI2367" s="1" t="s">
        <v>91</v>
      </c>
      <c r="AJ2367" s="1" t="s">
        <v>92</v>
      </c>
    </row>
    <row r="2368" spans="1:36">
      <c r="A2368" s="1" t="s">
        <v>13341</v>
      </c>
      <c r="B2368" s="1" t="s">
        <v>13342</v>
      </c>
      <c r="C2368" s="1" t="s">
        <v>13343</v>
      </c>
      <c r="D2368" s="1" t="s">
        <v>303</v>
      </c>
      <c r="E2368" s="1" t="s">
        <v>146</v>
      </c>
      <c r="F2368" s="1" t="s">
        <v>63</v>
      </c>
      <c r="G2368" s="1" t="s">
        <v>64</v>
      </c>
      <c r="H2368" s="1" t="s">
        <v>43</v>
      </c>
      <c r="I2368" s="1" t="s">
        <v>44</v>
      </c>
      <c r="J2368" t="s">
        <v>45</v>
      </c>
      <c r="K2368" t="s">
        <v>46</v>
      </c>
      <c r="L2368" s="1" t="s">
        <v>171</v>
      </c>
      <c r="M2368" s="1" t="s">
        <v>68</v>
      </c>
      <c r="N2368" s="1" t="s">
        <v>278</v>
      </c>
      <c r="O2368" s="1" t="s">
        <v>13344</v>
      </c>
      <c r="P2368" s="1" t="s">
        <v>13345</v>
      </c>
      <c r="Q2368">
        <v>38</v>
      </c>
      <c r="R2368">
        <v>1</v>
      </c>
      <c r="S2368">
        <v>37</v>
      </c>
      <c r="T2368">
        <v>10</v>
      </c>
      <c r="U2368">
        <v>5</v>
      </c>
      <c r="V2368">
        <v>60</v>
      </c>
      <c r="W2368" s="1" t="s">
        <v>151</v>
      </c>
      <c r="X2368" s="1" t="s">
        <v>152</v>
      </c>
      <c r="Y2368" s="1" t="s">
        <v>153</v>
      </c>
      <c r="Z2368">
        <v>37</v>
      </c>
      <c r="AA2368" s="2">
        <v>45828</v>
      </c>
      <c r="AB2368">
        <v>107768.07</v>
      </c>
      <c r="AC2368">
        <v>145208.68</v>
      </c>
      <c r="AD2368">
        <v>4095186.66</v>
      </c>
      <c r="AE2368" s="1" t="s">
        <v>55</v>
      </c>
      <c r="AF2368" s="2">
        <v>46160</v>
      </c>
      <c r="AG2368" s="2">
        <v>45833</v>
      </c>
      <c r="AH2368" s="2">
        <v>46775</v>
      </c>
      <c r="AI2368" s="1" t="s">
        <v>91</v>
      </c>
      <c r="AJ2368" s="1" t="s">
        <v>92</v>
      </c>
    </row>
    <row r="2369" spans="1:36">
      <c r="A2369" s="1" t="s">
        <v>13346</v>
      </c>
      <c r="B2369" s="1" t="s">
        <v>13347</v>
      </c>
      <c r="C2369" s="1" t="s">
        <v>13348</v>
      </c>
      <c r="D2369" s="1" t="s">
        <v>588</v>
      </c>
      <c r="E2369" s="1" t="s">
        <v>392</v>
      </c>
      <c r="F2369" s="1" t="s">
        <v>217</v>
      </c>
      <c r="G2369" s="1" t="s">
        <v>487</v>
      </c>
      <c r="H2369" s="1" t="s">
        <v>43</v>
      </c>
      <c r="I2369" s="1" t="s">
        <v>201</v>
      </c>
      <c r="J2369" t="s">
        <v>45</v>
      </c>
      <c r="K2369" t="s">
        <v>46</v>
      </c>
      <c r="L2369" s="1" t="s">
        <v>171</v>
      </c>
      <c r="M2369" s="1" t="s">
        <v>68</v>
      </c>
      <c r="N2369" s="1" t="s">
        <v>236</v>
      </c>
      <c r="O2369" s="1" t="s">
        <v>13349</v>
      </c>
      <c r="P2369" s="1" t="s">
        <v>13350</v>
      </c>
      <c r="Q2369">
        <v>472</v>
      </c>
      <c r="R2369">
        <v>161</v>
      </c>
      <c r="S2369">
        <v>311</v>
      </c>
      <c r="T2369">
        <v>100</v>
      </c>
      <c r="U2369">
        <v>50</v>
      </c>
      <c r="V2369">
        <v>500</v>
      </c>
      <c r="W2369" s="1" t="s">
        <v>72</v>
      </c>
      <c r="X2369" s="1" t="s">
        <v>73</v>
      </c>
      <c r="Y2369" s="1" t="s">
        <v>74</v>
      </c>
      <c r="Z2369">
        <v>15</v>
      </c>
      <c r="AA2369" s="2">
        <v>46025</v>
      </c>
      <c r="AB2369">
        <v>120847.87</v>
      </c>
      <c r="AC2369">
        <v>141354.20000000001</v>
      </c>
      <c r="AD2369">
        <v>57040194.640000001</v>
      </c>
      <c r="AE2369" s="1" t="s">
        <v>55</v>
      </c>
      <c r="AF2369" s="2">
        <v>46178</v>
      </c>
      <c r="AG2369" s="2">
        <v>46034</v>
      </c>
      <c r="AH2369" s="2"/>
      <c r="AI2369" s="1" t="s">
        <v>91</v>
      </c>
      <c r="AJ2369" s="1" t="s">
        <v>92</v>
      </c>
    </row>
    <row r="2370" spans="1:36">
      <c r="A2370" s="1" t="s">
        <v>13351</v>
      </c>
      <c r="B2370" s="1" t="s">
        <v>13352</v>
      </c>
      <c r="C2370" s="1" t="s">
        <v>13353</v>
      </c>
      <c r="D2370" s="1" t="s">
        <v>785</v>
      </c>
      <c r="E2370" s="1" t="s">
        <v>146</v>
      </c>
      <c r="F2370" s="1" t="s">
        <v>41</v>
      </c>
      <c r="G2370" s="1" t="s">
        <v>147</v>
      </c>
      <c r="H2370" s="1" t="s">
        <v>43</v>
      </c>
      <c r="I2370" s="1" t="s">
        <v>44</v>
      </c>
      <c r="J2370" t="s">
        <v>65</v>
      </c>
      <c r="K2370" t="s">
        <v>66</v>
      </c>
      <c r="L2370" s="1" t="s">
        <v>13354</v>
      </c>
      <c r="M2370" s="1" t="s">
        <v>168</v>
      </c>
      <c r="N2370" s="1" t="s">
        <v>49</v>
      </c>
      <c r="O2370" s="1" t="s">
        <v>13355</v>
      </c>
      <c r="P2370" s="1" t="s">
        <v>13356</v>
      </c>
      <c r="Q2370">
        <v>184</v>
      </c>
      <c r="R2370">
        <v>27</v>
      </c>
      <c r="S2370">
        <v>157</v>
      </c>
      <c r="T2370">
        <v>100</v>
      </c>
      <c r="U2370">
        <v>50</v>
      </c>
      <c r="V2370">
        <v>800</v>
      </c>
      <c r="W2370" s="1" t="s">
        <v>52</v>
      </c>
      <c r="X2370" s="1" t="s">
        <v>53</v>
      </c>
      <c r="Y2370" s="1" t="s">
        <v>54</v>
      </c>
      <c r="Z2370">
        <v>6</v>
      </c>
      <c r="AA2370" s="2">
        <v>45809</v>
      </c>
      <c r="AB2370">
        <v>62592.49</v>
      </c>
      <c r="AC2370">
        <v>82001.570000000007</v>
      </c>
      <c r="AD2370">
        <v>11517018.16</v>
      </c>
      <c r="AE2370" s="1" t="s">
        <v>55</v>
      </c>
      <c r="AF2370" s="2">
        <v>46191</v>
      </c>
      <c r="AG2370" s="2">
        <v>45817</v>
      </c>
      <c r="AH2370" s="2"/>
      <c r="AI2370" s="1" t="s">
        <v>91</v>
      </c>
      <c r="AJ2370" s="1" t="s">
        <v>92</v>
      </c>
    </row>
    <row r="2371" spans="1:36">
      <c r="A2371" s="1" t="s">
        <v>13357</v>
      </c>
      <c r="B2371" s="1" t="s">
        <v>13358</v>
      </c>
      <c r="C2371" s="1" t="s">
        <v>13359</v>
      </c>
      <c r="D2371" s="1" t="s">
        <v>830</v>
      </c>
      <c r="E2371" s="1" t="s">
        <v>265</v>
      </c>
      <c r="F2371" s="1" t="s">
        <v>622</v>
      </c>
      <c r="G2371" s="1" t="s">
        <v>693</v>
      </c>
      <c r="H2371" s="1" t="s">
        <v>43</v>
      </c>
      <c r="I2371" s="1" t="s">
        <v>44</v>
      </c>
      <c r="J2371" t="s">
        <v>82</v>
      </c>
      <c r="K2371" t="s">
        <v>83</v>
      </c>
      <c r="L2371" s="1" t="s">
        <v>8942</v>
      </c>
      <c r="M2371" s="1" t="s">
        <v>114</v>
      </c>
      <c r="N2371" s="1" t="s">
        <v>178</v>
      </c>
      <c r="O2371" s="1" t="s">
        <v>13360</v>
      </c>
      <c r="P2371" s="1" t="s">
        <v>13361</v>
      </c>
      <c r="Q2371">
        <v>0</v>
      </c>
      <c r="R2371">
        <v>0</v>
      </c>
      <c r="S2371">
        <v>0</v>
      </c>
      <c r="T2371">
        <v>20</v>
      </c>
      <c r="U2371">
        <v>10</v>
      </c>
      <c r="V2371">
        <v>120</v>
      </c>
      <c r="W2371" s="1" t="s">
        <v>161</v>
      </c>
      <c r="X2371" s="1" t="s">
        <v>162</v>
      </c>
      <c r="Y2371" s="1" t="s">
        <v>54</v>
      </c>
      <c r="Z2371">
        <v>4</v>
      </c>
      <c r="AA2371" s="2">
        <v>45990</v>
      </c>
      <c r="AB2371">
        <v>792136.81</v>
      </c>
      <c r="AC2371">
        <v>1128752.76</v>
      </c>
      <c r="AD2371">
        <v>0</v>
      </c>
      <c r="AE2371" s="1" t="s">
        <v>55</v>
      </c>
      <c r="AF2371" s="2">
        <v>46193</v>
      </c>
      <c r="AG2371" s="2">
        <v>45992</v>
      </c>
      <c r="AH2371" s="2"/>
      <c r="AI2371" s="1" t="s">
        <v>56</v>
      </c>
      <c r="AJ2371" s="1" t="s">
        <v>57</v>
      </c>
    </row>
    <row r="2372" spans="1:36">
      <c r="A2372" s="1" t="s">
        <v>13362</v>
      </c>
      <c r="B2372" s="1" t="s">
        <v>13363</v>
      </c>
      <c r="C2372" s="1" t="s">
        <v>13364</v>
      </c>
      <c r="D2372" s="1" t="s">
        <v>327</v>
      </c>
      <c r="E2372" s="1" t="s">
        <v>40</v>
      </c>
      <c r="F2372" s="1" t="s">
        <v>123</v>
      </c>
      <c r="G2372" s="1" t="s">
        <v>200</v>
      </c>
      <c r="H2372" s="1" t="s">
        <v>43</v>
      </c>
      <c r="I2372" s="1" t="s">
        <v>44</v>
      </c>
      <c r="J2372" t="s">
        <v>45</v>
      </c>
      <c r="K2372" t="s">
        <v>46</v>
      </c>
      <c r="L2372" s="1" t="s">
        <v>12331</v>
      </c>
      <c r="M2372" s="1" t="s">
        <v>48</v>
      </c>
      <c r="N2372" s="1" t="s">
        <v>194</v>
      </c>
      <c r="O2372" s="1" t="s">
        <v>13365</v>
      </c>
      <c r="P2372" s="1" t="s">
        <v>13366</v>
      </c>
      <c r="Q2372">
        <v>682</v>
      </c>
      <c r="R2372">
        <v>152</v>
      </c>
      <c r="S2372">
        <v>530</v>
      </c>
      <c r="T2372">
        <v>100</v>
      </c>
      <c r="U2372">
        <v>30</v>
      </c>
      <c r="V2372">
        <v>400</v>
      </c>
      <c r="W2372" s="1" t="s">
        <v>249</v>
      </c>
      <c r="X2372" s="1" t="s">
        <v>375</v>
      </c>
      <c r="Y2372" s="1" t="s">
        <v>54</v>
      </c>
      <c r="Z2372">
        <v>4</v>
      </c>
      <c r="AA2372" s="2">
        <v>45697</v>
      </c>
      <c r="AB2372">
        <v>292010.49</v>
      </c>
      <c r="AC2372">
        <v>419894.9</v>
      </c>
      <c r="AD2372">
        <v>199151154.19999999</v>
      </c>
      <c r="AE2372" s="1" t="s">
        <v>55</v>
      </c>
      <c r="AF2372" s="2">
        <v>46188</v>
      </c>
      <c r="AG2372" s="2">
        <v>45710</v>
      </c>
      <c r="AH2372" s="2"/>
      <c r="AI2372" s="1" t="s">
        <v>410</v>
      </c>
      <c r="AJ2372" s="1" t="s">
        <v>92</v>
      </c>
    </row>
    <row r="2373" spans="1:36">
      <c r="A2373" s="1" t="s">
        <v>13367</v>
      </c>
      <c r="B2373" s="1" t="s">
        <v>13368</v>
      </c>
      <c r="C2373" s="1" t="s">
        <v>13369</v>
      </c>
      <c r="D2373" s="1" t="s">
        <v>225</v>
      </c>
      <c r="E2373" s="1" t="s">
        <v>40</v>
      </c>
      <c r="F2373" s="1" t="s">
        <v>123</v>
      </c>
      <c r="G2373" s="1" t="s">
        <v>124</v>
      </c>
      <c r="H2373" s="1" t="s">
        <v>43</v>
      </c>
      <c r="I2373" s="1" t="s">
        <v>44</v>
      </c>
      <c r="J2373" t="s">
        <v>65</v>
      </c>
      <c r="K2373" t="s">
        <v>66</v>
      </c>
      <c r="L2373" s="1" t="s">
        <v>2671</v>
      </c>
      <c r="M2373" s="1" t="s">
        <v>68</v>
      </c>
      <c r="N2373" s="1" t="s">
        <v>178</v>
      </c>
      <c r="O2373" s="1" t="s">
        <v>13370</v>
      </c>
      <c r="P2373" s="1" t="s">
        <v>13371</v>
      </c>
      <c r="Q2373">
        <v>71</v>
      </c>
      <c r="R2373">
        <v>14</v>
      </c>
      <c r="S2373">
        <v>57</v>
      </c>
      <c r="T2373">
        <v>75</v>
      </c>
      <c r="U2373">
        <v>22</v>
      </c>
      <c r="V2373">
        <v>600</v>
      </c>
      <c r="W2373" s="1" t="s">
        <v>444</v>
      </c>
      <c r="X2373" s="1" t="s">
        <v>445</v>
      </c>
      <c r="Y2373" s="1" t="s">
        <v>74</v>
      </c>
      <c r="Z2373">
        <v>20</v>
      </c>
      <c r="AA2373" s="2">
        <v>45723</v>
      </c>
      <c r="AB2373">
        <v>294755.01</v>
      </c>
      <c r="AC2373">
        <v>360876.75</v>
      </c>
      <c r="AD2373">
        <v>20927605.710000001</v>
      </c>
      <c r="AE2373" s="1" t="s">
        <v>55</v>
      </c>
      <c r="AF2373" s="2">
        <v>46161</v>
      </c>
      <c r="AG2373" s="2">
        <v>45732</v>
      </c>
      <c r="AH2373" s="2"/>
      <c r="AI2373" s="1" t="s">
        <v>129</v>
      </c>
      <c r="AJ2373" s="1" t="s">
        <v>57</v>
      </c>
    </row>
    <row r="2374" spans="1:36">
      <c r="A2374" s="1" t="s">
        <v>13372</v>
      </c>
      <c r="B2374" s="1" t="s">
        <v>13373</v>
      </c>
      <c r="C2374" s="1" t="s">
        <v>13374</v>
      </c>
      <c r="D2374" s="1" t="s">
        <v>1318</v>
      </c>
      <c r="E2374" s="1" t="s">
        <v>62</v>
      </c>
      <c r="F2374" s="1" t="s">
        <v>363</v>
      </c>
      <c r="G2374" s="1" t="s">
        <v>434</v>
      </c>
      <c r="H2374" s="1" t="s">
        <v>43</v>
      </c>
      <c r="I2374" s="1" t="s">
        <v>44</v>
      </c>
      <c r="J2374" t="s">
        <v>45</v>
      </c>
      <c r="K2374" t="s">
        <v>46</v>
      </c>
      <c r="L2374" s="1" t="s">
        <v>13375</v>
      </c>
      <c r="M2374" s="1" t="s">
        <v>139</v>
      </c>
      <c r="N2374" s="1" t="s">
        <v>69</v>
      </c>
      <c r="O2374" s="1" t="s">
        <v>13376</v>
      </c>
      <c r="P2374" s="1" t="s">
        <v>13377</v>
      </c>
      <c r="Q2374">
        <v>475</v>
      </c>
      <c r="R2374">
        <v>172</v>
      </c>
      <c r="S2374">
        <v>303</v>
      </c>
      <c r="T2374">
        <v>100</v>
      </c>
      <c r="U2374">
        <v>30</v>
      </c>
      <c r="V2374">
        <v>600</v>
      </c>
      <c r="W2374" s="1" t="s">
        <v>72</v>
      </c>
      <c r="X2374" s="1" t="s">
        <v>73</v>
      </c>
      <c r="Y2374" s="1" t="s">
        <v>74</v>
      </c>
      <c r="Z2374">
        <v>17</v>
      </c>
      <c r="AA2374" s="2">
        <v>45853</v>
      </c>
      <c r="AB2374">
        <v>36556.949999999997</v>
      </c>
      <c r="AC2374">
        <v>56243.99</v>
      </c>
      <c r="AD2374">
        <v>17364551.25</v>
      </c>
      <c r="AE2374" s="1" t="s">
        <v>55</v>
      </c>
      <c r="AF2374" s="2">
        <v>46178</v>
      </c>
      <c r="AG2374" s="2">
        <v>45854</v>
      </c>
      <c r="AH2374" s="2"/>
      <c r="AI2374" s="1" t="s">
        <v>91</v>
      </c>
      <c r="AJ2374" s="1" t="s">
        <v>92</v>
      </c>
    </row>
    <row r="2375" spans="1:36">
      <c r="A2375" s="1" t="s">
        <v>13378</v>
      </c>
      <c r="B2375" s="1" t="s">
        <v>13379</v>
      </c>
      <c r="C2375" s="1" t="s">
        <v>13380</v>
      </c>
      <c r="D2375" s="1" t="s">
        <v>355</v>
      </c>
      <c r="E2375" s="1" t="s">
        <v>62</v>
      </c>
      <c r="F2375" s="1" t="s">
        <v>123</v>
      </c>
      <c r="G2375" s="1" t="s">
        <v>124</v>
      </c>
      <c r="H2375" s="1" t="s">
        <v>43</v>
      </c>
      <c r="I2375" s="1" t="s">
        <v>44</v>
      </c>
      <c r="J2375" t="s">
        <v>45</v>
      </c>
      <c r="K2375" t="s">
        <v>46</v>
      </c>
      <c r="L2375" s="1" t="s">
        <v>4059</v>
      </c>
      <c r="M2375" s="1" t="s">
        <v>126</v>
      </c>
      <c r="N2375" s="1" t="s">
        <v>236</v>
      </c>
      <c r="O2375" s="1" t="s">
        <v>13381</v>
      </c>
      <c r="P2375" s="1" t="s">
        <v>13382</v>
      </c>
      <c r="Q2375">
        <v>55</v>
      </c>
      <c r="R2375">
        <v>2</v>
      </c>
      <c r="S2375">
        <v>53</v>
      </c>
      <c r="T2375">
        <v>10</v>
      </c>
      <c r="U2375">
        <v>5</v>
      </c>
      <c r="V2375">
        <v>80</v>
      </c>
      <c r="W2375" s="1" t="s">
        <v>181</v>
      </c>
      <c r="X2375" s="1" t="s">
        <v>182</v>
      </c>
      <c r="Y2375" s="1" t="s">
        <v>54</v>
      </c>
      <c r="Z2375">
        <v>7</v>
      </c>
      <c r="AA2375" s="2">
        <v>46046</v>
      </c>
      <c r="AB2375">
        <v>556253.21</v>
      </c>
      <c r="AC2375">
        <v>774208.63</v>
      </c>
      <c r="AD2375">
        <v>30593926.550000001</v>
      </c>
      <c r="AE2375" s="1" t="s">
        <v>55</v>
      </c>
      <c r="AF2375" s="2">
        <v>46200</v>
      </c>
      <c r="AG2375" s="2">
        <v>46057</v>
      </c>
      <c r="AH2375" s="2"/>
      <c r="AI2375" s="1" t="s">
        <v>91</v>
      </c>
      <c r="AJ2375" s="1" t="s">
        <v>92</v>
      </c>
    </row>
    <row r="2376" spans="1:36">
      <c r="A2376" s="1" t="s">
        <v>13383</v>
      </c>
      <c r="B2376" s="1" t="s">
        <v>13384</v>
      </c>
      <c r="C2376" s="1" t="s">
        <v>13385</v>
      </c>
      <c r="D2376" s="1" t="s">
        <v>320</v>
      </c>
      <c r="E2376" s="1" t="s">
        <v>40</v>
      </c>
      <c r="F2376" s="1" t="s">
        <v>123</v>
      </c>
      <c r="G2376" s="1" t="s">
        <v>200</v>
      </c>
      <c r="H2376" s="1" t="s">
        <v>43</v>
      </c>
      <c r="I2376" s="1" t="s">
        <v>44</v>
      </c>
      <c r="J2376" t="s">
        <v>65</v>
      </c>
      <c r="K2376" t="s">
        <v>66</v>
      </c>
      <c r="L2376" s="1" t="s">
        <v>13386</v>
      </c>
      <c r="M2376" s="1" t="s">
        <v>68</v>
      </c>
      <c r="N2376" s="1" t="s">
        <v>278</v>
      </c>
      <c r="O2376" s="1" t="s">
        <v>13387</v>
      </c>
      <c r="P2376" s="1" t="s">
        <v>13388</v>
      </c>
      <c r="Q2376">
        <v>180</v>
      </c>
      <c r="R2376">
        <v>18</v>
      </c>
      <c r="S2376">
        <v>162</v>
      </c>
      <c r="T2376">
        <v>50</v>
      </c>
      <c r="U2376">
        <v>15</v>
      </c>
      <c r="V2376">
        <v>250</v>
      </c>
      <c r="W2376" s="1" t="s">
        <v>229</v>
      </c>
      <c r="X2376" s="1" t="s">
        <v>230</v>
      </c>
      <c r="Y2376" s="1" t="s">
        <v>153</v>
      </c>
      <c r="Z2376">
        <v>30</v>
      </c>
      <c r="AA2376" s="2">
        <v>45710</v>
      </c>
      <c r="AB2376">
        <v>204515.34</v>
      </c>
      <c r="AC2376">
        <v>303462.59999999998</v>
      </c>
      <c r="AD2376">
        <v>36812761.200000003</v>
      </c>
      <c r="AE2376" s="1" t="s">
        <v>55</v>
      </c>
      <c r="AF2376" s="2">
        <v>46164</v>
      </c>
      <c r="AG2376" s="2">
        <v>45718</v>
      </c>
      <c r="AH2376" s="2"/>
      <c r="AI2376" s="1" t="s">
        <v>91</v>
      </c>
      <c r="AJ2376" s="1" t="s">
        <v>92</v>
      </c>
    </row>
    <row r="2377" spans="1:36">
      <c r="A2377" s="1" t="s">
        <v>13389</v>
      </c>
      <c r="B2377" s="1" t="s">
        <v>13390</v>
      </c>
      <c r="C2377" s="1" t="s">
        <v>13391</v>
      </c>
      <c r="D2377" s="1" t="s">
        <v>508</v>
      </c>
      <c r="E2377" s="1" t="s">
        <v>146</v>
      </c>
      <c r="F2377" s="1" t="s">
        <v>244</v>
      </c>
      <c r="G2377" s="1" t="s">
        <v>245</v>
      </c>
      <c r="H2377" s="1" t="s">
        <v>43</v>
      </c>
      <c r="I2377" s="1" t="s">
        <v>44</v>
      </c>
      <c r="J2377" t="s">
        <v>82</v>
      </c>
      <c r="K2377" t="s">
        <v>83</v>
      </c>
      <c r="L2377" s="1" t="s">
        <v>13392</v>
      </c>
      <c r="M2377" s="1" t="s">
        <v>85</v>
      </c>
      <c r="N2377" s="1" t="s">
        <v>278</v>
      </c>
      <c r="O2377" s="1" t="s">
        <v>13393</v>
      </c>
      <c r="P2377" s="1" t="s">
        <v>13394</v>
      </c>
      <c r="Q2377">
        <v>29</v>
      </c>
      <c r="R2377">
        <v>9</v>
      </c>
      <c r="S2377">
        <v>20</v>
      </c>
      <c r="T2377">
        <v>10</v>
      </c>
      <c r="U2377">
        <v>5</v>
      </c>
      <c r="V2377">
        <v>40</v>
      </c>
      <c r="W2377" s="1" t="s">
        <v>88</v>
      </c>
      <c r="X2377" s="1" t="s">
        <v>89</v>
      </c>
      <c r="Y2377" s="1" t="s">
        <v>90</v>
      </c>
      <c r="Z2377">
        <v>26</v>
      </c>
      <c r="AA2377" s="2">
        <v>45996</v>
      </c>
      <c r="AB2377">
        <v>258625.4</v>
      </c>
      <c r="AC2377">
        <v>326981.58</v>
      </c>
      <c r="AD2377">
        <v>7500136.5999999996</v>
      </c>
      <c r="AE2377" s="1" t="s">
        <v>55</v>
      </c>
      <c r="AF2377" s="2">
        <v>46201</v>
      </c>
      <c r="AG2377" s="2">
        <v>46011</v>
      </c>
      <c r="AH2377" s="2"/>
      <c r="AI2377" s="1" t="s">
        <v>91</v>
      </c>
      <c r="AJ2377" s="1" t="s">
        <v>92</v>
      </c>
    </row>
    <row r="2378" spans="1:36">
      <c r="A2378" s="1" t="s">
        <v>13395</v>
      </c>
      <c r="B2378" s="1" t="s">
        <v>13396</v>
      </c>
      <c r="C2378" s="1" t="s">
        <v>13397</v>
      </c>
      <c r="D2378" s="1" t="s">
        <v>613</v>
      </c>
      <c r="E2378" s="1" t="s">
        <v>40</v>
      </c>
      <c r="F2378" s="1" t="s">
        <v>97</v>
      </c>
      <c r="G2378" s="1" t="s">
        <v>614</v>
      </c>
      <c r="H2378" s="1" t="s">
        <v>43</v>
      </c>
      <c r="I2378" s="1" t="s">
        <v>44</v>
      </c>
      <c r="J2378" t="s">
        <v>65</v>
      </c>
      <c r="K2378" t="s">
        <v>66</v>
      </c>
      <c r="L2378" s="1" t="s">
        <v>1306</v>
      </c>
      <c r="M2378" s="1" t="s">
        <v>139</v>
      </c>
      <c r="N2378" s="1" t="s">
        <v>278</v>
      </c>
      <c r="O2378" s="1" t="s">
        <v>13398</v>
      </c>
      <c r="P2378" s="1" t="s">
        <v>13399</v>
      </c>
      <c r="Q2378">
        <v>31</v>
      </c>
      <c r="R2378">
        <v>8</v>
      </c>
      <c r="S2378">
        <v>23</v>
      </c>
      <c r="T2378">
        <v>10</v>
      </c>
      <c r="U2378">
        <v>3</v>
      </c>
      <c r="V2378">
        <v>50</v>
      </c>
      <c r="W2378" s="1" t="s">
        <v>52</v>
      </c>
      <c r="X2378" s="1" t="s">
        <v>53</v>
      </c>
      <c r="Y2378" s="1" t="s">
        <v>54</v>
      </c>
      <c r="Z2378">
        <v>3</v>
      </c>
      <c r="AA2378" s="2">
        <v>46158</v>
      </c>
      <c r="AB2378">
        <v>84789.11</v>
      </c>
      <c r="AC2378">
        <v>126630.45</v>
      </c>
      <c r="AD2378">
        <v>2628462.41</v>
      </c>
      <c r="AE2378" s="1" t="s">
        <v>55</v>
      </c>
      <c r="AF2378" s="2">
        <v>46191</v>
      </c>
      <c r="AG2378" s="2">
        <v>46165</v>
      </c>
      <c r="AH2378" s="2"/>
      <c r="AI2378" s="1" t="s">
        <v>91</v>
      </c>
      <c r="AJ2378" s="1" t="s">
        <v>92</v>
      </c>
    </row>
    <row r="2379" spans="1:36">
      <c r="A2379" s="1" t="s">
        <v>13400</v>
      </c>
      <c r="B2379" s="1" t="s">
        <v>13401</v>
      </c>
      <c r="C2379" s="1" t="s">
        <v>13402</v>
      </c>
      <c r="D2379" s="1" t="s">
        <v>1807</v>
      </c>
      <c r="E2379" s="1" t="s">
        <v>392</v>
      </c>
      <c r="F2379" s="1" t="s">
        <v>217</v>
      </c>
      <c r="G2379" s="1" t="s">
        <v>487</v>
      </c>
      <c r="H2379" s="1" t="s">
        <v>43</v>
      </c>
      <c r="I2379" s="1" t="s">
        <v>44</v>
      </c>
      <c r="J2379" t="s">
        <v>45</v>
      </c>
      <c r="K2379" t="s">
        <v>46</v>
      </c>
      <c r="L2379" s="1" t="s">
        <v>2991</v>
      </c>
      <c r="M2379" s="1" t="s">
        <v>68</v>
      </c>
      <c r="N2379" s="1" t="s">
        <v>101</v>
      </c>
      <c r="O2379" s="1" t="s">
        <v>13403</v>
      </c>
      <c r="P2379" s="1" t="s">
        <v>13404</v>
      </c>
      <c r="Q2379">
        <v>7</v>
      </c>
      <c r="R2379">
        <v>0</v>
      </c>
      <c r="S2379">
        <v>7</v>
      </c>
      <c r="T2379">
        <v>75</v>
      </c>
      <c r="U2379">
        <v>22</v>
      </c>
      <c r="V2379">
        <v>600</v>
      </c>
      <c r="W2379" s="1" t="s">
        <v>151</v>
      </c>
      <c r="X2379" s="1" t="s">
        <v>152</v>
      </c>
      <c r="Y2379" s="1" t="s">
        <v>153</v>
      </c>
      <c r="Z2379">
        <v>35</v>
      </c>
      <c r="AA2379" s="2">
        <v>45804</v>
      </c>
      <c r="AB2379">
        <v>103918.18</v>
      </c>
      <c r="AC2379">
        <v>135871.62</v>
      </c>
      <c r="AD2379">
        <v>727427.26</v>
      </c>
      <c r="AE2379" s="1" t="s">
        <v>55</v>
      </c>
      <c r="AF2379" s="2">
        <v>46150</v>
      </c>
      <c r="AG2379" s="2">
        <v>45810</v>
      </c>
      <c r="AH2379" s="2"/>
      <c r="AI2379" s="1" t="s">
        <v>129</v>
      </c>
      <c r="AJ2379" s="1" t="s">
        <v>57</v>
      </c>
    </row>
    <row r="2380" spans="1:36">
      <c r="A2380" s="1" t="s">
        <v>13405</v>
      </c>
      <c r="B2380" s="1" t="s">
        <v>13406</v>
      </c>
      <c r="C2380" s="1" t="s">
        <v>13407</v>
      </c>
      <c r="D2380" s="1" t="s">
        <v>348</v>
      </c>
      <c r="E2380" s="1" t="s">
        <v>134</v>
      </c>
      <c r="F2380" s="1" t="s">
        <v>135</v>
      </c>
      <c r="G2380" s="1" t="s">
        <v>166</v>
      </c>
      <c r="H2380" s="1" t="s">
        <v>137</v>
      </c>
      <c r="I2380" s="1" t="s">
        <v>44</v>
      </c>
      <c r="J2380" t="s">
        <v>82</v>
      </c>
      <c r="K2380" t="s">
        <v>83</v>
      </c>
      <c r="L2380" s="1" t="s">
        <v>4865</v>
      </c>
      <c r="M2380" s="1" t="s">
        <v>114</v>
      </c>
      <c r="N2380" s="1" t="s">
        <v>69</v>
      </c>
      <c r="O2380" s="1" t="s">
        <v>13408</v>
      </c>
      <c r="P2380" s="1" t="s">
        <v>13409</v>
      </c>
      <c r="Q2380">
        <v>3</v>
      </c>
      <c r="R2380">
        <v>1</v>
      </c>
      <c r="S2380">
        <v>2</v>
      </c>
      <c r="T2380">
        <v>25</v>
      </c>
      <c r="U2380">
        <v>10</v>
      </c>
      <c r="V2380">
        <v>150</v>
      </c>
      <c r="W2380" s="1" t="s">
        <v>151</v>
      </c>
      <c r="X2380" s="1" t="s">
        <v>152</v>
      </c>
      <c r="Y2380" s="1" t="s">
        <v>153</v>
      </c>
      <c r="Z2380">
        <v>33</v>
      </c>
      <c r="AA2380" s="2">
        <v>46113</v>
      </c>
      <c r="AB2380">
        <v>13771.53</v>
      </c>
      <c r="AC2380">
        <v>17211.88</v>
      </c>
      <c r="AD2380">
        <v>41314.589999999997</v>
      </c>
      <c r="AE2380" s="1" t="s">
        <v>55</v>
      </c>
      <c r="AF2380" s="2">
        <v>46186</v>
      </c>
      <c r="AG2380" s="2">
        <v>46119</v>
      </c>
      <c r="AH2380" s="2">
        <v>46917</v>
      </c>
      <c r="AI2380" s="1" t="s">
        <v>129</v>
      </c>
      <c r="AJ2380" s="1" t="s">
        <v>57</v>
      </c>
    </row>
    <row r="2381" spans="1:36">
      <c r="A2381" s="1" t="s">
        <v>13410</v>
      </c>
      <c r="B2381" s="1" t="s">
        <v>13411</v>
      </c>
      <c r="C2381" s="1" t="s">
        <v>13412</v>
      </c>
      <c r="D2381" s="1" t="s">
        <v>413</v>
      </c>
      <c r="E2381" s="1" t="s">
        <v>146</v>
      </c>
      <c r="F2381" s="1" t="s">
        <v>244</v>
      </c>
      <c r="G2381" s="1" t="s">
        <v>509</v>
      </c>
      <c r="H2381" s="1" t="s">
        <v>43</v>
      </c>
      <c r="I2381" s="1" t="s">
        <v>44</v>
      </c>
      <c r="J2381" t="s">
        <v>65</v>
      </c>
      <c r="K2381" t="s">
        <v>66</v>
      </c>
      <c r="L2381" s="1" t="s">
        <v>1455</v>
      </c>
      <c r="M2381" s="1" t="s">
        <v>48</v>
      </c>
      <c r="N2381" s="1" t="s">
        <v>194</v>
      </c>
      <c r="O2381" s="1" t="s">
        <v>13413</v>
      </c>
      <c r="P2381" s="1" t="s">
        <v>13414</v>
      </c>
      <c r="Q2381">
        <v>160</v>
      </c>
      <c r="R2381">
        <v>25</v>
      </c>
      <c r="S2381">
        <v>135</v>
      </c>
      <c r="T2381">
        <v>25</v>
      </c>
      <c r="U2381">
        <v>12</v>
      </c>
      <c r="V2381">
        <v>250</v>
      </c>
      <c r="W2381" s="1" t="s">
        <v>72</v>
      </c>
      <c r="X2381" s="1" t="s">
        <v>73</v>
      </c>
      <c r="Y2381" s="1" t="s">
        <v>74</v>
      </c>
      <c r="Z2381">
        <v>16</v>
      </c>
      <c r="AA2381" s="2">
        <v>45783</v>
      </c>
      <c r="AB2381">
        <v>125627.35</v>
      </c>
      <c r="AC2381">
        <v>192133.07</v>
      </c>
      <c r="AD2381">
        <v>20100376</v>
      </c>
      <c r="AE2381" s="1" t="s">
        <v>55</v>
      </c>
      <c r="AF2381" s="2">
        <v>46154</v>
      </c>
      <c r="AG2381" s="2">
        <v>45793</v>
      </c>
      <c r="AH2381" s="2"/>
      <c r="AI2381" s="1" t="s">
        <v>91</v>
      </c>
      <c r="AJ2381" s="1" t="s">
        <v>92</v>
      </c>
    </row>
    <row r="2382" spans="1:36">
      <c r="A2382" s="1" t="s">
        <v>13415</v>
      </c>
      <c r="B2382" s="1" t="s">
        <v>13416</v>
      </c>
      <c r="C2382" s="1" t="s">
        <v>13417</v>
      </c>
      <c r="D2382" s="1" t="s">
        <v>264</v>
      </c>
      <c r="E2382" s="1" t="s">
        <v>265</v>
      </c>
      <c r="F2382" s="1" t="s">
        <v>266</v>
      </c>
      <c r="G2382" s="1" t="s">
        <v>313</v>
      </c>
      <c r="H2382" s="1" t="s">
        <v>43</v>
      </c>
      <c r="I2382" s="1" t="s">
        <v>44</v>
      </c>
      <c r="J2382" t="s">
        <v>45</v>
      </c>
      <c r="K2382" t="s">
        <v>46</v>
      </c>
      <c r="L2382" s="1" t="s">
        <v>7912</v>
      </c>
      <c r="M2382" s="1" t="s">
        <v>139</v>
      </c>
      <c r="N2382" s="1" t="s">
        <v>101</v>
      </c>
      <c r="O2382" s="1" t="s">
        <v>13418</v>
      </c>
      <c r="P2382" s="1" t="s">
        <v>13419</v>
      </c>
      <c r="Q2382">
        <v>19</v>
      </c>
      <c r="R2382">
        <v>3</v>
      </c>
      <c r="S2382">
        <v>16</v>
      </c>
      <c r="T2382">
        <v>10</v>
      </c>
      <c r="U2382">
        <v>3</v>
      </c>
      <c r="V2382">
        <v>80</v>
      </c>
      <c r="W2382" s="1" t="s">
        <v>151</v>
      </c>
      <c r="X2382" s="1" t="s">
        <v>152</v>
      </c>
      <c r="Y2382" s="1" t="s">
        <v>153</v>
      </c>
      <c r="Z2382">
        <v>36</v>
      </c>
      <c r="AA2382" s="2">
        <v>46154</v>
      </c>
      <c r="AB2382">
        <v>461106.72</v>
      </c>
      <c r="AC2382">
        <v>537549.35</v>
      </c>
      <c r="AD2382">
        <v>8761027.6799999997</v>
      </c>
      <c r="AE2382" s="1" t="s">
        <v>55</v>
      </c>
      <c r="AF2382" s="2">
        <v>46180</v>
      </c>
      <c r="AG2382" s="2">
        <v>46161</v>
      </c>
      <c r="AH2382" s="2"/>
      <c r="AI2382" s="1" t="s">
        <v>91</v>
      </c>
      <c r="AJ2382" s="1" t="s">
        <v>92</v>
      </c>
    </row>
    <row r="2383" spans="1:36">
      <c r="A2383" s="1" t="s">
        <v>13420</v>
      </c>
      <c r="B2383" s="1" t="s">
        <v>13421</v>
      </c>
      <c r="C2383" s="1" t="s">
        <v>13422</v>
      </c>
      <c r="D2383" s="1" t="s">
        <v>830</v>
      </c>
      <c r="E2383" s="1" t="s">
        <v>265</v>
      </c>
      <c r="F2383" s="1" t="s">
        <v>622</v>
      </c>
      <c r="G2383" s="1" t="s">
        <v>747</v>
      </c>
      <c r="H2383" s="1" t="s">
        <v>43</v>
      </c>
      <c r="I2383" s="1" t="s">
        <v>44</v>
      </c>
      <c r="J2383" t="s">
        <v>45</v>
      </c>
      <c r="K2383" t="s">
        <v>46</v>
      </c>
      <c r="L2383" s="1" t="s">
        <v>13423</v>
      </c>
      <c r="M2383" s="1" t="s">
        <v>68</v>
      </c>
      <c r="N2383" s="1" t="s">
        <v>69</v>
      </c>
      <c r="O2383" s="1" t="s">
        <v>13424</v>
      </c>
      <c r="P2383" s="1" t="s">
        <v>13425</v>
      </c>
      <c r="Q2383">
        <v>62</v>
      </c>
      <c r="R2383">
        <v>11</v>
      </c>
      <c r="S2383">
        <v>51</v>
      </c>
      <c r="T2383">
        <v>30</v>
      </c>
      <c r="U2383">
        <v>15</v>
      </c>
      <c r="V2383">
        <v>300</v>
      </c>
      <c r="W2383" s="1" t="s">
        <v>151</v>
      </c>
      <c r="X2383" s="1" t="s">
        <v>152</v>
      </c>
      <c r="Y2383" s="1" t="s">
        <v>153</v>
      </c>
      <c r="Z2383">
        <v>34</v>
      </c>
      <c r="AA2383" s="2">
        <v>45737</v>
      </c>
      <c r="AB2383">
        <v>396212.57</v>
      </c>
      <c r="AC2383">
        <v>539723.84</v>
      </c>
      <c r="AD2383">
        <v>24565179.34</v>
      </c>
      <c r="AE2383" s="1" t="s">
        <v>55</v>
      </c>
      <c r="AF2383" s="2">
        <v>46169</v>
      </c>
      <c r="AG2383" s="2">
        <v>45748</v>
      </c>
      <c r="AH2383" s="2"/>
      <c r="AI2383" s="1" t="s">
        <v>91</v>
      </c>
      <c r="AJ2383" s="1" t="s">
        <v>92</v>
      </c>
    </row>
    <row r="2384" spans="1:36">
      <c r="A2384" s="1" t="s">
        <v>13426</v>
      </c>
      <c r="B2384" s="1" t="s">
        <v>13427</v>
      </c>
      <c r="C2384" s="1" t="s">
        <v>13428</v>
      </c>
      <c r="D2384" s="1" t="s">
        <v>39</v>
      </c>
      <c r="E2384" s="1" t="s">
        <v>40</v>
      </c>
      <c r="F2384" s="1" t="s">
        <v>41</v>
      </c>
      <c r="G2384" s="1" t="s">
        <v>786</v>
      </c>
      <c r="H2384" s="1" t="s">
        <v>43</v>
      </c>
      <c r="I2384" s="1" t="s">
        <v>44</v>
      </c>
      <c r="J2384" t="s">
        <v>82</v>
      </c>
      <c r="K2384" t="s">
        <v>83</v>
      </c>
      <c r="L2384" s="1" t="s">
        <v>6527</v>
      </c>
      <c r="M2384" s="1" t="s">
        <v>48</v>
      </c>
      <c r="N2384" s="1" t="s">
        <v>203</v>
      </c>
      <c r="O2384" s="1" t="s">
        <v>13429</v>
      </c>
      <c r="P2384" s="1" t="s">
        <v>12509</v>
      </c>
      <c r="Q2384">
        <v>62</v>
      </c>
      <c r="R2384">
        <v>17</v>
      </c>
      <c r="S2384">
        <v>45</v>
      </c>
      <c r="T2384">
        <v>10</v>
      </c>
      <c r="U2384">
        <v>5</v>
      </c>
      <c r="V2384">
        <v>80</v>
      </c>
      <c r="W2384" s="1" t="s">
        <v>259</v>
      </c>
      <c r="X2384" s="1" t="s">
        <v>260</v>
      </c>
      <c r="Y2384" s="1" t="s">
        <v>54</v>
      </c>
      <c r="Z2384">
        <v>7</v>
      </c>
      <c r="AA2384" s="2">
        <v>46091</v>
      </c>
      <c r="AB2384">
        <v>72364.11</v>
      </c>
      <c r="AC2384">
        <v>93169.66</v>
      </c>
      <c r="AD2384">
        <v>4486574.82</v>
      </c>
      <c r="AE2384" s="1" t="s">
        <v>55</v>
      </c>
      <c r="AF2384" s="2">
        <v>46193</v>
      </c>
      <c r="AG2384" s="2">
        <v>46093</v>
      </c>
      <c r="AH2384" s="2"/>
      <c r="AI2384" s="1" t="s">
        <v>91</v>
      </c>
      <c r="AJ2384" s="1" t="s">
        <v>92</v>
      </c>
    </row>
    <row r="2385" spans="1:36">
      <c r="A2385" s="1" t="s">
        <v>13430</v>
      </c>
      <c r="B2385" s="1" t="s">
        <v>13431</v>
      </c>
      <c r="C2385" s="1" t="s">
        <v>13432</v>
      </c>
      <c r="D2385" s="1" t="s">
        <v>355</v>
      </c>
      <c r="E2385" s="1" t="s">
        <v>62</v>
      </c>
      <c r="F2385" s="1" t="s">
        <v>123</v>
      </c>
      <c r="G2385" s="1" t="s">
        <v>124</v>
      </c>
      <c r="H2385" s="1" t="s">
        <v>43</v>
      </c>
      <c r="I2385" s="1" t="s">
        <v>44</v>
      </c>
      <c r="J2385" t="s">
        <v>65</v>
      </c>
      <c r="K2385" t="s">
        <v>66</v>
      </c>
      <c r="L2385" s="1" t="s">
        <v>7688</v>
      </c>
      <c r="M2385" s="1" t="s">
        <v>139</v>
      </c>
      <c r="N2385" s="1" t="s">
        <v>101</v>
      </c>
      <c r="O2385" s="1" t="s">
        <v>13433</v>
      </c>
      <c r="P2385" s="1" t="s">
        <v>13434</v>
      </c>
      <c r="Q2385">
        <v>556</v>
      </c>
      <c r="R2385">
        <v>165</v>
      </c>
      <c r="S2385">
        <v>391</v>
      </c>
      <c r="T2385">
        <v>100</v>
      </c>
      <c r="U2385">
        <v>40</v>
      </c>
      <c r="V2385">
        <v>800</v>
      </c>
      <c r="W2385" s="1" t="s">
        <v>229</v>
      </c>
      <c r="X2385" s="1" t="s">
        <v>230</v>
      </c>
      <c r="Y2385" s="1" t="s">
        <v>153</v>
      </c>
      <c r="Z2385">
        <v>34</v>
      </c>
      <c r="AA2385" s="2">
        <v>45738</v>
      </c>
      <c r="AB2385">
        <v>472188.3</v>
      </c>
      <c r="AC2385">
        <v>555906.96</v>
      </c>
      <c r="AD2385">
        <v>262536694.80000001</v>
      </c>
      <c r="AE2385" s="1" t="s">
        <v>55</v>
      </c>
      <c r="AF2385" s="2">
        <v>46157</v>
      </c>
      <c r="AG2385" s="2">
        <v>45742</v>
      </c>
      <c r="AH2385" s="2"/>
      <c r="AI2385" s="1" t="s">
        <v>91</v>
      </c>
      <c r="AJ2385" s="1" t="s">
        <v>92</v>
      </c>
    </row>
    <row r="2386" spans="1:36">
      <c r="A2386" s="1" t="s">
        <v>13435</v>
      </c>
      <c r="B2386" s="1" t="s">
        <v>13436</v>
      </c>
      <c r="C2386" s="1" t="s">
        <v>13437</v>
      </c>
      <c r="D2386" s="1" t="s">
        <v>39</v>
      </c>
      <c r="E2386" s="1" t="s">
        <v>40</v>
      </c>
      <c r="F2386" s="1" t="s">
        <v>41</v>
      </c>
      <c r="G2386" s="1" t="s">
        <v>42</v>
      </c>
      <c r="H2386" s="1" t="s">
        <v>43</v>
      </c>
      <c r="I2386" s="1" t="s">
        <v>44</v>
      </c>
      <c r="J2386" t="s">
        <v>82</v>
      </c>
      <c r="K2386" t="s">
        <v>83</v>
      </c>
      <c r="L2386" s="1" t="s">
        <v>13438</v>
      </c>
      <c r="M2386" s="1" t="s">
        <v>139</v>
      </c>
      <c r="N2386" s="1" t="s">
        <v>178</v>
      </c>
      <c r="O2386" s="1" t="s">
        <v>13439</v>
      </c>
      <c r="P2386" s="1" t="s">
        <v>13440</v>
      </c>
      <c r="Q2386">
        <v>73</v>
      </c>
      <c r="R2386">
        <v>26</v>
      </c>
      <c r="S2386">
        <v>47</v>
      </c>
      <c r="T2386">
        <v>75</v>
      </c>
      <c r="U2386">
        <v>37</v>
      </c>
      <c r="V2386">
        <v>600</v>
      </c>
      <c r="W2386" s="1" t="s">
        <v>88</v>
      </c>
      <c r="X2386" s="1" t="s">
        <v>89</v>
      </c>
      <c r="Y2386" s="1" t="s">
        <v>90</v>
      </c>
      <c r="Z2386">
        <v>27</v>
      </c>
      <c r="AA2386" s="2">
        <v>46165</v>
      </c>
      <c r="AB2386">
        <v>36422.18</v>
      </c>
      <c r="AC2386">
        <v>45389.62</v>
      </c>
      <c r="AD2386">
        <v>2658819.14</v>
      </c>
      <c r="AE2386" s="1" t="s">
        <v>55</v>
      </c>
      <c r="AF2386" s="2">
        <v>46186</v>
      </c>
      <c r="AG2386" s="2">
        <v>46166</v>
      </c>
      <c r="AH2386" s="2"/>
      <c r="AI2386" s="1" t="s">
        <v>129</v>
      </c>
      <c r="AJ2386" s="1" t="s">
        <v>57</v>
      </c>
    </row>
    <row r="2387" spans="1:36">
      <c r="A2387" s="1" t="s">
        <v>13441</v>
      </c>
      <c r="B2387" s="1" t="s">
        <v>13442</v>
      </c>
      <c r="C2387" s="1" t="s">
        <v>13443</v>
      </c>
      <c r="D2387" s="1" t="s">
        <v>145</v>
      </c>
      <c r="E2387" s="1" t="s">
        <v>146</v>
      </c>
      <c r="F2387" s="1" t="s">
        <v>135</v>
      </c>
      <c r="G2387" s="1" t="s">
        <v>42</v>
      </c>
      <c r="H2387" s="1" t="s">
        <v>43</v>
      </c>
      <c r="I2387" s="1" t="s">
        <v>44</v>
      </c>
      <c r="J2387" t="s">
        <v>65</v>
      </c>
      <c r="K2387" t="s">
        <v>66</v>
      </c>
      <c r="L2387" s="1" t="s">
        <v>13444</v>
      </c>
      <c r="M2387" s="1" t="s">
        <v>100</v>
      </c>
      <c r="N2387" s="1" t="s">
        <v>115</v>
      </c>
      <c r="O2387" s="1" t="s">
        <v>13445</v>
      </c>
      <c r="P2387" s="1" t="s">
        <v>13446</v>
      </c>
      <c r="Q2387">
        <v>0</v>
      </c>
      <c r="R2387">
        <v>0</v>
      </c>
      <c r="S2387">
        <v>0</v>
      </c>
      <c r="T2387">
        <v>75</v>
      </c>
      <c r="U2387">
        <v>30</v>
      </c>
      <c r="V2387">
        <v>450</v>
      </c>
      <c r="W2387" s="1" t="s">
        <v>181</v>
      </c>
      <c r="X2387" s="1" t="s">
        <v>182</v>
      </c>
      <c r="Y2387" s="1" t="s">
        <v>54</v>
      </c>
      <c r="Z2387">
        <v>10</v>
      </c>
      <c r="AA2387" s="2">
        <v>46147</v>
      </c>
      <c r="AB2387">
        <v>158275.03</v>
      </c>
      <c r="AC2387">
        <v>224087.75</v>
      </c>
      <c r="AD2387">
        <v>0</v>
      </c>
      <c r="AE2387" s="1" t="s">
        <v>55</v>
      </c>
      <c r="AF2387" s="2">
        <v>46181</v>
      </c>
      <c r="AG2387" s="2">
        <v>46155</v>
      </c>
      <c r="AH2387" s="2"/>
      <c r="AI2387" s="1" t="s">
        <v>56</v>
      </c>
      <c r="AJ2387" s="1" t="s">
        <v>57</v>
      </c>
    </row>
    <row r="2388" spans="1:36">
      <c r="A2388" s="1" t="s">
        <v>13447</v>
      </c>
      <c r="B2388" s="1" t="s">
        <v>13448</v>
      </c>
      <c r="C2388" s="1" t="s">
        <v>13449</v>
      </c>
      <c r="D2388" s="1" t="s">
        <v>1343</v>
      </c>
      <c r="E2388" s="1" t="s">
        <v>122</v>
      </c>
      <c r="F2388" s="1" t="s">
        <v>80</v>
      </c>
      <c r="G2388" s="1" t="s">
        <v>176</v>
      </c>
      <c r="H2388" s="1" t="s">
        <v>43</v>
      </c>
      <c r="I2388" s="1" t="s">
        <v>44</v>
      </c>
      <c r="J2388" t="s">
        <v>65</v>
      </c>
      <c r="K2388" t="s">
        <v>66</v>
      </c>
      <c r="L2388" s="1" t="s">
        <v>13450</v>
      </c>
      <c r="M2388" s="1" t="s">
        <v>114</v>
      </c>
      <c r="N2388" s="1" t="s">
        <v>101</v>
      </c>
      <c r="O2388" s="1" t="s">
        <v>13451</v>
      </c>
      <c r="P2388" s="1" t="s">
        <v>13452</v>
      </c>
      <c r="Q2388">
        <v>127</v>
      </c>
      <c r="R2388">
        <v>12</v>
      </c>
      <c r="S2388">
        <v>115</v>
      </c>
      <c r="T2388">
        <v>40</v>
      </c>
      <c r="U2388">
        <v>12</v>
      </c>
      <c r="V2388">
        <v>160</v>
      </c>
      <c r="W2388" s="1" t="s">
        <v>52</v>
      </c>
      <c r="X2388" s="1" t="s">
        <v>53</v>
      </c>
      <c r="Y2388" s="1" t="s">
        <v>54</v>
      </c>
      <c r="Z2388">
        <v>3</v>
      </c>
      <c r="AA2388" s="2">
        <v>45885</v>
      </c>
      <c r="AB2388">
        <v>1206224.48</v>
      </c>
      <c r="AC2388">
        <v>1842797.81</v>
      </c>
      <c r="AD2388">
        <v>153190509</v>
      </c>
      <c r="AE2388" s="1" t="s">
        <v>55</v>
      </c>
      <c r="AF2388" s="2">
        <v>46146</v>
      </c>
      <c r="AG2388" s="2">
        <v>45899</v>
      </c>
      <c r="AH2388" s="2"/>
      <c r="AI2388" s="1" t="s">
        <v>91</v>
      </c>
      <c r="AJ2388" s="1" t="s">
        <v>92</v>
      </c>
    </row>
    <row r="2389" spans="1:36">
      <c r="A2389" s="1" t="s">
        <v>13453</v>
      </c>
      <c r="B2389" s="1" t="s">
        <v>13454</v>
      </c>
      <c r="C2389" s="1" t="s">
        <v>13455</v>
      </c>
      <c r="D2389" s="1" t="s">
        <v>133</v>
      </c>
      <c r="E2389" s="1" t="s">
        <v>134</v>
      </c>
      <c r="F2389" s="1" t="s">
        <v>135</v>
      </c>
      <c r="G2389" s="1" t="s">
        <v>706</v>
      </c>
      <c r="H2389" s="1" t="s">
        <v>137</v>
      </c>
      <c r="I2389" s="1" t="s">
        <v>44</v>
      </c>
      <c r="J2389" t="s">
        <v>65</v>
      </c>
      <c r="K2389" t="s">
        <v>66</v>
      </c>
      <c r="L2389" s="1" t="s">
        <v>171</v>
      </c>
      <c r="M2389" s="1" t="s">
        <v>114</v>
      </c>
      <c r="N2389" s="1" t="s">
        <v>203</v>
      </c>
      <c r="O2389" s="1" t="s">
        <v>13456</v>
      </c>
      <c r="P2389" s="1" t="s">
        <v>13457</v>
      </c>
      <c r="Q2389">
        <v>53</v>
      </c>
      <c r="R2389">
        <v>18</v>
      </c>
      <c r="S2389">
        <v>35</v>
      </c>
      <c r="T2389">
        <v>15</v>
      </c>
      <c r="U2389">
        <v>7</v>
      </c>
      <c r="V2389">
        <v>90</v>
      </c>
      <c r="W2389" s="1" t="s">
        <v>444</v>
      </c>
      <c r="X2389" s="1" t="s">
        <v>445</v>
      </c>
      <c r="Y2389" s="1" t="s">
        <v>74</v>
      </c>
      <c r="Z2389">
        <v>16</v>
      </c>
      <c r="AA2389" s="2">
        <v>45741</v>
      </c>
      <c r="AB2389">
        <v>30733.38</v>
      </c>
      <c r="AC2389">
        <v>41427.129999999997</v>
      </c>
      <c r="AD2389">
        <v>1628869.14</v>
      </c>
      <c r="AE2389" s="1" t="s">
        <v>55</v>
      </c>
      <c r="AF2389" s="2">
        <v>46148</v>
      </c>
      <c r="AG2389" s="2">
        <v>45755</v>
      </c>
      <c r="AH2389" s="2">
        <v>46596</v>
      </c>
      <c r="AI2389" s="1" t="s">
        <v>91</v>
      </c>
      <c r="AJ2389" s="1" t="s">
        <v>92</v>
      </c>
    </row>
    <row r="2390" spans="1:36">
      <c r="A2390" s="1" t="s">
        <v>13458</v>
      </c>
      <c r="B2390" s="1" t="s">
        <v>13459</v>
      </c>
      <c r="C2390" s="1" t="s">
        <v>13460</v>
      </c>
      <c r="D2390" s="1" t="s">
        <v>371</v>
      </c>
      <c r="E2390" s="1" t="s">
        <v>62</v>
      </c>
      <c r="F2390" s="1" t="s">
        <v>111</v>
      </c>
      <c r="G2390" s="1" t="s">
        <v>187</v>
      </c>
      <c r="H2390" s="1" t="s">
        <v>43</v>
      </c>
      <c r="I2390" s="1" t="s">
        <v>44</v>
      </c>
      <c r="J2390" t="s">
        <v>82</v>
      </c>
      <c r="K2390" t="s">
        <v>83</v>
      </c>
      <c r="L2390" s="1" t="s">
        <v>5442</v>
      </c>
      <c r="M2390" s="1" t="s">
        <v>168</v>
      </c>
      <c r="N2390" s="1" t="s">
        <v>236</v>
      </c>
      <c r="O2390" s="1" t="s">
        <v>13461</v>
      </c>
      <c r="P2390" s="1" t="s">
        <v>10984</v>
      </c>
      <c r="Q2390">
        <v>18</v>
      </c>
      <c r="R2390">
        <v>0</v>
      </c>
      <c r="S2390">
        <v>18</v>
      </c>
      <c r="T2390">
        <v>10</v>
      </c>
      <c r="U2390">
        <v>3</v>
      </c>
      <c r="V2390">
        <v>60</v>
      </c>
      <c r="W2390" s="1" t="s">
        <v>151</v>
      </c>
      <c r="X2390" s="1" t="s">
        <v>152</v>
      </c>
      <c r="Y2390" s="1" t="s">
        <v>153</v>
      </c>
      <c r="Z2390">
        <v>35</v>
      </c>
      <c r="AA2390" s="2">
        <v>46182</v>
      </c>
      <c r="AB2390">
        <v>46196.21</v>
      </c>
      <c r="AC2390">
        <v>59634.79</v>
      </c>
      <c r="AD2390">
        <v>831531.78</v>
      </c>
      <c r="AE2390" s="1" t="s">
        <v>55</v>
      </c>
      <c r="AF2390" s="2">
        <v>46186</v>
      </c>
      <c r="AG2390" s="2">
        <v>46183</v>
      </c>
      <c r="AH2390" s="2"/>
      <c r="AI2390" s="1" t="s">
        <v>91</v>
      </c>
      <c r="AJ2390" s="1" t="s">
        <v>92</v>
      </c>
    </row>
    <row r="2391" spans="1:36">
      <c r="A2391" s="1" t="s">
        <v>13462</v>
      </c>
      <c r="B2391" s="1" t="s">
        <v>13463</v>
      </c>
      <c r="C2391" s="1" t="s">
        <v>13464</v>
      </c>
      <c r="D2391" s="1" t="s">
        <v>303</v>
      </c>
      <c r="E2391" s="1" t="s">
        <v>146</v>
      </c>
      <c r="F2391" s="1" t="s">
        <v>63</v>
      </c>
      <c r="G2391" s="1" t="s">
        <v>304</v>
      </c>
      <c r="H2391" s="1" t="s">
        <v>43</v>
      </c>
      <c r="I2391" s="1" t="s">
        <v>44</v>
      </c>
      <c r="J2391" t="s">
        <v>65</v>
      </c>
      <c r="K2391" t="s">
        <v>66</v>
      </c>
      <c r="L2391" s="1" t="s">
        <v>13465</v>
      </c>
      <c r="M2391" s="1" t="s">
        <v>68</v>
      </c>
      <c r="N2391" s="1" t="s">
        <v>101</v>
      </c>
      <c r="O2391" s="1" t="s">
        <v>13466</v>
      </c>
      <c r="P2391" s="1" t="s">
        <v>13467</v>
      </c>
      <c r="Q2391">
        <v>56</v>
      </c>
      <c r="R2391">
        <v>5</v>
      </c>
      <c r="S2391">
        <v>51</v>
      </c>
      <c r="T2391">
        <v>25</v>
      </c>
      <c r="U2391">
        <v>10</v>
      </c>
      <c r="V2391">
        <v>250</v>
      </c>
      <c r="W2391" s="1" t="s">
        <v>161</v>
      </c>
      <c r="X2391" s="1" t="s">
        <v>162</v>
      </c>
      <c r="Y2391" s="1" t="s">
        <v>54</v>
      </c>
      <c r="Z2391">
        <v>8</v>
      </c>
      <c r="AA2391" s="2">
        <v>46135</v>
      </c>
      <c r="AB2391">
        <v>68613.14</v>
      </c>
      <c r="AC2391">
        <v>97092</v>
      </c>
      <c r="AD2391">
        <v>3842335.84</v>
      </c>
      <c r="AE2391" s="1" t="s">
        <v>55</v>
      </c>
      <c r="AF2391" s="2">
        <v>46164</v>
      </c>
      <c r="AG2391" s="2">
        <v>46136</v>
      </c>
      <c r="AH2391" s="2">
        <v>46724</v>
      </c>
      <c r="AI2391" s="1" t="s">
        <v>91</v>
      </c>
      <c r="AJ2391" s="1" t="s">
        <v>92</v>
      </c>
    </row>
    <row r="2392" spans="1:36">
      <c r="A2392" s="1" t="s">
        <v>13468</v>
      </c>
      <c r="B2392" s="1" t="s">
        <v>13469</v>
      </c>
      <c r="C2392" s="1" t="s">
        <v>13470</v>
      </c>
      <c r="D2392" s="1" t="s">
        <v>39</v>
      </c>
      <c r="E2392" s="1" t="s">
        <v>40</v>
      </c>
      <c r="F2392" s="1" t="s">
        <v>41</v>
      </c>
      <c r="G2392" s="1" t="s">
        <v>147</v>
      </c>
      <c r="H2392" s="1" t="s">
        <v>43</v>
      </c>
      <c r="I2392" s="1" t="s">
        <v>44</v>
      </c>
      <c r="J2392" t="s">
        <v>65</v>
      </c>
      <c r="K2392" t="s">
        <v>66</v>
      </c>
      <c r="L2392" s="1" t="s">
        <v>13471</v>
      </c>
      <c r="M2392" s="1" t="s">
        <v>100</v>
      </c>
      <c r="N2392" s="1" t="s">
        <v>101</v>
      </c>
      <c r="O2392" s="1" t="s">
        <v>13472</v>
      </c>
      <c r="P2392" s="1" t="s">
        <v>13473</v>
      </c>
      <c r="Q2392">
        <v>70</v>
      </c>
      <c r="R2392">
        <v>25</v>
      </c>
      <c r="S2392">
        <v>45</v>
      </c>
      <c r="T2392">
        <v>10</v>
      </c>
      <c r="U2392">
        <v>3</v>
      </c>
      <c r="V2392">
        <v>80</v>
      </c>
      <c r="W2392" s="1" t="s">
        <v>229</v>
      </c>
      <c r="X2392" s="1" t="s">
        <v>230</v>
      </c>
      <c r="Y2392" s="1" t="s">
        <v>153</v>
      </c>
      <c r="Z2392">
        <v>34</v>
      </c>
      <c r="AA2392" s="2">
        <v>46116</v>
      </c>
      <c r="AB2392">
        <v>35909.83</v>
      </c>
      <c r="AC2392">
        <v>51187.75</v>
      </c>
      <c r="AD2392">
        <v>2513688.1</v>
      </c>
      <c r="AE2392" s="1" t="s">
        <v>55</v>
      </c>
      <c r="AF2392" s="2">
        <v>46147</v>
      </c>
      <c r="AG2392" s="2">
        <v>46126</v>
      </c>
      <c r="AH2392" s="2"/>
      <c r="AI2392" s="1" t="s">
        <v>91</v>
      </c>
      <c r="AJ2392" s="1" t="s">
        <v>92</v>
      </c>
    </row>
    <row r="2393" spans="1:36">
      <c r="A2393" s="1" t="s">
        <v>13474</v>
      </c>
      <c r="B2393" s="1" t="s">
        <v>13475</v>
      </c>
      <c r="C2393" s="1" t="s">
        <v>13476</v>
      </c>
      <c r="D2393" s="1" t="s">
        <v>145</v>
      </c>
      <c r="E2393" s="1" t="s">
        <v>146</v>
      </c>
      <c r="F2393" s="1" t="s">
        <v>41</v>
      </c>
      <c r="G2393" s="1" t="s">
        <v>786</v>
      </c>
      <c r="H2393" s="1" t="s">
        <v>43</v>
      </c>
      <c r="I2393" s="1" t="s">
        <v>44</v>
      </c>
      <c r="J2393" t="s">
        <v>45</v>
      </c>
      <c r="K2393" t="s">
        <v>46</v>
      </c>
      <c r="L2393" s="1" t="s">
        <v>8893</v>
      </c>
      <c r="M2393" s="1" t="s">
        <v>100</v>
      </c>
      <c r="N2393" s="1" t="s">
        <v>69</v>
      </c>
      <c r="O2393" s="1" t="s">
        <v>13477</v>
      </c>
      <c r="P2393" s="1" t="s">
        <v>13478</v>
      </c>
      <c r="Q2393">
        <v>147</v>
      </c>
      <c r="R2393">
        <v>8</v>
      </c>
      <c r="S2393">
        <v>139</v>
      </c>
      <c r="T2393">
        <v>40</v>
      </c>
      <c r="U2393">
        <v>16</v>
      </c>
      <c r="V2393">
        <v>240</v>
      </c>
      <c r="W2393" s="1" t="s">
        <v>52</v>
      </c>
      <c r="X2393" s="1" t="s">
        <v>53</v>
      </c>
      <c r="Y2393" s="1" t="s">
        <v>54</v>
      </c>
      <c r="Z2393">
        <v>3</v>
      </c>
      <c r="AA2393" s="2">
        <v>46082</v>
      </c>
      <c r="AB2393">
        <v>151631.66</v>
      </c>
      <c r="AC2393">
        <v>201998.62</v>
      </c>
      <c r="AD2393">
        <v>22289854.02</v>
      </c>
      <c r="AE2393" s="1" t="s">
        <v>55</v>
      </c>
      <c r="AF2393" s="2">
        <v>46158</v>
      </c>
      <c r="AG2393" s="2">
        <v>46087</v>
      </c>
      <c r="AH2393" s="2"/>
      <c r="AI2393" s="1" t="s">
        <v>91</v>
      </c>
      <c r="AJ2393" s="1" t="s">
        <v>92</v>
      </c>
    </row>
    <row r="2394" spans="1:36">
      <c r="A2394" s="1" t="s">
        <v>13479</v>
      </c>
      <c r="B2394" s="1" t="s">
        <v>13480</v>
      </c>
      <c r="C2394" s="1" t="s">
        <v>13481</v>
      </c>
      <c r="D2394" s="1" t="s">
        <v>2078</v>
      </c>
      <c r="E2394" s="1" t="s">
        <v>243</v>
      </c>
      <c r="F2394" s="1" t="s">
        <v>244</v>
      </c>
      <c r="G2394" s="1" t="s">
        <v>245</v>
      </c>
      <c r="H2394" s="1" t="s">
        <v>43</v>
      </c>
      <c r="I2394" s="1" t="s">
        <v>44</v>
      </c>
      <c r="J2394" t="s">
        <v>82</v>
      </c>
      <c r="K2394" t="s">
        <v>83</v>
      </c>
      <c r="L2394" s="1" t="s">
        <v>5005</v>
      </c>
      <c r="M2394" s="1" t="s">
        <v>114</v>
      </c>
      <c r="N2394" s="1" t="s">
        <v>69</v>
      </c>
      <c r="O2394" s="1" t="s">
        <v>13482</v>
      </c>
      <c r="P2394" s="1" t="s">
        <v>13483</v>
      </c>
      <c r="Q2394">
        <v>32</v>
      </c>
      <c r="R2394">
        <v>7</v>
      </c>
      <c r="S2394">
        <v>25</v>
      </c>
      <c r="T2394">
        <v>10</v>
      </c>
      <c r="U2394">
        <v>4</v>
      </c>
      <c r="V2394">
        <v>40</v>
      </c>
      <c r="W2394" s="1" t="s">
        <v>308</v>
      </c>
      <c r="X2394" s="1" t="s">
        <v>309</v>
      </c>
      <c r="Y2394" s="1" t="s">
        <v>74</v>
      </c>
      <c r="Z2394">
        <v>20</v>
      </c>
      <c r="AA2394" s="2">
        <v>46148</v>
      </c>
      <c r="AB2394">
        <v>234278.2</v>
      </c>
      <c r="AC2394">
        <v>293025.44</v>
      </c>
      <c r="AD2394">
        <v>7496902.4000000004</v>
      </c>
      <c r="AE2394" s="1" t="s">
        <v>55</v>
      </c>
      <c r="AF2394" s="2">
        <v>46163</v>
      </c>
      <c r="AG2394" s="2">
        <v>46149</v>
      </c>
      <c r="AH2394" s="2"/>
      <c r="AI2394" s="1" t="s">
        <v>91</v>
      </c>
      <c r="AJ2394" s="1" t="s">
        <v>92</v>
      </c>
    </row>
    <row r="2395" spans="1:36">
      <c r="A2395" s="1" t="s">
        <v>13484</v>
      </c>
      <c r="B2395" s="1" t="s">
        <v>13485</v>
      </c>
      <c r="C2395" s="1" t="s">
        <v>13486</v>
      </c>
      <c r="D2395" s="1" t="s">
        <v>426</v>
      </c>
      <c r="E2395" s="1" t="s">
        <v>146</v>
      </c>
      <c r="F2395" s="1" t="s">
        <v>266</v>
      </c>
      <c r="G2395" s="1" t="s">
        <v>313</v>
      </c>
      <c r="H2395" s="1" t="s">
        <v>43</v>
      </c>
      <c r="I2395" s="1" t="s">
        <v>44</v>
      </c>
      <c r="J2395" t="s">
        <v>82</v>
      </c>
      <c r="K2395" t="s">
        <v>83</v>
      </c>
      <c r="L2395" s="1" t="s">
        <v>13487</v>
      </c>
      <c r="M2395" s="1" t="s">
        <v>168</v>
      </c>
      <c r="N2395" s="1" t="s">
        <v>194</v>
      </c>
      <c r="O2395" s="1" t="s">
        <v>13488</v>
      </c>
      <c r="P2395" s="1" t="s">
        <v>13489</v>
      </c>
      <c r="Q2395">
        <v>260</v>
      </c>
      <c r="R2395">
        <v>97</v>
      </c>
      <c r="S2395">
        <v>163</v>
      </c>
      <c r="T2395">
        <v>50</v>
      </c>
      <c r="U2395">
        <v>20</v>
      </c>
      <c r="V2395">
        <v>200</v>
      </c>
      <c r="W2395" s="1" t="s">
        <v>104</v>
      </c>
      <c r="X2395" s="1" t="s">
        <v>105</v>
      </c>
      <c r="Y2395" s="1" t="s">
        <v>54</v>
      </c>
      <c r="Z2395">
        <v>4</v>
      </c>
      <c r="AA2395" s="2">
        <v>45772</v>
      </c>
      <c r="AB2395">
        <v>370745.82</v>
      </c>
      <c r="AC2395">
        <v>541151.34</v>
      </c>
      <c r="AD2395">
        <v>96393913.200000003</v>
      </c>
      <c r="AE2395" s="1" t="s">
        <v>55</v>
      </c>
      <c r="AF2395" s="2">
        <v>46201</v>
      </c>
      <c r="AG2395" s="2">
        <v>45782</v>
      </c>
      <c r="AH2395" s="2"/>
      <c r="AI2395" s="1" t="s">
        <v>410</v>
      </c>
      <c r="AJ2395" s="1" t="s">
        <v>92</v>
      </c>
    </row>
    <row r="2396" spans="1:36">
      <c r="A2396" s="1" t="s">
        <v>13490</v>
      </c>
      <c r="B2396" s="1" t="s">
        <v>13491</v>
      </c>
      <c r="C2396" s="1" t="s">
        <v>13492</v>
      </c>
      <c r="D2396" s="1" t="s">
        <v>426</v>
      </c>
      <c r="E2396" s="1" t="s">
        <v>146</v>
      </c>
      <c r="F2396" s="1" t="s">
        <v>217</v>
      </c>
      <c r="G2396" s="1" t="s">
        <v>276</v>
      </c>
      <c r="H2396" s="1" t="s">
        <v>43</v>
      </c>
      <c r="I2396" s="1" t="s">
        <v>44</v>
      </c>
      <c r="J2396" t="s">
        <v>45</v>
      </c>
      <c r="K2396" t="s">
        <v>46</v>
      </c>
      <c r="L2396" s="1" t="s">
        <v>2710</v>
      </c>
      <c r="M2396" s="1" t="s">
        <v>139</v>
      </c>
      <c r="N2396" s="1" t="s">
        <v>115</v>
      </c>
      <c r="O2396" s="1" t="s">
        <v>13493</v>
      </c>
      <c r="P2396" s="1" t="s">
        <v>13494</v>
      </c>
      <c r="Q2396">
        <v>192</v>
      </c>
      <c r="R2396">
        <v>63</v>
      </c>
      <c r="S2396">
        <v>129</v>
      </c>
      <c r="T2396">
        <v>100</v>
      </c>
      <c r="U2396">
        <v>30</v>
      </c>
      <c r="V2396">
        <v>600</v>
      </c>
      <c r="W2396" s="1" t="s">
        <v>151</v>
      </c>
      <c r="X2396" s="1" t="s">
        <v>152</v>
      </c>
      <c r="Y2396" s="1" t="s">
        <v>153</v>
      </c>
      <c r="Z2396">
        <v>33</v>
      </c>
      <c r="AA2396" s="2">
        <v>45929</v>
      </c>
      <c r="AB2396">
        <v>596209.14</v>
      </c>
      <c r="AC2396">
        <v>788364.52</v>
      </c>
      <c r="AD2396">
        <v>114472154.90000001</v>
      </c>
      <c r="AE2396" s="1" t="s">
        <v>55</v>
      </c>
      <c r="AF2396" s="2">
        <v>46160</v>
      </c>
      <c r="AG2396" s="2">
        <v>45944</v>
      </c>
      <c r="AH2396" s="2"/>
      <c r="AI2396" s="1" t="s">
        <v>91</v>
      </c>
      <c r="AJ2396" s="1" t="s">
        <v>92</v>
      </c>
    </row>
    <row r="2397" spans="1:36">
      <c r="A2397" s="1" t="s">
        <v>13495</v>
      </c>
      <c r="B2397" s="1" t="s">
        <v>13496</v>
      </c>
      <c r="C2397" s="1" t="s">
        <v>13497</v>
      </c>
      <c r="D2397" s="1" t="s">
        <v>225</v>
      </c>
      <c r="E2397" s="1" t="s">
        <v>40</v>
      </c>
      <c r="F2397" s="1" t="s">
        <v>266</v>
      </c>
      <c r="G2397" s="1" t="s">
        <v>200</v>
      </c>
      <c r="H2397" s="1" t="s">
        <v>43</v>
      </c>
      <c r="I2397" s="1" t="s">
        <v>44</v>
      </c>
      <c r="J2397" t="s">
        <v>65</v>
      </c>
      <c r="K2397" t="s">
        <v>66</v>
      </c>
      <c r="L2397" s="1" t="s">
        <v>3903</v>
      </c>
      <c r="M2397" s="1" t="s">
        <v>68</v>
      </c>
      <c r="N2397" s="1" t="s">
        <v>101</v>
      </c>
      <c r="O2397" s="1" t="s">
        <v>13498</v>
      </c>
      <c r="P2397" s="1" t="s">
        <v>13499</v>
      </c>
      <c r="Q2397">
        <v>183</v>
      </c>
      <c r="R2397">
        <v>70</v>
      </c>
      <c r="S2397">
        <v>113</v>
      </c>
      <c r="T2397">
        <v>60</v>
      </c>
      <c r="U2397">
        <v>18</v>
      </c>
      <c r="V2397">
        <v>240</v>
      </c>
      <c r="W2397" s="1" t="s">
        <v>72</v>
      </c>
      <c r="X2397" s="1" t="s">
        <v>73</v>
      </c>
      <c r="Y2397" s="1" t="s">
        <v>74</v>
      </c>
      <c r="Z2397">
        <v>18</v>
      </c>
      <c r="AA2397" s="2">
        <v>45854</v>
      </c>
      <c r="AB2397">
        <v>132027.84</v>
      </c>
      <c r="AC2397">
        <v>164197.99</v>
      </c>
      <c r="AD2397">
        <v>24161094.719999999</v>
      </c>
      <c r="AE2397" s="1" t="s">
        <v>55</v>
      </c>
      <c r="AF2397" s="2">
        <v>46144</v>
      </c>
      <c r="AG2397" s="2">
        <v>45855</v>
      </c>
      <c r="AH2397" s="2"/>
      <c r="AI2397" s="1" t="s">
        <v>91</v>
      </c>
      <c r="AJ2397" s="1" t="s">
        <v>92</v>
      </c>
    </row>
    <row r="2398" spans="1:36">
      <c r="A2398" s="1" t="s">
        <v>13500</v>
      </c>
      <c r="B2398" s="1" t="s">
        <v>13501</v>
      </c>
      <c r="C2398" s="1" t="s">
        <v>13502</v>
      </c>
      <c r="D2398" s="1" t="s">
        <v>1515</v>
      </c>
      <c r="E2398" s="1" t="s">
        <v>62</v>
      </c>
      <c r="F2398" s="1" t="s">
        <v>97</v>
      </c>
      <c r="G2398" s="1" t="s">
        <v>218</v>
      </c>
      <c r="H2398" s="1" t="s">
        <v>43</v>
      </c>
      <c r="I2398" s="1" t="s">
        <v>44</v>
      </c>
      <c r="J2398" t="s">
        <v>65</v>
      </c>
      <c r="K2398" t="s">
        <v>66</v>
      </c>
      <c r="L2398" s="1" t="s">
        <v>171</v>
      </c>
      <c r="M2398" s="1" t="s">
        <v>68</v>
      </c>
      <c r="N2398" s="1" t="s">
        <v>115</v>
      </c>
      <c r="O2398" s="1" t="s">
        <v>13503</v>
      </c>
      <c r="P2398" s="1" t="s">
        <v>13504</v>
      </c>
      <c r="Q2398">
        <v>-2</v>
      </c>
      <c r="R2398">
        <v>91</v>
      </c>
      <c r="S2398">
        <v>181</v>
      </c>
      <c r="T2398">
        <v>75</v>
      </c>
      <c r="U2398">
        <v>30</v>
      </c>
      <c r="V2398">
        <v>750</v>
      </c>
      <c r="W2398" s="1" t="s">
        <v>181</v>
      </c>
      <c r="X2398" s="1" t="s">
        <v>182</v>
      </c>
      <c r="Y2398" s="1" t="s">
        <v>54</v>
      </c>
      <c r="Z2398">
        <v>10</v>
      </c>
      <c r="AA2398" s="2"/>
      <c r="AB2398">
        <v>395924.11</v>
      </c>
      <c r="AC2398">
        <v>509690.81</v>
      </c>
      <c r="AD2398">
        <v>107691357.90000001</v>
      </c>
      <c r="AE2398" s="1" t="s">
        <v>55</v>
      </c>
      <c r="AF2398" s="2">
        <v>46182</v>
      </c>
      <c r="AG2398" s="2">
        <v>45692</v>
      </c>
      <c r="AH2398" s="2"/>
      <c r="AI2398" s="1" t="s">
        <v>91</v>
      </c>
      <c r="AJ2398" s="1" t="s">
        <v>92</v>
      </c>
    </row>
    <row r="2399" spans="1:36">
      <c r="A2399" s="1" t="s">
        <v>13505</v>
      </c>
      <c r="B2399" s="1" t="s">
        <v>13506</v>
      </c>
      <c r="C2399" s="1" t="s">
        <v>13507</v>
      </c>
      <c r="D2399" s="1" t="s">
        <v>399</v>
      </c>
      <c r="E2399" s="1" t="s">
        <v>110</v>
      </c>
      <c r="F2399" s="1" t="s">
        <v>363</v>
      </c>
      <c r="G2399" s="1" t="s">
        <v>400</v>
      </c>
      <c r="H2399" s="1" t="s">
        <v>43</v>
      </c>
      <c r="I2399" s="1" t="s">
        <v>201</v>
      </c>
      <c r="J2399" t="s">
        <v>65</v>
      </c>
      <c r="K2399" t="s">
        <v>66</v>
      </c>
      <c r="L2399" s="1" t="s">
        <v>13508</v>
      </c>
      <c r="M2399" s="1" t="s">
        <v>100</v>
      </c>
      <c r="N2399" s="1" t="s">
        <v>203</v>
      </c>
      <c r="O2399" s="1" t="s">
        <v>13509</v>
      </c>
      <c r="P2399" s="1" t="s">
        <v>13510</v>
      </c>
      <c r="Q2399">
        <v>0</v>
      </c>
      <c r="R2399">
        <v>0</v>
      </c>
      <c r="S2399">
        <v>0</v>
      </c>
      <c r="T2399">
        <v>20</v>
      </c>
      <c r="U2399">
        <v>10</v>
      </c>
      <c r="V2399">
        <v>120</v>
      </c>
      <c r="W2399" s="1" t="s">
        <v>229</v>
      </c>
      <c r="X2399" s="1" t="s">
        <v>230</v>
      </c>
      <c r="Y2399" s="1" t="s">
        <v>153</v>
      </c>
      <c r="Z2399">
        <v>31</v>
      </c>
      <c r="AA2399" s="2">
        <v>45861</v>
      </c>
      <c r="AB2399">
        <v>55876.480000000003</v>
      </c>
      <c r="AC2399">
        <v>73372.14</v>
      </c>
      <c r="AD2399">
        <v>0</v>
      </c>
      <c r="AE2399" s="1" t="s">
        <v>55</v>
      </c>
      <c r="AF2399" s="2">
        <v>46184</v>
      </c>
      <c r="AG2399" s="2">
        <v>45868</v>
      </c>
      <c r="AH2399" s="2"/>
      <c r="AI2399" s="1" t="s">
        <v>56</v>
      </c>
      <c r="AJ2399" s="1" t="s">
        <v>57</v>
      </c>
    </row>
    <row r="2400" spans="1:36">
      <c r="A2400" s="1" t="s">
        <v>13511</v>
      </c>
      <c r="B2400" s="1" t="s">
        <v>13512</v>
      </c>
      <c r="C2400" s="1" t="s">
        <v>13513</v>
      </c>
      <c r="D2400" s="1" t="s">
        <v>1240</v>
      </c>
      <c r="E2400" s="1" t="s">
        <v>243</v>
      </c>
      <c r="F2400" s="1" t="s">
        <v>244</v>
      </c>
      <c r="G2400" s="1" t="s">
        <v>509</v>
      </c>
      <c r="H2400" s="1" t="s">
        <v>43</v>
      </c>
      <c r="I2400" s="1" t="s">
        <v>44</v>
      </c>
      <c r="J2400" t="s">
        <v>82</v>
      </c>
      <c r="K2400" t="s">
        <v>83</v>
      </c>
      <c r="L2400" s="1" t="s">
        <v>4967</v>
      </c>
      <c r="M2400" s="1" t="s">
        <v>85</v>
      </c>
      <c r="N2400" s="1" t="s">
        <v>69</v>
      </c>
      <c r="O2400" s="1" t="s">
        <v>13514</v>
      </c>
      <c r="P2400" s="1" t="s">
        <v>13515</v>
      </c>
      <c r="Q2400">
        <v>21</v>
      </c>
      <c r="R2400">
        <v>6</v>
      </c>
      <c r="S2400">
        <v>15</v>
      </c>
      <c r="T2400">
        <v>20</v>
      </c>
      <c r="U2400">
        <v>6</v>
      </c>
      <c r="V2400">
        <v>100</v>
      </c>
      <c r="W2400" s="1" t="s">
        <v>259</v>
      </c>
      <c r="X2400" s="1" t="s">
        <v>260</v>
      </c>
      <c r="Y2400" s="1" t="s">
        <v>54</v>
      </c>
      <c r="Z2400">
        <v>10</v>
      </c>
      <c r="AA2400" s="2">
        <v>46103</v>
      </c>
      <c r="AB2400">
        <v>257724.93</v>
      </c>
      <c r="AC2400">
        <v>359846.13</v>
      </c>
      <c r="AD2400">
        <v>5412223.5300000003</v>
      </c>
      <c r="AE2400" s="1" t="s">
        <v>55</v>
      </c>
      <c r="AF2400" s="2">
        <v>46150</v>
      </c>
      <c r="AG2400" s="2">
        <v>46115</v>
      </c>
      <c r="AH2400" s="2"/>
      <c r="AI2400" s="1" t="s">
        <v>91</v>
      </c>
      <c r="AJ2400" s="1" t="s">
        <v>92</v>
      </c>
    </row>
    <row r="2401" spans="1:36">
      <c r="A2401" s="1" t="s">
        <v>13516</v>
      </c>
      <c r="B2401" s="1" t="s">
        <v>13517</v>
      </c>
      <c r="C2401" s="1" t="s">
        <v>13518</v>
      </c>
      <c r="D2401" s="1" t="s">
        <v>303</v>
      </c>
      <c r="E2401" s="1" t="s">
        <v>146</v>
      </c>
      <c r="F2401" s="1" t="s">
        <v>63</v>
      </c>
      <c r="G2401" s="1" t="s">
        <v>384</v>
      </c>
      <c r="H2401" s="1" t="s">
        <v>43</v>
      </c>
      <c r="I2401" s="1" t="s">
        <v>44</v>
      </c>
      <c r="J2401" t="s">
        <v>45</v>
      </c>
      <c r="K2401" t="s">
        <v>46</v>
      </c>
      <c r="L2401" s="1" t="s">
        <v>13519</v>
      </c>
      <c r="M2401" s="1" t="s">
        <v>139</v>
      </c>
      <c r="N2401" s="1" t="s">
        <v>278</v>
      </c>
      <c r="O2401" s="1" t="s">
        <v>13520</v>
      </c>
      <c r="P2401" s="1" t="s">
        <v>13521</v>
      </c>
      <c r="Q2401">
        <v>986</v>
      </c>
      <c r="R2401">
        <v>166</v>
      </c>
      <c r="S2401">
        <v>820</v>
      </c>
      <c r="T2401">
        <v>100</v>
      </c>
      <c r="U2401">
        <v>50</v>
      </c>
      <c r="V2401">
        <v>1000</v>
      </c>
      <c r="W2401" s="1" t="s">
        <v>52</v>
      </c>
      <c r="X2401" s="1" t="s">
        <v>53</v>
      </c>
      <c r="Y2401" s="1" t="s">
        <v>54</v>
      </c>
      <c r="Z2401">
        <v>8</v>
      </c>
      <c r="AA2401" s="2">
        <v>46173</v>
      </c>
      <c r="AB2401">
        <v>127071.85</v>
      </c>
      <c r="AC2401">
        <v>167203.31</v>
      </c>
      <c r="AD2401">
        <v>125292844.09999999</v>
      </c>
      <c r="AE2401" s="1" t="s">
        <v>55</v>
      </c>
      <c r="AF2401" s="2">
        <v>46186</v>
      </c>
      <c r="AG2401" s="2">
        <v>46176</v>
      </c>
      <c r="AH2401" s="2">
        <v>46270</v>
      </c>
      <c r="AI2401" s="1" t="s">
        <v>91</v>
      </c>
      <c r="AJ2401" s="1" t="s">
        <v>92</v>
      </c>
    </row>
    <row r="2402" spans="1:36">
      <c r="A2402" s="1" t="s">
        <v>13522</v>
      </c>
      <c r="B2402" s="1" t="s">
        <v>13523</v>
      </c>
      <c r="C2402" s="1" t="s">
        <v>13524</v>
      </c>
      <c r="D2402" s="1" t="s">
        <v>253</v>
      </c>
      <c r="E2402" s="1" t="s">
        <v>254</v>
      </c>
      <c r="F2402" s="1" t="s">
        <v>217</v>
      </c>
      <c r="G2402" s="1" t="s">
        <v>487</v>
      </c>
      <c r="H2402" s="1" t="s">
        <v>43</v>
      </c>
      <c r="I2402" s="1" t="s">
        <v>44</v>
      </c>
      <c r="J2402" t="s">
        <v>65</v>
      </c>
      <c r="K2402" t="s">
        <v>66</v>
      </c>
      <c r="L2402" s="1" t="s">
        <v>480</v>
      </c>
      <c r="M2402" s="1" t="s">
        <v>114</v>
      </c>
      <c r="N2402" s="1" t="s">
        <v>49</v>
      </c>
      <c r="O2402" s="1" t="s">
        <v>13525</v>
      </c>
      <c r="P2402" s="1" t="s">
        <v>13526</v>
      </c>
      <c r="Q2402">
        <v>157</v>
      </c>
      <c r="R2402">
        <v>20</v>
      </c>
      <c r="S2402">
        <v>137</v>
      </c>
      <c r="T2402">
        <v>40</v>
      </c>
      <c r="U2402">
        <v>12</v>
      </c>
      <c r="V2402">
        <v>160</v>
      </c>
      <c r="W2402" s="1" t="s">
        <v>229</v>
      </c>
      <c r="X2402" s="1" t="s">
        <v>230</v>
      </c>
      <c r="Y2402" s="1" t="s">
        <v>153</v>
      </c>
      <c r="Z2402">
        <v>30</v>
      </c>
      <c r="AA2402" s="2">
        <v>45783</v>
      </c>
      <c r="AB2402">
        <v>317519.52</v>
      </c>
      <c r="AC2402">
        <v>382841.45</v>
      </c>
      <c r="AD2402">
        <v>49850564.640000001</v>
      </c>
      <c r="AE2402" s="1" t="s">
        <v>55</v>
      </c>
      <c r="AF2402" s="2">
        <v>46194</v>
      </c>
      <c r="AG2402" s="2">
        <v>45789</v>
      </c>
      <c r="AH2402" s="2"/>
      <c r="AI2402" s="1" t="s">
        <v>91</v>
      </c>
      <c r="AJ2402" s="1" t="s">
        <v>92</v>
      </c>
    </row>
    <row r="2403" spans="1:36">
      <c r="A2403" s="1" t="s">
        <v>13527</v>
      </c>
      <c r="B2403" s="1" t="s">
        <v>13528</v>
      </c>
      <c r="C2403" s="1" t="s">
        <v>13529</v>
      </c>
      <c r="D2403" s="1" t="s">
        <v>662</v>
      </c>
      <c r="E2403" s="1" t="s">
        <v>186</v>
      </c>
      <c r="F2403" s="1" t="s">
        <v>80</v>
      </c>
      <c r="G2403" s="1" t="s">
        <v>176</v>
      </c>
      <c r="H2403" s="1" t="s">
        <v>43</v>
      </c>
      <c r="I2403" s="1" t="s">
        <v>44</v>
      </c>
      <c r="J2403" t="s">
        <v>45</v>
      </c>
      <c r="K2403" t="s">
        <v>46</v>
      </c>
      <c r="L2403" s="1" t="s">
        <v>13530</v>
      </c>
      <c r="M2403" s="1" t="s">
        <v>168</v>
      </c>
      <c r="N2403" s="1" t="s">
        <v>236</v>
      </c>
      <c r="O2403" s="1" t="s">
        <v>1283</v>
      </c>
      <c r="P2403" s="1" t="s">
        <v>13531</v>
      </c>
      <c r="Q2403">
        <v>10</v>
      </c>
      <c r="R2403">
        <v>1</v>
      </c>
      <c r="S2403">
        <v>9</v>
      </c>
      <c r="T2403">
        <v>20</v>
      </c>
      <c r="U2403">
        <v>6</v>
      </c>
      <c r="V2403">
        <v>160</v>
      </c>
      <c r="W2403" s="1" t="s">
        <v>72</v>
      </c>
      <c r="X2403" s="1" t="s">
        <v>73</v>
      </c>
      <c r="Y2403" s="1" t="s">
        <v>74</v>
      </c>
      <c r="Z2403">
        <v>19</v>
      </c>
      <c r="AA2403" s="2">
        <v>46091</v>
      </c>
      <c r="AB2403">
        <v>1371657.68</v>
      </c>
      <c r="AC2403">
        <v>2102951.34</v>
      </c>
      <c r="AD2403">
        <v>13716576.800000001</v>
      </c>
      <c r="AE2403" s="1" t="s">
        <v>55</v>
      </c>
      <c r="AF2403" s="2">
        <v>46198</v>
      </c>
      <c r="AG2403" s="2">
        <v>46094</v>
      </c>
      <c r="AH2403" s="2"/>
      <c r="AI2403" s="1" t="s">
        <v>129</v>
      </c>
      <c r="AJ2403" s="1" t="s">
        <v>57</v>
      </c>
    </row>
    <row r="2404" spans="1:36">
      <c r="A2404" s="1" t="s">
        <v>13532</v>
      </c>
      <c r="B2404" s="1" t="s">
        <v>13533</v>
      </c>
      <c r="C2404" s="1" t="s">
        <v>13534</v>
      </c>
      <c r="D2404" s="1" t="s">
        <v>3456</v>
      </c>
      <c r="E2404" s="1" t="s">
        <v>110</v>
      </c>
      <c r="F2404" s="1" t="s">
        <v>363</v>
      </c>
      <c r="G2404" s="1" t="s">
        <v>434</v>
      </c>
      <c r="H2404" s="1" t="s">
        <v>43</v>
      </c>
      <c r="I2404" s="1" t="s">
        <v>44</v>
      </c>
      <c r="J2404" t="s">
        <v>45</v>
      </c>
      <c r="K2404" t="s">
        <v>46</v>
      </c>
      <c r="L2404" s="1" t="s">
        <v>5145</v>
      </c>
      <c r="M2404" s="1" t="s">
        <v>48</v>
      </c>
      <c r="N2404" s="1" t="s">
        <v>178</v>
      </c>
      <c r="O2404" s="1" t="s">
        <v>13535</v>
      </c>
      <c r="P2404" s="1" t="s">
        <v>13536</v>
      </c>
      <c r="Q2404">
        <v>193</v>
      </c>
      <c r="R2404">
        <v>8</v>
      </c>
      <c r="S2404">
        <v>185</v>
      </c>
      <c r="T2404">
        <v>30</v>
      </c>
      <c r="U2404">
        <v>15</v>
      </c>
      <c r="V2404">
        <v>120</v>
      </c>
      <c r="W2404" s="1" t="s">
        <v>72</v>
      </c>
      <c r="X2404" s="1" t="s">
        <v>73</v>
      </c>
      <c r="Y2404" s="1" t="s">
        <v>74</v>
      </c>
      <c r="Z2404">
        <v>19</v>
      </c>
      <c r="AA2404" s="2">
        <v>45721</v>
      </c>
      <c r="AB2404">
        <v>8837.14</v>
      </c>
      <c r="AC2404">
        <v>12852.49</v>
      </c>
      <c r="AD2404">
        <v>1705568.02</v>
      </c>
      <c r="AE2404" s="1" t="s">
        <v>55</v>
      </c>
      <c r="AF2404" s="2">
        <v>46146</v>
      </c>
      <c r="AG2404" s="2">
        <v>45733</v>
      </c>
      <c r="AH2404" s="2"/>
      <c r="AI2404" s="1" t="s">
        <v>410</v>
      </c>
      <c r="AJ2404" s="1" t="s">
        <v>92</v>
      </c>
    </row>
    <row r="2405" spans="1:36">
      <c r="A2405" s="1" t="s">
        <v>13537</v>
      </c>
      <c r="B2405" s="1" t="s">
        <v>13538</v>
      </c>
      <c r="C2405" s="1" t="s">
        <v>13539</v>
      </c>
      <c r="D2405" s="1" t="s">
        <v>133</v>
      </c>
      <c r="E2405" s="1" t="s">
        <v>134</v>
      </c>
      <c r="F2405" s="1" t="s">
        <v>135</v>
      </c>
      <c r="G2405" s="1" t="s">
        <v>136</v>
      </c>
      <c r="H2405" s="1" t="s">
        <v>137</v>
      </c>
      <c r="I2405" s="1" t="s">
        <v>44</v>
      </c>
      <c r="J2405" t="s">
        <v>45</v>
      </c>
      <c r="K2405" t="s">
        <v>46</v>
      </c>
      <c r="L2405" s="1" t="s">
        <v>13540</v>
      </c>
      <c r="M2405" s="1" t="s">
        <v>68</v>
      </c>
      <c r="N2405" s="1" t="s">
        <v>101</v>
      </c>
      <c r="O2405" s="1" t="s">
        <v>13541</v>
      </c>
      <c r="P2405" s="1" t="s">
        <v>13542</v>
      </c>
      <c r="Q2405">
        <v>23</v>
      </c>
      <c r="R2405">
        <v>5</v>
      </c>
      <c r="S2405">
        <v>18</v>
      </c>
      <c r="T2405">
        <v>100</v>
      </c>
      <c r="U2405">
        <v>40</v>
      </c>
      <c r="V2405">
        <v>800</v>
      </c>
      <c r="W2405" s="1" t="s">
        <v>249</v>
      </c>
      <c r="X2405" s="1" t="s">
        <v>375</v>
      </c>
      <c r="Y2405" s="1" t="s">
        <v>54</v>
      </c>
      <c r="Z2405">
        <v>9</v>
      </c>
      <c r="AA2405" s="2">
        <v>45671</v>
      </c>
      <c r="AB2405">
        <v>23321.56</v>
      </c>
      <c r="AC2405">
        <v>28268.42</v>
      </c>
      <c r="AD2405">
        <v>536395.88</v>
      </c>
      <c r="AE2405" s="1" t="s">
        <v>55</v>
      </c>
      <c r="AF2405" s="2">
        <v>46192</v>
      </c>
      <c r="AG2405" s="2">
        <v>45680</v>
      </c>
      <c r="AH2405" s="2">
        <v>46397</v>
      </c>
      <c r="AI2405" s="1" t="s">
        <v>129</v>
      </c>
      <c r="AJ2405" s="1" t="s">
        <v>57</v>
      </c>
    </row>
    <row r="2406" spans="1:36">
      <c r="A2406" s="1" t="s">
        <v>13543</v>
      </c>
      <c r="B2406" s="1" t="s">
        <v>13544</v>
      </c>
      <c r="C2406" s="1" t="s">
        <v>13545</v>
      </c>
      <c r="D2406" s="1" t="s">
        <v>274</v>
      </c>
      <c r="E2406" s="1" t="s">
        <v>275</v>
      </c>
      <c r="F2406" s="1" t="s">
        <v>266</v>
      </c>
      <c r="G2406" s="1" t="s">
        <v>276</v>
      </c>
      <c r="H2406" s="1" t="s">
        <v>43</v>
      </c>
      <c r="I2406" s="1" t="s">
        <v>44</v>
      </c>
      <c r="J2406" t="s">
        <v>45</v>
      </c>
      <c r="K2406" t="s">
        <v>46</v>
      </c>
      <c r="L2406" s="1" t="s">
        <v>2387</v>
      </c>
      <c r="M2406" s="1" t="s">
        <v>68</v>
      </c>
      <c r="N2406" s="1" t="s">
        <v>203</v>
      </c>
      <c r="O2406" s="1" t="s">
        <v>13546</v>
      </c>
      <c r="P2406" s="1" t="s">
        <v>13547</v>
      </c>
      <c r="Q2406">
        <v>215</v>
      </c>
      <c r="R2406">
        <v>62</v>
      </c>
      <c r="S2406">
        <v>153</v>
      </c>
      <c r="T2406">
        <v>25</v>
      </c>
      <c r="U2406">
        <v>12</v>
      </c>
      <c r="V2406">
        <v>200</v>
      </c>
      <c r="W2406" s="1" t="s">
        <v>259</v>
      </c>
      <c r="X2406" s="1" t="s">
        <v>260</v>
      </c>
      <c r="Y2406" s="1" t="s">
        <v>54</v>
      </c>
      <c r="Z2406">
        <v>6</v>
      </c>
      <c r="AA2406" s="2">
        <v>45688</v>
      </c>
      <c r="AB2406">
        <v>333749.96000000002</v>
      </c>
      <c r="AC2406">
        <v>452546.74</v>
      </c>
      <c r="AD2406">
        <v>71756241.400000006</v>
      </c>
      <c r="AE2406" s="1" t="s">
        <v>55</v>
      </c>
      <c r="AF2406" s="2">
        <v>46142</v>
      </c>
      <c r="AG2406" s="2">
        <v>45690</v>
      </c>
      <c r="AH2406" s="2"/>
      <c r="AI2406" s="1" t="s">
        <v>410</v>
      </c>
      <c r="AJ2406" s="1" t="s">
        <v>92</v>
      </c>
    </row>
    <row r="2407" spans="1:36">
      <c r="A2407" s="1" t="s">
        <v>13548</v>
      </c>
      <c r="B2407" s="1" t="s">
        <v>13549</v>
      </c>
      <c r="C2407" s="1" t="s">
        <v>13550</v>
      </c>
      <c r="D2407" s="1" t="s">
        <v>303</v>
      </c>
      <c r="E2407" s="1" t="s">
        <v>146</v>
      </c>
      <c r="F2407" s="1" t="s">
        <v>63</v>
      </c>
      <c r="G2407" s="1" t="s">
        <v>64</v>
      </c>
      <c r="H2407" s="1" t="s">
        <v>43</v>
      </c>
      <c r="I2407" s="1" t="s">
        <v>44</v>
      </c>
      <c r="J2407" t="s">
        <v>65</v>
      </c>
      <c r="K2407" t="s">
        <v>66</v>
      </c>
      <c r="L2407" s="1" t="s">
        <v>522</v>
      </c>
      <c r="M2407" s="1" t="s">
        <v>139</v>
      </c>
      <c r="N2407" s="1" t="s">
        <v>178</v>
      </c>
      <c r="O2407" s="1" t="s">
        <v>13551</v>
      </c>
      <c r="P2407" s="1" t="s">
        <v>13552</v>
      </c>
      <c r="Q2407">
        <v>79</v>
      </c>
      <c r="R2407">
        <v>21</v>
      </c>
      <c r="S2407">
        <v>58</v>
      </c>
      <c r="T2407">
        <v>20</v>
      </c>
      <c r="U2407">
        <v>8</v>
      </c>
      <c r="V2407">
        <v>200</v>
      </c>
      <c r="W2407" s="1" t="s">
        <v>52</v>
      </c>
      <c r="X2407" s="1" t="s">
        <v>53</v>
      </c>
      <c r="Y2407" s="1" t="s">
        <v>54</v>
      </c>
      <c r="Z2407">
        <v>7</v>
      </c>
      <c r="AA2407" s="2">
        <v>46060</v>
      </c>
      <c r="AB2407">
        <v>29442.57</v>
      </c>
      <c r="AC2407">
        <v>45423.01</v>
      </c>
      <c r="AD2407">
        <v>2325963.0299999998</v>
      </c>
      <c r="AE2407" s="1" t="s">
        <v>55</v>
      </c>
      <c r="AF2407" s="2">
        <v>46147</v>
      </c>
      <c r="AG2407" s="2">
        <v>46063</v>
      </c>
      <c r="AH2407" s="2">
        <v>46546</v>
      </c>
      <c r="AI2407" s="1" t="s">
        <v>91</v>
      </c>
      <c r="AJ2407" s="1" t="s">
        <v>92</v>
      </c>
    </row>
    <row r="2408" spans="1:36">
      <c r="A2408" s="1" t="s">
        <v>13553</v>
      </c>
      <c r="B2408" s="1" t="s">
        <v>13554</v>
      </c>
      <c r="C2408" s="1" t="s">
        <v>13555</v>
      </c>
      <c r="D2408" s="1" t="s">
        <v>274</v>
      </c>
      <c r="E2408" s="1" t="s">
        <v>275</v>
      </c>
      <c r="F2408" s="1" t="s">
        <v>266</v>
      </c>
      <c r="G2408" s="1" t="s">
        <v>267</v>
      </c>
      <c r="H2408" s="1" t="s">
        <v>43</v>
      </c>
      <c r="I2408" s="1" t="s">
        <v>44</v>
      </c>
      <c r="J2408" t="s">
        <v>45</v>
      </c>
      <c r="K2408" t="s">
        <v>46</v>
      </c>
      <c r="L2408" s="1" t="s">
        <v>7255</v>
      </c>
      <c r="M2408" s="1" t="s">
        <v>139</v>
      </c>
      <c r="N2408" s="1" t="s">
        <v>101</v>
      </c>
      <c r="O2408" s="1" t="s">
        <v>13556</v>
      </c>
      <c r="P2408" s="1" t="s">
        <v>13557</v>
      </c>
      <c r="Q2408">
        <v>18</v>
      </c>
      <c r="R2408">
        <v>6</v>
      </c>
      <c r="S2408">
        <v>12</v>
      </c>
      <c r="T2408">
        <v>15</v>
      </c>
      <c r="U2408">
        <v>4</v>
      </c>
      <c r="V2408">
        <v>75</v>
      </c>
      <c r="W2408" s="1" t="s">
        <v>259</v>
      </c>
      <c r="X2408" s="1" t="s">
        <v>260</v>
      </c>
      <c r="Y2408" s="1" t="s">
        <v>54</v>
      </c>
      <c r="Z2408">
        <v>9</v>
      </c>
      <c r="AA2408" s="2">
        <v>45704</v>
      </c>
      <c r="AB2408">
        <v>241472.68</v>
      </c>
      <c r="AC2408">
        <v>356363.95</v>
      </c>
      <c r="AD2408">
        <v>4346508.24</v>
      </c>
      <c r="AE2408" s="1" t="s">
        <v>55</v>
      </c>
      <c r="AF2408" s="2">
        <v>46199</v>
      </c>
      <c r="AG2408" s="2">
        <v>45715</v>
      </c>
      <c r="AH2408" s="2"/>
      <c r="AI2408" s="1" t="s">
        <v>91</v>
      </c>
      <c r="AJ2408" s="1" t="s">
        <v>92</v>
      </c>
    </row>
    <row r="2409" spans="1:36">
      <c r="A2409" s="1" t="s">
        <v>13558</v>
      </c>
      <c r="B2409" s="1" t="s">
        <v>13559</v>
      </c>
      <c r="C2409" s="1"/>
      <c r="D2409" s="1" t="s">
        <v>713</v>
      </c>
      <c r="E2409" s="1" t="s">
        <v>714</v>
      </c>
      <c r="F2409" s="1" t="s">
        <v>97</v>
      </c>
      <c r="G2409" s="1" t="s">
        <v>98</v>
      </c>
      <c r="H2409" s="1" t="s">
        <v>43</v>
      </c>
      <c r="I2409" s="1" t="s">
        <v>44</v>
      </c>
      <c r="J2409" t="s">
        <v>82</v>
      </c>
      <c r="K2409" t="s">
        <v>83</v>
      </c>
      <c r="L2409" s="1" t="s">
        <v>9345</v>
      </c>
      <c r="M2409" s="1" t="s">
        <v>68</v>
      </c>
      <c r="N2409" s="1" t="s">
        <v>49</v>
      </c>
      <c r="O2409" s="1" t="s">
        <v>13560</v>
      </c>
      <c r="P2409" s="1" t="s">
        <v>13561</v>
      </c>
      <c r="Q2409">
        <v>38</v>
      </c>
      <c r="R2409">
        <v>11</v>
      </c>
      <c r="S2409">
        <v>27</v>
      </c>
      <c r="T2409">
        <v>20</v>
      </c>
      <c r="U2409">
        <v>6</v>
      </c>
      <c r="V2409">
        <v>200</v>
      </c>
      <c r="W2409" s="1" t="s">
        <v>104</v>
      </c>
      <c r="X2409" s="1" t="s">
        <v>105</v>
      </c>
      <c r="Y2409" s="1" t="s">
        <v>54</v>
      </c>
      <c r="Z2409">
        <v>6</v>
      </c>
      <c r="AA2409" s="2">
        <v>45853</v>
      </c>
      <c r="AB2409">
        <v>52270.75</v>
      </c>
      <c r="AC2409">
        <v>74843.990000000005</v>
      </c>
      <c r="AD2409">
        <v>1986288.5</v>
      </c>
      <c r="AE2409" s="1" t="s">
        <v>55</v>
      </c>
      <c r="AF2409" s="2">
        <v>46164</v>
      </c>
      <c r="AG2409" s="2">
        <v>45865</v>
      </c>
      <c r="AH2409" s="2"/>
      <c r="AI2409" s="1" t="s">
        <v>91</v>
      </c>
      <c r="AJ2409" s="1" t="s">
        <v>92</v>
      </c>
    </row>
    <row r="2410" spans="1:36">
      <c r="A2410" s="1" t="s">
        <v>13562</v>
      </c>
      <c r="B2410" s="1" t="s">
        <v>13563</v>
      </c>
      <c r="C2410" s="1" t="s">
        <v>13564</v>
      </c>
      <c r="D2410" s="1" t="s">
        <v>2078</v>
      </c>
      <c r="E2410" s="1" t="s">
        <v>243</v>
      </c>
      <c r="F2410" s="1" t="s">
        <v>244</v>
      </c>
      <c r="G2410" s="1" t="s">
        <v>509</v>
      </c>
      <c r="H2410" s="1" t="s">
        <v>43</v>
      </c>
      <c r="I2410" s="1" t="s">
        <v>44</v>
      </c>
      <c r="J2410" t="s">
        <v>82</v>
      </c>
      <c r="K2410" t="s">
        <v>83</v>
      </c>
      <c r="L2410" s="1" t="s">
        <v>10007</v>
      </c>
      <c r="M2410" s="1" t="s">
        <v>68</v>
      </c>
      <c r="N2410" s="1" t="s">
        <v>194</v>
      </c>
      <c r="O2410" s="1" t="s">
        <v>13565</v>
      </c>
      <c r="P2410" s="1" t="s">
        <v>13566</v>
      </c>
      <c r="Q2410">
        <v>73</v>
      </c>
      <c r="R2410">
        <v>27</v>
      </c>
      <c r="S2410">
        <v>46</v>
      </c>
      <c r="T2410">
        <v>100</v>
      </c>
      <c r="U2410">
        <v>30</v>
      </c>
      <c r="V2410">
        <v>400</v>
      </c>
      <c r="W2410" s="1" t="s">
        <v>161</v>
      </c>
      <c r="X2410" s="1" t="s">
        <v>162</v>
      </c>
      <c r="Y2410" s="1" t="s">
        <v>54</v>
      </c>
      <c r="Z2410">
        <v>7</v>
      </c>
      <c r="AA2410" s="2">
        <v>46159</v>
      </c>
      <c r="AB2410">
        <v>235416.45</v>
      </c>
      <c r="AC2410">
        <v>296561.44</v>
      </c>
      <c r="AD2410">
        <v>17185400.850000001</v>
      </c>
      <c r="AE2410" s="1" t="s">
        <v>55</v>
      </c>
      <c r="AF2410" s="2">
        <v>46159</v>
      </c>
      <c r="AG2410" s="2">
        <v>46171</v>
      </c>
      <c r="AH2410" s="2"/>
      <c r="AI2410" s="1" t="s">
        <v>129</v>
      </c>
      <c r="AJ2410" s="1" t="s">
        <v>57</v>
      </c>
    </row>
    <row r="2411" spans="1:36">
      <c r="A2411" s="1" t="s">
        <v>13567</v>
      </c>
      <c r="B2411" s="1" t="s">
        <v>13568</v>
      </c>
      <c r="C2411" s="1" t="s">
        <v>13569</v>
      </c>
      <c r="D2411" s="1" t="s">
        <v>1502</v>
      </c>
      <c r="E2411" s="1" t="s">
        <v>79</v>
      </c>
      <c r="F2411" s="1" t="s">
        <v>80</v>
      </c>
      <c r="G2411" s="1" t="s">
        <v>176</v>
      </c>
      <c r="H2411" s="1" t="s">
        <v>43</v>
      </c>
      <c r="I2411" s="1" t="s">
        <v>44</v>
      </c>
      <c r="J2411" t="s">
        <v>45</v>
      </c>
      <c r="K2411" t="s">
        <v>46</v>
      </c>
      <c r="L2411" s="1" t="s">
        <v>565</v>
      </c>
      <c r="M2411" s="1" t="s">
        <v>126</v>
      </c>
      <c r="N2411" s="1" t="s">
        <v>101</v>
      </c>
      <c r="O2411" s="1" t="s">
        <v>13570</v>
      </c>
      <c r="P2411" s="1" t="s">
        <v>13571</v>
      </c>
      <c r="Q2411">
        <v>722</v>
      </c>
      <c r="R2411">
        <v>73</v>
      </c>
      <c r="S2411">
        <v>649</v>
      </c>
      <c r="T2411">
        <v>100</v>
      </c>
      <c r="U2411">
        <v>30</v>
      </c>
      <c r="V2411">
        <v>500</v>
      </c>
      <c r="W2411" s="1" t="s">
        <v>52</v>
      </c>
      <c r="X2411" s="1" t="s">
        <v>53</v>
      </c>
      <c r="Y2411" s="1" t="s">
        <v>54</v>
      </c>
      <c r="Z2411">
        <v>5</v>
      </c>
      <c r="AA2411" s="2">
        <v>46172</v>
      </c>
      <c r="AB2411">
        <v>1263201.72</v>
      </c>
      <c r="AC2411">
        <v>1524328.95</v>
      </c>
      <c r="AD2411">
        <v>912031641.79999995</v>
      </c>
      <c r="AE2411" s="1" t="s">
        <v>55</v>
      </c>
      <c r="AF2411" s="2">
        <v>46200</v>
      </c>
      <c r="AG2411" s="2">
        <v>46186</v>
      </c>
      <c r="AH2411" s="2"/>
      <c r="AI2411" s="1" t="s">
        <v>410</v>
      </c>
      <c r="AJ2411" s="1" t="s">
        <v>92</v>
      </c>
    </row>
    <row r="2412" spans="1:36">
      <c r="A2412" s="1" t="s">
        <v>13572</v>
      </c>
      <c r="B2412" s="1" t="s">
        <v>13573</v>
      </c>
      <c r="C2412" s="1" t="s">
        <v>13574</v>
      </c>
      <c r="D2412" s="1" t="s">
        <v>355</v>
      </c>
      <c r="E2412" s="1" t="s">
        <v>62</v>
      </c>
      <c r="F2412" s="1" t="s">
        <v>123</v>
      </c>
      <c r="G2412" s="1" t="s">
        <v>124</v>
      </c>
      <c r="H2412" s="1" t="s">
        <v>43</v>
      </c>
      <c r="I2412" s="1" t="s">
        <v>44</v>
      </c>
      <c r="J2412" t="s">
        <v>45</v>
      </c>
      <c r="K2412" t="s">
        <v>46</v>
      </c>
      <c r="L2412" s="1" t="s">
        <v>13575</v>
      </c>
      <c r="M2412" s="1" t="s">
        <v>48</v>
      </c>
      <c r="N2412" s="1" t="s">
        <v>278</v>
      </c>
      <c r="O2412" s="1" t="s">
        <v>13576</v>
      </c>
      <c r="P2412" s="1" t="s">
        <v>13577</v>
      </c>
      <c r="Q2412">
        <v>378</v>
      </c>
      <c r="R2412">
        <v>79</v>
      </c>
      <c r="S2412">
        <v>299</v>
      </c>
      <c r="T2412">
        <v>100</v>
      </c>
      <c r="U2412">
        <v>40</v>
      </c>
      <c r="V2412">
        <v>600</v>
      </c>
      <c r="W2412" s="1" t="s">
        <v>249</v>
      </c>
      <c r="X2412" s="1" t="s">
        <v>375</v>
      </c>
      <c r="Y2412" s="1" t="s">
        <v>54</v>
      </c>
      <c r="Z2412">
        <v>6</v>
      </c>
      <c r="AA2412" s="2">
        <v>45891</v>
      </c>
      <c r="AB2412">
        <v>380290.55</v>
      </c>
      <c r="AC2412">
        <v>550175.48</v>
      </c>
      <c r="AD2412">
        <v>143749827.90000001</v>
      </c>
      <c r="AE2412" s="1" t="s">
        <v>55</v>
      </c>
      <c r="AF2412" s="2">
        <v>46146</v>
      </c>
      <c r="AG2412" s="2">
        <v>45899</v>
      </c>
      <c r="AH2412" s="2"/>
      <c r="AI2412" s="1" t="s">
        <v>91</v>
      </c>
      <c r="AJ2412" s="1" t="s">
        <v>92</v>
      </c>
    </row>
    <row r="2413" spans="1:36">
      <c r="A2413" s="1" t="s">
        <v>13578</v>
      </c>
      <c r="B2413" s="1" t="s">
        <v>13579</v>
      </c>
      <c r="C2413" s="1" t="s">
        <v>13580</v>
      </c>
      <c r="D2413" s="1" t="s">
        <v>1015</v>
      </c>
      <c r="E2413" s="1" t="s">
        <v>62</v>
      </c>
      <c r="F2413" s="1" t="s">
        <v>80</v>
      </c>
      <c r="G2413" s="1" t="s">
        <v>285</v>
      </c>
      <c r="H2413" s="1" t="s">
        <v>43</v>
      </c>
      <c r="I2413" s="1" t="s">
        <v>44</v>
      </c>
      <c r="J2413" t="s">
        <v>65</v>
      </c>
      <c r="K2413" t="s">
        <v>66</v>
      </c>
      <c r="L2413" s="1" t="s">
        <v>1593</v>
      </c>
      <c r="M2413" s="1" t="s">
        <v>168</v>
      </c>
      <c r="N2413" s="1" t="s">
        <v>49</v>
      </c>
      <c r="O2413" s="1" t="s">
        <v>13581</v>
      </c>
      <c r="P2413" s="1" t="s">
        <v>13582</v>
      </c>
      <c r="Q2413">
        <v>108</v>
      </c>
      <c r="R2413">
        <v>23</v>
      </c>
      <c r="S2413">
        <v>85</v>
      </c>
      <c r="U2413">
        <v>30</v>
      </c>
      <c r="V2413">
        <v>360</v>
      </c>
      <c r="W2413" s="1" t="s">
        <v>444</v>
      </c>
      <c r="X2413" s="1" t="s">
        <v>445</v>
      </c>
      <c r="Y2413" s="1" t="s">
        <v>74</v>
      </c>
      <c r="Z2413">
        <v>22</v>
      </c>
      <c r="AA2413" s="2">
        <v>45990</v>
      </c>
      <c r="AB2413">
        <v>1287299.1599999999</v>
      </c>
      <c r="AC2413">
        <v>1679016.39</v>
      </c>
      <c r="AD2413">
        <v>139028309.30000001</v>
      </c>
      <c r="AE2413" s="1" t="s">
        <v>55</v>
      </c>
      <c r="AF2413" s="2">
        <v>46159</v>
      </c>
      <c r="AG2413" s="2">
        <v>46000</v>
      </c>
      <c r="AH2413" s="2"/>
      <c r="AI2413" s="1" t="s">
        <v>91</v>
      </c>
      <c r="AJ2413" s="1" t="s">
        <v>92</v>
      </c>
    </row>
    <row r="2414" spans="1:36">
      <c r="A2414" s="1" t="s">
        <v>13583</v>
      </c>
      <c r="B2414" s="1" t="s">
        <v>13584</v>
      </c>
      <c r="C2414" s="1" t="s">
        <v>13585</v>
      </c>
      <c r="D2414" s="1" t="s">
        <v>907</v>
      </c>
      <c r="E2414" s="1" t="s">
        <v>79</v>
      </c>
      <c r="F2414" s="1" t="s">
        <v>363</v>
      </c>
      <c r="G2414" s="1" t="s">
        <v>400</v>
      </c>
      <c r="H2414" s="1" t="s">
        <v>43</v>
      </c>
      <c r="I2414" s="1" t="s">
        <v>44</v>
      </c>
      <c r="J2414" t="s">
        <v>45</v>
      </c>
      <c r="K2414" t="s">
        <v>46</v>
      </c>
      <c r="L2414" s="1" t="s">
        <v>13586</v>
      </c>
      <c r="M2414" s="1" t="s">
        <v>48</v>
      </c>
      <c r="N2414" s="1" t="s">
        <v>236</v>
      </c>
      <c r="O2414" s="1" t="s">
        <v>13587</v>
      </c>
      <c r="P2414" s="1" t="s">
        <v>13588</v>
      </c>
      <c r="Q2414">
        <v>597</v>
      </c>
      <c r="R2414">
        <v>2</v>
      </c>
      <c r="S2414">
        <v>595</v>
      </c>
      <c r="T2414">
        <v>75</v>
      </c>
      <c r="U2414">
        <v>37</v>
      </c>
      <c r="V2414">
        <v>750</v>
      </c>
      <c r="W2414" s="1" t="s">
        <v>259</v>
      </c>
      <c r="X2414" s="1" t="s">
        <v>260</v>
      </c>
      <c r="Y2414" s="1" t="s">
        <v>54</v>
      </c>
      <c r="Z2414">
        <v>6</v>
      </c>
      <c r="AA2414" s="2">
        <v>45985</v>
      </c>
      <c r="AB2414">
        <v>47336.67</v>
      </c>
      <c r="AC2414">
        <v>61579.12</v>
      </c>
      <c r="AD2414">
        <v>28259991.989999998</v>
      </c>
      <c r="AE2414" s="1" t="s">
        <v>55</v>
      </c>
      <c r="AF2414" s="2">
        <v>46199</v>
      </c>
      <c r="AG2414" s="2">
        <v>45999</v>
      </c>
      <c r="AH2414" s="2"/>
      <c r="AI2414" s="1" t="s">
        <v>91</v>
      </c>
      <c r="AJ2414" s="1" t="s">
        <v>92</v>
      </c>
    </row>
    <row r="2415" spans="1:36">
      <c r="A2415" s="1" t="s">
        <v>13589</v>
      </c>
      <c r="B2415" s="1" t="s">
        <v>13590</v>
      </c>
      <c r="C2415" s="1" t="s">
        <v>13591</v>
      </c>
      <c r="D2415" s="1" t="s">
        <v>1033</v>
      </c>
      <c r="E2415" s="1" t="s">
        <v>62</v>
      </c>
      <c r="F2415" s="1" t="s">
        <v>217</v>
      </c>
      <c r="G2415" s="1" t="s">
        <v>218</v>
      </c>
      <c r="H2415" s="1" t="s">
        <v>43</v>
      </c>
      <c r="I2415" s="1" t="s">
        <v>201</v>
      </c>
      <c r="J2415" t="s">
        <v>82</v>
      </c>
      <c r="K2415" t="s">
        <v>83</v>
      </c>
      <c r="L2415" s="1" t="s">
        <v>13592</v>
      </c>
      <c r="M2415" s="1" t="s">
        <v>114</v>
      </c>
      <c r="N2415" s="1" t="s">
        <v>236</v>
      </c>
      <c r="O2415" s="1" t="s">
        <v>13593</v>
      </c>
      <c r="P2415" s="1" t="s">
        <v>13594</v>
      </c>
      <c r="Q2415">
        <v>188</v>
      </c>
      <c r="R2415">
        <v>46</v>
      </c>
      <c r="S2415">
        <v>142</v>
      </c>
      <c r="T2415">
        <v>50</v>
      </c>
      <c r="U2415">
        <v>15</v>
      </c>
      <c r="V2415">
        <v>200</v>
      </c>
      <c r="W2415" s="1" t="s">
        <v>88</v>
      </c>
      <c r="X2415" s="1" t="s">
        <v>89</v>
      </c>
      <c r="Y2415" s="1" t="s">
        <v>90</v>
      </c>
      <c r="Z2415">
        <v>29</v>
      </c>
      <c r="AA2415" s="2">
        <v>46182</v>
      </c>
      <c r="AB2415">
        <v>180663.71</v>
      </c>
      <c r="AC2415">
        <v>217260.64</v>
      </c>
      <c r="AD2415">
        <v>33964777.479999997</v>
      </c>
      <c r="AE2415" s="1" t="s">
        <v>55</v>
      </c>
      <c r="AF2415" s="2">
        <v>46175</v>
      </c>
      <c r="AG2415" s="2">
        <v>46190</v>
      </c>
      <c r="AH2415" s="2"/>
      <c r="AI2415" s="1" t="s">
        <v>91</v>
      </c>
      <c r="AJ2415" s="1" t="s">
        <v>92</v>
      </c>
    </row>
    <row r="2416" spans="1:36">
      <c r="A2416" s="1" t="s">
        <v>13595</v>
      </c>
      <c r="B2416" s="1" t="s">
        <v>13596</v>
      </c>
      <c r="C2416" s="1" t="s">
        <v>13597</v>
      </c>
      <c r="D2416" s="1" t="s">
        <v>348</v>
      </c>
      <c r="E2416" s="1" t="s">
        <v>134</v>
      </c>
      <c r="F2416" s="1" t="s">
        <v>135</v>
      </c>
      <c r="G2416" s="1" t="s">
        <v>136</v>
      </c>
      <c r="H2416" s="1" t="s">
        <v>137</v>
      </c>
      <c r="I2416" s="1" t="s">
        <v>44</v>
      </c>
      <c r="J2416" t="s">
        <v>82</v>
      </c>
      <c r="K2416" t="s">
        <v>83</v>
      </c>
      <c r="L2416" s="1" t="s">
        <v>2596</v>
      </c>
      <c r="M2416" s="1" t="s">
        <v>126</v>
      </c>
      <c r="N2416" s="1" t="s">
        <v>101</v>
      </c>
      <c r="O2416" s="1" t="s">
        <v>13598</v>
      </c>
      <c r="P2416" s="1" t="s">
        <v>13599</v>
      </c>
      <c r="Q2416">
        <v>312</v>
      </c>
      <c r="R2416">
        <v>93</v>
      </c>
      <c r="S2416">
        <v>219</v>
      </c>
      <c r="T2416">
        <v>60</v>
      </c>
      <c r="U2416">
        <v>30</v>
      </c>
      <c r="V2416">
        <v>300</v>
      </c>
      <c r="W2416" s="1" t="s">
        <v>88</v>
      </c>
      <c r="X2416" s="1" t="s">
        <v>89</v>
      </c>
      <c r="Y2416" s="1" t="s">
        <v>90</v>
      </c>
      <c r="Z2416">
        <v>30</v>
      </c>
      <c r="AA2416" s="2">
        <v>46151</v>
      </c>
      <c r="AB2416">
        <v>15319.29</v>
      </c>
      <c r="AC2416">
        <v>21559.39</v>
      </c>
      <c r="AD2416">
        <v>4779618.4800000004</v>
      </c>
      <c r="AE2416" s="1" t="s">
        <v>55</v>
      </c>
      <c r="AF2416" s="2">
        <v>46172</v>
      </c>
      <c r="AG2416" s="2">
        <v>46152</v>
      </c>
      <c r="AH2416" s="2">
        <v>46523</v>
      </c>
      <c r="AI2416" s="1" t="s">
        <v>410</v>
      </c>
      <c r="AJ2416" s="1" t="s">
        <v>92</v>
      </c>
    </row>
    <row r="2417" spans="1:36">
      <c r="A2417" s="1" t="s">
        <v>13600</v>
      </c>
      <c r="B2417" s="1" t="s">
        <v>3638</v>
      </c>
      <c r="C2417" s="1" t="s">
        <v>13601</v>
      </c>
      <c r="D2417" s="1" t="s">
        <v>1009</v>
      </c>
      <c r="E2417" s="1" t="s">
        <v>186</v>
      </c>
      <c r="F2417" s="1" t="s">
        <v>363</v>
      </c>
      <c r="G2417" s="1" t="s">
        <v>400</v>
      </c>
      <c r="H2417" s="1" t="s">
        <v>43</v>
      </c>
      <c r="I2417" s="1" t="s">
        <v>44</v>
      </c>
      <c r="J2417" t="s">
        <v>82</v>
      </c>
      <c r="K2417" t="s">
        <v>83</v>
      </c>
      <c r="L2417" s="1" t="s">
        <v>545</v>
      </c>
      <c r="M2417" s="1" t="s">
        <v>126</v>
      </c>
      <c r="N2417" s="1" t="s">
        <v>178</v>
      </c>
      <c r="O2417" s="1" t="s">
        <v>13602</v>
      </c>
      <c r="P2417" s="1" t="s">
        <v>13603</v>
      </c>
      <c r="Q2417">
        <v>156</v>
      </c>
      <c r="R2417">
        <v>40</v>
      </c>
      <c r="S2417">
        <v>116</v>
      </c>
      <c r="U2417">
        <v>18</v>
      </c>
      <c r="V2417">
        <v>480</v>
      </c>
      <c r="W2417" s="1" t="s">
        <v>88</v>
      </c>
      <c r="X2417" s="1" t="s">
        <v>89</v>
      </c>
      <c r="Y2417" s="1" t="s">
        <v>90</v>
      </c>
      <c r="Z2417">
        <v>29</v>
      </c>
      <c r="AA2417" s="2">
        <v>45980</v>
      </c>
      <c r="AB2417">
        <v>28130.53</v>
      </c>
      <c r="AC2417">
        <v>40647.360000000001</v>
      </c>
      <c r="AD2417">
        <v>4388362.68</v>
      </c>
      <c r="AE2417" s="1" t="s">
        <v>55</v>
      </c>
      <c r="AF2417" s="2">
        <v>46165</v>
      </c>
      <c r="AG2417" s="2">
        <v>45988</v>
      </c>
      <c r="AH2417" s="2"/>
      <c r="AI2417" s="1" t="s">
        <v>91</v>
      </c>
      <c r="AJ2417" s="1" t="s">
        <v>92</v>
      </c>
    </row>
    <row r="2418" spans="1:36">
      <c r="A2418" s="1" t="s">
        <v>13604</v>
      </c>
      <c r="B2418" s="1" t="s">
        <v>13605</v>
      </c>
      <c r="C2418" s="1" t="s">
        <v>13606</v>
      </c>
      <c r="D2418" s="1" t="s">
        <v>557</v>
      </c>
      <c r="E2418" s="1" t="s">
        <v>254</v>
      </c>
      <c r="F2418" s="1" t="s">
        <v>135</v>
      </c>
      <c r="G2418" s="1" t="s">
        <v>166</v>
      </c>
      <c r="H2418" s="1" t="s">
        <v>137</v>
      </c>
      <c r="I2418" s="1" t="s">
        <v>44</v>
      </c>
      <c r="J2418" t="s">
        <v>82</v>
      </c>
      <c r="K2418" t="s">
        <v>83</v>
      </c>
      <c r="L2418" s="1" t="s">
        <v>13607</v>
      </c>
      <c r="M2418" s="1" t="s">
        <v>114</v>
      </c>
      <c r="N2418" s="1" t="s">
        <v>101</v>
      </c>
      <c r="O2418" s="1" t="s">
        <v>13608</v>
      </c>
      <c r="P2418" s="1" t="s">
        <v>13609</v>
      </c>
      <c r="Q2418">
        <v>45</v>
      </c>
      <c r="R2418">
        <v>6</v>
      </c>
      <c r="S2418">
        <v>39</v>
      </c>
      <c r="T2418">
        <v>30</v>
      </c>
      <c r="U2418">
        <v>12</v>
      </c>
      <c r="V2418">
        <v>180</v>
      </c>
      <c r="W2418" s="1" t="s">
        <v>308</v>
      </c>
      <c r="X2418" s="1" t="s">
        <v>309</v>
      </c>
      <c r="Y2418" s="1" t="s">
        <v>74</v>
      </c>
      <c r="Z2418">
        <v>23</v>
      </c>
      <c r="AA2418" s="2">
        <v>45926</v>
      </c>
      <c r="AB2418">
        <v>7210.14</v>
      </c>
      <c r="AC2418">
        <v>9245.77</v>
      </c>
      <c r="AD2418">
        <v>324456.3</v>
      </c>
      <c r="AE2418" s="1" t="s">
        <v>55</v>
      </c>
      <c r="AF2418" s="2">
        <v>46180</v>
      </c>
      <c r="AG2418" s="2">
        <v>45930</v>
      </c>
      <c r="AH2418" s="2">
        <v>46902</v>
      </c>
      <c r="AI2418" s="1" t="s">
        <v>91</v>
      </c>
      <c r="AJ2418" s="1" t="s">
        <v>92</v>
      </c>
    </row>
    <row r="2419" spans="1:36">
      <c r="A2419" s="1" t="s">
        <v>13610</v>
      </c>
      <c r="B2419" s="1" t="s">
        <v>13611</v>
      </c>
      <c r="C2419" s="1" t="s">
        <v>13612</v>
      </c>
      <c r="D2419" s="1" t="s">
        <v>355</v>
      </c>
      <c r="E2419" s="1" t="s">
        <v>62</v>
      </c>
      <c r="F2419" s="1" t="s">
        <v>123</v>
      </c>
      <c r="G2419" s="1" t="s">
        <v>124</v>
      </c>
      <c r="H2419" s="1" t="s">
        <v>43</v>
      </c>
      <c r="I2419" s="1" t="s">
        <v>44</v>
      </c>
      <c r="J2419" t="s">
        <v>82</v>
      </c>
      <c r="K2419" t="s">
        <v>83</v>
      </c>
      <c r="L2419" s="1" t="s">
        <v>13613</v>
      </c>
      <c r="M2419" s="1" t="s">
        <v>114</v>
      </c>
      <c r="N2419" s="1" t="s">
        <v>115</v>
      </c>
      <c r="O2419" s="1" t="s">
        <v>1283</v>
      </c>
      <c r="P2419" s="1" t="s">
        <v>13614</v>
      </c>
      <c r="Q2419">
        <v>42</v>
      </c>
      <c r="R2419">
        <v>0</v>
      </c>
      <c r="S2419">
        <v>42</v>
      </c>
      <c r="T2419">
        <v>20</v>
      </c>
      <c r="U2419">
        <v>10</v>
      </c>
      <c r="V2419">
        <v>80</v>
      </c>
      <c r="W2419" s="1" t="s">
        <v>88</v>
      </c>
      <c r="X2419" s="1" t="s">
        <v>89</v>
      </c>
      <c r="Y2419" s="1" t="s">
        <v>90</v>
      </c>
      <c r="Z2419">
        <v>27</v>
      </c>
      <c r="AA2419" s="2">
        <v>45968</v>
      </c>
      <c r="AB2419">
        <v>628493.37</v>
      </c>
      <c r="AC2419">
        <v>746452.34</v>
      </c>
      <c r="AD2419">
        <v>26396721.539999999</v>
      </c>
      <c r="AE2419" s="1" t="s">
        <v>55</v>
      </c>
      <c r="AF2419" s="2">
        <v>46188</v>
      </c>
      <c r="AG2419" s="2">
        <v>45974</v>
      </c>
      <c r="AH2419" s="2"/>
      <c r="AI2419" s="1" t="s">
        <v>91</v>
      </c>
      <c r="AJ2419" s="1" t="s">
        <v>92</v>
      </c>
    </row>
    <row r="2420" spans="1:36">
      <c r="A2420" s="1" t="s">
        <v>13615</v>
      </c>
      <c r="B2420" s="1" t="s">
        <v>13616</v>
      </c>
      <c r="C2420" s="1" t="s">
        <v>13617</v>
      </c>
      <c r="D2420" s="1" t="s">
        <v>1318</v>
      </c>
      <c r="E2420" s="1" t="s">
        <v>62</v>
      </c>
      <c r="F2420" s="1" t="s">
        <v>363</v>
      </c>
      <c r="G2420" s="1" t="s">
        <v>434</v>
      </c>
      <c r="H2420" s="1" t="s">
        <v>43</v>
      </c>
      <c r="I2420" s="1" t="s">
        <v>44</v>
      </c>
      <c r="J2420" t="s">
        <v>65</v>
      </c>
      <c r="K2420" t="s">
        <v>66</v>
      </c>
      <c r="L2420" s="1" t="s">
        <v>13618</v>
      </c>
      <c r="M2420" s="1" t="s">
        <v>100</v>
      </c>
      <c r="N2420" s="1" t="s">
        <v>101</v>
      </c>
      <c r="O2420" s="1" t="s">
        <v>13619</v>
      </c>
      <c r="P2420" s="1" t="s">
        <v>13620</v>
      </c>
      <c r="Q2420">
        <v>168</v>
      </c>
      <c r="R2420">
        <v>9</v>
      </c>
      <c r="S2420">
        <v>159</v>
      </c>
      <c r="T2420">
        <v>40</v>
      </c>
      <c r="U2420">
        <v>20</v>
      </c>
      <c r="V2420">
        <v>200</v>
      </c>
      <c r="W2420" s="1" t="s">
        <v>181</v>
      </c>
      <c r="X2420" s="1" t="s">
        <v>182</v>
      </c>
      <c r="Y2420" s="1" t="s">
        <v>54</v>
      </c>
      <c r="Z2420">
        <v>7</v>
      </c>
      <c r="AA2420" s="2">
        <v>45873</v>
      </c>
      <c r="AB2420">
        <v>63466.95</v>
      </c>
      <c r="AC2420">
        <v>73226.61</v>
      </c>
      <c r="AD2420">
        <v>10662447.6</v>
      </c>
      <c r="AE2420" s="1" t="s">
        <v>55</v>
      </c>
      <c r="AF2420" s="2">
        <v>46197</v>
      </c>
      <c r="AG2420" s="2">
        <v>45878</v>
      </c>
      <c r="AH2420" s="2"/>
      <c r="AI2420" s="1" t="s">
        <v>91</v>
      </c>
      <c r="AJ2420" s="1" t="s">
        <v>92</v>
      </c>
    </row>
    <row r="2421" spans="1:36">
      <c r="A2421" s="1" t="s">
        <v>13621</v>
      </c>
      <c r="B2421" s="1" t="s">
        <v>13622</v>
      </c>
      <c r="C2421" s="1" t="s">
        <v>13623</v>
      </c>
      <c r="D2421" s="1" t="s">
        <v>557</v>
      </c>
      <c r="E2421" s="1" t="s">
        <v>254</v>
      </c>
      <c r="F2421" s="1" t="s">
        <v>135</v>
      </c>
      <c r="G2421" s="1" t="s">
        <v>166</v>
      </c>
      <c r="H2421" s="1" t="s">
        <v>137</v>
      </c>
      <c r="I2421" s="1" t="s">
        <v>44</v>
      </c>
      <c r="J2421" t="s">
        <v>82</v>
      </c>
      <c r="K2421" t="s">
        <v>83</v>
      </c>
      <c r="L2421" s="1" t="s">
        <v>13624</v>
      </c>
      <c r="M2421" s="1" t="s">
        <v>168</v>
      </c>
      <c r="N2421" s="1" t="s">
        <v>178</v>
      </c>
      <c r="O2421" s="1" t="s">
        <v>13625</v>
      </c>
      <c r="P2421" s="1" t="s">
        <v>13626</v>
      </c>
      <c r="Q2421">
        <v>145</v>
      </c>
      <c r="R2421">
        <v>41</v>
      </c>
      <c r="S2421">
        <v>104</v>
      </c>
      <c r="T2421">
        <v>20</v>
      </c>
      <c r="U2421">
        <v>6</v>
      </c>
      <c r="V2421">
        <v>160</v>
      </c>
      <c r="W2421" s="1" t="s">
        <v>308</v>
      </c>
      <c r="X2421" s="1" t="s">
        <v>309</v>
      </c>
      <c r="Y2421" s="1" t="s">
        <v>74</v>
      </c>
      <c r="Z2421">
        <v>20</v>
      </c>
      <c r="AA2421" s="2">
        <v>45817</v>
      </c>
      <c r="AB2421">
        <v>32555.27</v>
      </c>
      <c r="AC2421">
        <v>44756.69</v>
      </c>
      <c r="AD2421">
        <v>4720514.1500000004</v>
      </c>
      <c r="AE2421" s="1" t="s">
        <v>55</v>
      </c>
      <c r="AF2421" s="2">
        <v>46160</v>
      </c>
      <c r="AG2421" s="2">
        <v>45821</v>
      </c>
      <c r="AH2421" s="2">
        <v>46715</v>
      </c>
      <c r="AI2421" s="1" t="s">
        <v>91</v>
      </c>
      <c r="AJ2421" s="1" t="s">
        <v>92</v>
      </c>
    </row>
    <row r="2422" spans="1:36">
      <c r="A2422" s="1" t="s">
        <v>13627</v>
      </c>
      <c r="B2422" s="1" t="s">
        <v>13628</v>
      </c>
      <c r="C2422" s="1" t="s">
        <v>13629</v>
      </c>
      <c r="D2422" s="1" t="s">
        <v>1318</v>
      </c>
      <c r="E2422" s="1" t="s">
        <v>62</v>
      </c>
      <c r="F2422" s="1" t="s">
        <v>363</v>
      </c>
      <c r="G2422" s="1" t="s">
        <v>434</v>
      </c>
      <c r="H2422" s="1" t="s">
        <v>43</v>
      </c>
      <c r="I2422" s="1" t="s">
        <v>44</v>
      </c>
      <c r="J2422" t="s">
        <v>65</v>
      </c>
      <c r="K2422" t="s">
        <v>66</v>
      </c>
      <c r="L2422" s="1" t="s">
        <v>4755</v>
      </c>
      <c r="M2422" s="1" t="s">
        <v>114</v>
      </c>
      <c r="N2422" s="1" t="s">
        <v>194</v>
      </c>
      <c r="O2422" s="1" t="s">
        <v>13630</v>
      </c>
      <c r="P2422" s="1" t="s">
        <v>13631</v>
      </c>
      <c r="Q2422">
        <v>27</v>
      </c>
      <c r="R2422">
        <v>10</v>
      </c>
      <c r="S2422">
        <v>17</v>
      </c>
      <c r="T2422">
        <v>50</v>
      </c>
      <c r="U2422">
        <v>20</v>
      </c>
      <c r="V2422">
        <v>300</v>
      </c>
      <c r="W2422" s="1" t="s">
        <v>444</v>
      </c>
      <c r="X2422" s="1" t="s">
        <v>445</v>
      </c>
      <c r="Y2422" s="1" t="s">
        <v>74</v>
      </c>
      <c r="Z2422">
        <v>20</v>
      </c>
      <c r="AA2422" s="2">
        <v>46168</v>
      </c>
      <c r="AB2422">
        <v>31612.6</v>
      </c>
      <c r="AC2422">
        <v>37991.97</v>
      </c>
      <c r="AD2422">
        <v>853540.2</v>
      </c>
      <c r="AE2422" s="1" t="s">
        <v>55</v>
      </c>
      <c r="AF2422" s="2">
        <v>46192</v>
      </c>
      <c r="AG2422" s="2">
        <v>46183</v>
      </c>
      <c r="AH2422" s="2"/>
      <c r="AI2422" s="1" t="s">
        <v>129</v>
      </c>
      <c r="AJ2422" s="1" t="s">
        <v>57</v>
      </c>
    </row>
    <row r="2423" spans="1:36">
      <c r="A2423" s="1" t="s">
        <v>13632</v>
      </c>
      <c r="B2423" s="1" t="s">
        <v>13633</v>
      </c>
      <c r="C2423" s="1" t="s">
        <v>13634</v>
      </c>
      <c r="D2423" s="1" t="s">
        <v>1665</v>
      </c>
      <c r="E2423" s="1" t="s">
        <v>978</v>
      </c>
      <c r="F2423" s="1" t="s">
        <v>97</v>
      </c>
      <c r="G2423" s="1" t="s">
        <v>1110</v>
      </c>
      <c r="H2423" s="1" t="s">
        <v>43</v>
      </c>
      <c r="I2423" s="1" t="s">
        <v>44</v>
      </c>
      <c r="J2423" t="s">
        <v>82</v>
      </c>
      <c r="K2423" t="s">
        <v>83</v>
      </c>
      <c r="L2423" s="1" t="s">
        <v>3498</v>
      </c>
      <c r="M2423" s="1" t="s">
        <v>114</v>
      </c>
      <c r="N2423" s="1" t="s">
        <v>278</v>
      </c>
      <c r="O2423" s="1" t="s">
        <v>13635</v>
      </c>
      <c r="P2423" s="1" t="s">
        <v>13636</v>
      </c>
      <c r="Q2423">
        <v>11</v>
      </c>
      <c r="R2423">
        <v>2</v>
      </c>
      <c r="S2423">
        <v>9</v>
      </c>
      <c r="T2423">
        <v>25</v>
      </c>
      <c r="U2423">
        <v>12</v>
      </c>
      <c r="V2423">
        <v>125</v>
      </c>
      <c r="W2423" s="1" t="s">
        <v>259</v>
      </c>
      <c r="X2423" s="1" t="s">
        <v>260</v>
      </c>
      <c r="Y2423" s="1" t="s">
        <v>54</v>
      </c>
      <c r="Z2423">
        <v>8</v>
      </c>
      <c r="AA2423" s="2">
        <v>45994</v>
      </c>
      <c r="AB2423">
        <v>181361.84</v>
      </c>
      <c r="AC2423">
        <v>213625.37</v>
      </c>
      <c r="AD2423">
        <v>1994980.24</v>
      </c>
      <c r="AE2423" s="1" t="s">
        <v>55</v>
      </c>
      <c r="AF2423" s="2">
        <v>46167</v>
      </c>
      <c r="AG2423" s="2">
        <v>46000</v>
      </c>
      <c r="AH2423" s="2"/>
      <c r="AI2423" s="1" t="s">
        <v>129</v>
      </c>
      <c r="AJ2423" s="1" t="s">
        <v>57</v>
      </c>
    </row>
    <row r="2424" spans="1:36">
      <c r="A2424" s="1" t="s">
        <v>13637</v>
      </c>
      <c r="B2424" s="1" t="s">
        <v>13638</v>
      </c>
      <c r="C2424" s="1" t="s">
        <v>13639</v>
      </c>
      <c r="D2424" s="1" t="s">
        <v>426</v>
      </c>
      <c r="E2424" s="1" t="s">
        <v>146</v>
      </c>
      <c r="F2424" s="1" t="s">
        <v>266</v>
      </c>
      <c r="G2424" s="1" t="s">
        <v>267</v>
      </c>
      <c r="H2424" s="1" t="s">
        <v>43</v>
      </c>
      <c r="I2424" s="1" t="s">
        <v>44</v>
      </c>
      <c r="J2424" t="s">
        <v>65</v>
      </c>
      <c r="K2424" t="s">
        <v>66</v>
      </c>
      <c r="L2424" s="1" t="s">
        <v>13640</v>
      </c>
      <c r="M2424" s="1" t="s">
        <v>48</v>
      </c>
      <c r="N2424" s="1" t="s">
        <v>278</v>
      </c>
      <c r="O2424" s="1" t="s">
        <v>13641</v>
      </c>
      <c r="P2424" s="1" t="s">
        <v>13642</v>
      </c>
      <c r="Q2424">
        <v>57</v>
      </c>
      <c r="R2424">
        <v>13</v>
      </c>
      <c r="S2424">
        <v>44</v>
      </c>
      <c r="T2424">
        <v>40</v>
      </c>
      <c r="U2424">
        <v>20</v>
      </c>
      <c r="V2424">
        <v>160</v>
      </c>
      <c r="W2424" s="1" t="s">
        <v>161</v>
      </c>
      <c r="X2424" s="1" t="s">
        <v>162</v>
      </c>
      <c r="Y2424" s="1" t="s">
        <v>54</v>
      </c>
      <c r="Z2424">
        <v>7</v>
      </c>
      <c r="AA2424" s="2">
        <v>45745</v>
      </c>
      <c r="AB2424">
        <v>408221.6</v>
      </c>
      <c r="AC2424">
        <v>617907.30000000005</v>
      </c>
      <c r="AD2424">
        <v>23268631.199999999</v>
      </c>
      <c r="AE2424" s="1" t="s">
        <v>55</v>
      </c>
      <c r="AF2424" s="2">
        <v>46164</v>
      </c>
      <c r="AG2424" s="2">
        <v>45748</v>
      </c>
      <c r="AH2424" s="2"/>
      <c r="AI2424" s="1" t="s">
        <v>91</v>
      </c>
      <c r="AJ2424" s="1" t="s">
        <v>92</v>
      </c>
    </row>
    <row r="2425" spans="1:36">
      <c r="A2425" s="1" t="s">
        <v>13643</v>
      </c>
      <c r="B2425" s="1" t="s">
        <v>13644</v>
      </c>
      <c r="C2425" s="1" t="s">
        <v>13645</v>
      </c>
      <c r="D2425" s="1" t="s">
        <v>830</v>
      </c>
      <c r="E2425" s="1" t="s">
        <v>265</v>
      </c>
      <c r="F2425" s="1" t="s">
        <v>622</v>
      </c>
      <c r="G2425" s="1" t="s">
        <v>623</v>
      </c>
      <c r="H2425" s="1" t="s">
        <v>43</v>
      </c>
      <c r="I2425" s="1" t="s">
        <v>44</v>
      </c>
      <c r="J2425" t="s">
        <v>65</v>
      </c>
      <c r="K2425" t="s">
        <v>66</v>
      </c>
      <c r="L2425" s="1" t="s">
        <v>997</v>
      </c>
      <c r="M2425" s="1" t="s">
        <v>48</v>
      </c>
      <c r="N2425" s="1" t="s">
        <v>101</v>
      </c>
      <c r="O2425" s="1" t="s">
        <v>13646</v>
      </c>
      <c r="P2425" s="1" t="s">
        <v>13647</v>
      </c>
      <c r="Q2425">
        <v>122</v>
      </c>
      <c r="R2425">
        <v>14</v>
      </c>
      <c r="S2425">
        <v>108</v>
      </c>
      <c r="T2425">
        <v>50</v>
      </c>
      <c r="U2425">
        <v>20</v>
      </c>
      <c r="V2425">
        <v>300</v>
      </c>
      <c r="W2425" s="1" t="s">
        <v>161</v>
      </c>
      <c r="X2425" s="1" t="s">
        <v>162</v>
      </c>
      <c r="Y2425" s="1" t="s">
        <v>54</v>
      </c>
      <c r="Z2425">
        <v>4</v>
      </c>
      <c r="AA2425" s="2">
        <v>46159</v>
      </c>
      <c r="AB2425">
        <v>767501.47</v>
      </c>
      <c r="AC2425">
        <v>1159317.8700000001</v>
      </c>
      <c r="AD2425">
        <v>93635179.340000004</v>
      </c>
      <c r="AE2425" s="1" t="s">
        <v>55</v>
      </c>
      <c r="AF2425" s="2">
        <v>46155</v>
      </c>
      <c r="AG2425" s="2">
        <v>46172</v>
      </c>
      <c r="AH2425" s="2"/>
      <c r="AI2425" s="1" t="s">
        <v>91</v>
      </c>
      <c r="AJ2425" s="1" t="s">
        <v>92</v>
      </c>
    </row>
    <row r="2426" spans="1:36">
      <c r="A2426" s="1" t="s">
        <v>13648</v>
      </c>
      <c r="B2426" s="1" t="s">
        <v>13649</v>
      </c>
      <c r="C2426" s="1" t="s">
        <v>13650</v>
      </c>
      <c r="D2426" s="1" t="s">
        <v>371</v>
      </c>
      <c r="E2426" s="1" t="s">
        <v>62</v>
      </c>
      <c r="F2426" s="1" t="s">
        <v>111</v>
      </c>
      <c r="G2426" s="1" t="s">
        <v>234</v>
      </c>
      <c r="H2426" s="1" t="s">
        <v>43</v>
      </c>
      <c r="I2426" s="1" t="s">
        <v>44</v>
      </c>
      <c r="J2426" t="s">
        <v>82</v>
      </c>
      <c r="K2426" t="s">
        <v>83</v>
      </c>
      <c r="L2426" s="1" t="s">
        <v>5151</v>
      </c>
      <c r="M2426" s="1" t="s">
        <v>139</v>
      </c>
      <c r="N2426" s="1" t="s">
        <v>236</v>
      </c>
      <c r="O2426" s="1" t="s">
        <v>13651</v>
      </c>
      <c r="P2426" s="1" t="s">
        <v>13652</v>
      </c>
      <c r="Q2426">
        <v>82</v>
      </c>
      <c r="R2426">
        <v>11</v>
      </c>
      <c r="S2426">
        <v>71</v>
      </c>
      <c r="T2426">
        <v>20</v>
      </c>
      <c r="U2426">
        <v>10</v>
      </c>
      <c r="V2426">
        <v>120</v>
      </c>
      <c r="W2426" s="1" t="s">
        <v>308</v>
      </c>
      <c r="X2426" s="1" t="s">
        <v>309</v>
      </c>
      <c r="Y2426" s="1" t="s">
        <v>74</v>
      </c>
      <c r="Z2426">
        <v>22</v>
      </c>
      <c r="AA2426" s="2">
        <v>45769</v>
      </c>
      <c r="AB2426">
        <v>84404.64</v>
      </c>
      <c r="AC2426">
        <v>116493.38</v>
      </c>
      <c r="AD2426">
        <v>6921180.4800000004</v>
      </c>
      <c r="AE2426" s="1" t="s">
        <v>55</v>
      </c>
      <c r="AF2426" s="2">
        <v>46188</v>
      </c>
      <c r="AG2426" s="2">
        <v>45779</v>
      </c>
      <c r="AH2426" s="2"/>
      <c r="AI2426" s="1" t="s">
        <v>91</v>
      </c>
      <c r="AJ2426" s="1" t="s">
        <v>92</v>
      </c>
    </row>
    <row r="2427" spans="1:36">
      <c r="A2427" s="1" t="s">
        <v>13653</v>
      </c>
      <c r="B2427" s="1" t="s">
        <v>13654</v>
      </c>
      <c r="C2427" s="1" t="s">
        <v>13655</v>
      </c>
      <c r="D2427" s="1" t="s">
        <v>371</v>
      </c>
      <c r="E2427" s="1" t="s">
        <v>62</v>
      </c>
      <c r="F2427" s="1" t="s">
        <v>111</v>
      </c>
      <c r="G2427" s="1" t="s">
        <v>187</v>
      </c>
      <c r="H2427" s="1" t="s">
        <v>43</v>
      </c>
      <c r="I2427" s="1" t="s">
        <v>44</v>
      </c>
      <c r="J2427" t="s">
        <v>82</v>
      </c>
      <c r="K2427" t="s">
        <v>83</v>
      </c>
      <c r="L2427" s="1" t="s">
        <v>13656</v>
      </c>
      <c r="M2427" s="1" t="s">
        <v>168</v>
      </c>
      <c r="N2427" s="1" t="s">
        <v>69</v>
      </c>
      <c r="O2427" s="1" t="s">
        <v>13657</v>
      </c>
      <c r="P2427" s="1" t="s">
        <v>13658</v>
      </c>
      <c r="Q2427">
        <v>87</v>
      </c>
      <c r="R2427">
        <v>26</v>
      </c>
      <c r="S2427">
        <v>61</v>
      </c>
      <c r="T2427">
        <v>15</v>
      </c>
      <c r="U2427">
        <v>4</v>
      </c>
      <c r="V2427">
        <v>60</v>
      </c>
      <c r="W2427" s="1" t="s">
        <v>104</v>
      </c>
      <c r="X2427" s="1" t="s">
        <v>171</v>
      </c>
      <c r="Y2427" s="1" t="s">
        <v>54</v>
      </c>
      <c r="Z2427">
        <v>8</v>
      </c>
      <c r="AA2427" s="2">
        <v>46080</v>
      </c>
      <c r="AB2427">
        <v>58863.7</v>
      </c>
      <c r="AC2427">
        <v>74096.289999999994</v>
      </c>
      <c r="AD2427">
        <v>5121141.9000000004</v>
      </c>
      <c r="AE2427" s="1" t="s">
        <v>55</v>
      </c>
      <c r="AF2427" s="2">
        <v>46194</v>
      </c>
      <c r="AG2427" s="2">
        <v>46088</v>
      </c>
      <c r="AH2427" s="2"/>
      <c r="AI2427" s="1" t="s">
        <v>410</v>
      </c>
      <c r="AJ2427" s="1" t="s">
        <v>92</v>
      </c>
    </row>
    <row r="2428" spans="1:36">
      <c r="A2428" s="1" t="s">
        <v>13659</v>
      </c>
      <c r="B2428" s="1" t="s">
        <v>13660</v>
      </c>
      <c r="C2428" s="1" t="s">
        <v>13661</v>
      </c>
      <c r="D2428" s="1" t="s">
        <v>1135</v>
      </c>
      <c r="E2428" s="1" t="s">
        <v>122</v>
      </c>
      <c r="F2428" s="1" t="s">
        <v>123</v>
      </c>
      <c r="G2428" s="1" t="s">
        <v>124</v>
      </c>
      <c r="H2428" s="1" t="s">
        <v>43</v>
      </c>
      <c r="I2428" s="1" t="s">
        <v>44</v>
      </c>
      <c r="J2428" t="s">
        <v>45</v>
      </c>
      <c r="K2428" t="s">
        <v>46</v>
      </c>
      <c r="L2428" s="1" t="s">
        <v>13662</v>
      </c>
      <c r="M2428" s="1" t="s">
        <v>114</v>
      </c>
      <c r="N2428" s="1" t="s">
        <v>115</v>
      </c>
      <c r="O2428" s="1" t="s">
        <v>13663</v>
      </c>
      <c r="P2428" s="1" t="s">
        <v>13664</v>
      </c>
      <c r="Q2428">
        <v>0</v>
      </c>
      <c r="R2428">
        <v>0</v>
      </c>
      <c r="S2428">
        <v>0</v>
      </c>
      <c r="T2428">
        <v>25</v>
      </c>
      <c r="U2428">
        <v>12</v>
      </c>
      <c r="V2428">
        <v>200</v>
      </c>
      <c r="W2428" s="1" t="s">
        <v>249</v>
      </c>
      <c r="X2428" s="1" t="s">
        <v>375</v>
      </c>
      <c r="Y2428" s="1" t="s">
        <v>54</v>
      </c>
      <c r="Z2428">
        <v>7</v>
      </c>
      <c r="AA2428" s="2">
        <v>46144</v>
      </c>
      <c r="AB2428">
        <v>373619.82</v>
      </c>
      <c r="AC2428">
        <v>556239.69999999995</v>
      </c>
      <c r="AD2428">
        <v>0</v>
      </c>
      <c r="AE2428" s="1" t="s">
        <v>55</v>
      </c>
      <c r="AF2428" s="2">
        <v>46163</v>
      </c>
      <c r="AG2428" s="2">
        <v>46149</v>
      </c>
      <c r="AH2428" s="2"/>
      <c r="AI2428" s="1" t="s">
        <v>56</v>
      </c>
      <c r="AJ2428" s="1" t="s">
        <v>57</v>
      </c>
    </row>
    <row r="2429" spans="1:36">
      <c r="A2429" s="1" t="s">
        <v>13665</v>
      </c>
      <c r="B2429" s="1" t="s">
        <v>13666</v>
      </c>
      <c r="C2429" s="1" t="s">
        <v>13667</v>
      </c>
      <c r="D2429" s="1" t="s">
        <v>2380</v>
      </c>
      <c r="E2429" s="1" t="s">
        <v>62</v>
      </c>
      <c r="F2429" s="1" t="s">
        <v>80</v>
      </c>
      <c r="G2429" s="1" t="s">
        <v>285</v>
      </c>
      <c r="H2429" s="1" t="s">
        <v>43</v>
      </c>
      <c r="I2429" s="1" t="s">
        <v>44</v>
      </c>
      <c r="J2429" t="s">
        <v>82</v>
      </c>
      <c r="K2429" t="s">
        <v>83</v>
      </c>
      <c r="L2429" s="1" t="s">
        <v>13668</v>
      </c>
      <c r="M2429" s="1" t="s">
        <v>126</v>
      </c>
      <c r="N2429" s="1" t="s">
        <v>236</v>
      </c>
      <c r="O2429" s="1" t="s">
        <v>13669</v>
      </c>
      <c r="P2429" s="1" t="s">
        <v>13670</v>
      </c>
      <c r="Q2429">
        <v>399</v>
      </c>
      <c r="R2429">
        <v>104</v>
      </c>
      <c r="S2429">
        <v>295</v>
      </c>
      <c r="T2429">
        <v>75</v>
      </c>
      <c r="U2429">
        <v>22</v>
      </c>
      <c r="V2429">
        <v>600</v>
      </c>
      <c r="W2429" s="1" t="s">
        <v>308</v>
      </c>
      <c r="X2429" s="1" t="s">
        <v>309</v>
      </c>
      <c r="Y2429" s="1" t="s">
        <v>74</v>
      </c>
      <c r="Z2429">
        <v>19</v>
      </c>
      <c r="AA2429" s="2">
        <v>45923</v>
      </c>
      <c r="AB2429">
        <v>512517.51</v>
      </c>
      <c r="AC2429">
        <v>722972.77</v>
      </c>
      <c r="AD2429">
        <v>204494486.5</v>
      </c>
      <c r="AE2429" s="1" t="s">
        <v>55</v>
      </c>
      <c r="AF2429" s="2">
        <v>46148</v>
      </c>
      <c r="AG2429" s="2">
        <v>45928</v>
      </c>
      <c r="AH2429" s="2"/>
      <c r="AI2429" s="1" t="s">
        <v>91</v>
      </c>
      <c r="AJ2429" s="1" t="s">
        <v>92</v>
      </c>
    </row>
    <row r="2430" spans="1:36">
      <c r="A2430" s="1" t="s">
        <v>13671</v>
      </c>
      <c r="B2430" s="1" t="s">
        <v>13672</v>
      </c>
      <c r="C2430" s="1" t="s">
        <v>13673</v>
      </c>
      <c r="D2430" s="1" t="s">
        <v>799</v>
      </c>
      <c r="E2430" s="1" t="s">
        <v>254</v>
      </c>
      <c r="F2430" s="1" t="s">
        <v>135</v>
      </c>
      <c r="G2430" s="1" t="s">
        <v>136</v>
      </c>
      <c r="H2430" s="1" t="s">
        <v>137</v>
      </c>
      <c r="I2430" s="1" t="s">
        <v>44</v>
      </c>
      <c r="J2430" t="s">
        <v>65</v>
      </c>
      <c r="K2430" t="s">
        <v>66</v>
      </c>
      <c r="L2430" s="1" t="s">
        <v>4961</v>
      </c>
      <c r="M2430" s="1" t="s">
        <v>114</v>
      </c>
      <c r="N2430" s="1" t="s">
        <v>49</v>
      </c>
      <c r="O2430" s="1" t="s">
        <v>13674</v>
      </c>
      <c r="P2430" s="1" t="s">
        <v>9658</v>
      </c>
      <c r="Q2430">
        <v>19</v>
      </c>
      <c r="R2430">
        <v>2</v>
      </c>
      <c r="S2430">
        <v>17</v>
      </c>
      <c r="T2430">
        <v>10</v>
      </c>
      <c r="U2430">
        <v>3</v>
      </c>
      <c r="V2430">
        <v>100</v>
      </c>
      <c r="W2430" s="1" t="s">
        <v>444</v>
      </c>
      <c r="X2430" s="1" t="s">
        <v>445</v>
      </c>
      <c r="Y2430" s="1" t="s">
        <v>74</v>
      </c>
      <c r="Z2430">
        <v>18</v>
      </c>
      <c r="AA2430" s="2">
        <v>45868</v>
      </c>
      <c r="AB2430">
        <v>17772.03</v>
      </c>
      <c r="AC2430">
        <v>23105.94</v>
      </c>
      <c r="AD2430">
        <v>337668.57</v>
      </c>
      <c r="AE2430" s="1" t="s">
        <v>55</v>
      </c>
      <c r="AF2430" s="2">
        <v>46176</v>
      </c>
      <c r="AG2430" s="2">
        <v>45882</v>
      </c>
      <c r="AH2430" s="2">
        <v>46452</v>
      </c>
      <c r="AI2430" s="1" t="s">
        <v>91</v>
      </c>
      <c r="AJ2430" s="1" t="s">
        <v>92</v>
      </c>
    </row>
    <row r="2431" spans="1:36">
      <c r="A2431" s="1" t="s">
        <v>13675</v>
      </c>
      <c r="B2431" s="1" t="s">
        <v>13676</v>
      </c>
      <c r="C2431" s="1" t="s">
        <v>13677</v>
      </c>
      <c r="D2431" s="1" t="s">
        <v>185</v>
      </c>
      <c r="E2431" s="1" t="s">
        <v>186</v>
      </c>
      <c r="F2431" s="1" t="s">
        <v>111</v>
      </c>
      <c r="G2431" s="1" t="s">
        <v>112</v>
      </c>
      <c r="H2431" s="1" t="s">
        <v>43</v>
      </c>
      <c r="I2431" s="1" t="s">
        <v>44</v>
      </c>
      <c r="J2431" t="s">
        <v>45</v>
      </c>
      <c r="K2431" t="s">
        <v>46</v>
      </c>
      <c r="L2431" s="1" t="s">
        <v>171</v>
      </c>
      <c r="M2431" s="1" t="s">
        <v>100</v>
      </c>
      <c r="N2431" s="1" t="s">
        <v>115</v>
      </c>
      <c r="O2431" s="1" t="s">
        <v>13678</v>
      </c>
      <c r="P2431" s="1" t="s">
        <v>13679</v>
      </c>
      <c r="Q2431">
        <v>114</v>
      </c>
      <c r="R2431">
        <v>21</v>
      </c>
      <c r="S2431">
        <v>93</v>
      </c>
      <c r="T2431">
        <v>20</v>
      </c>
      <c r="U2431">
        <v>10</v>
      </c>
      <c r="V2431">
        <v>200</v>
      </c>
      <c r="W2431" s="1" t="s">
        <v>151</v>
      </c>
      <c r="X2431" s="1" t="s">
        <v>152</v>
      </c>
      <c r="Y2431" s="1" t="s">
        <v>153</v>
      </c>
      <c r="Z2431">
        <v>34</v>
      </c>
      <c r="AA2431" s="2">
        <v>46008</v>
      </c>
      <c r="AB2431">
        <v>82357.66</v>
      </c>
      <c r="AC2431">
        <v>112551.77</v>
      </c>
      <c r="AD2431">
        <v>9388773.2400000002</v>
      </c>
      <c r="AE2431" s="1" t="s">
        <v>55</v>
      </c>
      <c r="AF2431" s="2">
        <v>46171</v>
      </c>
      <c r="AG2431" s="2">
        <v>46013</v>
      </c>
      <c r="AH2431" s="2"/>
      <c r="AI2431" s="1" t="s">
        <v>91</v>
      </c>
      <c r="AJ2431" s="1" t="s">
        <v>92</v>
      </c>
    </row>
    <row r="2432" spans="1:36">
      <c r="A2432" s="1" t="s">
        <v>13680</v>
      </c>
      <c r="B2432" s="1" t="s">
        <v>13681</v>
      </c>
      <c r="C2432" s="1" t="s">
        <v>13682</v>
      </c>
      <c r="D2432" s="1" t="s">
        <v>242</v>
      </c>
      <c r="E2432" s="1" t="s">
        <v>243</v>
      </c>
      <c r="F2432" s="1" t="s">
        <v>244</v>
      </c>
      <c r="G2432" s="1" t="s">
        <v>245</v>
      </c>
      <c r="H2432" s="1" t="s">
        <v>43</v>
      </c>
      <c r="I2432" s="1" t="s">
        <v>44</v>
      </c>
      <c r="J2432" t="s">
        <v>65</v>
      </c>
      <c r="K2432" t="s">
        <v>66</v>
      </c>
      <c r="L2432" s="1" t="s">
        <v>8613</v>
      </c>
      <c r="M2432" s="1" t="s">
        <v>139</v>
      </c>
      <c r="N2432" s="1" t="s">
        <v>178</v>
      </c>
      <c r="O2432" s="1" t="s">
        <v>13683</v>
      </c>
      <c r="P2432" s="1" t="s">
        <v>13684</v>
      </c>
      <c r="Q2432">
        <v>143</v>
      </c>
      <c r="R2432">
        <v>20</v>
      </c>
      <c r="S2432">
        <v>123</v>
      </c>
      <c r="T2432">
        <v>25</v>
      </c>
      <c r="U2432">
        <v>10</v>
      </c>
      <c r="V2432">
        <v>200</v>
      </c>
      <c r="W2432" s="1" t="s">
        <v>52</v>
      </c>
      <c r="X2432" s="1" t="s">
        <v>53</v>
      </c>
      <c r="Y2432" s="1" t="s">
        <v>54</v>
      </c>
      <c r="Z2432">
        <v>4</v>
      </c>
      <c r="AA2432" s="2">
        <v>45928</v>
      </c>
      <c r="AB2432">
        <v>268278.95</v>
      </c>
      <c r="AC2432">
        <v>367915.13</v>
      </c>
      <c r="AD2432">
        <v>38363889.850000001</v>
      </c>
      <c r="AE2432" s="1" t="s">
        <v>55</v>
      </c>
      <c r="AF2432" s="2">
        <v>46187</v>
      </c>
      <c r="AG2432" s="2">
        <v>45934</v>
      </c>
      <c r="AH2432" s="2"/>
      <c r="AI2432" s="1" t="s">
        <v>91</v>
      </c>
      <c r="AJ2432" s="1" t="s">
        <v>92</v>
      </c>
    </row>
    <row r="2433" spans="1:36">
      <c r="A2433" s="1" t="s">
        <v>13685</v>
      </c>
      <c r="B2433" s="1" t="s">
        <v>13686</v>
      </c>
      <c r="C2433" s="1" t="s">
        <v>13687</v>
      </c>
      <c r="D2433" s="1" t="s">
        <v>371</v>
      </c>
      <c r="E2433" s="1" t="s">
        <v>62</v>
      </c>
      <c r="F2433" s="1" t="s">
        <v>111</v>
      </c>
      <c r="G2433" s="1" t="s">
        <v>112</v>
      </c>
      <c r="H2433" s="1" t="s">
        <v>43</v>
      </c>
      <c r="I2433" s="1" t="s">
        <v>201</v>
      </c>
      <c r="J2433" t="s">
        <v>45</v>
      </c>
      <c r="K2433" t="s">
        <v>46</v>
      </c>
      <c r="L2433" s="1" t="s">
        <v>13688</v>
      </c>
      <c r="M2433" s="1" t="s">
        <v>126</v>
      </c>
      <c r="N2433" s="1" t="s">
        <v>203</v>
      </c>
      <c r="O2433" s="1" t="s">
        <v>13689</v>
      </c>
      <c r="P2433" s="1" t="s">
        <v>7214</v>
      </c>
      <c r="Q2433">
        <v>2</v>
      </c>
      <c r="R2433">
        <v>0</v>
      </c>
      <c r="S2433">
        <v>2</v>
      </c>
      <c r="U2433">
        <v>20</v>
      </c>
      <c r="V2433">
        <v>320</v>
      </c>
      <c r="W2433" s="1" t="s">
        <v>259</v>
      </c>
      <c r="X2433" s="1" t="s">
        <v>260</v>
      </c>
      <c r="Y2433" s="1" t="s">
        <v>54</v>
      </c>
      <c r="Z2433">
        <v>7</v>
      </c>
      <c r="AA2433" s="2">
        <v>46088</v>
      </c>
      <c r="AB2433">
        <v>205249.02</v>
      </c>
      <c r="AC2433">
        <v>256315.75</v>
      </c>
      <c r="AD2433">
        <v>410498.04</v>
      </c>
      <c r="AE2433" s="1" t="s">
        <v>55</v>
      </c>
      <c r="AF2433" s="2">
        <v>46169</v>
      </c>
      <c r="AG2433" s="2">
        <v>46101</v>
      </c>
      <c r="AH2433" s="2"/>
      <c r="AI2433" s="1" t="s">
        <v>129</v>
      </c>
      <c r="AJ2433" s="1" t="s">
        <v>57</v>
      </c>
    </row>
    <row r="2434" spans="1:36">
      <c r="A2434" s="1" t="s">
        <v>13690</v>
      </c>
      <c r="B2434" s="1" t="s">
        <v>13691</v>
      </c>
      <c r="C2434" s="1" t="s">
        <v>13692</v>
      </c>
      <c r="D2434" s="1" t="s">
        <v>39</v>
      </c>
      <c r="E2434" s="1" t="s">
        <v>40</v>
      </c>
      <c r="F2434" s="1" t="s">
        <v>41</v>
      </c>
      <c r="G2434" s="1" t="s">
        <v>147</v>
      </c>
      <c r="H2434" s="1" t="s">
        <v>43</v>
      </c>
      <c r="I2434" s="1" t="s">
        <v>44</v>
      </c>
      <c r="J2434" t="s">
        <v>45</v>
      </c>
      <c r="K2434" t="s">
        <v>46</v>
      </c>
      <c r="L2434" s="1" t="s">
        <v>2030</v>
      </c>
      <c r="M2434" s="1" t="s">
        <v>68</v>
      </c>
      <c r="N2434" s="1" t="s">
        <v>203</v>
      </c>
      <c r="O2434" s="1" t="s">
        <v>13693</v>
      </c>
      <c r="P2434" s="1" t="s">
        <v>3032</v>
      </c>
      <c r="Q2434">
        <v>156</v>
      </c>
      <c r="R2434">
        <v>2</v>
      </c>
      <c r="S2434">
        <v>154</v>
      </c>
      <c r="T2434">
        <v>50</v>
      </c>
      <c r="U2434">
        <v>25</v>
      </c>
      <c r="V2434">
        <v>300</v>
      </c>
      <c r="W2434" s="1" t="s">
        <v>249</v>
      </c>
      <c r="X2434" s="1" t="s">
        <v>375</v>
      </c>
      <c r="Y2434" s="1" t="s">
        <v>54</v>
      </c>
      <c r="Z2434">
        <v>3</v>
      </c>
      <c r="AA2434" s="2">
        <v>46174</v>
      </c>
      <c r="AB2434">
        <v>70207.199999999997</v>
      </c>
      <c r="AC2434">
        <v>101932.29</v>
      </c>
      <c r="AD2434">
        <v>10952323.199999999</v>
      </c>
      <c r="AE2434" s="1" t="s">
        <v>55</v>
      </c>
      <c r="AF2434" s="2">
        <v>46187</v>
      </c>
      <c r="AG2434" s="2">
        <v>46179</v>
      </c>
      <c r="AH2434" s="2"/>
      <c r="AI2434" s="1" t="s">
        <v>91</v>
      </c>
      <c r="AJ2434" s="1" t="s">
        <v>92</v>
      </c>
    </row>
    <row r="2435" spans="1:36">
      <c r="A2435" s="1" t="s">
        <v>13694</v>
      </c>
      <c r="B2435" s="1" t="s">
        <v>13695</v>
      </c>
      <c r="C2435" s="1"/>
      <c r="D2435" s="1" t="s">
        <v>713</v>
      </c>
      <c r="E2435" s="1" t="s">
        <v>714</v>
      </c>
      <c r="F2435" s="1" t="s">
        <v>97</v>
      </c>
      <c r="G2435" s="1" t="s">
        <v>1110</v>
      </c>
      <c r="H2435" s="1" t="s">
        <v>43</v>
      </c>
      <c r="I2435" s="1" t="s">
        <v>44</v>
      </c>
      <c r="J2435" t="s">
        <v>65</v>
      </c>
      <c r="K2435" t="s">
        <v>66</v>
      </c>
      <c r="L2435" s="1" t="s">
        <v>13696</v>
      </c>
      <c r="M2435" s="1" t="s">
        <v>139</v>
      </c>
      <c r="N2435" s="1" t="s">
        <v>178</v>
      </c>
      <c r="O2435" s="1" t="s">
        <v>13697</v>
      </c>
      <c r="P2435" s="1" t="s">
        <v>367</v>
      </c>
      <c r="Q2435">
        <v>19</v>
      </c>
      <c r="R2435">
        <v>6</v>
      </c>
      <c r="S2435">
        <v>13</v>
      </c>
      <c r="T2435">
        <v>100</v>
      </c>
      <c r="U2435">
        <v>30</v>
      </c>
      <c r="V2435">
        <v>1000</v>
      </c>
      <c r="W2435" s="1" t="s">
        <v>72</v>
      </c>
      <c r="X2435" s="1" t="s">
        <v>73</v>
      </c>
      <c r="Y2435" s="1" t="s">
        <v>74</v>
      </c>
      <c r="Z2435">
        <v>19</v>
      </c>
      <c r="AA2435" s="2">
        <v>45847</v>
      </c>
      <c r="AB2435">
        <v>119667.3</v>
      </c>
      <c r="AC2435">
        <v>150939.79</v>
      </c>
      <c r="AD2435">
        <v>2273678.7000000002</v>
      </c>
      <c r="AE2435" s="1" t="s">
        <v>55</v>
      </c>
      <c r="AF2435" s="2">
        <v>46192</v>
      </c>
      <c r="AG2435" s="2">
        <v>45852</v>
      </c>
      <c r="AH2435" s="2"/>
      <c r="AI2435" s="1" t="s">
        <v>129</v>
      </c>
      <c r="AJ2435" s="1" t="s">
        <v>57</v>
      </c>
    </row>
    <row r="2436" spans="1:36">
      <c r="A2436" s="1" t="s">
        <v>13698</v>
      </c>
      <c r="B2436" s="1" t="s">
        <v>13699</v>
      </c>
      <c r="C2436" s="1" t="s">
        <v>13700</v>
      </c>
      <c r="D2436" s="1" t="s">
        <v>297</v>
      </c>
      <c r="E2436" s="1" t="s">
        <v>122</v>
      </c>
      <c r="F2436" s="1" t="s">
        <v>80</v>
      </c>
      <c r="G2436" s="1" t="s">
        <v>81</v>
      </c>
      <c r="H2436" s="1" t="s">
        <v>43</v>
      </c>
      <c r="I2436" s="1" t="s">
        <v>44</v>
      </c>
      <c r="J2436" t="s">
        <v>82</v>
      </c>
      <c r="K2436" t="s">
        <v>83</v>
      </c>
      <c r="L2436" s="1" t="s">
        <v>13701</v>
      </c>
      <c r="M2436" s="1" t="s">
        <v>139</v>
      </c>
      <c r="N2436" s="1" t="s">
        <v>49</v>
      </c>
      <c r="O2436" s="1" t="s">
        <v>13702</v>
      </c>
      <c r="P2436" s="1" t="s">
        <v>13703</v>
      </c>
      <c r="Q2436">
        <v>113</v>
      </c>
      <c r="R2436">
        <v>21</v>
      </c>
      <c r="S2436">
        <v>92</v>
      </c>
      <c r="T2436">
        <v>60</v>
      </c>
      <c r="U2436">
        <v>30</v>
      </c>
      <c r="V2436">
        <v>360</v>
      </c>
      <c r="W2436" s="1" t="s">
        <v>104</v>
      </c>
      <c r="X2436" s="1" t="s">
        <v>105</v>
      </c>
      <c r="Y2436" s="1" t="s">
        <v>54</v>
      </c>
      <c r="Z2436">
        <v>9</v>
      </c>
      <c r="AA2436" s="2">
        <v>46055</v>
      </c>
      <c r="AB2436">
        <v>1303982</v>
      </c>
      <c r="AC2436">
        <v>1976568.4</v>
      </c>
      <c r="AD2436">
        <v>147349966</v>
      </c>
      <c r="AE2436" s="1" t="s">
        <v>55</v>
      </c>
      <c r="AF2436" s="2">
        <v>46175</v>
      </c>
      <c r="AG2436" s="2">
        <v>46057</v>
      </c>
      <c r="AH2436" s="2"/>
      <c r="AI2436" s="1" t="s">
        <v>91</v>
      </c>
      <c r="AJ2436" s="1" t="s">
        <v>92</v>
      </c>
    </row>
    <row r="2437" spans="1:36">
      <c r="A2437" s="1" t="s">
        <v>13704</v>
      </c>
      <c r="B2437" s="1" t="s">
        <v>13705</v>
      </c>
      <c r="C2437" s="1" t="s">
        <v>13706</v>
      </c>
      <c r="D2437" s="1" t="s">
        <v>799</v>
      </c>
      <c r="E2437" s="1" t="s">
        <v>254</v>
      </c>
      <c r="F2437" s="1" t="s">
        <v>135</v>
      </c>
      <c r="G2437" s="1" t="s">
        <v>136</v>
      </c>
      <c r="H2437" s="1" t="s">
        <v>137</v>
      </c>
      <c r="I2437" s="1" t="s">
        <v>44</v>
      </c>
      <c r="J2437" t="s">
        <v>45</v>
      </c>
      <c r="K2437" t="s">
        <v>46</v>
      </c>
      <c r="L2437" s="1" t="s">
        <v>13707</v>
      </c>
      <c r="M2437" s="1" t="s">
        <v>139</v>
      </c>
      <c r="N2437" s="1" t="s">
        <v>178</v>
      </c>
      <c r="O2437" s="1" t="s">
        <v>13708</v>
      </c>
      <c r="P2437" s="1" t="s">
        <v>13709</v>
      </c>
      <c r="Q2437">
        <v>35</v>
      </c>
      <c r="R2437">
        <v>12</v>
      </c>
      <c r="S2437">
        <v>23</v>
      </c>
      <c r="T2437">
        <v>25</v>
      </c>
      <c r="U2437">
        <v>10</v>
      </c>
      <c r="V2437">
        <v>100</v>
      </c>
      <c r="W2437" s="1" t="s">
        <v>249</v>
      </c>
      <c r="X2437" s="1" t="s">
        <v>375</v>
      </c>
      <c r="Y2437" s="1" t="s">
        <v>54</v>
      </c>
      <c r="Z2437">
        <v>8</v>
      </c>
      <c r="AA2437" s="2">
        <v>45867</v>
      </c>
      <c r="AB2437">
        <v>44533.02</v>
      </c>
      <c r="AC2437">
        <v>58017.39</v>
      </c>
      <c r="AD2437">
        <v>1558655.7</v>
      </c>
      <c r="AE2437" s="1" t="s">
        <v>55</v>
      </c>
      <c r="AF2437" s="2">
        <v>46158</v>
      </c>
      <c r="AG2437" s="2">
        <v>45882</v>
      </c>
      <c r="AH2437" s="2">
        <v>46596</v>
      </c>
      <c r="AI2437" s="1" t="s">
        <v>91</v>
      </c>
      <c r="AJ2437" s="1" t="s">
        <v>92</v>
      </c>
    </row>
    <row r="2438" spans="1:36">
      <c r="A2438" s="1" t="s">
        <v>13710</v>
      </c>
      <c r="B2438" s="1" t="s">
        <v>13711</v>
      </c>
      <c r="C2438" s="1" t="s">
        <v>13712</v>
      </c>
      <c r="D2438" s="1" t="s">
        <v>564</v>
      </c>
      <c r="E2438" s="1" t="s">
        <v>265</v>
      </c>
      <c r="F2438" s="1" t="s">
        <v>266</v>
      </c>
      <c r="G2438" s="1" t="s">
        <v>313</v>
      </c>
      <c r="H2438" s="1" t="s">
        <v>43</v>
      </c>
      <c r="I2438" s="1" t="s">
        <v>44</v>
      </c>
      <c r="J2438" t="s">
        <v>65</v>
      </c>
      <c r="K2438" t="s">
        <v>66</v>
      </c>
      <c r="L2438" s="1" t="s">
        <v>2342</v>
      </c>
      <c r="M2438" s="1" t="s">
        <v>48</v>
      </c>
      <c r="N2438" s="1" t="s">
        <v>115</v>
      </c>
      <c r="O2438" s="1" t="s">
        <v>13713</v>
      </c>
      <c r="P2438" s="1" t="s">
        <v>12493</v>
      </c>
      <c r="Q2438">
        <v>44</v>
      </c>
      <c r="R2438">
        <v>14</v>
      </c>
      <c r="S2438">
        <v>30</v>
      </c>
      <c r="T2438">
        <v>20</v>
      </c>
      <c r="U2438">
        <v>8</v>
      </c>
      <c r="V2438">
        <v>160</v>
      </c>
      <c r="W2438" s="1" t="s">
        <v>181</v>
      </c>
      <c r="X2438" s="1" t="s">
        <v>182</v>
      </c>
      <c r="Y2438" s="1" t="s">
        <v>54</v>
      </c>
      <c r="Z2438">
        <v>12</v>
      </c>
      <c r="AA2438" s="2">
        <v>45826</v>
      </c>
      <c r="AB2438">
        <v>278232.88</v>
      </c>
      <c r="AC2438">
        <v>356031.92</v>
      </c>
      <c r="AD2438">
        <v>12242246.720000001</v>
      </c>
      <c r="AE2438" s="1" t="s">
        <v>55</v>
      </c>
      <c r="AF2438" s="2">
        <v>46161</v>
      </c>
      <c r="AG2438" s="2">
        <v>45841</v>
      </c>
      <c r="AH2438" s="2"/>
      <c r="AI2438" s="1" t="s">
        <v>91</v>
      </c>
      <c r="AJ2438" s="1" t="s">
        <v>92</v>
      </c>
    </row>
    <row r="2439" spans="1:36">
      <c r="A2439" s="1" t="s">
        <v>13714</v>
      </c>
      <c r="B2439" s="1" t="s">
        <v>13715</v>
      </c>
      <c r="C2439" s="1" t="s">
        <v>13716</v>
      </c>
      <c r="D2439" s="1" t="s">
        <v>362</v>
      </c>
      <c r="E2439" s="1" t="s">
        <v>186</v>
      </c>
      <c r="F2439" s="1" t="s">
        <v>363</v>
      </c>
      <c r="G2439" s="1" t="s">
        <v>400</v>
      </c>
      <c r="H2439" s="1" t="s">
        <v>43</v>
      </c>
      <c r="I2439" s="1" t="s">
        <v>44</v>
      </c>
      <c r="J2439" t="s">
        <v>82</v>
      </c>
      <c r="K2439" t="s">
        <v>83</v>
      </c>
      <c r="L2439" s="1" t="s">
        <v>13717</v>
      </c>
      <c r="M2439" s="1" t="s">
        <v>168</v>
      </c>
      <c r="N2439" s="1" t="s">
        <v>236</v>
      </c>
      <c r="O2439" s="1" t="s">
        <v>13718</v>
      </c>
      <c r="P2439" s="1" t="s">
        <v>13719</v>
      </c>
      <c r="Q2439">
        <v>228</v>
      </c>
      <c r="R2439">
        <v>62</v>
      </c>
      <c r="S2439">
        <v>166</v>
      </c>
      <c r="T2439">
        <v>100</v>
      </c>
      <c r="U2439">
        <v>50</v>
      </c>
      <c r="V2439">
        <v>500</v>
      </c>
      <c r="W2439" s="1" t="s">
        <v>104</v>
      </c>
      <c r="X2439" s="1" t="s">
        <v>105</v>
      </c>
      <c r="Y2439" s="1" t="s">
        <v>54</v>
      </c>
      <c r="Z2439">
        <v>7</v>
      </c>
      <c r="AA2439" s="2">
        <v>46085</v>
      </c>
      <c r="AB2439">
        <v>58323.98</v>
      </c>
      <c r="AC2439">
        <v>74385.47</v>
      </c>
      <c r="AD2439">
        <v>13297867.439999999</v>
      </c>
      <c r="AE2439" s="1" t="s">
        <v>55</v>
      </c>
      <c r="AF2439" s="2">
        <v>46154</v>
      </c>
      <c r="AG2439" s="2">
        <v>46092</v>
      </c>
      <c r="AH2439" s="2"/>
      <c r="AI2439" s="1" t="s">
        <v>91</v>
      </c>
      <c r="AJ2439" s="1" t="s">
        <v>92</v>
      </c>
    </row>
    <row r="2440" spans="1:36">
      <c r="A2440" s="1" t="s">
        <v>13720</v>
      </c>
      <c r="B2440" s="1" t="s">
        <v>13721</v>
      </c>
      <c r="C2440" s="1"/>
      <c r="D2440" s="1" t="s">
        <v>1009</v>
      </c>
      <c r="E2440" s="1" t="s">
        <v>186</v>
      </c>
      <c r="F2440" s="1" t="s">
        <v>363</v>
      </c>
      <c r="G2440" s="1" t="s">
        <v>495</v>
      </c>
      <c r="H2440" s="1" t="s">
        <v>43</v>
      </c>
      <c r="I2440" s="1" t="s">
        <v>44</v>
      </c>
      <c r="J2440" t="s">
        <v>82</v>
      </c>
      <c r="K2440" t="s">
        <v>83</v>
      </c>
      <c r="L2440" s="1" t="s">
        <v>4801</v>
      </c>
      <c r="M2440" s="1" t="s">
        <v>168</v>
      </c>
      <c r="N2440" s="1" t="s">
        <v>49</v>
      </c>
      <c r="O2440" s="1" t="s">
        <v>13722</v>
      </c>
      <c r="P2440" s="1" t="s">
        <v>13723</v>
      </c>
      <c r="Q2440">
        <v>117</v>
      </c>
      <c r="R2440">
        <v>24</v>
      </c>
      <c r="S2440">
        <v>93</v>
      </c>
      <c r="T2440">
        <v>20</v>
      </c>
      <c r="U2440">
        <v>10</v>
      </c>
      <c r="V2440">
        <v>160</v>
      </c>
      <c r="W2440" s="1" t="s">
        <v>104</v>
      </c>
      <c r="X2440" s="1" t="s">
        <v>105</v>
      </c>
      <c r="Y2440" s="1" t="s">
        <v>54</v>
      </c>
      <c r="Z2440">
        <v>10</v>
      </c>
      <c r="AA2440" s="2">
        <v>46036</v>
      </c>
      <c r="AB2440">
        <v>55866.89</v>
      </c>
      <c r="AC2440">
        <v>68955.72</v>
      </c>
      <c r="AD2440">
        <v>6536426.1299999999</v>
      </c>
      <c r="AE2440" s="1" t="s">
        <v>55</v>
      </c>
      <c r="AF2440" s="2">
        <v>46174</v>
      </c>
      <c r="AG2440" s="2">
        <v>46042</v>
      </c>
      <c r="AH2440" s="2"/>
      <c r="AI2440" s="1" t="s">
        <v>91</v>
      </c>
      <c r="AJ2440" s="1" t="s">
        <v>92</v>
      </c>
    </row>
    <row r="2441" spans="1:36">
      <c r="A2441" s="1" t="s">
        <v>13724</v>
      </c>
      <c r="B2441" s="1" t="s">
        <v>13725</v>
      </c>
      <c r="C2441" s="1" t="s">
        <v>13726</v>
      </c>
      <c r="D2441" s="1" t="s">
        <v>613</v>
      </c>
      <c r="E2441" s="1" t="s">
        <v>40</v>
      </c>
      <c r="F2441" s="1" t="s">
        <v>97</v>
      </c>
      <c r="G2441" s="1" t="s">
        <v>715</v>
      </c>
      <c r="H2441" s="1" t="s">
        <v>43</v>
      </c>
      <c r="I2441" s="1" t="s">
        <v>44</v>
      </c>
      <c r="J2441" t="s">
        <v>65</v>
      </c>
      <c r="K2441" t="s">
        <v>66</v>
      </c>
      <c r="L2441" s="1" t="s">
        <v>11233</v>
      </c>
      <c r="M2441" s="1" t="s">
        <v>114</v>
      </c>
      <c r="N2441" s="1" t="s">
        <v>236</v>
      </c>
      <c r="O2441" s="1" t="s">
        <v>13727</v>
      </c>
      <c r="P2441" s="1" t="s">
        <v>13728</v>
      </c>
      <c r="Q2441">
        <v>150</v>
      </c>
      <c r="R2441">
        <v>23</v>
      </c>
      <c r="S2441">
        <v>127</v>
      </c>
      <c r="T2441">
        <v>30</v>
      </c>
      <c r="U2441">
        <v>9</v>
      </c>
      <c r="V2441">
        <v>300</v>
      </c>
      <c r="W2441" s="1" t="s">
        <v>229</v>
      </c>
      <c r="X2441" s="1" t="s">
        <v>230</v>
      </c>
      <c r="Y2441" s="1" t="s">
        <v>153</v>
      </c>
      <c r="Z2441">
        <v>35</v>
      </c>
      <c r="AA2441" s="2">
        <v>45771</v>
      </c>
      <c r="AB2441">
        <v>39093.760000000002</v>
      </c>
      <c r="AC2441">
        <v>57434.3</v>
      </c>
      <c r="AD2441">
        <v>5864064</v>
      </c>
      <c r="AE2441" s="1" t="s">
        <v>55</v>
      </c>
      <c r="AF2441" s="2">
        <v>46168</v>
      </c>
      <c r="AG2441" s="2">
        <v>45782</v>
      </c>
      <c r="AH2441" s="2"/>
      <c r="AI2441" s="1" t="s">
        <v>91</v>
      </c>
      <c r="AJ2441" s="1" t="s">
        <v>92</v>
      </c>
    </row>
    <row r="2442" spans="1:36">
      <c r="A2442" s="1" t="s">
        <v>13729</v>
      </c>
      <c r="B2442" s="1" t="s">
        <v>13730</v>
      </c>
      <c r="C2442" s="1" t="s">
        <v>13731</v>
      </c>
      <c r="D2442" s="1" t="s">
        <v>96</v>
      </c>
      <c r="E2442" s="1" t="s">
        <v>40</v>
      </c>
      <c r="F2442" s="1" t="s">
        <v>97</v>
      </c>
      <c r="G2442" s="1" t="s">
        <v>614</v>
      </c>
      <c r="H2442" s="1" t="s">
        <v>43</v>
      </c>
      <c r="I2442" s="1" t="s">
        <v>44</v>
      </c>
      <c r="J2442" t="s">
        <v>82</v>
      </c>
      <c r="K2442" t="s">
        <v>83</v>
      </c>
      <c r="L2442" s="1" t="s">
        <v>9673</v>
      </c>
      <c r="M2442" s="1" t="s">
        <v>68</v>
      </c>
      <c r="N2442" s="1" t="s">
        <v>69</v>
      </c>
      <c r="O2442" s="1" t="s">
        <v>13732</v>
      </c>
      <c r="P2442" s="1" t="s">
        <v>13733</v>
      </c>
      <c r="Q2442">
        <v>445</v>
      </c>
      <c r="R2442">
        <v>53</v>
      </c>
      <c r="S2442">
        <v>392</v>
      </c>
      <c r="T2442">
        <v>50</v>
      </c>
      <c r="U2442">
        <v>15</v>
      </c>
      <c r="V2442">
        <v>500</v>
      </c>
      <c r="W2442" s="1" t="s">
        <v>151</v>
      </c>
      <c r="X2442" s="1" t="s">
        <v>152</v>
      </c>
      <c r="Y2442" s="1" t="s">
        <v>153</v>
      </c>
      <c r="Z2442">
        <v>35</v>
      </c>
      <c r="AA2442" s="2">
        <v>46090</v>
      </c>
      <c r="AB2442">
        <v>111596.01</v>
      </c>
      <c r="AC2442">
        <v>166388.85999999999</v>
      </c>
      <c r="AD2442">
        <v>49660224.450000003</v>
      </c>
      <c r="AE2442" s="1" t="s">
        <v>55</v>
      </c>
      <c r="AF2442" s="2">
        <v>46151</v>
      </c>
      <c r="AG2442" s="2">
        <v>46093</v>
      </c>
      <c r="AH2442" s="2"/>
      <c r="AI2442" s="1" t="s">
        <v>91</v>
      </c>
      <c r="AJ2442" s="1" t="s">
        <v>92</v>
      </c>
    </row>
    <row r="2443" spans="1:36">
      <c r="A2443" s="1" t="s">
        <v>13734</v>
      </c>
      <c r="B2443" s="1" t="s">
        <v>13735</v>
      </c>
      <c r="C2443" s="1" t="s">
        <v>13736</v>
      </c>
      <c r="D2443" s="1" t="s">
        <v>3456</v>
      </c>
      <c r="E2443" s="1" t="s">
        <v>110</v>
      </c>
      <c r="F2443" s="1" t="s">
        <v>363</v>
      </c>
      <c r="G2443" s="1" t="s">
        <v>400</v>
      </c>
      <c r="H2443" s="1" t="s">
        <v>43</v>
      </c>
      <c r="I2443" s="1" t="s">
        <v>44</v>
      </c>
      <c r="J2443" t="s">
        <v>65</v>
      </c>
      <c r="K2443" t="s">
        <v>66</v>
      </c>
      <c r="L2443" s="1" t="s">
        <v>13737</v>
      </c>
      <c r="M2443" s="1" t="s">
        <v>68</v>
      </c>
      <c r="N2443" s="1" t="s">
        <v>115</v>
      </c>
      <c r="O2443" s="1" t="s">
        <v>13738</v>
      </c>
      <c r="P2443" s="1" t="s">
        <v>13739</v>
      </c>
      <c r="Q2443">
        <v>90</v>
      </c>
      <c r="R2443">
        <v>2</v>
      </c>
      <c r="S2443">
        <v>88</v>
      </c>
      <c r="T2443">
        <v>20</v>
      </c>
      <c r="U2443">
        <v>6</v>
      </c>
      <c r="V2443">
        <v>160</v>
      </c>
      <c r="W2443" s="1" t="s">
        <v>229</v>
      </c>
      <c r="X2443" s="1" t="s">
        <v>230</v>
      </c>
      <c r="Y2443" s="1" t="s">
        <v>153</v>
      </c>
      <c r="Z2443">
        <v>35</v>
      </c>
      <c r="AA2443" s="2">
        <v>45916</v>
      </c>
      <c r="AB2443">
        <v>5431.73</v>
      </c>
      <c r="AC2443">
        <v>6929.66</v>
      </c>
      <c r="AD2443">
        <v>488855.7</v>
      </c>
      <c r="AE2443" s="1" t="s">
        <v>55</v>
      </c>
      <c r="AF2443" s="2">
        <v>46188</v>
      </c>
      <c r="AG2443" s="2">
        <v>45918</v>
      </c>
      <c r="AH2443" s="2"/>
      <c r="AI2443" s="1" t="s">
        <v>91</v>
      </c>
      <c r="AJ2443" s="1" t="s">
        <v>92</v>
      </c>
    </row>
    <row r="2444" spans="1:36">
      <c r="A2444" s="1" t="s">
        <v>13740</v>
      </c>
      <c r="B2444" s="1" t="s">
        <v>13741</v>
      </c>
      <c r="C2444" s="1" t="s">
        <v>13742</v>
      </c>
      <c r="D2444" s="1" t="s">
        <v>977</v>
      </c>
      <c r="E2444" s="1" t="s">
        <v>978</v>
      </c>
      <c r="F2444" s="1" t="s">
        <v>97</v>
      </c>
      <c r="G2444" s="1" t="s">
        <v>98</v>
      </c>
      <c r="H2444" s="1" t="s">
        <v>43</v>
      </c>
      <c r="I2444" s="1" t="s">
        <v>44</v>
      </c>
      <c r="J2444" t="s">
        <v>45</v>
      </c>
      <c r="K2444" t="s">
        <v>46</v>
      </c>
      <c r="L2444" s="1" t="s">
        <v>13743</v>
      </c>
      <c r="M2444" s="1" t="s">
        <v>139</v>
      </c>
      <c r="N2444" s="1" t="s">
        <v>194</v>
      </c>
      <c r="O2444" s="1" t="s">
        <v>13744</v>
      </c>
      <c r="P2444" s="1" t="s">
        <v>13745</v>
      </c>
      <c r="Q2444">
        <v>38</v>
      </c>
      <c r="R2444">
        <v>9</v>
      </c>
      <c r="S2444">
        <v>29</v>
      </c>
      <c r="T2444">
        <v>100</v>
      </c>
      <c r="U2444">
        <v>40</v>
      </c>
      <c r="V2444">
        <v>600</v>
      </c>
      <c r="W2444" s="1" t="s">
        <v>151</v>
      </c>
      <c r="X2444" s="1" t="s">
        <v>152</v>
      </c>
      <c r="Y2444" s="1" t="s">
        <v>153</v>
      </c>
      <c r="Z2444">
        <v>35</v>
      </c>
      <c r="AA2444" s="2">
        <v>45682</v>
      </c>
      <c r="AB2444">
        <v>204071.18</v>
      </c>
      <c r="AC2444">
        <v>265890.88</v>
      </c>
      <c r="AD2444">
        <v>7754704.8399999999</v>
      </c>
      <c r="AE2444" s="1" t="s">
        <v>55</v>
      </c>
      <c r="AF2444" s="2">
        <v>46173</v>
      </c>
      <c r="AG2444" s="2">
        <v>45697</v>
      </c>
      <c r="AH2444" s="2"/>
      <c r="AI2444" s="1" t="s">
        <v>129</v>
      </c>
      <c r="AJ2444" s="1" t="s">
        <v>57</v>
      </c>
    </row>
    <row r="2445" spans="1:36">
      <c r="A2445" s="1" t="s">
        <v>13746</v>
      </c>
      <c r="B2445" s="1" t="s">
        <v>13747</v>
      </c>
      <c r="C2445" s="1"/>
      <c r="D2445" s="1" t="s">
        <v>320</v>
      </c>
      <c r="E2445" s="1" t="s">
        <v>40</v>
      </c>
      <c r="F2445" s="1" t="s">
        <v>123</v>
      </c>
      <c r="G2445" s="1" t="s">
        <v>124</v>
      </c>
      <c r="H2445" s="1" t="s">
        <v>43</v>
      </c>
      <c r="I2445" s="1" t="s">
        <v>44</v>
      </c>
      <c r="J2445" t="s">
        <v>65</v>
      </c>
      <c r="K2445" t="s">
        <v>66</v>
      </c>
      <c r="L2445" s="1" t="s">
        <v>7546</v>
      </c>
      <c r="M2445" s="1" t="s">
        <v>100</v>
      </c>
      <c r="N2445" s="1" t="s">
        <v>178</v>
      </c>
      <c r="O2445" s="1" t="s">
        <v>13748</v>
      </c>
      <c r="P2445" s="1" t="s">
        <v>13749</v>
      </c>
      <c r="Q2445">
        <v>79</v>
      </c>
      <c r="R2445">
        <v>20</v>
      </c>
      <c r="S2445">
        <v>59</v>
      </c>
      <c r="T2445">
        <v>25</v>
      </c>
      <c r="U2445">
        <v>12</v>
      </c>
      <c r="V2445">
        <v>100</v>
      </c>
      <c r="W2445" s="1" t="s">
        <v>161</v>
      </c>
      <c r="X2445" s="1" t="s">
        <v>162</v>
      </c>
      <c r="Y2445" s="1" t="s">
        <v>54</v>
      </c>
      <c r="Z2445">
        <v>8</v>
      </c>
      <c r="AA2445" s="2">
        <v>45668</v>
      </c>
      <c r="AB2445">
        <v>333532.11</v>
      </c>
      <c r="AC2445">
        <v>454384.55</v>
      </c>
      <c r="AD2445">
        <v>26349036.690000001</v>
      </c>
      <c r="AE2445" s="1" t="s">
        <v>55</v>
      </c>
      <c r="AF2445" s="2">
        <v>46173</v>
      </c>
      <c r="AG2445" s="2">
        <v>45674</v>
      </c>
      <c r="AH2445" s="2"/>
      <c r="AI2445" s="1" t="s">
        <v>91</v>
      </c>
      <c r="AJ2445" s="1" t="s">
        <v>92</v>
      </c>
    </row>
    <row r="2446" spans="1:36">
      <c r="A2446" s="1" t="s">
        <v>13750</v>
      </c>
      <c r="B2446" s="1" t="s">
        <v>13751</v>
      </c>
      <c r="C2446" s="1" t="s">
        <v>13752</v>
      </c>
      <c r="D2446" s="1" t="s">
        <v>799</v>
      </c>
      <c r="E2446" s="1" t="s">
        <v>254</v>
      </c>
      <c r="F2446" s="1" t="s">
        <v>135</v>
      </c>
      <c r="G2446" s="1" t="s">
        <v>166</v>
      </c>
      <c r="H2446" s="1" t="s">
        <v>137</v>
      </c>
      <c r="I2446" s="1" t="s">
        <v>44</v>
      </c>
      <c r="J2446" t="s">
        <v>65</v>
      </c>
      <c r="K2446" t="s">
        <v>66</v>
      </c>
      <c r="L2446" s="1" t="s">
        <v>13753</v>
      </c>
      <c r="M2446" s="1" t="s">
        <v>100</v>
      </c>
      <c r="N2446" s="1" t="s">
        <v>115</v>
      </c>
      <c r="O2446" s="1" t="s">
        <v>13754</v>
      </c>
      <c r="P2446" s="1" t="s">
        <v>13755</v>
      </c>
      <c r="Q2446">
        <v>348</v>
      </c>
      <c r="R2446">
        <v>50</v>
      </c>
      <c r="S2446">
        <v>298</v>
      </c>
      <c r="T2446">
        <v>60</v>
      </c>
      <c r="U2446">
        <v>18</v>
      </c>
      <c r="V2446">
        <v>600</v>
      </c>
      <c r="W2446" s="1" t="s">
        <v>72</v>
      </c>
      <c r="X2446" s="1" t="s">
        <v>73</v>
      </c>
      <c r="Y2446" s="1" t="s">
        <v>74</v>
      </c>
      <c r="Z2446">
        <v>20</v>
      </c>
      <c r="AA2446" s="2">
        <v>46098</v>
      </c>
      <c r="AB2446">
        <v>11089.26</v>
      </c>
      <c r="AC2446">
        <v>13305.63</v>
      </c>
      <c r="AD2446">
        <v>3859062.48</v>
      </c>
      <c r="AE2446" s="1" t="s">
        <v>55</v>
      </c>
      <c r="AF2446" s="2">
        <v>46193</v>
      </c>
      <c r="AG2446" s="2">
        <v>46111</v>
      </c>
      <c r="AH2446" s="2">
        <v>46112</v>
      </c>
      <c r="AI2446" s="1" t="s">
        <v>91</v>
      </c>
      <c r="AJ2446" s="1" t="s">
        <v>92</v>
      </c>
    </row>
    <row r="2447" spans="1:36">
      <c r="A2447" s="1" t="s">
        <v>13756</v>
      </c>
      <c r="B2447" s="1" t="s">
        <v>13757</v>
      </c>
      <c r="C2447" s="1" t="s">
        <v>13758</v>
      </c>
      <c r="D2447" s="1" t="s">
        <v>109</v>
      </c>
      <c r="E2447" s="1" t="s">
        <v>110</v>
      </c>
      <c r="F2447" s="1" t="s">
        <v>111</v>
      </c>
      <c r="G2447" s="1" t="s">
        <v>234</v>
      </c>
      <c r="H2447" s="1" t="s">
        <v>43</v>
      </c>
      <c r="I2447" s="1" t="s">
        <v>44</v>
      </c>
      <c r="J2447" t="s">
        <v>82</v>
      </c>
      <c r="K2447" t="s">
        <v>83</v>
      </c>
      <c r="L2447" s="1" t="s">
        <v>13759</v>
      </c>
      <c r="M2447" s="1" t="s">
        <v>168</v>
      </c>
      <c r="N2447" s="1" t="s">
        <v>178</v>
      </c>
      <c r="O2447" s="1" t="s">
        <v>13760</v>
      </c>
      <c r="P2447" s="1" t="s">
        <v>13761</v>
      </c>
      <c r="Q2447">
        <v>190</v>
      </c>
      <c r="R2447">
        <v>17</v>
      </c>
      <c r="S2447">
        <v>173</v>
      </c>
      <c r="T2447">
        <v>50</v>
      </c>
      <c r="U2447">
        <v>20</v>
      </c>
      <c r="V2447">
        <v>400</v>
      </c>
      <c r="W2447" s="1" t="s">
        <v>88</v>
      </c>
      <c r="X2447" s="1" t="s">
        <v>89</v>
      </c>
      <c r="Y2447" s="1" t="s">
        <v>90</v>
      </c>
      <c r="Z2447">
        <v>26</v>
      </c>
      <c r="AA2447" s="2">
        <v>46088</v>
      </c>
      <c r="AB2447">
        <v>172764.24</v>
      </c>
      <c r="AC2447">
        <v>219339.93</v>
      </c>
      <c r="AD2447">
        <v>32825205.600000001</v>
      </c>
      <c r="AE2447" s="1" t="s">
        <v>55</v>
      </c>
      <c r="AF2447" s="2">
        <v>46184</v>
      </c>
      <c r="AG2447" s="2">
        <v>46091</v>
      </c>
      <c r="AH2447" s="2"/>
      <c r="AI2447" s="1" t="s">
        <v>91</v>
      </c>
      <c r="AJ2447" s="1" t="s">
        <v>92</v>
      </c>
    </row>
    <row r="2448" spans="1:36">
      <c r="A2448" s="1" t="s">
        <v>13762</v>
      </c>
      <c r="B2448" s="1" t="s">
        <v>13763</v>
      </c>
      <c r="C2448" s="1" t="s">
        <v>13764</v>
      </c>
      <c r="D2448" s="1" t="s">
        <v>799</v>
      </c>
      <c r="E2448" s="1" t="s">
        <v>254</v>
      </c>
      <c r="F2448" s="1" t="s">
        <v>135</v>
      </c>
      <c r="G2448" s="1" t="s">
        <v>706</v>
      </c>
      <c r="H2448" s="1" t="s">
        <v>137</v>
      </c>
      <c r="I2448" s="1" t="s">
        <v>44</v>
      </c>
      <c r="J2448" t="s">
        <v>45</v>
      </c>
      <c r="K2448" t="s">
        <v>46</v>
      </c>
      <c r="L2448" s="1" t="s">
        <v>13765</v>
      </c>
      <c r="M2448" s="1" t="s">
        <v>68</v>
      </c>
      <c r="N2448" s="1" t="s">
        <v>236</v>
      </c>
      <c r="O2448" s="1" t="s">
        <v>13766</v>
      </c>
      <c r="P2448" s="1" t="s">
        <v>13767</v>
      </c>
      <c r="Q2448">
        <v>0</v>
      </c>
      <c r="R2448">
        <v>0</v>
      </c>
      <c r="S2448">
        <v>0</v>
      </c>
      <c r="T2448">
        <v>40</v>
      </c>
      <c r="U2448">
        <v>12</v>
      </c>
      <c r="V2448">
        <v>320</v>
      </c>
      <c r="W2448" s="1" t="s">
        <v>151</v>
      </c>
      <c r="X2448" s="1" t="s">
        <v>152</v>
      </c>
      <c r="Y2448" s="1" t="s">
        <v>153</v>
      </c>
      <c r="Z2448">
        <v>36</v>
      </c>
      <c r="AA2448" s="2">
        <v>45915</v>
      </c>
      <c r="AB2448">
        <v>24030.07</v>
      </c>
      <c r="AC2448">
        <v>34868.57</v>
      </c>
      <c r="AD2448">
        <v>0</v>
      </c>
      <c r="AE2448" s="1" t="s">
        <v>55</v>
      </c>
      <c r="AF2448" s="2">
        <v>46202</v>
      </c>
      <c r="AG2448" s="2">
        <v>45926</v>
      </c>
      <c r="AH2448" s="2">
        <v>46727</v>
      </c>
      <c r="AI2448" s="1" t="s">
        <v>56</v>
      </c>
      <c r="AJ2448" s="1" t="s">
        <v>57</v>
      </c>
    </row>
    <row r="2449" spans="1:36">
      <c r="A2449" s="1" t="s">
        <v>13768</v>
      </c>
      <c r="B2449" s="1" t="s">
        <v>13769</v>
      </c>
      <c r="C2449" s="1" t="s">
        <v>13770</v>
      </c>
      <c r="D2449" s="1" t="s">
        <v>1198</v>
      </c>
      <c r="E2449" s="1" t="s">
        <v>110</v>
      </c>
      <c r="F2449" s="1" t="s">
        <v>363</v>
      </c>
      <c r="G2449" s="1" t="s">
        <v>400</v>
      </c>
      <c r="H2449" s="1" t="s">
        <v>43</v>
      </c>
      <c r="I2449" s="1" t="s">
        <v>44</v>
      </c>
      <c r="J2449" t="s">
        <v>82</v>
      </c>
      <c r="K2449" t="s">
        <v>83</v>
      </c>
      <c r="L2449" s="1" t="s">
        <v>13771</v>
      </c>
      <c r="M2449" s="1" t="s">
        <v>126</v>
      </c>
      <c r="N2449" s="1" t="s">
        <v>115</v>
      </c>
      <c r="O2449" s="1" t="s">
        <v>13772</v>
      </c>
      <c r="P2449" s="1" t="s">
        <v>13773</v>
      </c>
      <c r="Q2449">
        <v>0</v>
      </c>
      <c r="R2449">
        <v>0</v>
      </c>
      <c r="S2449">
        <v>0</v>
      </c>
      <c r="T2449">
        <v>60</v>
      </c>
      <c r="U2449">
        <v>30</v>
      </c>
      <c r="V2449">
        <v>300</v>
      </c>
      <c r="W2449" s="1" t="s">
        <v>161</v>
      </c>
      <c r="X2449" s="1" t="s">
        <v>171</v>
      </c>
      <c r="Y2449" s="1" t="s">
        <v>54</v>
      </c>
      <c r="Z2449">
        <v>9</v>
      </c>
      <c r="AA2449" s="2">
        <v>45788</v>
      </c>
      <c r="AB2449">
        <v>19962.43</v>
      </c>
      <c r="AC2449">
        <v>24336.29</v>
      </c>
      <c r="AD2449">
        <v>0</v>
      </c>
      <c r="AE2449" s="1" t="s">
        <v>55</v>
      </c>
      <c r="AF2449" s="2">
        <v>46157</v>
      </c>
      <c r="AG2449" s="2">
        <v>45799</v>
      </c>
      <c r="AH2449" s="2"/>
      <c r="AI2449" s="1" t="s">
        <v>56</v>
      </c>
      <c r="AJ2449" s="1" t="s">
        <v>57</v>
      </c>
    </row>
    <row r="2450" spans="1:36">
      <c r="A2450" s="1" t="s">
        <v>13774</v>
      </c>
      <c r="B2450" s="1" t="s">
        <v>13775</v>
      </c>
      <c r="C2450" s="1" t="s">
        <v>13776</v>
      </c>
      <c r="D2450" s="1" t="s">
        <v>264</v>
      </c>
      <c r="E2450" s="1" t="s">
        <v>265</v>
      </c>
      <c r="F2450" s="1" t="s">
        <v>266</v>
      </c>
      <c r="G2450" s="1" t="s">
        <v>267</v>
      </c>
      <c r="H2450" s="1" t="s">
        <v>43</v>
      </c>
      <c r="I2450" s="1" t="s">
        <v>44</v>
      </c>
      <c r="J2450" t="s">
        <v>45</v>
      </c>
      <c r="K2450" t="s">
        <v>46</v>
      </c>
      <c r="L2450" s="1" t="s">
        <v>5095</v>
      </c>
      <c r="M2450" s="1" t="s">
        <v>139</v>
      </c>
      <c r="N2450" s="1" t="s">
        <v>194</v>
      </c>
      <c r="O2450" s="1" t="s">
        <v>13777</v>
      </c>
      <c r="P2450" s="1" t="s">
        <v>13778</v>
      </c>
      <c r="Q2450">
        <v>1</v>
      </c>
      <c r="R2450">
        <v>0</v>
      </c>
      <c r="S2450">
        <v>1</v>
      </c>
      <c r="U2450">
        <v>5</v>
      </c>
      <c r="V2450">
        <v>100</v>
      </c>
      <c r="W2450" s="1" t="s">
        <v>151</v>
      </c>
      <c r="X2450" s="1" t="s">
        <v>152</v>
      </c>
      <c r="Y2450" s="1" t="s">
        <v>153</v>
      </c>
      <c r="Z2450">
        <v>39</v>
      </c>
      <c r="AA2450" s="2">
        <v>46178</v>
      </c>
      <c r="AB2450">
        <v>710027.99</v>
      </c>
      <c r="AC2450">
        <v>829801.5</v>
      </c>
      <c r="AD2450">
        <v>710027.99</v>
      </c>
      <c r="AE2450" s="1" t="s">
        <v>55</v>
      </c>
      <c r="AF2450" s="2">
        <v>46163</v>
      </c>
      <c r="AG2450" s="2">
        <v>46183</v>
      </c>
      <c r="AH2450" s="2"/>
      <c r="AI2450" s="1" t="s">
        <v>129</v>
      </c>
      <c r="AJ2450" s="1" t="s">
        <v>57</v>
      </c>
    </row>
    <row r="2451" spans="1:36">
      <c r="A2451" s="1" t="s">
        <v>13779</v>
      </c>
      <c r="B2451" s="1" t="s">
        <v>13780</v>
      </c>
      <c r="C2451" s="1" t="s">
        <v>13781</v>
      </c>
      <c r="D2451" s="1" t="s">
        <v>508</v>
      </c>
      <c r="E2451" s="1" t="s">
        <v>146</v>
      </c>
      <c r="F2451" s="1" t="s">
        <v>244</v>
      </c>
      <c r="G2451" s="1" t="s">
        <v>245</v>
      </c>
      <c r="H2451" s="1" t="s">
        <v>43</v>
      </c>
      <c r="I2451" s="1" t="s">
        <v>44</v>
      </c>
      <c r="J2451" t="s">
        <v>82</v>
      </c>
      <c r="K2451" t="s">
        <v>83</v>
      </c>
      <c r="L2451" s="1" t="s">
        <v>3819</v>
      </c>
      <c r="M2451" s="1" t="s">
        <v>114</v>
      </c>
      <c r="N2451" s="1" t="s">
        <v>115</v>
      </c>
      <c r="O2451" s="1" t="s">
        <v>13782</v>
      </c>
      <c r="P2451" s="1" t="s">
        <v>13783</v>
      </c>
      <c r="Q2451">
        <v>190</v>
      </c>
      <c r="R2451">
        <v>66</v>
      </c>
      <c r="S2451">
        <v>124</v>
      </c>
      <c r="T2451">
        <v>100</v>
      </c>
      <c r="U2451">
        <v>40</v>
      </c>
      <c r="V2451">
        <v>500</v>
      </c>
      <c r="W2451" s="1" t="s">
        <v>161</v>
      </c>
      <c r="X2451" s="1" t="s">
        <v>162</v>
      </c>
      <c r="Y2451" s="1" t="s">
        <v>54</v>
      </c>
      <c r="Z2451">
        <v>8</v>
      </c>
      <c r="AA2451" s="2">
        <v>45809</v>
      </c>
      <c r="AB2451">
        <v>260538.29</v>
      </c>
      <c r="AC2451">
        <v>369304.46</v>
      </c>
      <c r="AD2451">
        <v>49502275.100000001</v>
      </c>
      <c r="AE2451" s="1" t="s">
        <v>55</v>
      </c>
      <c r="AF2451" s="2">
        <v>46143</v>
      </c>
      <c r="AG2451" s="2">
        <v>45824</v>
      </c>
      <c r="AH2451" s="2"/>
      <c r="AI2451" s="1" t="s">
        <v>91</v>
      </c>
      <c r="AJ2451" s="1" t="s">
        <v>92</v>
      </c>
    </row>
    <row r="2452" spans="1:36">
      <c r="A2452" s="1" t="s">
        <v>13784</v>
      </c>
      <c r="B2452" s="1" t="s">
        <v>13785</v>
      </c>
      <c r="C2452" s="1" t="s">
        <v>13786</v>
      </c>
      <c r="D2452" s="1" t="s">
        <v>355</v>
      </c>
      <c r="E2452" s="1" t="s">
        <v>62</v>
      </c>
      <c r="F2452" s="1" t="s">
        <v>123</v>
      </c>
      <c r="G2452" s="1" t="s">
        <v>124</v>
      </c>
      <c r="H2452" s="1" t="s">
        <v>43</v>
      </c>
      <c r="I2452" s="1" t="s">
        <v>44</v>
      </c>
      <c r="J2452" t="s">
        <v>82</v>
      </c>
      <c r="K2452" t="s">
        <v>83</v>
      </c>
      <c r="L2452" s="1" t="s">
        <v>13787</v>
      </c>
      <c r="M2452" s="1" t="s">
        <v>139</v>
      </c>
      <c r="N2452" s="1" t="s">
        <v>69</v>
      </c>
      <c r="O2452" s="1" t="s">
        <v>13788</v>
      </c>
      <c r="P2452" s="1" t="s">
        <v>13789</v>
      </c>
      <c r="Q2452">
        <v>349</v>
      </c>
      <c r="R2452">
        <v>66</v>
      </c>
      <c r="S2452">
        <v>283</v>
      </c>
      <c r="T2452">
        <v>75</v>
      </c>
      <c r="U2452">
        <v>30</v>
      </c>
      <c r="V2452">
        <v>750</v>
      </c>
      <c r="W2452" s="1" t="s">
        <v>308</v>
      </c>
      <c r="X2452" s="1" t="s">
        <v>309</v>
      </c>
      <c r="Y2452" s="1" t="s">
        <v>74</v>
      </c>
      <c r="Z2452">
        <v>19</v>
      </c>
      <c r="AA2452" s="2">
        <v>45859</v>
      </c>
      <c r="AB2452">
        <v>411937.72</v>
      </c>
      <c r="AC2452">
        <v>582313.35</v>
      </c>
      <c r="AD2452">
        <v>143766264.30000001</v>
      </c>
      <c r="AE2452" s="1" t="s">
        <v>55</v>
      </c>
      <c r="AF2452" s="2">
        <v>46165</v>
      </c>
      <c r="AG2452" s="2">
        <v>45871</v>
      </c>
      <c r="AH2452" s="2"/>
      <c r="AI2452" s="1" t="s">
        <v>91</v>
      </c>
      <c r="AJ2452" s="1" t="s">
        <v>92</v>
      </c>
    </row>
    <row r="2453" spans="1:36">
      <c r="A2453" s="1" t="s">
        <v>13790</v>
      </c>
      <c r="B2453" s="1" t="s">
        <v>13791</v>
      </c>
      <c r="C2453" s="1" t="s">
        <v>13792</v>
      </c>
      <c r="D2453" s="1" t="s">
        <v>303</v>
      </c>
      <c r="E2453" s="1" t="s">
        <v>146</v>
      </c>
      <c r="F2453" s="1" t="s">
        <v>63</v>
      </c>
      <c r="G2453" s="1" t="s">
        <v>384</v>
      </c>
      <c r="H2453" s="1" t="s">
        <v>43</v>
      </c>
      <c r="I2453" s="1" t="s">
        <v>44</v>
      </c>
      <c r="J2453" t="s">
        <v>45</v>
      </c>
      <c r="K2453" t="s">
        <v>46</v>
      </c>
      <c r="L2453" s="1" t="s">
        <v>4012</v>
      </c>
      <c r="M2453" s="1" t="s">
        <v>114</v>
      </c>
      <c r="N2453" s="1" t="s">
        <v>69</v>
      </c>
      <c r="O2453" s="1" t="s">
        <v>13793</v>
      </c>
      <c r="P2453" s="1" t="s">
        <v>13794</v>
      </c>
      <c r="Q2453">
        <v>258</v>
      </c>
      <c r="R2453">
        <v>84</v>
      </c>
      <c r="S2453">
        <v>174</v>
      </c>
      <c r="U2453">
        <v>7</v>
      </c>
      <c r="V2453">
        <v>250</v>
      </c>
      <c r="W2453" s="1" t="s">
        <v>259</v>
      </c>
      <c r="X2453" s="1" t="s">
        <v>260</v>
      </c>
      <c r="Y2453" s="1" t="s">
        <v>54</v>
      </c>
      <c r="Z2453">
        <v>7</v>
      </c>
      <c r="AA2453" s="2">
        <v>45735</v>
      </c>
      <c r="AB2453">
        <v>176313.76</v>
      </c>
      <c r="AC2453">
        <v>251440.8</v>
      </c>
      <c r="AD2453">
        <v>45488950.079999998</v>
      </c>
      <c r="AE2453" s="1" t="s">
        <v>55</v>
      </c>
      <c r="AF2453" s="2">
        <v>46180</v>
      </c>
      <c r="AG2453" s="2">
        <v>45743</v>
      </c>
      <c r="AH2453" s="2">
        <v>46777</v>
      </c>
      <c r="AI2453" s="1" t="s">
        <v>410</v>
      </c>
      <c r="AJ2453" s="1" t="s">
        <v>92</v>
      </c>
    </row>
    <row r="2454" spans="1:36">
      <c r="A2454" s="1" t="s">
        <v>13795</v>
      </c>
      <c r="B2454" s="1" t="s">
        <v>13796</v>
      </c>
      <c r="C2454" s="1" t="s">
        <v>13797</v>
      </c>
      <c r="D2454" s="1" t="s">
        <v>1665</v>
      </c>
      <c r="E2454" s="1" t="s">
        <v>978</v>
      </c>
      <c r="F2454" s="1" t="s">
        <v>97</v>
      </c>
      <c r="G2454" s="1" t="s">
        <v>1110</v>
      </c>
      <c r="H2454" s="1" t="s">
        <v>43</v>
      </c>
      <c r="I2454" s="1" t="s">
        <v>44</v>
      </c>
      <c r="J2454" t="s">
        <v>82</v>
      </c>
      <c r="K2454" t="s">
        <v>83</v>
      </c>
      <c r="L2454" s="1" t="s">
        <v>12836</v>
      </c>
      <c r="M2454" s="1" t="s">
        <v>68</v>
      </c>
      <c r="N2454" s="1" t="s">
        <v>278</v>
      </c>
      <c r="O2454" s="1" t="s">
        <v>13798</v>
      </c>
      <c r="P2454" s="1" t="s">
        <v>13799</v>
      </c>
      <c r="Q2454">
        <v>93</v>
      </c>
      <c r="R2454">
        <v>17</v>
      </c>
      <c r="S2454">
        <v>76</v>
      </c>
      <c r="T2454">
        <v>15</v>
      </c>
      <c r="U2454">
        <v>7</v>
      </c>
      <c r="V2454">
        <v>150</v>
      </c>
      <c r="W2454" s="1" t="s">
        <v>104</v>
      </c>
      <c r="X2454" s="1" t="s">
        <v>105</v>
      </c>
      <c r="Y2454" s="1" t="s">
        <v>54</v>
      </c>
      <c r="Z2454">
        <v>8</v>
      </c>
      <c r="AA2454" s="2">
        <v>45726</v>
      </c>
      <c r="AB2454">
        <v>52090.48</v>
      </c>
      <c r="AC2454">
        <v>67992.039999999994</v>
      </c>
      <c r="AD2454">
        <v>4844414.6399999997</v>
      </c>
      <c r="AE2454" s="1" t="s">
        <v>55</v>
      </c>
      <c r="AF2454" s="2">
        <v>46197</v>
      </c>
      <c r="AG2454" s="2">
        <v>45737</v>
      </c>
      <c r="AH2454" s="2"/>
      <c r="AI2454" s="1" t="s">
        <v>91</v>
      </c>
      <c r="AJ2454" s="1" t="s">
        <v>92</v>
      </c>
    </row>
    <row r="2455" spans="1:36">
      <c r="A2455" s="1" t="s">
        <v>13800</v>
      </c>
      <c r="B2455" s="1" t="s">
        <v>13801</v>
      </c>
      <c r="C2455" s="1" t="s">
        <v>13802</v>
      </c>
      <c r="D2455" s="1" t="s">
        <v>355</v>
      </c>
      <c r="E2455" s="1" t="s">
        <v>62</v>
      </c>
      <c r="F2455" s="1" t="s">
        <v>123</v>
      </c>
      <c r="G2455" s="1" t="s">
        <v>124</v>
      </c>
      <c r="H2455" s="1" t="s">
        <v>43</v>
      </c>
      <c r="I2455" s="1" t="s">
        <v>44</v>
      </c>
      <c r="J2455" t="s">
        <v>82</v>
      </c>
      <c r="K2455" t="s">
        <v>83</v>
      </c>
      <c r="L2455" s="1" t="s">
        <v>3075</v>
      </c>
      <c r="M2455" s="1" t="s">
        <v>114</v>
      </c>
      <c r="N2455" s="1" t="s">
        <v>203</v>
      </c>
      <c r="O2455" s="1" t="s">
        <v>13803</v>
      </c>
      <c r="P2455" s="1" t="s">
        <v>13804</v>
      </c>
      <c r="Q2455">
        <v>25</v>
      </c>
      <c r="R2455">
        <v>0</v>
      </c>
      <c r="S2455">
        <v>25</v>
      </c>
      <c r="T2455">
        <v>15</v>
      </c>
      <c r="U2455">
        <v>6</v>
      </c>
      <c r="V2455">
        <v>60</v>
      </c>
      <c r="W2455" s="1" t="s">
        <v>88</v>
      </c>
      <c r="X2455" s="1" t="s">
        <v>89</v>
      </c>
      <c r="Y2455" s="1" t="s">
        <v>90</v>
      </c>
      <c r="Z2455">
        <v>28</v>
      </c>
      <c r="AA2455" s="2">
        <v>45844</v>
      </c>
      <c r="AB2455">
        <v>601342.12</v>
      </c>
      <c r="AC2455">
        <v>907327.62</v>
      </c>
      <c r="AD2455">
        <v>15033553</v>
      </c>
      <c r="AE2455" s="1" t="s">
        <v>55</v>
      </c>
      <c r="AF2455" s="2">
        <v>46153</v>
      </c>
      <c r="AG2455" s="2">
        <v>45848</v>
      </c>
      <c r="AH2455" s="2"/>
      <c r="AI2455" s="1" t="s">
        <v>91</v>
      </c>
      <c r="AJ2455" s="1" t="s">
        <v>92</v>
      </c>
    </row>
    <row r="2456" spans="1:36">
      <c r="A2456" s="1" t="s">
        <v>13805</v>
      </c>
      <c r="B2456" s="1" t="s">
        <v>13806</v>
      </c>
      <c r="C2456" s="1" t="s">
        <v>13807</v>
      </c>
      <c r="D2456" s="1" t="s">
        <v>799</v>
      </c>
      <c r="E2456" s="1" t="s">
        <v>254</v>
      </c>
      <c r="F2456" s="1" t="s">
        <v>135</v>
      </c>
      <c r="G2456" s="1" t="s">
        <v>166</v>
      </c>
      <c r="H2456" s="1" t="s">
        <v>137</v>
      </c>
      <c r="I2456" s="1" t="s">
        <v>44</v>
      </c>
      <c r="J2456" t="s">
        <v>65</v>
      </c>
      <c r="K2456" t="s">
        <v>66</v>
      </c>
      <c r="L2456" s="1" t="s">
        <v>13808</v>
      </c>
      <c r="M2456" s="1" t="s">
        <v>100</v>
      </c>
      <c r="N2456" s="1" t="s">
        <v>278</v>
      </c>
      <c r="O2456" s="1" t="s">
        <v>13809</v>
      </c>
      <c r="P2456" s="1" t="s">
        <v>13810</v>
      </c>
      <c r="Q2456">
        <v>313</v>
      </c>
      <c r="R2456">
        <v>45</v>
      </c>
      <c r="S2456">
        <v>268</v>
      </c>
      <c r="T2456">
        <v>40</v>
      </c>
      <c r="U2456">
        <v>12</v>
      </c>
      <c r="V2456">
        <v>320</v>
      </c>
      <c r="W2456" s="1" t="s">
        <v>229</v>
      </c>
      <c r="X2456" s="1" t="s">
        <v>230</v>
      </c>
      <c r="Y2456" s="1" t="s">
        <v>153</v>
      </c>
      <c r="Z2456">
        <v>32</v>
      </c>
      <c r="AA2456" s="2">
        <v>45867</v>
      </c>
      <c r="AB2456">
        <v>9130.5499999999993</v>
      </c>
      <c r="AC2456">
        <v>12874.38</v>
      </c>
      <c r="AD2456">
        <v>2857862.15</v>
      </c>
      <c r="AE2456" s="1" t="s">
        <v>55</v>
      </c>
      <c r="AF2456" s="2">
        <v>46193</v>
      </c>
      <c r="AG2456" s="2">
        <v>45882</v>
      </c>
      <c r="AH2456" s="2">
        <v>46889</v>
      </c>
      <c r="AI2456" s="1" t="s">
        <v>91</v>
      </c>
      <c r="AJ2456" s="1" t="s">
        <v>92</v>
      </c>
    </row>
    <row r="2457" spans="1:36">
      <c r="A2457" s="1" t="s">
        <v>13811</v>
      </c>
      <c r="B2457" s="1" t="s">
        <v>13812</v>
      </c>
      <c r="C2457" s="1" t="s">
        <v>13813</v>
      </c>
      <c r="D2457" s="1" t="s">
        <v>1009</v>
      </c>
      <c r="E2457" s="1" t="s">
        <v>186</v>
      </c>
      <c r="F2457" s="1" t="s">
        <v>363</v>
      </c>
      <c r="G2457" s="1" t="s">
        <v>434</v>
      </c>
      <c r="H2457" s="1" t="s">
        <v>43</v>
      </c>
      <c r="I2457" s="1" t="s">
        <v>44</v>
      </c>
      <c r="J2457" t="s">
        <v>45</v>
      </c>
      <c r="K2457" t="s">
        <v>46</v>
      </c>
      <c r="L2457" s="1" t="s">
        <v>171</v>
      </c>
      <c r="M2457" s="1" t="s">
        <v>114</v>
      </c>
      <c r="N2457" s="1" t="s">
        <v>69</v>
      </c>
      <c r="O2457" s="1" t="s">
        <v>13814</v>
      </c>
      <c r="P2457" s="1" t="s">
        <v>13815</v>
      </c>
      <c r="Q2457">
        <v>85</v>
      </c>
      <c r="R2457">
        <v>5</v>
      </c>
      <c r="S2457">
        <v>80</v>
      </c>
      <c r="T2457">
        <v>75</v>
      </c>
      <c r="U2457">
        <v>22</v>
      </c>
      <c r="V2457">
        <v>600</v>
      </c>
      <c r="W2457" s="1" t="s">
        <v>181</v>
      </c>
      <c r="X2457" s="1" t="s">
        <v>182</v>
      </c>
      <c r="Y2457" s="1" t="s">
        <v>54</v>
      </c>
      <c r="Z2457">
        <v>8</v>
      </c>
      <c r="AA2457" s="2">
        <v>46140</v>
      </c>
      <c r="AB2457">
        <v>37409.980000000003</v>
      </c>
      <c r="AC2457">
        <v>43881.33</v>
      </c>
      <c r="AD2457">
        <v>3179848.3</v>
      </c>
      <c r="AE2457" s="1" t="s">
        <v>55</v>
      </c>
      <c r="AF2457" s="2">
        <v>46157</v>
      </c>
      <c r="AG2457" s="2">
        <v>46142</v>
      </c>
      <c r="AH2457" s="2"/>
      <c r="AI2457" s="1" t="s">
        <v>91</v>
      </c>
      <c r="AJ2457" s="1" t="s">
        <v>92</v>
      </c>
    </row>
    <row r="2458" spans="1:36">
      <c r="A2458" s="1" t="s">
        <v>13816</v>
      </c>
      <c r="B2458" s="1" t="s">
        <v>13817</v>
      </c>
      <c r="C2458" s="1" t="s">
        <v>13818</v>
      </c>
      <c r="D2458" s="1" t="s">
        <v>61</v>
      </c>
      <c r="E2458" s="1" t="s">
        <v>62</v>
      </c>
      <c r="F2458" s="1" t="s">
        <v>63</v>
      </c>
      <c r="G2458" s="1" t="s">
        <v>384</v>
      </c>
      <c r="H2458" s="1" t="s">
        <v>43</v>
      </c>
      <c r="I2458" s="1" t="s">
        <v>44</v>
      </c>
      <c r="J2458" t="s">
        <v>45</v>
      </c>
      <c r="K2458" t="s">
        <v>46</v>
      </c>
      <c r="L2458" s="1" t="s">
        <v>1136</v>
      </c>
      <c r="M2458" s="1" t="s">
        <v>68</v>
      </c>
      <c r="N2458" s="1" t="s">
        <v>69</v>
      </c>
      <c r="O2458" s="1" t="s">
        <v>13819</v>
      </c>
      <c r="P2458" s="1" t="s">
        <v>13820</v>
      </c>
      <c r="Q2458">
        <v>127</v>
      </c>
      <c r="R2458">
        <v>15</v>
      </c>
      <c r="S2458">
        <v>112</v>
      </c>
      <c r="T2458">
        <v>25</v>
      </c>
      <c r="U2458">
        <v>10</v>
      </c>
      <c r="V2458">
        <v>250</v>
      </c>
      <c r="W2458" s="1" t="s">
        <v>249</v>
      </c>
      <c r="X2458" s="1" t="s">
        <v>375</v>
      </c>
      <c r="Y2458" s="1" t="s">
        <v>54</v>
      </c>
      <c r="Z2458">
        <v>7</v>
      </c>
      <c r="AA2458" s="2">
        <v>46094</v>
      </c>
      <c r="AB2458">
        <v>83350.39</v>
      </c>
      <c r="AC2458">
        <v>114982.14</v>
      </c>
      <c r="AD2458">
        <v>10585499.529999999</v>
      </c>
      <c r="AE2458" s="1" t="s">
        <v>55</v>
      </c>
      <c r="AF2458" s="2">
        <v>46185</v>
      </c>
      <c r="AG2458" s="2">
        <v>46105</v>
      </c>
      <c r="AH2458" s="2">
        <v>46834</v>
      </c>
      <c r="AI2458" s="1" t="s">
        <v>91</v>
      </c>
      <c r="AJ2458" s="1" t="s">
        <v>92</v>
      </c>
    </row>
    <row r="2459" spans="1:36">
      <c r="A2459" s="1" t="s">
        <v>13821</v>
      </c>
      <c r="B2459" s="1" t="s">
        <v>13822</v>
      </c>
      <c r="C2459" s="1" t="s">
        <v>13823</v>
      </c>
      <c r="D2459" s="1" t="s">
        <v>303</v>
      </c>
      <c r="E2459" s="1" t="s">
        <v>146</v>
      </c>
      <c r="F2459" s="1" t="s">
        <v>63</v>
      </c>
      <c r="G2459" s="1" t="s">
        <v>64</v>
      </c>
      <c r="H2459" s="1" t="s">
        <v>43</v>
      </c>
      <c r="I2459" s="1" t="s">
        <v>44</v>
      </c>
      <c r="J2459" t="s">
        <v>82</v>
      </c>
      <c r="K2459" t="s">
        <v>83</v>
      </c>
      <c r="L2459" s="1" t="s">
        <v>13824</v>
      </c>
      <c r="M2459" s="1" t="s">
        <v>48</v>
      </c>
      <c r="N2459" s="1" t="s">
        <v>69</v>
      </c>
      <c r="O2459" s="1" t="s">
        <v>13825</v>
      </c>
      <c r="P2459" s="1" t="s">
        <v>13826</v>
      </c>
      <c r="Q2459">
        <v>47</v>
      </c>
      <c r="R2459">
        <v>4</v>
      </c>
      <c r="S2459">
        <v>43</v>
      </c>
      <c r="T2459">
        <v>15</v>
      </c>
      <c r="U2459">
        <v>4</v>
      </c>
      <c r="V2459">
        <v>75</v>
      </c>
      <c r="W2459" s="1" t="s">
        <v>259</v>
      </c>
      <c r="X2459" s="1" t="s">
        <v>260</v>
      </c>
      <c r="Y2459" s="1" t="s">
        <v>54</v>
      </c>
      <c r="Z2459">
        <v>7</v>
      </c>
      <c r="AA2459" s="2">
        <v>45969</v>
      </c>
      <c r="AB2459">
        <v>163063.25</v>
      </c>
      <c r="AC2459">
        <v>187619.93</v>
      </c>
      <c r="AD2459">
        <v>7663972.75</v>
      </c>
      <c r="AE2459" s="1" t="s">
        <v>55</v>
      </c>
      <c r="AF2459" s="2">
        <v>46189</v>
      </c>
      <c r="AG2459" s="2">
        <v>45982</v>
      </c>
      <c r="AH2459" s="2">
        <v>46114</v>
      </c>
      <c r="AI2459" s="1" t="s">
        <v>91</v>
      </c>
      <c r="AJ2459" s="1" t="s">
        <v>92</v>
      </c>
    </row>
    <row r="2460" spans="1:36">
      <c r="A2460" s="1" t="s">
        <v>13827</v>
      </c>
      <c r="B2460" s="1" t="s">
        <v>13828</v>
      </c>
      <c r="C2460" s="1" t="s">
        <v>13829</v>
      </c>
      <c r="D2460" s="1" t="s">
        <v>371</v>
      </c>
      <c r="E2460" s="1" t="s">
        <v>62</v>
      </c>
      <c r="F2460" s="1" t="s">
        <v>111</v>
      </c>
      <c r="G2460" s="1" t="s">
        <v>187</v>
      </c>
      <c r="H2460" s="1" t="s">
        <v>43</v>
      </c>
      <c r="I2460" s="1" t="s">
        <v>44</v>
      </c>
      <c r="J2460" t="s">
        <v>65</v>
      </c>
      <c r="K2460" t="s">
        <v>66</v>
      </c>
      <c r="L2460" s="1" t="s">
        <v>748</v>
      </c>
      <c r="M2460" s="1" t="s">
        <v>168</v>
      </c>
      <c r="N2460" s="1" t="s">
        <v>236</v>
      </c>
      <c r="O2460" s="1" t="s">
        <v>13830</v>
      </c>
      <c r="P2460" s="1" t="s">
        <v>13831</v>
      </c>
      <c r="Q2460">
        <v>210</v>
      </c>
      <c r="R2460">
        <v>36</v>
      </c>
      <c r="S2460">
        <v>174</v>
      </c>
      <c r="T2460">
        <v>75</v>
      </c>
      <c r="U2460">
        <v>30</v>
      </c>
      <c r="V2460">
        <v>600</v>
      </c>
      <c r="W2460" s="1" t="s">
        <v>72</v>
      </c>
      <c r="X2460" s="1" t="s">
        <v>73</v>
      </c>
      <c r="Y2460" s="1" t="s">
        <v>74</v>
      </c>
      <c r="Z2460">
        <v>14</v>
      </c>
      <c r="AA2460" s="2">
        <v>45903</v>
      </c>
      <c r="AB2460">
        <v>193778.76</v>
      </c>
      <c r="AC2460">
        <v>261247.24</v>
      </c>
      <c r="AD2460">
        <v>40693539.600000001</v>
      </c>
      <c r="AE2460" s="1" t="s">
        <v>55</v>
      </c>
      <c r="AF2460" s="2">
        <v>46196</v>
      </c>
      <c r="AG2460" s="2">
        <v>45917</v>
      </c>
      <c r="AH2460" s="2"/>
      <c r="AI2460" s="1" t="s">
        <v>91</v>
      </c>
      <c r="AJ2460" s="1" t="s">
        <v>92</v>
      </c>
    </row>
    <row r="2461" spans="1:36">
      <c r="A2461" s="1" t="s">
        <v>13832</v>
      </c>
      <c r="B2461" s="1" t="s">
        <v>13833</v>
      </c>
      <c r="C2461" s="1" t="s">
        <v>13834</v>
      </c>
      <c r="D2461" s="1" t="s">
        <v>157</v>
      </c>
      <c r="E2461" s="1" t="s">
        <v>122</v>
      </c>
      <c r="F2461" s="1" t="s">
        <v>80</v>
      </c>
      <c r="G2461" s="1" t="s">
        <v>81</v>
      </c>
      <c r="H2461" s="1" t="s">
        <v>43</v>
      </c>
      <c r="I2461" s="1" t="s">
        <v>44</v>
      </c>
      <c r="J2461" t="s">
        <v>82</v>
      </c>
      <c r="K2461" t="s">
        <v>83</v>
      </c>
      <c r="L2461" s="1" t="s">
        <v>6781</v>
      </c>
      <c r="M2461" s="1" t="s">
        <v>126</v>
      </c>
      <c r="N2461" s="1" t="s">
        <v>278</v>
      </c>
      <c r="O2461" s="1" t="s">
        <v>13835</v>
      </c>
      <c r="P2461" s="1" t="s">
        <v>13836</v>
      </c>
      <c r="Q2461">
        <v>112</v>
      </c>
      <c r="R2461">
        <v>27</v>
      </c>
      <c r="S2461">
        <v>85</v>
      </c>
      <c r="T2461">
        <v>50</v>
      </c>
      <c r="U2461">
        <v>15</v>
      </c>
      <c r="V2461">
        <v>200</v>
      </c>
      <c r="W2461" s="1" t="s">
        <v>259</v>
      </c>
      <c r="X2461" s="1" t="s">
        <v>260</v>
      </c>
      <c r="Y2461" s="1" t="s">
        <v>54</v>
      </c>
      <c r="Z2461">
        <v>7</v>
      </c>
      <c r="AA2461" s="2">
        <v>46093</v>
      </c>
      <c r="AB2461">
        <v>396217.63</v>
      </c>
      <c r="AC2461">
        <v>571493.85</v>
      </c>
      <c r="AD2461">
        <v>44376374.560000002</v>
      </c>
      <c r="AE2461" s="1" t="s">
        <v>55</v>
      </c>
      <c r="AF2461" s="2">
        <v>46162</v>
      </c>
      <c r="AG2461" s="2">
        <v>46104</v>
      </c>
      <c r="AH2461" s="2"/>
      <c r="AI2461" s="1" t="s">
        <v>91</v>
      </c>
      <c r="AJ2461" s="1" t="s">
        <v>92</v>
      </c>
    </row>
    <row r="2462" spans="1:36">
      <c r="A2462" s="1" t="s">
        <v>13837</v>
      </c>
      <c r="B2462" s="1" t="s">
        <v>13838</v>
      </c>
      <c r="C2462" s="1" t="s">
        <v>13839</v>
      </c>
      <c r="D2462" s="1" t="s">
        <v>264</v>
      </c>
      <c r="E2462" s="1" t="s">
        <v>265</v>
      </c>
      <c r="F2462" s="1" t="s">
        <v>266</v>
      </c>
      <c r="G2462" s="1" t="s">
        <v>276</v>
      </c>
      <c r="H2462" s="1" t="s">
        <v>43</v>
      </c>
      <c r="I2462" s="1" t="s">
        <v>44</v>
      </c>
      <c r="J2462" t="s">
        <v>45</v>
      </c>
      <c r="K2462" t="s">
        <v>46</v>
      </c>
      <c r="L2462" s="1" t="s">
        <v>1653</v>
      </c>
      <c r="M2462" s="1" t="s">
        <v>168</v>
      </c>
      <c r="N2462" s="1" t="s">
        <v>69</v>
      </c>
      <c r="O2462" s="1" t="s">
        <v>13840</v>
      </c>
      <c r="P2462" s="1" t="s">
        <v>13841</v>
      </c>
      <c r="Q2462">
        <v>129</v>
      </c>
      <c r="R2462">
        <v>46</v>
      </c>
      <c r="S2462">
        <v>83</v>
      </c>
      <c r="T2462">
        <v>60</v>
      </c>
      <c r="U2462">
        <v>24</v>
      </c>
      <c r="V2462">
        <v>480</v>
      </c>
      <c r="W2462" s="1" t="s">
        <v>181</v>
      </c>
      <c r="X2462" s="1" t="s">
        <v>182</v>
      </c>
      <c r="Y2462" s="1" t="s">
        <v>54</v>
      </c>
      <c r="Z2462">
        <v>10</v>
      </c>
      <c r="AA2462" s="2">
        <v>45880</v>
      </c>
      <c r="AB2462">
        <v>330397.96000000002</v>
      </c>
      <c r="AC2462">
        <v>381770.95</v>
      </c>
      <c r="AD2462">
        <v>42621336.840000004</v>
      </c>
      <c r="AE2462" s="1" t="s">
        <v>55</v>
      </c>
      <c r="AF2462" s="2">
        <v>46155</v>
      </c>
      <c r="AG2462" s="2">
        <v>45892</v>
      </c>
      <c r="AH2462" s="2"/>
      <c r="AI2462" s="1" t="s">
        <v>91</v>
      </c>
      <c r="AJ2462" s="1" t="s">
        <v>92</v>
      </c>
    </row>
    <row r="2463" spans="1:36">
      <c r="A2463" s="1" t="s">
        <v>13842</v>
      </c>
      <c r="B2463" s="1" t="s">
        <v>13843</v>
      </c>
      <c r="C2463" s="1" t="s">
        <v>13844</v>
      </c>
      <c r="D2463" s="1" t="s">
        <v>508</v>
      </c>
      <c r="E2463" s="1" t="s">
        <v>146</v>
      </c>
      <c r="F2463" s="1" t="s">
        <v>244</v>
      </c>
      <c r="G2463" s="1" t="s">
        <v>509</v>
      </c>
      <c r="H2463" s="1" t="s">
        <v>43</v>
      </c>
      <c r="I2463" s="1" t="s">
        <v>44</v>
      </c>
      <c r="J2463" t="s">
        <v>65</v>
      </c>
      <c r="K2463" t="s">
        <v>66</v>
      </c>
      <c r="L2463" s="1" t="s">
        <v>13845</v>
      </c>
      <c r="M2463" s="1" t="s">
        <v>168</v>
      </c>
      <c r="N2463" s="1" t="s">
        <v>69</v>
      </c>
      <c r="O2463" s="1" t="s">
        <v>13846</v>
      </c>
      <c r="P2463" s="1" t="s">
        <v>13847</v>
      </c>
      <c r="Q2463">
        <v>660</v>
      </c>
      <c r="R2463">
        <v>59</v>
      </c>
      <c r="S2463">
        <v>601</v>
      </c>
      <c r="T2463">
        <v>100</v>
      </c>
      <c r="U2463">
        <v>40</v>
      </c>
      <c r="V2463">
        <v>800</v>
      </c>
      <c r="W2463" s="1" t="s">
        <v>181</v>
      </c>
      <c r="X2463" s="1" t="s">
        <v>182</v>
      </c>
      <c r="Y2463" s="1" t="s">
        <v>54</v>
      </c>
      <c r="Z2463">
        <v>9</v>
      </c>
      <c r="AA2463" s="2">
        <v>46145</v>
      </c>
      <c r="AB2463">
        <v>244433.11</v>
      </c>
      <c r="AC2463">
        <v>331698.5</v>
      </c>
      <c r="AD2463">
        <v>161325852.59999999</v>
      </c>
      <c r="AE2463" s="1" t="s">
        <v>55</v>
      </c>
      <c r="AF2463" s="2">
        <v>46196</v>
      </c>
      <c r="AG2463" s="2">
        <v>46150</v>
      </c>
      <c r="AH2463" s="2"/>
      <c r="AI2463" s="1" t="s">
        <v>91</v>
      </c>
      <c r="AJ2463" s="1" t="s">
        <v>92</v>
      </c>
    </row>
    <row r="2464" spans="1:36">
      <c r="A2464" s="1" t="s">
        <v>13848</v>
      </c>
      <c r="B2464" s="1" t="s">
        <v>13849</v>
      </c>
      <c r="C2464" s="1" t="s">
        <v>13850</v>
      </c>
      <c r="D2464" s="1" t="s">
        <v>303</v>
      </c>
      <c r="E2464" s="1" t="s">
        <v>146</v>
      </c>
      <c r="F2464" s="1" t="s">
        <v>63</v>
      </c>
      <c r="G2464" s="1" t="s">
        <v>304</v>
      </c>
      <c r="H2464" s="1" t="s">
        <v>43</v>
      </c>
      <c r="I2464" s="1" t="s">
        <v>44</v>
      </c>
      <c r="J2464" t="s">
        <v>65</v>
      </c>
      <c r="K2464" t="s">
        <v>66</v>
      </c>
      <c r="L2464" s="1" t="s">
        <v>3678</v>
      </c>
      <c r="M2464" s="1" t="s">
        <v>100</v>
      </c>
      <c r="N2464" s="1" t="s">
        <v>236</v>
      </c>
      <c r="O2464" s="1" t="s">
        <v>13851</v>
      </c>
      <c r="P2464" s="1" t="s">
        <v>13852</v>
      </c>
      <c r="Q2464">
        <v>216</v>
      </c>
      <c r="R2464">
        <v>67</v>
      </c>
      <c r="S2464">
        <v>149</v>
      </c>
      <c r="T2464">
        <v>50</v>
      </c>
      <c r="U2464">
        <v>20</v>
      </c>
      <c r="V2464">
        <v>250</v>
      </c>
      <c r="W2464" s="1" t="s">
        <v>181</v>
      </c>
      <c r="X2464" s="1" t="s">
        <v>182</v>
      </c>
      <c r="Y2464" s="1" t="s">
        <v>54</v>
      </c>
      <c r="Z2464">
        <v>8</v>
      </c>
      <c r="AA2464" s="2">
        <v>45664</v>
      </c>
      <c r="AB2464">
        <v>97171.25</v>
      </c>
      <c r="AC2464">
        <v>143084.23000000001</v>
      </c>
      <c r="AD2464">
        <v>20988990</v>
      </c>
      <c r="AE2464" s="1" t="s">
        <v>55</v>
      </c>
      <c r="AF2464" s="2">
        <v>46164</v>
      </c>
      <c r="AG2464" s="2">
        <v>45676</v>
      </c>
      <c r="AH2464" s="2">
        <v>46811</v>
      </c>
      <c r="AI2464" s="1" t="s">
        <v>91</v>
      </c>
      <c r="AJ2464" s="1" t="s">
        <v>92</v>
      </c>
    </row>
    <row r="2465" spans="1:36">
      <c r="A2465" s="1" t="s">
        <v>13853</v>
      </c>
      <c r="B2465" s="1" t="s">
        <v>13854</v>
      </c>
      <c r="C2465" s="1" t="s">
        <v>13855</v>
      </c>
      <c r="D2465" s="1" t="s">
        <v>426</v>
      </c>
      <c r="E2465" s="1" t="s">
        <v>146</v>
      </c>
      <c r="F2465" s="1" t="s">
        <v>266</v>
      </c>
      <c r="G2465" s="1" t="s">
        <v>313</v>
      </c>
      <c r="H2465" s="1" t="s">
        <v>43</v>
      </c>
      <c r="I2465" s="1" t="s">
        <v>44</v>
      </c>
      <c r="J2465" t="s">
        <v>65</v>
      </c>
      <c r="K2465" t="s">
        <v>66</v>
      </c>
      <c r="L2465" s="1" t="s">
        <v>5585</v>
      </c>
      <c r="M2465" s="1" t="s">
        <v>68</v>
      </c>
      <c r="N2465" s="1" t="s">
        <v>236</v>
      </c>
      <c r="O2465" s="1" t="s">
        <v>13856</v>
      </c>
      <c r="P2465" s="1" t="s">
        <v>13857</v>
      </c>
      <c r="Q2465">
        <v>597</v>
      </c>
      <c r="R2465">
        <v>218</v>
      </c>
      <c r="S2465">
        <v>379</v>
      </c>
      <c r="T2465">
        <v>75</v>
      </c>
      <c r="U2465">
        <v>37</v>
      </c>
      <c r="V2465">
        <v>600</v>
      </c>
      <c r="W2465" s="1" t="s">
        <v>229</v>
      </c>
      <c r="X2465" s="1" t="s">
        <v>230</v>
      </c>
      <c r="Y2465" s="1" t="s">
        <v>153</v>
      </c>
      <c r="Z2465">
        <v>32</v>
      </c>
      <c r="AA2465" s="2">
        <v>46082</v>
      </c>
      <c r="AB2465">
        <v>719946.3</v>
      </c>
      <c r="AC2465">
        <v>989410.61</v>
      </c>
      <c r="AD2465">
        <v>429807941.10000002</v>
      </c>
      <c r="AE2465" s="1" t="s">
        <v>55</v>
      </c>
      <c r="AF2465" s="2">
        <v>46192</v>
      </c>
      <c r="AG2465" s="2">
        <v>46092</v>
      </c>
      <c r="AH2465" s="2"/>
      <c r="AI2465" s="1" t="s">
        <v>91</v>
      </c>
      <c r="AJ2465" s="1" t="s">
        <v>92</v>
      </c>
    </row>
    <row r="2466" spans="1:36">
      <c r="A2466" s="1" t="s">
        <v>13858</v>
      </c>
      <c r="B2466" s="1" t="s">
        <v>13859</v>
      </c>
      <c r="C2466" s="1" t="s">
        <v>13860</v>
      </c>
      <c r="D2466" s="1" t="s">
        <v>121</v>
      </c>
      <c r="E2466" s="1" t="s">
        <v>122</v>
      </c>
      <c r="F2466" s="1" t="s">
        <v>123</v>
      </c>
      <c r="G2466" s="1" t="s">
        <v>200</v>
      </c>
      <c r="H2466" s="1" t="s">
        <v>43</v>
      </c>
      <c r="I2466" s="1" t="s">
        <v>44</v>
      </c>
      <c r="J2466" t="s">
        <v>45</v>
      </c>
      <c r="K2466" t="s">
        <v>46</v>
      </c>
      <c r="L2466" s="1" t="s">
        <v>13861</v>
      </c>
      <c r="M2466" s="1" t="s">
        <v>139</v>
      </c>
      <c r="N2466" s="1" t="s">
        <v>115</v>
      </c>
      <c r="O2466" s="1" t="s">
        <v>13862</v>
      </c>
      <c r="P2466" s="1" t="s">
        <v>13863</v>
      </c>
      <c r="Q2466">
        <v>0</v>
      </c>
      <c r="R2466">
        <v>0</v>
      </c>
      <c r="S2466">
        <v>0</v>
      </c>
      <c r="T2466">
        <v>15</v>
      </c>
      <c r="U2466">
        <v>6</v>
      </c>
      <c r="V2466">
        <v>150</v>
      </c>
      <c r="W2466" s="1" t="s">
        <v>249</v>
      </c>
      <c r="X2466" s="1" t="s">
        <v>375</v>
      </c>
      <c r="Y2466" s="1" t="s">
        <v>54</v>
      </c>
      <c r="Z2466">
        <v>5</v>
      </c>
      <c r="AA2466" s="2">
        <v>46103</v>
      </c>
      <c r="AB2466">
        <v>341474.37</v>
      </c>
      <c r="AC2466">
        <v>454879.26</v>
      </c>
      <c r="AD2466">
        <v>0</v>
      </c>
      <c r="AE2466" s="1" t="s">
        <v>55</v>
      </c>
      <c r="AF2466" s="2">
        <v>46167</v>
      </c>
      <c r="AG2466" s="2">
        <v>46105</v>
      </c>
      <c r="AH2466" s="2"/>
      <c r="AI2466" s="1" t="s">
        <v>56</v>
      </c>
      <c r="AJ2466" s="1" t="s">
        <v>57</v>
      </c>
    </row>
    <row r="2467" spans="1:36">
      <c r="A2467" s="1" t="s">
        <v>13864</v>
      </c>
      <c r="B2467" s="1" t="s">
        <v>13865</v>
      </c>
      <c r="C2467" s="1" t="s">
        <v>13866</v>
      </c>
      <c r="D2467" s="1" t="s">
        <v>3456</v>
      </c>
      <c r="E2467" s="1" t="s">
        <v>110</v>
      </c>
      <c r="F2467" s="1" t="s">
        <v>363</v>
      </c>
      <c r="G2467" s="1" t="s">
        <v>495</v>
      </c>
      <c r="H2467" s="1" t="s">
        <v>43</v>
      </c>
      <c r="I2467" s="1" t="s">
        <v>44</v>
      </c>
      <c r="J2467" t="s">
        <v>82</v>
      </c>
      <c r="K2467" t="s">
        <v>83</v>
      </c>
      <c r="L2467" s="1" t="s">
        <v>4660</v>
      </c>
      <c r="M2467" s="1" t="s">
        <v>126</v>
      </c>
      <c r="N2467" s="1" t="s">
        <v>115</v>
      </c>
      <c r="O2467" s="1" t="s">
        <v>13867</v>
      </c>
      <c r="P2467" s="1" t="s">
        <v>13868</v>
      </c>
      <c r="Q2467">
        <v>101</v>
      </c>
      <c r="R2467">
        <v>29</v>
      </c>
      <c r="S2467">
        <v>72</v>
      </c>
      <c r="T2467">
        <v>40</v>
      </c>
      <c r="U2467">
        <v>16</v>
      </c>
      <c r="V2467">
        <v>400</v>
      </c>
      <c r="W2467" s="1" t="s">
        <v>151</v>
      </c>
      <c r="X2467" s="1" t="s">
        <v>152</v>
      </c>
      <c r="Y2467" s="1" t="s">
        <v>153</v>
      </c>
      <c r="Z2467">
        <v>36</v>
      </c>
      <c r="AA2467" s="2">
        <v>46041</v>
      </c>
      <c r="AB2467">
        <v>21738.03</v>
      </c>
      <c r="AC2467">
        <v>25783.15</v>
      </c>
      <c r="AD2467">
        <v>2195541.0299999998</v>
      </c>
      <c r="AE2467" s="1" t="s">
        <v>55</v>
      </c>
      <c r="AF2467" s="2">
        <v>46184</v>
      </c>
      <c r="AG2467" s="2">
        <v>46049</v>
      </c>
      <c r="AH2467" s="2"/>
      <c r="AI2467" s="1" t="s">
        <v>91</v>
      </c>
      <c r="AJ2467" s="1" t="s">
        <v>92</v>
      </c>
    </row>
    <row r="2468" spans="1:36">
      <c r="A2468" s="1" t="s">
        <v>13869</v>
      </c>
      <c r="B2468" s="1" t="s">
        <v>13870</v>
      </c>
      <c r="C2468" s="1" t="s">
        <v>13871</v>
      </c>
      <c r="D2468" s="1" t="s">
        <v>109</v>
      </c>
      <c r="E2468" s="1" t="s">
        <v>110</v>
      </c>
      <c r="F2468" s="1" t="s">
        <v>111</v>
      </c>
      <c r="G2468" s="1" t="s">
        <v>234</v>
      </c>
      <c r="H2468" s="1" t="s">
        <v>43</v>
      </c>
      <c r="I2468" s="1" t="s">
        <v>44</v>
      </c>
      <c r="J2468" t="s">
        <v>45</v>
      </c>
      <c r="K2468" t="s">
        <v>46</v>
      </c>
      <c r="L2468" s="1" t="s">
        <v>13872</v>
      </c>
      <c r="M2468" s="1" t="s">
        <v>139</v>
      </c>
      <c r="N2468" s="1" t="s">
        <v>178</v>
      </c>
      <c r="O2468" s="1" t="s">
        <v>13873</v>
      </c>
      <c r="P2468" s="1" t="s">
        <v>13874</v>
      </c>
      <c r="Q2468">
        <v>942</v>
      </c>
      <c r="R2468">
        <v>149</v>
      </c>
      <c r="S2468">
        <v>793</v>
      </c>
      <c r="T2468">
        <v>75</v>
      </c>
      <c r="U2468">
        <v>30</v>
      </c>
      <c r="V2468">
        <v>750</v>
      </c>
      <c r="W2468" s="1" t="s">
        <v>151</v>
      </c>
      <c r="X2468" s="1" t="s">
        <v>152</v>
      </c>
      <c r="Y2468" s="1" t="s">
        <v>153</v>
      </c>
      <c r="Z2468">
        <v>33</v>
      </c>
      <c r="AA2468" s="2">
        <v>46001</v>
      </c>
      <c r="AB2468">
        <v>85452.49</v>
      </c>
      <c r="AC2468">
        <v>109546.57</v>
      </c>
      <c r="AD2468">
        <v>80496245.579999998</v>
      </c>
      <c r="AE2468" s="1" t="s">
        <v>55</v>
      </c>
      <c r="AF2468" s="2">
        <v>46145</v>
      </c>
      <c r="AG2468" s="2">
        <v>46009</v>
      </c>
      <c r="AH2468" s="2"/>
      <c r="AI2468" s="1" t="s">
        <v>410</v>
      </c>
      <c r="AJ2468" s="1" t="s">
        <v>92</v>
      </c>
    </row>
    <row r="2469" spans="1:36">
      <c r="A2469" s="1" t="s">
        <v>13875</v>
      </c>
      <c r="B2469" s="1" t="s">
        <v>13876</v>
      </c>
      <c r="C2469" s="1"/>
      <c r="D2469" s="1" t="s">
        <v>1087</v>
      </c>
      <c r="E2469" s="1" t="s">
        <v>79</v>
      </c>
      <c r="F2469" s="1" t="s">
        <v>80</v>
      </c>
      <c r="G2469" s="1" t="s">
        <v>285</v>
      </c>
      <c r="H2469" s="1" t="s">
        <v>43</v>
      </c>
      <c r="I2469" s="1" t="s">
        <v>44</v>
      </c>
      <c r="J2469" t="s">
        <v>82</v>
      </c>
      <c r="K2469" t="s">
        <v>83</v>
      </c>
      <c r="L2469" s="1" t="s">
        <v>13877</v>
      </c>
      <c r="M2469" s="1" t="s">
        <v>85</v>
      </c>
      <c r="N2469" s="1" t="s">
        <v>236</v>
      </c>
      <c r="O2469" s="1" t="s">
        <v>13878</v>
      </c>
      <c r="P2469" s="1" t="s">
        <v>13879</v>
      </c>
      <c r="Q2469">
        <v>124</v>
      </c>
      <c r="R2469">
        <v>0</v>
      </c>
      <c r="S2469">
        <v>124</v>
      </c>
      <c r="T2469">
        <v>30</v>
      </c>
      <c r="U2469">
        <v>12</v>
      </c>
      <c r="V2469">
        <v>150</v>
      </c>
      <c r="W2469" s="1" t="s">
        <v>161</v>
      </c>
      <c r="X2469" s="1" t="s">
        <v>162</v>
      </c>
      <c r="Y2469" s="1" t="s">
        <v>54</v>
      </c>
      <c r="Z2469">
        <v>3</v>
      </c>
      <c r="AA2469" s="2">
        <v>45832</v>
      </c>
      <c r="AB2469">
        <v>508217.88</v>
      </c>
      <c r="AC2469">
        <v>684788.94</v>
      </c>
      <c r="AD2469">
        <v>63019017.119999997</v>
      </c>
      <c r="AE2469" s="1" t="s">
        <v>55</v>
      </c>
      <c r="AF2469" s="2">
        <v>46183</v>
      </c>
      <c r="AG2469" s="2">
        <v>45839</v>
      </c>
      <c r="AH2469" s="2"/>
      <c r="AI2469" s="1" t="s">
        <v>91</v>
      </c>
      <c r="AJ2469" s="1" t="s">
        <v>92</v>
      </c>
    </row>
    <row r="2470" spans="1:36">
      <c r="A2470" s="1" t="s">
        <v>13880</v>
      </c>
      <c r="B2470" s="1" t="s">
        <v>13881</v>
      </c>
      <c r="C2470" s="1" t="s">
        <v>13882</v>
      </c>
      <c r="D2470" s="1" t="s">
        <v>740</v>
      </c>
      <c r="E2470" s="1" t="s">
        <v>275</v>
      </c>
      <c r="F2470" s="1" t="s">
        <v>622</v>
      </c>
      <c r="G2470" s="1" t="s">
        <v>747</v>
      </c>
      <c r="H2470" s="1" t="s">
        <v>43</v>
      </c>
      <c r="I2470" s="1" t="s">
        <v>44</v>
      </c>
      <c r="J2470" t="s">
        <v>65</v>
      </c>
      <c r="K2470" t="s">
        <v>66</v>
      </c>
      <c r="L2470" s="1" t="s">
        <v>13883</v>
      </c>
      <c r="M2470" s="1" t="s">
        <v>114</v>
      </c>
      <c r="N2470" s="1" t="s">
        <v>101</v>
      </c>
      <c r="O2470" s="1" t="s">
        <v>1709</v>
      </c>
      <c r="P2470" s="1" t="s">
        <v>13884</v>
      </c>
      <c r="Q2470">
        <v>0</v>
      </c>
      <c r="R2470">
        <v>0</v>
      </c>
      <c r="S2470">
        <v>0</v>
      </c>
      <c r="U2470">
        <v>9</v>
      </c>
      <c r="V2470">
        <v>150</v>
      </c>
      <c r="W2470" s="1" t="s">
        <v>161</v>
      </c>
      <c r="X2470" s="1" t="s">
        <v>162</v>
      </c>
      <c r="Y2470" s="1" t="s">
        <v>54</v>
      </c>
      <c r="Z2470">
        <v>3</v>
      </c>
      <c r="AA2470" s="2">
        <v>45873</v>
      </c>
      <c r="AB2470">
        <v>267457.74</v>
      </c>
      <c r="AC2470">
        <v>337712.61</v>
      </c>
      <c r="AD2470">
        <v>0</v>
      </c>
      <c r="AE2470" s="1" t="s">
        <v>55</v>
      </c>
      <c r="AF2470" s="2">
        <v>46183</v>
      </c>
      <c r="AG2470" s="2">
        <v>45887</v>
      </c>
      <c r="AH2470" s="2"/>
      <c r="AI2470" s="1" t="s">
        <v>56</v>
      </c>
      <c r="AJ2470" s="1" t="s">
        <v>57</v>
      </c>
    </row>
    <row r="2471" spans="1:36">
      <c r="A2471" s="1" t="s">
        <v>13885</v>
      </c>
      <c r="B2471" s="1" t="s">
        <v>13886</v>
      </c>
      <c r="C2471" s="1" t="s">
        <v>13887</v>
      </c>
      <c r="D2471" s="1" t="s">
        <v>185</v>
      </c>
      <c r="E2471" s="1" t="s">
        <v>186</v>
      </c>
      <c r="F2471" s="1" t="s">
        <v>111</v>
      </c>
      <c r="G2471" s="1" t="s">
        <v>112</v>
      </c>
      <c r="H2471" s="1" t="s">
        <v>43</v>
      </c>
      <c r="I2471" s="1" t="s">
        <v>44</v>
      </c>
      <c r="J2471" t="s">
        <v>45</v>
      </c>
      <c r="K2471" t="s">
        <v>46</v>
      </c>
      <c r="L2471" s="1" t="s">
        <v>11499</v>
      </c>
      <c r="M2471" s="1" t="s">
        <v>168</v>
      </c>
      <c r="N2471" s="1" t="s">
        <v>115</v>
      </c>
      <c r="O2471" s="1" t="s">
        <v>13888</v>
      </c>
      <c r="P2471" s="1" t="s">
        <v>13889</v>
      </c>
      <c r="Q2471">
        <v>155</v>
      </c>
      <c r="R2471">
        <v>17</v>
      </c>
      <c r="S2471">
        <v>138</v>
      </c>
      <c r="T2471">
        <v>20</v>
      </c>
      <c r="U2471">
        <v>6</v>
      </c>
      <c r="V2471">
        <v>200</v>
      </c>
      <c r="W2471" s="1" t="s">
        <v>151</v>
      </c>
      <c r="X2471" s="1" t="s">
        <v>152</v>
      </c>
      <c r="Y2471" s="1" t="s">
        <v>153</v>
      </c>
      <c r="Z2471">
        <v>35</v>
      </c>
      <c r="AA2471" s="2">
        <v>46022</v>
      </c>
      <c r="AB2471">
        <v>274920.99</v>
      </c>
      <c r="AC2471">
        <v>394437.64</v>
      </c>
      <c r="AD2471">
        <v>42612753.450000003</v>
      </c>
      <c r="AE2471" s="1" t="s">
        <v>55</v>
      </c>
      <c r="AF2471" s="2">
        <v>46200</v>
      </c>
      <c r="AG2471" s="2">
        <v>46035</v>
      </c>
      <c r="AH2471" s="2"/>
      <c r="AI2471" s="1" t="s">
        <v>91</v>
      </c>
      <c r="AJ2471" s="1" t="s">
        <v>92</v>
      </c>
    </row>
    <row r="2472" spans="1:36">
      <c r="A2472" s="1" t="s">
        <v>13890</v>
      </c>
      <c r="B2472" s="1" t="s">
        <v>13891</v>
      </c>
      <c r="C2472" s="1" t="s">
        <v>13892</v>
      </c>
      <c r="D2472" s="1" t="s">
        <v>1198</v>
      </c>
      <c r="E2472" s="1" t="s">
        <v>110</v>
      </c>
      <c r="F2472" s="1" t="s">
        <v>363</v>
      </c>
      <c r="G2472" s="1" t="s">
        <v>364</v>
      </c>
      <c r="H2472" s="1" t="s">
        <v>43</v>
      </c>
      <c r="I2472" s="1" t="s">
        <v>44</v>
      </c>
      <c r="J2472" t="s">
        <v>65</v>
      </c>
      <c r="K2472" t="s">
        <v>66</v>
      </c>
      <c r="L2472" s="1" t="s">
        <v>6275</v>
      </c>
      <c r="M2472" s="1" t="s">
        <v>139</v>
      </c>
      <c r="N2472" s="1" t="s">
        <v>203</v>
      </c>
      <c r="O2472" s="1" t="s">
        <v>13893</v>
      </c>
      <c r="P2472" s="1" t="s">
        <v>13894</v>
      </c>
      <c r="Q2472">
        <v>130</v>
      </c>
      <c r="R2472">
        <v>51</v>
      </c>
      <c r="S2472">
        <v>79</v>
      </c>
      <c r="T2472">
        <v>30</v>
      </c>
      <c r="U2472">
        <v>9</v>
      </c>
      <c r="V2472">
        <v>180</v>
      </c>
      <c r="W2472" s="1" t="s">
        <v>52</v>
      </c>
      <c r="X2472" s="1" t="s">
        <v>53</v>
      </c>
      <c r="Y2472" s="1" t="s">
        <v>54</v>
      </c>
      <c r="Z2472">
        <v>8</v>
      </c>
      <c r="AA2472" s="2">
        <v>45947</v>
      </c>
      <c r="AB2472">
        <v>28159.11</v>
      </c>
      <c r="AC2472">
        <v>37686.230000000003</v>
      </c>
      <c r="AD2472">
        <v>3660684.3</v>
      </c>
      <c r="AE2472" s="1" t="s">
        <v>55</v>
      </c>
      <c r="AF2472" s="2">
        <v>46170</v>
      </c>
      <c r="AG2472" s="2">
        <v>45954</v>
      </c>
      <c r="AH2472" s="2"/>
      <c r="AI2472" s="1" t="s">
        <v>91</v>
      </c>
      <c r="AJ2472" s="1" t="s">
        <v>92</v>
      </c>
    </row>
    <row r="2473" spans="1:36">
      <c r="A2473" s="1" t="s">
        <v>13895</v>
      </c>
      <c r="B2473" s="1" t="s">
        <v>13896</v>
      </c>
      <c r="C2473" s="1" t="s">
        <v>13897</v>
      </c>
      <c r="D2473" s="1" t="s">
        <v>564</v>
      </c>
      <c r="E2473" s="1" t="s">
        <v>265</v>
      </c>
      <c r="F2473" s="1" t="s">
        <v>266</v>
      </c>
      <c r="G2473" s="1" t="s">
        <v>276</v>
      </c>
      <c r="H2473" s="1" t="s">
        <v>43</v>
      </c>
      <c r="I2473" s="1" t="s">
        <v>44</v>
      </c>
      <c r="J2473" t="s">
        <v>45</v>
      </c>
      <c r="K2473" t="s">
        <v>46</v>
      </c>
      <c r="L2473" s="1" t="s">
        <v>13898</v>
      </c>
      <c r="M2473" s="1" t="s">
        <v>139</v>
      </c>
      <c r="N2473" s="1" t="s">
        <v>278</v>
      </c>
      <c r="O2473" s="1" t="s">
        <v>13899</v>
      </c>
      <c r="P2473" s="1" t="s">
        <v>10949</v>
      </c>
      <c r="Q2473">
        <v>40</v>
      </c>
      <c r="R2473">
        <v>10</v>
      </c>
      <c r="S2473">
        <v>30</v>
      </c>
      <c r="U2473">
        <v>12</v>
      </c>
      <c r="V2473">
        <v>120</v>
      </c>
      <c r="W2473" s="1" t="s">
        <v>72</v>
      </c>
      <c r="X2473" s="1" t="s">
        <v>73</v>
      </c>
      <c r="Y2473" s="1" t="s">
        <v>74</v>
      </c>
      <c r="Z2473">
        <v>19</v>
      </c>
      <c r="AA2473" s="2">
        <v>45754</v>
      </c>
      <c r="AB2473">
        <v>327904.28000000003</v>
      </c>
      <c r="AC2473">
        <v>493924.7</v>
      </c>
      <c r="AD2473">
        <v>13116171.199999999</v>
      </c>
      <c r="AE2473" s="1" t="s">
        <v>55</v>
      </c>
      <c r="AF2473" s="2">
        <v>46150</v>
      </c>
      <c r="AG2473" s="2">
        <v>45768</v>
      </c>
      <c r="AH2473" s="2"/>
      <c r="AI2473" s="1" t="s">
        <v>91</v>
      </c>
      <c r="AJ2473" s="1" t="s">
        <v>92</v>
      </c>
    </row>
    <row r="2474" spans="1:36">
      <c r="A2474" s="1" t="s">
        <v>13900</v>
      </c>
      <c r="B2474" s="1" t="s">
        <v>13901</v>
      </c>
      <c r="C2474" s="1" t="s">
        <v>13902</v>
      </c>
      <c r="D2474" s="1" t="s">
        <v>109</v>
      </c>
      <c r="E2474" s="1" t="s">
        <v>110</v>
      </c>
      <c r="F2474" s="1" t="s">
        <v>111</v>
      </c>
      <c r="G2474" s="1" t="s">
        <v>187</v>
      </c>
      <c r="H2474" s="1" t="s">
        <v>43</v>
      </c>
      <c r="I2474" s="1" t="s">
        <v>44</v>
      </c>
      <c r="J2474" t="s">
        <v>45</v>
      </c>
      <c r="K2474" t="s">
        <v>46</v>
      </c>
      <c r="L2474" s="1" t="s">
        <v>13903</v>
      </c>
      <c r="M2474" s="1" t="s">
        <v>126</v>
      </c>
      <c r="N2474" s="1" t="s">
        <v>278</v>
      </c>
      <c r="O2474" s="1" t="s">
        <v>13904</v>
      </c>
      <c r="P2474" s="1" t="s">
        <v>3411</v>
      </c>
      <c r="Q2474">
        <v>64</v>
      </c>
      <c r="R2474">
        <v>2</v>
      </c>
      <c r="S2474">
        <v>62</v>
      </c>
      <c r="T2474">
        <v>20</v>
      </c>
      <c r="U2474">
        <v>6</v>
      </c>
      <c r="V2474">
        <v>80</v>
      </c>
      <c r="W2474" s="1" t="s">
        <v>151</v>
      </c>
      <c r="X2474" s="1" t="s">
        <v>152</v>
      </c>
      <c r="Y2474" s="1" t="s">
        <v>153</v>
      </c>
      <c r="Z2474">
        <v>34</v>
      </c>
      <c r="AA2474" s="2">
        <v>46031</v>
      </c>
      <c r="AB2474">
        <v>64226.5</v>
      </c>
      <c r="AC2474">
        <v>82890.52</v>
      </c>
      <c r="AD2474">
        <v>4110496</v>
      </c>
      <c r="AE2474" s="1" t="s">
        <v>55</v>
      </c>
      <c r="AF2474" s="2">
        <v>46148</v>
      </c>
      <c r="AG2474" s="2">
        <v>46037</v>
      </c>
      <c r="AH2474" s="2"/>
      <c r="AI2474" s="1" t="s">
        <v>91</v>
      </c>
      <c r="AJ2474" s="1" t="s">
        <v>92</v>
      </c>
    </row>
    <row r="2475" spans="1:36">
      <c r="A2475" s="1" t="s">
        <v>13905</v>
      </c>
      <c r="B2475" s="1" t="s">
        <v>13906</v>
      </c>
      <c r="C2475" s="1" t="s">
        <v>13907</v>
      </c>
      <c r="D2475" s="1" t="s">
        <v>662</v>
      </c>
      <c r="E2475" s="1" t="s">
        <v>186</v>
      </c>
      <c r="F2475" s="1" t="s">
        <v>80</v>
      </c>
      <c r="G2475" s="1" t="s">
        <v>285</v>
      </c>
      <c r="H2475" s="1" t="s">
        <v>43</v>
      </c>
      <c r="I2475" s="1" t="s">
        <v>44</v>
      </c>
      <c r="J2475" t="s">
        <v>65</v>
      </c>
      <c r="K2475" t="s">
        <v>66</v>
      </c>
      <c r="L2475" s="1" t="s">
        <v>4304</v>
      </c>
      <c r="M2475" s="1" t="s">
        <v>48</v>
      </c>
      <c r="N2475" s="1" t="s">
        <v>178</v>
      </c>
      <c r="O2475" s="1" t="s">
        <v>13908</v>
      </c>
      <c r="P2475" s="1" t="s">
        <v>13909</v>
      </c>
      <c r="Q2475">
        <v>50</v>
      </c>
      <c r="R2475">
        <v>17</v>
      </c>
      <c r="S2475">
        <v>33</v>
      </c>
      <c r="T2475">
        <v>25</v>
      </c>
      <c r="U2475">
        <v>12</v>
      </c>
      <c r="V2475">
        <v>250</v>
      </c>
      <c r="W2475" s="1" t="s">
        <v>52</v>
      </c>
      <c r="X2475" s="1" t="s">
        <v>171</v>
      </c>
      <c r="Y2475" s="1" t="s">
        <v>54</v>
      </c>
      <c r="Z2475">
        <v>7</v>
      </c>
      <c r="AA2475" s="2">
        <v>46125</v>
      </c>
      <c r="AB2475">
        <v>1283217.47</v>
      </c>
      <c r="AC2475">
        <v>1933569.6</v>
      </c>
      <c r="AD2475">
        <v>64160873.5</v>
      </c>
      <c r="AE2475" s="1" t="s">
        <v>55</v>
      </c>
      <c r="AF2475" s="2">
        <v>46162</v>
      </c>
      <c r="AG2475" s="2">
        <v>46126</v>
      </c>
      <c r="AH2475" s="2"/>
      <c r="AI2475" s="1" t="s">
        <v>91</v>
      </c>
      <c r="AJ2475" s="1" t="s">
        <v>92</v>
      </c>
    </row>
    <row r="2476" spans="1:36">
      <c r="A2476" s="1" t="s">
        <v>13910</v>
      </c>
      <c r="B2476" s="1" t="s">
        <v>13911</v>
      </c>
      <c r="C2476" s="1" t="s">
        <v>13912</v>
      </c>
      <c r="D2476" s="1" t="s">
        <v>327</v>
      </c>
      <c r="E2476" s="1" t="s">
        <v>40</v>
      </c>
      <c r="F2476" s="1" t="s">
        <v>123</v>
      </c>
      <c r="G2476" s="1" t="s">
        <v>200</v>
      </c>
      <c r="H2476" s="1" t="s">
        <v>43</v>
      </c>
      <c r="I2476" s="1" t="s">
        <v>44</v>
      </c>
      <c r="J2476" t="s">
        <v>82</v>
      </c>
      <c r="K2476" t="s">
        <v>83</v>
      </c>
      <c r="L2476" s="1" t="s">
        <v>13913</v>
      </c>
      <c r="M2476" s="1" t="s">
        <v>48</v>
      </c>
      <c r="N2476" s="1" t="s">
        <v>236</v>
      </c>
      <c r="O2476" s="1" t="s">
        <v>13914</v>
      </c>
      <c r="P2476" s="1" t="s">
        <v>13915</v>
      </c>
      <c r="Q2476">
        <v>14</v>
      </c>
      <c r="R2476">
        <v>5</v>
      </c>
      <c r="S2476">
        <v>9</v>
      </c>
      <c r="T2476">
        <v>50</v>
      </c>
      <c r="U2476">
        <v>15</v>
      </c>
      <c r="V2476">
        <v>300</v>
      </c>
      <c r="W2476" s="1" t="s">
        <v>308</v>
      </c>
      <c r="X2476" s="1" t="s">
        <v>309</v>
      </c>
      <c r="Y2476" s="1" t="s">
        <v>74</v>
      </c>
      <c r="Z2476">
        <v>21</v>
      </c>
      <c r="AA2476" s="2">
        <v>46173</v>
      </c>
      <c r="AB2476">
        <v>196871.03</v>
      </c>
      <c r="AC2476">
        <v>251164.35</v>
      </c>
      <c r="AD2476">
        <v>2756194.42</v>
      </c>
      <c r="AE2476" s="1" t="s">
        <v>55</v>
      </c>
      <c r="AF2476" s="2">
        <v>46158</v>
      </c>
      <c r="AG2476" s="2">
        <v>46179</v>
      </c>
      <c r="AH2476" s="2"/>
      <c r="AI2476" s="1" t="s">
        <v>129</v>
      </c>
      <c r="AJ2476" s="1" t="s">
        <v>57</v>
      </c>
    </row>
    <row r="2477" spans="1:36">
      <c r="A2477" s="1" t="s">
        <v>13916</v>
      </c>
      <c r="B2477" s="1" t="s">
        <v>13917</v>
      </c>
      <c r="C2477" s="1" t="s">
        <v>13918</v>
      </c>
      <c r="D2477" s="1" t="s">
        <v>2380</v>
      </c>
      <c r="E2477" s="1" t="s">
        <v>62</v>
      </c>
      <c r="F2477" s="1" t="s">
        <v>80</v>
      </c>
      <c r="G2477" s="1" t="s">
        <v>176</v>
      </c>
      <c r="H2477" s="1" t="s">
        <v>43</v>
      </c>
      <c r="I2477" s="1" t="s">
        <v>44</v>
      </c>
      <c r="J2477" t="s">
        <v>82</v>
      </c>
      <c r="K2477" t="s">
        <v>83</v>
      </c>
      <c r="L2477" s="1" t="s">
        <v>13919</v>
      </c>
      <c r="M2477" s="1" t="s">
        <v>114</v>
      </c>
      <c r="N2477" s="1" t="s">
        <v>194</v>
      </c>
      <c r="O2477" s="1" t="s">
        <v>13920</v>
      </c>
      <c r="P2477" s="1" t="s">
        <v>13921</v>
      </c>
      <c r="Q2477">
        <v>72</v>
      </c>
      <c r="R2477">
        <v>7</v>
      </c>
      <c r="S2477">
        <v>65</v>
      </c>
      <c r="T2477">
        <v>10</v>
      </c>
      <c r="U2477">
        <v>5</v>
      </c>
      <c r="V2477">
        <v>100</v>
      </c>
      <c r="W2477" s="1" t="s">
        <v>104</v>
      </c>
      <c r="X2477" s="1" t="s">
        <v>105</v>
      </c>
      <c r="Y2477" s="1" t="s">
        <v>54</v>
      </c>
      <c r="Z2477">
        <v>4</v>
      </c>
      <c r="AA2477" s="2">
        <v>45834</v>
      </c>
      <c r="AB2477">
        <v>907856.3</v>
      </c>
      <c r="AC2477">
        <v>1128992.8600000001</v>
      </c>
      <c r="AD2477">
        <v>65365653.600000001</v>
      </c>
      <c r="AE2477" s="1" t="s">
        <v>55</v>
      </c>
      <c r="AF2477" s="2">
        <v>46196</v>
      </c>
      <c r="AG2477" s="2">
        <v>45837</v>
      </c>
      <c r="AH2477" s="2"/>
      <c r="AI2477" s="1" t="s">
        <v>91</v>
      </c>
      <c r="AJ2477" s="1" t="s">
        <v>92</v>
      </c>
    </row>
    <row r="2478" spans="1:36">
      <c r="A2478" s="1" t="s">
        <v>13922</v>
      </c>
      <c r="B2478" s="1" t="s">
        <v>13923</v>
      </c>
      <c r="C2478" s="1" t="s">
        <v>13924</v>
      </c>
      <c r="D2478" s="1" t="s">
        <v>413</v>
      </c>
      <c r="E2478" s="1" t="s">
        <v>146</v>
      </c>
      <c r="F2478" s="1" t="s">
        <v>244</v>
      </c>
      <c r="G2478" s="1" t="s">
        <v>778</v>
      </c>
      <c r="H2478" s="1" t="s">
        <v>43</v>
      </c>
      <c r="I2478" s="1" t="s">
        <v>44</v>
      </c>
      <c r="J2478" t="s">
        <v>65</v>
      </c>
      <c r="K2478" t="s">
        <v>66</v>
      </c>
      <c r="L2478" s="1" t="s">
        <v>12032</v>
      </c>
      <c r="M2478" s="1" t="s">
        <v>114</v>
      </c>
      <c r="N2478" s="1" t="s">
        <v>101</v>
      </c>
      <c r="O2478" s="1" t="s">
        <v>13925</v>
      </c>
      <c r="P2478" s="1" t="s">
        <v>13926</v>
      </c>
      <c r="Q2478">
        <v>376</v>
      </c>
      <c r="R2478">
        <v>68</v>
      </c>
      <c r="S2478">
        <v>308</v>
      </c>
      <c r="T2478">
        <v>40</v>
      </c>
      <c r="U2478">
        <v>16</v>
      </c>
      <c r="V2478">
        <v>400</v>
      </c>
      <c r="W2478" s="1" t="s">
        <v>444</v>
      </c>
      <c r="X2478" s="1" t="s">
        <v>445</v>
      </c>
      <c r="Y2478" s="1" t="s">
        <v>74</v>
      </c>
      <c r="Z2478">
        <v>20</v>
      </c>
      <c r="AA2478" s="2">
        <v>46056</v>
      </c>
      <c r="AB2478">
        <v>14411.54</v>
      </c>
      <c r="AC2478">
        <v>19297.54</v>
      </c>
      <c r="AD2478">
        <v>5418739.04</v>
      </c>
      <c r="AE2478" s="1" t="s">
        <v>55</v>
      </c>
      <c r="AF2478" s="2">
        <v>46169</v>
      </c>
      <c r="AG2478" s="2">
        <v>46059</v>
      </c>
      <c r="AH2478" s="2"/>
      <c r="AI2478" s="1" t="s">
        <v>91</v>
      </c>
      <c r="AJ2478" s="1" t="s">
        <v>92</v>
      </c>
    </row>
    <row r="2479" spans="1:36">
      <c r="A2479" s="1" t="s">
        <v>13927</v>
      </c>
      <c r="B2479" s="1" t="s">
        <v>3413</v>
      </c>
      <c r="C2479" s="1" t="s">
        <v>13928</v>
      </c>
      <c r="D2479" s="1" t="s">
        <v>109</v>
      </c>
      <c r="E2479" s="1" t="s">
        <v>110</v>
      </c>
      <c r="F2479" s="1" t="s">
        <v>111</v>
      </c>
      <c r="G2479" s="1" t="s">
        <v>234</v>
      </c>
      <c r="H2479" s="1" t="s">
        <v>43</v>
      </c>
      <c r="I2479" s="1" t="s">
        <v>44</v>
      </c>
      <c r="J2479" t="s">
        <v>82</v>
      </c>
      <c r="K2479" t="s">
        <v>83</v>
      </c>
      <c r="L2479" s="1" t="s">
        <v>10588</v>
      </c>
      <c r="M2479" s="1" t="s">
        <v>114</v>
      </c>
      <c r="N2479" s="1" t="s">
        <v>203</v>
      </c>
      <c r="O2479" s="1" t="s">
        <v>13929</v>
      </c>
      <c r="P2479" s="1" t="s">
        <v>13930</v>
      </c>
      <c r="Q2479">
        <v>193</v>
      </c>
      <c r="R2479">
        <v>25</v>
      </c>
      <c r="S2479">
        <v>168</v>
      </c>
      <c r="T2479">
        <v>75</v>
      </c>
      <c r="U2479">
        <v>37</v>
      </c>
      <c r="V2479">
        <v>300</v>
      </c>
      <c r="W2479" s="1" t="s">
        <v>259</v>
      </c>
      <c r="X2479" s="1" t="s">
        <v>260</v>
      </c>
      <c r="Y2479" s="1" t="s">
        <v>54</v>
      </c>
      <c r="Z2479">
        <v>7</v>
      </c>
      <c r="AA2479" s="2">
        <v>45797</v>
      </c>
      <c r="AB2479">
        <v>272776.65999999997</v>
      </c>
      <c r="AC2479">
        <v>376562.85</v>
      </c>
      <c r="AD2479">
        <v>52645895.380000003</v>
      </c>
      <c r="AE2479" s="1" t="s">
        <v>55</v>
      </c>
      <c r="AF2479" s="2">
        <v>46175</v>
      </c>
      <c r="AG2479" s="2">
        <v>45802</v>
      </c>
      <c r="AH2479" s="2"/>
      <c r="AI2479" s="1" t="s">
        <v>91</v>
      </c>
      <c r="AJ2479" s="1" t="s">
        <v>92</v>
      </c>
    </row>
    <row r="2480" spans="1:36">
      <c r="A2480" s="1" t="s">
        <v>13931</v>
      </c>
      <c r="B2480" s="1" t="s">
        <v>13932</v>
      </c>
      <c r="C2480" s="1" t="s">
        <v>13933</v>
      </c>
      <c r="D2480" s="1" t="s">
        <v>225</v>
      </c>
      <c r="E2480" s="1" t="s">
        <v>40</v>
      </c>
      <c r="F2480" s="1" t="s">
        <v>123</v>
      </c>
      <c r="G2480" s="1" t="s">
        <v>200</v>
      </c>
      <c r="H2480" s="1" t="s">
        <v>43</v>
      </c>
      <c r="I2480" s="1" t="s">
        <v>44</v>
      </c>
      <c r="J2480" t="s">
        <v>45</v>
      </c>
      <c r="K2480" t="s">
        <v>46</v>
      </c>
      <c r="L2480" s="1" t="s">
        <v>11896</v>
      </c>
      <c r="M2480" s="1" t="s">
        <v>48</v>
      </c>
      <c r="N2480" s="1" t="s">
        <v>115</v>
      </c>
      <c r="O2480" s="1" t="s">
        <v>13934</v>
      </c>
      <c r="P2480" s="1" t="s">
        <v>13935</v>
      </c>
      <c r="Q2480">
        <v>318</v>
      </c>
      <c r="R2480">
        <v>9</v>
      </c>
      <c r="S2480">
        <v>309</v>
      </c>
      <c r="T2480">
        <v>40</v>
      </c>
      <c r="U2480">
        <v>20</v>
      </c>
      <c r="V2480">
        <v>320</v>
      </c>
      <c r="W2480" s="1" t="s">
        <v>259</v>
      </c>
      <c r="X2480" s="1" t="s">
        <v>260</v>
      </c>
      <c r="Y2480" s="1" t="s">
        <v>54</v>
      </c>
      <c r="Z2480">
        <v>7</v>
      </c>
      <c r="AA2480" s="2">
        <v>45968</v>
      </c>
      <c r="AB2480">
        <v>471788.75</v>
      </c>
      <c r="AC2480">
        <v>565986.59</v>
      </c>
      <c r="AD2480">
        <v>150028822.5</v>
      </c>
      <c r="AE2480" s="1" t="s">
        <v>55</v>
      </c>
      <c r="AF2480" s="2">
        <v>46184</v>
      </c>
      <c r="AG2480" s="2">
        <v>45972</v>
      </c>
      <c r="AH2480" s="2"/>
      <c r="AI2480" s="1" t="s">
        <v>91</v>
      </c>
      <c r="AJ2480" s="1" t="s">
        <v>92</v>
      </c>
    </row>
    <row r="2481" spans="1:36">
      <c r="A2481" s="1" t="s">
        <v>13936</v>
      </c>
      <c r="B2481" s="1" t="s">
        <v>13937</v>
      </c>
      <c r="C2481" s="1" t="s">
        <v>13938</v>
      </c>
      <c r="D2481" s="1" t="s">
        <v>971</v>
      </c>
      <c r="E2481" s="1" t="s">
        <v>110</v>
      </c>
      <c r="F2481" s="1" t="s">
        <v>41</v>
      </c>
      <c r="G2481" s="1" t="s">
        <v>42</v>
      </c>
      <c r="H2481" s="1" t="s">
        <v>43</v>
      </c>
      <c r="I2481" s="1" t="s">
        <v>44</v>
      </c>
      <c r="J2481" t="s">
        <v>45</v>
      </c>
      <c r="K2481" t="s">
        <v>46</v>
      </c>
      <c r="L2481" s="1" t="s">
        <v>7613</v>
      </c>
      <c r="M2481" s="1" t="s">
        <v>139</v>
      </c>
      <c r="N2481" s="1" t="s">
        <v>194</v>
      </c>
      <c r="O2481" s="1" t="s">
        <v>13939</v>
      </c>
      <c r="P2481" s="1" t="s">
        <v>2356</v>
      </c>
      <c r="Q2481">
        <v>-12</v>
      </c>
      <c r="R2481">
        <v>14</v>
      </c>
      <c r="S2481">
        <v>27</v>
      </c>
      <c r="T2481">
        <v>10</v>
      </c>
      <c r="U2481">
        <v>3</v>
      </c>
      <c r="V2481">
        <v>50</v>
      </c>
      <c r="W2481" s="1" t="s">
        <v>151</v>
      </c>
      <c r="X2481" s="1" t="s">
        <v>152</v>
      </c>
      <c r="Y2481" s="1" t="s">
        <v>153</v>
      </c>
      <c r="Z2481">
        <v>38</v>
      </c>
      <c r="AA2481" s="2">
        <v>45929</v>
      </c>
      <c r="AB2481">
        <v>118174.09</v>
      </c>
      <c r="AC2481">
        <v>173360.92</v>
      </c>
      <c r="AD2481">
        <v>4845137.6900000004</v>
      </c>
      <c r="AE2481" s="1" t="s">
        <v>55</v>
      </c>
      <c r="AF2481" s="2">
        <v>46178</v>
      </c>
      <c r="AG2481" s="2">
        <v>45933</v>
      </c>
      <c r="AH2481" s="2"/>
      <c r="AI2481" s="1" t="s">
        <v>91</v>
      </c>
      <c r="AJ2481" s="1" t="s">
        <v>92</v>
      </c>
    </row>
    <row r="2482" spans="1:36">
      <c r="A2482" s="1" t="s">
        <v>13940</v>
      </c>
      <c r="B2482" s="1" t="s">
        <v>13941</v>
      </c>
      <c r="C2482" s="1" t="s">
        <v>13942</v>
      </c>
      <c r="D2482" s="1" t="s">
        <v>1135</v>
      </c>
      <c r="E2482" s="1" t="s">
        <v>122</v>
      </c>
      <c r="F2482" s="1" t="s">
        <v>123</v>
      </c>
      <c r="G2482" s="1" t="s">
        <v>124</v>
      </c>
      <c r="H2482" s="1" t="s">
        <v>43</v>
      </c>
      <c r="I2482" s="1" t="s">
        <v>44</v>
      </c>
      <c r="J2482" t="s">
        <v>82</v>
      </c>
      <c r="K2482" t="s">
        <v>83</v>
      </c>
      <c r="L2482" s="1" t="s">
        <v>13943</v>
      </c>
      <c r="M2482" s="1" t="s">
        <v>85</v>
      </c>
      <c r="N2482" s="1" t="s">
        <v>49</v>
      </c>
      <c r="O2482" s="1" t="s">
        <v>13944</v>
      </c>
      <c r="P2482" s="1" t="s">
        <v>13945</v>
      </c>
      <c r="Q2482">
        <v>25</v>
      </c>
      <c r="R2482">
        <v>1</v>
      </c>
      <c r="S2482">
        <v>24</v>
      </c>
      <c r="T2482">
        <v>10</v>
      </c>
      <c r="U2482">
        <v>4</v>
      </c>
      <c r="V2482">
        <v>50</v>
      </c>
      <c r="W2482" s="1" t="s">
        <v>88</v>
      </c>
      <c r="X2482" s="1" t="s">
        <v>89</v>
      </c>
      <c r="Y2482" s="1" t="s">
        <v>90</v>
      </c>
      <c r="Z2482">
        <v>27</v>
      </c>
      <c r="AA2482" s="2">
        <v>45800</v>
      </c>
      <c r="AB2482">
        <v>124844.97</v>
      </c>
      <c r="AC2482">
        <v>168827</v>
      </c>
      <c r="AD2482">
        <v>3121124.25</v>
      </c>
      <c r="AE2482" s="1" t="s">
        <v>55</v>
      </c>
      <c r="AF2482" s="2">
        <v>46163</v>
      </c>
      <c r="AG2482" s="2">
        <v>45801</v>
      </c>
      <c r="AH2482" s="2"/>
      <c r="AI2482" s="1" t="s">
        <v>91</v>
      </c>
      <c r="AJ2482" s="1" t="s">
        <v>92</v>
      </c>
    </row>
    <row r="2483" spans="1:36">
      <c r="A2483" s="1" t="s">
        <v>13946</v>
      </c>
      <c r="B2483" s="1" t="s">
        <v>13947</v>
      </c>
      <c r="C2483" s="1" t="s">
        <v>13948</v>
      </c>
      <c r="D2483" s="1" t="s">
        <v>274</v>
      </c>
      <c r="E2483" s="1" t="s">
        <v>275</v>
      </c>
      <c r="F2483" s="1" t="s">
        <v>266</v>
      </c>
      <c r="G2483" s="1" t="s">
        <v>267</v>
      </c>
      <c r="H2483" s="1" t="s">
        <v>43</v>
      </c>
      <c r="I2483" s="1" t="s">
        <v>44</v>
      </c>
      <c r="J2483" t="s">
        <v>45</v>
      </c>
      <c r="K2483" t="s">
        <v>46</v>
      </c>
      <c r="L2483" s="1" t="s">
        <v>1696</v>
      </c>
      <c r="M2483" s="1" t="s">
        <v>126</v>
      </c>
      <c r="N2483" s="1" t="s">
        <v>278</v>
      </c>
      <c r="O2483" s="1" t="s">
        <v>13949</v>
      </c>
      <c r="P2483" s="1" t="s">
        <v>13950</v>
      </c>
      <c r="Q2483">
        <v>183</v>
      </c>
      <c r="R2483">
        <v>7</v>
      </c>
      <c r="S2483">
        <v>176</v>
      </c>
      <c r="T2483">
        <v>30</v>
      </c>
      <c r="U2483">
        <v>15</v>
      </c>
      <c r="V2483">
        <v>240</v>
      </c>
      <c r="W2483" s="1" t="s">
        <v>151</v>
      </c>
      <c r="X2483" s="1" t="s">
        <v>152</v>
      </c>
      <c r="Y2483" s="1" t="s">
        <v>153</v>
      </c>
      <c r="Z2483">
        <v>38</v>
      </c>
      <c r="AA2483" s="2">
        <v>45718</v>
      </c>
      <c r="AB2483">
        <v>397464.82</v>
      </c>
      <c r="AC2483">
        <v>482983.5</v>
      </c>
      <c r="AD2483">
        <v>72736062.060000002</v>
      </c>
      <c r="AE2483" s="1" t="s">
        <v>55</v>
      </c>
      <c r="AF2483" s="2">
        <v>46191</v>
      </c>
      <c r="AG2483" s="2">
        <v>45733</v>
      </c>
      <c r="AH2483" s="2"/>
      <c r="AI2483" s="1" t="s">
        <v>91</v>
      </c>
      <c r="AJ2483" s="1" t="s">
        <v>92</v>
      </c>
    </row>
    <row r="2484" spans="1:36">
      <c r="A2484" s="1" t="s">
        <v>13951</v>
      </c>
      <c r="B2484" s="1" t="s">
        <v>13952</v>
      </c>
      <c r="C2484" s="1" t="s">
        <v>13953</v>
      </c>
      <c r="D2484" s="1" t="s">
        <v>662</v>
      </c>
      <c r="E2484" s="1" t="s">
        <v>186</v>
      </c>
      <c r="F2484" s="1" t="s">
        <v>80</v>
      </c>
      <c r="G2484" s="1" t="s">
        <v>176</v>
      </c>
      <c r="H2484" s="1" t="s">
        <v>43</v>
      </c>
      <c r="I2484" s="1" t="s">
        <v>201</v>
      </c>
      <c r="J2484" t="s">
        <v>45</v>
      </c>
      <c r="K2484" t="s">
        <v>46</v>
      </c>
      <c r="L2484" s="1" t="s">
        <v>13954</v>
      </c>
      <c r="M2484" s="1" t="s">
        <v>126</v>
      </c>
      <c r="N2484" s="1" t="s">
        <v>101</v>
      </c>
      <c r="O2484" s="1" t="s">
        <v>13955</v>
      </c>
      <c r="P2484" s="1" t="s">
        <v>3821</v>
      </c>
      <c r="Q2484">
        <v>255</v>
      </c>
      <c r="R2484">
        <v>63</v>
      </c>
      <c r="S2484">
        <v>192</v>
      </c>
      <c r="T2484">
        <v>50</v>
      </c>
      <c r="U2484">
        <v>25</v>
      </c>
      <c r="V2484">
        <v>300</v>
      </c>
      <c r="W2484" s="1" t="s">
        <v>151</v>
      </c>
      <c r="X2484" s="1" t="s">
        <v>152</v>
      </c>
      <c r="Y2484" s="1" t="s">
        <v>153</v>
      </c>
      <c r="Z2484">
        <v>33</v>
      </c>
      <c r="AA2484" s="2">
        <v>46047</v>
      </c>
      <c r="AB2484">
        <v>931929.34</v>
      </c>
      <c r="AC2484">
        <v>1168226.4099999999</v>
      </c>
      <c r="AD2484">
        <v>237641981.69999999</v>
      </c>
      <c r="AE2484" s="1" t="s">
        <v>55</v>
      </c>
      <c r="AF2484" s="2">
        <v>46169</v>
      </c>
      <c r="AG2484" s="2">
        <v>46051</v>
      </c>
      <c r="AH2484" s="2"/>
      <c r="AI2484" s="1" t="s">
        <v>91</v>
      </c>
      <c r="AJ2484" s="1" t="s">
        <v>92</v>
      </c>
    </row>
    <row r="2485" spans="1:36">
      <c r="A2485" s="1" t="s">
        <v>13956</v>
      </c>
      <c r="B2485" s="1" t="s">
        <v>13957</v>
      </c>
      <c r="C2485" s="1" t="s">
        <v>13958</v>
      </c>
      <c r="D2485" s="1" t="s">
        <v>274</v>
      </c>
      <c r="E2485" s="1" t="s">
        <v>275</v>
      </c>
      <c r="F2485" s="1" t="s">
        <v>266</v>
      </c>
      <c r="G2485" s="1" t="s">
        <v>276</v>
      </c>
      <c r="H2485" s="1" t="s">
        <v>43</v>
      </c>
      <c r="I2485" s="1" t="s">
        <v>44</v>
      </c>
      <c r="J2485" t="s">
        <v>45</v>
      </c>
      <c r="K2485" t="s">
        <v>46</v>
      </c>
      <c r="L2485" s="1" t="s">
        <v>9651</v>
      </c>
      <c r="M2485" s="1" t="s">
        <v>48</v>
      </c>
      <c r="N2485" s="1" t="s">
        <v>49</v>
      </c>
      <c r="O2485" s="1" t="s">
        <v>13959</v>
      </c>
      <c r="P2485" s="1" t="s">
        <v>13960</v>
      </c>
      <c r="Q2485">
        <v>313</v>
      </c>
      <c r="R2485">
        <v>4</v>
      </c>
      <c r="S2485">
        <v>309</v>
      </c>
      <c r="T2485">
        <v>75</v>
      </c>
      <c r="U2485">
        <v>22</v>
      </c>
      <c r="V2485">
        <v>600</v>
      </c>
      <c r="W2485" s="1" t="s">
        <v>181</v>
      </c>
      <c r="X2485" s="1" t="s">
        <v>182</v>
      </c>
      <c r="Y2485" s="1" t="s">
        <v>54</v>
      </c>
      <c r="Z2485">
        <v>11</v>
      </c>
      <c r="AA2485" s="2">
        <v>45841</v>
      </c>
      <c r="AB2485">
        <v>337894.02</v>
      </c>
      <c r="AC2485">
        <v>423901.78</v>
      </c>
      <c r="AD2485">
        <v>105760828.3</v>
      </c>
      <c r="AE2485" s="1" t="s">
        <v>55</v>
      </c>
      <c r="AF2485" s="2">
        <v>46156</v>
      </c>
      <c r="AG2485" s="2">
        <v>45849</v>
      </c>
      <c r="AH2485" s="2"/>
      <c r="AI2485" s="1" t="s">
        <v>91</v>
      </c>
      <c r="AJ2485" s="1" t="s">
        <v>92</v>
      </c>
    </row>
    <row r="2486" spans="1:36">
      <c r="A2486" s="1" t="s">
        <v>13961</v>
      </c>
      <c r="B2486" s="1" t="s">
        <v>13962</v>
      </c>
      <c r="C2486" s="1" t="s">
        <v>13963</v>
      </c>
      <c r="D2486" s="1" t="s">
        <v>740</v>
      </c>
      <c r="E2486" s="1" t="s">
        <v>275</v>
      </c>
      <c r="F2486" s="1" t="s">
        <v>622</v>
      </c>
      <c r="G2486" s="1" t="s">
        <v>693</v>
      </c>
      <c r="H2486" s="1" t="s">
        <v>43</v>
      </c>
      <c r="I2486" s="1" t="s">
        <v>44</v>
      </c>
      <c r="J2486" t="s">
        <v>65</v>
      </c>
      <c r="K2486" t="s">
        <v>66</v>
      </c>
      <c r="L2486" s="1" t="s">
        <v>3444</v>
      </c>
      <c r="M2486" s="1" t="s">
        <v>139</v>
      </c>
      <c r="N2486" s="1" t="s">
        <v>236</v>
      </c>
      <c r="O2486" s="1" t="s">
        <v>13964</v>
      </c>
      <c r="P2486" s="1" t="s">
        <v>13965</v>
      </c>
      <c r="Q2486">
        <v>233</v>
      </c>
      <c r="R2486">
        <v>60</v>
      </c>
      <c r="S2486">
        <v>173</v>
      </c>
      <c r="T2486">
        <v>40</v>
      </c>
      <c r="U2486">
        <v>12</v>
      </c>
      <c r="V2486">
        <v>320</v>
      </c>
      <c r="W2486" s="1" t="s">
        <v>181</v>
      </c>
      <c r="X2486" s="1" t="s">
        <v>182</v>
      </c>
      <c r="Y2486" s="1" t="s">
        <v>54</v>
      </c>
      <c r="Z2486">
        <v>12</v>
      </c>
      <c r="AA2486" s="2">
        <v>46361</v>
      </c>
      <c r="AB2486">
        <v>239690.38</v>
      </c>
      <c r="AC2486">
        <v>330924.15000000002</v>
      </c>
      <c r="AD2486">
        <v>55847858.539999999</v>
      </c>
      <c r="AE2486" s="1" t="s">
        <v>55</v>
      </c>
      <c r="AF2486" s="2">
        <v>46169</v>
      </c>
      <c r="AG2486" s="2">
        <v>46160</v>
      </c>
      <c r="AH2486" s="2"/>
      <c r="AI2486" s="1" t="s">
        <v>91</v>
      </c>
      <c r="AJ2486" s="1" t="s">
        <v>92</v>
      </c>
    </row>
    <row r="2487" spans="1:36">
      <c r="A2487" s="1" t="s">
        <v>13966</v>
      </c>
      <c r="B2487" s="1" t="s">
        <v>13967</v>
      </c>
      <c r="C2487" s="1" t="s">
        <v>13968</v>
      </c>
      <c r="D2487" s="1" t="s">
        <v>1665</v>
      </c>
      <c r="E2487" s="1" t="s">
        <v>978</v>
      </c>
      <c r="F2487" s="1" t="s">
        <v>97</v>
      </c>
      <c r="G2487" s="1" t="s">
        <v>98</v>
      </c>
      <c r="H2487" s="1" t="s">
        <v>43</v>
      </c>
      <c r="I2487" s="1" t="s">
        <v>44</v>
      </c>
      <c r="J2487" t="s">
        <v>82</v>
      </c>
      <c r="K2487" t="s">
        <v>83</v>
      </c>
      <c r="L2487" s="1" t="s">
        <v>13969</v>
      </c>
      <c r="M2487" s="1" t="s">
        <v>85</v>
      </c>
      <c r="N2487" s="1" t="s">
        <v>203</v>
      </c>
      <c r="O2487" s="1" t="s">
        <v>13970</v>
      </c>
      <c r="P2487" s="1" t="s">
        <v>13971</v>
      </c>
      <c r="Q2487">
        <v>-12</v>
      </c>
      <c r="R2487">
        <v>25</v>
      </c>
      <c r="S2487">
        <v>93</v>
      </c>
      <c r="T2487">
        <v>30</v>
      </c>
      <c r="U2487">
        <v>12</v>
      </c>
      <c r="V2487">
        <v>150</v>
      </c>
      <c r="W2487" s="1" t="s">
        <v>308</v>
      </c>
      <c r="X2487" s="1" t="s">
        <v>309</v>
      </c>
      <c r="Y2487" s="1" t="s">
        <v>74</v>
      </c>
      <c r="Z2487">
        <v>22</v>
      </c>
      <c r="AA2487" s="2">
        <v>45732</v>
      </c>
      <c r="AB2487">
        <v>32740.55</v>
      </c>
      <c r="AC2487">
        <v>38436.269999999997</v>
      </c>
      <c r="AD2487">
        <v>3863384.9</v>
      </c>
      <c r="AE2487" s="1" t="s">
        <v>55</v>
      </c>
      <c r="AF2487" s="2">
        <v>46172</v>
      </c>
      <c r="AG2487" s="2">
        <v>45739</v>
      </c>
      <c r="AH2487" s="2"/>
      <c r="AI2487" s="1" t="s">
        <v>91</v>
      </c>
      <c r="AJ2487" s="1" t="s">
        <v>92</v>
      </c>
    </row>
    <row r="2488" spans="1:36">
      <c r="A2488" s="1" t="s">
        <v>13972</v>
      </c>
      <c r="B2488" s="1" t="s">
        <v>13973</v>
      </c>
      <c r="C2488" s="1" t="s">
        <v>13974</v>
      </c>
      <c r="D2488" s="1" t="s">
        <v>264</v>
      </c>
      <c r="E2488" s="1" t="s">
        <v>265</v>
      </c>
      <c r="F2488" s="1" t="s">
        <v>266</v>
      </c>
      <c r="G2488" s="1" t="s">
        <v>267</v>
      </c>
      <c r="H2488" s="1" t="s">
        <v>43</v>
      </c>
      <c r="I2488" s="1" t="s">
        <v>44</v>
      </c>
      <c r="J2488" t="s">
        <v>45</v>
      </c>
      <c r="K2488" t="s">
        <v>46</v>
      </c>
      <c r="L2488" s="1" t="s">
        <v>13975</v>
      </c>
      <c r="M2488" s="1" t="s">
        <v>114</v>
      </c>
      <c r="N2488" s="1" t="s">
        <v>194</v>
      </c>
      <c r="O2488" s="1" t="s">
        <v>13976</v>
      </c>
      <c r="P2488" s="1" t="s">
        <v>13977</v>
      </c>
      <c r="Q2488">
        <v>18</v>
      </c>
      <c r="R2488">
        <v>2</v>
      </c>
      <c r="S2488">
        <v>16</v>
      </c>
      <c r="T2488">
        <v>20</v>
      </c>
      <c r="U2488">
        <v>10</v>
      </c>
      <c r="V2488">
        <v>80</v>
      </c>
      <c r="W2488" s="1" t="s">
        <v>259</v>
      </c>
      <c r="X2488" s="1" t="s">
        <v>260</v>
      </c>
      <c r="Y2488" s="1" t="s">
        <v>54</v>
      </c>
      <c r="Z2488">
        <v>6</v>
      </c>
      <c r="AA2488" s="2">
        <v>45670</v>
      </c>
      <c r="AB2488">
        <v>278591.8</v>
      </c>
      <c r="AC2488">
        <v>344687.3</v>
      </c>
      <c r="AD2488">
        <v>5014652.4000000004</v>
      </c>
      <c r="AE2488" s="1" t="s">
        <v>55</v>
      </c>
      <c r="AF2488" s="2">
        <v>46187</v>
      </c>
      <c r="AG2488" s="2">
        <v>45685</v>
      </c>
      <c r="AH2488" s="2"/>
      <c r="AI2488" s="1" t="s">
        <v>129</v>
      </c>
      <c r="AJ2488" s="1" t="s">
        <v>57</v>
      </c>
    </row>
    <row r="2489" spans="1:36">
      <c r="A2489" s="1" t="s">
        <v>13978</v>
      </c>
      <c r="B2489" s="1" t="s">
        <v>13979</v>
      </c>
      <c r="C2489" s="1" t="s">
        <v>13980</v>
      </c>
      <c r="D2489" s="1" t="s">
        <v>643</v>
      </c>
      <c r="E2489" s="1" t="s">
        <v>62</v>
      </c>
      <c r="F2489" s="1" t="s">
        <v>135</v>
      </c>
      <c r="G2489" s="1" t="s">
        <v>166</v>
      </c>
      <c r="H2489" s="1" t="s">
        <v>137</v>
      </c>
      <c r="I2489" s="1" t="s">
        <v>44</v>
      </c>
      <c r="J2489" t="s">
        <v>65</v>
      </c>
      <c r="K2489" t="s">
        <v>66</v>
      </c>
      <c r="L2489" s="1" t="s">
        <v>1167</v>
      </c>
      <c r="M2489" s="1" t="s">
        <v>168</v>
      </c>
      <c r="N2489" s="1" t="s">
        <v>101</v>
      </c>
      <c r="O2489" s="1" t="s">
        <v>13981</v>
      </c>
      <c r="P2489" s="1" t="s">
        <v>13982</v>
      </c>
      <c r="Q2489">
        <v>82</v>
      </c>
      <c r="R2489">
        <v>32</v>
      </c>
      <c r="S2489">
        <v>50</v>
      </c>
      <c r="T2489">
        <v>75</v>
      </c>
      <c r="U2489">
        <v>30</v>
      </c>
      <c r="V2489">
        <v>375</v>
      </c>
      <c r="W2489" s="1" t="s">
        <v>181</v>
      </c>
      <c r="X2489" s="1" t="s">
        <v>182</v>
      </c>
      <c r="Y2489" s="1" t="s">
        <v>54</v>
      </c>
      <c r="Z2489">
        <v>10</v>
      </c>
      <c r="AA2489" s="2">
        <v>46017</v>
      </c>
      <c r="AB2489">
        <v>36338.47</v>
      </c>
      <c r="AC2489">
        <v>47155.39</v>
      </c>
      <c r="AD2489">
        <v>2979754.54</v>
      </c>
      <c r="AE2489" s="1" t="s">
        <v>55</v>
      </c>
      <c r="AF2489" s="2">
        <v>46199</v>
      </c>
      <c r="AG2489" s="2">
        <v>46028</v>
      </c>
      <c r="AH2489" s="2">
        <v>46666</v>
      </c>
      <c r="AI2489" s="1" t="s">
        <v>91</v>
      </c>
      <c r="AJ2489" s="1" t="s">
        <v>92</v>
      </c>
    </row>
    <row r="2490" spans="1:36">
      <c r="A2490" s="1" t="s">
        <v>13983</v>
      </c>
      <c r="B2490" s="1" t="s">
        <v>13984</v>
      </c>
      <c r="C2490" s="1" t="s">
        <v>13985</v>
      </c>
      <c r="D2490" s="1" t="s">
        <v>894</v>
      </c>
      <c r="E2490" s="1" t="s">
        <v>275</v>
      </c>
      <c r="F2490" s="1" t="s">
        <v>622</v>
      </c>
      <c r="G2490" s="1" t="s">
        <v>747</v>
      </c>
      <c r="H2490" s="1" t="s">
        <v>43</v>
      </c>
      <c r="I2490" s="1" t="s">
        <v>44</v>
      </c>
      <c r="J2490" t="s">
        <v>65</v>
      </c>
      <c r="K2490" t="s">
        <v>66</v>
      </c>
      <c r="L2490" s="1" t="s">
        <v>13986</v>
      </c>
      <c r="M2490" s="1" t="s">
        <v>68</v>
      </c>
      <c r="N2490" s="1" t="s">
        <v>278</v>
      </c>
      <c r="O2490" s="1" t="s">
        <v>13987</v>
      </c>
      <c r="P2490" s="1" t="s">
        <v>9755</v>
      </c>
      <c r="Q2490">
        <v>1</v>
      </c>
      <c r="R2490">
        <v>0</v>
      </c>
      <c r="S2490">
        <v>1</v>
      </c>
      <c r="T2490">
        <v>50</v>
      </c>
      <c r="U2490">
        <v>15</v>
      </c>
      <c r="V2490">
        <v>500</v>
      </c>
      <c r="W2490" s="1" t="s">
        <v>52</v>
      </c>
      <c r="X2490" s="1" t="s">
        <v>53</v>
      </c>
      <c r="Y2490" s="1" t="s">
        <v>54</v>
      </c>
      <c r="Z2490">
        <v>7</v>
      </c>
      <c r="AA2490" s="2">
        <v>45751</v>
      </c>
      <c r="AB2490">
        <v>776457.16</v>
      </c>
      <c r="AC2490">
        <v>933247.37</v>
      </c>
      <c r="AD2490">
        <v>776457.16</v>
      </c>
      <c r="AE2490" s="1" t="s">
        <v>55</v>
      </c>
      <c r="AF2490" s="2">
        <v>46201</v>
      </c>
      <c r="AG2490" s="2">
        <v>45756</v>
      </c>
      <c r="AH2490" s="2"/>
      <c r="AI2490" s="1" t="s">
        <v>129</v>
      </c>
      <c r="AJ2490" s="1" t="s">
        <v>57</v>
      </c>
    </row>
    <row r="2491" spans="1:36">
      <c r="A2491" s="1" t="s">
        <v>13988</v>
      </c>
      <c r="B2491" s="1" t="s">
        <v>3638</v>
      </c>
      <c r="C2491" s="1" t="s">
        <v>13989</v>
      </c>
      <c r="D2491" s="1" t="s">
        <v>355</v>
      </c>
      <c r="E2491" s="1" t="s">
        <v>62</v>
      </c>
      <c r="F2491" s="1" t="s">
        <v>123</v>
      </c>
      <c r="G2491" s="1" t="s">
        <v>200</v>
      </c>
      <c r="H2491" s="1" t="s">
        <v>43</v>
      </c>
      <c r="I2491" s="1" t="s">
        <v>44</v>
      </c>
      <c r="J2491" t="s">
        <v>65</v>
      </c>
      <c r="K2491" t="s">
        <v>66</v>
      </c>
      <c r="L2491" s="1" t="s">
        <v>13990</v>
      </c>
      <c r="M2491" s="1" t="s">
        <v>48</v>
      </c>
      <c r="N2491" s="1" t="s">
        <v>101</v>
      </c>
      <c r="O2491" s="1" t="s">
        <v>13991</v>
      </c>
      <c r="P2491" s="1" t="s">
        <v>13992</v>
      </c>
      <c r="Q2491">
        <v>64</v>
      </c>
      <c r="R2491">
        <v>12</v>
      </c>
      <c r="S2491">
        <v>52</v>
      </c>
      <c r="T2491">
        <v>20</v>
      </c>
      <c r="U2491">
        <v>8</v>
      </c>
      <c r="V2491">
        <v>80</v>
      </c>
      <c r="W2491" s="1" t="s">
        <v>181</v>
      </c>
      <c r="X2491" s="1" t="s">
        <v>182</v>
      </c>
      <c r="Y2491" s="1" t="s">
        <v>54</v>
      </c>
      <c r="Z2491">
        <v>7</v>
      </c>
      <c r="AA2491" s="2">
        <v>45685</v>
      </c>
      <c r="AB2491">
        <v>251558.5</v>
      </c>
      <c r="AC2491">
        <v>339290.53</v>
      </c>
      <c r="AD2491">
        <v>16099744</v>
      </c>
      <c r="AE2491" s="1" t="s">
        <v>55</v>
      </c>
      <c r="AF2491" s="2">
        <v>46159</v>
      </c>
      <c r="AG2491" s="2">
        <v>45695</v>
      </c>
      <c r="AH2491" s="2"/>
      <c r="AI2491" s="1" t="s">
        <v>91</v>
      </c>
      <c r="AJ2491" s="1" t="s">
        <v>92</v>
      </c>
    </row>
    <row r="2492" spans="1:36">
      <c r="A2492" s="1" t="s">
        <v>13993</v>
      </c>
      <c r="B2492" s="1" t="s">
        <v>13994</v>
      </c>
      <c r="C2492" s="1" t="s">
        <v>13995</v>
      </c>
      <c r="D2492" s="1" t="s">
        <v>1179</v>
      </c>
      <c r="E2492" s="1" t="s">
        <v>110</v>
      </c>
      <c r="F2492" s="1" t="s">
        <v>41</v>
      </c>
      <c r="G2492" s="1" t="s">
        <v>786</v>
      </c>
      <c r="H2492" s="1" t="s">
        <v>43</v>
      </c>
      <c r="I2492" s="1" t="s">
        <v>44</v>
      </c>
      <c r="J2492" t="s">
        <v>45</v>
      </c>
      <c r="K2492" t="s">
        <v>46</v>
      </c>
      <c r="L2492" s="1" t="s">
        <v>3102</v>
      </c>
      <c r="M2492" s="1" t="s">
        <v>168</v>
      </c>
      <c r="N2492" s="1" t="s">
        <v>278</v>
      </c>
      <c r="O2492" s="1" t="s">
        <v>13996</v>
      </c>
      <c r="P2492" s="1" t="s">
        <v>13997</v>
      </c>
      <c r="Q2492">
        <v>22</v>
      </c>
      <c r="R2492">
        <v>2</v>
      </c>
      <c r="S2492">
        <v>20</v>
      </c>
      <c r="T2492">
        <v>10</v>
      </c>
      <c r="U2492">
        <v>3</v>
      </c>
      <c r="V2492">
        <v>40</v>
      </c>
      <c r="W2492" s="1" t="s">
        <v>181</v>
      </c>
      <c r="X2492" s="1" t="s">
        <v>182</v>
      </c>
      <c r="Y2492" s="1" t="s">
        <v>54</v>
      </c>
      <c r="Z2492">
        <v>6</v>
      </c>
      <c r="AA2492" s="2">
        <v>46111</v>
      </c>
      <c r="AB2492">
        <v>46003.57</v>
      </c>
      <c r="AC2492">
        <v>57608.959999999999</v>
      </c>
      <c r="AD2492">
        <v>1012078.54</v>
      </c>
      <c r="AE2492" s="1" t="s">
        <v>55</v>
      </c>
      <c r="AF2492" s="2">
        <v>46162</v>
      </c>
      <c r="AG2492" s="2">
        <v>46120</v>
      </c>
      <c r="AH2492" s="2"/>
      <c r="AI2492" s="1" t="s">
        <v>91</v>
      </c>
      <c r="AJ2492" s="1" t="s">
        <v>92</v>
      </c>
    </row>
    <row r="2493" spans="1:36">
      <c r="A2493" s="1" t="s">
        <v>13998</v>
      </c>
      <c r="B2493" s="1" t="s">
        <v>13999</v>
      </c>
      <c r="C2493" s="1" t="s">
        <v>14000</v>
      </c>
      <c r="D2493" s="1" t="s">
        <v>2380</v>
      </c>
      <c r="E2493" s="1" t="s">
        <v>62</v>
      </c>
      <c r="F2493" s="1" t="s">
        <v>80</v>
      </c>
      <c r="G2493" s="1" t="s">
        <v>81</v>
      </c>
      <c r="H2493" s="1" t="s">
        <v>43</v>
      </c>
      <c r="I2493" s="1" t="s">
        <v>44</v>
      </c>
      <c r="J2493" t="s">
        <v>82</v>
      </c>
      <c r="K2493" t="s">
        <v>83</v>
      </c>
      <c r="L2493" s="1" t="s">
        <v>3463</v>
      </c>
      <c r="M2493" s="1" t="s">
        <v>48</v>
      </c>
      <c r="N2493" s="1" t="s">
        <v>49</v>
      </c>
      <c r="O2493" s="1" t="s">
        <v>14001</v>
      </c>
      <c r="P2493" s="1" t="s">
        <v>14002</v>
      </c>
      <c r="Q2493">
        <v>17</v>
      </c>
      <c r="R2493">
        <v>1</v>
      </c>
      <c r="S2493">
        <v>16</v>
      </c>
      <c r="T2493">
        <v>25</v>
      </c>
      <c r="U2493">
        <v>10</v>
      </c>
      <c r="V2493">
        <v>150</v>
      </c>
      <c r="W2493" s="1" t="s">
        <v>88</v>
      </c>
      <c r="X2493" s="1" t="s">
        <v>171</v>
      </c>
      <c r="Y2493" s="1" t="s">
        <v>90</v>
      </c>
      <c r="Z2493">
        <v>26</v>
      </c>
      <c r="AA2493" s="2">
        <v>45728</v>
      </c>
      <c r="AB2493">
        <v>373765.51</v>
      </c>
      <c r="AC2493">
        <v>567768.35</v>
      </c>
      <c r="AD2493">
        <v>6354013.6699999999</v>
      </c>
      <c r="AE2493" s="1" t="s">
        <v>55</v>
      </c>
      <c r="AF2493" s="2">
        <v>46155</v>
      </c>
      <c r="AG2493" s="2">
        <v>45737</v>
      </c>
      <c r="AH2493" s="2"/>
      <c r="AI2493" s="1" t="s">
        <v>129</v>
      </c>
      <c r="AJ2493" s="1" t="s">
        <v>57</v>
      </c>
    </row>
    <row r="2494" spans="1:36">
      <c r="A2494" s="1" t="s">
        <v>14003</v>
      </c>
      <c r="B2494" s="1" t="s">
        <v>14004</v>
      </c>
      <c r="C2494" s="1" t="s">
        <v>14005</v>
      </c>
      <c r="D2494" s="1" t="s">
        <v>426</v>
      </c>
      <c r="E2494" s="1" t="s">
        <v>146</v>
      </c>
      <c r="F2494" s="1" t="s">
        <v>266</v>
      </c>
      <c r="G2494" s="1" t="s">
        <v>313</v>
      </c>
      <c r="H2494" s="1" t="s">
        <v>43</v>
      </c>
      <c r="I2494" s="1" t="s">
        <v>44</v>
      </c>
      <c r="J2494" t="s">
        <v>45</v>
      </c>
      <c r="K2494" t="s">
        <v>46</v>
      </c>
      <c r="L2494" s="1" t="s">
        <v>8282</v>
      </c>
      <c r="M2494" s="1" t="s">
        <v>68</v>
      </c>
      <c r="N2494" s="1" t="s">
        <v>194</v>
      </c>
      <c r="O2494" s="1" t="s">
        <v>14006</v>
      </c>
      <c r="P2494" s="1" t="s">
        <v>8278</v>
      </c>
      <c r="Q2494">
        <v>18</v>
      </c>
      <c r="R2494">
        <v>1</v>
      </c>
      <c r="S2494">
        <v>17</v>
      </c>
      <c r="T2494">
        <v>75</v>
      </c>
      <c r="U2494">
        <v>30</v>
      </c>
      <c r="V2494">
        <v>300</v>
      </c>
      <c r="W2494" s="1" t="s">
        <v>72</v>
      </c>
      <c r="X2494" s="1" t="s">
        <v>73</v>
      </c>
      <c r="Y2494" s="1" t="s">
        <v>74</v>
      </c>
      <c r="Z2494">
        <v>17</v>
      </c>
      <c r="AA2494" s="2">
        <v>46141</v>
      </c>
      <c r="AB2494">
        <v>104775.08</v>
      </c>
      <c r="AC2494">
        <v>146205.42000000001</v>
      </c>
      <c r="AD2494">
        <v>1885951.44</v>
      </c>
      <c r="AE2494" s="1" t="s">
        <v>55</v>
      </c>
      <c r="AF2494" s="2">
        <v>46160</v>
      </c>
      <c r="AG2494" s="2">
        <v>46153</v>
      </c>
      <c r="AH2494" s="2"/>
      <c r="AI2494" s="1" t="s">
        <v>129</v>
      </c>
      <c r="AJ2494" s="1" t="s">
        <v>57</v>
      </c>
    </row>
    <row r="2495" spans="1:36">
      <c r="A2495" s="1" t="s">
        <v>14007</v>
      </c>
      <c r="B2495" s="1" t="s">
        <v>14008</v>
      </c>
      <c r="C2495" s="1" t="s">
        <v>14009</v>
      </c>
      <c r="D2495" s="1" t="s">
        <v>662</v>
      </c>
      <c r="E2495" s="1" t="s">
        <v>186</v>
      </c>
      <c r="F2495" s="1" t="s">
        <v>80</v>
      </c>
      <c r="G2495" s="1" t="s">
        <v>176</v>
      </c>
      <c r="H2495" s="1" t="s">
        <v>43</v>
      </c>
      <c r="I2495" s="1" t="s">
        <v>44</v>
      </c>
      <c r="J2495" t="s">
        <v>65</v>
      </c>
      <c r="K2495" t="s">
        <v>66</v>
      </c>
      <c r="L2495" s="1" t="s">
        <v>14010</v>
      </c>
      <c r="M2495" s="1" t="s">
        <v>68</v>
      </c>
      <c r="N2495" s="1" t="s">
        <v>236</v>
      </c>
      <c r="O2495" s="1" t="s">
        <v>14011</v>
      </c>
      <c r="P2495" s="1" t="s">
        <v>14012</v>
      </c>
      <c r="Q2495">
        <v>167</v>
      </c>
      <c r="R2495">
        <v>11</v>
      </c>
      <c r="S2495">
        <v>156</v>
      </c>
      <c r="T2495">
        <v>100</v>
      </c>
      <c r="U2495">
        <v>30</v>
      </c>
      <c r="V2495">
        <v>400</v>
      </c>
      <c r="W2495" s="1" t="s">
        <v>444</v>
      </c>
      <c r="X2495" s="1" t="s">
        <v>445</v>
      </c>
      <c r="Y2495" s="1" t="s">
        <v>74</v>
      </c>
      <c r="Z2495">
        <v>17</v>
      </c>
      <c r="AA2495" s="2">
        <v>45866</v>
      </c>
      <c r="AB2495">
        <v>539514.86</v>
      </c>
      <c r="AC2495">
        <v>728910.01</v>
      </c>
      <c r="AD2495">
        <v>90098981.620000005</v>
      </c>
      <c r="AE2495" s="1" t="s">
        <v>55</v>
      </c>
      <c r="AF2495" s="2">
        <v>46148</v>
      </c>
      <c r="AG2495" s="2">
        <v>45867</v>
      </c>
      <c r="AH2495" s="2"/>
      <c r="AI2495" s="1" t="s">
        <v>91</v>
      </c>
      <c r="AJ2495" s="1" t="s">
        <v>92</v>
      </c>
    </row>
    <row r="2496" spans="1:36">
      <c r="A2496" s="1" t="s">
        <v>14013</v>
      </c>
      <c r="B2496" s="1" t="s">
        <v>14014</v>
      </c>
      <c r="C2496" s="1" t="s">
        <v>14015</v>
      </c>
      <c r="D2496" s="1" t="s">
        <v>1665</v>
      </c>
      <c r="E2496" s="1" t="s">
        <v>978</v>
      </c>
      <c r="F2496" s="1" t="s">
        <v>97</v>
      </c>
      <c r="G2496" s="1" t="s">
        <v>614</v>
      </c>
      <c r="H2496" s="1" t="s">
        <v>43</v>
      </c>
      <c r="I2496" s="1" t="s">
        <v>44</v>
      </c>
      <c r="J2496" t="s">
        <v>82</v>
      </c>
      <c r="K2496" t="s">
        <v>83</v>
      </c>
      <c r="L2496" s="1" t="s">
        <v>13808</v>
      </c>
      <c r="M2496" s="1" t="s">
        <v>100</v>
      </c>
      <c r="N2496" s="1" t="s">
        <v>278</v>
      </c>
      <c r="O2496" s="1" t="s">
        <v>14016</v>
      </c>
      <c r="P2496" s="1" t="s">
        <v>14017</v>
      </c>
      <c r="Q2496">
        <v>364</v>
      </c>
      <c r="R2496">
        <v>43</v>
      </c>
      <c r="S2496">
        <v>321</v>
      </c>
      <c r="T2496">
        <v>40</v>
      </c>
      <c r="U2496">
        <v>16</v>
      </c>
      <c r="V2496">
        <v>400</v>
      </c>
      <c r="W2496" s="1" t="s">
        <v>259</v>
      </c>
      <c r="X2496" s="1" t="s">
        <v>260</v>
      </c>
      <c r="Y2496" s="1" t="s">
        <v>54</v>
      </c>
      <c r="Z2496">
        <v>11</v>
      </c>
      <c r="AA2496" s="2">
        <v>45967</v>
      </c>
      <c r="AB2496">
        <v>136215.04000000001</v>
      </c>
      <c r="AC2496">
        <v>165131</v>
      </c>
      <c r="AD2496">
        <v>49582274.560000002</v>
      </c>
      <c r="AE2496" s="1" t="s">
        <v>55</v>
      </c>
      <c r="AF2496" s="2">
        <v>46175</v>
      </c>
      <c r="AG2496" s="2">
        <v>45979</v>
      </c>
      <c r="AH2496" s="2"/>
      <c r="AI2496" s="1" t="s">
        <v>91</v>
      </c>
      <c r="AJ2496" s="1" t="s">
        <v>92</v>
      </c>
    </row>
    <row r="2497" spans="1:36">
      <c r="A2497" s="1" t="s">
        <v>14018</v>
      </c>
      <c r="B2497" s="1" t="s">
        <v>14019</v>
      </c>
      <c r="C2497" s="1" t="s">
        <v>14020</v>
      </c>
      <c r="D2497" s="1" t="s">
        <v>740</v>
      </c>
      <c r="E2497" s="1" t="s">
        <v>275</v>
      </c>
      <c r="F2497" s="1" t="s">
        <v>622</v>
      </c>
      <c r="G2497" s="1" t="s">
        <v>693</v>
      </c>
      <c r="H2497" s="1" t="s">
        <v>43</v>
      </c>
      <c r="I2497" s="1" t="s">
        <v>44</v>
      </c>
      <c r="J2497" t="s">
        <v>45</v>
      </c>
      <c r="K2497" t="s">
        <v>46</v>
      </c>
      <c r="L2497" s="1" t="s">
        <v>8545</v>
      </c>
      <c r="M2497" s="1" t="s">
        <v>48</v>
      </c>
      <c r="N2497" s="1" t="s">
        <v>178</v>
      </c>
      <c r="O2497" s="1" t="s">
        <v>14021</v>
      </c>
      <c r="P2497" s="1" t="s">
        <v>652</v>
      </c>
      <c r="Q2497">
        <v>24</v>
      </c>
      <c r="R2497">
        <v>3</v>
      </c>
      <c r="S2497">
        <v>21</v>
      </c>
      <c r="T2497">
        <v>25</v>
      </c>
      <c r="U2497">
        <v>7</v>
      </c>
      <c r="V2497">
        <v>200</v>
      </c>
      <c r="W2497" s="1" t="s">
        <v>181</v>
      </c>
      <c r="X2497" s="1" t="s">
        <v>182</v>
      </c>
      <c r="Y2497" s="1" t="s">
        <v>54</v>
      </c>
      <c r="Z2497">
        <v>6</v>
      </c>
      <c r="AA2497" s="2">
        <v>45866</v>
      </c>
      <c r="AB2497">
        <v>593165.63</v>
      </c>
      <c r="AC2497">
        <v>871385.78</v>
      </c>
      <c r="AD2497">
        <v>14235975.119999999</v>
      </c>
      <c r="AE2497" s="1" t="s">
        <v>55</v>
      </c>
      <c r="AF2497" s="2">
        <v>46188</v>
      </c>
      <c r="AG2497" s="2">
        <v>45877</v>
      </c>
      <c r="AH2497" s="2"/>
      <c r="AI2497" s="1" t="s">
        <v>129</v>
      </c>
      <c r="AJ2497" s="1" t="s">
        <v>57</v>
      </c>
    </row>
    <row r="2498" spans="1:36">
      <c r="A2498" s="1" t="s">
        <v>14022</v>
      </c>
      <c r="B2498" s="1" t="s">
        <v>14023</v>
      </c>
      <c r="C2498" s="1" t="s">
        <v>14024</v>
      </c>
      <c r="D2498" s="1" t="s">
        <v>971</v>
      </c>
      <c r="E2498" s="1" t="s">
        <v>110</v>
      </c>
      <c r="F2498" s="1" t="s">
        <v>41</v>
      </c>
      <c r="G2498" s="1" t="s">
        <v>147</v>
      </c>
      <c r="H2498" s="1" t="s">
        <v>43</v>
      </c>
      <c r="I2498" s="1" t="s">
        <v>44</v>
      </c>
      <c r="J2498" t="s">
        <v>45</v>
      </c>
      <c r="K2498" t="s">
        <v>46</v>
      </c>
      <c r="L2498" s="1" t="s">
        <v>1522</v>
      </c>
      <c r="M2498" s="1" t="s">
        <v>68</v>
      </c>
      <c r="N2498" s="1" t="s">
        <v>236</v>
      </c>
      <c r="O2498" s="1" t="s">
        <v>14025</v>
      </c>
      <c r="P2498" s="1" t="s">
        <v>9813</v>
      </c>
      <c r="Q2498">
        <v>198</v>
      </c>
      <c r="R2498">
        <v>49</v>
      </c>
      <c r="S2498">
        <v>149</v>
      </c>
      <c r="T2498">
        <v>25</v>
      </c>
      <c r="U2498">
        <v>10</v>
      </c>
      <c r="V2498">
        <v>150</v>
      </c>
      <c r="W2498" s="1" t="s">
        <v>181</v>
      </c>
      <c r="X2498" s="1" t="s">
        <v>182</v>
      </c>
      <c r="Y2498" s="1" t="s">
        <v>54</v>
      </c>
      <c r="Z2498">
        <v>7</v>
      </c>
      <c r="AA2498" s="2">
        <v>46137</v>
      </c>
      <c r="AB2498">
        <v>15923.27</v>
      </c>
      <c r="AC2498">
        <v>23366.75</v>
      </c>
      <c r="AD2498">
        <v>3152807.46</v>
      </c>
      <c r="AE2498" s="1" t="s">
        <v>55</v>
      </c>
      <c r="AF2498" s="2">
        <v>46175</v>
      </c>
      <c r="AG2498" s="2">
        <v>46144</v>
      </c>
      <c r="AH2498" s="2"/>
      <c r="AI2498" s="1" t="s">
        <v>410</v>
      </c>
      <c r="AJ2498" s="1" t="s">
        <v>92</v>
      </c>
    </row>
    <row r="2499" spans="1:36">
      <c r="A2499" s="1" t="s">
        <v>14026</v>
      </c>
      <c r="B2499" s="1" t="s">
        <v>14027</v>
      </c>
      <c r="C2499" s="1" t="s">
        <v>14028</v>
      </c>
      <c r="D2499" s="1" t="s">
        <v>1325</v>
      </c>
      <c r="E2499" s="1" t="s">
        <v>62</v>
      </c>
      <c r="F2499" s="1" t="s">
        <v>363</v>
      </c>
      <c r="G2499" s="1" t="s">
        <v>495</v>
      </c>
      <c r="H2499" s="1" t="s">
        <v>43</v>
      </c>
      <c r="I2499" s="1" t="s">
        <v>44</v>
      </c>
      <c r="J2499" t="s">
        <v>65</v>
      </c>
      <c r="K2499" t="s">
        <v>66</v>
      </c>
      <c r="L2499" s="1" t="s">
        <v>14029</v>
      </c>
      <c r="M2499" s="1" t="s">
        <v>139</v>
      </c>
      <c r="N2499" s="1" t="s">
        <v>278</v>
      </c>
      <c r="O2499" s="1" t="s">
        <v>14030</v>
      </c>
      <c r="P2499" s="1" t="s">
        <v>14031</v>
      </c>
      <c r="Q2499">
        <v>265</v>
      </c>
      <c r="R2499">
        <v>57</v>
      </c>
      <c r="S2499">
        <v>208</v>
      </c>
      <c r="U2499">
        <v>16</v>
      </c>
      <c r="V2499">
        <v>320</v>
      </c>
      <c r="W2499" s="1" t="s">
        <v>229</v>
      </c>
      <c r="X2499" s="1" t="s">
        <v>230</v>
      </c>
      <c r="Y2499" s="1" t="s">
        <v>153</v>
      </c>
      <c r="Z2499">
        <v>30</v>
      </c>
      <c r="AA2499" s="2">
        <v>46028</v>
      </c>
      <c r="AB2499">
        <v>48407.67</v>
      </c>
      <c r="AC2499">
        <v>63488.34</v>
      </c>
      <c r="AD2499">
        <v>12828032.550000001</v>
      </c>
      <c r="AE2499" s="1" t="s">
        <v>55</v>
      </c>
      <c r="AF2499" s="2">
        <v>46195</v>
      </c>
      <c r="AG2499" s="2">
        <v>46034</v>
      </c>
      <c r="AH2499" s="2"/>
      <c r="AI2499" s="1" t="s">
        <v>91</v>
      </c>
      <c r="AJ2499" s="1" t="s">
        <v>92</v>
      </c>
    </row>
    <row r="2500" spans="1:36">
      <c r="A2500" s="1" t="s">
        <v>14032</v>
      </c>
      <c r="B2500" s="1" t="s">
        <v>14033</v>
      </c>
      <c r="C2500" s="1" t="s">
        <v>14034</v>
      </c>
      <c r="D2500" s="1" t="s">
        <v>713</v>
      </c>
      <c r="E2500" s="1" t="s">
        <v>714</v>
      </c>
      <c r="F2500" s="1" t="s">
        <v>97</v>
      </c>
      <c r="G2500" s="1" t="s">
        <v>98</v>
      </c>
      <c r="H2500" s="1" t="s">
        <v>43</v>
      </c>
      <c r="I2500" s="1" t="s">
        <v>201</v>
      </c>
      <c r="J2500" t="s">
        <v>65</v>
      </c>
      <c r="K2500" t="s">
        <v>66</v>
      </c>
      <c r="L2500" s="1" t="s">
        <v>1361</v>
      </c>
      <c r="M2500" s="1" t="s">
        <v>139</v>
      </c>
      <c r="N2500" s="1" t="s">
        <v>203</v>
      </c>
      <c r="O2500" s="1" t="s">
        <v>14035</v>
      </c>
      <c r="P2500" s="1" t="s">
        <v>14036</v>
      </c>
      <c r="Q2500">
        <v>273</v>
      </c>
      <c r="R2500">
        <v>87</v>
      </c>
      <c r="S2500">
        <v>186</v>
      </c>
      <c r="T2500">
        <v>40</v>
      </c>
      <c r="U2500">
        <v>12</v>
      </c>
      <c r="V2500">
        <v>160</v>
      </c>
      <c r="W2500" s="1" t="s">
        <v>161</v>
      </c>
      <c r="X2500" s="1" t="s">
        <v>162</v>
      </c>
      <c r="Y2500" s="1" t="s">
        <v>54</v>
      </c>
      <c r="Z2500">
        <v>8</v>
      </c>
      <c r="AA2500" s="2">
        <v>46134</v>
      </c>
      <c r="AB2500">
        <v>74275.92</v>
      </c>
      <c r="AC2500">
        <v>99123.54</v>
      </c>
      <c r="AD2500">
        <v>20277326.16</v>
      </c>
      <c r="AE2500" s="1" t="s">
        <v>55</v>
      </c>
      <c r="AF2500" s="2">
        <v>46176</v>
      </c>
      <c r="AG2500" s="2">
        <v>46144</v>
      </c>
      <c r="AH2500" s="2"/>
      <c r="AI2500" s="1" t="s">
        <v>410</v>
      </c>
      <c r="AJ2500" s="1" t="s">
        <v>92</v>
      </c>
    </row>
    <row r="2501" spans="1:36">
      <c r="A2501" s="1" t="s">
        <v>14037</v>
      </c>
      <c r="B2501" s="1" t="s">
        <v>14038</v>
      </c>
      <c r="C2501" s="1" t="s">
        <v>14039</v>
      </c>
      <c r="D2501" s="1" t="s">
        <v>433</v>
      </c>
      <c r="E2501" s="1" t="s">
        <v>110</v>
      </c>
      <c r="F2501" s="1" t="s">
        <v>363</v>
      </c>
      <c r="G2501" s="1" t="s">
        <v>400</v>
      </c>
      <c r="H2501" s="1" t="s">
        <v>43</v>
      </c>
      <c r="I2501" s="1" t="s">
        <v>44</v>
      </c>
      <c r="J2501" t="s">
        <v>82</v>
      </c>
      <c r="K2501" t="s">
        <v>83</v>
      </c>
      <c r="L2501" s="1" t="s">
        <v>171</v>
      </c>
      <c r="M2501" s="1" t="s">
        <v>139</v>
      </c>
      <c r="N2501" s="1" t="s">
        <v>203</v>
      </c>
      <c r="O2501" s="1" t="s">
        <v>14040</v>
      </c>
      <c r="P2501" s="1" t="s">
        <v>14041</v>
      </c>
      <c r="Q2501">
        <v>154</v>
      </c>
      <c r="R2501">
        <v>21</v>
      </c>
      <c r="S2501">
        <v>133</v>
      </c>
      <c r="T2501">
        <v>40</v>
      </c>
      <c r="U2501">
        <v>16</v>
      </c>
      <c r="V2501">
        <v>240</v>
      </c>
      <c r="W2501" s="1" t="s">
        <v>104</v>
      </c>
      <c r="X2501" s="1" t="s">
        <v>105</v>
      </c>
      <c r="Y2501" s="1" t="s">
        <v>54</v>
      </c>
      <c r="Z2501">
        <v>4</v>
      </c>
      <c r="AA2501" s="2">
        <v>45867</v>
      </c>
      <c r="AB2501">
        <v>38843.82</v>
      </c>
      <c r="AC2501">
        <v>56828.77</v>
      </c>
      <c r="AD2501">
        <v>5981948.2800000003</v>
      </c>
      <c r="AE2501" s="1" t="s">
        <v>55</v>
      </c>
      <c r="AF2501" s="2">
        <v>46182</v>
      </c>
      <c r="AG2501" s="2">
        <v>45880</v>
      </c>
      <c r="AH2501" s="2"/>
      <c r="AI2501" s="1" t="s">
        <v>91</v>
      </c>
      <c r="AJ2501" s="1" t="s">
        <v>92</v>
      </c>
    </row>
    <row r="2502" spans="1:36">
      <c r="A2502" s="1" t="s">
        <v>14042</v>
      </c>
      <c r="B2502" s="1" t="s">
        <v>14043</v>
      </c>
      <c r="C2502" s="1" t="s">
        <v>14044</v>
      </c>
      <c r="D2502" s="1" t="s">
        <v>355</v>
      </c>
      <c r="E2502" s="1" t="s">
        <v>62</v>
      </c>
      <c r="F2502" s="1" t="s">
        <v>123</v>
      </c>
      <c r="G2502" s="1" t="s">
        <v>200</v>
      </c>
      <c r="H2502" s="1" t="s">
        <v>43</v>
      </c>
      <c r="I2502" s="1" t="s">
        <v>44</v>
      </c>
      <c r="J2502" t="s">
        <v>82</v>
      </c>
      <c r="K2502" t="s">
        <v>83</v>
      </c>
      <c r="L2502" s="1" t="s">
        <v>3234</v>
      </c>
      <c r="M2502" s="1" t="s">
        <v>139</v>
      </c>
      <c r="N2502" s="1" t="s">
        <v>101</v>
      </c>
      <c r="O2502" s="1" t="s">
        <v>14045</v>
      </c>
      <c r="P2502" s="1" t="s">
        <v>14046</v>
      </c>
      <c r="Q2502">
        <v>126</v>
      </c>
      <c r="R2502">
        <v>6</v>
      </c>
      <c r="S2502">
        <v>120</v>
      </c>
      <c r="T2502">
        <v>30</v>
      </c>
      <c r="U2502">
        <v>15</v>
      </c>
      <c r="V2502">
        <v>240</v>
      </c>
      <c r="W2502" s="1" t="s">
        <v>88</v>
      </c>
      <c r="X2502" s="1" t="s">
        <v>89</v>
      </c>
      <c r="Y2502" s="1" t="s">
        <v>90</v>
      </c>
      <c r="Z2502">
        <v>27</v>
      </c>
      <c r="AA2502" s="2">
        <v>45847</v>
      </c>
      <c r="AB2502">
        <v>369882.74</v>
      </c>
      <c r="AC2502">
        <v>517029.03</v>
      </c>
      <c r="AD2502">
        <v>46605225.240000002</v>
      </c>
      <c r="AE2502" s="1" t="s">
        <v>55</v>
      </c>
      <c r="AF2502" s="2">
        <v>46163</v>
      </c>
      <c r="AG2502" s="2">
        <v>45862</v>
      </c>
      <c r="AH2502" s="2"/>
      <c r="AI2502" s="1" t="s">
        <v>91</v>
      </c>
      <c r="AJ2502" s="1" t="s">
        <v>92</v>
      </c>
    </row>
    <row r="2503" spans="1:36">
      <c r="A2503" s="1" t="s">
        <v>14047</v>
      </c>
      <c r="B2503" s="1" t="s">
        <v>3215</v>
      </c>
      <c r="C2503" s="1" t="s">
        <v>14048</v>
      </c>
      <c r="D2503" s="1" t="s">
        <v>96</v>
      </c>
      <c r="E2503" s="1" t="s">
        <v>40</v>
      </c>
      <c r="F2503" s="1" t="s">
        <v>97</v>
      </c>
      <c r="G2503" s="1" t="s">
        <v>715</v>
      </c>
      <c r="H2503" s="1" t="s">
        <v>43</v>
      </c>
      <c r="I2503" s="1" t="s">
        <v>44</v>
      </c>
      <c r="J2503" t="s">
        <v>82</v>
      </c>
      <c r="K2503" t="s">
        <v>83</v>
      </c>
      <c r="L2503" s="1" t="s">
        <v>14049</v>
      </c>
      <c r="M2503" s="1" t="s">
        <v>168</v>
      </c>
      <c r="N2503" s="1" t="s">
        <v>178</v>
      </c>
      <c r="O2503" s="1" t="s">
        <v>14050</v>
      </c>
      <c r="P2503" s="1" t="s">
        <v>14051</v>
      </c>
      <c r="Q2503">
        <v>334</v>
      </c>
      <c r="R2503">
        <v>88</v>
      </c>
      <c r="S2503">
        <v>246</v>
      </c>
      <c r="T2503">
        <v>100</v>
      </c>
      <c r="U2503">
        <v>30</v>
      </c>
      <c r="V2503">
        <v>400</v>
      </c>
      <c r="W2503" s="1" t="s">
        <v>88</v>
      </c>
      <c r="X2503" s="1" t="s">
        <v>89</v>
      </c>
      <c r="Y2503" s="1" t="s">
        <v>90</v>
      </c>
      <c r="Z2503">
        <v>32</v>
      </c>
      <c r="AA2503" s="2">
        <v>46003</v>
      </c>
      <c r="AB2503">
        <v>161752.88</v>
      </c>
      <c r="AC2503">
        <v>205261.09</v>
      </c>
      <c r="AD2503">
        <v>54025461.920000002</v>
      </c>
      <c r="AE2503" s="1" t="s">
        <v>55</v>
      </c>
      <c r="AF2503" s="2">
        <v>46187</v>
      </c>
      <c r="AG2503" s="2">
        <v>46010</v>
      </c>
      <c r="AH2503" s="2"/>
      <c r="AI2503" s="1" t="s">
        <v>91</v>
      </c>
      <c r="AJ2503" s="1" t="s">
        <v>92</v>
      </c>
    </row>
    <row r="2504" spans="1:36">
      <c r="A2504" s="1" t="s">
        <v>14052</v>
      </c>
      <c r="B2504" s="1" t="s">
        <v>14053</v>
      </c>
      <c r="C2504" s="1" t="s">
        <v>14054</v>
      </c>
      <c r="D2504" s="1" t="s">
        <v>1665</v>
      </c>
      <c r="E2504" s="1" t="s">
        <v>978</v>
      </c>
      <c r="F2504" s="1" t="s">
        <v>97</v>
      </c>
      <c r="G2504" s="1" t="s">
        <v>98</v>
      </c>
      <c r="H2504" s="1" t="s">
        <v>43</v>
      </c>
      <c r="I2504" s="1" t="s">
        <v>44</v>
      </c>
      <c r="J2504" t="s">
        <v>45</v>
      </c>
      <c r="K2504" t="s">
        <v>46</v>
      </c>
      <c r="L2504" s="1" t="s">
        <v>14055</v>
      </c>
      <c r="M2504" s="1" t="s">
        <v>168</v>
      </c>
      <c r="N2504" s="1" t="s">
        <v>203</v>
      </c>
      <c r="O2504" s="1" t="s">
        <v>14056</v>
      </c>
      <c r="P2504" s="1" t="s">
        <v>14057</v>
      </c>
      <c r="Q2504">
        <v>423</v>
      </c>
      <c r="R2504">
        <v>138</v>
      </c>
      <c r="S2504">
        <v>285</v>
      </c>
      <c r="T2504">
        <v>75</v>
      </c>
      <c r="U2504">
        <v>30</v>
      </c>
      <c r="V2504">
        <v>750</v>
      </c>
      <c r="W2504" s="1" t="s">
        <v>181</v>
      </c>
      <c r="X2504" s="1" t="s">
        <v>182</v>
      </c>
      <c r="Y2504" s="1" t="s">
        <v>54</v>
      </c>
      <c r="Z2504">
        <v>11</v>
      </c>
      <c r="AA2504" s="2">
        <v>45695</v>
      </c>
      <c r="AB2504">
        <v>64081.23</v>
      </c>
      <c r="AC2504">
        <v>78438.429999999993</v>
      </c>
      <c r="AD2504">
        <v>27106360.289999999</v>
      </c>
      <c r="AE2504" s="1" t="s">
        <v>55</v>
      </c>
      <c r="AF2504" s="2">
        <v>46146</v>
      </c>
      <c r="AG2504" s="2">
        <v>45700</v>
      </c>
      <c r="AH2504" s="2"/>
      <c r="AI2504" s="1" t="s">
        <v>91</v>
      </c>
      <c r="AJ2504" s="1" t="s">
        <v>92</v>
      </c>
    </row>
    <row r="2505" spans="1:36">
      <c r="A2505" s="1" t="s">
        <v>14058</v>
      </c>
      <c r="B2505" s="1" t="s">
        <v>14059</v>
      </c>
      <c r="C2505" s="1" t="s">
        <v>14060</v>
      </c>
      <c r="D2505" s="1" t="s">
        <v>1198</v>
      </c>
      <c r="E2505" s="1" t="s">
        <v>110</v>
      </c>
      <c r="F2505" s="1" t="s">
        <v>363</v>
      </c>
      <c r="G2505" s="1" t="s">
        <v>495</v>
      </c>
      <c r="H2505" s="1" t="s">
        <v>43</v>
      </c>
      <c r="I2505" s="1" t="s">
        <v>44</v>
      </c>
      <c r="J2505" t="s">
        <v>65</v>
      </c>
      <c r="K2505" t="s">
        <v>66</v>
      </c>
      <c r="L2505" s="1" t="s">
        <v>14061</v>
      </c>
      <c r="M2505" s="1" t="s">
        <v>100</v>
      </c>
      <c r="N2505" s="1" t="s">
        <v>178</v>
      </c>
      <c r="O2505" s="1" t="s">
        <v>14062</v>
      </c>
      <c r="P2505" s="1" t="s">
        <v>1399</v>
      </c>
      <c r="Q2505">
        <v>34</v>
      </c>
      <c r="R2505">
        <v>5</v>
      </c>
      <c r="S2505">
        <v>29</v>
      </c>
      <c r="T2505">
        <v>20</v>
      </c>
      <c r="U2505">
        <v>6</v>
      </c>
      <c r="V2505">
        <v>100</v>
      </c>
      <c r="W2505" s="1" t="s">
        <v>52</v>
      </c>
      <c r="X2505" s="1" t="s">
        <v>53</v>
      </c>
      <c r="Y2505" s="1" t="s">
        <v>54</v>
      </c>
      <c r="Z2505">
        <v>5</v>
      </c>
      <c r="AA2505" s="2">
        <v>45687</v>
      </c>
      <c r="AB2505">
        <v>61123.66</v>
      </c>
      <c r="AC2505">
        <v>74535.009999999995</v>
      </c>
      <c r="AD2505">
        <v>2078204.44</v>
      </c>
      <c r="AE2505" s="1" t="s">
        <v>55</v>
      </c>
      <c r="AF2505" s="2">
        <v>46143</v>
      </c>
      <c r="AG2505" s="2">
        <v>45698</v>
      </c>
      <c r="AH2505" s="2"/>
      <c r="AI2505" s="1" t="s">
        <v>91</v>
      </c>
      <c r="AJ2505" s="1" t="s">
        <v>92</v>
      </c>
    </row>
    <row r="2506" spans="1:36">
      <c r="A2506" s="1" t="s">
        <v>14063</v>
      </c>
      <c r="B2506" s="1" t="s">
        <v>14064</v>
      </c>
      <c r="C2506" s="1" t="s">
        <v>14065</v>
      </c>
      <c r="D2506" s="1" t="s">
        <v>1502</v>
      </c>
      <c r="E2506" s="1" t="s">
        <v>79</v>
      </c>
      <c r="F2506" s="1" t="s">
        <v>80</v>
      </c>
      <c r="G2506" s="1" t="s">
        <v>81</v>
      </c>
      <c r="H2506" s="1" t="s">
        <v>43</v>
      </c>
      <c r="I2506" s="1" t="s">
        <v>44</v>
      </c>
      <c r="J2506" t="s">
        <v>82</v>
      </c>
      <c r="K2506" t="s">
        <v>83</v>
      </c>
      <c r="L2506" s="1" t="s">
        <v>2387</v>
      </c>
      <c r="M2506" s="1" t="s">
        <v>68</v>
      </c>
      <c r="N2506" s="1" t="s">
        <v>203</v>
      </c>
      <c r="O2506" s="1" t="s">
        <v>14066</v>
      </c>
      <c r="P2506" s="1" t="s">
        <v>14067</v>
      </c>
      <c r="Q2506">
        <v>49</v>
      </c>
      <c r="R2506">
        <v>12</v>
      </c>
      <c r="S2506">
        <v>37</v>
      </c>
      <c r="T2506">
        <v>30</v>
      </c>
      <c r="U2506">
        <v>12</v>
      </c>
      <c r="V2506">
        <v>120</v>
      </c>
      <c r="W2506" s="1" t="s">
        <v>161</v>
      </c>
      <c r="X2506" s="1" t="s">
        <v>162</v>
      </c>
      <c r="Y2506" s="1" t="s">
        <v>54</v>
      </c>
      <c r="Z2506">
        <v>5</v>
      </c>
      <c r="AA2506" s="2">
        <v>46076</v>
      </c>
      <c r="AB2506">
        <v>1051850.26</v>
      </c>
      <c r="AC2506">
        <v>1585245.97</v>
      </c>
      <c r="AD2506">
        <v>51540662.740000002</v>
      </c>
      <c r="AE2506" s="1" t="s">
        <v>55</v>
      </c>
      <c r="AF2506" s="2">
        <v>46172</v>
      </c>
      <c r="AG2506" s="2">
        <v>46088</v>
      </c>
      <c r="AH2506" s="2"/>
      <c r="AI2506" s="1" t="s">
        <v>91</v>
      </c>
      <c r="AJ2506" s="1" t="s">
        <v>92</v>
      </c>
    </row>
    <row r="2507" spans="1:36">
      <c r="A2507" s="1" t="s">
        <v>14068</v>
      </c>
      <c r="B2507" s="1" t="s">
        <v>14069</v>
      </c>
      <c r="C2507" s="1" t="s">
        <v>14070</v>
      </c>
      <c r="D2507" s="1" t="s">
        <v>643</v>
      </c>
      <c r="E2507" s="1" t="s">
        <v>62</v>
      </c>
      <c r="F2507" s="1" t="s">
        <v>135</v>
      </c>
      <c r="G2507" s="1" t="s">
        <v>136</v>
      </c>
      <c r="H2507" s="1" t="s">
        <v>137</v>
      </c>
      <c r="I2507" s="1" t="s">
        <v>44</v>
      </c>
      <c r="J2507" t="s">
        <v>45</v>
      </c>
      <c r="K2507" t="s">
        <v>46</v>
      </c>
      <c r="L2507" s="1" t="s">
        <v>14071</v>
      </c>
      <c r="M2507" s="1" t="s">
        <v>168</v>
      </c>
      <c r="N2507" s="1" t="s">
        <v>203</v>
      </c>
      <c r="O2507" s="1" t="s">
        <v>14072</v>
      </c>
      <c r="P2507" s="1" t="s">
        <v>14073</v>
      </c>
      <c r="Q2507">
        <v>98</v>
      </c>
      <c r="R2507">
        <v>18</v>
      </c>
      <c r="S2507">
        <v>80</v>
      </c>
      <c r="T2507">
        <v>40</v>
      </c>
      <c r="U2507">
        <v>16</v>
      </c>
      <c r="V2507">
        <v>240</v>
      </c>
      <c r="W2507" s="1" t="s">
        <v>72</v>
      </c>
      <c r="X2507" s="1" t="s">
        <v>73</v>
      </c>
      <c r="Y2507" s="1" t="s">
        <v>74</v>
      </c>
      <c r="Z2507">
        <v>15</v>
      </c>
      <c r="AA2507" s="2">
        <v>45977</v>
      </c>
      <c r="AB2507">
        <v>30031.56</v>
      </c>
      <c r="AC2507">
        <v>39904.800000000003</v>
      </c>
      <c r="AD2507">
        <v>2943092.88</v>
      </c>
      <c r="AE2507" s="1" t="s">
        <v>55</v>
      </c>
      <c r="AF2507" s="2">
        <v>46146</v>
      </c>
      <c r="AG2507" s="2">
        <v>45982</v>
      </c>
      <c r="AH2507" s="2">
        <v>46649</v>
      </c>
      <c r="AI2507" s="1" t="s">
        <v>91</v>
      </c>
      <c r="AJ2507" s="1" t="s">
        <v>92</v>
      </c>
    </row>
    <row r="2508" spans="1:36">
      <c r="A2508" s="1" t="s">
        <v>14074</v>
      </c>
      <c r="B2508" s="1" t="s">
        <v>14075</v>
      </c>
      <c r="C2508" s="1" t="s">
        <v>14076</v>
      </c>
      <c r="D2508" s="1" t="s">
        <v>1617</v>
      </c>
      <c r="E2508" s="1" t="s">
        <v>62</v>
      </c>
      <c r="F2508" s="1" t="s">
        <v>80</v>
      </c>
      <c r="G2508" s="1" t="s">
        <v>285</v>
      </c>
      <c r="H2508" s="1" t="s">
        <v>43</v>
      </c>
      <c r="I2508" s="1" t="s">
        <v>44</v>
      </c>
      <c r="J2508" t="s">
        <v>82</v>
      </c>
      <c r="K2508" t="s">
        <v>83</v>
      </c>
      <c r="L2508" s="1" t="s">
        <v>7180</v>
      </c>
      <c r="M2508" s="1" t="s">
        <v>168</v>
      </c>
      <c r="N2508" s="1" t="s">
        <v>115</v>
      </c>
      <c r="O2508" s="1" t="s">
        <v>14077</v>
      </c>
      <c r="P2508" s="1" t="s">
        <v>14078</v>
      </c>
      <c r="Q2508">
        <v>88</v>
      </c>
      <c r="R2508">
        <v>9</v>
      </c>
      <c r="S2508">
        <v>79</v>
      </c>
      <c r="T2508">
        <v>15</v>
      </c>
      <c r="U2508">
        <v>6</v>
      </c>
      <c r="V2508">
        <v>90</v>
      </c>
      <c r="W2508" s="1" t="s">
        <v>259</v>
      </c>
      <c r="X2508" s="1" t="s">
        <v>171</v>
      </c>
      <c r="Y2508" s="1" t="s">
        <v>54</v>
      </c>
      <c r="Z2508">
        <v>5</v>
      </c>
      <c r="AA2508" s="2">
        <v>45927</v>
      </c>
      <c r="AB2508">
        <v>1382259.13</v>
      </c>
      <c r="AC2508">
        <v>1811752.11</v>
      </c>
      <c r="AD2508">
        <v>121638803.40000001</v>
      </c>
      <c r="AE2508" s="1" t="s">
        <v>55</v>
      </c>
      <c r="AF2508" s="2">
        <v>46148</v>
      </c>
      <c r="AG2508" s="2">
        <v>45931</v>
      </c>
      <c r="AH2508" s="2"/>
      <c r="AI2508" s="1" t="s">
        <v>91</v>
      </c>
      <c r="AJ2508" s="1" t="s">
        <v>92</v>
      </c>
    </row>
    <row r="2509" spans="1:36">
      <c r="A2509" s="1" t="s">
        <v>14079</v>
      </c>
      <c r="B2509" s="1" t="s">
        <v>14080</v>
      </c>
      <c r="C2509" s="1" t="s">
        <v>14081</v>
      </c>
      <c r="D2509" s="1" t="s">
        <v>253</v>
      </c>
      <c r="E2509" s="1" t="s">
        <v>254</v>
      </c>
      <c r="F2509" s="1" t="s">
        <v>217</v>
      </c>
      <c r="G2509" s="1" t="s">
        <v>255</v>
      </c>
      <c r="H2509" s="1" t="s">
        <v>43</v>
      </c>
      <c r="I2509" s="1" t="s">
        <v>44</v>
      </c>
      <c r="J2509" t="s">
        <v>82</v>
      </c>
      <c r="K2509" t="s">
        <v>83</v>
      </c>
      <c r="L2509" s="1" t="s">
        <v>14082</v>
      </c>
      <c r="M2509" s="1" t="s">
        <v>168</v>
      </c>
      <c r="N2509" s="1" t="s">
        <v>178</v>
      </c>
      <c r="O2509" s="1" t="s">
        <v>14083</v>
      </c>
      <c r="P2509" s="1" t="s">
        <v>14084</v>
      </c>
      <c r="Q2509">
        <v>177</v>
      </c>
      <c r="R2509">
        <v>1</v>
      </c>
      <c r="S2509">
        <v>176</v>
      </c>
      <c r="T2509">
        <v>30</v>
      </c>
      <c r="U2509">
        <v>12</v>
      </c>
      <c r="V2509">
        <v>180</v>
      </c>
      <c r="W2509" s="1" t="s">
        <v>308</v>
      </c>
      <c r="X2509" s="1" t="s">
        <v>309</v>
      </c>
      <c r="Y2509" s="1" t="s">
        <v>74</v>
      </c>
      <c r="Z2509">
        <v>24</v>
      </c>
      <c r="AA2509" s="2">
        <v>46061</v>
      </c>
      <c r="AB2509">
        <v>235000.68</v>
      </c>
      <c r="AC2509">
        <v>292463.28999999998</v>
      </c>
      <c r="AD2509">
        <v>41595120.359999999</v>
      </c>
      <c r="AE2509" s="1" t="s">
        <v>55</v>
      </c>
      <c r="AF2509" s="2">
        <v>46183</v>
      </c>
      <c r="AG2509" s="2">
        <v>46069</v>
      </c>
      <c r="AH2509" s="2"/>
      <c r="AI2509" s="1" t="s">
        <v>91</v>
      </c>
      <c r="AJ2509" s="1" t="s">
        <v>92</v>
      </c>
    </row>
    <row r="2510" spans="1:36">
      <c r="A2510" s="1" t="s">
        <v>14085</v>
      </c>
      <c r="B2510" s="1" t="s">
        <v>14086</v>
      </c>
      <c r="C2510" s="1" t="s">
        <v>14087</v>
      </c>
      <c r="D2510" s="1" t="s">
        <v>837</v>
      </c>
      <c r="E2510" s="1" t="s">
        <v>265</v>
      </c>
      <c r="F2510" s="1" t="s">
        <v>622</v>
      </c>
      <c r="G2510" s="1" t="s">
        <v>747</v>
      </c>
      <c r="H2510" s="1" t="s">
        <v>43</v>
      </c>
      <c r="I2510" s="1" t="s">
        <v>44</v>
      </c>
      <c r="J2510" t="s">
        <v>65</v>
      </c>
      <c r="K2510" t="s">
        <v>66</v>
      </c>
      <c r="L2510" s="1" t="s">
        <v>8766</v>
      </c>
      <c r="M2510" s="1" t="s">
        <v>168</v>
      </c>
      <c r="N2510" s="1" t="s">
        <v>49</v>
      </c>
      <c r="O2510" s="1" t="s">
        <v>14088</v>
      </c>
      <c r="P2510" s="1" t="s">
        <v>14089</v>
      </c>
      <c r="Q2510">
        <v>236</v>
      </c>
      <c r="R2510">
        <v>22</v>
      </c>
      <c r="S2510">
        <v>214</v>
      </c>
      <c r="T2510">
        <v>25</v>
      </c>
      <c r="U2510">
        <v>10</v>
      </c>
      <c r="V2510">
        <v>250</v>
      </c>
      <c r="W2510" s="1" t="s">
        <v>444</v>
      </c>
      <c r="X2510" s="1" t="s">
        <v>445</v>
      </c>
      <c r="Y2510" s="1" t="s">
        <v>74</v>
      </c>
      <c r="Z2510">
        <v>19</v>
      </c>
      <c r="AA2510" s="2">
        <v>45820</v>
      </c>
      <c r="AB2510">
        <v>893939.38</v>
      </c>
      <c r="AC2510">
        <v>1303237.72</v>
      </c>
      <c r="AD2510">
        <v>210969693.69999999</v>
      </c>
      <c r="AE2510" s="1" t="s">
        <v>55</v>
      </c>
      <c r="AF2510" s="2">
        <v>46175</v>
      </c>
      <c r="AG2510" s="2">
        <v>45829</v>
      </c>
      <c r="AH2510" s="2"/>
      <c r="AI2510" s="1" t="s">
        <v>91</v>
      </c>
      <c r="AJ2510" s="1" t="s">
        <v>92</v>
      </c>
    </row>
    <row r="2511" spans="1:36">
      <c r="A2511" s="1" t="s">
        <v>14090</v>
      </c>
      <c r="B2511" s="1" t="s">
        <v>14091</v>
      </c>
      <c r="C2511" s="1" t="s">
        <v>14092</v>
      </c>
      <c r="D2511" s="1" t="s">
        <v>1087</v>
      </c>
      <c r="E2511" s="1" t="s">
        <v>79</v>
      </c>
      <c r="F2511" s="1" t="s">
        <v>80</v>
      </c>
      <c r="G2511" s="1" t="s">
        <v>285</v>
      </c>
      <c r="H2511" s="1" t="s">
        <v>43</v>
      </c>
      <c r="I2511" s="1" t="s">
        <v>44</v>
      </c>
      <c r="J2511" t="s">
        <v>82</v>
      </c>
      <c r="K2511" t="s">
        <v>83</v>
      </c>
      <c r="L2511" s="1" t="s">
        <v>11382</v>
      </c>
      <c r="M2511" s="1" t="s">
        <v>85</v>
      </c>
      <c r="N2511" s="1" t="s">
        <v>101</v>
      </c>
      <c r="O2511" s="1" t="s">
        <v>14093</v>
      </c>
      <c r="P2511" s="1" t="s">
        <v>14094</v>
      </c>
      <c r="Q2511">
        <v>304</v>
      </c>
      <c r="R2511">
        <v>2</v>
      </c>
      <c r="S2511">
        <v>302</v>
      </c>
      <c r="U2511">
        <v>24</v>
      </c>
      <c r="V2511">
        <v>600</v>
      </c>
      <c r="W2511" s="1" t="s">
        <v>308</v>
      </c>
      <c r="X2511" s="1" t="s">
        <v>309</v>
      </c>
      <c r="Y2511" s="1" t="s">
        <v>74</v>
      </c>
      <c r="Z2511">
        <v>21</v>
      </c>
      <c r="AA2511" s="2">
        <v>45663</v>
      </c>
      <c r="AB2511">
        <v>1192458.74</v>
      </c>
      <c r="AC2511">
        <v>1625868.25</v>
      </c>
      <c r="AD2511">
        <v>362507457</v>
      </c>
      <c r="AE2511" s="1" t="s">
        <v>55</v>
      </c>
      <c r="AF2511" s="2">
        <v>46157</v>
      </c>
      <c r="AG2511" s="2">
        <v>45664</v>
      </c>
      <c r="AH2511" s="2"/>
      <c r="AI2511" s="1" t="s">
        <v>91</v>
      </c>
      <c r="AJ2511" s="1" t="s">
        <v>92</v>
      </c>
    </row>
    <row r="2512" spans="1:36">
      <c r="A2512" s="1" t="s">
        <v>14095</v>
      </c>
      <c r="B2512" s="1" t="s">
        <v>14096</v>
      </c>
      <c r="C2512" s="1" t="s">
        <v>14097</v>
      </c>
      <c r="D2512" s="1" t="s">
        <v>2078</v>
      </c>
      <c r="E2512" s="1" t="s">
        <v>243</v>
      </c>
      <c r="F2512" s="1" t="s">
        <v>244</v>
      </c>
      <c r="G2512" s="1" t="s">
        <v>245</v>
      </c>
      <c r="H2512" s="1" t="s">
        <v>43</v>
      </c>
      <c r="I2512" s="1" t="s">
        <v>44</v>
      </c>
      <c r="J2512" t="s">
        <v>45</v>
      </c>
      <c r="K2512" t="s">
        <v>46</v>
      </c>
      <c r="L2512" s="1" t="s">
        <v>2244</v>
      </c>
      <c r="M2512" s="1" t="s">
        <v>68</v>
      </c>
      <c r="N2512" s="1" t="s">
        <v>194</v>
      </c>
      <c r="O2512" s="1" t="s">
        <v>14098</v>
      </c>
      <c r="P2512" s="1" t="s">
        <v>14099</v>
      </c>
      <c r="Q2512">
        <v>0</v>
      </c>
      <c r="R2512">
        <v>0</v>
      </c>
      <c r="S2512">
        <v>0</v>
      </c>
      <c r="T2512">
        <v>15</v>
      </c>
      <c r="U2512">
        <v>4</v>
      </c>
      <c r="V2512">
        <v>150</v>
      </c>
      <c r="W2512" s="1" t="s">
        <v>52</v>
      </c>
      <c r="X2512" s="1" t="s">
        <v>53</v>
      </c>
      <c r="Y2512" s="1" t="s">
        <v>54</v>
      </c>
      <c r="Z2512">
        <v>4</v>
      </c>
      <c r="AA2512" s="2">
        <v>46097</v>
      </c>
      <c r="AB2512">
        <v>69170.36</v>
      </c>
      <c r="AC2512">
        <v>106278.95</v>
      </c>
      <c r="AD2512">
        <v>0</v>
      </c>
      <c r="AE2512" s="1" t="s">
        <v>55</v>
      </c>
      <c r="AF2512" s="2">
        <v>46202</v>
      </c>
      <c r="AG2512" s="2">
        <v>46098</v>
      </c>
      <c r="AH2512" s="2"/>
      <c r="AI2512" s="1" t="s">
        <v>56</v>
      </c>
      <c r="AJ2512" s="1" t="s">
        <v>57</v>
      </c>
    </row>
    <row r="2513" spans="1:36">
      <c r="A2513" s="1" t="s">
        <v>14100</v>
      </c>
      <c r="B2513" s="1" t="s">
        <v>14101</v>
      </c>
      <c r="C2513" s="1" t="s">
        <v>14102</v>
      </c>
      <c r="D2513" s="1" t="s">
        <v>1015</v>
      </c>
      <c r="E2513" s="1" t="s">
        <v>62</v>
      </c>
      <c r="F2513" s="1" t="s">
        <v>80</v>
      </c>
      <c r="G2513" s="1" t="s">
        <v>176</v>
      </c>
      <c r="H2513" s="1" t="s">
        <v>43</v>
      </c>
      <c r="I2513" s="1" t="s">
        <v>44</v>
      </c>
      <c r="J2513" t="s">
        <v>82</v>
      </c>
      <c r="K2513" t="s">
        <v>83</v>
      </c>
      <c r="L2513" s="1" t="s">
        <v>305</v>
      </c>
      <c r="M2513" s="1" t="s">
        <v>139</v>
      </c>
      <c r="N2513" s="1" t="s">
        <v>194</v>
      </c>
      <c r="O2513" s="1" t="s">
        <v>14103</v>
      </c>
      <c r="P2513" s="1" t="s">
        <v>14104</v>
      </c>
      <c r="Q2513">
        <v>0</v>
      </c>
      <c r="R2513">
        <v>0</v>
      </c>
      <c r="S2513">
        <v>0</v>
      </c>
      <c r="T2513">
        <v>100</v>
      </c>
      <c r="U2513">
        <v>40</v>
      </c>
      <c r="V2513">
        <v>500</v>
      </c>
      <c r="W2513" s="1" t="s">
        <v>151</v>
      </c>
      <c r="X2513" s="1" t="s">
        <v>152</v>
      </c>
      <c r="Y2513" s="1" t="s">
        <v>153</v>
      </c>
      <c r="Z2513">
        <v>35</v>
      </c>
      <c r="AA2513" s="2">
        <v>45793</v>
      </c>
      <c r="AB2513">
        <v>977761.14</v>
      </c>
      <c r="AC2513">
        <v>1452752.7</v>
      </c>
      <c r="AD2513">
        <v>0</v>
      </c>
      <c r="AE2513" s="1" t="s">
        <v>55</v>
      </c>
      <c r="AF2513" s="2">
        <v>46149</v>
      </c>
      <c r="AG2513" s="2">
        <v>45799</v>
      </c>
      <c r="AH2513" s="2"/>
      <c r="AI2513" s="1" t="s">
        <v>56</v>
      </c>
      <c r="AJ2513" s="1" t="s">
        <v>57</v>
      </c>
    </row>
    <row r="2514" spans="1:36">
      <c r="A2514" s="1" t="s">
        <v>14105</v>
      </c>
      <c r="B2514" s="1" t="s">
        <v>14106</v>
      </c>
      <c r="C2514" s="1" t="s">
        <v>14107</v>
      </c>
      <c r="D2514" s="1" t="s">
        <v>371</v>
      </c>
      <c r="E2514" s="1" t="s">
        <v>62</v>
      </c>
      <c r="F2514" s="1" t="s">
        <v>111</v>
      </c>
      <c r="G2514" s="1" t="s">
        <v>234</v>
      </c>
      <c r="H2514" s="1" t="s">
        <v>43</v>
      </c>
      <c r="I2514" s="1" t="s">
        <v>44</v>
      </c>
      <c r="J2514" t="s">
        <v>82</v>
      </c>
      <c r="K2514" t="s">
        <v>83</v>
      </c>
      <c r="L2514" s="1" t="s">
        <v>14108</v>
      </c>
      <c r="M2514" s="1" t="s">
        <v>85</v>
      </c>
      <c r="N2514" s="1" t="s">
        <v>278</v>
      </c>
      <c r="O2514" s="1" t="s">
        <v>14109</v>
      </c>
      <c r="P2514" s="1" t="s">
        <v>14110</v>
      </c>
      <c r="Q2514">
        <v>30</v>
      </c>
      <c r="R2514">
        <v>8</v>
      </c>
      <c r="S2514">
        <v>22</v>
      </c>
      <c r="T2514">
        <v>30</v>
      </c>
      <c r="U2514">
        <v>12</v>
      </c>
      <c r="V2514">
        <v>120</v>
      </c>
      <c r="W2514" s="1" t="s">
        <v>104</v>
      </c>
      <c r="X2514" s="1" t="s">
        <v>105</v>
      </c>
      <c r="Y2514" s="1" t="s">
        <v>54</v>
      </c>
      <c r="Z2514">
        <v>10</v>
      </c>
      <c r="AA2514" s="2">
        <v>46060</v>
      </c>
      <c r="AB2514">
        <v>198973.07</v>
      </c>
      <c r="AC2514">
        <v>251846.44</v>
      </c>
      <c r="AD2514">
        <v>5969192.0999999996</v>
      </c>
      <c r="AE2514" s="1" t="s">
        <v>55</v>
      </c>
      <c r="AF2514" s="2">
        <v>46149</v>
      </c>
      <c r="AG2514" s="2">
        <v>46063</v>
      </c>
      <c r="AH2514" s="2"/>
      <c r="AI2514" s="1" t="s">
        <v>129</v>
      </c>
      <c r="AJ2514" s="1" t="s">
        <v>57</v>
      </c>
    </row>
    <row r="2515" spans="1:36">
      <c r="A2515" s="1" t="s">
        <v>14111</v>
      </c>
      <c r="B2515" s="1" t="s">
        <v>14112</v>
      </c>
      <c r="C2515" s="1" t="s">
        <v>14113</v>
      </c>
      <c r="D2515" s="1" t="s">
        <v>355</v>
      </c>
      <c r="E2515" s="1" t="s">
        <v>62</v>
      </c>
      <c r="F2515" s="1" t="s">
        <v>123</v>
      </c>
      <c r="G2515" s="1" t="s">
        <v>124</v>
      </c>
      <c r="H2515" s="1" t="s">
        <v>43</v>
      </c>
      <c r="I2515" s="1" t="s">
        <v>44</v>
      </c>
      <c r="J2515" t="s">
        <v>45</v>
      </c>
      <c r="K2515" t="s">
        <v>46</v>
      </c>
      <c r="L2515" s="1" t="s">
        <v>13624</v>
      </c>
      <c r="M2515" s="1" t="s">
        <v>168</v>
      </c>
      <c r="N2515" s="1" t="s">
        <v>178</v>
      </c>
      <c r="O2515" s="1" t="s">
        <v>14114</v>
      </c>
      <c r="P2515" s="1" t="s">
        <v>14115</v>
      </c>
      <c r="Q2515">
        <v>116</v>
      </c>
      <c r="R2515">
        <v>23</v>
      </c>
      <c r="S2515">
        <v>93</v>
      </c>
      <c r="T2515">
        <v>15</v>
      </c>
      <c r="U2515">
        <v>4</v>
      </c>
      <c r="V2515">
        <v>150</v>
      </c>
      <c r="W2515" s="1" t="s">
        <v>151</v>
      </c>
      <c r="X2515" s="1" t="s">
        <v>152</v>
      </c>
      <c r="Y2515" s="1" t="s">
        <v>153</v>
      </c>
      <c r="Z2515">
        <v>33</v>
      </c>
      <c r="AA2515" s="2">
        <v>46130</v>
      </c>
      <c r="AB2515">
        <v>329667.95</v>
      </c>
      <c r="AC2515">
        <v>501315.4</v>
      </c>
      <c r="AD2515">
        <v>38241482.200000003</v>
      </c>
      <c r="AE2515" s="1" t="s">
        <v>55</v>
      </c>
      <c r="AF2515" s="2">
        <v>46190</v>
      </c>
      <c r="AG2515" s="2">
        <v>46133</v>
      </c>
      <c r="AH2515" s="2"/>
      <c r="AI2515" s="1" t="s">
        <v>91</v>
      </c>
      <c r="AJ2515" s="1" t="s">
        <v>92</v>
      </c>
    </row>
    <row r="2516" spans="1:36">
      <c r="A2516" s="1" t="s">
        <v>14116</v>
      </c>
      <c r="B2516" s="1" t="s">
        <v>14117</v>
      </c>
      <c r="C2516" s="1" t="s">
        <v>14118</v>
      </c>
      <c r="D2516" s="1" t="s">
        <v>1198</v>
      </c>
      <c r="E2516" s="1" t="s">
        <v>110</v>
      </c>
      <c r="F2516" s="1" t="s">
        <v>363</v>
      </c>
      <c r="G2516" s="1" t="s">
        <v>495</v>
      </c>
      <c r="H2516" s="1" t="s">
        <v>43</v>
      </c>
      <c r="I2516" s="1" t="s">
        <v>44</v>
      </c>
      <c r="J2516" t="s">
        <v>82</v>
      </c>
      <c r="K2516" t="s">
        <v>83</v>
      </c>
      <c r="L2516" s="1" t="s">
        <v>14119</v>
      </c>
      <c r="M2516" s="1" t="s">
        <v>48</v>
      </c>
      <c r="N2516" s="1" t="s">
        <v>194</v>
      </c>
      <c r="O2516" s="1" t="s">
        <v>14120</v>
      </c>
      <c r="P2516" s="1" t="s">
        <v>14121</v>
      </c>
      <c r="Q2516">
        <v>37</v>
      </c>
      <c r="R2516">
        <v>6</v>
      </c>
      <c r="S2516">
        <v>31</v>
      </c>
      <c r="T2516">
        <v>15</v>
      </c>
      <c r="U2516">
        <v>6</v>
      </c>
      <c r="V2516">
        <v>90</v>
      </c>
      <c r="W2516" s="1" t="s">
        <v>259</v>
      </c>
      <c r="X2516" s="1" t="s">
        <v>260</v>
      </c>
      <c r="Y2516" s="1" t="s">
        <v>54</v>
      </c>
      <c r="Z2516">
        <v>8</v>
      </c>
      <c r="AA2516" s="2">
        <v>46028</v>
      </c>
      <c r="AB2516">
        <v>50310.74</v>
      </c>
      <c r="AC2516">
        <v>71142.929999999993</v>
      </c>
      <c r="AD2516">
        <v>1861497.38</v>
      </c>
      <c r="AE2516" s="1" t="s">
        <v>55</v>
      </c>
      <c r="AF2516" s="2">
        <v>46166</v>
      </c>
      <c r="AG2516" s="2">
        <v>46043</v>
      </c>
      <c r="AH2516" s="2"/>
      <c r="AI2516" s="1" t="s">
        <v>91</v>
      </c>
      <c r="AJ2516" s="1" t="s">
        <v>92</v>
      </c>
    </row>
    <row r="2517" spans="1:36">
      <c r="A2517" s="1" t="s">
        <v>14122</v>
      </c>
      <c r="B2517" s="1" t="s">
        <v>14123</v>
      </c>
      <c r="C2517" s="1" t="s">
        <v>14124</v>
      </c>
      <c r="D2517" s="1" t="s">
        <v>185</v>
      </c>
      <c r="E2517" s="1" t="s">
        <v>186</v>
      </c>
      <c r="F2517" s="1" t="s">
        <v>111</v>
      </c>
      <c r="G2517" s="1" t="s">
        <v>112</v>
      </c>
      <c r="H2517" s="1" t="s">
        <v>43</v>
      </c>
      <c r="I2517" s="1" t="s">
        <v>44</v>
      </c>
      <c r="J2517" t="s">
        <v>45</v>
      </c>
      <c r="K2517" t="s">
        <v>46</v>
      </c>
      <c r="L2517" s="1" t="s">
        <v>1385</v>
      </c>
      <c r="M2517" s="1" t="s">
        <v>68</v>
      </c>
      <c r="N2517" s="1" t="s">
        <v>101</v>
      </c>
      <c r="O2517" s="1" t="s">
        <v>14125</v>
      </c>
      <c r="P2517" s="1" t="s">
        <v>14126</v>
      </c>
      <c r="Q2517">
        <v>107</v>
      </c>
      <c r="R2517">
        <v>22</v>
      </c>
      <c r="S2517">
        <v>85</v>
      </c>
      <c r="T2517">
        <v>50</v>
      </c>
      <c r="U2517">
        <v>25</v>
      </c>
      <c r="V2517">
        <v>200</v>
      </c>
      <c r="W2517" s="1" t="s">
        <v>72</v>
      </c>
      <c r="X2517" s="1" t="s">
        <v>73</v>
      </c>
      <c r="Y2517" s="1" t="s">
        <v>74</v>
      </c>
      <c r="Z2517">
        <v>16</v>
      </c>
      <c r="AA2517" s="2">
        <v>45896</v>
      </c>
      <c r="AB2517">
        <v>60857.3</v>
      </c>
      <c r="AC2517">
        <v>93275.66</v>
      </c>
      <c r="AD2517">
        <v>6511731.0999999996</v>
      </c>
      <c r="AE2517" s="1" t="s">
        <v>55</v>
      </c>
      <c r="AF2517" s="2">
        <v>46150</v>
      </c>
      <c r="AG2517" s="2">
        <v>45903</v>
      </c>
      <c r="AH2517" s="2"/>
      <c r="AI2517" s="1" t="s">
        <v>91</v>
      </c>
      <c r="AJ2517" s="1" t="s">
        <v>92</v>
      </c>
    </row>
    <row r="2518" spans="1:36">
      <c r="A2518" s="1" t="s">
        <v>14127</v>
      </c>
      <c r="B2518" s="1" t="s">
        <v>14128</v>
      </c>
      <c r="C2518" s="1" t="s">
        <v>14129</v>
      </c>
      <c r="D2518" s="1" t="s">
        <v>109</v>
      </c>
      <c r="E2518" s="1" t="s">
        <v>110</v>
      </c>
      <c r="F2518" s="1" t="s">
        <v>111</v>
      </c>
      <c r="G2518" s="1" t="s">
        <v>187</v>
      </c>
      <c r="H2518" s="1" t="s">
        <v>43</v>
      </c>
      <c r="I2518" s="1" t="s">
        <v>201</v>
      </c>
      <c r="J2518" t="s">
        <v>65</v>
      </c>
      <c r="K2518" t="s">
        <v>66</v>
      </c>
      <c r="L2518" s="1" t="s">
        <v>12539</v>
      </c>
      <c r="M2518" s="1" t="s">
        <v>68</v>
      </c>
      <c r="N2518" s="1" t="s">
        <v>69</v>
      </c>
      <c r="O2518" s="1" t="s">
        <v>14130</v>
      </c>
      <c r="P2518" s="1" t="s">
        <v>14131</v>
      </c>
      <c r="Q2518">
        <v>59</v>
      </c>
      <c r="R2518">
        <v>20</v>
      </c>
      <c r="S2518">
        <v>39</v>
      </c>
      <c r="T2518">
        <v>25</v>
      </c>
      <c r="U2518">
        <v>12</v>
      </c>
      <c r="V2518">
        <v>125</v>
      </c>
      <c r="W2518" s="1" t="s">
        <v>52</v>
      </c>
      <c r="X2518" s="1" t="s">
        <v>53</v>
      </c>
      <c r="Y2518" s="1" t="s">
        <v>54</v>
      </c>
      <c r="Z2518">
        <v>8</v>
      </c>
      <c r="AA2518" s="2">
        <v>45780</v>
      </c>
      <c r="AB2518">
        <v>130634.53</v>
      </c>
      <c r="AC2518">
        <v>166945.19</v>
      </c>
      <c r="AD2518">
        <v>7707437.2699999996</v>
      </c>
      <c r="AE2518" s="1" t="s">
        <v>55</v>
      </c>
      <c r="AF2518" s="2">
        <v>46154</v>
      </c>
      <c r="AG2518" s="2">
        <v>45787</v>
      </c>
      <c r="AH2518" s="2"/>
      <c r="AI2518" s="1" t="s">
        <v>91</v>
      </c>
      <c r="AJ2518" s="1" t="s">
        <v>92</v>
      </c>
    </row>
    <row r="2519" spans="1:36">
      <c r="A2519" s="1" t="s">
        <v>14132</v>
      </c>
      <c r="B2519" s="1" t="s">
        <v>14133</v>
      </c>
      <c r="C2519" s="1" t="s">
        <v>14134</v>
      </c>
      <c r="D2519" s="1" t="s">
        <v>3456</v>
      </c>
      <c r="E2519" s="1" t="s">
        <v>110</v>
      </c>
      <c r="F2519" s="1" t="s">
        <v>363</v>
      </c>
      <c r="G2519" s="1" t="s">
        <v>364</v>
      </c>
      <c r="H2519" s="1" t="s">
        <v>43</v>
      </c>
      <c r="I2519" s="1" t="s">
        <v>44</v>
      </c>
      <c r="J2519" t="s">
        <v>82</v>
      </c>
      <c r="K2519" t="s">
        <v>83</v>
      </c>
      <c r="L2519" s="1" t="s">
        <v>14135</v>
      </c>
      <c r="M2519" s="1" t="s">
        <v>139</v>
      </c>
      <c r="N2519" s="1" t="s">
        <v>115</v>
      </c>
      <c r="O2519" s="1" t="s">
        <v>14136</v>
      </c>
      <c r="P2519" s="1" t="s">
        <v>14137</v>
      </c>
      <c r="Q2519">
        <v>10</v>
      </c>
      <c r="R2519">
        <v>3</v>
      </c>
      <c r="S2519">
        <v>7</v>
      </c>
      <c r="T2519">
        <v>10</v>
      </c>
      <c r="U2519">
        <v>4</v>
      </c>
      <c r="V2519">
        <v>100</v>
      </c>
      <c r="W2519" s="1" t="s">
        <v>88</v>
      </c>
      <c r="X2519" s="1" t="s">
        <v>89</v>
      </c>
      <c r="Y2519" s="1" t="s">
        <v>90</v>
      </c>
      <c r="Z2519">
        <v>26</v>
      </c>
      <c r="AA2519" s="2">
        <v>45784</v>
      </c>
      <c r="AB2519">
        <v>62062.61</v>
      </c>
      <c r="AC2519">
        <v>71936.009999999995</v>
      </c>
      <c r="AD2519">
        <v>620626.1</v>
      </c>
      <c r="AE2519" s="1" t="s">
        <v>55</v>
      </c>
      <c r="AF2519" s="2">
        <v>46170</v>
      </c>
      <c r="AG2519" s="2">
        <v>45793</v>
      </c>
      <c r="AH2519" s="2"/>
      <c r="AI2519" s="1" t="s">
        <v>129</v>
      </c>
      <c r="AJ2519" s="1" t="s">
        <v>57</v>
      </c>
    </row>
    <row r="2520" spans="1:36">
      <c r="A2520" s="1" t="s">
        <v>14138</v>
      </c>
      <c r="B2520" s="1" t="s">
        <v>14139</v>
      </c>
      <c r="C2520" s="1" t="s">
        <v>14140</v>
      </c>
      <c r="D2520" s="1" t="s">
        <v>1135</v>
      </c>
      <c r="E2520" s="1" t="s">
        <v>122</v>
      </c>
      <c r="F2520" s="1" t="s">
        <v>123</v>
      </c>
      <c r="G2520" s="1" t="s">
        <v>200</v>
      </c>
      <c r="H2520" s="1" t="s">
        <v>43</v>
      </c>
      <c r="I2520" s="1" t="s">
        <v>44</v>
      </c>
      <c r="J2520" t="s">
        <v>65</v>
      </c>
      <c r="K2520" t="s">
        <v>66</v>
      </c>
      <c r="L2520" s="1" t="s">
        <v>13540</v>
      </c>
      <c r="M2520" s="1" t="s">
        <v>68</v>
      </c>
      <c r="N2520" s="1" t="s">
        <v>101</v>
      </c>
      <c r="O2520" s="1" t="s">
        <v>14141</v>
      </c>
      <c r="P2520" s="1" t="s">
        <v>14142</v>
      </c>
      <c r="Q2520">
        <v>414</v>
      </c>
      <c r="R2520">
        <v>129</v>
      </c>
      <c r="S2520">
        <v>285</v>
      </c>
      <c r="T2520">
        <v>60</v>
      </c>
      <c r="U2520">
        <v>30</v>
      </c>
      <c r="V2520">
        <v>300</v>
      </c>
      <c r="W2520" s="1" t="s">
        <v>52</v>
      </c>
      <c r="X2520" s="1" t="s">
        <v>53</v>
      </c>
      <c r="Y2520" s="1" t="s">
        <v>54</v>
      </c>
      <c r="Z2520">
        <v>4</v>
      </c>
      <c r="AA2520" s="2">
        <v>45990</v>
      </c>
      <c r="AB2520">
        <v>144954.03</v>
      </c>
      <c r="AC2520">
        <v>200497.26</v>
      </c>
      <c r="AD2520">
        <v>60010968.420000002</v>
      </c>
      <c r="AE2520" s="1" t="s">
        <v>55</v>
      </c>
      <c r="AF2520" s="2">
        <v>46142</v>
      </c>
      <c r="AG2520" s="2">
        <v>45993</v>
      </c>
      <c r="AH2520" s="2"/>
      <c r="AI2520" s="1" t="s">
        <v>410</v>
      </c>
      <c r="AJ2520" s="1" t="s">
        <v>92</v>
      </c>
    </row>
    <row r="2521" spans="1:36">
      <c r="A2521" s="1" t="s">
        <v>14143</v>
      </c>
      <c r="B2521" s="1" t="s">
        <v>14144</v>
      </c>
      <c r="C2521" s="1" t="s">
        <v>14145</v>
      </c>
      <c r="D2521" s="1" t="s">
        <v>253</v>
      </c>
      <c r="E2521" s="1" t="s">
        <v>254</v>
      </c>
      <c r="F2521" s="1" t="s">
        <v>217</v>
      </c>
      <c r="G2521" s="1" t="s">
        <v>255</v>
      </c>
      <c r="H2521" s="1" t="s">
        <v>43</v>
      </c>
      <c r="I2521" s="1" t="s">
        <v>44</v>
      </c>
      <c r="J2521" t="s">
        <v>82</v>
      </c>
      <c r="K2521" t="s">
        <v>83</v>
      </c>
      <c r="L2521" s="1" t="s">
        <v>14146</v>
      </c>
      <c r="M2521" s="1" t="s">
        <v>168</v>
      </c>
      <c r="N2521" s="1" t="s">
        <v>115</v>
      </c>
      <c r="O2521" s="1" t="s">
        <v>14147</v>
      </c>
      <c r="P2521" s="1" t="s">
        <v>14148</v>
      </c>
      <c r="Q2521">
        <v>239</v>
      </c>
      <c r="R2521">
        <v>63</v>
      </c>
      <c r="S2521">
        <v>176</v>
      </c>
      <c r="T2521">
        <v>100</v>
      </c>
      <c r="U2521">
        <v>40</v>
      </c>
      <c r="V2521">
        <v>600</v>
      </c>
      <c r="W2521" s="1" t="s">
        <v>88</v>
      </c>
      <c r="X2521" s="1" t="s">
        <v>89</v>
      </c>
      <c r="Y2521" s="1" t="s">
        <v>90</v>
      </c>
      <c r="Z2521">
        <v>28</v>
      </c>
      <c r="AA2521" s="2">
        <v>46104</v>
      </c>
      <c r="AB2521">
        <v>490132.42</v>
      </c>
      <c r="AC2521">
        <v>722596.23</v>
      </c>
      <c r="AD2521">
        <v>117141648.40000001</v>
      </c>
      <c r="AE2521" s="1" t="s">
        <v>55</v>
      </c>
      <c r="AF2521" s="2">
        <v>46202</v>
      </c>
      <c r="AG2521" s="2">
        <v>46117</v>
      </c>
      <c r="AH2521" s="2"/>
      <c r="AI2521" s="1" t="s">
        <v>91</v>
      </c>
      <c r="AJ2521" s="1" t="s">
        <v>92</v>
      </c>
    </row>
    <row r="2522" spans="1:36">
      <c r="A2522" s="1" t="s">
        <v>14149</v>
      </c>
      <c r="B2522" s="1" t="s">
        <v>14150</v>
      </c>
      <c r="C2522" s="1" t="s">
        <v>14151</v>
      </c>
      <c r="D2522" s="1" t="s">
        <v>284</v>
      </c>
      <c r="E2522" s="1" t="s">
        <v>186</v>
      </c>
      <c r="F2522" s="1" t="s">
        <v>80</v>
      </c>
      <c r="G2522" s="1" t="s">
        <v>285</v>
      </c>
      <c r="H2522" s="1" t="s">
        <v>43</v>
      </c>
      <c r="I2522" s="1" t="s">
        <v>44</v>
      </c>
      <c r="J2522" t="s">
        <v>65</v>
      </c>
      <c r="K2522" t="s">
        <v>66</v>
      </c>
      <c r="L2522" s="1" t="s">
        <v>6203</v>
      </c>
      <c r="M2522" s="1" t="s">
        <v>139</v>
      </c>
      <c r="N2522" s="1" t="s">
        <v>194</v>
      </c>
      <c r="O2522" s="1" t="s">
        <v>14152</v>
      </c>
      <c r="P2522" s="1" t="s">
        <v>14153</v>
      </c>
      <c r="Q2522">
        <v>111</v>
      </c>
      <c r="R2522">
        <v>9</v>
      </c>
      <c r="S2522">
        <v>102</v>
      </c>
      <c r="T2522">
        <v>75</v>
      </c>
      <c r="U2522">
        <v>30</v>
      </c>
      <c r="V2522">
        <v>450</v>
      </c>
      <c r="W2522" s="1" t="s">
        <v>52</v>
      </c>
      <c r="X2522" s="1" t="s">
        <v>53</v>
      </c>
      <c r="Y2522" s="1" t="s">
        <v>54</v>
      </c>
      <c r="Z2522">
        <v>6</v>
      </c>
      <c r="AA2522" s="2">
        <v>46164</v>
      </c>
      <c r="AB2522">
        <v>1255960.9099999999</v>
      </c>
      <c r="AC2522">
        <v>1701210.01</v>
      </c>
      <c r="AD2522">
        <v>139411661</v>
      </c>
      <c r="AE2522" s="1" t="s">
        <v>55</v>
      </c>
      <c r="AF2522" s="2">
        <v>46160</v>
      </c>
      <c r="AG2522" s="2">
        <v>46173</v>
      </c>
      <c r="AH2522" s="2"/>
      <c r="AI2522" s="1" t="s">
        <v>91</v>
      </c>
      <c r="AJ2522" s="1" t="s">
        <v>92</v>
      </c>
    </row>
    <row r="2523" spans="1:36">
      <c r="A2523" s="1" t="s">
        <v>14154</v>
      </c>
      <c r="B2523" s="1" t="s">
        <v>14155</v>
      </c>
      <c r="C2523" s="1" t="s">
        <v>14156</v>
      </c>
      <c r="D2523" s="1" t="s">
        <v>39</v>
      </c>
      <c r="E2523" s="1" t="s">
        <v>40</v>
      </c>
      <c r="F2523" s="1" t="s">
        <v>41</v>
      </c>
      <c r="G2523" s="1" t="s">
        <v>786</v>
      </c>
      <c r="H2523" s="1" t="s">
        <v>43</v>
      </c>
      <c r="I2523" s="1" t="s">
        <v>44</v>
      </c>
      <c r="J2523" t="s">
        <v>65</v>
      </c>
      <c r="K2523" t="s">
        <v>66</v>
      </c>
      <c r="L2523" s="1" t="s">
        <v>14157</v>
      </c>
      <c r="M2523" s="1" t="s">
        <v>139</v>
      </c>
      <c r="N2523" s="1" t="s">
        <v>236</v>
      </c>
      <c r="O2523" s="1" t="s">
        <v>14158</v>
      </c>
      <c r="P2523" s="1" t="s">
        <v>14159</v>
      </c>
      <c r="Q2523">
        <v>150</v>
      </c>
      <c r="R2523">
        <v>3</v>
      </c>
      <c r="S2523">
        <v>147</v>
      </c>
      <c r="T2523">
        <v>60</v>
      </c>
      <c r="U2523">
        <v>24</v>
      </c>
      <c r="V2523">
        <v>240</v>
      </c>
      <c r="W2523" s="1" t="s">
        <v>52</v>
      </c>
      <c r="X2523" s="1" t="s">
        <v>53</v>
      </c>
      <c r="Y2523" s="1" t="s">
        <v>54</v>
      </c>
      <c r="Z2523">
        <v>8</v>
      </c>
      <c r="AA2523" s="2">
        <v>45865</v>
      </c>
      <c r="AB2523">
        <v>22940.9</v>
      </c>
      <c r="AC2523">
        <v>26990.32</v>
      </c>
      <c r="AD2523">
        <v>3441135</v>
      </c>
      <c r="AE2523" s="1" t="s">
        <v>55</v>
      </c>
      <c r="AF2523" s="2">
        <v>46160</v>
      </c>
      <c r="AG2523" s="2">
        <v>45878</v>
      </c>
      <c r="AH2523" s="2"/>
      <c r="AI2523" s="1" t="s">
        <v>91</v>
      </c>
      <c r="AJ2523" s="1" t="s">
        <v>92</v>
      </c>
    </row>
    <row r="2524" spans="1:36">
      <c r="A2524" s="1" t="s">
        <v>14160</v>
      </c>
      <c r="B2524" s="1" t="s">
        <v>14161</v>
      </c>
      <c r="C2524" s="1" t="s">
        <v>14162</v>
      </c>
      <c r="D2524" s="1" t="s">
        <v>109</v>
      </c>
      <c r="E2524" s="1" t="s">
        <v>110</v>
      </c>
      <c r="F2524" s="1" t="s">
        <v>111</v>
      </c>
      <c r="G2524" s="1" t="s">
        <v>187</v>
      </c>
      <c r="H2524" s="1" t="s">
        <v>43</v>
      </c>
      <c r="I2524" s="1" t="s">
        <v>44</v>
      </c>
      <c r="J2524" t="s">
        <v>65</v>
      </c>
      <c r="K2524" t="s">
        <v>66</v>
      </c>
      <c r="L2524" s="1" t="s">
        <v>14163</v>
      </c>
      <c r="M2524" s="1" t="s">
        <v>168</v>
      </c>
      <c r="N2524" s="1" t="s">
        <v>236</v>
      </c>
      <c r="O2524" s="1" t="s">
        <v>14164</v>
      </c>
      <c r="P2524" s="1" t="s">
        <v>14165</v>
      </c>
      <c r="Q2524">
        <v>189</v>
      </c>
      <c r="R2524">
        <v>34</v>
      </c>
      <c r="S2524">
        <v>155</v>
      </c>
      <c r="T2524">
        <v>50</v>
      </c>
      <c r="U2524">
        <v>15</v>
      </c>
      <c r="V2524">
        <v>300</v>
      </c>
      <c r="W2524" s="1" t="s">
        <v>161</v>
      </c>
      <c r="X2524" s="1" t="s">
        <v>162</v>
      </c>
      <c r="Y2524" s="1" t="s">
        <v>54</v>
      </c>
      <c r="Z2524">
        <v>4</v>
      </c>
      <c r="AA2524" s="2">
        <v>45795</v>
      </c>
      <c r="AB2524">
        <v>186706.34</v>
      </c>
      <c r="AC2524">
        <v>249518.64</v>
      </c>
      <c r="AD2524">
        <v>35287498.259999998</v>
      </c>
      <c r="AE2524" s="1" t="s">
        <v>55</v>
      </c>
      <c r="AF2524" s="2">
        <v>46181</v>
      </c>
      <c r="AG2524" s="2">
        <v>45803</v>
      </c>
      <c r="AH2524" s="2"/>
      <c r="AI2524" s="1" t="s">
        <v>91</v>
      </c>
      <c r="AJ2524" s="1" t="s">
        <v>92</v>
      </c>
    </row>
    <row r="2525" spans="1:36">
      <c r="A2525" s="1" t="s">
        <v>14166</v>
      </c>
      <c r="B2525" s="1" t="s">
        <v>14167</v>
      </c>
      <c r="C2525" s="1" t="s">
        <v>14168</v>
      </c>
      <c r="D2525" s="1" t="s">
        <v>355</v>
      </c>
      <c r="E2525" s="1" t="s">
        <v>62</v>
      </c>
      <c r="F2525" s="1" t="s">
        <v>123</v>
      </c>
      <c r="G2525" s="1" t="s">
        <v>200</v>
      </c>
      <c r="H2525" s="1" t="s">
        <v>43</v>
      </c>
      <c r="I2525" s="1" t="s">
        <v>44</v>
      </c>
      <c r="J2525" t="s">
        <v>45</v>
      </c>
      <c r="K2525" t="s">
        <v>46</v>
      </c>
      <c r="L2525" s="1" t="s">
        <v>14169</v>
      </c>
      <c r="M2525" s="1" t="s">
        <v>168</v>
      </c>
      <c r="N2525" s="1" t="s">
        <v>236</v>
      </c>
      <c r="O2525" s="1" t="s">
        <v>14170</v>
      </c>
      <c r="P2525" s="1" t="s">
        <v>14171</v>
      </c>
      <c r="Q2525">
        <v>83</v>
      </c>
      <c r="R2525">
        <v>4</v>
      </c>
      <c r="S2525">
        <v>79</v>
      </c>
      <c r="T2525">
        <v>40</v>
      </c>
      <c r="U2525">
        <v>16</v>
      </c>
      <c r="V2525">
        <v>160</v>
      </c>
      <c r="W2525" s="1" t="s">
        <v>52</v>
      </c>
      <c r="X2525" s="1" t="s">
        <v>53</v>
      </c>
      <c r="Y2525" s="1" t="s">
        <v>54</v>
      </c>
      <c r="Z2525">
        <v>2</v>
      </c>
      <c r="AA2525" s="2">
        <v>45662</v>
      </c>
      <c r="AB2525">
        <v>317919.3</v>
      </c>
      <c r="AC2525">
        <v>370373.13</v>
      </c>
      <c r="AD2525">
        <v>26387301.899999999</v>
      </c>
      <c r="AE2525" s="1" t="s">
        <v>55</v>
      </c>
      <c r="AF2525" s="2">
        <v>46153</v>
      </c>
      <c r="AG2525" s="2">
        <v>45666</v>
      </c>
      <c r="AH2525" s="2"/>
      <c r="AI2525" s="1" t="s">
        <v>91</v>
      </c>
      <c r="AJ2525" s="1" t="s">
        <v>92</v>
      </c>
    </row>
    <row r="2526" spans="1:36">
      <c r="A2526" s="1" t="s">
        <v>14172</v>
      </c>
      <c r="B2526" s="1" t="s">
        <v>14173</v>
      </c>
      <c r="C2526" s="1" t="s">
        <v>14174</v>
      </c>
      <c r="D2526" s="1" t="s">
        <v>145</v>
      </c>
      <c r="E2526" s="1" t="s">
        <v>146</v>
      </c>
      <c r="F2526" s="1" t="s">
        <v>41</v>
      </c>
      <c r="G2526" s="1" t="s">
        <v>42</v>
      </c>
      <c r="H2526" s="1" t="s">
        <v>43</v>
      </c>
      <c r="I2526" s="1" t="s">
        <v>201</v>
      </c>
      <c r="J2526" t="s">
        <v>82</v>
      </c>
      <c r="K2526" t="s">
        <v>83</v>
      </c>
      <c r="L2526" s="1" t="s">
        <v>1760</v>
      </c>
      <c r="M2526" s="1" t="s">
        <v>168</v>
      </c>
      <c r="N2526" s="1" t="s">
        <v>203</v>
      </c>
      <c r="O2526" s="1" t="s">
        <v>14175</v>
      </c>
      <c r="P2526" s="1" t="s">
        <v>14176</v>
      </c>
      <c r="Q2526">
        <v>221</v>
      </c>
      <c r="R2526">
        <v>17</v>
      </c>
      <c r="S2526">
        <v>204</v>
      </c>
      <c r="T2526">
        <v>50</v>
      </c>
      <c r="U2526">
        <v>20</v>
      </c>
      <c r="V2526">
        <v>250</v>
      </c>
      <c r="W2526" s="1" t="s">
        <v>308</v>
      </c>
      <c r="X2526" s="1" t="s">
        <v>309</v>
      </c>
      <c r="Y2526" s="1" t="s">
        <v>74</v>
      </c>
      <c r="Z2526">
        <v>19</v>
      </c>
      <c r="AA2526" s="2">
        <v>46028</v>
      </c>
      <c r="AB2526">
        <v>67357.100000000006</v>
      </c>
      <c r="AC2526">
        <v>103585.01</v>
      </c>
      <c r="AD2526">
        <v>14885919.1</v>
      </c>
      <c r="AE2526" s="1" t="s">
        <v>55</v>
      </c>
      <c r="AF2526" s="2">
        <v>46169</v>
      </c>
      <c r="AG2526" s="2">
        <v>46029</v>
      </c>
      <c r="AH2526" s="2"/>
      <c r="AI2526" s="1" t="s">
        <v>91</v>
      </c>
      <c r="AJ2526" s="1" t="s">
        <v>92</v>
      </c>
    </row>
    <row r="2527" spans="1:36">
      <c r="A2527" s="1" t="s">
        <v>14177</v>
      </c>
      <c r="B2527" s="1" t="s">
        <v>14178</v>
      </c>
      <c r="C2527" s="1" t="s">
        <v>14179</v>
      </c>
      <c r="D2527" s="1" t="s">
        <v>1372</v>
      </c>
      <c r="E2527" s="1" t="s">
        <v>978</v>
      </c>
      <c r="F2527" s="1" t="s">
        <v>97</v>
      </c>
      <c r="G2527" s="1" t="s">
        <v>614</v>
      </c>
      <c r="H2527" s="1" t="s">
        <v>43</v>
      </c>
      <c r="I2527" s="1" t="s">
        <v>44</v>
      </c>
      <c r="J2527" t="s">
        <v>82</v>
      </c>
      <c r="K2527" t="s">
        <v>83</v>
      </c>
      <c r="L2527" s="1" t="s">
        <v>14180</v>
      </c>
      <c r="M2527" s="1" t="s">
        <v>114</v>
      </c>
      <c r="N2527" s="1" t="s">
        <v>236</v>
      </c>
      <c r="O2527" s="1" t="s">
        <v>14181</v>
      </c>
      <c r="P2527" s="1" t="s">
        <v>14182</v>
      </c>
      <c r="Q2527">
        <v>32</v>
      </c>
      <c r="R2527">
        <v>11</v>
      </c>
      <c r="S2527">
        <v>21</v>
      </c>
      <c r="T2527">
        <v>10</v>
      </c>
      <c r="U2527">
        <v>3</v>
      </c>
      <c r="V2527">
        <v>40</v>
      </c>
      <c r="W2527" s="1" t="s">
        <v>259</v>
      </c>
      <c r="X2527" s="1" t="s">
        <v>260</v>
      </c>
      <c r="Y2527" s="1" t="s">
        <v>54</v>
      </c>
      <c r="Z2527">
        <v>9</v>
      </c>
      <c r="AA2527" s="2">
        <v>46135</v>
      </c>
      <c r="AB2527">
        <v>211885.77</v>
      </c>
      <c r="AC2527">
        <v>315238.77</v>
      </c>
      <c r="AD2527">
        <v>6780344.6399999997</v>
      </c>
      <c r="AE2527" s="1" t="s">
        <v>55</v>
      </c>
      <c r="AF2527" s="2">
        <v>46191</v>
      </c>
      <c r="AG2527" s="2">
        <v>46138</v>
      </c>
      <c r="AH2527" s="2"/>
      <c r="AI2527" s="1" t="s">
        <v>91</v>
      </c>
      <c r="AJ2527" s="1" t="s">
        <v>92</v>
      </c>
    </row>
    <row r="2528" spans="1:36">
      <c r="A2528" s="1" t="s">
        <v>14183</v>
      </c>
      <c r="B2528" s="1" t="s">
        <v>14184</v>
      </c>
      <c r="C2528" s="1" t="s">
        <v>14185</v>
      </c>
      <c r="D2528" s="1" t="s">
        <v>121</v>
      </c>
      <c r="E2528" s="1" t="s">
        <v>122</v>
      </c>
      <c r="F2528" s="1" t="s">
        <v>123</v>
      </c>
      <c r="G2528" s="1" t="s">
        <v>124</v>
      </c>
      <c r="H2528" s="1" t="s">
        <v>43</v>
      </c>
      <c r="I2528" s="1" t="s">
        <v>44</v>
      </c>
      <c r="J2528" t="s">
        <v>45</v>
      </c>
      <c r="K2528" t="s">
        <v>46</v>
      </c>
      <c r="L2528" s="1" t="s">
        <v>14186</v>
      </c>
      <c r="M2528" s="1" t="s">
        <v>48</v>
      </c>
      <c r="N2528" s="1" t="s">
        <v>178</v>
      </c>
      <c r="O2528" s="1" t="s">
        <v>14187</v>
      </c>
      <c r="P2528" s="1" t="s">
        <v>14188</v>
      </c>
      <c r="Q2528">
        <v>426</v>
      </c>
      <c r="R2528">
        <v>112</v>
      </c>
      <c r="S2528">
        <v>314</v>
      </c>
      <c r="T2528">
        <v>50</v>
      </c>
      <c r="U2528">
        <v>20</v>
      </c>
      <c r="V2528">
        <v>500</v>
      </c>
      <c r="W2528" s="1" t="s">
        <v>52</v>
      </c>
      <c r="X2528" s="1" t="s">
        <v>53</v>
      </c>
      <c r="Y2528" s="1" t="s">
        <v>54</v>
      </c>
      <c r="Z2528">
        <v>8</v>
      </c>
      <c r="AA2528" s="2">
        <v>45935</v>
      </c>
      <c r="AB2528">
        <v>447764.74</v>
      </c>
      <c r="AC2528">
        <v>613702.31999999995</v>
      </c>
      <c r="AD2528">
        <v>190747779.19999999</v>
      </c>
      <c r="AE2528" s="1" t="s">
        <v>55</v>
      </c>
      <c r="AF2528" s="2">
        <v>46202</v>
      </c>
      <c r="AG2528" s="2">
        <v>45946</v>
      </c>
      <c r="AH2528" s="2"/>
      <c r="AI2528" s="1" t="s">
        <v>91</v>
      </c>
      <c r="AJ2528" s="1" t="s">
        <v>92</v>
      </c>
    </row>
    <row r="2529" spans="1:36">
      <c r="A2529" s="1" t="s">
        <v>14189</v>
      </c>
      <c r="B2529" s="1" t="s">
        <v>14190</v>
      </c>
      <c r="C2529" s="1" t="s">
        <v>14191</v>
      </c>
      <c r="D2529" s="1" t="s">
        <v>740</v>
      </c>
      <c r="E2529" s="1" t="s">
        <v>275</v>
      </c>
      <c r="F2529" s="1" t="s">
        <v>622</v>
      </c>
      <c r="G2529" s="1" t="s">
        <v>623</v>
      </c>
      <c r="H2529" s="1" t="s">
        <v>43</v>
      </c>
      <c r="I2529" s="1" t="s">
        <v>44</v>
      </c>
      <c r="J2529" t="s">
        <v>45</v>
      </c>
      <c r="K2529" t="s">
        <v>46</v>
      </c>
      <c r="L2529" s="1" t="s">
        <v>420</v>
      </c>
      <c r="M2529" s="1" t="s">
        <v>114</v>
      </c>
      <c r="N2529" s="1" t="s">
        <v>101</v>
      </c>
      <c r="O2529" s="1" t="s">
        <v>14192</v>
      </c>
      <c r="P2529" s="1" t="s">
        <v>14193</v>
      </c>
      <c r="Q2529">
        <v>227</v>
      </c>
      <c r="R2529">
        <v>1</v>
      </c>
      <c r="S2529">
        <v>226</v>
      </c>
      <c r="T2529">
        <v>30</v>
      </c>
      <c r="U2529">
        <v>9</v>
      </c>
      <c r="V2529">
        <v>240</v>
      </c>
      <c r="W2529" s="1" t="s">
        <v>259</v>
      </c>
      <c r="X2529" s="1" t="s">
        <v>171</v>
      </c>
      <c r="Y2529" s="1" t="s">
        <v>54</v>
      </c>
      <c r="Z2529">
        <v>8</v>
      </c>
      <c r="AA2529" s="2">
        <v>45736</v>
      </c>
      <c r="AB2529">
        <v>521913.44</v>
      </c>
      <c r="AC2529">
        <v>740230.08</v>
      </c>
      <c r="AD2529">
        <v>118474350.90000001</v>
      </c>
      <c r="AE2529" s="1" t="s">
        <v>55</v>
      </c>
      <c r="AF2529" s="2">
        <v>46200</v>
      </c>
      <c r="AG2529" s="2">
        <v>45739</v>
      </c>
      <c r="AH2529" s="2"/>
      <c r="AI2529" s="1" t="s">
        <v>91</v>
      </c>
      <c r="AJ2529" s="1" t="s">
        <v>92</v>
      </c>
    </row>
    <row r="2530" spans="1:36">
      <c r="A2530" s="1" t="s">
        <v>14194</v>
      </c>
      <c r="B2530" s="1" t="s">
        <v>14195</v>
      </c>
      <c r="C2530" s="1" t="s">
        <v>14196</v>
      </c>
      <c r="D2530" s="1" t="s">
        <v>844</v>
      </c>
      <c r="E2530" s="1" t="s">
        <v>275</v>
      </c>
      <c r="F2530" s="1" t="s">
        <v>622</v>
      </c>
      <c r="G2530" s="1" t="s">
        <v>623</v>
      </c>
      <c r="H2530" s="1" t="s">
        <v>43</v>
      </c>
      <c r="I2530" s="1" t="s">
        <v>44</v>
      </c>
      <c r="J2530" t="s">
        <v>45</v>
      </c>
      <c r="K2530" t="s">
        <v>46</v>
      </c>
      <c r="L2530" s="1" t="s">
        <v>468</v>
      </c>
      <c r="M2530" s="1" t="s">
        <v>68</v>
      </c>
      <c r="N2530" s="1" t="s">
        <v>194</v>
      </c>
      <c r="O2530" s="1" t="s">
        <v>14197</v>
      </c>
      <c r="P2530" s="1" t="s">
        <v>14198</v>
      </c>
      <c r="Q2530">
        <v>49</v>
      </c>
      <c r="R2530">
        <v>9</v>
      </c>
      <c r="S2530">
        <v>40</v>
      </c>
      <c r="U2530">
        <v>8</v>
      </c>
      <c r="V2530">
        <v>80</v>
      </c>
      <c r="W2530" s="1" t="s">
        <v>72</v>
      </c>
      <c r="X2530" s="1" t="s">
        <v>73</v>
      </c>
      <c r="Y2530" s="1" t="s">
        <v>74</v>
      </c>
      <c r="Z2530">
        <v>14</v>
      </c>
      <c r="AA2530" s="2">
        <v>46016</v>
      </c>
      <c r="AB2530">
        <v>615640.57999999996</v>
      </c>
      <c r="AC2530">
        <v>939151.44</v>
      </c>
      <c r="AD2530">
        <v>30166388.420000002</v>
      </c>
      <c r="AE2530" s="1" t="s">
        <v>55</v>
      </c>
      <c r="AF2530" s="2">
        <v>46176</v>
      </c>
      <c r="AG2530" s="2">
        <v>46024</v>
      </c>
      <c r="AH2530" s="2"/>
      <c r="AI2530" s="1" t="s">
        <v>91</v>
      </c>
      <c r="AJ2530" s="1" t="s">
        <v>92</v>
      </c>
    </row>
    <row r="2531" spans="1:36">
      <c r="A2531" s="1" t="s">
        <v>14199</v>
      </c>
      <c r="B2531" s="1" t="s">
        <v>14200</v>
      </c>
      <c r="C2531" s="1" t="s">
        <v>14201</v>
      </c>
      <c r="D2531" s="1" t="s">
        <v>133</v>
      </c>
      <c r="E2531" s="1" t="s">
        <v>134</v>
      </c>
      <c r="F2531" s="1" t="s">
        <v>135</v>
      </c>
      <c r="G2531" s="1" t="s">
        <v>166</v>
      </c>
      <c r="H2531" s="1" t="s">
        <v>137</v>
      </c>
      <c r="I2531" s="1" t="s">
        <v>44</v>
      </c>
      <c r="J2531" t="s">
        <v>65</v>
      </c>
      <c r="K2531" t="s">
        <v>66</v>
      </c>
      <c r="L2531" s="1" t="s">
        <v>5046</v>
      </c>
      <c r="M2531" s="1" t="s">
        <v>48</v>
      </c>
      <c r="N2531" s="1" t="s">
        <v>101</v>
      </c>
      <c r="O2531" s="1" t="s">
        <v>14202</v>
      </c>
      <c r="P2531" s="1" t="s">
        <v>14203</v>
      </c>
      <c r="Q2531">
        <v>270</v>
      </c>
      <c r="R2531">
        <v>85</v>
      </c>
      <c r="S2531">
        <v>185</v>
      </c>
      <c r="T2531">
        <v>50</v>
      </c>
      <c r="U2531">
        <v>15</v>
      </c>
      <c r="V2531">
        <v>200</v>
      </c>
      <c r="W2531" s="1" t="s">
        <v>52</v>
      </c>
      <c r="X2531" s="1" t="s">
        <v>53</v>
      </c>
      <c r="Y2531" s="1" t="s">
        <v>54</v>
      </c>
      <c r="Z2531">
        <v>6</v>
      </c>
      <c r="AA2531" s="2">
        <v>46117</v>
      </c>
      <c r="AB2531">
        <v>22316.84</v>
      </c>
      <c r="AC2531">
        <v>29015.31</v>
      </c>
      <c r="AD2531">
        <v>6025546.7999999998</v>
      </c>
      <c r="AE2531" s="1" t="s">
        <v>55</v>
      </c>
      <c r="AF2531" s="2">
        <v>46183</v>
      </c>
      <c r="AG2531" s="2">
        <v>46123</v>
      </c>
      <c r="AH2531" s="2">
        <v>46261</v>
      </c>
      <c r="AI2531" s="1" t="s">
        <v>410</v>
      </c>
      <c r="AJ2531" s="1" t="s">
        <v>92</v>
      </c>
    </row>
    <row r="2532" spans="1:36">
      <c r="A2532" s="1" t="s">
        <v>14204</v>
      </c>
      <c r="B2532" s="1" t="s">
        <v>14205</v>
      </c>
      <c r="C2532" s="1" t="s">
        <v>14206</v>
      </c>
      <c r="D2532" s="1" t="s">
        <v>274</v>
      </c>
      <c r="E2532" s="1" t="s">
        <v>275</v>
      </c>
      <c r="F2532" s="1" t="s">
        <v>266</v>
      </c>
      <c r="G2532" s="1" t="s">
        <v>267</v>
      </c>
      <c r="H2532" s="1" t="s">
        <v>43</v>
      </c>
      <c r="I2532" s="1" t="s">
        <v>44</v>
      </c>
      <c r="J2532" t="s">
        <v>65</v>
      </c>
      <c r="K2532" t="s">
        <v>66</v>
      </c>
      <c r="L2532" s="1" t="s">
        <v>14207</v>
      </c>
      <c r="M2532" s="1" t="s">
        <v>139</v>
      </c>
      <c r="N2532" s="1" t="s">
        <v>236</v>
      </c>
      <c r="O2532" s="1" t="s">
        <v>14208</v>
      </c>
      <c r="P2532" s="1" t="s">
        <v>14209</v>
      </c>
      <c r="Q2532">
        <v>0</v>
      </c>
      <c r="R2532">
        <v>0</v>
      </c>
      <c r="S2532">
        <v>0</v>
      </c>
      <c r="T2532">
        <v>10</v>
      </c>
      <c r="U2532">
        <v>5</v>
      </c>
      <c r="V2532">
        <v>50</v>
      </c>
      <c r="W2532" s="1" t="s">
        <v>229</v>
      </c>
      <c r="X2532" s="1" t="s">
        <v>230</v>
      </c>
      <c r="Y2532" s="1" t="s">
        <v>153</v>
      </c>
      <c r="Z2532">
        <v>34</v>
      </c>
      <c r="AA2532" s="2">
        <v>46114</v>
      </c>
      <c r="AB2532">
        <v>392877.5</v>
      </c>
      <c r="AC2532">
        <v>461487.68</v>
      </c>
      <c r="AD2532">
        <v>0</v>
      </c>
      <c r="AE2532" s="1" t="s">
        <v>55</v>
      </c>
      <c r="AF2532" s="2">
        <v>46158</v>
      </c>
      <c r="AG2532" s="2">
        <v>46117</v>
      </c>
      <c r="AH2532" s="2"/>
      <c r="AI2532" s="1" t="s">
        <v>56</v>
      </c>
      <c r="AJ2532" s="1" t="s">
        <v>57</v>
      </c>
    </row>
    <row r="2533" spans="1:36">
      <c r="A2533" s="1" t="s">
        <v>14210</v>
      </c>
      <c r="B2533" s="1" t="s">
        <v>14211</v>
      </c>
      <c r="C2533" s="1" t="s">
        <v>14212</v>
      </c>
      <c r="D2533" s="1" t="s">
        <v>1179</v>
      </c>
      <c r="E2533" s="1" t="s">
        <v>110</v>
      </c>
      <c r="F2533" s="1" t="s">
        <v>41</v>
      </c>
      <c r="G2533" s="1" t="s">
        <v>147</v>
      </c>
      <c r="H2533" s="1" t="s">
        <v>43</v>
      </c>
      <c r="I2533" s="1" t="s">
        <v>44</v>
      </c>
      <c r="J2533" t="s">
        <v>82</v>
      </c>
      <c r="K2533" t="s">
        <v>83</v>
      </c>
      <c r="L2533" s="1" t="s">
        <v>11808</v>
      </c>
      <c r="M2533" s="1" t="s">
        <v>85</v>
      </c>
      <c r="N2533" s="1" t="s">
        <v>194</v>
      </c>
      <c r="O2533" s="1" t="s">
        <v>14213</v>
      </c>
      <c r="P2533" s="1" t="s">
        <v>14214</v>
      </c>
      <c r="Q2533">
        <v>77</v>
      </c>
      <c r="R2533">
        <v>9</v>
      </c>
      <c r="S2533">
        <v>68</v>
      </c>
      <c r="T2533">
        <v>25</v>
      </c>
      <c r="U2533">
        <v>12</v>
      </c>
      <c r="V2533">
        <v>100</v>
      </c>
      <c r="W2533" s="1" t="s">
        <v>104</v>
      </c>
      <c r="X2533" s="1" t="s">
        <v>105</v>
      </c>
      <c r="Y2533" s="1" t="s">
        <v>54</v>
      </c>
      <c r="Z2533">
        <v>4</v>
      </c>
      <c r="AA2533" s="2">
        <v>45874</v>
      </c>
      <c r="AB2533">
        <v>53962.84</v>
      </c>
      <c r="AC2533">
        <v>67468.03</v>
      </c>
      <c r="AD2533">
        <v>4155138.68</v>
      </c>
      <c r="AE2533" s="1" t="s">
        <v>55</v>
      </c>
      <c r="AF2533" s="2">
        <v>46157</v>
      </c>
      <c r="AG2533" s="2">
        <v>45880</v>
      </c>
      <c r="AH2533" s="2"/>
      <c r="AI2533" s="1" t="s">
        <v>91</v>
      </c>
      <c r="AJ2533" s="1" t="s">
        <v>92</v>
      </c>
    </row>
    <row r="2534" spans="1:36">
      <c r="A2534" s="1" t="s">
        <v>14215</v>
      </c>
      <c r="B2534" s="1" t="s">
        <v>14216</v>
      </c>
      <c r="C2534" s="1" t="s">
        <v>14217</v>
      </c>
      <c r="D2534" s="1" t="s">
        <v>799</v>
      </c>
      <c r="E2534" s="1" t="s">
        <v>254</v>
      </c>
      <c r="F2534" s="1" t="s">
        <v>135</v>
      </c>
      <c r="G2534" s="1" t="s">
        <v>706</v>
      </c>
      <c r="H2534" s="1" t="s">
        <v>137</v>
      </c>
      <c r="I2534" s="1" t="s">
        <v>44</v>
      </c>
      <c r="J2534" t="s">
        <v>65</v>
      </c>
      <c r="K2534" t="s">
        <v>66</v>
      </c>
      <c r="L2534" s="1" t="s">
        <v>9973</v>
      </c>
      <c r="M2534" s="1" t="s">
        <v>100</v>
      </c>
      <c r="N2534" s="1" t="s">
        <v>101</v>
      </c>
      <c r="O2534" s="1" t="s">
        <v>14218</v>
      </c>
      <c r="P2534" s="1" t="s">
        <v>14219</v>
      </c>
      <c r="Q2534">
        <v>325</v>
      </c>
      <c r="R2534">
        <v>14</v>
      </c>
      <c r="S2534">
        <v>311</v>
      </c>
      <c r="T2534">
        <v>75</v>
      </c>
      <c r="U2534">
        <v>37</v>
      </c>
      <c r="V2534">
        <v>300</v>
      </c>
      <c r="W2534" s="1" t="s">
        <v>161</v>
      </c>
      <c r="X2534" s="1" t="s">
        <v>162</v>
      </c>
      <c r="Y2534" s="1" t="s">
        <v>54</v>
      </c>
      <c r="Z2534">
        <v>8</v>
      </c>
      <c r="AA2534" s="2">
        <v>45909</v>
      </c>
      <c r="AB2534">
        <v>31858.71</v>
      </c>
      <c r="AC2534">
        <v>41958.8</v>
      </c>
      <c r="AD2534">
        <v>10354080.75</v>
      </c>
      <c r="AE2534" s="1" t="s">
        <v>55</v>
      </c>
      <c r="AF2534" s="2">
        <v>46173</v>
      </c>
      <c r="AG2534" s="2">
        <v>45920</v>
      </c>
      <c r="AH2534" s="2">
        <v>46426</v>
      </c>
      <c r="AI2534" s="1" t="s">
        <v>410</v>
      </c>
      <c r="AJ2534" s="1" t="s">
        <v>92</v>
      </c>
    </row>
    <row r="2535" spans="1:36">
      <c r="A2535" s="1" t="s">
        <v>14220</v>
      </c>
      <c r="B2535" s="1" t="s">
        <v>14221</v>
      </c>
      <c r="C2535" s="1" t="s">
        <v>14222</v>
      </c>
      <c r="D2535" s="1" t="s">
        <v>303</v>
      </c>
      <c r="E2535" s="1" t="s">
        <v>146</v>
      </c>
      <c r="F2535" s="1" t="s">
        <v>63</v>
      </c>
      <c r="G2535" s="1" t="s">
        <v>384</v>
      </c>
      <c r="H2535" s="1" t="s">
        <v>43</v>
      </c>
      <c r="I2535" s="1" t="s">
        <v>44</v>
      </c>
      <c r="J2535" t="s">
        <v>45</v>
      </c>
      <c r="K2535" t="s">
        <v>46</v>
      </c>
      <c r="L2535" s="1" t="s">
        <v>7878</v>
      </c>
      <c r="M2535" s="1" t="s">
        <v>48</v>
      </c>
      <c r="N2535" s="1" t="s">
        <v>69</v>
      </c>
      <c r="O2535" s="1" t="s">
        <v>14223</v>
      </c>
      <c r="P2535" s="1" t="s">
        <v>14224</v>
      </c>
      <c r="Q2535">
        <v>315</v>
      </c>
      <c r="R2535">
        <v>23</v>
      </c>
      <c r="S2535">
        <v>292</v>
      </c>
      <c r="T2535">
        <v>100</v>
      </c>
      <c r="U2535">
        <v>30</v>
      </c>
      <c r="V2535">
        <v>1000</v>
      </c>
      <c r="W2535" s="1" t="s">
        <v>52</v>
      </c>
      <c r="X2535" s="1" t="s">
        <v>53</v>
      </c>
      <c r="Y2535" s="1" t="s">
        <v>54</v>
      </c>
      <c r="Z2535">
        <v>7</v>
      </c>
      <c r="AA2535" s="2">
        <v>45678</v>
      </c>
      <c r="AB2535">
        <v>45584.91</v>
      </c>
      <c r="AC2535">
        <v>57888.57</v>
      </c>
      <c r="AD2535">
        <v>14359246.65</v>
      </c>
      <c r="AE2535" s="1" t="s">
        <v>55</v>
      </c>
      <c r="AF2535" s="2">
        <v>46160</v>
      </c>
      <c r="AG2535" s="2">
        <v>45691</v>
      </c>
      <c r="AH2535" s="2">
        <v>46658</v>
      </c>
      <c r="AI2535" s="1" t="s">
        <v>91</v>
      </c>
      <c r="AJ2535" s="1" t="s">
        <v>92</v>
      </c>
    </row>
    <row r="2536" spans="1:36">
      <c r="A2536" s="1" t="s">
        <v>14225</v>
      </c>
      <c r="B2536" s="1" t="s">
        <v>14226</v>
      </c>
      <c r="C2536" s="1" t="s">
        <v>14227</v>
      </c>
      <c r="D2536" s="1" t="s">
        <v>1135</v>
      </c>
      <c r="E2536" s="1" t="s">
        <v>122</v>
      </c>
      <c r="F2536" s="1" t="s">
        <v>123</v>
      </c>
      <c r="G2536" s="1" t="s">
        <v>124</v>
      </c>
      <c r="H2536" s="1" t="s">
        <v>43</v>
      </c>
      <c r="I2536" s="1" t="s">
        <v>44</v>
      </c>
      <c r="J2536" t="s">
        <v>45</v>
      </c>
      <c r="K2536" t="s">
        <v>46</v>
      </c>
      <c r="L2536" s="1" t="s">
        <v>9434</v>
      </c>
      <c r="M2536" s="1" t="s">
        <v>68</v>
      </c>
      <c r="N2536" s="1" t="s">
        <v>69</v>
      </c>
      <c r="O2536" s="1" t="s">
        <v>14228</v>
      </c>
      <c r="P2536" s="1" t="s">
        <v>14229</v>
      </c>
      <c r="Q2536">
        <v>53</v>
      </c>
      <c r="R2536">
        <v>3</v>
      </c>
      <c r="S2536">
        <v>50</v>
      </c>
      <c r="T2536">
        <v>10</v>
      </c>
      <c r="U2536">
        <v>4</v>
      </c>
      <c r="V2536">
        <v>80</v>
      </c>
      <c r="W2536" s="1" t="s">
        <v>151</v>
      </c>
      <c r="X2536" s="1" t="s">
        <v>152</v>
      </c>
      <c r="Y2536" s="1" t="s">
        <v>153</v>
      </c>
      <c r="Z2536">
        <v>38</v>
      </c>
      <c r="AA2536" s="2">
        <v>45747</v>
      </c>
      <c r="AB2536">
        <v>607421.59</v>
      </c>
      <c r="AC2536">
        <v>809907.36</v>
      </c>
      <c r="AD2536">
        <v>32193344.27</v>
      </c>
      <c r="AE2536" s="1" t="s">
        <v>55</v>
      </c>
      <c r="AF2536" s="2">
        <v>46171</v>
      </c>
      <c r="AG2536" s="2">
        <v>45758</v>
      </c>
      <c r="AH2536" s="2"/>
      <c r="AI2536" s="1" t="s">
        <v>91</v>
      </c>
      <c r="AJ2536" s="1" t="s">
        <v>92</v>
      </c>
    </row>
    <row r="2537" spans="1:36">
      <c r="A2537" s="1" t="s">
        <v>14230</v>
      </c>
      <c r="B2537" s="1" t="s">
        <v>14231</v>
      </c>
      <c r="C2537" s="1" t="s">
        <v>14232</v>
      </c>
      <c r="D2537" s="1" t="s">
        <v>39</v>
      </c>
      <c r="E2537" s="1" t="s">
        <v>40</v>
      </c>
      <c r="F2537" s="1" t="s">
        <v>41</v>
      </c>
      <c r="G2537" s="1" t="s">
        <v>42</v>
      </c>
      <c r="H2537" s="1" t="s">
        <v>43</v>
      </c>
      <c r="I2537" s="1" t="s">
        <v>44</v>
      </c>
      <c r="J2537" t="s">
        <v>45</v>
      </c>
      <c r="K2537" t="s">
        <v>46</v>
      </c>
      <c r="L2537" s="1" t="s">
        <v>1385</v>
      </c>
      <c r="M2537" s="1" t="s">
        <v>68</v>
      </c>
      <c r="N2537" s="1" t="s">
        <v>101</v>
      </c>
      <c r="O2537" s="1" t="s">
        <v>14233</v>
      </c>
      <c r="P2537" s="1" t="s">
        <v>14234</v>
      </c>
      <c r="Q2537">
        <v>28</v>
      </c>
      <c r="R2537">
        <v>11</v>
      </c>
      <c r="S2537">
        <v>17</v>
      </c>
      <c r="T2537">
        <v>20</v>
      </c>
      <c r="U2537">
        <v>6</v>
      </c>
      <c r="V2537">
        <v>80</v>
      </c>
      <c r="W2537" s="1" t="s">
        <v>151</v>
      </c>
      <c r="X2537" s="1" t="s">
        <v>152</v>
      </c>
      <c r="Y2537" s="1" t="s">
        <v>153</v>
      </c>
      <c r="Z2537">
        <v>37</v>
      </c>
      <c r="AA2537" s="2">
        <v>45931</v>
      </c>
      <c r="AB2537">
        <v>160988.54</v>
      </c>
      <c r="AC2537">
        <v>235791.05</v>
      </c>
      <c r="AD2537">
        <v>4507679.12</v>
      </c>
      <c r="AE2537" s="1" t="s">
        <v>55</v>
      </c>
      <c r="AF2537" s="2">
        <v>46187</v>
      </c>
      <c r="AG2537" s="2">
        <v>45935</v>
      </c>
      <c r="AH2537" s="2"/>
      <c r="AI2537" s="1" t="s">
        <v>91</v>
      </c>
      <c r="AJ2537" s="1" t="s">
        <v>92</v>
      </c>
    </row>
    <row r="2538" spans="1:36">
      <c r="A2538" s="1" t="s">
        <v>14235</v>
      </c>
      <c r="B2538" s="1" t="s">
        <v>14236</v>
      </c>
      <c r="C2538" s="1" t="s">
        <v>14237</v>
      </c>
      <c r="D2538" s="1" t="s">
        <v>39</v>
      </c>
      <c r="E2538" s="1" t="s">
        <v>40</v>
      </c>
      <c r="F2538" s="1" t="s">
        <v>41</v>
      </c>
      <c r="G2538" s="1" t="s">
        <v>42</v>
      </c>
      <c r="H2538" s="1" t="s">
        <v>43</v>
      </c>
      <c r="I2538" s="1" t="s">
        <v>44</v>
      </c>
      <c r="J2538" t="s">
        <v>65</v>
      </c>
      <c r="K2538" t="s">
        <v>66</v>
      </c>
      <c r="L2538" s="1" t="s">
        <v>14238</v>
      </c>
      <c r="M2538" s="1" t="s">
        <v>100</v>
      </c>
      <c r="N2538" s="1" t="s">
        <v>49</v>
      </c>
      <c r="O2538" s="1" t="s">
        <v>14239</v>
      </c>
      <c r="P2538" s="1" t="s">
        <v>14240</v>
      </c>
      <c r="Q2538">
        <v>0</v>
      </c>
      <c r="R2538">
        <v>0</v>
      </c>
      <c r="S2538">
        <v>0</v>
      </c>
      <c r="T2538">
        <v>15</v>
      </c>
      <c r="U2538">
        <v>4</v>
      </c>
      <c r="V2538">
        <v>150</v>
      </c>
      <c r="W2538" s="1" t="s">
        <v>229</v>
      </c>
      <c r="X2538" s="1" t="s">
        <v>230</v>
      </c>
      <c r="Y2538" s="1" t="s">
        <v>153</v>
      </c>
      <c r="Z2538">
        <v>30</v>
      </c>
      <c r="AA2538" s="2">
        <v>45883</v>
      </c>
      <c r="AB2538">
        <v>112324.62</v>
      </c>
      <c r="AC2538">
        <v>133384.04</v>
      </c>
      <c r="AD2538">
        <v>0</v>
      </c>
      <c r="AE2538" s="1" t="s">
        <v>55</v>
      </c>
      <c r="AF2538" s="2">
        <v>46187</v>
      </c>
      <c r="AG2538" s="2">
        <v>45894</v>
      </c>
      <c r="AH2538" s="2"/>
      <c r="AI2538" s="1" t="s">
        <v>56</v>
      </c>
      <c r="AJ2538" s="1" t="s">
        <v>57</v>
      </c>
    </row>
    <row r="2539" spans="1:36">
      <c r="A2539" s="1" t="s">
        <v>14241</v>
      </c>
      <c r="B2539" s="1" t="s">
        <v>14242</v>
      </c>
      <c r="C2539" s="1" t="s">
        <v>14243</v>
      </c>
      <c r="D2539" s="1" t="s">
        <v>371</v>
      </c>
      <c r="E2539" s="1" t="s">
        <v>62</v>
      </c>
      <c r="F2539" s="1" t="s">
        <v>111</v>
      </c>
      <c r="G2539" s="1" t="s">
        <v>112</v>
      </c>
      <c r="H2539" s="1" t="s">
        <v>43</v>
      </c>
      <c r="I2539" s="1" t="s">
        <v>44</v>
      </c>
      <c r="J2539" t="s">
        <v>82</v>
      </c>
      <c r="K2539" t="s">
        <v>83</v>
      </c>
      <c r="L2539" s="1" t="s">
        <v>171</v>
      </c>
      <c r="M2539" s="1" t="s">
        <v>68</v>
      </c>
      <c r="N2539" s="1" t="s">
        <v>69</v>
      </c>
      <c r="O2539" s="1" t="s">
        <v>14244</v>
      </c>
      <c r="P2539" s="1" t="s">
        <v>14245</v>
      </c>
      <c r="Q2539">
        <v>45</v>
      </c>
      <c r="R2539">
        <v>8</v>
      </c>
      <c r="S2539">
        <v>37</v>
      </c>
      <c r="T2539">
        <v>50</v>
      </c>
      <c r="U2539">
        <v>20</v>
      </c>
      <c r="V2539">
        <v>200</v>
      </c>
      <c r="W2539" s="1" t="s">
        <v>151</v>
      </c>
      <c r="X2539" s="1" t="s">
        <v>152</v>
      </c>
      <c r="Y2539" s="1" t="s">
        <v>153</v>
      </c>
      <c r="Z2539">
        <v>34</v>
      </c>
      <c r="AA2539" s="2">
        <v>45888</v>
      </c>
      <c r="AB2539">
        <v>85191.84</v>
      </c>
      <c r="AC2539">
        <v>104907.8</v>
      </c>
      <c r="AD2539">
        <v>3833632.8</v>
      </c>
      <c r="AE2539" s="1" t="s">
        <v>55</v>
      </c>
      <c r="AF2539" s="2">
        <v>46164</v>
      </c>
      <c r="AG2539" s="2">
        <v>45900</v>
      </c>
      <c r="AH2539" s="2"/>
      <c r="AI2539" s="1" t="s">
        <v>129</v>
      </c>
      <c r="AJ2539" s="1" t="s">
        <v>57</v>
      </c>
    </row>
    <row r="2540" spans="1:36">
      <c r="A2540" s="1" t="s">
        <v>14246</v>
      </c>
      <c r="B2540" s="1" t="s">
        <v>14247</v>
      </c>
      <c r="C2540" s="1" t="s">
        <v>14248</v>
      </c>
      <c r="D2540" s="1" t="s">
        <v>521</v>
      </c>
      <c r="E2540" s="1" t="s">
        <v>243</v>
      </c>
      <c r="F2540" s="1" t="s">
        <v>244</v>
      </c>
      <c r="G2540" s="1" t="s">
        <v>778</v>
      </c>
      <c r="H2540" s="1" t="s">
        <v>43</v>
      </c>
      <c r="I2540" s="1" t="s">
        <v>44</v>
      </c>
      <c r="J2540" t="s">
        <v>82</v>
      </c>
      <c r="K2540" t="s">
        <v>83</v>
      </c>
      <c r="L2540" s="1" t="s">
        <v>14249</v>
      </c>
      <c r="M2540" s="1" t="s">
        <v>126</v>
      </c>
      <c r="N2540" s="1" t="s">
        <v>236</v>
      </c>
      <c r="O2540" s="1" t="s">
        <v>14250</v>
      </c>
      <c r="P2540" s="1" t="s">
        <v>14251</v>
      </c>
      <c r="Q2540">
        <v>122</v>
      </c>
      <c r="R2540">
        <v>3</v>
      </c>
      <c r="S2540">
        <v>119</v>
      </c>
      <c r="T2540">
        <v>25</v>
      </c>
      <c r="U2540">
        <v>10</v>
      </c>
      <c r="V2540">
        <v>125</v>
      </c>
      <c r="W2540" s="1" t="s">
        <v>308</v>
      </c>
      <c r="X2540" s="1" t="s">
        <v>309</v>
      </c>
      <c r="Y2540" s="1" t="s">
        <v>74</v>
      </c>
      <c r="Z2540">
        <v>23</v>
      </c>
      <c r="AA2540" s="2">
        <v>45998</v>
      </c>
      <c r="AB2540">
        <v>224756.32</v>
      </c>
      <c r="AC2540">
        <v>311122.67</v>
      </c>
      <c r="AD2540">
        <v>27420271.039999999</v>
      </c>
      <c r="AE2540" s="1" t="s">
        <v>55</v>
      </c>
      <c r="AF2540" s="2">
        <v>46162</v>
      </c>
      <c r="AG2540" s="2">
        <v>46005</v>
      </c>
      <c r="AH2540" s="2"/>
      <c r="AI2540" s="1" t="s">
        <v>91</v>
      </c>
      <c r="AJ2540" s="1" t="s">
        <v>92</v>
      </c>
    </row>
    <row r="2541" spans="1:36">
      <c r="A2541" s="1" t="s">
        <v>14252</v>
      </c>
      <c r="B2541" s="1" t="s">
        <v>14253</v>
      </c>
      <c r="C2541" s="1" t="s">
        <v>14254</v>
      </c>
      <c r="D2541" s="1" t="s">
        <v>662</v>
      </c>
      <c r="E2541" s="1" t="s">
        <v>186</v>
      </c>
      <c r="F2541" s="1" t="s">
        <v>80</v>
      </c>
      <c r="G2541" s="1" t="s">
        <v>176</v>
      </c>
      <c r="H2541" s="1" t="s">
        <v>43</v>
      </c>
      <c r="I2541" s="1" t="s">
        <v>44</v>
      </c>
      <c r="J2541" t="s">
        <v>65</v>
      </c>
      <c r="K2541" t="s">
        <v>66</v>
      </c>
      <c r="L2541" s="1" t="s">
        <v>11819</v>
      </c>
      <c r="M2541" s="1" t="s">
        <v>168</v>
      </c>
      <c r="N2541" s="1" t="s">
        <v>49</v>
      </c>
      <c r="O2541" s="1" t="s">
        <v>14255</v>
      </c>
      <c r="P2541" s="1" t="s">
        <v>14256</v>
      </c>
      <c r="Q2541">
        <v>94</v>
      </c>
      <c r="R2541">
        <v>5</v>
      </c>
      <c r="S2541">
        <v>89</v>
      </c>
      <c r="T2541">
        <v>40</v>
      </c>
      <c r="U2541">
        <v>16</v>
      </c>
      <c r="V2541">
        <v>240</v>
      </c>
      <c r="W2541" s="1" t="s">
        <v>444</v>
      </c>
      <c r="X2541" s="1" t="s">
        <v>445</v>
      </c>
      <c r="Y2541" s="1" t="s">
        <v>74</v>
      </c>
      <c r="Z2541">
        <v>20</v>
      </c>
      <c r="AA2541" s="2">
        <v>45916</v>
      </c>
      <c r="AB2541">
        <v>534260.18999999994</v>
      </c>
      <c r="AC2541">
        <v>639941.37</v>
      </c>
      <c r="AD2541">
        <v>50220457.859999999</v>
      </c>
      <c r="AE2541" s="1" t="s">
        <v>55</v>
      </c>
      <c r="AF2541" s="2">
        <v>46151</v>
      </c>
      <c r="AG2541" s="2">
        <v>45931</v>
      </c>
      <c r="AH2541" s="2"/>
      <c r="AI2541" s="1" t="s">
        <v>91</v>
      </c>
      <c r="AJ2541" s="1" t="s">
        <v>92</v>
      </c>
    </row>
    <row r="2542" spans="1:36">
      <c r="A2542" s="1" t="s">
        <v>14257</v>
      </c>
      <c r="B2542" s="1" t="s">
        <v>14258</v>
      </c>
      <c r="C2542" s="1" t="s">
        <v>14259</v>
      </c>
      <c r="D2542" s="1" t="s">
        <v>508</v>
      </c>
      <c r="E2542" s="1" t="s">
        <v>146</v>
      </c>
      <c r="F2542" s="1" t="s">
        <v>244</v>
      </c>
      <c r="G2542" s="1" t="s">
        <v>509</v>
      </c>
      <c r="H2542" s="1" t="s">
        <v>43</v>
      </c>
      <c r="I2542" s="1" t="s">
        <v>44</v>
      </c>
      <c r="J2542" t="s">
        <v>65</v>
      </c>
      <c r="K2542" t="s">
        <v>66</v>
      </c>
      <c r="L2542" s="1" t="s">
        <v>171</v>
      </c>
      <c r="M2542" s="1" t="s">
        <v>100</v>
      </c>
      <c r="N2542" s="1" t="s">
        <v>278</v>
      </c>
      <c r="O2542" s="1" t="s">
        <v>14260</v>
      </c>
      <c r="P2542" s="1" t="s">
        <v>14261</v>
      </c>
      <c r="Q2542">
        <v>32</v>
      </c>
      <c r="R2542">
        <v>11</v>
      </c>
      <c r="S2542">
        <v>21</v>
      </c>
      <c r="T2542">
        <v>60</v>
      </c>
      <c r="U2542">
        <v>18</v>
      </c>
      <c r="V2542">
        <v>600</v>
      </c>
      <c r="W2542" s="1" t="s">
        <v>181</v>
      </c>
      <c r="X2542" s="1" t="s">
        <v>182</v>
      </c>
      <c r="Y2542" s="1" t="s">
        <v>54</v>
      </c>
      <c r="Z2542">
        <v>9</v>
      </c>
      <c r="AA2542" s="2">
        <v>46135</v>
      </c>
      <c r="AB2542">
        <v>273286.68</v>
      </c>
      <c r="AC2542">
        <v>349927.09</v>
      </c>
      <c r="AD2542">
        <v>8745173.7599999998</v>
      </c>
      <c r="AE2542" s="1" t="s">
        <v>55</v>
      </c>
      <c r="AF2542" s="2">
        <v>46185</v>
      </c>
      <c r="AG2542" s="2">
        <v>46140</v>
      </c>
      <c r="AH2542" s="2"/>
      <c r="AI2542" s="1" t="s">
        <v>129</v>
      </c>
      <c r="AJ2542" s="1" t="s">
        <v>57</v>
      </c>
    </row>
    <row r="2543" spans="1:36">
      <c r="A2543" s="1" t="s">
        <v>14262</v>
      </c>
      <c r="B2543" s="1" t="s">
        <v>14263</v>
      </c>
      <c r="C2543" s="1" t="s">
        <v>14264</v>
      </c>
      <c r="D2543" s="1" t="s">
        <v>740</v>
      </c>
      <c r="E2543" s="1" t="s">
        <v>275</v>
      </c>
      <c r="F2543" s="1" t="s">
        <v>622</v>
      </c>
      <c r="G2543" s="1" t="s">
        <v>623</v>
      </c>
      <c r="H2543" s="1" t="s">
        <v>43</v>
      </c>
      <c r="I2543" s="1" t="s">
        <v>44</v>
      </c>
      <c r="J2543" t="s">
        <v>65</v>
      </c>
      <c r="K2543" t="s">
        <v>66</v>
      </c>
      <c r="L2543" s="1" t="s">
        <v>14265</v>
      </c>
      <c r="M2543" s="1" t="s">
        <v>139</v>
      </c>
      <c r="N2543" s="1" t="s">
        <v>69</v>
      </c>
      <c r="O2543" s="1" t="s">
        <v>14266</v>
      </c>
      <c r="P2543" s="1" t="s">
        <v>14267</v>
      </c>
      <c r="Q2543">
        <v>23</v>
      </c>
      <c r="R2543">
        <v>9</v>
      </c>
      <c r="S2543">
        <v>14</v>
      </c>
      <c r="T2543">
        <v>30</v>
      </c>
      <c r="U2543">
        <v>15</v>
      </c>
      <c r="V2543">
        <v>240</v>
      </c>
      <c r="W2543" s="1" t="s">
        <v>229</v>
      </c>
      <c r="X2543" s="1" t="s">
        <v>230</v>
      </c>
      <c r="Y2543" s="1" t="s">
        <v>153</v>
      </c>
      <c r="Z2543">
        <v>33</v>
      </c>
      <c r="AA2543" s="2">
        <v>45735</v>
      </c>
      <c r="AB2543">
        <v>423567.56</v>
      </c>
      <c r="AC2543">
        <v>563194.52</v>
      </c>
      <c r="AD2543">
        <v>9742053.8800000008</v>
      </c>
      <c r="AE2543" s="1" t="s">
        <v>55</v>
      </c>
      <c r="AF2543" s="2">
        <v>46166</v>
      </c>
      <c r="AG2543" s="2">
        <v>45738</v>
      </c>
      <c r="AH2543" s="2"/>
      <c r="AI2543" s="1" t="s">
        <v>129</v>
      </c>
      <c r="AJ2543" s="1" t="s">
        <v>57</v>
      </c>
    </row>
    <row r="2544" spans="1:36">
      <c r="A2544" s="1" t="s">
        <v>14268</v>
      </c>
      <c r="B2544" s="1" t="s">
        <v>14269</v>
      </c>
      <c r="C2544" s="1" t="s">
        <v>14270</v>
      </c>
      <c r="D2544" s="1" t="s">
        <v>521</v>
      </c>
      <c r="E2544" s="1" t="s">
        <v>243</v>
      </c>
      <c r="F2544" s="1" t="s">
        <v>244</v>
      </c>
      <c r="G2544" s="1" t="s">
        <v>778</v>
      </c>
      <c r="H2544" s="1" t="s">
        <v>43</v>
      </c>
      <c r="I2544" s="1" t="s">
        <v>44</v>
      </c>
      <c r="J2544" t="s">
        <v>65</v>
      </c>
      <c r="K2544" t="s">
        <v>66</v>
      </c>
      <c r="L2544" s="1" t="s">
        <v>14271</v>
      </c>
      <c r="M2544" s="1" t="s">
        <v>168</v>
      </c>
      <c r="N2544" s="1" t="s">
        <v>178</v>
      </c>
      <c r="O2544" s="1" t="s">
        <v>14272</v>
      </c>
      <c r="P2544" s="1" t="s">
        <v>14273</v>
      </c>
      <c r="Q2544">
        <v>200</v>
      </c>
      <c r="R2544">
        <v>28</v>
      </c>
      <c r="S2544">
        <v>172</v>
      </c>
      <c r="T2544">
        <v>75</v>
      </c>
      <c r="U2544">
        <v>37</v>
      </c>
      <c r="V2544">
        <v>375</v>
      </c>
      <c r="W2544" s="1" t="s">
        <v>444</v>
      </c>
      <c r="X2544" s="1" t="s">
        <v>445</v>
      </c>
      <c r="Y2544" s="1" t="s">
        <v>74</v>
      </c>
      <c r="Z2544">
        <v>22</v>
      </c>
      <c r="AA2544" s="2">
        <v>45778</v>
      </c>
      <c r="AB2544">
        <v>12909.8</v>
      </c>
      <c r="AC2544">
        <v>18522.39</v>
      </c>
      <c r="AD2544">
        <v>2581960</v>
      </c>
      <c r="AE2544" s="1" t="s">
        <v>55</v>
      </c>
      <c r="AF2544" s="2">
        <v>46182</v>
      </c>
      <c r="AG2544" s="2">
        <v>45782</v>
      </c>
      <c r="AH2544" s="2"/>
      <c r="AI2544" s="1" t="s">
        <v>91</v>
      </c>
      <c r="AJ2544" s="1" t="s">
        <v>92</v>
      </c>
    </row>
    <row r="2545" spans="1:36">
      <c r="A2545" s="1" t="s">
        <v>14274</v>
      </c>
      <c r="B2545" s="1" t="s">
        <v>14275</v>
      </c>
      <c r="C2545" s="1" t="s">
        <v>14276</v>
      </c>
      <c r="D2545" s="1" t="s">
        <v>133</v>
      </c>
      <c r="E2545" s="1" t="s">
        <v>134</v>
      </c>
      <c r="F2545" s="1" t="s">
        <v>135</v>
      </c>
      <c r="G2545" s="1" t="s">
        <v>706</v>
      </c>
      <c r="H2545" s="1" t="s">
        <v>137</v>
      </c>
      <c r="I2545" s="1" t="s">
        <v>44</v>
      </c>
      <c r="J2545" t="s">
        <v>45</v>
      </c>
      <c r="K2545" t="s">
        <v>46</v>
      </c>
      <c r="L2545" s="1" t="s">
        <v>14277</v>
      </c>
      <c r="M2545" s="1" t="s">
        <v>114</v>
      </c>
      <c r="N2545" s="1" t="s">
        <v>69</v>
      </c>
      <c r="O2545" s="1" t="s">
        <v>14278</v>
      </c>
      <c r="P2545" s="1" t="s">
        <v>14279</v>
      </c>
      <c r="Q2545">
        <v>86</v>
      </c>
      <c r="R2545">
        <v>31</v>
      </c>
      <c r="S2545">
        <v>55</v>
      </c>
      <c r="T2545">
        <v>40</v>
      </c>
      <c r="U2545">
        <v>16</v>
      </c>
      <c r="V2545">
        <v>200</v>
      </c>
      <c r="W2545" s="1" t="s">
        <v>181</v>
      </c>
      <c r="X2545" s="1" t="s">
        <v>182</v>
      </c>
      <c r="Y2545" s="1" t="s">
        <v>54</v>
      </c>
      <c r="Z2545">
        <v>9</v>
      </c>
      <c r="AA2545" s="2">
        <v>46142</v>
      </c>
      <c r="AB2545">
        <v>12611.75</v>
      </c>
      <c r="AC2545">
        <v>19543.330000000002</v>
      </c>
      <c r="AD2545">
        <v>1084610.5</v>
      </c>
      <c r="AE2545" s="1" t="s">
        <v>55</v>
      </c>
      <c r="AF2545" s="2">
        <v>46191</v>
      </c>
      <c r="AG2545" s="2">
        <v>46145</v>
      </c>
      <c r="AH2545" s="2">
        <v>46693</v>
      </c>
      <c r="AI2545" s="1" t="s">
        <v>91</v>
      </c>
      <c r="AJ2545" s="1" t="s">
        <v>92</v>
      </c>
    </row>
    <row r="2546" spans="1:36">
      <c r="A2546" s="1" t="s">
        <v>14280</v>
      </c>
      <c r="B2546" s="1" t="s">
        <v>14281</v>
      </c>
      <c r="C2546" s="1" t="s">
        <v>14282</v>
      </c>
      <c r="D2546" s="1" t="s">
        <v>303</v>
      </c>
      <c r="E2546" s="1" t="s">
        <v>146</v>
      </c>
      <c r="F2546" s="1" t="s">
        <v>63</v>
      </c>
      <c r="G2546" s="1" t="s">
        <v>304</v>
      </c>
      <c r="H2546" s="1" t="s">
        <v>43</v>
      </c>
      <c r="I2546" s="1" t="s">
        <v>44</v>
      </c>
      <c r="J2546" t="s">
        <v>82</v>
      </c>
      <c r="K2546" t="s">
        <v>83</v>
      </c>
      <c r="L2546" s="1" t="s">
        <v>14283</v>
      </c>
      <c r="M2546" s="1" t="s">
        <v>168</v>
      </c>
      <c r="N2546" s="1" t="s">
        <v>236</v>
      </c>
      <c r="O2546" s="1" t="s">
        <v>14284</v>
      </c>
      <c r="P2546" s="1" t="s">
        <v>6885</v>
      </c>
      <c r="Q2546">
        <v>31</v>
      </c>
      <c r="R2546">
        <v>1</v>
      </c>
      <c r="S2546">
        <v>30</v>
      </c>
      <c r="T2546">
        <v>30</v>
      </c>
      <c r="U2546">
        <v>9</v>
      </c>
      <c r="V2546">
        <v>150</v>
      </c>
      <c r="W2546" s="1" t="s">
        <v>259</v>
      </c>
      <c r="X2546" s="1" t="s">
        <v>260</v>
      </c>
      <c r="Y2546" s="1" t="s">
        <v>54</v>
      </c>
      <c r="Z2546">
        <v>11</v>
      </c>
      <c r="AA2546" s="2">
        <v>45887</v>
      </c>
      <c r="AB2546">
        <v>127159.11</v>
      </c>
      <c r="AC2546">
        <v>172934.46</v>
      </c>
      <c r="AD2546">
        <v>3941932.41</v>
      </c>
      <c r="AE2546" s="1" t="s">
        <v>55</v>
      </c>
      <c r="AF2546" s="2">
        <v>46175</v>
      </c>
      <c r="AG2546" s="2">
        <v>45899</v>
      </c>
      <c r="AH2546" s="2">
        <v>46286</v>
      </c>
      <c r="AI2546" s="1" t="s">
        <v>91</v>
      </c>
      <c r="AJ2546" s="1" t="s">
        <v>92</v>
      </c>
    </row>
    <row r="2547" spans="1:36">
      <c r="A2547" s="1" t="s">
        <v>14285</v>
      </c>
      <c r="B2547" s="1" t="s">
        <v>14286</v>
      </c>
      <c r="C2547" s="1" t="s">
        <v>14287</v>
      </c>
      <c r="D2547" s="1" t="s">
        <v>320</v>
      </c>
      <c r="E2547" s="1" t="s">
        <v>40</v>
      </c>
      <c r="F2547" s="1" t="s">
        <v>123</v>
      </c>
      <c r="G2547" s="1" t="s">
        <v>200</v>
      </c>
      <c r="H2547" s="1" t="s">
        <v>43</v>
      </c>
      <c r="I2547" s="1" t="s">
        <v>44</v>
      </c>
      <c r="J2547" t="s">
        <v>65</v>
      </c>
      <c r="K2547" t="s">
        <v>66</v>
      </c>
      <c r="L2547" s="1" t="s">
        <v>14288</v>
      </c>
      <c r="M2547" s="1" t="s">
        <v>100</v>
      </c>
      <c r="N2547" s="1" t="s">
        <v>178</v>
      </c>
      <c r="O2547" s="1" t="s">
        <v>14289</v>
      </c>
      <c r="P2547" s="1" t="s">
        <v>14290</v>
      </c>
      <c r="Q2547">
        <v>48</v>
      </c>
      <c r="R2547">
        <v>8</v>
      </c>
      <c r="S2547">
        <v>40</v>
      </c>
      <c r="T2547">
        <v>10</v>
      </c>
      <c r="U2547">
        <v>5</v>
      </c>
      <c r="V2547">
        <v>80</v>
      </c>
      <c r="W2547" s="1" t="s">
        <v>52</v>
      </c>
      <c r="X2547" s="1" t="s">
        <v>53</v>
      </c>
      <c r="Y2547" s="1" t="s">
        <v>54</v>
      </c>
      <c r="Z2547">
        <v>3</v>
      </c>
      <c r="AA2547" s="2">
        <v>45997</v>
      </c>
      <c r="AB2547">
        <v>268312.53999999998</v>
      </c>
      <c r="AC2547">
        <v>353112.04</v>
      </c>
      <c r="AD2547">
        <v>12879001.92</v>
      </c>
      <c r="AE2547" s="1" t="s">
        <v>55</v>
      </c>
      <c r="AF2547" s="2">
        <v>46146</v>
      </c>
      <c r="AG2547" s="2">
        <v>46008</v>
      </c>
      <c r="AH2547" s="2"/>
      <c r="AI2547" s="1" t="s">
        <v>91</v>
      </c>
      <c r="AJ2547" s="1" t="s">
        <v>92</v>
      </c>
    </row>
    <row r="2548" spans="1:36">
      <c r="A2548" s="1" t="s">
        <v>14291</v>
      </c>
      <c r="B2548" s="1" t="s">
        <v>14292</v>
      </c>
      <c r="C2548" s="1" t="s">
        <v>9080</v>
      </c>
      <c r="D2548" s="1" t="s">
        <v>216</v>
      </c>
      <c r="E2548" s="1" t="s">
        <v>134</v>
      </c>
      <c r="F2548" s="1" t="s">
        <v>217</v>
      </c>
      <c r="G2548" s="1" t="s">
        <v>255</v>
      </c>
      <c r="H2548" s="1" t="s">
        <v>43</v>
      </c>
      <c r="I2548" s="1" t="s">
        <v>44</v>
      </c>
      <c r="J2548" t="s">
        <v>82</v>
      </c>
      <c r="K2548" t="s">
        <v>83</v>
      </c>
      <c r="L2548" s="1" t="s">
        <v>342</v>
      </c>
      <c r="M2548" s="1" t="s">
        <v>168</v>
      </c>
      <c r="N2548" s="1" t="s">
        <v>236</v>
      </c>
      <c r="O2548" s="1" t="s">
        <v>14293</v>
      </c>
      <c r="P2548" s="1" t="s">
        <v>14294</v>
      </c>
      <c r="Q2548">
        <v>95</v>
      </c>
      <c r="R2548">
        <v>36</v>
      </c>
      <c r="S2548">
        <v>59</v>
      </c>
      <c r="T2548">
        <v>25</v>
      </c>
      <c r="U2548">
        <v>12</v>
      </c>
      <c r="V2548">
        <v>125</v>
      </c>
      <c r="W2548" s="1" t="s">
        <v>308</v>
      </c>
      <c r="X2548" s="1" t="s">
        <v>309</v>
      </c>
      <c r="Y2548" s="1" t="s">
        <v>74</v>
      </c>
      <c r="Z2548">
        <v>24</v>
      </c>
      <c r="AA2548" s="2">
        <v>45926</v>
      </c>
      <c r="AB2548">
        <v>468925.44</v>
      </c>
      <c r="AC2548">
        <v>640026.62</v>
      </c>
      <c r="AD2548">
        <v>44547916.799999997</v>
      </c>
      <c r="AE2548" s="1" t="s">
        <v>55</v>
      </c>
      <c r="AF2548" s="2">
        <v>46173</v>
      </c>
      <c r="AG2548" s="2">
        <v>45928</v>
      </c>
      <c r="AH2548" s="2"/>
      <c r="AI2548" s="1" t="s">
        <v>91</v>
      </c>
      <c r="AJ2548" s="1" t="s">
        <v>92</v>
      </c>
    </row>
    <row r="2549" spans="1:36">
      <c r="A2549" s="1" t="s">
        <v>14295</v>
      </c>
      <c r="B2549" s="1" t="s">
        <v>14296</v>
      </c>
      <c r="C2549" s="1" t="s">
        <v>14297</v>
      </c>
      <c r="D2549" s="1" t="s">
        <v>371</v>
      </c>
      <c r="E2549" s="1" t="s">
        <v>62</v>
      </c>
      <c r="F2549" s="1" t="s">
        <v>111</v>
      </c>
      <c r="G2549" s="1" t="s">
        <v>187</v>
      </c>
      <c r="H2549" s="1" t="s">
        <v>43</v>
      </c>
      <c r="I2549" s="1" t="s">
        <v>44</v>
      </c>
      <c r="J2549" t="s">
        <v>65</v>
      </c>
      <c r="K2549" t="s">
        <v>66</v>
      </c>
      <c r="L2549" s="1" t="s">
        <v>7140</v>
      </c>
      <c r="M2549" s="1" t="s">
        <v>168</v>
      </c>
      <c r="N2549" s="1" t="s">
        <v>203</v>
      </c>
      <c r="O2549" s="1" t="s">
        <v>14298</v>
      </c>
      <c r="P2549" s="1" t="s">
        <v>14299</v>
      </c>
      <c r="Q2549">
        <v>2</v>
      </c>
      <c r="R2549">
        <v>0</v>
      </c>
      <c r="S2549">
        <v>2</v>
      </c>
      <c r="T2549">
        <v>25</v>
      </c>
      <c r="U2549">
        <v>12</v>
      </c>
      <c r="V2549">
        <v>150</v>
      </c>
      <c r="W2549" s="1" t="s">
        <v>52</v>
      </c>
      <c r="X2549" s="1" t="s">
        <v>53</v>
      </c>
      <c r="Y2549" s="1" t="s">
        <v>54</v>
      </c>
      <c r="Z2549">
        <v>7</v>
      </c>
      <c r="AA2549" s="2">
        <v>45967</v>
      </c>
      <c r="AB2549">
        <v>239471.24</v>
      </c>
      <c r="AC2549">
        <v>321234.02</v>
      </c>
      <c r="AD2549">
        <v>478942.48</v>
      </c>
      <c r="AE2549" s="1" t="s">
        <v>55</v>
      </c>
      <c r="AF2549" s="2">
        <v>46183</v>
      </c>
      <c r="AG2549" s="2">
        <v>45976</v>
      </c>
      <c r="AH2549" s="2"/>
      <c r="AI2549" s="1" t="s">
        <v>129</v>
      </c>
      <c r="AJ2549" s="1" t="s">
        <v>57</v>
      </c>
    </row>
    <row r="2550" spans="1:36">
      <c r="A2550" s="1" t="s">
        <v>14300</v>
      </c>
      <c r="B2550" s="1" t="s">
        <v>14301</v>
      </c>
      <c r="C2550" s="1" t="s">
        <v>14302</v>
      </c>
      <c r="D2550" s="1" t="s">
        <v>1015</v>
      </c>
      <c r="E2550" s="1" t="s">
        <v>62</v>
      </c>
      <c r="F2550" s="1" t="s">
        <v>80</v>
      </c>
      <c r="G2550" s="1" t="s">
        <v>176</v>
      </c>
      <c r="H2550" s="1" t="s">
        <v>43</v>
      </c>
      <c r="I2550" s="1" t="s">
        <v>201</v>
      </c>
      <c r="J2550" t="s">
        <v>82</v>
      </c>
      <c r="K2550" t="s">
        <v>83</v>
      </c>
      <c r="L2550" s="1" t="s">
        <v>14303</v>
      </c>
      <c r="M2550" s="1" t="s">
        <v>126</v>
      </c>
      <c r="N2550" s="1" t="s">
        <v>278</v>
      </c>
      <c r="O2550" s="1" t="s">
        <v>14304</v>
      </c>
      <c r="P2550" s="1" t="s">
        <v>14305</v>
      </c>
      <c r="Q2550">
        <v>45</v>
      </c>
      <c r="R2550">
        <v>12</v>
      </c>
      <c r="S2550">
        <v>33</v>
      </c>
      <c r="T2550">
        <v>15</v>
      </c>
      <c r="U2550">
        <v>4</v>
      </c>
      <c r="V2550">
        <v>75</v>
      </c>
      <c r="W2550" s="1" t="s">
        <v>88</v>
      </c>
      <c r="X2550" s="1" t="s">
        <v>89</v>
      </c>
      <c r="Y2550" s="1" t="s">
        <v>90</v>
      </c>
      <c r="Z2550">
        <v>31</v>
      </c>
      <c r="AA2550" s="2">
        <v>45813</v>
      </c>
      <c r="AB2550">
        <v>981981.81</v>
      </c>
      <c r="AC2550">
        <v>1320460.1399999999</v>
      </c>
      <c r="AD2550">
        <v>44189181.450000003</v>
      </c>
      <c r="AE2550" s="1" t="s">
        <v>55</v>
      </c>
      <c r="AF2550" s="2">
        <v>46159</v>
      </c>
      <c r="AG2550" s="2">
        <v>45825</v>
      </c>
      <c r="AH2550" s="2"/>
      <c r="AI2550" s="1" t="s">
        <v>91</v>
      </c>
      <c r="AJ2550" s="1" t="s">
        <v>92</v>
      </c>
    </row>
    <row r="2551" spans="1:36">
      <c r="A2551" s="1" t="s">
        <v>14306</v>
      </c>
      <c r="B2551" s="1" t="s">
        <v>14307</v>
      </c>
      <c r="C2551" s="1" t="s">
        <v>14308</v>
      </c>
      <c r="D2551" s="1" t="s">
        <v>61</v>
      </c>
      <c r="E2551" s="1" t="s">
        <v>62</v>
      </c>
      <c r="F2551" s="1" t="s">
        <v>63</v>
      </c>
      <c r="G2551" s="1" t="s">
        <v>64</v>
      </c>
      <c r="H2551" s="1" t="s">
        <v>43</v>
      </c>
      <c r="I2551" s="1" t="s">
        <v>44</v>
      </c>
      <c r="J2551" t="s">
        <v>65</v>
      </c>
      <c r="K2551" t="s">
        <v>66</v>
      </c>
      <c r="L2551" s="1" t="s">
        <v>9141</v>
      </c>
      <c r="M2551" s="1" t="s">
        <v>168</v>
      </c>
      <c r="N2551" s="1" t="s">
        <v>115</v>
      </c>
      <c r="O2551" s="1" t="s">
        <v>14309</v>
      </c>
      <c r="P2551" s="1" t="s">
        <v>14310</v>
      </c>
      <c r="Q2551">
        <v>156</v>
      </c>
      <c r="R2551">
        <v>12</v>
      </c>
      <c r="S2551">
        <v>144</v>
      </c>
      <c r="T2551">
        <v>15</v>
      </c>
      <c r="U2551">
        <v>7</v>
      </c>
      <c r="V2551">
        <v>150</v>
      </c>
      <c r="W2551" s="1" t="s">
        <v>161</v>
      </c>
      <c r="X2551" s="1" t="s">
        <v>162</v>
      </c>
      <c r="Y2551" s="1" t="s">
        <v>54</v>
      </c>
      <c r="Z2551">
        <v>6</v>
      </c>
      <c r="AA2551" s="2">
        <v>46147</v>
      </c>
      <c r="AB2551">
        <v>57763.49</v>
      </c>
      <c r="AC2551">
        <v>74910.75</v>
      </c>
      <c r="AD2551">
        <v>9011104.4399999995</v>
      </c>
      <c r="AE2551" s="1" t="s">
        <v>55</v>
      </c>
      <c r="AF2551" s="2">
        <v>46202</v>
      </c>
      <c r="AG2551" s="2">
        <v>46158</v>
      </c>
      <c r="AH2551" s="2">
        <v>46314</v>
      </c>
      <c r="AI2551" s="1" t="s">
        <v>410</v>
      </c>
      <c r="AJ2551" s="1" t="s">
        <v>92</v>
      </c>
    </row>
    <row r="2552" spans="1:36">
      <c r="A2552" s="1" t="s">
        <v>14311</v>
      </c>
      <c r="B2552" s="1" t="s">
        <v>14312</v>
      </c>
      <c r="C2552" s="1" t="s">
        <v>14313</v>
      </c>
      <c r="D2552" s="1" t="s">
        <v>1135</v>
      </c>
      <c r="E2552" s="1" t="s">
        <v>122</v>
      </c>
      <c r="F2552" s="1" t="s">
        <v>123</v>
      </c>
      <c r="G2552" s="1" t="s">
        <v>124</v>
      </c>
      <c r="H2552" s="1" t="s">
        <v>43</v>
      </c>
      <c r="I2552" s="1" t="s">
        <v>44</v>
      </c>
      <c r="J2552" t="s">
        <v>65</v>
      </c>
      <c r="K2552" t="s">
        <v>66</v>
      </c>
      <c r="L2552" s="1" t="s">
        <v>14314</v>
      </c>
      <c r="M2552" s="1" t="s">
        <v>68</v>
      </c>
      <c r="N2552" s="1" t="s">
        <v>278</v>
      </c>
      <c r="O2552" s="1" t="s">
        <v>14315</v>
      </c>
      <c r="P2552" s="1" t="s">
        <v>14316</v>
      </c>
      <c r="Q2552">
        <v>0</v>
      </c>
      <c r="R2552">
        <v>0</v>
      </c>
      <c r="S2552">
        <v>0</v>
      </c>
      <c r="T2552">
        <v>40</v>
      </c>
      <c r="U2552">
        <v>16</v>
      </c>
      <c r="V2552">
        <v>160</v>
      </c>
      <c r="W2552" s="1" t="s">
        <v>444</v>
      </c>
      <c r="X2552" s="1" t="s">
        <v>445</v>
      </c>
      <c r="Y2552" s="1" t="s">
        <v>74</v>
      </c>
      <c r="Z2552">
        <v>21</v>
      </c>
      <c r="AA2552" s="2">
        <v>46169</v>
      </c>
      <c r="AB2552">
        <v>239112.79</v>
      </c>
      <c r="AC2552">
        <v>345345.58</v>
      </c>
      <c r="AD2552">
        <v>0</v>
      </c>
      <c r="AE2552" s="1" t="s">
        <v>55</v>
      </c>
      <c r="AF2552" s="2">
        <v>46160</v>
      </c>
      <c r="AG2552" s="2">
        <v>46180</v>
      </c>
      <c r="AH2552" s="2"/>
      <c r="AI2552" s="1" t="s">
        <v>56</v>
      </c>
      <c r="AJ2552" s="1" t="s">
        <v>57</v>
      </c>
    </row>
    <row r="2553" spans="1:36">
      <c r="A2553" s="1" t="s">
        <v>14317</v>
      </c>
      <c r="B2553" s="1" t="s">
        <v>14318</v>
      </c>
      <c r="C2553" s="1" t="s">
        <v>14319</v>
      </c>
      <c r="D2553" s="1" t="s">
        <v>486</v>
      </c>
      <c r="E2553" s="1" t="s">
        <v>254</v>
      </c>
      <c r="F2553" s="1" t="s">
        <v>217</v>
      </c>
      <c r="G2553" s="1" t="s">
        <v>218</v>
      </c>
      <c r="H2553" s="1" t="s">
        <v>43</v>
      </c>
      <c r="I2553" s="1" t="s">
        <v>44</v>
      </c>
      <c r="J2553" t="s">
        <v>45</v>
      </c>
      <c r="K2553" t="s">
        <v>46</v>
      </c>
      <c r="L2553" s="1" t="s">
        <v>6628</v>
      </c>
      <c r="M2553" s="1" t="s">
        <v>168</v>
      </c>
      <c r="N2553" s="1" t="s">
        <v>178</v>
      </c>
      <c r="O2553" s="1" t="s">
        <v>14320</v>
      </c>
      <c r="P2553" s="1" t="s">
        <v>13547</v>
      </c>
      <c r="Q2553">
        <v>41</v>
      </c>
      <c r="R2553">
        <v>9</v>
      </c>
      <c r="S2553">
        <v>32</v>
      </c>
      <c r="T2553">
        <v>30</v>
      </c>
      <c r="U2553">
        <v>15</v>
      </c>
      <c r="V2553">
        <v>150</v>
      </c>
      <c r="W2553" s="1" t="s">
        <v>52</v>
      </c>
      <c r="X2553" s="1" t="s">
        <v>53</v>
      </c>
      <c r="Y2553" s="1" t="s">
        <v>54</v>
      </c>
      <c r="Z2553">
        <v>4</v>
      </c>
      <c r="AA2553" s="2">
        <v>45761</v>
      </c>
      <c r="AB2553">
        <v>103648.95</v>
      </c>
      <c r="AC2553">
        <v>131173.20000000001</v>
      </c>
      <c r="AD2553">
        <v>4249606.95</v>
      </c>
      <c r="AE2553" s="1" t="s">
        <v>55</v>
      </c>
      <c r="AF2553" s="2">
        <v>46171</v>
      </c>
      <c r="AG2553" s="2">
        <v>45773</v>
      </c>
      <c r="AH2553" s="2"/>
      <c r="AI2553" s="1" t="s">
        <v>91</v>
      </c>
      <c r="AJ2553" s="1" t="s">
        <v>92</v>
      </c>
    </row>
    <row r="2554" spans="1:36">
      <c r="A2554" s="1" t="s">
        <v>14321</v>
      </c>
      <c r="B2554" s="1" t="s">
        <v>14322</v>
      </c>
      <c r="C2554" s="1" t="s">
        <v>14323</v>
      </c>
      <c r="D2554" s="1" t="s">
        <v>413</v>
      </c>
      <c r="E2554" s="1" t="s">
        <v>146</v>
      </c>
      <c r="F2554" s="1" t="s">
        <v>244</v>
      </c>
      <c r="G2554" s="1" t="s">
        <v>509</v>
      </c>
      <c r="H2554" s="1" t="s">
        <v>43</v>
      </c>
      <c r="I2554" s="1" t="s">
        <v>44</v>
      </c>
      <c r="J2554" t="s">
        <v>45</v>
      </c>
      <c r="K2554" t="s">
        <v>46</v>
      </c>
      <c r="L2554" s="1" t="s">
        <v>14324</v>
      </c>
      <c r="M2554" s="1" t="s">
        <v>48</v>
      </c>
      <c r="N2554" s="1" t="s">
        <v>49</v>
      </c>
      <c r="O2554" s="1" t="s">
        <v>14325</v>
      </c>
      <c r="P2554" s="1" t="s">
        <v>14326</v>
      </c>
      <c r="Q2554">
        <v>150</v>
      </c>
      <c r="R2554">
        <v>23</v>
      </c>
      <c r="S2554">
        <v>127</v>
      </c>
      <c r="T2554">
        <v>50</v>
      </c>
      <c r="U2554">
        <v>20</v>
      </c>
      <c r="V2554">
        <v>200</v>
      </c>
      <c r="W2554" s="1" t="s">
        <v>181</v>
      </c>
      <c r="X2554" s="1" t="s">
        <v>182</v>
      </c>
      <c r="Y2554" s="1" t="s">
        <v>54</v>
      </c>
      <c r="Z2554">
        <v>9</v>
      </c>
      <c r="AA2554" s="2">
        <v>45823</v>
      </c>
      <c r="AB2554">
        <v>280060.33</v>
      </c>
      <c r="AC2554">
        <v>382288.58</v>
      </c>
      <c r="AD2554">
        <v>42009049.5</v>
      </c>
      <c r="AE2554" s="1" t="s">
        <v>55</v>
      </c>
      <c r="AF2554" s="2">
        <v>46179</v>
      </c>
      <c r="AG2554" s="2">
        <v>45831</v>
      </c>
      <c r="AH2554" s="2"/>
      <c r="AI2554" s="1" t="s">
        <v>91</v>
      </c>
      <c r="AJ2554" s="1" t="s">
        <v>92</v>
      </c>
    </row>
    <row r="2555" spans="1:36">
      <c r="A2555" s="1" t="s">
        <v>14327</v>
      </c>
      <c r="B2555" s="1" t="s">
        <v>14328</v>
      </c>
      <c r="C2555" s="1" t="s">
        <v>14329</v>
      </c>
      <c r="D2555" s="1" t="s">
        <v>564</v>
      </c>
      <c r="E2555" s="1" t="s">
        <v>265</v>
      </c>
      <c r="F2555" s="1" t="s">
        <v>266</v>
      </c>
      <c r="G2555" s="1" t="s">
        <v>276</v>
      </c>
      <c r="H2555" s="1" t="s">
        <v>43</v>
      </c>
      <c r="I2555" s="1" t="s">
        <v>44</v>
      </c>
      <c r="J2555" t="s">
        <v>45</v>
      </c>
      <c r="K2555" t="s">
        <v>46</v>
      </c>
      <c r="L2555" s="1" t="s">
        <v>3571</v>
      </c>
      <c r="M2555" s="1" t="s">
        <v>100</v>
      </c>
      <c r="N2555" s="1" t="s">
        <v>203</v>
      </c>
      <c r="O2555" s="1" t="s">
        <v>14330</v>
      </c>
      <c r="P2555" s="1" t="s">
        <v>14331</v>
      </c>
      <c r="Q2555">
        <v>63</v>
      </c>
      <c r="R2555">
        <v>3</v>
      </c>
      <c r="S2555">
        <v>60</v>
      </c>
      <c r="T2555">
        <v>30</v>
      </c>
      <c r="U2555">
        <v>12</v>
      </c>
      <c r="V2555">
        <v>120</v>
      </c>
      <c r="W2555" s="1" t="s">
        <v>259</v>
      </c>
      <c r="X2555" s="1" t="s">
        <v>260</v>
      </c>
      <c r="Y2555" s="1" t="s">
        <v>54</v>
      </c>
      <c r="Z2555">
        <v>10</v>
      </c>
      <c r="AA2555" s="2">
        <v>46024</v>
      </c>
      <c r="AB2555">
        <v>448391.66</v>
      </c>
      <c r="AC2555">
        <v>662234.5</v>
      </c>
      <c r="AD2555">
        <v>28248674.579999998</v>
      </c>
      <c r="AE2555" s="1" t="s">
        <v>55</v>
      </c>
      <c r="AF2555" s="2">
        <v>46201</v>
      </c>
      <c r="AG2555" s="2">
        <v>46029</v>
      </c>
      <c r="AH2555" s="2"/>
      <c r="AI2555" s="1" t="s">
        <v>91</v>
      </c>
      <c r="AJ2555" s="1" t="s">
        <v>92</v>
      </c>
    </row>
    <row r="2556" spans="1:36">
      <c r="A2556" s="1" t="s">
        <v>14332</v>
      </c>
      <c r="B2556" s="1" t="s">
        <v>14333</v>
      </c>
      <c r="C2556" s="1" t="s">
        <v>14334</v>
      </c>
      <c r="D2556" s="1" t="s">
        <v>426</v>
      </c>
      <c r="E2556" s="1" t="s">
        <v>146</v>
      </c>
      <c r="F2556" s="1" t="s">
        <v>266</v>
      </c>
      <c r="G2556" s="1" t="s">
        <v>276</v>
      </c>
      <c r="H2556" s="1" t="s">
        <v>43</v>
      </c>
      <c r="I2556" s="1" t="s">
        <v>44</v>
      </c>
      <c r="J2556" t="s">
        <v>45</v>
      </c>
      <c r="K2556" t="s">
        <v>46</v>
      </c>
      <c r="L2556" s="1" t="s">
        <v>14335</v>
      </c>
      <c r="M2556" s="1" t="s">
        <v>126</v>
      </c>
      <c r="N2556" s="1" t="s">
        <v>115</v>
      </c>
      <c r="O2556" s="1" t="s">
        <v>14336</v>
      </c>
      <c r="P2556" s="1" t="s">
        <v>14337</v>
      </c>
      <c r="Q2556">
        <v>92</v>
      </c>
      <c r="R2556">
        <v>15</v>
      </c>
      <c r="S2556">
        <v>77</v>
      </c>
      <c r="T2556">
        <v>20</v>
      </c>
      <c r="U2556">
        <v>8</v>
      </c>
      <c r="V2556">
        <v>100</v>
      </c>
      <c r="W2556" s="1" t="s">
        <v>259</v>
      </c>
      <c r="X2556" s="1" t="s">
        <v>260</v>
      </c>
      <c r="Y2556" s="1" t="s">
        <v>54</v>
      </c>
      <c r="Z2556">
        <v>10</v>
      </c>
      <c r="AA2556" s="2">
        <v>45849</v>
      </c>
      <c r="AB2556">
        <v>157534.71</v>
      </c>
      <c r="AC2556">
        <v>227263.03</v>
      </c>
      <c r="AD2556">
        <v>14493193.32</v>
      </c>
      <c r="AE2556" s="1" t="s">
        <v>55</v>
      </c>
      <c r="AF2556" s="2">
        <v>46170</v>
      </c>
      <c r="AG2556" s="2">
        <v>45859</v>
      </c>
      <c r="AH2556" s="2"/>
      <c r="AI2556" s="1" t="s">
        <v>91</v>
      </c>
      <c r="AJ2556" s="1" t="s">
        <v>92</v>
      </c>
    </row>
    <row r="2557" spans="1:36">
      <c r="A2557" s="1" t="s">
        <v>14338</v>
      </c>
      <c r="B2557" s="1" t="s">
        <v>14339</v>
      </c>
      <c r="C2557" s="1" t="s">
        <v>14340</v>
      </c>
      <c r="D2557" s="1" t="s">
        <v>3456</v>
      </c>
      <c r="E2557" s="1" t="s">
        <v>110</v>
      </c>
      <c r="F2557" s="1" t="s">
        <v>363</v>
      </c>
      <c r="G2557" s="1" t="s">
        <v>364</v>
      </c>
      <c r="H2557" s="1" t="s">
        <v>43</v>
      </c>
      <c r="I2557" s="1" t="s">
        <v>44</v>
      </c>
      <c r="J2557" t="s">
        <v>65</v>
      </c>
      <c r="K2557" t="s">
        <v>66</v>
      </c>
      <c r="L2557" s="1" t="s">
        <v>4479</v>
      </c>
      <c r="M2557" s="1" t="s">
        <v>139</v>
      </c>
      <c r="N2557" s="1" t="s">
        <v>203</v>
      </c>
      <c r="O2557" s="1" t="s">
        <v>14341</v>
      </c>
      <c r="P2557" s="1" t="s">
        <v>14342</v>
      </c>
      <c r="Q2557">
        <v>11</v>
      </c>
      <c r="R2557">
        <v>3</v>
      </c>
      <c r="S2557">
        <v>8</v>
      </c>
      <c r="T2557">
        <v>50</v>
      </c>
      <c r="U2557">
        <v>25</v>
      </c>
      <c r="V2557">
        <v>200</v>
      </c>
      <c r="W2557" s="1" t="s">
        <v>181</v>
      </c>
      <c r="X2557" s="1" t="s">
        <v>182</v>
      </c>
      <c r="Y2557" s="1" t="s">
        <v>54</v>
      </c>
      <c r="Z2557">
        <v>9</v>
      </c>
      <c r="AA2557" s="2">
        <v>45847</v>
      </c>
      <c r="AB2557">
        <v>14140.92</v>
      </c>
      <c r="AC2557">
        <v>21719.66</v>
      </c>
      <c r="AD2557">
        <v>155550.12</v>
      </c>
      <c r="AE2557" s="1" t="s">
        <v>55</v>
      </c>
      <c r="AF2557" s="2">
        <v>46199</v>
      </c>
      <c r="AG2557" s="2">
        <v>45860</v>
      </c>
      <c r="AH2557" s="2"/>
      <c r="AI2557" s="1" t="s">
        <v>129</v>
      </c>
      <c r="AJ2557" s="1" t="s">
        <v>57</v>
      </c>
    </row>
    <row r="2558" spans="1:36">
      <c r="A2558" s="1" t="s">
        <v>14343</v>
      </c>
      <c r="B2558" s="1" t="s">
        <v>14344</v>
      </c>
      <c r="C2558" s="1" t="s">
        <v>14345</v>
      </c>
      <c r="D2558" s="1" t="s">
        <v>1179</v>
      </c>
      <c r="E2558" s="1" t="s">
        <v>110</v>
      </c>
      <c r="F2558" s="1" t="s">
        <v>41</v>
      </c>
      <c r="G2558" s="1" t="s">
        <v>147</v>
      </c>
      <c r="H2558" s="1" t="s">
        <v>43</v>
      </c>
      <c r="I2558" s="1" t="s">
        <v>44</v>
      </c>
      <c r="J2558" t="s">
        <v>45</v>
      </c>
      <c r="K2558" t="s">
        <v>46</v>
      </c>
      <c r="L2558" s="1" t="s">
        <v>14346</v>
      </c>
      <c r="M2558" s="1" t="s">
        <v>68</v>
      </c>
      <c r="N2558" s="1" t="s">
        <v>115</v>
      </c>
      <c r="O2558" s="1" t="s">
        <v>14347</v>
      </c>
      <c r="P2558" s="1" t="s">
        <v>14348</v>
      </c>
      <c r="Q2558">
        <v>24</v>
      </c>
      <c r="R2558">
        <v>7</v>
      </c>
      <c r="S2558">
        <v>17</v>
      </c>
      <c r="T2558">
        <v>10</v>
      </c>
      <c r="U2558">
        <v>3</v>
      </c>
      <c r="V2558">
        <v>40</v>
      </c>
      <c r="W2558" s="1" t="s">
        <v>181</v>
      </c>
      <c r="X2558" s="1" t="s">
        <v>182</v>
      </c>
      <c r="Y2558" s="1" t="s">
        <v>54</v>
      </c>
      <c r="Z2558">
        <v>12</v>
      </c>
      <c r="AA2558" s="2">
        <v>45762</v>
      </c>
      <c r="AB2558">
        <v>146373.73000000001</v>
      </c>
      <c r="AC2558">
        <v>179198.03</v>
      </c>
      <c r="AD2558">
        <v>3512969.52</v>
      </c>
      <c r="AE2558" s="1" t="s">
        <v>55</v>
      </c>
      <c r="AF2558" s="2">
        <v>46179</v>
      </c>
      <c r="AG2558" s="2">
        <v>45766</v>
      </c>
      <c r="AH2558" s="2"/>
      <c r="AI2558" s="1" t="s">
        <v>91</v>
      </c>
      <c r="AJ2558" s="1" t="s">
        <v>92</v>
      </c>
    </row>
    <row r="2559" spans="1:36">
      <c r="A2559" s="1" t="s">
        <v>14349</v>
      </c>
      <c r="B2559" s="1" t="s">
        <v>14350</v>
      </c>
      <c r="C2559" s="1" t="s">
        <v>14351</v>
      </c>
      <c r="D2559" s="1" t="s">
        <v>371</v>
      </c>
      <c r="E2559" s="1" t="s">
        <v>62</v>
      </c>
      <c r="F2559" s="1" t="s">
        <v>41</v>
      </c>
      <c r="G2559" s="1" t="s">
        <v>187</v>
      </c>
      <c r="H2559" s="1" t="s">
        <v>43</v>
      </c>
      <c r="I2559" s="1" t="s">
        <v>44</v>
      </c>
      <c r="J2559" t="s">
        <v>45</v>
      </c>
      <c r="K2559" t="s">
        <v>46</v>
      </c>
      <c r="L2559" s="1" t="s">
        <v>14352</v>
      </c>
      <c r="M2559" s="1" t="s">
        <v>100</v>
      </c>
      <c r="N2559" s="1" t="s">
        <v>203</v>
      </c>
      <c r="O2559" s="1" t="s">
        <v>14353</v>
      </c>
      <c r="P2559" s="1" t="s">
        <v>14354</v>
      </c>
      <c r="Q2559">
        <v>138</v>
      </c>
      <c r="R2559">
        <v>7</v>
      </c>
      <c r="S2559">
        <v>131</v>
      </c>
      <c r="T2559">
        <v>50</v>
      </c>
      <c r="U2559">
        <v>20</v>
      </c>
      <c r="V2559">
        <v>300</v>
      </c>
      <c r="W2559" s="1" t="s">
        <v>259</v>
      </c>
      <c r="X2559" s="1" t="s">
        <v>260</v>
      </c>
      <c r="Y2559" s="1" t="s">
        <v>54</v>
      </c>
      <c r="Z2559">
        <v>5</v>
      </c>
      <c r="AA2559" s="2">
        <v>46066</v>
      </c>
      <c r="AB2559">
        <v>45250.34</v>
      </c>
      <c r="AC2559">
        <v>54323.42</v>
      </c>
      <c r="AD2559">
        <v>6244546.9199999999</v>
      </c>
      <c r="AE2559" s="1" t="s">
        <v>55</v>
      </c>
      <c r="AF2559" s="2">
        <v>46188</v>
      </c>
      <c r="AG2559" s="2">
        <v>46079</v>
      </c>
      <c r="AH2559" s="2"/>
      <c r="AI2559" s="1" t="s">
        <v>91</v>
      </c>
      <c r="AJ2559" s="1" t="s">
        <v>92</v>
      </c>
    </row>
    <row r="2560" spans="1:36">
      <c r="A2560" s="1" t="s">
        <v>14355</v>
      </c>
      <c r="B2560" s="1" t="s">
        <v>14356</v>
      </c>
      <c r="C2560" s="1" t="s">
        <v>14357</v>
      </c>
      <c r="D2560" s="1" t="s">
        <v>96</v>
      </c>
      <c r="E2560" s="1" t="s">
        <v>40</v>
      </c>
      <c r="F2560" s="1" t="s">
        <v>97</v>
      </c>
      <c r="G2560" s="1" t="s">
        <v>98</v>
      </c>
      <c r="H2560" s="1" t="s">
        <v>43</v>
      </c>
      <c r="I2560" s="1" t="s">
        <v>44</v>
      </c>
      <c r="J2560" t="s">
        <v>82</v>
      </c>
      <c r="K2560" t="s">
        <v>83</v>
      </c>
      <c r="L2560" s="1" t="s">
        <v>171</v>
      </c>
      <c r="M2560" s="1" t="s">
        <v>48</v>
      </c>
      <c r="N2560" s="1" t="s">
        <v>49</v>
      </c>
      <c r="O2560" s="1" t="s">
        <v>14358</v>
      </c>
      <c r="P2560" s="1" t="s">
        <v>14359</v>
      </c>
      <c r="Q2560">
        <v>245</v>
      </c>
      <c r="R2560">
        <v>73</v>
      </c>
      <c r="S2560">
        <v>172</v>
      </c>
      <c r="T2560">
        <v>25</v>
      </c>
      <c r="U2560">
        <v>10</v>
      </c>
      <c r="V2560">
        <v>250</v>
      </c>
      <c r="W2560" s="1" t="s">
        <v>308</v>
      </c>
      <c r="X2560" s="1" t="s">
        <v>309</v>
      </c>
      <c r="Y2560" s="1" t="s">
        <v>74</v>
      </c>
      <c r="Z2560">
        <v>19</v>
      </c>
      <c r="AA2560" s="2">
        <v>45796</v>
      </c>
      <c r="AB2560">
        <v>104000.46</v>
      </c>
      <c r="AC2560">
        <v>156159.6</v>
      </c>
      <c r="AD2560">
        <v>25480112.699999999</v>
      </c>
      <c r="AE2560" s="1" t="s">
        <v>55</v>
      </c>
      <c r="AF2560" s="2">
        <v>46186</v>
      </c>
      <c r="AG2560" s="2">
        <v>45804</v>
      </c>
      <c r="AH2560" s="2"/>
      <c r="AI2560" s="1" t="s">
        <v>91</v>
      </c>
      <c r="AJ2560" s="1" t="s">
        <v>92</v>
      </c>
    </row>
    <row r="2561" spans="1:36">
      <c r="A2561" s="1" t="s">
        <v>14360</v>
      </c>
      <c r="B2561" s="1" t="s">
        <v>14361</v>
      </c>
      <c r="C2561" s="1" t="s">
        <v>14362</v>
      </c>
      <c r="D2561" s="1" t="s">
        <v>426</v>
      </c>
      <c r="E2561" s="1" t="s">
        <v>146</v>
      </c>
      <c r="F2561" s="1" t="s">
        <v>266</v>
      </c>
      <c r="G2561" s="1" t="s">
        <v>276</v>
      </c>
      <c r="H2561" s="1" t="s">
        <v>43</v>
      </c>
      <c r="I2561" s="1" t="s">
        <v>44</v>
      </c>
      <c r="J2561" t="s">
        <v>65</v>
      </c>
      <c r="K2561" t="s">
        <v>66</v>
      </c>
      <c r="L2561" s="1" t="s">
        <v>171</v>
      </c>
      <c r="M2561" s="1" t="s">
        <v>68</v>
      </c>
      <c r="N2561" s="1" t="s">
        <v>278</v>
      </c>
      <c r="O2561" s="1" t="s">
        <v>14363</v>
      </c>
      <c r="P2561" s="1" t="s">
        <v>14364</v>
      </c>
      <c r="Q2561">
        <v>43</v>
      </c>
      <c r="R2561">
        <v>0</v>
      </c>
      <c r="S2561">
        <v>43</v>
      </c>
      <c r="T2561">
        <v>40</v>
      </c>
      <c r="U2561">
        <v>20</v>
      </c>
      <c r="V2561">
        <v>200</v>
      </c>
      <c r="W2561" s="1" t="s">
        <v>444</v>
      </c>
      <c r="X2561" s="1" t="s">
        <v>445</v>
      </c>
      <c r="Y2561" s="1" t="s">
        <v>74</v>
      </c>
      <c r="Z2561">
        <v>22</v>
      </c>
      <c r="AA2561" s="2">
        <v>45871</v>
      </c>
      <c r="AB2561">
        <v>603119.5</v>
      </c>
      <c r="AC2561">
        <v>769194.13</v>
      </c>
      <c r="AD2561">
        <v>25934138.5</v>
      </c>
      <c r="AE2561" s="1" t="s">
        <v>55</v>
      </c>
      <c r="AF2561" s="2">
        <v>46171</v>
      </c>
      <c r="AG2561" s="2">
        <v>45877</v>
      </c>
      <c r="AH2561" s="2"/>
      <c r="AI2561" s="1" t="s">
        <v>91</v>
      </c>
      <c r="AJ2561" s="1" t="s">
        <v>92</v>
      </c>
    </row>
    <row r="2562" spans="1:36">
      <c r="A2562" s="1" t="s">
        <v>14365</v>
      </c>
      <c r="B2562" s="1" t="s">
        <v>14366</v>
      </c>
      <c r="C2562" s="1" t="s">
        <v>14367</v>
      </c>
      <c r="D2562" s="1" t="s">
        <v>264</v>
      </c>
      <c r="E2562" s="1" t="s">
        <v>265</v>
      </c>
      <c r="F2562" s="1" t="s">
        <v>266</v>
      </c>
      <c r="G2562" s="1" t="s">
        <v>267</v>
      </c>
      <c r="H2562" s="1" t="s">
        <v>43</v>
      </c>
      <c r="I2562" s="1" t="s">
        <v>44</v>
      </c>
      <c r="J2562" t="s">
        <v>45</v>
      </c>
      <c r="K2562" t="s">
        <v>46</v>
      </c>
      <c r="L2562" s="1" t="s">
        <v>5426</v>
      </c>
      <c r="M2562" s="1" t="s">
        <v>168</v>
      </c>
      <c r="N2562" s="1" t="s">
        <v>194</v>
      </c>
      <c r="O2562" s="1" t="s">
        <v>14368</v>
      </c>
      <c r="P2562" s="1" t="s">
        <v>14369</v>
      </c>
      <c r="Q2562">
        <v>0</v>
      </c>
      <c r="R2562">
        <v>0</v>
      </c>
      <c r="S2562">
        <v>0</v>
      </c>
      <c r="T2562">
        <v>60</v>
      </c>
      <c r="U2562">
        <v>18</v>
      </c>
      <c r="V2562">
        <v>480</v>
      </c>
      <c r="W2562" s="1" t="s">
        <v>72</v>
      </c>
      <c r="X2562" s="1" t="s">
        <v>73</v>
      </c>
      <c r="Y2562" s="1" t="s">
        <v>74</v>
      </c>
      <c r="Z2562">
        <v>18</v>
      </c>
      <c r="AA2562" s="2">
        <v>45667</v>
      </c>
      <c r="AB2562">
        <v>286791.88</v>
      </c>
      <c r="AC2562">
        <v>403200.05</v>
      </c>
      <c r="AD2562">
        <v>0</v>
      </c>
      <c r="AE2562" s="1" t="s">
        <v>55</v>
      </c>
      <c r="AF2562" s="2">
        <v>46190</v>
      </c>
      <c r="AG2562" s="2">
        <v>45680</v>
      </c>
      <c r="AH2562" s="2"/>
      <c r="AI2562" s="1" t="s">
        <v>56</v>
      </c>
      <c r="AJ2562" s="1" t="s">
        <v>57</v>
      </c>
    </row>
    <row r="2563" spans="1:36">
      <c r="A2563" s="1" t="s">
        <v>14370</v>
      </c>
      <c r="B2563" s="1" t="s">
        <v>14371</v>
      </c>
      <c r="C2563" s="1" t="s">
        <v>14372</v>
      </c>
      <c r="D2563" s="1" t="s">
        <v>613</v>
      </c>
      <c r="E2563" s="1" t="s">
        <v>40</v>
      </c>
      <c r="F2563" s="1" t="s">
        <v>97</v>
      </c>
      <c r="G2563" s="1" t="s">
        <v>1110</v>
      </c>
      <c r="H2563" s="1" t="s">
        <v>43</v>
      </c>
      <c r="I2563" s="1" t="s">
        <v>44</v>
      </c>
      <c r="J2563" t="s">
        <v>82</v>
      </c>
      <c r="K2563" t="s">
        <v>83</v>
      </c>
      <c r="L2563" s="1" t="s">
        <v>14373</v>
      </c>
      <c r="M2563" s="1" t="s">
        <v>85</v>
      </c>
      <c r="N2563" s="1" t="s">
        <v>49</v>
      </c>
      <c r="O2563" s="1" t="s">
        <v>14374</v>
      </c>
      <c r="P2563" s="1" t="s">
        <v>14375</v>
      </c>
      <c r="Q2563">
        <v>130</v>
      </c>
      <c r="R2563">
        <v>12</v>
      </c>
      <c r="S2563">
        <v>118</v>
      </c>
      <c r="T2563">
        <v>20</v>
      </c>
      <c r="U2563">
        <v>8</v>
      </c>
      <c r="V2563">
        <v>200</v>
      </c>
      <c r="W2563" s="1" t="s">
        <v>308</v>
      </c>
      <c r="X2563" s="1" t="s">
        <v>309</v>
      </c>
      <c r="Y2563" s="1" t="s">
        <v>74</v>
      </c>
      <c r="Z2563">
        <v>20</v>
      </c>
      <c r="AA2563" s="2">
        <v>45817</v>
      </c>
      <c r="AB2563">
        <v>168575.47</v>
      </c>
      <c r="AC2563">
        <v>243064.42</v>
      </c>
      <c r="AD2563">
        <v>21914811.100000001</v>
      </c>
      <c r="AE2563" s="1" t="s">
        <v>55</v>
      </c>
      <c r="AF2563" s="2">
        <v>46175</v>
      </c>
      <c r="AG2563" s="2">
        <v>45821</v>
      </c>
      <c r="AH2563" s="2"/>
      <c r="AI2563" s="1" t="s">
        <v>91</v>
      </c>
      <c r="AJ2563" s="1" t="s">
        <v>92</v>
      </c>
    </row>
    <row r="2564" spans="1:36">
      <c r="A2564" s="1" t="s">
        <v>14376</v>
      </c>
      <c r="B2564" s="1" t="s">
        <v>14377</v>
      </c>
      <c r="C2564" s="1" t="s">
        <v>14378</v>
      </c>
      <c r="D2564" s="1" t="s">
        <v>297</v>
      </c>
      <c r="E2564" s="1" t="s">
        <v>122</v>
      </c>
      <c r="F2564" s="1" t="s">
        <v>80</v>
      </c>
      <c r="G2564" s="1" t="s">
        <v>176</v>
      </c>
      <c r="H2564" s="1" t="s">
        <v>43</v>
      </c>
      <c r="I2564" s="1" t="s">
        <v>44</v>
      </c>
      <c r="J2564" t="s">
        <v>82</v>
      </c>
      <c r="K2564" t="s">
        <v>83</v>
      </c>
      <c r="L2564" s="1" t="s">
        <v>14379</v>
      </c>
      <c r="M2564" s="1" t="s">
        <v>139</v>
      </c>
      <c r="N2564" s="1" t="s">
        <v>69</v>
      </c>
      <c r="O2564" s="1" t="s">
        <v>14380</v>
      </c>
      <c r="P2564" s="1" t="s">
        <v>14381</v>
      </c>
      <c r="Q2564">
        <v>20</v>
      </c>
      <c r="R2564">
        <v>6</v>
      </c>
      <c r="S2564">
        <v>14</v>
      </c>
      <c r="T2564">
        <v>20</v>
      </c>
      <c r="U2564">
        <v>10</v>
      </c>
      <c r="V2564">
        <v>160</v>
      </c>
      <c r="W2564" s="1" t="s">
        <v>104</v>
      </c>
      <c r="X2564" s="1" t="s">
        <v>105</v>
      </c>
      <c r="Y2564" s="1" t="s">
        <v>54</v>
      </c>
      <c r="Z2564">
        <v>8</v>
      </c>
      <c r="AA2564" s="2">
        <v>46047</v>
      </c>
      <c r="AB2564">
        <v>730792.52</v>
      </c>
      <c r="AC2564">
        <v>900096.16</v>
      </c>
      <c r="AD2564">
        <v>14615850.4</v>
      </c>
      <c r="AE2564" s="1" t="s">
        <v>55</v>
      </c>
      <c r="AF2564" s="2">
        <v>46167</v>
      </c>
      <c r="AG2564" s="2">
        <v>46056</v>
      </c>
      <c r="AH2564" s="2"/>
      <c r="AI2564" s="1" t="s">
        <v>129</v>
      </c>
      <c r="AJ2564" s="1" t="s">
        <v>57</v>
      </c>
    </row>
    <row r="2565" spans="1:36">
      <c r="A2565" s="1" t="s">
        <v>14382</v>
      </c>
      <c r="B2565" s="1" t="s">
        <v>14383</v>
      </c>
      <c r="C2565" s="1" t="s">
        <v>14384</v>
      </c>
      <c r="D2565" s="1" t="s">
        <v>39</v>
      </c>
      <c r="E2565" s="1" t="s">
        <v>40</v>
      </c>
      <c r="F2565" s="1" t="s">
        <v>41</v>
      </c>
      <c r="G2565" s="1" t="s">
        <v>42</v>
      </c>
      <c r="H2565" s="1" t="s">
        <v>43</v>
      </c>
      <c r="I2565" s="1" t="s">
        <v>44</v>
      </c>
      <c r="J2565" t="s">
        <v>45</v>
      </c>
      <c r="K2565" t="s">
        <v>46</v>
      </c>
      <c r="L2565" s="1" t="s">
        <v>6910</v>
      </c>
      <c r="M2565" s="1" t="s">
        <v>168</v>
      </c>
      <c r="N2565" s="1" t="s">
        <v>178</v>
      </c>
      <c r="O2565" s="1" t="s">
        <v>14385</v>
      </c>
      <c r="P2565" s="1" t="s">
        <v>14386</v>
      </c>
      <c r="Q2565">
        <v>458</v>
      </c>
      <c r="R2565">
        <v>127</v>
      </c>
      <c r="S2565">
        <v>331</v>
      </c>
      <c r="T2565">
        <v>50</v>
      </c>
      <c r="U2565">
        <v>15</v>
      </c>
      <c r="V2565">
        <v>400</v>
      </c>
      <c r="W2565" s="1" t="s">
        <v>259</v>
      </c>
      <c r="X2565" s="1" t="s">
        <v>260</v>
      </c>
      <c r="Y2565" s="1" t="s">
        <v>54</v>
      </c>
      <c r="Z2565">
        <v>11</v>
      </c>
      <c r="AA2565" s="2">
        <v>45854</v>
      </c>
      <c r="AB2565">
        <v>129396.78</v>
      </c>
      <c r="AC2565">
        <v>196719.92</v>
      </c>
      <c r="AD2565">
        <v>59263725.240000002</v>
      </c>
      <c r="AE2565" s="1" t="s">
        <v>55</v>
      </c>
      <c r="AF2565" s="2">
        <v>46183</v>
      </c>
      <c r="AG2565" s="2">
        <v>45860</v>
      </c>
      <c r="AH2565" s="2"/>
      <c r="AI2565" s="1" t="s">
        <v>410</v>
      </c>
      <c r="AJ2565" s="1" t="s">
        <v>92</v>
      </c>
    </row>
    <row r="2566" spans="1:36">
      <c r="A2566" s="1" t="s">
        <v>14387</v>
      </c>
      <c r="B2566" s="1" t="s">
        <v>14388</v>
      </c>
      <c r="C2566" s="1" t="s">
        <v>14389</v>
      </c>
      <c r="D2566" s="1" t="s">
        <v>109</v>
      </c>
      <c r="E2566" s="1" t="s">
        <v>110</v>
      </c>
      <c r="F2566" s="1" t="s">
        <v>111</v>
      </c>
      <c r="G2566" s="1" t="s">
        <v>187</v>
      </c>
      <c r="H2566" s="1" t="s">
        <v>43</v>
      </c>
      <c r="I2566" s="1" t="s">
        <v>44</v>
      </c>
      <c r="J2566" t="s">
        <v>82</v>
      </c>
      <c r="K2566" t="s">
        <v>83</v>
      </c>
      <c r="L2566" s="1" t="s">
        <v>14390</v>
      </c>
      <c r="M2566" s="1" t="s">
        <v>168</v>
      </c>
      <c r="N2566" s="1" t="s">
        <v>236</v>
      </c>
      <c r="O2566" s="1" t="s">
        <v>14391</v>
      </c>
      <c r="P2566" s="1" t="s">
        <v>14392</v>
      </c>
      <c r="Q2566">
        <v>43</v>
      </c>
      <c r="R2566">
        <v>0</v>
      </c>
      <c r="S2566">
        <v>43</v>
      </c>
      <c r="T2566">
        <v>100</v>
      </c>
      <c r="U2566">
        <v>50</v>
      </c>
      <c r="V2566">
        <v>500</v>
      </c>
      <c r="W2566" s="1" t="s">
        <v>104</v>
      </c>
      <c r="X2566" s="1" t="s">
        <v>105</v>
      </c>
      <c r="Y2566" s="1" t="s">
        <v>54</v>
      </c>
      <c r="Z2566">
        <v>7</v>
      </c>
      <c r="AA2566" s="2">
        <v>45850</v>
      </c>
      <c r="AB2566">
        <v>88828.479999999996</v>
      </c>
      <c r="AC2566">
        <v>120792.48</v>
      </c>
      <c r="AD2566">
        <v>3819624.64</v>
      </c>
      <c r="AE2566" s="1" t="s">
        <v>55</v>
      </c>
      <c r="AF2566" s="2">
        <v>46168</v>
      </c>
      <c r="AG2566" s="2">
        <v>45865</v>
      </c>
      <c r="AH2566" s="2"/>
      <c r="AI2566" s="1" t="s">
        <v>129</v>
      </c>
      <c r="AJ2566" s="1" t="s">
        <v>57</v>
      </c>
    </row>
    <row r="2567" spans="1:36">
      <c r="A2567" s="1" t="s">
        <v>14393</v>
      </c>
      <c r="B2567" s="1" t="s">
        <v>14394</v>
      </c>
      <c r="C2567" s="1" t="s">
        <v>14395</v>
      </c>
      <c r="D2567" s="1" t="s">
        <v>274</v>
      </c>
      <c r="E2567" s="1" t="s">
        <v>275</v>
      </c>
      <c r="F2567" s="1" t="s">
        <v>266</v>
      </c>
      <c r="G2567" s="1" t="s">
        <v>313</v>
      </c>
      <c r="H2567" s="1" t="s">
        <v>43</v>
      </c>
      <c r="I2567" s="1" t="s">
        <v>44</v>
      </c>
      <c r="J2567" t="s">
        <v>65</v>
      </c>
      <c r="K2567" t="s">
        <v>66</v>
      </c>
      <c r="L2567" s="1" t="s">
        <v>9253</v>
      </c>
      <c r="M2567" s="1" t="s">
        <v>114</v>
      </c>
      <c r="N2567" s="1" t="s">
        <v>194</v>
      </c>
      <c r="O2567" s="1" t="s">
        <v>14396</v>
      </c>
      <c r="P2567" s="1" t="s">
        <v>14397</v>
      </c>
      <c r="Q2567">
        <v>41</v>
      </c>
      <c r="R2567">
        <v>1</v>
      </c>
      <c r="S2567">
        <v>40</v>
      </c>
      <c r="T2567">
        <v>30</v>
      </c>
      <c r="U2567">
        <v>15</v>
      </c>
      <c r="V2567">
        <v>240</v>
      </c>
      <c r="W2567" s="1" t="s">
        <v>444</v>
      </c>
      <c r="X2567" s="1" t="s">
        <v>445</v>
      </c>
      <c r="Y2567" s="1" t="s">
        <v>74</v>
      </c>
      <c r="Z2567">
        <v>21</v>
      </c>
      <c r="AA2567" s="2">
        <v>45969</v>
      </c>
      <c r="AB2567">
        <v>330520.07</v>
      </c>
      <c r="AC2567">
        <v>474156.04</v>
      </c>
      <c r="AD2567">
        <v>13551322.869999999</v>
      </c>
      <c r="AE2567" s="1" t="s">
        <v>55</v>
      </c>
      <c r="AF2567" s="2">
        <v>46147</v>
      </c>
      <c r="AG2567" s="2">
        <v>45983</v>
      </c>
      <c r="AH2567" s="2"/>
      <c r="AI2567" s="1" t="s">
        <v>91</v>
      </c>
      <c r="AJ2567" s="1" t="s">
        <v>92</v>
      </c>
    </row>
    <row r="2568" spans="1:36">
      <c r="A2568" s="1" t="s">
        <v>14398</v>
      </c>
      <c r="B2568" s="1" t="s">
        <v>14399</v>
      </c>
      <c r="C2568" s="1" t="s">
        <v>14400</v>
      </c>
      <c r="D2568" s="1" t="s">
        <v>157</v>
      </c>
      <c r="E2568" s="1" t="s">
        <v>122</v>
      </c>
      <c r="F2568" s="1" t="s">
        <v>80</v>
      </c>
      <c r="G2568" s="1" t="s">
        <v>81</v>
      </c>
      <c r="H2568" s="1" t="s">
        <v>43</v>
      </c>
      <c r="I2568" s="1" t="s">
        <v>44</v>
      </c>
      <c r="J2568" t="s">
        <v>82</v>
      </c>
      <c r="K2568" t="s">
        <v>83</v>
      </c>
      <c r="L2568" s="1" t="s">
        <v>14401</v>
      </c>
      <c r="M2568" s="1" t="s">
        <v>139</v>
      </c>
      <c r="N2568" s="1" t="s">
        <v>236</v>
      </c>
      <c r="O2568" s="1" t="s">
        <v>14402</v>
      </c>
      <c r="P2568" s="1" t="s">
        <v>14403</v>
      </c>
      <c r="Q2568">
        <v>90</v>
      </c>
      <c r="R2568">
        <v>3</v>
      </c>
      <c r="S2568">
        <v>87</v>
      </c>
      <c r="T2568">
        <v>75</v>
      </c>
      <c r="U2568">
        <v>37</v>
      </c>
      <c r="V2568">
        <v>600</v>
      </c>
      <c r="W2568" s="1" t="s">
        <v>151</v>
      </c>
      <c r="X2568" s="1" t="s">
        <v>152</v>
      </c>
      <c r="Y2568" s="1" t="s">
        <v>153</v>
      </c>
      <c r="Z2568">
        <v>37</v>
      </c>
      <c r="AA2568" s="2">
        <v>45741</v>
      </c>
      <c r="AB2568">
        <v>595743.44999999995</v>
      </c>
      <c r="AC2568">
        <v>828919.19</v>
      </c>
      <c r="AD2568">
        <v>53616910.5</v>
      </c>
      <c r="AE2568" s="1" t="s">
        <v>55</v>
      </c>
      <c r="AF2568" s="2">
        <v>46201</v>
      </c>
      <c r="AG2568" s="2">
        <v>45745</v>
      </c>
      <c r="AH2568" s="2"/>
      <c r="AI2568" s="1" t="s">
        <v>91</v>
      </c>
      <c r="AJ2568" s="1" t="s">
        <v>92</v>
      </c>
    </row>
    <row r="2569" spans="1:36">
      <c r="A2569" s="1" t="s">
        <v>14404</v>
      </c>
      <c r="B2569" s="1" t="s">
        <v>14405</v>
      </c>
      <c r="C2569" s="1" t="s">
        <v>14406</v>
      </c>
      <c r="D2569" s="1" t="s">
        <v>121</v>
      </c>
      <c r="E2569" s="1" t="s">
        <v>122</v>
      </c>
      <c r="F2569" s="1" t="s">
        <v>123</v>
      </c>
      <c r="G2569" s="1" t="s">
        <v>124</v>
      </c>
      <c r="H2569" s="1" t="s">
        <v>43</v>
      </c>
      <c r="I2569" s="1" t="s">
        <v>44</v>
      </c>
      <c r="J2569" t="s">
        <v>82</v>
      </c>
      <c r="K2569" t="s">
        <v>83</v>
      </c>
      <c r="L2569" s="1" t="s">
        <v>14407</v>
      </c>
      <c r="M2569" s="1" t="s">
        <v>68</v>
      </c>
      <c r="N2569" s="1" t="s">
        <v>101</v>
      </c>
      <c r="O2569" s="1" t="s">
        <v>14408</v>
      </c>
      <c r="P2569" s="1" t="s">
        <v>14409</v>
      </c>
      <c r="Q2569">
        <v>11</v>
      </c>
      <c r="R2569">
        <v>3</v>
      </c>
      <c r="S2569">
        <v>8</v>
      </c>
      <c r="T2569">
        <v>10</v>
      </c>
      <c r="U2569">
        <v>3</v>
      </c>
      <c r="V2569">
        <v>50</v>
      </c>
      <c r="W2569" s="1" t="s">
        <v>161</v>
      </c>
      <c r="X2569" s="1" t="s">
        <v>162</v>
      </c>
      <c r="Y2569" s="1" t="s">
        <v>54</v>
      </c>
      <c r="Z2569">
        <v>8</v>
      </c>
      <c r="AA2569" s="2">
        <v>45873</v>
      </c>
      <c r="AB2569">
        <v>601985.81999999995</v>
      </c>
      <c r="AC2569">
        <v>904699.87</v>
      </c>
      <c r="AD2569">
        <v>6621844.0199999996</v>
      </c>
      <c r="AE2569" s="1" t="s">
        <v>55</v>
      </c>
      <c r="AF2569" s="2">
        <v>46147</v>
      </c>
      <c r="AG2569" s="2">
        <v>45876</v>
      </c>
      <c r="AH2569" s="2"/>
      <c r="AI2569" s="1" t="s">
        <v>91</v>
      </c>
      <c r="AJ2569" s="1" t="s">
        <v>92</v>
      </c>
    </row>
    <row r="2570" spans="1:36">
      <c r="A2570" s="1" t="s">
        <v>14410</v>
      </c>
      <c r="B2570" s="1" t="s">
        <v>14411</v>
      </c>
      <c r="C2570" s="1" t="s">
        <v>14412</v>
      </c>
      <c r="D2570" s="1" t="s">
        <v>7113</v>
      </c>
      <c r="E2570" s="1" t="s">
        <v>122</v>
      </c>
      <c r="F2570" s="1" t="s">
        <v>80</v>
      </c>
      <c r="G2570" s="1" t="s">
        <v>176</v>
      </c>
      <c r="H2570" s="1" t="s">
        <v>43</v>
      </c>
      <c r="I2570" s="1" t="s">
        <v>44</v>
      </c>
      <c r="J2570" t="s">
        <v>65</v>
      </c>
      <c r="K2570" t="s">
        <v>66</v>
      </c>
      <c r="L2570" s="1" t="s">
        <v>14413</v>
      </c>
      <c r="M2570" s="1" t="s">
        <v>68</v>
      </c>
      <c r="N2570" s="1" t="s">
        <v>69</v>
      </c>
      <c r="O2570" s="1" t="s">
        <v>14414</v>
      </c>
      <c r="P2570" s="1" t="s">
        <v>14415</v>
      </c>
      <c r="Q2570">
        <v>267</v>
      </c>
      <c r="R2570">
        <v>50</v>
      </c>
      <c r="S2570">
        <v>217</v>
      </c>
      <c r="T2570">
        <v>40</v>
      </c>
      <c r="U2570">
        <v>12</v>
      </c>
      <c r="V2570">
        <v>320</v>
      </c>
      <c r="W2570" s="1" t="s">
        <v>52</v>
      </c>
      <c r="X2570" s="1" t="s">
        <v>53</v>
      </c>
      <c r="Y2570" s="1" t="s">
        <v>54</v>
      </c>
      <c r="Z2570">
        <v>2</v>
      </c>
      <c r="AA2570" s="2">
        <v>45921</v>
      </c>
      <c r="AB2570">
        <v>905058.79</v>
      </c>
      <c r="AC2570">
        <v>1119672.53</v>
      </c>
      <c r="AD2570">
        <v>241650696.90000001</v>
      </c>
      <c r="AE2570" s="1" t="s">
        <v>55</v>
      </c>
      <c r="AF2570" s="2">
        <v>46157</v>
      </c>
      <c r="AG2570" s="2">
        <v>45924</v>
      </c>
      <c r="AH2570" s="2"/>
      <c r="AI2570" s="1" t="s">
        <v>91</v>
      </c>
      <c r="AJ2570" s="1" t="s">
        <v>92</v>
      </c>
    </row>
    <row r="2571" spans="1:36">
      <c r="A2571" s="1" t="s">
        <v>14416</v>
      </c>
      <c r="B2571" s="1" t="s">
        <v>14417</v>
      </c>
      <c r="C2571" s="1" t="s">
        <v>14418</v>
      </c>
      <c r="D2571" s="1" t="s">
        <v>39</v>
      </c>
      <c r="E2571" s="1" t="s">
        <v>40</v>
      </c>
      <c r="F2571" s="1" t="s">
        <v>41</v>
      </c>
      <c r="G2571" s="1" t="s">
        <v>786</v>
      </c>
      <c r="H2571" s="1" t="s">
        <v>43</v>
      </c>
      <c r="I2571" s="1" t="s">
        <v>44</v>
      </c>
      <c r="J2571" t="s">
        <v>82</v>
      </c>
      <c r="K2571" t="s">
        <v>83</v>
      </c>
      <c r="L2571" s="1" t="s">
        <v>256</v>
      </c>
      <c r="M2571" s="1" t="s">
        <v>139</v>
      </c>
      <c r="N2571" s="1" t="s">
        <v>194</v>
      </c>
      <c r="O2571" s="1" t="s">
        <v>14419</v>
      </c>
      <c r="P2571" s="1" t="s">
        <v>14420</v>
      </c>
      <c r="Q2571">
        <v>0</v>
      </c>
      <c r="R2571">
        <v>0</v>
      </c>
      <c r="S2571">
        <v>0</v>
      </c>
      <c r="T2571">
        <v>25</v>
      </c>
      <c r="U2571">
        <v>10</v>
      </c>
      <c r="V2571">
        <v>250</v>
      </c>
      <c r="W2571" s="1" t="s">
        <v>88</v>
      </c>
      <c r="X2571" s="1" t="s">
        <v>89</v>
      </c>
      <c r="Y2571" s="1" t="s">
        <v>90</v>
      </c>
      <c r="Z2571">
        <v>27</v>
      </c>
      <c r="AA2571" s="2">
        <v>46102</v>
      </c>
      <c r="AB2571">
        <v>76023.06</v>
      </c>
      <c r="AC2571">
        <v>117769.48</v>
      </c>
      <c r="AD2571">
        <v>0</v>
      </c>
      <c r="AE2571" s="1" t="s">
        <v>55</v>
      </c>
      <c r="AF2571" s="2">
        <v>46143</v>
      </c>
      <c r="AG2571" s="2">
        <v>46104</v>
      </c>
      <c r="AH2571" s="2"/>
      <c r="AI2571" s="1" t="s">
        <v>56</v>
      </c>
      <c r="AJ2571" s="1" t="s">
        <v>57</v>
      </c>
    </row>
    <row r="2572" spans="1:36">
      <c r="A2572" s="1" t="s">
        <v>14421</v>
      </c>
      <c r="B2572" s="1" t="s">
        <v>14422</v>
      </c>
      <c r="C2572" s="1" t="s">
        <v>14423</v>
      </c>
      <c r="D2572" s="1" t="s">
        <v>355</v>
      </c>
      <c r="E2572" s="1" t="s">
        <v>62</v>
      </c>
      <c r="F2572" s="1" t="s">
        <v>123</v>
      </c>
      <c r="G2572" s="1" t="s">
        <v>200</v>
      </c>
      <c r="H2572" s="1" t="s">
        <v>43</v>
      </c>
      <c r="I2572" s="1" t="s">
        <v>201</v>
      </c>
      <c r="J2572" t="s">
        <v>82</v>
      </c>
      <c r="K2572" t="s">
        <v>83</v>
      </c>
      <c r="L2572" s="1" t="s">
        <v>8736</v>
      </c>
      <c r="M2572" s="1" t="s">
        <v>85</v>
      </c>
      <c r="N2572" s="1" t="s">
        <v>203</v>
      </c>
      <c r="O2572" s="1" t="s">
        <v>14424</v>
      </c>
      <c r="P2572" s="1" t="s">
        <v>14425</v>
      </c>
      <c r="Q2572">
        <v>217</v>
      </c>
      <c r="R2572">
        <v>73</v>
      </c>
      <c r="S2572">
        <v>144</v>
      </c>
      <c r="T2572">
        <v>20</v>
      </c>
      <c r="U2572">
        <v>8</v>
      </c>
      <c r="V2572">
        <v>160</v>
      </c>
      <c r="W2572" s="1" t="s">
        <v>161</v>
      </c>
      <c r="X2572" s="1" t="s">
        <v>162</v>
      </c>
      <c r="Y2572" s="1" t="s">
        <v>54</v>
      </c>
      <c r="Z2572">
        <v>3</v>
      </c>
      <c r="AA2572" s="2">
        <v>45948</v>
      </c>
      <c r="AB2572">
        <v>622497.89</v>
      </c>
      <c r="AC2572">
        <v>945726.77</v>
      </c>
      <c r="AD2572">
        <v>135082042.09999999</v>
      </c>
      <c r="AE2572" s="1" t="s">
        <v>55</v>
      </c>
      <c r="AF2572" s="2">
        <v>46197</v>
      </c>
      <c r="AG2572" s="2">
        <v>45963</v>
      </c>
      <c r="AH2572" s="2"/>
      <c r="AI2572" s="1" t="s">
        <v>410</v>
      </c>
      <c r="AJ2572" s="1" t="s">
        <v>92</v>
      </c>
    </row>
    <row r="2573" spans="1:36">
      <c r="A2573" s="1" t="s">
        <v>14426</v>
      </c>
      <c r="B2573" s="1" t="s">
        <v>14427</v>
      </c>
      <c r="C2573" s="1" t="s">
        <v>14428</v>
      </c>
      <c r="D2573" s="1" t="s">
        <v>39</v>
      </c>
      <c r="E2573" s="1" t="s">
        <v>40</v>
      </c>
      <c r="F2573" s="1" t="s">
        <v>41</v>
      </c>
      <c r="G2573" s="1" t="s">
        <v>147</v>
      </c>
      <c r="H2573" s="1" t="s">
        <v>43</v>
      </c>
      <c r="I2573" s="1" t="s">
        <v>44</v>
      </c>
      <c r="J2573" t="s">
        <v>82</v>
      </c>
      <c r="K2573" t="s">
        <v>83</v>
      </c>
      <c r="L2573" s="1" t="s">
        <v>9889</v>
      </c>
      <c r="M2573" s="1" t="s">
        <v>48</v>
      </c>
      <c r="N2573" s="1" t="s">
        <v>278</v>
      </c>
      <c r="O2573" s="1" t="s">
        <v>14429</v>
      </c>
      <c r="P2573" s="1" t="s">
        <v>14430</v>
      </c>
      <c r="Q2573">
        <v>67</v>
      </c>
      <c r="R2573">
        <v>26</v>
      </c>
      <c r="S2573">
        <v>41</v>
      </c>
      <c r="T2573">
        <v>75</v>
      </c>
      <c r="U2573">
        <v>22</v>
      </c>
      <c r="V2573">
        <v>300</v>
      </c>
      <c r="W2573" s="1" t="s">
        <v>308</v>
      </c>
      <c r="X2573" s="1" t="s">
        <v>309</v>
      </c>
      <c r="Y2573" s="1" t="s">
        <v>74</v>
      </c>
      <c r="Z2573">
        <v>22</v>
      </c>
      <c r="AA2573" s="2">
        <v>45846</v>
      </c>
      <c r="AB2573">
        <v>47795.21</v>
      </c>
      <c r="AC2573">
        <v>72738.509999999995</v>
      </c>
      <c r="AD2573">
        <v>3202279.07</v>
      </c>
      <c r="AE2573" s="1" t="s">
        <v>55</v>
      </c>
      <c r="AF2573" s="2">
        <v>46184</v>
      </c>
      <c r="AG2573" s="2">
        <v>45857</v>
      </c>
      <c r="AH2573" s="2"/>
      <c r="AI2573" s="1" t="s">
        <v>129</v>
      </c>
      <c r="AJ2573" s="1" t="s">
        <v>57</v>
      </c>
    </row>
    <row r="2574" spans="1:36">
      <c r="A2574" s="1" t="s">
        <v>14431</v>
      </c>
      <c r="B2574" s="1" t="s">
        <v>14432</v>
      </c>
      <c r="C2574" s="1" t="s">
        <v>14433</v>
      </c>
      <c r="D2574" s="1" t="s">
        <v>216</v>
      </c>
      <c r="E2574" s="1" t="s">
        <v>134</v>
      </c>
      <c r="F2574" s="1" t="s">
        <v>217</v>
      </c>
      <c r="G2574" s="1" t="s">
        <v>218</v>
      </c>
      <c r="H2574" s="1" t="s">
        <v>43</v>
      </c>
      <c r="I2574" s="1" t="s">
        <v>44</v>
      </c>
      <c r="J2574" t="s">
        <v>65</v>
      </c>
      <c r="K2574" t="s">
        <v>66</v>
      </c>
      <c r="L2574" s="1" t="s">
        <v>3498</v>
      </c>
      <c r="M2574" s="1" t="s">
        <v>114</v>
      </c>
      <c r="N2574" s="1" t="s">
        <v>278</v>
      </c>
      <c r="O2574" s="1" t="s">
        <v>14434</v>
      </c>
      <c r="P2574" s="1" t="s">
        <v>14435</v>
      </c>
      <c r="Q2574">
        <v>481</v>
      </c>
      <c r="R2574">
        <v>120</v>
      </c>
      <c r="S2574">
        <v>361</v>
      </c>
      <c r="T2574">
        <v>75</v>
      </c>
      <c r="U2574">
        <v>30</v>
      </c>
      <c r="V2574">
        <v>600</v>
      </c>
      <c r="W2574" s="1" t="s">
        <v>444</v>
      </c>
      <c r="X2574" s="1" t="s">
        <v>445</v>
      </c>
      <c r="Y2574" s="1" t="s">
        <v>74</v>
      </c>
      <c r="Z2574">
        <v>22</v>
      </c>
      <c r="AA2574" s="2">
        <v>46106</v>
      </c>
      <c r="AB2574">
        <v>165503.39000000001</v>
      </c>
      <c r="AC2574">
        <v>242939.65</v>
      </c>
      <c r="AD2574">
        <v>79607130.590000004</v>
      </c>
      <c r="AE2574" s="1" t="s">
        <v>55</v>
      </c>
      <c r="AF2574" s="2">
        <v>46182</v>
      </c>
      <c r="AG2574" s="2">
        <v>46121</v>
      </c>
      <c r="AH2574" s="2"/>
      <c r="AI2574" s="1" t="s">
        <v>91</v>
      </c>
      <c r="AJ2574" s="1" t="s">
        <v>92</v>
      </c>
    </row>
    <row r="2575" spans="1:36">
      <c r="A2575" s="1" t="s">
        <v>14436</v>
      </c>
      <c r="B2575" s="1" t="s">
        <v>14437</v>
      </c>
      <c r="C2575" s="1" t="s">
        <v>14438</v>
      </c>
      <c r="D2575" s="1" t="s">
        <v>1807</v>
      </c>
      <c r="E2575" s="1" t="s">
        <v>392</v>
      </c>
      <c r="F2575" s="1" t="s">
        <v>217</v>
      </c>
      <c r="G2575" s="1" t="s">
        <v>255</v>
      </c>
      <c r="H2575" s="1" t="s">
        <v>43</v>
      </c>
      <c r="I2575" s="1" t="s">
        <v>44</v>
      </c>
      <c r="J2575" t="s">
        <v>82</v>
      </c>
      <c r="K2575" t="s">
        <v>83</v>
      </c>
      <c r="L2575" s="1" t="s">
        <v>6781</v>
      </c>
      <c r="M2575" s="1" t="s">
        <v>126</v>
      </c>
      <c r="N2575" s="1" t="s">
        <v>278</v>
      </c>
      <c r="O2575" s="1" t="s">
        <v>14439</v>
      </c>
      <c r="P2575" s="1" t="s">
        <v>14440</v>
      </c>
      <c r="Q2575">
        <v>58</v>
      </c>
      <c r="R2575">
        <v>7</v>
      </c>
      <c r="S2575">
        <v>51</v>
      </c>
      <c r="T2575">
        <v>30</v>
      </c>
      <c r="U2575">
        <v>9</v>
      </c>
      <c r="V2575">
        <v>240</v>
      </c>
      <c r="W2575" s="1" t="s">
        <v>151</v>
      </c>
      <c r="X2575" s="1" t="s">
        <v>152</v>
      </c>
      <c r="Y2575" s="1" t="s">
        <v>153</v>
      </c>
      <c r="Z2575">
        <v>37</v>
      </c>
      <c r="AA2575" s="2">
        <v>45880</v>
      </c>
      <c r="AB2575">
        <v>234736.83</v>
      </c>
      <c r="AC2575">
        <v>297728.21000000002</v>
      </c>
      <c r="AD2575">
        <v>13614736.140000001</v>
      </c>
      <c r="AE2575" s="1" t="s">
        <v>55</v>
      </c>
      <c r="AF2575" s="2">
        <v>46149</v>
      </c>
      <c r="AG2575" s="2">
        <v>45881</v>
      </c>
      <c r="AH2575" s="2"/>
      <c r="AI2575" s="1" t="s">
        <v>91</v>
      </c>
      <c r="AJ2575" s="1" t="s">
        <v>92</v>
      </c>
    </row>
    <row r="2576" spans="1:36">
      <c r="A2576" s="1" t="s">
        <v>14441</v>
      </c>
      <c r="B2576" s="1" t="s">
        <v>14442</v>
      </c>
      <c r="C2576" s="1" t="s">
        <v>14443</v>
      </c>
      <c r="D2576" s="1" t="s">
        <v>61</v>
      </c>
      <c r="E2576" s="1" t="s">
        <v>62</v>
      </c>
      <c r="F2576" s="1" t="s">
        <v>63</v>
      </c>
      <c r="G2576" s="1" t="s">
        <v>64</v>
      </c>
      <c r="H2576" s="1" t="s">
        <v>43</v>
      </c>
      <c r="I2576" s="1" t="s">
        <v>44</v>
      </c>
      <c r="J2576" t="s">
        <v>65</v>
      </c>
      <c r="K2576" t="s">
        <v>66</v>
      </c>
      <c r="L2576" s="1" t="s">
        <v>14444</v>
      </c>
      <c r="M2576" s="1" t="s">
        <v>168</v>
      </c>
      <c r="N2576" s="1" t="s">
        <v>278</v>
      </c>
      <c r="O2576" s="1" t="s">
        <v>14445</v>
      </c>
      <c r="P2576" s="1" t="s">
        <v>14446</v>
      </c>
      <c r="Q2576">
        <v>145</v>
      </c>
      <c r="R2576">
        <v>35</v>
      </c>
      <c r="S2576">
        <v>110</v>
      </c>
      <c r="T2576">
        <v>75</v>
      </c>
      <c r="U2576">
        <v>37</v>
      </c>
      <c r="V2576">
        <v>600</v>
      </c>
      <c r="W2576" s="1" t="s">
        <v>444</v>
      </c>
      <c r="X2576" s="1" t="s">
        <v>445</v>
      </c>
      <c r="Y2576" s="1" t="s">
        <v>74</v>
      </c>
      <c r="Z2576">
        <v>18</v>
      </c>
      <c r="AA2576" s="2">
        <v>45935</v>
      </c>
      <c r="AB2576">
        <v>173271.58</v>
      </c>
      <c r="AC2576">
        <v>240448</v>
      </c>
      <c r="AD2576">
        <v>25124379.100000001</v>
      </c>
      <c r="AE2576" s="1" t="s">
        <v>55</v>
      </c>
      <c r="AF2576" s="2">
        <v>46142</v>
      </c>
      <c r="AG2576" s="2">
        <v>45944</v>
      </c>
      <c r="AH2576" s="2">
        <v>46550</v>
      </c>
      <c r="AI2576" s="1" t="s">
        <v>91</v>
      </c>
      <c r="AJ2576" s="1" t="s">
        <v>92</v>
      </c>
    </row>
    <row r="2577" spans="1:36">
      <c r="A2577" s="1" t="s">
        <v>14447</v>
      </c>
      <c r="B2577" s="1" t="s">
        <v>14448</v>
      </c>
      <c r="C2577" s="1" t="s">
        <v>14449</v>
      </c>
      <c r="D2577" s="1" t="s">
        <v>303</v>
      </c>
      <c r="E2577" s="1" t="s">
        <v>146</v>
      </c>
      <c r="F2577" s="1" t="s">
        <v>63</v>
      </c>
      <c r="G2577" s="1" t="s">
        <v>64</v>
      </c>
      <c r="H2577" s="1" t="s">
        <v>43</v>
      </c>
      <c r="I2577" s="1" t="s">
        <v>201</v>
      </c>
      <c r="J2577" t="s">
        <v>65</v>
      </c>
      <c r="K2577" t="s">
        <v>66</v>
      </c>
      <c r="L2577" s="1" t="s">
        <v>14450</v>
      </c>
      <c r="M2577" s="1" t="s">
        <v>139</v>
      </c>
      <c r="N2577" s="1" t="s">
        <v>236</v>
      </c>
      <c r="O2577" s="1" t="s">
        <v>14451</v>
      </c>
      <c r="P2577" s="1" t="s">
        <v>10923</v>
      </c>
      <c r="Q2577">
        <v>46</v>
      </c>
      <c r="R2577">
        <v>3</v>
      </c>
      <c r="S2577">
        <v>43</v>
      </c>
      <c r="T2577">
        <v>15</v>
      </c>
      <c r="U2577">
        <v>4</v>
      </c>
      <c r="V2577">
        <v>90</v>
      </c>
      <c r="W2577" s="1" t="s">
        <v>72</v>
      </c>
      <c r="X2577" s="1" t="s">
        <v>73</v>
      </c>
      <c r="Y2577" s="1" t="s">
        <v>74</v>
      </c>
      <c r="Z2577">
        <v>14</v>
      </c>
      <c r="AA2577" s="2">
        <v>46136</v>
      </c>
      <c r="AB2577">
        <v>170687.35999999999</v>
      </c>
      <c r="AC2577">
        <v>233385.74</v>
      </c>
      <c r="AD2577">
        <v>7851618.5599999996</v>
      </c>
      <c r="AE2577" s="1" t="s">
        <v>55</v>
      </c>
      <c r="AF2577" s="2">
        <v>46172</v>
      </c>
      <c r="AG2577" s="2">
        <v>46147</v>
      </c>
      <c r="AH2577" s="2">
        <v>46660</v>
      </c>
      <c r="AI2577" s="1" t="s">
        <v>91</v>
      </c>
      <c r="AJ2577" s="1" t="s">
        <v>92</v>
      </c>
    </row>
    <row r="2578" spans="1:36">
      <c r="A2578" s="1" t="s">
        <v>14452</v>
      </c>
      <c r="B2578" s="1" t="s">
        <v>14453</v>
      </c>
      <c r="C2578" s="1" t="s">
        <v>14454</v>
      </c>
      <c r="D2578" s="1" t="s">
        <v>274</v>
      </c>
      <c r="E2578" s="1" t="s">
        <v>275</v>
      </c>
      <c r="F2578" s="1" t="s">
        <v>266</v>
      </c>
      <c r="G2578" s="1" t="s">
        <v>276</v>
      </c>
      <c r="H2578" s="1" t="s">
        <v>43</v>
      </c>
      <c r="I2578" s="1" t="s">
        <v>44</v>
      </c>
      <c r="J2578" t="s">
        <v>82</v>
      </c>
      <c r="K2578" t="s">
        <v>83</v>
      </c>
      <c r="L2578" s="1" t="s">
        <v>2491</v>
      </c>
      <c r="M2578" s="1" t="s">
        <v>48</v>
      </c>
      <c r="N2578" s="1" t="s">
        <v>194</v>
      </c>
      <c r="O2578" s="1" t="s">
        <v>14455</v>
      </c>
      <c r="P2578" s="1" t="s">
        <v>14456</v>
      </c>
      <c r="Q2578">
        <v>82</v>
      </c>
      <c r="R2578">
        <v>29</v>
      </c>
      <c r="S2578">
        <v>53</v>
      </c>
      <c r="T2578">
        <v>20</v>
      </c>
      <c r="U2578">
        <v>8</v>
      </c>
      <c r="V2578">
        <v>120</v>
      </c>
      <c r="W2578" s="1" t="s">
        <v>161</v>
      </c>
      <c r="X2578" s="1" t="s">
        <v>162</v>
      </c>
      <c r="Y2578" s="1" t="s">
        <v>54</v>
      </c>
      <c r="Z2578">
        <v>6</v>
      </c>
      <c r="AA2578" s="2">
        <v>45675</v>
      </c>
      <c r="AB2578">
        <v>306379.03000000003</v>
      </c>
      <c r="AC2578">
        <v>426266.57</v>
      </c>
      <c r="AD2578">
        <v>25123080.460000001</v>
      </c>
      <c r="AE2578" s="1" t="s">
        <v>55</v>
      </c>
      <c r="AF2578" s="2">
        <v>46184</v>
      </c>
      <c r="AG2578" s="2">
        <v>45682</v>
      </c>
      <c r="AH2578" s="2"/>
      <c r="AI2578" s="1" t="s">
        <v>91</v>
      </c>
      <c r="AJ2578" s="1" t="s">
        <v>92</v>
      </c>
    </row>
    <row r="2579" spans="1:36">
      <c r="A2579" s="1" t="s">
        <v>14457</v>
      </c>
      <c r="B2579" s="1" t="s">
        <v>14458</v>
      </c>
      <c r="C2579" s="1" t="s">
        <v>14459</v>
      </c>
      <c r="D2579" s="1" t="s">
        <v>785</v>
      </c>
      <c r="E2579" s="1" t="s">
        <v>146</v>
      </c>
      <c r="F2579" s="1" t="s">
        <v>41</v>
      </c>
      <c r="G2579" s="1" t="s">
        <v>42</v>
      </c>
      <c r="H2579" s="1" t="s">
        <v>43</v>
      </c>
      <c r="I2579" s="1" t="s">
        <v>44</v>
      </c>
      <c r="J2579" t="s">
        <v>82</v>
      </c>
      <c r="K2579" t="s">
        <v>83</v>
      </c>
      <c r="L2579" s="1" t="s">
        <v>6986</v>
      </c>
      <c r="M2579" s="1" t="s">
        <v>139</v>
      </c>
      <c r="N2579" s="1" t="s">
        <v>69</v>
      </c>
      <c r="O2579" s="1" t="s">
        <v>14460</v>
      </c>
      <c r="P2579" s="1" t="s">
        <v>14461</v>
      </c>
      <c r="Q2579">
        <v>27</v>
      </c>
      <c r="R2579">
        <v>7</v>
      </c>
      <c r="S2579">
        <v>20</v>
      </c>
      <c r="T2579">
        <v>50</v>
      </c>
      <c r="U2579">
        <v>25</v>
      </c>
      <c r="V2579">
        <v>200</v>
      </c>
      <c r="W2579" s="1" t="s">
        <v>308</v>
      </c>
      <c r="X2579" s="1" t="s">
        <v>309</v>
      </c>
      <c r="Y2579" s="1" t="s">
        <v>74</v>
      </c>
      <c r="Z2579">
        <v>24</v>
      </c>
      <c r="AA2579" s="2">
        <v>45848</v>
      </c>
      <c r="AB2579">
        <v>160386.10999999999</v>
      </c>
      <c r="AC2579">
        <v>217857.37</v>
      </c>
      <c r="AD2579">
        <v>4330424.97</v>
      </c>
      <c r="AE2579" s="1" t="s">
        <v>55</v>
      </c>
      <c r="AF2579" s="2">
        <v>46170</v>
      </c>
      <c r="AG2579" s="2">
        <v>45856</v>
      </c>
      <c r="AH2579" s="2"/>
      <c r="AI2579" s="1" t="s">
        <v>129</v>
      </c>
      <c r="AJ2579" s="1" t="s">
        <v>57</v>
      </c>
    </row>
    <row r="2580" spans="1:36">
      <c r="A2580" s="1" t="s">
        <v>14462</v>
      </c>
      <c r="B2580" s="1" t="s">
        <v>14463</v>
      </c>
      <c r="C2580" s="1" t="s">
        <v>14464</v>
      </c>
      <c r="D2580" s="1" t="s">
        <v>426</v>
      </c>
      <c r="E2580" s="1" t="s">
        <v>146</v>
      </c>
      <c r="F2580" s="1" t="s">
        <v>266</v>
      </c>
      <c r="G2580" s="1" t="s">
        <v>276</v>
      </c>
      <c r="H2580" s="1" t="s">
        <v>43</v>
      </c>
      <c r="I2580" s="1" t="s">
        <v>44</v>
      </c>
      <c r="J2580" t="s">
        <v>82</v>
      </c>
      <c r="K2580" t="s">
        <v>83</v>
      </c>
      <c r="L2580" s="1" t="s">
        <v>14465</v>
      </c>
      <c r="M2580" s="1" t="s">
        <v>68</v>
      </c>
      <c r="N2580" s="1" t="s">
        <v>236</v>
      </c>
      <c r="O2580" s="1" t="s">
        <v>14466</v>
      </c>
      <c r="P2580" s="1" t="s">
        <v>14467</v>
      </c>
      <c r="Q2580">
        <v>28</v>
      </c>
      <c r="R2580">
        <v>3</v>
      </c>
      <c r="S2580">
        <v>25</v>
      </c>
      <c r="T2580">
        <v>20</v>
      </c>
      <c r="U2580">
        <v>8</v>
      </c>
      <c r="V2580">
        <v>100</v>
      </c>
      <c r="W2580" s="1" t="s">
        <v>161</v>
      </c>
      <c r="X2580" s="1" t="s">
        <v>162</v>
      </c>
      <c r="Y2580" s="1" t="s">
        <v>54</v>
      </c>
      <c r="Z2580">
        <v>4</v>
      </c>
      <c r="AA2580" s="2">
        <v>45836</v>
      </c>
      <c r="AB2580">
        <v>525439.13</v>
      </c>
      <c r="AC2580">
        <v>734686.35</v>
      </c>
      <c r="AD2580">
        <v>14712295.640000001</v>
      </c>
      <c r="AE2580" s="1" t="s">
        <v>55</v>
      </c>
      <c r="AF2580" s="2">
        <v>46164</v>
      </c>
      <c r="AG2580" s="2">
        <v>45847</v>
      </c>
      <c r="AH2580" s="2"/>
      <c r="AI2580" s="1" t="s">
        <v>91</v>
      </c>
      <c r="AJ2580" s="1" t="s">
        <v>92</v>
      </c>
    </row>
    <row r="2581" spans="1:36">
      <c r="A2581" s="1" t="s">
        <v>14468</v>
      </c>
      <c r="B2581" s="1" t="s">
        <v>14469</v>
      </c>
      <c r="C2581" s="1" t="s">
        <v>14470</v>
      </c>
      <c r="D2581" s="1" t="s">
        <v>145</v>
      </c>
      <c r="E2581" s="1" t="s">
        <v>146</v>
      </c>
      <c r="F2581" s="1" t="s">
        <v>41</v>
      </c>
      <c r="G2581" s="1" t="s">
        <v>147</v>
      </c>
      <c r="H2581" s="1" t="s">
        <v>43</v>
      </c>
      <c r="I2581" s="1" t="s">
        <v>44</v>
      </c>
      <c r="J2581" t="s">
        <v>65</v>
      </c>
      <c r="K2581" t="s">
        <v>66</v>
      </c>
      <c r="L2581" s="1" t="s">
        <v>10345</v>
      </c>
      <c r="M2581" s="1" t="s">
        <v>68</v>
      </c>
      <c r="N2581" s="1" t="s">
        <v>115</v>
      </c>
      <c r="O2581" s="1" t="s">
        <v>14471</v>
      </c>
      <c r="P2581" s="1" t="s">
        <v>14472</v>
      </c>
      <c r="Q2581">
        <v>79</v>
      </c>
      <c r="R2581">
        <v>22</v>
      </c>
      <c r="S2581">
        <v>57</v>
      </c>
      <c r="T2581">
        <v>20</v>
      </c>
      <c r="U2581">
        <v>8</v>
      </c>
      <c r="V2581">
        <v>80</v>
      </c>
      <c r="W2581" s="1" t="s">
        <v>161</v>
      </c>
      <c r="X2581" s="1" t="s">
        <v>162</v>
      </c>
      <c r="Y2581" s="1" t="s">
        <v>54</v>
      </c>
      <c r="Z2581">
        <v>8</v>
      </c>
      <c r="AA2581" s="2">
        <v>45869</v>
      </c>
      <c r="AB2581">
        <v>126324.04</v>
      </c>
      <c r="AC2581">
        <v>178054.81</v>
      </c>
      <c r="AD2581">
        <v>9979599.1600000001</v>
      </c>
      <c r="AE2581" s="1" t="s">
        <v>55</v>
      </c>
      <c r="AF2581" s="2">
        <v>46152</v>
      </c>
      <c r="AG2581" s="2">
        <v>45873</v>
      </c>
      <c r="AH2581" s="2"/>
      <c r="AI2581" s="1" t="s">
        <v>91</v>
      </c>
      <c r="AJ2581" s="1" t="s">
        <v>92</v>
      </c>
    </row>
    <row r="2582" spans="1:36">
      <c r="A2582" s="1" t="s">
        <v>14473</v>
      </c>
      <c r="B2582" s="1" t="s">
        <v>14474</v>
      </c>
      <c r="C2582" s="1" t="s">
        <v>14475</v>
      </c>
      <c r="D2582" s="1" t="s">
        <v>1087</v>
      </c>
      <c r="E2582" s="1" t="s">
        <v>79</v>
      </c>
      <c r="F2582" s="1" t="s">
        <v>80</v>
      </c>
      <c r="G2582" s="1" t="s">
        <v>285</v>
      </c>
      <c r="H2582" s="1" t="s">
        <v>43</v>
      </c>
      <c r="I2582" s="1" t="s">
        <v>44</v>
      </c>
      <c r="J2582" t="s">
        <v>65</v>
      </c>
      <c r="K2582" t="s">
        <v>66</v>
      </c>
      <c r="L2582" s="1" t="s">
        <v>6011</v>
      </c>
      <c r="M2582" s="1" t="s">
        <v>139</v>
      </c>
      <c r="N2582" s="1" t="s">
        <v>236</v>
      </c>
      <c r="O2582" s="1" t="s">
        <v>1283</v>
      </c>
      <c r="P2582" s="1" t="s">
        <v>14476</v>
      </c>
      <c r="Q2582">
        <v>264</v>
      </c>
      <c r="R2582">
        <v>92</v>
      </c>
      <c r="S2582">
        <v>172</v>
      </c>
      <c r="T2582">
        <v>50</v>
      </c>
      <c r="U2582">
        <v>15</v>
      </c>
      <c r="V2582">
        <v>300</v>
      </c>
      <c r="W2582" s="1" t="s">
        <v>229</v>
      </c>
      <c r="X2582" s="1" t="s">
        <v>230</v>
      </c>
      <c r="Y2582" s="1" t="s">
        <v>153</v>
      </c>
      <c r="Z2582">
        <v>30</v>
      </c>
      <c r="AA2582" s="2">
        <v>45920</v>
      </c>
      <c r="AB2582">
        <v>370360.63</v>
      </c>
      <c r="AC2582">
        <v>525206.92000000004</v>
      </c>
      <c r="AD2582">
        <v>97775206.319999993</v>
      </c>
      <c r="AE2582" s="1" t="s">
        <v>55</v>
      </c>
      <c r="AF2582" s="2">
        <v>46181</v>
      </c>
      <c r="AG2582" s="2">
        <v>45923</v>
      </c>
      <c r="AH2582" s="2"/>
      <c r="AI2582" s="1" t="s">
        <v>91</v>
      </c>
      <c r="AJ2582" s="1" t="s">
        <v>92</v>
      </c>
    </row>
    <row r="2583" spans="1:36">
      <c r="A2583" s="1" t="s">
        <v>14477</v>
      </c>
      <c r="B2583" s="1" t="s">
        <v>14478</v>
      </c>
      <c r="C2583" s="1" t="s">
        <v>14479</v>
      </c>
      <c r="D2583" s="1" t="s">
        <v>1502</v>
      </c>
      <c r="E2583" s="1" t="s">
        <v>79</v>
      </c>
      <c r="F2583" s="1" t="s">
        <v>80</v>
      </c>
      <c r="G2583" s="1" t="s">
        <v>285</v>
      </c>
      <c r="H2583" s="1" t="s">
        <v>43</v>
      </c>
      <c r="I2583" s="1" t="s">
        <v>44</v>
      </c>
      <c r="J2583" t="s">
        <v>65</v>
      </c>
      <c r="K2583" t="s">
        <v>66</v>
      </c>
      <c r="L2583" s="1" t="s">
        <v>14480</v>
      </c>
      <c r="M2583" s="1" t="s">
        <v>139</v>
      </c>
      <c r="N2583" s="1" t="s">
        <v>236</v>
      </c>
      <c r="O2583" s="1" t="s">
        <v>14481</v>
      </c>
      <c r="P2583" s="1" t="s">
        <v>14482</v>
      </c>
      <c r="Q2583">
        <v>63</v>
      </c>
      <c r="R2583">
        <v>13</v>
      </c>
      <c r="S2583">
        <v>50</v>
      </c>
      <c r="U2583">
        <v>7</v>
      </c>
      <c r="V2583">
        <v>90</v>
      </c>
      <c r="W2583" s="1" t="s">
        <v>72</v>
      </c>
      <c r="X2583" s="1" t="s">
        <v>73</v>
      </c>
      <c r="Y2583" s="1" t="s">
        <v>74</v>
      </c>
      <c r="Z2583">
        <v>16</v>
      </c>
      <c r="AA2583" s="2">
        <v>46060</v>
      </c>
      <c r="AB2583">
        <v>870208.08</v>
      </c>
      <c r="AC2583">
        <v>1314538.6100000001</v>
      </c>
      <c r="AD2583">
        <v>54823109.039999999</v>
      </c>
      <c r="AE2583" s="1" t="s">
        <v>55</v>
      </c>
      <c r="AF2583" s="2">
        <v>46176</v>
      </c>
      <c r="AG2583" s="2">
        <v>46073</v>
      </c>
      <c r="AH2583" s="2"/>
      <c r="AI2583" s="1" t="s">
        <v>91</v>
      </c>
      <c r="AJ2583" s="1" t="s">
        <v>92</v>
      </c>
    </row>
    <row r="2584" spans="1:36">
      <c r="A2584" s="1" t="s">
        <v>14483</v>
      </c>
      <c r="B2584" s="1" t="s">
        <v>14484</v>
      </c>
      <c r="C2584" s="1" t="s">
        <v>14485</v>
      </c>
      <c r="D2584" s="1" t="s">
        <v>1015</v>
      </c>
      <c r="E2584" s="1" t="s">
        <v>62</v>
      </c>
      <c r="F2584" s="1" t="s">
        <v>80</v>
      </c>
      <c r="G2584" s="1" t="s">
        <v>176</v>
      </c>
      <c r="H2584" s="1" t="s">
        <v>43</v>
      </c>
      <c r="I2584" s="1" t="s">
        <v>44</v>
      </c>
      <c r="J2584" t="s">
        <v>45</v>
      </c>
      <c r="K2584" t="s">
        <v>46</v>
      </c>
      <c r="L2584" s="1" t="s">
        <v>8630</v>
      </c>
      <c r="M2584" s="1" t="s">
        <v>114</v>
      </c>
      <c r="N2584" s="1" t="s">
        <v>278</v>
      </c>
      <c r="O2584" s="1" t="s">
        <v>14486</v>
      </c>
      <c r="P2584" s="1" t="s">
        <v>14487</v>
      </c>
      <c r="Q2584">
        <v>60</v>
      </c>
      <c r="R2584">
        <v>0</v>
      </c>
      <c r="S2584">
        <v>60</v>
      </c>
      <c r="U2584">
        <v>8</v>
      </c>
      <c r="V2584">
        <v>120</v>
      </c>
      <c r="W2584" s="1" t="s">
        <v>259</v>
      </c>
      <c r="X2584" s="1" t="s">
        <v>260</v>
      </c>
      <c r="Y2584" s="1" t="s">
        <v>54</v>
      </c>
      <c r="Z2584">
        <v>9</v>
      </c>
      <c r="AA2584" s="2">
        <v>46049</v>
      </c>
      <c r="AB2584">
        <v>383307.26</v>
      </c>
      <c r="AC2584">
        <v>512540.3</v>
      </c>
      <c r="AD2584">
        <v>22998435.600000001</v>
      </c>
      <c r="AE2584" s="1" t="s">
        <v>55</v>
      </c>
      <c r="AF2584" s="2">
        <v>46173</v>
      </c>
      <c r="AG2584" s="2">
        <v>46054</v>
      </c>
      <c r="AH2584" s="2"/>
      <c r="AI2584" s="1" t="s">
        <v>91</v>
      </c>
      <c r="AJ2584" s="1" t="s">
        <v>92</v>
      </c>
    </row>
    <row r="2585" spans="1:36">
      <c r="A2585" s="1" t="s">
        <v>14488</v>
      </c>
      <c r="B2585" s="1" t="s">
        <v>14489</v>
      </c>
      <c r="C2585" s="1" t="s">
        <v>14490</v>
      </c>
      <c r="D2585" s="1" t="s">
        <v>621</v>
      </c>
      <c r="E2585" s="1" t="s">
        <v>265</v>
      </c>
      <c r="F2585" s="1" t="s">
        <v>622</v>
      </c>
      <c r="G2585" s="1" t="s">
        <v>623</v>
      </c>
      <c r="H2585" s="1" t="s">
        <v>43</v>
      </c>
      <c r="I2585" s="1" t="s">
        <v>44</v>
      </c>
      <c r="J2585" t="s">
        <v>45</v>
      </c>
      <c r="K2585" t="s">
        <v>46</v>
      </c>
      <c r="L2585" s="1" t="s">
        <v>14491</v>
      </c>
      <c r="M2585" s="1" t="s">
        <v>68</v>
      </c>
      <c r="N2585" s="1" t="s">
        <v>49</v>
      </c>
      <c r="O2585" s="1" t="s">
        <v>14492</v>
      </c>
      <c r="P2585" s="1" t="s">
        <v>14493</v>
      </c>
      <c r="Q2585">
        <v>21</v>
      </c>
      <c r="R2585">
        <v>5</v>
      </c>
      <c r="S2585">
        <v>16</v>
      </c>
      <c r="T2585">
        <v>10</v>
      </c>
      <c r="U2585">
        <v>5</v>
      </c>
      <c r="V2585">
        <v>60</v>
      </c>
      <c r="W2585" s="1" t="s">
        <v>259</v>
      </c>
      <c r="X2585" s="1" t="s">
        <v>260</v>
      </c>
      <c r="Y2585" s="1" t="s">
        <v>54</v>
      </c>
      <c r="Z2585">
        <v>11</v>
      </c>
      <c r="AA2585" s="2">
        <v>46037</v>
      </c>
      <c r="AB2585">
        <v>389078.65</v>
      </c>
      <c r="AC2585">
        <v>592288.89</v>
      </c>
      <c r="AD2585">
        <v>8170651.6500000004</v>
      </c>
      <c r="AE2585" s="1" t="s">
        <v>55</v>
      </c>
      <c r="AF2585" s="2">
        <v>46186</v>
      </c>
      <c r="AG2585" s="2">
        <v>46039</v>
      </c>
      <c r="AH2585" s="2"/>
      <c r="AI2585" s="1" t="s">
        <v>91</v>
      </c>
      <c r="AJ2585" s="1" t="s">
        <v>92</v>
      </c>
    </row>
    <row r="2586" spans="1:36">
      <c r="A2586" s="1" t="s">
        <v>14494</v>
      </c>
      <c r="B2586" s="1" t="s">
        <v>14495</v>
      </c>
      <c r="C2586" s="1" t="s">
        <v>14496</v>
      </c>
      <c r="D2586" s="1" t="s">
        <v>78</v>
      </c>
      <c r="E2586" s="1" t="s">
        <v>79</v>
      </c>
      <c r="F2586" s="1" t="s">
        <v>80</v>
      </c>
      <c r="G2586" s="1" t="s">
        <v>176</v>
      </c>
      <c r="H2586" s="1" t="s">
        <v>43</v>
      </c>
      <c r="I2586" s="1" t="s">
        <v>44</v>
      </c>
      <c r="J2586" t="s">
        <v>65</v>
      </c>
      <c r="K2586" t="s">
        <v>66</v>
      </c>
      <c r="L2586" s="1" t="s">
        <v>12608</v>
      </c>
      <c r="M2586" s="1" t="s">
        <v>168</v>
      </c>
      <c r="N2586" s="1" t="s">
        <v>69</v>
      </c>
      <c r="O2586" s="1" t="s">
        <v>14497</v>
      </c>
      <c r="P2586" s="1" t="s">
        <v>14498</v>
      </c>
      <c r="Q2586">
        <v>167</v>
      </c>
      <c r="R2586">
        <v>23</v>
      </c>
      <c r="S2586">
        <v>144</v>
      </c>
      <c r="T2586">
        <v>50</v>
      </c>
      <c r="U2586">
        <v>15</v>
      </c>
      <c r="V2586">
        <v>250</v>
      </c>
      <c r="W2586" s="1" t="s">
        <v>52</v>
      </c>
      <c r="X2586" s="1" t="s">
        <v>53</v>
      </c>
      <c r="Y2586" s="1" t="s">
        <v>54</v>
      </c>
      <c r="Z2586">
        <v>3</v>
      </c>
      <c r="AA2586" s="2">
        <v>45746</v>
      </c>
      <c r="AB2586">
        <v>1171276.42</v>
      </c>
      <c r="AC2586">
        <v>1450969.17</v>
      </c>
      <c r="AD2586">
        <v>195603162.09999999</v>
      </c>
      <c r="AE2586" s="1" t="s">
        <v>55</v>
      </c>
      <c r="AF2586" s="2">
        <v>46148</v>
      </c>
      <c r="AG2586" s="2">
        <v>45756</v>
      </c>
      <c r="AH2586" s="2"/>
      <c r="AI2586" s="1" t="s">
        <v>91</v>
      </c>
      <c r="AJ2586" s="1" t="s">
        <v>92</v>
      </c>
    </row>
    <row r="2587" spans="1:36">
      <c r="A2587" s="1" t="s">
        <v>14499</v>
      </c>
      <c r="B2587" s="1" t="s">
        <v>14500</v>
      </c>
      <c r="C2587" s="1" t="s">
        <v>14501</v>
      </c>
      <c r="D2587" s="1" t="s">
        <v>253</v>
      </c>
      <c r="E2587" s="1" t="s">
        <v>254</v>
      </c>
      <c r="F2587" s="1" t="s">
        <v>217</v>
      </c>
      <c r="G2587" s="1" t="s">
        <v>218</v>
      </c>
      <c r="H2587" s="1" t="s">
        <v>43</v>
      </c>
      <c r="I2587" s="1" t="s">
        <v>44</v>
      </c>
      <c r="J2587" t="s">
        <v>82</v>
      </c>
      <c r="K2587" t="s">
        <v>83</v>
      </c>
      <c r="L2587" s="1" t="s">
        <v>5005</v>
      </c>
      <c r="M2587" s="1" t="s">
        <v>114</v>
      </c>
      <c r="N2587" s="1" t="s">
        <v>69</v>
      </c>
      <c r="O2587" s="1" t="s">
        <v>14502</v>
      </c>
      <c r="P2587" s="1" t="s">
        <v>14503</v>
      </c>
      <c r="Q2587">
        <v>0</v>
      </c>
      <c r="R2587">
        <v>0</v>
      </c>
      <c r="S2587">
        <v>0</v>
      </c>
      <c r="T2587">
        <v>20</v>
      </c>
      <c r="U2587">
        <v>8</v>
      </c>
      <c r="V2587">
        <v>200</v>
      </c>
      <c r="W2587" s="1" t="s">
        <v>88</v>
      </c>
      <c r="X2587" s="1" t="s">
        <v>89</v>
      </c>
      <c r="Y2587" s="1" t="s">
        <v>90</v>
      </c>
      <c r="Z2587">
        <v>30</v>
      </c>
      <c r="AA2587" s="2">
        <v>45855</v>
      </c>
      <c r="AB2587">
        <v>476594.34</v>
      </c>
      <c r="AC2587">
        <v>723486.3</v>
      </c>
      <c r="AD2587">
        <v>0</v>
      </c>
      <c r="AE2587" s="1" t="s">
        <v>55</v>
      </c>
      <c r="AF2587" s="2">
        <v>46172</v>
      </c>
      <c r="AG2587" s="2">
        <v>45866</v>
      </c>
      <c r="AH2587" s="2"/>
      <c r="AI2587" s="1" t="s">
        <v>56</v>
      </c>
      <c r="AJ2587" s="1" t="s">
        <v>57</v>
      </c>
    </row>
    <row r="2588" spans="1:36">
      <c r="A2588" s="1" t="s">
        <v>14504</v>
      </c>
      <c r="B2588" s="1" t="s">
        <v>14505</v>
      </c>
      <c r="C2588" s="1" t="s">
        <v>14506</v>
      </c>
      <c r="D2588" s="1" t="s">
        <v>371</v>
      </c>
      <c r="E2588" s="1" t="s">
        <v>62</v>
      </c>
      <c r="F2588" s="1" t="s">
        <v>111</v>
      </c>
      <c r="G2588" s="1" t="s">
        <v>234</v>
      </c>
      <c r="H2588" s="1" t="s">
        <v>43</v>
      </c>
      <c r="I2588" s="1" t="s">
        <v>201</v>
      </c>
      <c r="J2588" t="s">
        <v>82</v>
      </c>
      <c r="K2588" t="s">
        <v>83</v>
      </c>
      <c r="L2588" s="1" t="s">
        <v>14507</v>
      </c>
      <c r="M2588" s="1" t="s">
        <v>100</v>
      </c>
      <c r="N2588" s="1" t="s">
        <v>194</v>
      </c>
      <c r="O2588" s="1" t="s">
        <v>14508</v>
      </c>
      <c r="P2588" s="1" t="s">
        <v>14509</v>
      </c>
      <c r="Q2588">
        <v>29</v>
      </c>
      <c r="R2588">
        <v>8</v>
      </c>
      <c r="S2588">
        <v>21</v>
      </c>
      <c r="T2588">
        <v>40</v>
      </c>
      <c r="U2588">
        <v>12</v>
      </c>
      <c r="V2588">
        <v>240</v>
      </c>
      <c r="W2588" s="1" t="s">
        <v>88</v>
      </c>
      <c r="X2588" s="1" t="s">
        <v>89</v>
      </c>
      <c r="Y2588" s="1" t="s">
        <v>90</v>
      </c>
      <c r="Z2588">
        <v>29</v>
      </c>
      <c r="AA2588" s="2">
        <v>46030</v>
      </c>
      <c r="AB2588">
        <v>176813.11</v>
      </c>
      <c r="AC2588">
        <v>211247.38</v>
      </c>
      <c r="AD2588">
        <v>5127580.1900000004</v>
      </c>
      <c r="AE2588" s="1" t="s">
        <v>55</v>
      </c>
      <c r="AF2588" s="2">
        <v>46200</v>
      </c>
      <c r="AG2588" s="2">
        <v>46039</v>
      </c>
      <c r="AH2588" s="2"/>
      <c r="AI2588" s="1" t="s">
        <v>129</v>
      </c>
      <c r="AJ2588" s="1" t="s">
        <v>57</v>
      </c>
    </row>
    <row r="2589" spans="1:36">
      <c r="A2589" s="1" t="s">
        <v>14510</v>
      </c>
      <c r="B2589" s="1" t="s">
        <v>14511</v>
      </c>
      <c r="C2589" s="1" t="s">
        <v>14512</v>
      </c>
      <c r="D2589" s="1" t="s">
        <v>426</v>
      </c>
      <c r="E2589" s="1" t="s">
        <v>146</v>
      </c>
      <c r="F2589" s="1" t="s">
        <v>266</v>
      </c>
      <c r="G2589" s="1" t="s">
        <v>267</v>
      </c>
      <c r="H2589" s="1" t="s">
        <v>43</v>
      </c>
      <c r="I2589" s="1" t="s">
        <v>44</v>
      </c>
      <c r="J2589" t="s">
        <v>82</v>
      </c>
      <c r="K2589" t="s">
        <v>83</v>
      </c>
      <c r="L2589" s="1" t="s">
        <v>4361</v>
      </c>
      <c r="M2589" s="1" t="s">
        <v>114</v>
      </c>
      <c r="N2589" s="1" t="s">
        <v>101</v>
      </c>
      <c r="O2589" s="1" t="s">
        <v>14513</v>
      </c>
      <c r="P2589" s="1" t="s">
        <v>14514</v>
      </c>
      <c r="Q2589">
        <v>89</v>
      </c>
      <c r="R2589">
        <v>22</v>
      </c>
      <c r="S2589">
        <v>67</v>
      </c>
      <c r="T2589">
        <v>60</v>
      </c>
      <c r="U2589">
        <v>24</v>
      </c>
      <c r="V2589">
        <v>300</v>
      </c>
      <c r="W2589" s="1" t="s">
        <v>161</v>
      </c>
      <c r="X2589" s="1" t="s">
        <v>162</v>
      </c>
      <c r="Y2589" s="1" t="s">
        <v>54</v>
      </c>
      <c r="Z2589">
        <v>5</v>
      </c>
      <c r="AA2589" s="2"/>
      <c r="AB2589">
        <v>483901.25</v>
      </c>
      <c r="AC2589">
        <v>646805.87</v>
      </c>
      <c r="AD2589">
        <v>43067211.25</v>
      </c>
      <c r="AE2589" s="1" t="s">
        <v>55</v>
      </c>
      <c r="AF2589" s="2">
        <v>46199</v>
      </c>
      <c r="AG2589" s="2">
        <v>46141</v>
      </c>
      <c r="AH2589" s="2"/>
      <c r="AI2589" s="1" t="s">
        <v>91</v>
      </c>
      <c r="AJ2589" s="1" t="s">
        <v>92</v>
      </c>
    </row>
    <row r="2590" spans="1:36">
      <c r="A2590" s="1" t="s">
        <v>14515</v>
      </c>
      <c r="B2590" s="1" t="s">
        <v>14516</v>
      </c>
      <c r="C2590" s="1" t="s">
        <v>14517</v>
      </c>
      <c r="D2590" s="1" t="s">
        <v>2380</v>
      </c>
      <c r="E2590" s="1" t="s">
        <v>62</v>
      </c>
      <c r="F2590" s="1" t="s">
        <v>80</v>
      </c>
      <c r="G2590" s="1" t="s">
        <v>81</v>
      </c>
      <c r="H2590" s="1" t="s">
        <v>43</v>
      </c>
      <c r="I2590" s="1" t="s">
        <v>44</v>
      </c>
      <c r="J2590" t="s">
        <v>45</v>
      </c>
      <c r="K2590" t="s">
        <v>46</v>
      </c>
      <c r="L2590" s="1" t="s">
        <v>2006</v>
      </c>
      <c r="M2590" s="1" t="s">
        <v>48</v>
      </c>
      <c r="N2590" s="1" t="s">
        <v>236</v>
      </c>
      <c r="O2590" s="1" t="s">
        <v>14518</v>
      </c>
      <c r="P2590" s="1" t="s">
        <v>14519</v>
      </c>
      <c r="Q2590">
        <v>713</v>
      </c>
      <c r="R2590">
        <v>251</v>
      </c>
      <c r="S2590">
        <v>462</v>
      </c>
      <c r="T2590">
        <v>100</v>
      </c>
      <c r="U2590">
        <v>50</v>
      </c>
      <c r="V2590">
        <v>1000</v>
      </c>
      <c r="W2590" s="1" t="s">
        <v>52</v>
      </c>
      <c r="X2590" s="1" t="s">
        <v>53</v>
      </c>
      <c r="Y2590" s="1" t="s">
        <v>54</v>
      </c>
      <c r="Z2590">
        <v>4</v>
      </c>
      <c r="AA2590" s="2">
        <v>46134</v>
      </c>
      <c r="AB2590">
        <v>910908.3</v>
      </c>
      <c r="AC2590">
        <v>1115157.21</v>
      </c>
      <c r="AD2590">
        <v>649477617.89999998</v>
      </c>
      <c r="AE2590" s="1" t="s">
        <v>55</v>
      </c>
      <c r="AF2590" s="2">
        <v>46179</v>
      </c>
      <c r="AG2590" s="2">
        <v>46139</v>
      </c>
      <c r="AH2590" s="2"/>
      <c r="AI2590" s="1" t="s">
        <v>91</v>
      </c>
      <c r="AJ2590" s="1" t="s">
        <v>92</v>
      </c>
    </row>
    <row r="2591" spans="1:36">
      <c r="A2591" s="1" t="s">
        <v>14520</v>
      </c>
      <c r="B2591" s="1" t="s">
        <v>14521</v>
      </c>
      <c r="C2591" s="1" t="s">
        <v>14522</v>
      </c>
      <c r="D2591" s="1" t="s">
        <v>413</v>
      </c>
      <c r="E2591" s="1" t="s">
        <v>146</v>
      </c>
      <c r="F2591" s="1" t="s">
        <v>244</v>
      </c>
      <c r="G2591" s="1" t="s">
        <v>509</v>
      </c>
      <c r="H2591" s="1" t="s">
        <v>43</v>
      </c>
      <c r="I2591" s="1" t="s">
        <v>44</v>
      </c>
      <c r="J2591" t="s">
        <v>82</v>
      </c>
      <c r="K2591" t="s">
        <v>83</v>
      </c>
      <c r="L2591" s="1" t="s">
        <v>1771</v>
      </c>
      <c r="M2591" s="1" t="s">
        <v>68</v>
      </c>
      <c r="N2591" s="1" t="s">
        <v>115</v>
      </c>
      <c r="O2591" s="1" t="s">
        <v>14523</v>
      </c>
      <c r="P2591" s="1" t="s">
        <v>14524</v>
      </c>
      <c r="Q2591">
        <v>29</v>
      </c>
      <c r="R2591">
        <v>11</v>
      </c>
      <c r="S2591">
        <v>18</v>
      </c>
      <c r="T2591">
        <v>10</v>
      </c>
      <c r="U2591">
        <v>5</v>
      </c>
      <c r="V2591">
        <v>40</v>
      </c>
      <c r="W2591" s="1" t="s">
        <v>259</v>
      </c>
      <c r="X2591" s="1" t="s">
        <v>260</v>
      </c>
      <c r="Y2591" s="1" t="s">
        <v>54</v>
      </c>
      <c r="Z2591">
        <v>8</v>
      </c>
      <c r="AA2591" s="2">
        <v>45943</v>
      </c>
      <c r="AB2591">
        <v>113761.85</v>
      </c>
      <c r="AC2591">
        <v>141569.67000000001</v>
      </c>
      <c r="AD2591">
        <v>3299093.65</v>
      </c>
      <c r="AE2591" s="1" t="s">
        <v>55</v>
      </c>
      <c r="AF2591" s="2">
        <v>46183</v>
      </c>
      <c r="AG2591" s="2">
        <v>45949</v>
      </c>
      <c r="AH2591" s="2"/>
      <c r="AI2591" s="1" t="s">
        <v>91</v>
      </c>
      <c r="AJ2591" s="1" t="s">
        <v>92</v>
      </c>
    </row>
    <row r="2592" spans="1:36">
      <c r="A2592" s="1" t="s">
        <v>14525</v>
      </c>
      <c r="B2592" s="1" t="s">
        <v>14526</v>
      </c>
      <c r="C2592" s="1" t="s">
        <v>14527</v>
      </c>
      <c r="D2592" s="1" t="s">
        <v>121</v>
      </c>
      <c r="E2592" s="1" t="s">
        <v>122</v>
      </c>
      <c r="F2592" s="1" t="s">
        <v>123</v>
      </c>
      <c r="G2592" s="1" t="s">
        <v>124</v>
      </c>
      <c r="H2592" s="1" t="s">
        <v>43</v>
      </c>
      <c r="I2592" s="1" t="s">
        <v>44</v>
      </c>
      <c r="J2592" t="s">
        <v>65</v>
      </c>
      <c r="K2592" t="s">
        <v>66</v>
      </c>
      <c r="L2592" s="1" t="s">
        <v>14528</v>
      </c>
      <c r="M2592" s="1" t="s">
        <v>100</v>
      </c>
      <c r="N2592" s="1" t="s">
        <v>203</v>
      </c>
      <c r="O2592" s="1" t="s">
        <v>14529</v>
      </c>
      <c r="P2592" s="1" t="s">
        <v>14530</v>
      </c>
      <c r="Q2592">
        <v>578</v>
      </c>
      <c r="R2592">
        <v>186</v>
      </c>
      <c r="S2592">
        <v>392</v>
      </c>
      <c r="U2592">
        <v>22</v>
      </c>
      <c r="V2592">
        <v>750</v>
      </c>
      <c r="W2592" s="1" t="s">
        <v>444</v>
      </c>
      <c r="X2592" s="1" t="s">
        <v>445</v>
      </c>
      <c r="Y2592" s="1" t="s">
        <v>74</v>
      </c>
      <c r="Z2592">
        <v>19</v>
      </c>
      <c r="AA2592" s="2">
        <v>45712</v>
      </c>
      <c r="AB2592">
        <v>611678.82999999996</v>
      </c>
      <c r="AC2592">
        <v>847198.75</v>
      </c>
      <c r="AD2592">
        <v>353550363.69999999</v>
      </c>
      <c r="AE2592" s="1" t="s">
        <v>55</v>
      </c>
      <c r="AF2592" s="2">
        <v>46191</v>
      </c>
      <c r="AG2592" s="2">
        <v>45726</v>
      </c>
      <c r="AH2592" s="2"/>
      <c r="AI2592" s="1" t="s">
        <v>91</v>
      </c>
      <c r="AJ2592" s="1" t="s">
        <v>92</v>
      </c>
    </row>
    <row r="2593" spans="1:36">
      <c r="A2593" s="1" t="s">
        <v>14531</v>
      </c>
      <c r="B2593" s="1" t="s">
        <v>14532</v>
      </c>
      <c r="C2593" s="1" t="s">
        <v>14533</v>
      </c>
      <c r="D2593" s="1" t="s">
        <v>636</v>
      </c>
      <c r="E2593" s="1" t="s">
        <v>134</v>
      </c>
      <c r="F2593" s="1" t="s">
        <v>217</v>
      </c>
      <c r="G2593" s="1" t="s">
        <v>487</v>
      </c>
      <c r="H2593" s="1" t="s">
        <v>43</v>
      </c>
      <c r="I2593" s="1" t="s">
        <v>44</v>
      </c>
      <c r="J2593" t="s">
        <v>45</v>
      </c>
      <c r="K2593" t="s">
        <v>46</v>
      </c>
      <c r="L2593" s="1" t="s">
        <v>14534</v>
      </c>
      <c r="M2593" s="1" t="s">
        <v>114</v>
      </c>
      <c r="N2593" s="1" t="s">
        <v>236</v>
      </c>
      <c r="O2593" s="1" t="s">
        <v>14535</v>
      </c>
      <c r="P2593" s="1" t="s">
        <v>2158</v>
      </c>
      <c r="Q2593">
        <v>87</v>
      </c>
      <c r="R2593">
        <v>1</v>
      </c>
      <c r="S2593">
        <v>86</v>
      </c>
      <c r="T2593">
        <v>50</v>
      </c>
      <c r="U2593">
        <v>25</v>
      </c>
      <c r="V2593">
        <v>200</v>
      </c>
      <c r="W2593" s="1" t="s">
        <v>151</v>
      </c>
      <c r="X2593" s="1" t="s">
        <v>152</v>
      </c>
      <c r="Y2593" s="1" t="s">
        <v>153</v>
      </c>
      <c r="Z2593">
        <v>33</v>
      </c>
      <c r="AA2593" s="2">
        <v>45959</v>
      </c>
      <c r="AB2593">
        <v>275108.52</v>
      </c>
      <c r="AC2593">
        <v>385593.61</v>
      </c>
      <c r="AD2593">
        <v>23934441.239999998</v>
      </c>
      <c r="AE2593" s="1" t="s">
        <v>55</v>
      </c>
      <c r="AF2593" s="2">
        <v>46187</v>
      </c>
      <c r="AG2593" s="2">
        <v>45960</v>
      </c>
      <c r="AH2593" s="2"/>
      <c r="AI2593" s="1" t="s">
        <v>91</v>
      </c>
      <c r="AJ2593" s="1" t="s">
        <v>92</v>
      </c>
    </row>
    <row r="2594" spans="1:36">
      <c r="A2594" s="1" t="s">
        <v>14536</v>
      </c>
      <c r="B2594" s="1" t="s">
        <v>14537</v>
      </c>
      <c r="C2594" s="1" t="s">
        <v>14538</v>
      </c>
      <c r="D2594" s="1" t="s">
        <v>740</v>
      </c>
      <c r="E2594" s="1" t="s">
        <v>275</v>
      </c>
      <c r="F2594" s="1" t="s">
        <v>622</v>
      </c>
      <c r="G2594" s="1" t="s">
        <v>747</v>
      </c>
      <c r="H2594" s="1" t="s">
        <v>43</v>
      </c>
      <c r="I2594" s="1" t="s">
        <v>44</v>
      </c>
      <c r="J2594" t="s">
        <v>82</v>
      </c>
      <c r="K2594" t="s">
        <v>83</v>
      </c>
      <c r="L2594" s="1" t="s">
        <v>171</v>
      </c>
      <c r="M2594" s="1" t="s">
        <v>48</v>
      </c>
      <c r="N2594" s="1" t="s">
        <v>236</v>
      </c>
      <c r="O2594" s="1" t="s">
        <v>14539</v>
      </c>
      <c r="P2594" s="1" t="s">
        <v>14540</v>
      </c>
      <c r="Q2594">
        <v>42</v>
      </c>
      <c r="R2594">
        <v>15</v>
      </c>
      <c r="S2594">
        <v>27</v>
      </c>
      <c r="T2594">
        <v>20</v>
      </c>
      <c r="U2594">
        <v>6</v>
      </c>
      <c r="V2594">
        <v>200</v>
      </c>
      <c r="W2594" s="1" t="s">
        <v>88</v>
      </c>
      <c r="X2594" s="1" t="s">
        <v>89</v>
      </c>
      <c r="Y2594" s="1" t="s">
        <v>90</v>
      </c>
      <c r="Z2594">
        <v>32</v>
      </c>
      <c r="AA2594" s="2">
        <v>46159</v>
      </c>
      <c r="AB2594">
        <v>890374.88</v>
      </c>
      <c r="AC2594">
        <v>1144312.8799999999</v>
      </c>
      <c r="AD2594">
        <v>37395744.960000001</v>
      </c>
      <c r="AE2594" s="1" t="s">
        <v>55</v>
      </c>
      <c r="AF2594" s="2">
        <v>46142</v>
      </c>
      <c r="AG2594" s="2">
        <v>46164</v>
      </c>
      <c r="AH2594" s="2"/>
      <c r="AI2594" s="1" t="s">
        <v>91</v>
      </c>
      <c r="AJ2594" s="1" t="s">
        <v>92</v>
      </c>
    </row>
    <row r="2595" spans="1:36">
      <c r="A2595" s="1" t="s">
        <v>14541</v>
      </c>
      <c r="B2595" s="1" t="s">
        <v>14542</v>
      </c>
      <c r="C2595" s="1" t="s">
        <v>14543</v>
      </c>
      <c r="D2595" s="1" t="s">
        <v>880</v>
      </c>
      <c r="E2595" s="1" t="s">
        <v>62</v>
      </c>
      <c r="F2595" s="1" t="s">
        <v>217</v>
      </c>
      <c r="G2595" s="1" t="s">
        <v>487</v>
      </c>
      <c r="H2595" s="1" t="s">
        <v>43</v>
      </c>
      <c r="I2595" s="1" t="s">
        <v>44</v>
      </c>
      <c r="J2595" t="s">
        <v>65</v>
      </c>
      <c r="K2595" t="s">
        <v>66</v>
      </c>
      <c r="L2595" s="1" t="s">
        <v>1546</v>
      </c>
      <c r="M2595" s="1" t="s">
        <v>168</v>
      </c>
      <c r="N2595" s="1" t="s">
        <v>278</v>
      </c>
      <c r="O2595" s="1" t="s">
        <v>14544</v>
      </c>
      <c r="P2595" s="1" t="s">
        <v>14545</v>
      </c>
      <c r="Q2595">
        <v>473</v>
      </c>
      <c r="R2595">
        <v>171</v>
      </c>
      <c r="S2595">
        <v>302</v>
      </c>
      <c r="T2595">
        <v>100</v>
      </c>
      <c r="U2595">
        <v>40</v>
      </c>
      <c r="V2595">
        <v>800</v>
      </c>
      <c r="W2595" s="1" t="s">
        <v>229</v>
      </c>
      <c r="X2595" s="1" t="s">
        <v>230</v>
      </c>
      <c r="Y2595" s="1" t="s">
        <v>153</v>
      </c>
      <c r="Z2595">
        <v>30</v>
      </c>
      <c r="AA2595" s="2">
        <v>45959</v>
      </c>
      <c r="AB2595">
        <v>149658.92000000001</v>
      </c>
      <c r="AC2595">
        <v>205904.54</v>
      </c>
      <c r="AD2595">
        <v>70788669.159999996</v>
      </c>
      <c r="AE2595" s="1" t="s">
        <v>55</v>
      </c>
      <c r="AF2595" s="2">
        <v>46153</v>
      </c>
      <c r="AG2595" s="2">
        <v>45963</v>
      </c>
      <c r="AH2595" s="2"/>
      <c r="AI2595" s="1" t="s">
        <v>91</v>
      </c>
      <c r="AJ2595" s="1" t="s">
        <v>92</v>
      </c>
    </row>
    <row r="2596" spans="1:36">
      <c r="A2596" s="1" t="s">
        <v>14546</v>
      </c>
      <c r="B2596" s="1" t="s">
        <v>14547</v>
      </c>
      <c r="C2596" s="1" t="s">
        <v>14548</v>
      </c>
      <c r="D2596" s="1" t="s">
        <v>303</v>
      </c>
      <c r="E2596" s="1" t="s">
        <v>146</v>
      </c>
      <c r="F2596" s="1" t="s">
        <v>63</v>
      </c>
      <c r="G2596" s="1" t="s">
        <v>304</v>
      </c>
      <c r="H2596" s="1" t="s">
        <v>43</v>
      </c>
      <c r="I2596" s="1" t="s">
        <v>44</v>
      </c>
      <c r="J2596" t="s">
        <v>82</v>
      </c>
      <c r="K2596" t="s">
        <v>83</v>
      </c>
      <c r="L2596" s="1" t="s">
        <v>6538</v>
      </c>
      <c r="M2596" s="1" t="s">
        <v>168</v>
      </c>
      <c r="N2596" s="1" t="s">
        <v>278</v>
      </c>
      <c r="O2596" s="1" t="s">
        <v>14549</v>
      </c>
      <c r="P2596" s="1" t="s">
        <v>12045</v>
      </c>
      <c r="Q2596">
        <v>123</v>
      </c>
      <c r="R2596">
        <v>16</v>
      </c>
      <c r="S2596">
        <v>107</v>
      </c>
      <c r="T2596">
        <v>15</v>
      </c>
      <c r="U2596">
        <v>7</v>
      </c>
      <c r="V2596">
        <v>120</v>
      </c>
      <c r="W2596" s="1" t="s">
        <v>308</v>
      </c>
      <c r="X2596" s="1" t="s">
        <v>309</v>
      </c>
      <c r="Y2596" s="1" t="s">
        <v>74</v>
      </c>
      <c r="Z2596">
        <v>24</v>
      </c>
      <c r="AA2596" s="2">
        <v>45947</v>
      </c>
      <c r="AB2596">
        <v>116549.45</v>
      </c>
      <c r="AC2596">
        <v>135579.65</v>
      </c>
      <c r="AD2596">
        <v>14335582.35</v>
      </c>
      <c r="AE2596" s="1" t="s">
        <v>55</v>
      </c>
      <c r="AF2596" s="2">
        <v>46156</v>
      </c>
      <c r="AG2596" s="2">
        <v>45953</v>
      </c>
      <c r="AH2596" s="2">
        <v>46670</v>
      </c>
      <c r="AI2596" s="1" t="s">
        <v>410</v>
      </c>
      <c r="AJ2596" s="1" t="s">
        <v>92</v>
      </c>
    </row>
    <row r="2597" spans="1:36">
      <c r="A2597" s="1" t="s">
        <v>14550</v>
      </c>
      <c r="B2597" s="1" t="s">
        <v>14551</v>
      </c>
      <c r="C2597" s="1" t="s">
        <v>14552</v>
      </c>
      <c r="D2597" s="1" t="s">
        <v>894</v>
      </c>
      <c r="E2597" s="1" t="s">
        <v>275</v>
      </c>
      <c r="F2597" s="1" t="s">
        <v>622</v>
      </c>
      <c r="G2597" s="1" t="s">
        <v>623</v>
      </c>
      <c r="H2597" s="1" t="s">
        <v>43</v>
      </c>
      <c r="I2597" s="1" t="s">
        <v>44</v>
      </c>
      <c r="J2597" t="s">
        <v>45</v>
      </c>
      <c r="K2597" t="s">
        <v>46</v>
      </c>
      <c r="L2597" s="1" t="s">
        <v>7446</v>
      </c>
      <c r="M2597" s="1" t="s">
        <v>68</v>
      </c>
      <c r="N2597" s="1" t="s">
        <v>115</v>
      </c>
      <c r="O2597" s="1" t="s">
        <v>14553</v>
      </c>
      <c r="P2597" s="1" t="s">
        <v>3703</v>
      </c>
      <c r="Q2597">
        <v>59</v>
      </c>
      <c r="R2597">
        <v>2</v>
      </c>
      <c r="S2597">
        <v>57</v>
      </c>
      <c r="T2597">
        <v>15</v>
      </c>
      <c r="U2597">
        <v>4</v>
      </c>
      <c r="V2597">
        <v>75</v>
      </c>
      <c r="W2597" s="1" t="s">
        <v>151</v>
      </c>
      <c r="X2597" s="1" t="s">
        <v>152</v>
      </c>
      <c r="Y2597" s="1" t="s">
        <v>153</v>
      </c>
      <c r="Z2597">
        <v>37</v>
      </c>
      <c r="AA2597" s="2">
        <v>45923</v>
      </c>
      <c r="AB2597">
        <v>836652.74</v>
      </c>
      <c r="AC2597">
        <v>1171672.6299999999</v>
      </c>
      <c r="AD2597">
        <v>49362511.659999996</v>
      </c>
      <c r="AE2597" s="1" t="s">
        <v>55</v>
      </c>
      <c r="AF2597" s="2">
        <v>46145</v>
      </c>
      <c r="AG2597" s="2">
        <v>45935</v>
      </c>
      <c r="AH2597" s="2"/>
      <c r="AI2597" s="1" t="s">
        <v>91</v>
      </c>
      <c r="AJ2597" s="1" t="s">
        <v>92</v>
      </c>
    </row>
    <row r="2598" spans="1:36">
      <c r="A2598" s="1" t="s">
        <v>14554</v>
      </c>
      <c r="B2598" s="1" t="s">
        <v>14555</v>
      </c>
      <c r="C2598" s="1" t="s">
        <v>14556</v>
      </c>
      <c r="D2598" s="1" t="s">
        <v>413</v>
      </c>
      <c r="E2598" s="1" t="s">
        <v>146</v>
      </c>
      <c r="F2598" s="1" t="s">
        <v>244</v>
      </c>
      <c r="G2598" s="1" t="s">
        <v>509</v>
      </c>
      <c r="H2598" s="1" t="s">
        <v>43</v>
      </c>
      <c r="I2598" s="1" t="s">
        <v>44</v>
      </c>
      <c r="J2598" t="s">
        <v>82</v>
      </c>
      <c r="K2598" t="s">
        <v>83</v>
      </c>
      <c r="L2598" s="1" t="s">
        <v>7434</v>
      </c>
      <c r="M2598" s="1" t="s">
        <v>168</v>
      </c>
      <c r="N2598" s="1" t="s">
        <v>278</v>
      </c>
      <c r="O2598" s="1" t="s">
        <v>14557</v>
      </c>
      <c r="P2598" s="1" t="s">
        <v>14558</v>
      </c>
      <c r="Q2598">
        <v>58</v>
      </c>
      <c r="R2598">
        <v>1</v>
      </c>
      <c r="S2598">
        <v>57</v>
      </c>
      <c r="T2598">
        <v>30</v>
      </c>
      <c r="U2598">
        <v>15</v>
      </c>
      <c r="V2598">
        <v>240</v>
      </c>
      <c r="W2598" s="1" t="s">
        <v>308</v>
      </c>
      <c r="X2598" s="1" t="s">
        <v>309</v>
      </c>
      <c r="Y2598" s="1" t="s">
        <v>74</v>
      </c>
      <c r="Z2598">
        <v>24</v>
      </c>
      <c r="AA2598" s="2">
        <v>45918</v>
      </c>
      <c r="AB2598">
        <v>308792.34000000003</v>
      </c>
      <c r="AC2598">
        <v>372023.07</v>
      </c>
      <c r="AD2598">
        <v>17909955.719999999</v>
      </c>
      <c r="AE2598" s="1" t="s">
        <v>55</v>
      </c>
      <c r="AF2598" s="2">
        <v>46178</v>
      </c>
      <c r="AG2598" s="2">
        <v>45932</v>
      </c>
      <c r="AH2598" s="2"/>
      <c r="AI2598" s="1" t="s">
        <v>91</v>
      </c>
      <c r="AJ2598" s="1" t="s">
        <v>92</v>
      </c>
    </row>
    <row r="2599" spans="1:36">
      <c r="A2599" s="1" t="s">
        <v>14559</v>
      </c>
      <c r="B2599" s="1" t="s">
        <v>3413</v>
      </c>
      <c r="C2599" s="1" t="s">
        <v>14560</v>
      </c>
      <c r="D2599" s="1" t="s">
        <v>557</v>
      </c>
      <c r="E2599" s="1" t="s">
        <v>254</v>
      </c>
      <c r="F2599" s="1" t="s">
        <v>135</v>
      </c>
      <c r="G2599" s="1" t="s">
        <v>706</v>
      </c>
      <c r="H2599" s="1" t="s">
        <v>137</v>
      </c>
      <c r="I2599" s="1" t="s">
        <v>44</v>
      </c>
      <c r="J2599" t="s">
        <v>65</v>
      </c>
      <c r="K2599" t="s">
        <v>66</v>
      </c>
      <c r="L2599" s="1" t="s">
        <v>14561</v>
      </c>
      <c r="M2599" s="1" t="s">
        <v>114</v>
      </c>
      <c r="N2599" s="1" t="s">
        <v>278</v>
      </c>
      <c r="O2599" s="1" t="s">
        <v>14562</v>
      </c>
      <c r="P2599" s="1" t="s">
        <v>14563</v>
      </c>
      <c r="Q2599">
        <v>269</v>
      </c>
      <c r="R2599">
        <v>107</v>
      </c>
      <c r="S2599">
        <v>162</v>
      </c>
      <c r="T2599">
        <v>50</v>
      </c>
      <c r="U2599">
        <v>20</v>
      </c>
      <c r="V2599">
        <v>400</v>
      </c>
      <c r="W2599" s="1" t="s">
        <v>161</v>
      </c>
      <c r="X2599" s="1" t="s">
        <v>162</v>
      </c>
      <c r="Y2599" s="1" t="s">
        <v>54</v>
      </c>
      <c r="Z2599">
        <v>4</v>
      </c>
      <c r="AA2599" s="2">
        <v>46069</v>
      </c>
      <c r="AB2599">
        <v>41639.15</v>
      </c>
      <c r="AC2599">
        <v>62298.87</v>
      </c>
      <c r="AD2599">
        <v>11200931.35</v>
      </c>
      <c r="AE2599" s="1" t="s">
        <v>55</v>
      </c>
      <c r="AF2599" s="2">
        <v>46159</v>
      </c>
      <c r="AG2599" s="2">
        <v>46080</v>
      </c>
      <c r="AH2599" s="2">
        <v>46846</v>
      </c>
      <c r="AI2599" s="1" t="s">
        <v>91</v>
      </c>
      <c r="AJ2599" s="1" t="s">
        <v>92</v>
      </c>
    </row>
    <row r="2600" spans="1:36">
      <c r="A2600" s="1" t="s">
        <v>14564</v>
      </c>
      <c r="B2600" s="1" t="s">
        <v>14565</v>
      </c>
      <c r="C2600" s="1" t="s">
        <v>14566</v>
      </c>
      <c r="D2600" s="1" t="s">
        <v>1135</v>
      </c>
      <c r="E2600" s="1" t="s">
        <v>122</v>
      </c>
      <c r="F2600" s="1" t="s">
        <v>123</v>
      </c>
      <c r="G2600" s="1" t="s">
        <v>200</v>
      </c>
      <c r="H2600" s="1" t="s">
        <v>43</v>
      </c>
      <c r="I2600" s="1" t="s">
        <v>44</v>
      </c>
      <c r="J2600" t="s">
        <v>82</v>
      </c>
      <c r="K2600" t="s">
        <v>83</v>
      </c>
      <c r="L2600" s="1" t="s">
        <v>14567</v>
      </c>
      <c r="M2600" s="1" t="s">
        <v>126</v>
      </c>
      <c r="N2600" s="1" t="s">
        <v>115</v>
      </c>
      <c r="O2600" s="1" t="s">
        <v>14568</v>
      </c>
      <c r="P2600" s="1" t="s">
        <v>14569</v>
      </c>
      <c r="Q2600">
        <v>105</v>
      </c>
      <c r="R2600">
        <v>24</v>
      </c>
      <c r="S2600">
        <v>81</v>
      </c>
      <c r="T2600">
        <v>75</v>
      </c>
      <c r="U2600">
        <v>30</v>
      </c>
      <c r="V2600">
        <v>450</v>
      </c>
      <c r="W2600" s="1" t="s">
        <v>308</v>
      </c>
      <c r="X2600" s="1" t="s">
        <v>309</v>
      </c>
      <c r="Y2600" s="1" t="s">
        <v>74</v>
      </c>
      <c r="Z2600">
        <v>21</v>
      </c>
      <c r="AA2600" s="2">
        <v>46182</v>
      </c>
      <c r="AB2600">
        <v>517540.6</v>
      </c>
      <c r="AC2600">
        <v>768479.82</v>
      </c>
      <c r="AD2600">
        <v>54341763</v>
      </c>
      <c r="AE2600" s="1" t="s">
        <v>55</v>
      </c>
      <c r="AF2600" s="2">
        <v>46152</v>
      </c>
      <c r="AG2600" s="2">
        <v>46183</v>
      </c>
      <c r="AH2600" s="2"/>
      <c r="AI2600" s="1" t="s">
        <v>91</v>
      </c>
      <c r="AJ2600" s="1" t="s">
        <v>92</v>
      </c>
    </row>
    <row r="2601" spans="1:36">
      <c r="A2601" s="1" t="s">
        <v>14570</v>
      </c>
      <c r="B2601" s="1" t="s">
        <v>14571</v>
      </c>
      <c r="C2601" s="1" t="s">
        <v>14572</v>
      </c>
      <c r="D2601" s="1" t="s">
        <v>740</v>
      </c>
      <c r="E2601" s="1" t="s">
        <v>275</v>
      </c>
      <c r="F2601" s="1" t="s">
        <v>622</v>
      </c>
      <c r="G2601" s="1" t="s">
        <v>747</v>
      </c>
      <c r="H2601" s="1" t="s">
        <v>43</v>
      </c>
      <c r="I2601" s="1" t="s">
        <v>44</v>
      </c>
      <c r="J2601" t="s">
        <v>82</v>
      </c>
      <c r="K2601" t="s">
        <v>83</v>
      </c>
      <c r="L2601" s="1" t="s">
        <v>14573</v>
      </c>
      <c r="M2601" s="1" t="s">
        <v>114</v>
      </c>
      <c r="N2601" s="1" t="s">
        <v>178</v>
      </c>
      <c r="O2601" s="1" t="s">
        <v>14574</v>
      </c>
      <c r="P2601" s="1" t="s">
        <v>14575</v>
      </c>
      <c r="Q2601">
        <v>7</v>
      </c>
      <c r="R2601">
        <v>1</v>
      </c>
      <c r="S2601">
        <v>6</v>
      </c>
      <c r="T2601">
        <v>10</v>
      </c>
      <c r="U2601">
        <v>3</v>
      </c>
      <c r="V2601">
        <v>100</v>
      </c>
      <c r="W2601" s="1" t="s">
        <v>259</v>
      </c>
      <c r="X2601" s="1" t="s">
        <v>260</v>
      </c>
      <c r="Y2601" s="1" t="s">
        <v>54</v>
      </c>
      <c r="Z2601">
        <v>6</v>
      </c>
      <c r="AA2601" s="2">
        <v>45929</v>
      </c>
      <c r="AB2601">
        <v>329872.61</v>
      </c>
      <c r="AC2601">
        <v>382552.52</v>
      </c>
      <c r="AD2601">
        <v>2309108.27</v>
      </c>
      <c r="AE2601" s="1" t="s">
        <v>55</v>
      </c>
      <c r="AF2601" s="2">
        <v>46185</v>
      </c>
      <c r="AG2601" s="2">
        <v>45930</v>
      </c>
      <c r="AH2601" s="2"/>
      <c r="AI2601" s="1" t="s">
        <v>129</v>
      </c>
      <c r="AJ2601" s="1" t="s">
        <v>57</v>
      </c>
    </row>
    <row r="2602" spans="1:36">
      <c r="A2602" s="1" t="s">
        <v>14576</v>
      </c>
      <c r="B2602" s="1" t="s">
        <v>14577</v>
      </c>
      <c r="C2602" s="1" t="s">
        <v>14578</v>
      </c>
      <c r="D2602" s="1" t="s">
        <v>2380</v>
      </c>
      <c r="E2602" s="1" t="s">
        <v>62</v>
      </c>
      <c r="F2602" s="1" t="s">
        <v>80</v>
      </c>
      <c r="G2602" s="1" t="s">
        <v>176</v>
      </c>
      <c r="H2602" s="1" t="s">
        <v>43</v>
      </c>
      <c r="I2602" s="1" t="s">
        <v>44</v>
      </c>
      <c r="J2602" t="s">
        <v>65</v>
      </c>
      <c r="K2602" t="s">
        <v>66</v>
      </c>
      <c r="L2602" s="1" t="s">
        <v>14579</v>
      </c>
      <c r="M2602" s="1" t="s">
        <v>168</v>
      </c>
      <c r="N2602" s="1" t="s">
        <v>49</v>
      </c>
      <c r="O2602" s="1" t="s">
        <v>14580</v>
      </c>
      <c r="P2602" s="1" t="s">
        <v>14581</v>
      </c>
      <c r="Q2602">
        <v>0</v>
      </c>
      <c r="R2602">
        <v>0</v>
      </c>
      <c r="S2602">
        <v>0</v>
      </c>
      <c r="T2602">
        <v>30</v>
      </c>
      <c r="U2602">
        <v>12</v>
      </c>
      <c r="V2602">
        <v>180</v>
      </c>
      <c r="W2602" s="1" t="s">
        <v>229</v>
      </c>
      <c r="X2602" s="1" t="s">
        <v>230</v>
      </c>
      <c r="Y2602" s="1" t="s">
        <v>153</v>
      </c>
      <c r="Z2602">
        <v>36</v>
      </c>
      <c r="AA2602" s="2">
        <v>45939</v>
      </c>
      <c r="AB2602">
        <v>1234971.17</v>
      </c>
      <c r="AC2602">
        <v>1799816.61</v>
      </c>
      <c r="AD2602">
        <v>0</v>
      </c>
      <c r="AE2602" s="1" t="s">
        <v>55</v>
      </c>
      <c r="AF2602" s="2">
        <v>46142</v>
      </c>
      <c r="AG2602" s="2">
        <v>45940</v>
      </c>
      <c r="AH2602" s="2"/>
      <c r="AI2602" s="1" t="s">
        <v>56</v>
      </c>
      <c r="AJ2602" s="1" t="s">
        <v>57</v>
      </c>
    </row>
    <row r="2603" spans="1:36">
      <c r="A2603" s="1" t="s">
        <v>14582</v>
      </c>
      <c r="B2603" s="1" t="s">
        <v>14583</v>
      </c>
      <c r="C2603" s="1" t="s">
        <v>14584</v>
      </c>
      <c r="D2603" s="1" t="s">
        <v>1179</v>
      </c>
      <c r="E2603" s="1" t="s">
        <v>110</v>
      </c>
      <c r="F2603" s="1" t="s">
        <v>41</v>
      </c>
      <c r="G2603" s="1" t="s">
        <v>786</v>
      </c>
      <c r="H2603" s="1" t="s">
        <v>43</v>
      </c>
      <c r="I2603" s="1" t="s">
        <v>44</v>
      </c>
      <c r="J2603" t="s">
        <v>45</v>
      </c>
      <c r="K2603" t="s">
        <v>46</v>
      </c>
      <c r="L2603" s="1" t="s">
        <v>14271</v>
      </c>
      <c r="M2603" s="1" t="s">
        <v>168</v>
      </c>
      <c r="N2603" s="1" t="s">
        <v>178</v>
      </c>
      <c r="O2603" s="1" t="s">
        <v>14585</v>
      </c>
      <c r="P2603" s="1" t="s">
        <v>14586</v>
      </c>
      <c r="Q2603">
        <v>89</v>
      </c>
      <c r="R2603">
        <v>29</v>
      </c>
      <c r="S2603">
        <v>60</v>
      </c>
      <c r="T2603">
        <v>20</v>
      </c>
      <c r="U2603">
        <v>8</v>
      </c>
      <c r="V2603">
        <v>100</v>
      </c>
      <c r="W2603" s="1" t="s">
        <v>72</v>
      </c>
      <c r="X2603" s="1" t="s">
        <v>73</v>
      </c>
      <c r="Y2603" s="1" t="s">
        <v>74</v>
      </c>
      <c r="Z2603">
        <v>17</v>
      </c>
      <c r="AA2603" s="2">
        <v>45667</v>
      </c>
      <c r="AB2603">
        <v>87063.83</v>
      </c>
      <c r="AC2603">
        <v>132758.03</v>
      </c>
      <c r="AD2603">
        <v>7748680.8700000001</v>
      </c>
      <c r="AE2603" s="1" t="s">
        <v>55</v>
      </c>
      <c r="AF2603" s="2">
        <v>46193</v>
      </c>
      <c r="AG2603" s="2">
        <v>45675</v>
      </c>
      <c r="AH2603" s="2"/>
      <c r="AI2603" s="1" t="s">
        <v>91</v>
      </c>
      <c r="AJ2603" s="1" t="s">
        <v>92</v>
      </c>
    </row>
    <row r="2604" spans="1:36">
      <c r="A2604" s="1" t="s">
        <v>14587</v>
      </c>
      <c r="B2604" s="1" t="s">
        <v>14588</v>
      </c>
      <c r="C2604" s="1" t="s">
        <v>14589</v>
      </c>
      <c r="D2604" s="1" t="s">
        <v>508</v>
      </c>
      <c r="E2604" s="1" t="s">
        <v>146</v>
      </c>
      <c r="F2604" s="1" t="s">
        <v>244</v>
      </c>
      <c r="G2604" s="1" t="s">
        <v>245</v>
      </c>
      <c r="H2604" s="1" t="s">
        <v>43</v>
      </c>
      <c r="I2604" s="1" t="s">
        <v>44</v>
      </c>
      <c r="J2604" t="s">
        <v>65</v>
      </c>
      <c r="K2604" t="s">
        <v>66</v>
      </c>
      <c r="L2604" s="1" t="s">
        <v>171</v>
      </c>
      <c r="M2604" s="1" t="s">
        <v>139</v>
      </c>
      <c r="N2604" s="1" t="s">
        <v>115</v>
      </c>
      <c r="O2604" s="1" t="s">
        <v>14590</v>
      </c>
      <c r="P2604" s="1" t="s">
        <v>14591</v>
      </c>
      <c r="Q2604">
        <v>0</v>
      </c>
      <c r="R2604">
        <v>0</v>
      </c>
      <c r="S2604">
        <v>0</v>
      </c>
      <c r="T2604">
        <v>30</v>
      </c>
      <c r="U2604">
        <v>9</v>
      </c>
      <c r="V2604">
        <v>240</v>
      </c>
      <c r="W2604" s="1" t="s">
        <v>161</v>
      </c>
      <c r="X2604" s="1" t="s">
        <v>162</v>
      </c>
      <c r="Y2604" s="1" t="s">
        <v>54</v>
      </c>
      <c r="Z2604">
        <v>4</v>
      </c>
      <c r="AA2604" s="2">
        <v>45999</v>
      </c>
      <c r="AB2604">
        <v>308832.59999999998</v>
      </c>
      <c r="AC2604">
        <v>455521.15</v>
      </c>
      <c r="AD2604">
        <v>0</v>
      </c>
      <c r="AE2604" s="1" t="s">
        <v>55</v>
      </c>
      <c r="AF2604" s="2">
        <v>46164</v>
      </c>
      <c r="AG2604" s="2">
        <v>46008</v>
      </c>
      <c r="AH2604" s="2"/>
      <c r="AI2604" s="1" t="s">
        <v>56</v>
      </c>
      <c r="AJ2604" s="1" t="s">
        <v>57</v>
      </c>
    </row>
    <row r="2605" spans="1:36">
      <c r="A2605" s="1" t="s">
        <v>14592</v>
      </c>
      <c r="B2605" s="1" t="s">
        <v>14593</v>
      </c>
      <c r="C2605" s="1" t="s">
        <v>14594</v>
      </c>
      <c r="D2605" s="1" t="s">
        <v>621</v>
      </c>
      <c r="E2605" s="1" t="s">
        <v>265</v>
      </c>
      <c r="F2605" s="1" t="s">
        <v>622</v>
      </c>
      <c r="G2605" s="1" t="s">
        <v>693</v>
      </c>
      <c r="H2605" s="1" t="s">
        <v>43</v>
      </c>
      <c r="I2605" s="1" t="s">
        <v>44</v>
      </c>
      <c r="J2605" t="s">
        <v>45</v>
      </c>
      <c r="K2605" t="s">
        <v>46</v>
      </c>
      <c r="L2605" s="1" t="s">
        <v>14595</v>
      </c>
      <c r="M2605" s="1" t="s">
        <v>100</v>
      </c>
      <c r="N2605" s="1" t="s">
        <v>278</v>
      </c>
      <c r="O2605" s="1" t="s">
        <v>14596</v>
      </c>
      <c r="P2605" s="1" t="s">
        <v>14597</v>
      </c>
      <c r="Q2605">
        <v>229</v>
      </c>
      <c r="R2605">
        <v>8</v>
      </c>
      <c r="S2605">
        <v>221</v>
      </c>
      <c r="T2605">
        <v>40</v>
      </c>
      <c r="U2605">
        <v>20</v>
      </c>
      <c r="V2605">
        <v>160</v>
      </c>
      <c r="W2605" s="1" t="s">
        <v>151</v>
      </c>
      <c r="X2605" s="1" t="s">
        <v>152</v>
      </c>
      <c r="Y2605" s="1" t="s">
        <v>153</v>
      </c>
      <c r="Z2605">
        <v>37</v>
      </c>
      <c r="AA2605" s="2">
        <v>45922</v>
      </c>
      <c r="AB2605">
        <v>947880.73</v>
      </c>
      <c r="AC2605">
        <v>1422710.54</v>
      </c>
      <c r="AD2605">
        <v>217064687.19999999</v>
      </c>
      <c r="AE2605" s="1" t="s">
        <v>55</v>
      </c>
      <c r="AF2605" s="2">
        <v>46159</v>
      </c>
      <c r="AG2605" s="2">
        <v>45932</v>
      </c>
      <c r="AH2605" s="2"/>
      <c r="AI2605" s="1" t="s">
        <v>410</v>
      </c>
      <c r="AJ2605" s="1" t="s">
        <v>92</v>
      </c>
    </row>
    <row r="2606" spans="1:36">
      <c r="A2606" s="1" t="s">
        <v>14598</v>
      </c>
      <c r="B2606" s="1" t="s">
        <v>14599</v>
      </c>
      <c r="C2606" s="1" t="s">
        <v>14600</v>
      </c>
      <c r="D2606" s="1" t="s">
        <v>486</v>
      </c>
      <c r="E2606" s="1" t="s">
        <v>254</v>
      </c>
      <c r="F2606" s="1" t="s">
        <v>217</v>
      </c>
      <c r="G2606" s="1" t="s">
        <v>218</v>
      </c>
      <c r="H2606" s="1" t="s">
        <v>43</v>
      </c>
      <c r="I2606" s="1" t="s">
        <v>44</v>
      </c>
      <c r="J2606" t="s">
        <v>65</v>
      </c>
      <c r="K2606" t="s">
        <v>66</v>
      </c>
      <c r="L2606" s="1" t="s">
        <v>9286</v>
      </c>
      <c r="M2606" s="1" t="s">
        <v>48</v>
      </c>
      <c r="N2606" s="1" t="s">
        <v>203</v>
      </c>
      <c r="O2606" s="1" t="s">
        <v>14601</v>
      </c>
      <c r="P2606" s="1" t="s">
        <v>14602</v>
      </c>
      <c r="Q2606">
        <v>15</v>
      </c>
      <c r="R2606">
        <v>0</v>
      </c>
      <c r="S2606">
        <v>15</v>
      </c>
      <c r="T2606">
        <v>25</v>
      </c>
      <c r="U2606">
        <v>10</v>
      </c>
      <c r="V2606">
        <v>125</v>
      </c>
      <c r="W2606" s="1" t="s">
        <v>52</v>
      </c>
      <c r="X2606" s="1" t="s">
        <v>53</v>
      </c>
      <c r="Y2606" s="1" t="s">
        <v>54</v>
      </c>
      <c r="Z2606">
        <v>2</v>
      </c>
      <c r="AA2606" s="2">
        <v>45865</v>
      </c>
      <c r="AB2606">
        <v>470838.67</v>
      </c>
      <c r="AC2606">
        <v>602239.5</v>
      </c>
      <c r="AD2606">
        <v>7062580.0499999998</v>
      </c>
      <c r="AE2606" s="1" t="s">
        <v>55</v>
      </c>
      <c r="AF2606" s="2">
        <v>46194</v>
      </c>
      <c r="AG2606" s="2">
        <v>45875</v>
      </c>
      <c r="AH2606" s="2"/>
      <c r="AI2606" s="1" t="s">
        <v>129</v>
      </c>
      <c r="AJ2606" s="1" t="s">
        <v>57</v>
      </c>
    </row>
    <row r="2607" spans="1:36">
      <c r="A2607" s="1" t="s">
        <v>14603</v>
      </c>
      <c r="B2607" s="1" t="s">
        <v>14604</v>
      </c>
      <c r="C2607" s="1" t="s">
        <v>14605</v>
      </c>
      <c r="D2607" s="1" t="s">
        <v>740</v>
      </c>
      <c r="E2607" s="1" t="s">
        <v>275</v>
      </c>
      <c r="F2607" s="1" t="s">
        <v>622</v>
      </c>
      <c r="G2607" s="1" t="s">
        <v>623</v>
      </c>
      <c r="H2607" s="1" t="s">
        <v>43</v>
      </c>
      <c r="I2607" s="1" t="s">
        <v>44</v>
      </c>
      <c r="J2607" t="s">
        <v>65</v>
      </c>
      <c r="K2607" t="s">
        <v>66</v>
      </c>
      <c r="L2607" s="1" t="s">
        <v>1326</v>
      </c>
      <c r="M2607" s="1" t="s">
        <v>68</v>
      </c>
      <c r="N2607" s="1" t="s">
        <v>278</v>
      </c>
      <c r="O2607" s="1" t="s">
        <v>14606</v>
      </c>
      <c r="P2607" s="1" t="s">
        <v>14607</v>
      </c>
      <c r="Q2607">
        <v>141</v>
      </c>
      <c r="R2607">
        <v>52</v>
      </c>
      <c r="S2607">
        <v>89</v>
      </c>
      <c r="T2607">
        <v>20</v>
      </c>
      <c r="U2607">
        <v>8</v>
      </c>
      <c r="V2607">
        <v>200</v>
      </c>
      <c r="W2607" s="1" t="s">
        <v>444</v>
      </c>
      <c r="X2607" s="1" t="s">
        <v>445</v>
      </c>
      <c r="Y2607" s="1" t="s">
        <v>74</v>
      </c>
      <c r="Z2607">
        <v>19</v>
      </c>
      <c r="AA2607" s="2">
        <v>45738</v>
      </c>
      <c r="AB2607">
        <v>102050.41</v>
      </c>
      <c r="AC2607">
        <v>119984.28</v>
      </c>
      <c r="AD2607">
        <v>14389107.810000001</v>
      </c>
      <c r="AE2607" s="1" t="s">
        <v>55</v>
      </c>
      <c r="AF2607" s="2">
        <v>46168</v>
      </c>
      <c r="AG2607" s="2">
        <v>45751</v>
      </c>
      <c r="AH2607" s="2"/>
      <c r="AI2607" s="1" t="s">
        <v>91</v>
      </c>
      <c r="AJ2607" s="1" t="s">
        <v>92</v>
      </c>
    </row>
    <row r="2608" spans="1:36">
      <c r="A2608" s="1" t="s">
        <v>14608</v>
      </c>
      <c r="B2608" s="1" t="s">
        <v>14609</v>
      </c>
      <c r="C2608" s="1" t="s">
        <v>14610</v>
      </c>
      <c r="D2608" s="1" t="s">
        <v>588</v>
      </c>
      <c r="E2608" s="1" t="s">
        <v>392</v>
      </c>
      <c r="F2608" s="1" t="s">
        <v>217</v>
      </c>
      <c r="G2608" s="1" t="s">
        <v>255</v>
      </c>
      <c r="H2608" s="1" t="s">
        <v>43</v>
      </c>
      <c r="I2608" s="1" t="s">
        <v>44</v>
      </c>
      <c r="J2608" t="s">
        <v>65</v>
      </c>
      <c r="K2608" t="s">
        <v>66</v>
      </c>
      <c r="L2608" s="1" t="s">
        <v>14611</v>
      </c>
      <c r="M2608" s="1" t="s">
        <v>168</v>
      </c>
      <c r="N2608" s="1" t="s">
        <v>236</v>
      </c>
      <c r="O2608" s="1" t="s">
        <v>14612</v>
      </c>
      <c r="P2608" s="1" t="s">
        <v>14613</v>
      </c>
      <c r="Q2608">
        <v>91</v>
      </c>
      <c r="R2608">
        <v>1</v>
      </c>
      <c r="S2608">
        <v>90</v>
      </c>
      <c r="T2608">
        <v>20</v>
      </c>
      <c r="U2608">
        <v>8</v>
      </c>
      <c r="V2608">
        <v>160</v>
      </c>
      <c r="W2608" s="1" t="s">
        <v>229</v>
      </c>
      <c r="X2608" s="1" t="s">
        <v>230</v>
      </c>
      <c r="Y2608" s="1" t="s">
        <v>153</v>
      </c>
      <c r="Z2608">
        <v>32</v>
      </c>
      <c r="AA2608" s="2">
        <v>45977</v>
      </c>
      <c r="AB2608">
        <v>432516.35</v>
      </c>
      <c r="AC2608">
        <v>557674</v>
      </c>
      <c r="AD2608">
        <v>39358987.850000001</v>
      </c>
      <c r="AE2608" s="1" t="s">
        <v>55</v>
      </c>
      <c r="AF2608" s="2">
        <v>46187</v>
      </c>
      <c r="AG2608" s="2">
        <v>45986</v>
      </c>
      <c r="AH2608" s="2"/>
      <c r="AI2608" s="1" t="s">
        <v>91</v>
      </c>
      <c r="AJ2608" s="1" t="s">
        <v>92</v>
      </c>
    </row>
    <row r="2609" spans="1:36">
      <c r="A2609" s="1" t="s">
        <v>14614</v>
      </c>
      <c r="B2609" s="1" t="s">
        <v>3215</v>
      </c>
      <c r="C2609" s="1" t="s">
        <v>14615</v>
      </c>
      <c r="D2609" s="1" t="s">
        <v>844</v>
      </c>
      <c r="E2609" s="1" t="s">
        <v>275</v>
      </c>
      <c r="F2609" s="1" t="s">
        <v>622</v>
      </c>
      <c r="G2609" s="1" t="s">
        <v>747</v>
      </c>
      <c r="H2609" s="1" t="s">
        <v>43</v>
      </c>
      <c r="I2609" s="1" t="s">
        <v>44</v>
      </c>
      <c r="J2609" t="s">
        <v>82</v>
      </c>
      <c r="K2609" t="s">
        <v>83</v>
      </c>
      <c r="L2609" s="1" t="s">
        <v>14616</v>
      </c>
      <c r="M2609" s="1" t="s">
        <v>68</v>
      </c>
      <c r="N2609" s="1" t="s">
        <v>69</v>
      </c>
      <c r="O2609" s="1" t="s">
        <v>14617</v>
      </c>
      <c r="P2609" s="1" t="s">
        <v>14618</v>
      </c>
      <c r="Q2609">
        <v>100</v>
      </c>
      <c r="R2609">
        <v>14</v>
      </c>
      <c r="S2609">
        <v>86</v>
      </c>
      <c r="T2609">
        <v>20</v>
      </c>
      <c r="U2609">
        <v>6</v>
      </c>
      <c r="V2609">
        <v>100</v>
      </c>
      <c r="W2609" s="1" t="s">
        <v>88</v>
      </c>
      <c r="X2609" s="1" t="s">
        <v>89</v>
      </c>
      <c r="Y2609" s="1" t="s">
        <v>90</v>
      </c>
      <c r="Z2609">
        <v>27</v>
      </c>
      <c r="AA2609" s="2">
        <v>45748</v>
      </c>
      <c r="AB2609">
        <v>552810.66</v>
      </c>
      <c r="AC2609">
        <v>846934.78</v>
      </c>
      <c r="AD2609">
        <v>55281066</v>
      </c>
      <c r="AE2609" s="1" t="s">
        <v>55</v>
      </c>
      <c r="AF2609" s="2">
        <v>46190</v>
      </c>
      <c r="AG2609" s="2">
        <v>45762</v>
      </c>
      <c r="AH2609" s="2"/>
      <c r="AI2609" s="1" t="s">
        <v>91</v>
      </c>
      <c r="AJ2609" s="1" t="s">
        <v>92</v>
      </c>
    </row>
    <row r="2610" spans="1:36">
      <c r="A2610" s="1" t="s">
        <v>14619</v>
      </c>
      <c r="B2610" s="1" t="s">
        <v>14620</v>
      </c>
      <c r="C2610" s="1" t="s">
        <v>14621</v>
      </c>
      <c r="D2610" s="1" t="s">
        <v>274</v>
      </c>
      <c r="E2610" s="1" t="s">
        <v>275</v>
      </c>
      <c r="F2610" s="1" t="s">
        <v>266</v>
      </c>
      <c r="G2610" s="1" t="s">
        <v>267</v>
      </c>
      <c r="H2610" s="1" t="s">
        <v>43</v>
      </c>
      <c r="I2610" s="1" t="s">
        <v>44</v>
      </c>
      <c r="J2610" t="s">
        <v>45</v>
      </c>
      <c r="K2610" t="s">
        <v>46</v>
      </c>
      <c r="L2610" s="1" t="s">
        <v>5436</v>
      </c>
      <c r="M2610" s="1" t="s">
        <v>114</v>
      </c>
      <c r="N2610" s="1" t="s">
        <v>278</v>
      </c>
      <c r="O2610" s="1" t="s">
        <v>14622</v>
      </c>
      <c r="P2610" s="1" t="s">
        <v>14623</v>
      </c>
      <c r="Q2610">
        <v>234</v>
      </c>
      <c r="R2610">
        <v>17</v>
      </c>
      <c r="S2610">
        <v>217</v>
      </c>
      <c r="T2610">
        <v>50</v>
      </c>
      <c r="U2610">
        <v>15</v>
      </c>
      <c r="V2610">
        <v>300</v>
      </c>
      <c r="W2610" s="1" t="s">
        <v>249</v>
      </c>
      <c r="X2610" s="1" t="s">
        <v>375</v>
      </c>
      <c r="Y2610" s="1" t="s">
        <v>54</v>
      </c>
      <c r="Z2610">
        <v>6</v>
      </c>
      <c r="AA2610" s="2">
        <v>46041</v>
      </c>
      <c r="AB2610">
        <v>465947.26</v>
      </c>
      <c r="AC2610">
        <v>627984.07999999996</v>
      </c>
      <c r="AD2610">
        <v>109031658.8</v>
      </c>
      <c r="AE2610" s="1" t="s">
        <v>55</v>
      </c>
      <c r="AF2610" s="2">
        <v>46167</v>
      </c>
      <c r="AG2610" s="2">
        <v>46050</v>
      </c>
      <c r="AH2610" s="2"/>
      <c r="AI2610" s="1" t="s">
        <v>91</v>
      </c>
      <c r="AJ2610" s="1" t="s">
        <v>92</v>
      </c>
    </row>
    <row r="2611" spans="1:36">
      <c r="A2611" s="1" t="s">
        <v>14624</v>
      </c>
      <c r="B2611" s="1" t="s">
        <v>14625</v>
      </c>
      <c r="C2611" s="1" t="s">
        <v>14626</v>
      </c>
      <c r="D2611" s="1" t="s">
        <v>284</v>
      </c>
      <c r="E2611" s="1" t="s">
        <v>186</v>
      </c>
      <c r="F2611" s="1" t="s">
        <v>80</v>
      </c>
      <c r="G2611" s="1" t="s">
        <v>176</v>
      </c>
      <c r="H2611" s="1" t="s">
        <v>43</v>
      </c>
      <c r="I2611" s="1" t="s">
        <v>44</v>
      </c>
      <c r="J2611" t="s">
        <v>65</v>
      </c>
      <c r="K2611" t="s">
        <v>66</v>
      </c>
      <c r="L2611" s="1" t="s">
        <v>407</v>
      </c>
      <c r="M2611" s="1" t="s">
        <v>114</v>
      </c>
      <c r="N2611" s="1" t="s">
        <v>203</v>
      </c>
      <c r="O2611" s="1" t="s">
        <v>14627</v>
      </c>
      <c r="P2611" s="1" t="s">
        <v>14628</v>
      </c>
      <c r="Q2611">
        <v>0</v>
      </c>
      <c r="R2611">
        <v>0</v>
      </c>
      <c r="S2611">
        <v>0</v>
      </c>
      <c r="T2611">
        <v>30</v>
      </c>
      <c r="U2611">
        <v>9</v>
      </c>
      <c r="V2611">
        <v>300</v>
      </c>
      <c r="W2611" s="1" t="s">
        <v>444</v>
      </c>
      <c r="X2611" s="1" t="s">
        <v>445</v>
      </c>
      <c r="Y2611" s="1" t="s">
        <v>74</v>
      </c>
      <c r="Z2611">
        <v>22</v>
      </c>
      <c r="AA2611" s="2">
        <v>46076</v>
      </c>
      <c r="AB2611">
        <v>476691.1</v>
      </c>
      <c r="AC2611">
        <v>732759.45</v>
      </c>
      <c r="AD2611">
        <v>0</v>
      </c>
      <c r="AE2611" s="1" t="s">
        <v>55</v>
      </c>
      <c r="AF2611" s="2">
        <v>46174</v>
      </c>
      <c r="AG2611" s="2">
        <v>46084</v>
      </c>
      <c r="AH2611" s="2"/>
      <c r="AI2611" s="1" t="s">
        <v>56</v>
      </c>
      <c r="AJ2611" s="1" t="s">
        <v>57</v>
      </c>
    </row>
    <row r="2612" spans="1:36">
      <c r="A2612" s="1" t="s">
        <v>14629</v>
      </c>
      <c r="B2612" s="1" t="s">
        <v>14630</v>
      </c>
      <c r="C2612" s="1" t="s">
        <v>14631</v>
      </c>
      <c r="D2612" s="1" t="s">
        <v>1318</v>
      </c>
      <c r="E2612" s="1" t="s">
        <v>62</v>
      </c>
      <c r="F2612" s="1" t="s">
        <v>363</v>
      </c>
      <c r="G2612" s="1" t="s">
        <v>400</v>
      </c>
      <c r="H2612" s="1" t="s">
        <v>43</v>
      </c>
      <c r="I2612" s="1" t="s">
        <v>44</v>
      </c>
      <c r="J2612" t="s">
        <v>82</v>
      </c>
      <c r="K2612" t="s">
        <v>83</v>
      </c>
      <c r="L2612" s="1" t="s">
        <v>5180</v>
      </c>
      <c r="M2612" s="1" t="s">
        <v>126</v>
      </c>
      <c r="N2612" s="1" t="s">
        <v>278</v>
      </c>
      <c r="O2612" s="1" t="s">
        <v>14632</v>
      </c>
      <c r="P2612" s="1" t="s">
        <v>14633</v>
      </c>
      <c r="Q2612">
        <v>13</v>
      </c>
      <c r="R2612">
        <v>3</v>
      </c>
      <c r="S2612">
        <v>10</v>
      </c>
      <c r="T2612">
        <v>15</v>
      </c>
      <c r="U2612">
        <v>4</v>
      </c>
      <c r="V2612">
        <v>75</v>
      </c>
      <c r="W2612" s="1" t="s">
        <v>308</v>
      </c>
      <c r="X2612" s="1" t="s">
        <v>309</v>
      </c>
      <c r="Y2612" s="1" t="s">
        <v>74</v>
      </c>
      <c r="Z2612">
        <v>24</v>
      </c>
      <c r="AA2612" s="2">
        <v>46059</v>
      </c>
      <c r="AB2612">
        <v>49906.07</v>
      </c>
      <c r="AC2612">
        <v>70448.69</v>
      </c>
      <c r="AD2612">
        <v>648778.91</v>
      </c>
      <c r="AE2612" s="1" t="s">
        <v>55</v>
      </c>
      <c r="AF2612" s="2">
        <v>46171</v>
      </c>
      <c r="AG2612" s="2">
        <v>46064</v>
      </c>
      <c r="AH2612" s="2"/>
      <c r="AI2612" s="1" t="s">
        <v>129</v>
      </c>
      <c r="AJ2612" s="1" t="s">
        <v>57</v>
      </c>
    </row>
    <row r="2613" spans="1:36">
      <c r="A2613" s="1" t="s">
        <v>14634</v>
      </c>
      <c r="B2613" s="1" t="s">
        <v>14635</v>
      </c>
      <c r="C2613" s="1" t="s">
        <v>14636</v>
      </c>
      <c r="D2613" s="1" t="s">
        <v>145</v>
      </c>
      <c r="E2613" s="1" t="s">
        <v>146</v>
      </c>
      <c r="F2613" s="1" t="s">
        <v>41</v>
      </c>
      <c r="G2613" s="1" t="s">
        <v>147</v>
      </c>
      <c r="H2613" s="1" t="s">
        <v>43</v>
      </c>
      <c r="I2613" s="1" t="s">
        <v>201</v>
      </c>
      <c r="J2613" t="s">
        <v>45</v>
      </c>
      <c r="K2613" t="s">
        <v>46</v>
      </c>
      <c r="L2613" s="1" t="s">
        <v>1496</v>
      </c>
      <c r="M2613" s="1" t="s">
        <v>139</v>
      </c>
      <c r="N2613" s="1" t="s">
        <v>194</v>
      </c>
      <c r="O2613" s="1" t="s">
        <v>14637</v>
      </c>
      <c r="P2613" s="1" t="s">
        <v>14638</v>
      </c>
      <c r="Q2613">
        <v>360</v>
      </c>
      <c r="R2613">
        <v>83</v>
      </c>
      <c r="S2613">
        <v>277</v>
      </c>
      <c r="T2613">
        <v>75</v>
      </c>
      <c r="U2613">
        <v>30</v>
      </c>
      <c r="V2613">
        <v>375</v>
      </c>
      <c r="W2613" s="1" t="s">
        <v>181</v>
      </c>
      <c r="X2613" s="1" t="s">
        <v>182</v>
      </c>
      <c r="Y2613" s="1" t="s">
        <v>54</v>
      </c>
      <c r="Z2613">
        <v>8</v>
      </c>
      <c r="AA2613" s="2">
        <v>46069</v>
      </c>
      <c r="AB2613">
        <v>44749.98</v>
      </c>
      <c r="AC2613">
        <v>53168.08</v>
      </c>
      <c r="AD2613">
        <v>16109992.800000001</v>
      </c>
      <c r="AE2613" s="1" t="s">
        <v>55</v>
      </c>
      <c r="AF2613" s="2">
        <v>46185</v>
      </c>
      <c r="AG2613" s="2">
        <v>46076</v>
      </c>
      <c r="AH2613" s="2"/>
      <c r="AI2613" s="1" t="s">
        <v>91</v>
      </c>
      <c r="AJ2613" s="1" t="s">
        <v>92</v>
      </c>
    </row>
    <row r="2614" spans="1:36">
      <c r="A2614" s="1" t="s">
        <v>14639</v>
      </c>
      <c r="B2614" s="1" t="s">
        <v>14640</v>
      </c>
      <c r="C2614" s="1" t="s">
        <v>14641</v>
      </c>
      <c r="D2614" s="1" t="s">
        <v>274</v>
      </c>
      <c r="E2614" s="1" t="s">
        <v>275</v>
      </c>
      <c r="F2614" s="1" t="s">
        <v>266</v>
      </c>
      <c r="G2614" s="1" t="s">
        <v>313</v>
      </c>
      <c r="H2614" s="1" t="s">
        <v>43</v>
      </c>
      <c r="I2614" s="1" t="s">
        <v>44</v>
      </c>
      <c r="J2614" t="s">
        <v>82</v>
      </c>
      <c r="K2614" t="s">
        <v>83</v>
      </c>
      <c r="L2614" s="1" t="s">
        <v>12783</v>
      </c>
      <c r="M2614" s="1" t="s">
        <v>126</v>
      </c>
      <c r="N2614" s="1" t="s">
        <v>69</v>
      </c>
      <c r="O2614" s="1" t="s">
        <v>14642</v>
      </c>
      <c r="P2614" s="1" t="s">
        <v>14643</v>
      </c>
      <c r="Q2614">
        <v>145</v>
      </c>
      <c r="R2614">
        <v>51</v>
      </c>
      <c r="S2614">
        <v>94</v>
      </c>
      <c r="T2614">
        <v>20</v>
      </c>
      <c r="U2614">
        <v>6</v>
      </c>
      <c r="V2614">
        <v>160</v>
      </c>
      <c r="W2614" s="1" t="s">
        <v>259</v>
      </c>
      <c r="X2614" s="1" t="s">
        <v>260</v>
      </c>
      <c r="Y2614" s="1" t="s">
        <v>54</v>
      </c>
      <c r="Z2614">
        <v>11</v>
      </c>
      <c r="AA2614" s="2">
        <v>45800</v>
      </c>
      <c r="AB2614">
        <v>441100.29</v>
      </c>
      <c r="AC2614">
        <v>668352.02</v>
      </c>
      <c r="AD2614">
        <v>63959542.049999997</v>
      </c>
      <c r="AE2614" s="1" t="s">
        <v>55</v>
      </c>
      <c r="AF2614" s="2">
        <v>46166</v>
      </c>
      <c r="AG2614" s="2">
        <v>45801</v>
      </c>
      <c r="AH2614" s="2"/>
      <c r="AI2614" s="1" t="s">
        <v>91</v>
      </c>
      <c r="AJ2614" s="1" t="s">
        <v>92</v>
      </c>
    </row>
    <row r="2615" spans="1:36">
      <c r="A2615" s="1" t="s">
        <v>14644</v>
      </c>
      <c r="B2615" s="1" t="s">
        <v>14645</v>
      </c>
      <c r="C2615" s="1" t="s">
        <v>14646</v>
      </c>
      <c r="D2615" s="1" t="s">
        <v>894</v>
      </c>
      <c r="E2615" s="1" t="s">
        <v>275</v>
      </c>
      <c r="F2615" s="1" t="s">
        <v>622</v>
      </c>
      <c r="G2615" s="1" t="s">
        <v>693</v>
      </c>
      <c r="H2615" s="1" t="s">
        <v>43</v>
      </c>
      <c r="I2615" s="1" t="s">
        <v>44</v>
      </c>
      <c r="J2615" t="s">
        <v>82</v>
      </c>
      <c r="K2615" t="s">
        <v>83</v>
      </c>
      <c r="L2615" s="1" t="s">
        <v>6933</v>
      </c>
      <c r="M2615" s="1" t="s">
        <v>48</v>
      </c>
      <c r="N2615" s="1" t="s">
        <v>194</v>
      </c>
      <c r="O2615" s="1" t="s">
        <v>14647</v>
      </c>
      <c r="P2615" s="1" t="s">
        <v>14648</v>
      </c>
      <c r="Q2615">
        <v>103</v>
      </c>
      <c r="R2615">
        <v>35</v>
      </c>
      <c r="S2615">
        <v>68</v>
      </c>
      <c r="T2615">
        <v>15</v>
      </c>
      <c r="U2615">
        <v>4</v>
      </c>
      <c r="V2615">
        <v>60</v>
      </c>
      <c r="W2615" s="1" t="s">
        <v>151</v>
      </c>
      <c r="X2615" s="1" t="s">
        <v>152</v>
      </c>
      <c r="Y2615" s="1" t="s">
        <v>153</v>
      </c>
      <c r="Z2615">
        <v>33</v>
      </c>
      <c r="AA2615" s="2">
        <v>45967</v>
      </c>
      <c r="AB2615">
        <v>423991.05</v>
      </c>
      <c r="AC2615">
        <v>626134.96</v>
      </c>
      <c r="AD2615">
        <v>43671078.149999999</v>
      </c>
      <c r="AE2615" s="1" t="s">
        <v>55</v>
      </c>
      <c r="AF2615" s="2">
        <v>46169</v>
      </c>
      <c r="AG2615" s="2">
        <v>45970</v>
      </c>
      <c r="AH2615" s="2"/>
      <c r="AI2615" s="1" t="s">
        <v>410</v>
      </c>
      <c r="AJ2615" s="1" t="s">
        <v>92</v>
      </c>
    </row>
    <row r="2616" spans="1:36">
      <c r="A2616" s="1" t="s">
        <v>14649</v>
      </c>
      <c r="B2616" s="1" t="s">
        <v>14650</v>
      </c>
      <c r="C2616" s="1" t="s">
        <v>14651</v>
      </c>
      <c r="D2616" s="1" t="s">
        <v>508</v>
      </c>
      <c r="E2616" s="1" t="s">
        <v>146</v>
      </c>
      <c r="F2616" s="1" t="s">
        <v>244</v>
      </c>
      <c r="G2616" s="1" t="s">
        <v>778</v>
      </c>
      <c r="H2616" s="1" t="s">
        <v>43</v>
      </c>
      <c r="I2616" s="1" t="s">
        <v>44</v>
      </c>
      <c r="J2616" t="s">
        <v>82</v>
      </c>
      <c r="K2616" t="s">
        <v>83</v>
      </c>
      <c r="L2616" s="1" t="s">
        <v>5112</v>
      </c>
      <c r="M2616" s="1" t="s">
        <v>126</v>
      </c>
      <c r="N2616" s="1" t="s">
        <v>69</v>
      </c>
      <c r="O2616" s="1" t="s">
        <v>14652</v>
      </c>
      <c r="P2616" s="1" t="s">
        <v>14653</v>
      </c>
      <c r="Q2616">
        <v>80</v>
      </c>
      <c r="R2616">
        <v>14</v>
      </c>
      <c r="S2616">
        <v>66</v>
      </c>
      <c r="T2616">
        <v>20</v>
      </c>
      <c r="U2616">
        <v>6</v>
      </c>
      <c r="V2616">
        <v>200</v>
      </c>
      <c r="W2616" s="1" t="s">
        <v>151</v>
      </c>
      <c r="X2616" s="1" t="s">
        <v>152</v>
      </c>
      <c r="Y2616" s="1" t="s">
        <v>153</v>
      </c>
      <c r="Z2616">
        <v>37</v>
      </c>
      <c r="AA2616" s="2">
        <v>45934</v>
      </c>
      <c r="AB2616">
        <v>127719.25</v>
      </c>
      <c r="AC2616">
        <v>149238.71</v>
      </c>
      <c r="AD2616">
        <v>10217540</v>
      </c>
      <c r="AE2616" s="1" t="s">
        <v>55</v>
      </c>
      <c r="AF2616" s="2">
        <v>46198</v>
      </c>
      <c r="AG2616" s="2">
        <v>45948</v>
      </c>
      <c r="AH2616" s="2"/>
      <c r="AI2616" s="1" t="s">
        <v>91</v>
      </c>
      <c r="AJ2616" s="1" t="s">
        <v>92</v>
      </c>
    </row>
    <row r="2617" spans="1:36">
      <c r="A2617" s="1" t="s">
        <v>14654</v>
      </c>
      <c r="B2617" s="1" t="s">
        <v>14655</v>
      </c>
      <c r="C2617" s="1" t="s">
        <v>14656</v>
      </c>
      <c r="D2617" s="1" t="s">
        <v>274</v>
      </c>
      <c r="E2617" s="1" t="s">
        <v>275</v>
      </c>
      <c r="F2617" s="1" t="s">
        <v>266</v>
      </c>
      <c r="G2617" s="1" t="s">
        <v>313</v>
      </c>
      <c r="H2617" s="1" t="s">
        <v>43</v>
      </c>
      <c r="I2617" s="1" t="s">
        <v>44</v>
      </c>
      <c r="J2617" t="s">
        <v>82</v>
      </c>
      <c r="K2617" t="s">
        <v>83</v>
      </c>
      <c r="L2617" s="1" t="s">
        <v>5585</v>
      </c>
      <c r="M2617" s="1" t="s">
        <v>68</v>
      </c>
      <c r="N2617" s="1" t="s">
        <v>236</v>
      </c>
      <c r="O2617" s="1" t="s">
        <v>14657</v>
      </c>
      <c r="P2617" s="1" t="s">
        <v>14658</v>
      </c>
      <c r="Q2617">
        <v>225</v>
      </c>
      <c r="R2617">
        <v>82</v>
      </c>
      <c r="S2617">
        <v>143</v>
      </c>
      <c r="T2617">
        <v>60</v>
      </c>
      <c r="U2617">
        <v>30</v>
      </c>
      <c r="V2617">
        <v>240</v>
      </c>
      <c r="W2617" s="1" t="s">
        <v>161</v>
      </c>
      <c r="X2617" s="1" t="s">
        <v>162</v>
      </c>
      <c r="Y2617" s="1" t="s">
        <v>54</v>
      </c>
      <c r="Z2617">
        <v>8</v>
      </c>
      <c r="AA2617" s="2">
        <v>46179</v>
      </c>
      <c r="AB2617">
        <v>385430.26</v>
      </c>
      <c r="AC2617">
        <v>542084.35</v>
      </c>
      <c r="AD2617">
        <v>86721808.5</v>
      </c>
      <c r="AE2617" s="1" t="s">
        <v>55</v>
      </c>
      <c r="AF2617" s="2">
        <v>46190</v>
      </c>
      <c r="AG2617" s="2">
        <v>46186</v>
      </c>
      <c r="AH2617" s="2"/>
      <c r="AI2617" s="1" t="s">
        <v>91</v>
      </c>
      <c r="AJ2617" s="1" t="s">
        <v>92</v>
      </c>
    </row>
    <row r="2618" spans="1:36">
      <c r="A2618" s="1" t="s">
        <v>14659</v>
      </c>
      <c r="B2618" s="1" t="s">
        <v>14660</v>
      </c>
      <c r="C2618" s="1" t="s">
        <v>14661</v>
      </c>
      <c r="D2618" s="1" t="s">
        <v>588</v>
      </c>
      <c r="E2618" s="1" t="s">
        <v>392</v>
      </c>
      <c r="F2618" s="1" t="s">
        <v>217</v>
      </c>
      <c r="G2618" s="1" t="s">
        <v>218</v>
      </c>
      <c r="H2618" s="1" t="s">
        <v>43</v>
      </c>
      <c r="I2618" s="1" t="s">
        <v>44</v>
      </c>
      <c r="J2618" t="s">
        <v>45</v>
      </c>
      <c r="K2618" t="s">
        <v>46</v>
      </c>
      <c r="L2618" s="1" t="s">
        <v>10476</v>
      </c>
      <c r="M2618" s="1" t="s">
        <v>68</v>
      </c>
      <c r="N2618" s="1" t="s">
        <v>101</v>
      </c>
      <c r="O2618" s="1" t="s">
        <v>14662</v>
      </c>
      <c r="P2618" s="1" t="s">
        <v>14663</v>
      </c>
      <c r="Q2618">
        <v>114</v>
      </c>
      <c r="R2618">
        <v>26</v>
      </c>
      <c r="S2618">
        <v>88</v>
      </c>
      <c r="T2618">
        <v>20</v>
      </c>
      <c r="U2618">
        <v>6</v>
      </c>
      <c r="V2618">
        <v>80</v>
      </c>
      <c r="W2618" s="1" t="s">
        <v>151</v>
      </c>
      <c r="X2618" s="1" t="s">
        <v>152</v>
      </c>
      <c r="Y2618" s="1" t="s">
        <v>153</v>
      </c>
      <c r="Z2618">
        <v>38</v>
      </c>
      <c r="AA2618" s="2">
        <v>45949</v>
      </c>
      <c r="AB2618">
        <v>195799.06</v>
      </c>
      <c r="AC2618">
        <v>231716.36</v>
      </c>
      <c r="AD2618">
        <v>22321092.84</v>
      </c>
      <c r="AE2618" s="1" t="s">
        <v>55</v>
      </c>
      <c r="AF2618" s="2">
        <v>46197</v>
      </c>
      <c r="AG2618" s="2">
        <v>45954</v>
      </c>
      <c r="AH2618" s="2"/>
      <c r="AI2618" s="1" t="s">
        <v>410</v>
      </c>
      <c r="AJ2618" s="1" t="s">
        <v>92</v>
      </c>
    </row>
    <row r="2619" spans="1:36">
      <c r="A2619" s="1" t="s">
        <v>14664</v>
      </c>
      <c r="B2619" s="1" t="s">
        <v>14665</v>
      </c>
      <c r="C2619" s="1" t="s">
        <v>14666</v>
      </c>
      <c r="D2619" s="1" t="s">
        <v>830</v>
      </c>
      <c r="E2619" s="1" t="s">
        <v>265</v>
      </c>
      <c r="F2619" s="1" t="s">
        <v>622</v>
      </c>
      <c r="G2619" s="1" t="s">
        <v>747</v>
      </c>
      <c r="H2619" s="1" t="s">
        <v>43</v>
      </c>
      <c r="I2619" s="1" t="s">
        <v>44</v>
      </c>
      <c r="J2619" t="s">
        <v>45</v>
      </c>
      <c r="K2619" t="s">
        <v>46</v>
      </c>
      <c r="L2619" s="1" t="s">
        <v>637</v>
      </c>
      <c r="M2619" s="1" t="s">
        <v>68</v>
      </c>
      <c r="N2619" s="1" t="s">
        <v>69</v>
      </c>
      <c r="O2619" s="1" t="s">
        <v>14667</v>
      </c>
      <c r="P2619" s="1" t="s">
        <v>14668</v>
      </c>
      <c r="Q2619">
        <v>28</v>
      </c>
      <c r="R2619">
        <v>10</v>
      </c>
      <c r="S2619">
        <v>18</v>
      </c>
      <c r="T2619">
        <v>10</v>
      </c>
      <c r="U2619">
        <v>3</v>
      </c>
      <c r="V2619">
        <v>40</v>
      </c>
      <c r="W2619" s="1" t="s">
        <v>181</v>
      </c>
      <c r="X2619" s="1" t="s">
        <v>182</v>
      </c>
      <c r="Y2619" s="1" t="s">
        <v>54</v>
      </c>
      <c r="Z2619">
        <v>11</v>
      </c>
      <c r="AA2619" s="2">
        <v>45917</v>
      </c>
      <c r="AB2619">
        <v>444522.22</v>
      </c>
      <c r="AC2619">
        <v>639191.35</v>
      </c>
      <c r="AD2619">
        <v>12446622.16</v>
      </c>
      <c r="AE2619" s="1" t="s">
        <v>55</v>
      </c>
      <c r="AF2619" s="2">
        <v>46166</v>
      </c>
      <c r="AG2619" s="2">
        <v>45925</v>
      </c>
      <c r="AH2619" s="2"/>
      <c r="AI2619" s="1" t="s">
        <v>91</v>
      </c>
      <c r="AJ2619" s="1" t="s">
        <v>92</v>
      </c>
    </row>
    <row r="2620" spans="1:36">
      <c r="A2620" s="1" t="s">
        <v>14669</v>
      </c>
      <c r="B2620" s="1" t="s">
        <v>14670</v>
      </c>
      <c r="C2620" s="1" t="s">
        <v>14671</v>
      </c>
      <c r="D2620" s="1" t="s">
        <v>1240</v>
      </c>
      <c r="E2620" s="1" t="s">
        <v>243</v>
      </c>
      <c r="F2620" s="1" t="s">
        <v>244</v>
      </c>
      <c r="G2620" s="1" t="s">
        <v>778</v>
      </c>
      <c r="H2620" s="1" t="s">
        <v>43</v>
      </c>
      <c r="I2620" s="1" t="s">
        <v>44</v>
      </c>
      <c r="J2620" t="s">
        <v>82</v>
      </c>
      <c r="K2620" t="s">
        <v>83</v>
      </c>
      <c r="L2620" s="1" t="s">
        <v>14672</v>
      </c>
      <c r="M2620" s="1" t="s">
        <v>114</v>
      </c>
      <c r="N2620" s="1" t="s">
        <v>194</v>
      </c>
      <c r="O2620" s="1" t="s">
        <v>14673</v>
      </c>
      <c r="P2620" s="1" t="s">
        <v>14674</v>
      </c>
      <c r="Q2620">
        <v>271</v>
      </c>
      <c r="R2620">
        <v>1</v>
      </c>
      <c r="S2620">
        <v>270</v>
      </c>
      <c r="T2620">
        <v>25</v>
      </c>
      <c r="U2620">
        <v>12</v>
      </c>
      <c r="V2620">
        <v>250</v>
      </c>
      <c r="W2620" s="1" t="s">
        <v>259</v>
      </c>
      <c r="X2620" s="1" t="s">
        <v>260</v>
      </c>
      <c r="Y2620" s="1" t="s">
        <v>54</v>
      </c>
      <c r="Z2620">
        <v>11</v>
      </c>
      <c r="AA2620" s="2">
        <v>45789</v>
      </c>
      <c r="AB2620">
        <v>36799.410000000003</v>
      </c>
      <c r="AC2620">
        <v>52794.04</v>
      </c>
      <c r="AD2620">
        <v>9972640.1099999994</v>
      </c>
      <c r="AE2620" s="1" t="s">
        <v>55</v>
      </c>
      <c r="AF2620" s="2">
        <v>46157</v>
      </c>
      <c r="AG2620" s="2">
        <v>45796</v>
      </c>
      <c r="AH2620" s="2"/>
      <c r="AI2620" s="1" t="s">
        <v>410</v>
      </c>
      <c r="AJ2620" s="1" t="s">
        <v>92</v>
      </c>
    </row>
    <row r="2621" spans="1:36">
      <c r="A2621" s="1" t="s">
        <v>14675</v>
      </c>
      <c r="B2621" s="1" t="s">
        <v>14676</v>
      </c>
      <c r="C2621" s="1" t="s">
        <v>14677</v>
      </c>
      <c r="D2621" s="1" t="s">
        <v>109</v>
      </c>
      <c r="E2621" s="1" t="s">
        <v>110</v>
      </c>
      <c r="F2621" s="1" t="s">
        <v>111</v>
      </c>
      <c r="G2621" s="1" t="s">
        <v>187</v>
      </c>
      <c r="H2621" s="1" t="s">
        <v>43</v>
      </c>
      <c r="I2621" s="1" t="s">
        <v>44</v>
      </c>
      <c r="J2621" t="s">
        <v>65</v>
      </c>
      <c r="K2621" t="s">
        <v>66</v>
      </c>
      <c r="L2621" s="1" t="s">
        <v>14678</v>
      </c>
      <c r="M2621" s="1" t="s">
        <v>100</v>
      </c>
      <c r="N2621" s="1" t="s">
        <v>194</v>
      </c>
      <c r="O2621" s="1" t="s">
        <v>14679</v>
      </c>
      <c r="P2621" s="1" t="s">
        <v>14680</v>
      </c>
      <c r="Q2621">
        <v>409</v>
      </c>
      <c r="R2621">
        <v>43</v>
      </c>
      <c r="S2621">
        <v>366</v>
      </c>
      <c r="T2621">
        <v>100</v>
      </c>
      <c r="U2621">
        <v>40</v>
      </c>
      <c r="V2621">
        <v>600</v>
      </c>
      <c r="W2621" s="1" t="s">
        <v>229</v>
      </c>
      <c r="X2621" s="1" t="s">
        <v>230</v>
      </c>
      <c r="Y2621" s="1" t="s">
        <v>153</v>
      </c>
      <c r="Z2621">
        <v>33</v>
      </c>
      <c r="AA2621" s="2">
        <v>45830</v>
      </c>
      <c r="AB2621">
        <v>86019.69</v>
      </c>
      <c r="AC2621">
        <v>125464.97</v>
      </c>
      <c r="AD2621">
        <v>35182053.210000001</v>
      </c>
      <c r="AE2621" s="1" t="s">
        <v>55</v>
      </c>
      <c r="AF2621" s="2">
        <v>46165</v>
      </c>
      <c r="AG2621" s="2">
        <v>45832</v>
      </c>
      <c r="AH2621" s="2"/>
      <c r="AI2621" s="1" t="s">
        <v>91</v>
      </c>
      <c r="AJ2621" s="1" t="s">
        <v>92</v>
      </c>
    </row>
    <row r="2622" spans="1:36">
      <c r="A2622" s="1" t="s">
        <v>14681</v>
      </c>
      <c r="B2622" s="1" t="s">
        <v>14682</v>
      </c>
      <c r="C2622" s="1" t="s">
        <v>14683</v>
      </c>
      <c r="D2622" s="1" t="s">
        <v>413</v>
      </c>
      <c r="E2622" s="1" t="s">
        <v>146</v>
      </c>
      <c r="F2622" s="1" t="s">
        <v>244</v>
      </c>
      <c r="G2622" s="1" t="s">
        <v>245</v>
      </c>
      <c r="H2622" s="1" t="s">
        <v>43</v>
      </c>
      <c r="I2622" s="1" t="s">
        <v>44</v>
      </c>
      <c r="J2622" t="s">
        <v>82</v>
      </c>
      <c r="K2622" t="s">
        <v>83</v>
      </c>
      <c r="L2622" s="1" t="s">
        <v>14684</v>
      </c>
      <c r="M2622" s="1" t="s">
        <v>114</v>
      </c>
      <c r="N2622" s="1" t="s">
        <v>69</v>
      </c>
      <c r="O2622" s="1" t="s">
        <v>14685</v>
      </c>
      <c r="P2622" s="1" t="s">
        <v>14686</v>
      </c>
      <c r="Q2622">
        <v>219</v>
      </c>
      <c r="R2622">
        <v>32</v>
      </c>
      <c r="S2622">
        <v>187</v>
      </c>
      <c r="T2622">
        <v>40</v>
      </c>
      <c r="U2622">
        <v>20</v>
      </c>
      <c r="V2622">
        <v>240</v>
      </c>
      <c r="W2622" s="1" t="s">
        <v>151</v>
      </c>
      <c r="X2622" s="1" t="s">
        <v>152</v>
      </c>
      <c r="Y2622" s="1" t="s">
        <v>153</v>
      </c>
      <c r="Z2622">
        <v>39</v>
      </c>
      <c r="AA2622" s="2">
        <v>45957</v>
      </c>
      <c r="AB2622">
        <v>9168.7199999999993</v>
      </c>
      <c r="AC2622">
        <v>11818.42</v>
      </c>
      <c r="AD2622">
        <v>2007949.68</v>
      </c>
      <c r="AE2622" s="1" t="s">
        <v>55</v>
      </c>
      <c r="AF2622" s="2">
        <v>46149</v>
      </c>
      <c r="AG2622" s="2">
        <v>45959</v>
      </c>
      <c r="AH2622" s="2"/>
      <c r="AI2622" s="1" t="s">
        <v>91</v>
      </c>
      <c r="AJ2622" s="1" t="s">
        <v>92</v>
      </c>
    </row>
    <row r="2623" spans="1:36">
      <c r="A2623" s="1" t="s">
        <v>14687</v>
      </c>
      <c r="B2623" s="1" t="s">
        <v>14688</v>
      </c>
      <c r="C2623" s="1" t="s">
        <v>14689</v>
      </c>
      <c r="D2623" s="1" t="s">
        <v>740</v>
      </c>
      <c r="E2623" s="1" t="s">
        <v>275</v>
      </c>
      <c r="F2623" s="1" t="s">
        <v>622</v>
      </c>
      <c r="G2623" s="1" t="s">
        <v>747</v>
      </c>
      <c r="H2623" s="1" t="s">
        <v>43</v>
      </c>
      <c r="I2623" s="1" t="s">
        <v>44</v>
      </c>
      <c r="J2623" t="s">
        <v>82</v>
      </c>
      <c r="K2623" t="s">
        <v>83</v>
      </c>
      <c r="L2623" s="1" t="s">
        <v>881</v>
      </c>
      <c r="M2623" s="1" t="s">
        <v>85</v>
      </c>
      <c r="N2623" s="1" t="s">
        <v>101</v>
      </c>
      <c r="O2623" s="1" t="s">
        <v>14690</v>
      </c>
      <c r="P2623" s="1" t="s">
        <v>14691</v>
      </c>
      <c r="Q2623">
        <v>44</v>
      </c>
      <c r="R2623">
        <v>3</v>
      </c>
      <c r="S2623">
        <v>41</v>
      </c>
      <c r="T2623">
        <v>30</v>
      </c>
      <c r="U2623">
        <v>9</v>
      </c>
      <c r="V2623">
        <v>180</v>
      </c>
      <c r="W2623" s="1" t="s">
        <v>161</v>
      </c>
      <c r="X2623" s="1" t="s">
        <v>162</v>
      </c>
      <c r="Y2623" s="1" t="s">
        <v>54</v>
      </c>
      <c r="Z2623">
        <v>4</v>
      </c>
      <c r="AA2623" s="2">
        <v>46132</v>
      </c>
      <c r="AB2623">
        <v>930777.01</v>
      </c>
      <c r="AC2623">
        <v>1365739.83</v>
      </c>
      <c r="AD2623">
        <v>40954188.439999998</v>
      </c>
      <c r="AE2623" s="1" t="s">
        <v>55</v>
      </c>
      <c r="AF2623" s="2">
        <v>46177</v>
      </c>
      <c r="AG2623" s="2">
        <v>46136</v>
      </c>
      <c r="AH2623" s="2"/>
      <c r="AI2623" s="1" t="s">
        <v>91</v>
      </c>
      <c r="AJ2623" s="1" t="s">
        <v>92</v>
      </c>
    </row>
    <row r="2624" spans="1:36">
      <c r="A2624" s="1" t="s">
        <v>14692</v>
      </c>
      <c r="B2624" s="1" t="s">
        <v>14693</v>
      </c>
      <c r="C2624" s="1" t="s">
        <v>14694</v>
      </c>
      <c r="D2624" s="1" t="s">
        <v>564</v>
      </c>
      <c r="E2624" s="1" t="s">
        <v>265</v>
      </c>
      <c r="F2624" s="1" t="s">
        <v>266</v>
      </c>
      <c r="G2624" s="1" t="s">
        <v>313</v>
      </c>
      <c r="H2624" s="1" t="s">
        <v>43</v>
      </c>
      <c r="I2624" s="1" t="s">
        <v>44</v>
      </c>
      <c r="J2624" t="s">
        <v>45</v>
      </c>
      <c r="K2624" t="s">
        <v>46</v>
      </c>
      <c r="L2624" s="1" t="s">
        <v>5619</v>
      </c>
      <c r="M2624" s="1" t="s">
        <v>48</v>
      </c>
      <c r="N2624" s="1" t="s">
        <v>69</v>
      </c>
      <c r="O2624" s="1" t="s">
        <v>14695</v>
      </c>
      <c r="P2624" s="1" t="s">
        <v>14696</v>
      </c>
      <c r="Q2624">
        <v>38</v>
      </c>
      <c r="R2624">
        <v>3</v>
      </c>
      <c r="S2624">
        <v>35</v>
      </c>
      <c r="T2624">
        <v>40</v>
      </c>
      <c r="U2624">
        <v>20</v>
      </c>
      <c r="V2624">
        <v>200</v>
      </c>
      <c r="W2624" s="1" t="s">
        <v>72</v>
      </c>
      <c r="X2624" s="1" t="s">
        <v>73</v>
      </c>
      <c r="Y2624" s="1" t="s">
        <v>74</v>
      </c>
      <c r="Z2624">
        <v>20</v>
      </c>
      <c r="AA2624" s="2">
        <v>45912</v>
      </c>
      <c r="AB2624">
        <v>102057.83</v>
      </c>
      <c r="AC2624">
        <v>130187.85</v>
      </c>
      <c r="AD2624">
        <v>3878197.54</v>
      </c>
      <c r="AE2624" s="1" t="s">
        <v>55</v>
      </c>
      <c r="AF2624" s="2">
        <v>46171</v>
      </c>
      <c r="AG2624" s="2">
        <v>45926</v>
      </c>
      <c r="AH2624" s="2"/>
      <c r="AI2624" s="1" t="s">
        <v>129</v>
      </c>
      <c r="AJ2624" s="1" t="s">
        <v>57</v>
      </c>
    </row>
    <row r="2625" spans="1:36">
      <c r="A2625" s="1" t="s">
        <v>14697</v>
      </c>
      <c r="B2625" s="1" t="s">
        <v>14698</v>
      </c>
      <c r="C2625" s="1" t="s">
        <v>14699</v>
      </c>
      <c r="D2625" s="1" t="s">
        <v>109</v>
      </c>
      <c r="E2625" s="1" t="s">
        <v>110</v>
      </c>
      <c r="F2625" s="1" t="s">
        <v>111</v>
      </c>
      <c r="G2625" s="1" t="s">
        <v>187</v>
      </c>
      <c r="H2625" s="1" t="s">
        <v>43</v>
      </c>
      <c r="I2625" s="1" t="s">
        <v>44</v>
      </c>
      <c r="J2625" t="s">
        <v>65</v>
      </c>
      <c r="K2625" t="s">
        <v>66</v>
      </c>
      <c r="L2625" s="1" t="s">
        <v>14700</v>
      </c>
      <c r="M2625" s="1" t="s">
        <v>139</v>
      </c>
      <c r="N2625" s="1" t="s">
        <v>194</v>
      </c>
      <c r="O2625" s="1" t="s">
        <v>14701</v>
      </c>
      <c r="P2625" s="1" t="s">
        <v>14702</v>
      </c>
      <c r="Q2625">
        <v>493</v>
      </c>
      <c r="R2625">
        <v>7</v>
      </c>
      <c r="S2625">
        <v>486</v>
      </c>
      <c r="T2625">
        <v>40</v>
      </c>
      <c r="U2625">
        <v>20</v>
      </c>
      <c r="V2625">
        <v>400</v>
      </c>
      <c r="W2625" s="1" t="s">
        <v>181</v>
      </c>
      <c r="X2625" s="1" t="s">
        <v>182</v>
      </c>
      <c r="Y2625" s="1" t="s">
        <v>54</v>
      </c>
      <c r="Z2625">
        <v>6</v>
      </c>
      <c r="AA2625" s="2">
        <v>46154</v>
      </c>
      <c r="AB2625">
        <v>134206.47</v>
      </c>
      <c r="AC2625">
        <v>204261.9</v>
      </c>
      <c r="AD2625">
        <v>66163789.710000001</v>
      </c>
      <c r="AE2625" s="1" t="s">
        <v>55</v>
      </c>
      <c r="AF2625" s="2">
        <v>46183</v>
      </c>
      <c r="AG2625" s="2">
        <v>46164</v>
      </c>
      <c r="AH2625" s="2"/>
      <c r="AI2625" s="1" t="s">
        <v>410</v>
      </c>
      <c r="AJ2625" s="1" t="s">
        <v>92</v>
      </c>
    </row>
    <row r="2626" spans="1:36">
      <c r="A2626" s="1" t="s">
        <v>14703</v>
      </c>
      <c r="B2626" s="1" t="s">
        <v>14704</v>
      </c>
      <c r="C2626" s="1" t="s">
        <v>14705</v>
      </c>
      <c r="D2626" s="1" t="s">
        <v>508</v>
      </c>
      <c r="E2626" s="1" t="s">
        <v>146</v>
      </c>
      <c r="F2626" s="1" t="s">
        <v>244</v>
      </c>
      <c r="G2626" s="1" t="s">
        <v>509</v>
      </c>
      <c r="H2626" s="1" t="s">
        <v>43</v>
      </c>
      <c r="I2626" s="1" t="s">
        <v>44</v>
      </c>
      <c r="J2626" t="s">
        <v>82</v>
      </c>
      <c r="K2626" t="s">
        <v>83</v>
      </c>
      <c r="L2626" s="1" t="s">
        <v>4412</v>
      </c>
      <c r="M2626" s="1" t="s">
        <v>68</v>
      </c>
      <c r="N2626" s="1" t="s">
        <v>203</v>
      </c>
      <c r="O2626" s="1" t="s">
        <v>14706</v>
      </c>
      <c r="P2626" s="1" t="s">
        <v>8197</v>
      </c>
      <c r="Q2626">
        <v>251</v>
      </c>
      <c r="R2626">
        <v>59</v>
      </c>
      <c r="S2626">
        <v>192</v>
      </c>
      <c r="T2626">
        <v>40</v>
      </c>
      <c r="U2626">
        <v>16</v>
      </c>
      <c r="V2626">
        <v>320</v>
      </c>
      <c r="W2626" s="1" t="s">
        <v>259</v>
      </c>
      <c r="X2626" s="1" t="s">
        <v>260</v>
      </c>
      <c r="Y2626" s="1" t="s">
        <v>54</v>
      </c>
      <c r="Z2626">
        <v>9</v>
      </c>
      <c r="AA2626" s="2">
        <v>46092</v>
      </c>
      <c r="AB2626">
        <v>16243.7</v>
      </c>
      <c r="AC2626">
        <v>23662.33</v>
      </c>
      <c r="AD2626">
        <v>4077168.7</v>
      </c>
      <c r="AE2626" s="1" t="s">
        <v>55</v>
      </c>
      <c r="AF2626" s="2">
        <v>46194</v>
      </c>
      <c r="AG2626" s="2">
        <v>46105</v>
      </c>
      <c r="AH2626" s="2"/>
      <c r="AI2626" s="1" t="s">
        <v>91</v>
      </c>
      <c r="AJ2626" s="1" t="s">
        <v>92</v>
      </c>
    </row>
    <row r="2627" spans="1:36">
      <c r="A2627" s="1" t="s">
        <v>14707</v>
      </c>
      <c r="B2627" s="1" t="s">
        <v>14708</v>
      </c>
      <c r="C2627" s="1" t="s">
        <v>14709</v>
      </c>
      <c r="D2627" s="1" t="s">
        <v>39</v>
      </c>
      <c r="E2627" s="1" t="s">
        <v>40</v>
      </c>
      <c r="F2627" s="1" t="s">
        <v>41</v>
      </c>
      <c r="G2627" s="1" t="s">
        <v>42</v>
      </c>
      <c r="H2627" s="1" t="s">
        <v>43</v>
      </c>
      <c r="I2627" s="1" t="s">
        <v>44</v>
      </c>
      <c r="J2627" t="s">
        <v>45</v>
      </c>
      <c r="K2627" t="s">
        <v>46</v>
      </c>
      <c r="L2627" s="1" t="s">
        <v>2979</v>
      </c>
      <c r="M2627" s="1" t="s">
        <v>48</v>
      </c>
      <c r="N2627" s="1" t="s">
        <v>101</v>
      </c>
      <c r="O2627" s="1" t="s">
        <v>14710</v>
      </c>
      <c r="P2627" s="1" t="s">
        <v>14711</v>
      </c>
      <c r="Q2627">
        <v>108</v>
      </c>
      <c r="R2627">
        <v>17</v>
      </c>
      <c r="S2627">
        <v>91</v>
      </c>
      <c r="T2627">
        <v>60</v>
      </c>
      <c r="U2627">
        <v>18</v>
      </c>
      <c r="V2627">
        <v>360</v>
      </c>
      <c r="W2627" s="1" t="s">
        <v>259</v>
      </c>
      <c r="X2627" s="1" t="s">
        <v>260</v>
      </c>
      <c r="Y2627" s="1" t="s">
        <v>54</v>
      </c>
      <c r="Z2627">
        <v>8</v>
      </c>
      <c r="AA2627" s="2">
        <v>45877</v>
      </c>
      <c r="AB2627">
        <v>113650.84</v>
      </c>
      <c r="AC2627">
        <v>176032</v>
      </c>
      <c r="AD2627">
        <v>12274290.720000001</v>
      </c>
      <c r="AE2627" s="1" t="s">
        <v>55</v>
      </c>
      <c r="AF2627" s="2">
        <v>46171</v>
      </c>
      <c r="AG2627" s="2">
        <v>45891</v>
      </c>
      <c r="AH2627" s="2"/>
      <c r="AI2627" s="1" t="s">
        <v>91</v>
      </c>
      <c r="AJ2627" s="1" t="s">
        <v>92</v>
      </c>
    </row>
    <row r="2628" spans="1:36">
      <c r="A2628" s="1" t="s">
        <v>14712</v>
      </c>
      <c r="B2628" s="1" t="s">
        <v>14713</v>
      </c>
      <c r="C2628" s="1" t="s">
        <v>14714</v>
      </c>
      <c r="D2628" s="1" t="s">
        <v>426</v>
      </c>
      <c r="E2628" s="1" t="s">
        <v>146</v>
      </c>
      <c r="F2628" s="1" t="s">
        <v>266</v>
      </c>
      <c r="G2628" s="1" t="s">
        <v>276</v>
      </c>
      <c r="H2628" s="1" t="s">
        <v>43</v>
      </c>
      <c r="I2628" s="1" t="s">
        <v>44</v>
      </c>
      <c r="J2628" t="s">
        <v>65</v>
      </c>
      <c r="K2628" t="s">
        <v>66</v>
      </c>
      <c r="L2628" s="1" t="s">
        <v>14715</v>
      </c>
      <c r="M2628" s="1" t="s">
        <v>114</v>
      </c>
      <c r="N2628" s="1" t="s">
        <v>278</v>
      </c>
      <c r="O2628" s="1" t="s">
        <v>14716</v>
      </c>
      <c r="P2628" s="1" t="s">
        <v>14717</v>
      </c>
      <c r="Q2628">
        <v>281</v>
      </c>
      <c r="R2628">
        <v>93</v>
      </c>
      <c r="S2628">
        <v>188</v>
      </c>
      <c r="T2628">
        <v>100</v>
      </c>
      <c r="U2628">
        <v>40</v>
      </c>
      <c r="V2628">
        <v>1000</v>
      </c>
      <c r="W2628" s="1" t="s">
        <v>181</v>
      </c>
      <c r="X2628" s="1" t="s">
        <v>171</v>
      </c>
      <c r="Y2628" s="1" t="s">
        <v>54</v>
      </c>
      <c r="Z2628">
        <v>10</v>
      </c>
      <c r="AA2628" s="2">
        <v>45870</v>
      </c>
      <c r="AB2628">
        <v>528428.65</v>
      </c>
      <c r="AC2628">
        <v>677485.63</v>
      </c>
      <c r="AD2628">
        <v>148488450.69999999</v>
      </c>
      <c r="AE2628" s="1" t="s">
        <v>55</v>
      </c>
      <c r="AF2628" s="2">
        <v>46173</v>
      </c>
      <c r="AG2628" s="2">
        <v>45873</v>
      </c>
      <c r="AH2628" s="2"/>
      <c r="AI2628" s="1" t="s">
        <v>91</v>
      </c>
      <c r="AJ2628" s="1" t="s">
        <v>92</v>
      </c>
    </row>
    <row r="2629" spans="1:36">
      <c r="A2629" s="1" t="s">
        <v>14718</v>
      </c>
      <c r="B2629" s="1" t="s">
        <v>14719</v>
      </c>
      <c r="C2629" s="1" t="s">
        <v>14720</v>
      </c>
      <c r="D2629" s="1" t="s">
        <v>740</v>
      </c>
      <c r="E2629" s="1" t="s">
        <v>275</v>
      </c>
      <c r="F2629" s="1" t="s">
        <v>622</v>
      </c>
      <c r="G2629" s="1" t="s">
        <v>747</v>
      </c>
      <c r="H2629" s="1" t="s">
        <v>43</v>
      </c>
      <c r="I2629" s="1" t="s">
        <v>44</v>
      </c>
      <c r="J2629" t="s">
        <v>65</v>
      </c>
      <c r="K2629" t="s">
        <v>66</v>
      </c>
      <c r="L2629" s="1" t="s">
        <v>14721</v>
      </c>
      <c r="M2629" s="1" t="s">
        <v>168</v>
      </c>
      <c r="N2629" s="1" t="s">
        <v>194</v>
      </c>
      <c r="O2629" s="1" t="s">
        <v>14722</v>
      </c>
      <c r="P2629" s="1" t="s">
        <v>14723</v>
      </c>
      <c r="Q2629">
        <v>402</v>
      </c>
      <c r="R2629">
        <v>3</v>
      </c>
      <c r="S2629">
        <v>399</v>
      </c>
      <c r="T2629">
        <v>75</v>
      </c>
      <c r="U2629">
        <v>22</v>
      </c>
      <c r="V2629">
        <v>450</v>
      </c>
      <c r="W2629" s="1" t="s">
        <v>181</v>
      </c>
      <c r="X2629" s="1" t="s">
        <v>182</v>
      </c>
      <c r="Y2629" s="1" t="s">
        <v>54</v>
      </c>
      <c r="Z2629">
        <v>11</v>
      </c>
      <c r="AA2629" s="2">
        <v>46102</v>
      </c>
      <c r="AB2629">
        <v>530927.31999999995</v>
      </c>
      <c r="AC2629">
        <v>701724.16000000003</v>
      </c>
      <c r="AD2629">
        <v>213432782.59999999</v>
      </c>
      <c r="AE2629" s="1" t="s">
        <v>55</v>
      </c>
      <c r="AF2629" s="2">
        <v>46192</v>
      </c>
      <c r="AG2629" s="2">
        <v>46104</v>
      </c>
      <c r="AH2629" s="2"/>
      <c r="AI2629" s="1" t="s">
        <v>91</v>
      </c>
      <c r="AJ2629" s="1" t="s">
        <v>92</v>
      </c>
    </row>
    <row r="2630" spans="1:36">
      <c r="A2630" s="1" t="s">
        <v>14724</v>
      </c>
      <c r="B2630" s="1" t="s">
        <v>14725</v>
      </c>
      <c r="C2630" s="1" t="s">
        <v>14726</v>
      </c>
      <c r="D2630" s="1" t="s">
        <v>887</v>
      </c>
      <c r="E2630" s="1" t="s">
        <v>714</v>
      </c>
      <c r="F2630" s="1" t="s">
        <v>97</v>
      </c>
      <c r="G2630" s="1" t="s">
        <v>98</v>
      </c>
      <c r="H2630" s="1" t="s">
        <v>43</v>
      </c>
      <c r="I2630" s="1" t="s">
        <v>44</v>
      </c>
      <c r="J2630" t="s">
        <v>45</v>
      </c>
      <c r="K2630" t="s">
        <v>46</v>
      </c>
      <c r="L2630" s="1" t="s">
        <v>3628</v>
      </c>
      <c r="M2630" s="1" t="s">
        <v>114</v>
      </c>
      <c r="N2630" s="1" t="s">
        <v>203</v>
      </c>
      <c r="O2630" s="1" t="s">
        <v>14727</v>
      </c>
      <c r="P2630" s="1" t="s">
        <v>14728</v>
      </c>
      <c r="Q2630">
        <v>96</v>
      </c>
      <c r="R2630">
        <v>18</v>
      </c>
      <c r="S2630">
        <v>78</v>
      </c>
      <c r="T2630">
        <v>20</v>
      </c>
      <c r="U2630">
        <v>10</v>
      </c>
      <c r="V2630">
        <v>100</v>
      </c>
      <c r="W2630" s="1" t="s">
        <v>72</v>
      </c>
      <c r="X2630" s="1" t="s">
        <v>73</v>
      </c>
      <c r="Y2630" s="1" t="s">
        <v>74</v>
      </c>
      <c r="Z2630">
        <v>16</v>
      </c>
      <c r="AA2630" s="2">
        <v>45907</v>
      </c>
      <c r="AB2630">
        <v>114974.1</v>
      </c>
      <c r="AC2630">
        <v>152542.81</v>
      </c>
      <c r="AD2630">
        <v>11037513.6</v>
      </c>
      <c r="AE2630" s="1" t="s">
        <v>55</v>
      </c>
      <c r="AF2630" s="2">
        <v>46172</v>
      </c>
      <c r="AG2630" s="2">
        <v>45914</v>
      </c>
      <c r="AH2630" s="2"/>
      <c r="AI2630" s="1" t="s">
        <v>91</v>
      </c>
      <c r="AJ2630" s="1" t="s">
        <v>92</v>
      </c>
    </row>
    <row r="2631" spans="1:36">
      <c r="A2631" s="1" t="s">
        <v>14729</v>
      </c>
      <c r="B2631" s="1" t="s">
        <v>14730</v>
      </c>
      <c r="C2631" s="1" t="s">
        <v>14731</v>
      </c>
      <c r="D2631" s="1" t="s">
        <v>1240</v>
      </c>
      <c r="E2631" s="1" t="s">
        <v>243</v>
      </c>
      <c r="F2631" s="1" t="s">
        <v>244</v>
      </c>
      <c r="G2631" s="1" t="s">
        <v>778</v>
      </c>
      <c r="H2631" s="1" t="s">
        <v>43</v>
      </c>
      <c r="I2631" s="1" t="s">
        <v>44</v>
      </c>
      <c r="J2631" t="s">
        <v>82</v>
      </c>
      <c r="K2631" t="s">
        <v>83</v>
      </c>
      <c r="L2631" s="1" t="s">
        <v>8793</v>
      </c>
      <c r="M2631" s="1" t="s">
        <v>126</v>
      </c>
      <c r="N2631" s="1" t="s">
        <v>178</v>
      </c>
      <c r="O2631" s="1" t="s">
        <v>14732</v>
      </c>
      <c r="P2631" s="1" t="s">
        <v>14733</v>
      </c>
      <c r="Q2631">
        <v>34</v>
      </c>
      <c r="R2631">
        <v>12</v>
      </c>
      <c r="S2631">
        <v>22</v>
      </c>
      <c r="T2631">
        <v>60</v>
      </c>
      <c r="U2631">
        <v>18</v>
      </c>
      <c r="V2631">
        <v>480</v>
      </c>
      <c r="W2631" s="1" t="s">
        <v>88</v>
      </c>
      <c r="X2631" s="1" t="s">
        <v>89</v>
      </c>
      <c r="Y2631" s="1" t="s">
        <v>90</v>
      </c>
      <c r="Z2631">
        <v>31</v>
      </c>
      <c r="AA2631" s="2">
        <v>46066</v>
      </c>
      <c r="AB2631">
        <v>203405.44</v>
      </c>
      <c r="AC2631">
        <v>295160.90999999997</v>
      </c>
      <c r="AD2631">
        <v>6915784.96</v>
      </c>
      <c r="AE2631" s="1" t="s">
        <v>55</v>
      </c>
      <c r="AF2631" s="2">
        <v>46142</v>
      </c>
      <c r="AG2631" s="2">
        <v>46074</v>
      </c>
      <c r="AH2631" s="2"/>
      <c r="AI2631" s="1" t="s">
        <v>129</v>
      </c>
      <c r="AJ2631" s="1" t="s">
        <v>57</v>
      </c>
    </row>
    <row r="2632" spans="1:36">
      <c r="A2632" s="1" t="s">
        <v>14734</v>
      </c>
      <c r="B2632" s="1" t="s">
        <v>14735</v>
      </c>
      <c r="C2632" s="1"/>
      <c r="D2632" s="1" t="s">
        <v>1678</v>
      </c>
      <c r="E2632" s="1" t="s">
        <v>335</v>
      </c>
      <c r="F2632" s="1" t="s">
        <v>97</v>
      </c>
      <c r="G2632" s="1" t="s">
        <v>1110</v>
      </c>
      <c r="H2632" s="1" t="s">
        <v>43</v>
      </c>
      <c r="I2632" s="1" t="s">
        <v>44</v>
      </c>
      <c r="J2632" t="s">
        <v>65</v>
      </c>
      <c r="K2632" t="s">
        <v>66</v>
      </c>
      <c r="L2632" s="1" t="s">
        <v>6793</v>
      </c>
      <c r="M2632" s="1" t="s">
        <v>68</v>
      </c>
      <c r="N2632" s="1" t="s">
        <v>49</v>
      </c>
      <c r="O2632" s="1" t="s">
        <v>14736</v>
      </c>
      <c r="P2632" s="1" t="s">
        <v>14737</v>
      </c>
      <c r="Q2632">
        <v>65</v>
      </c>
      <c r="R2632">
        <v>4</v>
      </c>
      <c r="S2632">
        <v>61</v>
      </c>
      <c r="T2632">
        <v>10</v>
      </c>
      <c r="U2632">
        <v>3</v>
      </c>
      <c r="V2632">
        <v>40</v>
      </c>
      <c r="W2632" s="1" t="s">
        <v>229</v>
      </c>
      <c r="X2632" s="1" t="s">
        <v>230</v>
      </c>
      <c r="Y2632" s="1" t="s">
        <v>153</v>
      </c>
      <c r="Z2632">
        <v>32</v>
      </c>
      <c r="AA2632" s="2">
        <v>45844</v>
      </c>
      <c r="AB2632">
        <v>133800.64000000001</v>
      </c>
      <c r="AC2632">
        <v>156091.37</v>
      </c>
      <c r="AD2632">
        <v>8697041.5999999996</v>
      </c>
      <c r="AE2632" s="1" t="s">
        <v>55</v>
      </c>
      <c r="AF2632" s="2">
        <v>46178</v>
      </c>
      <c r="AG2632" s="2">
        <v>45853</v>
      </c>
      <c r="AH2632" s="2"/>
      <c r="AI2632" s="1" t="s">
        <v>410</v>
      </c>
      <c r="AJ2632" s="1" t="s">
        <v>92</v>
      </c>
    </row>
    <row r="2633" spans="1:36">
      <c r="A2633" s="1" t="s">
        <v>14738</v>
      </c>
      <c r="B2633" s="1" t="s">
        <v>14739</v>
      </c>
      <c r="C2633" s="1" t="s">
        <v>14740</v>
      </c>
      <c r="D2633" s="1" t="s">
        <v>636</v>
      </c>
      <c r="E2633" s="1" t="s">
        <v>134</v>
      </c>
      <c r="F2633" s="1" t="s">
        <v>217</v>
      </c>
      <c r="G2633" s="1" t="s">
        <v>487</v>
      </c>
      <c r="H2633" s="1" t="s">
        <v>43</v>
      </c>
      <c r="I2633" s="1" t="s">
        <v>44</v>
      </c>
      <c r="J2633" t="s">
        <v>45</v>
      </c>
      <c r="K2633" t="s">
        <v>46</v>
      </c>
      <c r="L2633" s="1" t="s">
        <v>11925</v>
      </c>
      <c r="M2633" s="1" t="s">
        <v>139</v>
      </c>
      <c r="N2633" s="1" t="s">
        <v>203</v>
      </c>
      <c r="O2633" s="1" t="s">
        <v>14741</v>
      </c>
      <c r="P2633" s="1" t="s">
        <v>14742</v>
      </c>
      <c r="Q2633">
        <v>-1</v>
      </c>
      <c r="R2633">
        <v>2</v>
      </c>
      <c r="S2633">
        <v>11</v>
      </c>
      <c r="T2633">
        <v>30</v>
      </c>
      <c r="U2633">
        <v>15</v>
      </c>
      <c r="V2633">
        <v>300</v>
      </c>
      <c r="W2633" s="1" t="s">
        <v>72</v>
      </c>
      <c r="X2633" s="1" t="s">
        <v>73</v>
      </c>
      <c r="Y2633" s="1" t="s">
        <v>74</v>
      </c>
      <c r="Z2633">
        <v>18</v>
      </c>
      <c r="AA2633" s="2">
        <v>45663</v>
      </c>
      <c r="AB2633">
        <v>452419.7</v>
      </c>
      <c r="AC2633">
        <v>605828.47</v>
      </c>
      <c r="AD2633">
        <v>5881456.0999999996</v>
      </c>
      <c r="AE2633" s="1" t="s">
        <v>55</v>
      </c>
      <c r="AF2633" s="2">
        <v>46161</v>
      </c>
      <c r="AG2633" s="2">
        <v>45674</v>
      </c>
      <c r="AH2633" s="2"/>
      <c r="AI2633" s="1" t="s">
        <v>129</v>
      </c>
      <c r="AJ2633" s="1" t="s">
        <v>57</v>
      </c>
    </row>
    <row r="2634" spans="1:36">
      <c r="A2634" s="1" t="s">
        <v>14743</v>
      </c>
      <c r="B2634" s="1" t="s">
        <v>14744</v>
      </c>
      <c r="C2634" s="1" t="s">
        <v>14745</v>
      </c>
      <c r="D2634" s="1" t="s">
        <v>209</v>
      </c>
      <c r="E2634" s="1" t="s">
        <v>40</v>
      </c>
      <c r="F2634" s="1" t="s">
        <v>123</v>
      </c>
      <c r="G2634" s="1" t="s">
        <v>124</v>
      </c>
      <c r="H2634" s="1" t="s">
        <v>43</v>
      </c>
      <c r="I2634" s="1" t="s">
        <v>44</v>
      </c>
      <c r="J2634" t="s">
        <v>82</v>
      </c>
      <c r="K2634" t="s">
        <v>83</v>
      </c>
      <c r="L2634" s="1" t="s">
        <v>14746</v>
      </c>
      <c r="M2634" s="1" t="s">
        <v>168</v>
      </c>
      <c r="N2634" s="1" t="s">
        <v>49</v>
      </c>
      <c r="O2634" s="1" t="s">
        <v>14747</v>
      </c>
      <c r="P2634" s="1" t="s">
        <v>14748</v>
      </c>
      <c r="Q2634">
        <v>0</v>
      </c>
      <c r="R2634">
        <v>0</v>
      </c>
      <c r="S2634">
        <v>0</v>
      </c>
      <c r="T2634">
        <v>10</v>
      </c>
      <c r="U2634">
        <v>4</v>
      </c>
      <c r="V2634">
        <v>50</v>
      </c>
      <c r="W2634" s="1" t="s">
        <v>88</v>
      </c>
      <c r="X2634" s="1" t="s">
        <v>89</v>
      </c>
      <c r="Y2634" s="1" t="s">
        <v>90</v>
      </c>
      <c r="Z2634">
        <v>32</v>
      </c>
      <c r="AA2634" s="2">
        <v>45803</v>
      </c>
      <c r="AB2634">
        <v>155722.20000000001</v>
      </c>
      <c r="AC2634">
        <v>206235.28</v>
      </c>
      <c r="AD2634">
        <v>0</v>
      </c>
      <c r="AE2634" s="1" t="s">
        <v>55</v>
      </c>
      <c r="AF2634" s="2">
        <v>46155</v>
      </c>
      <c r="AG2634" s="2">
        <v>45811</v>
      </c>
      <c r="AH2634" s="2"/>
      <c r="AI2634" s="1" t="s">
        <v>56</v>
      </c>
      <c r="AJ2634" s="1" t="s">
        <v>57</v>
      </c>
    </row>
    <row r="2635" spans="1:36">
      <c r="A2635" s="1" t="s">
        <v>14749</v>
      </c>
      <c r="B2635" s="1" t="s">
        <v>14750</v>
      </c>
      <c r="C2635" s="1"/>
      <c r="D2635" s="1" t="s">
        <v>3456</v>
      </c>
      <c r="E2635" s="1" t="s">
        <v>110</v>
      </c>
      <c r="F2635" s="1" t="s">
        <v>363</v>
      </c>
      <c r="G2635" s="1" t="s">
        <v>434</v>
      </c>
      <c r="H2635" s="1" t="s">
        <v>43</v>
      </c>
      <c r="I2635" s="1" t="s">
        <v>44</v>
      </c>
      <c r="J2635" t="s">
        <v>65</v>
      </c>
      <c r="K2635" t="s">
        <v>66</v>
      </c>
      <c r="L2635" s="1" t="s">
        <v>1104</v>
      </c>
      <c r="M2635" s="1" t="s">
        <v>48</v>
      </c>
      <c r="N2635" s="1" t="s">
        <v>203</v>
      </c>
      <c r="O2635" s="1" t="s">
        <v>14751</v>
      </c>
      <c r="P2635" s="1" t="s">
        <v>14752</v>
      </c>
      <c r="Q2635">
        <v>162</v>
      </c>
      <c r="R2635">
        <v>51</v>
      </c>
      <c r="S2635">
        <v>111</v>
      </c>
      <c r="T2635">
        <v>25</v>
      </c>
      <c r="U2635">
        <v>10</v>
      </c>
      <c r="V2635">
        <v>200</v>
      </c>
      <c r="W2635" s="1" t="s">
        <v>444</v>
      </c>
      <c r="X2635" s="1" t="s">
        <v>445</v>
      </c>
      <c r="Y2635" s="1" t="s">
        <v>74</v>
      </c>
      <c r="Z2635">
        <v>22</v>
      </c>
      <c r="AA2635" s="2">
        <v>46047</v>
      </c>
      <c r="AB2635">
        <v>10910.43</v>
      </c>
      <c r="AC2635">
        <v>13562.61</v>
      </c>
      <c r="AD2635">
        <v>1767489.66</v>
      </c>
      <c r="AE2635" s="1" t="s">
        <v>55</v>
      </c>
      <c r="AF2635" s="2">
        <v>46184</v>
      </c>
      <c r="AG2635" s="2">
        <v>46049</v>
      </c>
      <c r="AH2635" s="2"/>
      <c r="AI2635" s="1" t="s">
        <v>91</v>
      </c>
      <c r="AJ2635" s="1" t="s">
        <v>92</v>
      </c>
    </row>
    <row r="2636" spans="1:36">
      <c r="A2636" s="1" t="s">
        <v>14753</v>
      </c>
      <c r="B2636" s="1" t="s">
        <v>14754</v>
      </c>
      <c r="C2636" s="1" t="s">
        <v>14755</v>
      </c>
      <c r="D2636" s="1" t="s">
        <v>7113</v>
      </c>
      <c r="E2636" s="1" t="s">
        <v>122</v>
      </c>
      <c r="F2636" s="1" t="s">
        <v>80</v>
      </c>
      <c r="G2636" s="1" t="s">
        <v>285</v>
      </c>
      <c r="H2636" s="1" t="s">
        <v>43</v>
      </c>
      <c r="I2636" s="1" t="s">
        <v>201</v>
      </c>
      <c r="J2636" t="s">
        <v>45</v>
      </c>
      <c r="K2636" t="s">
        <v>46</v>
      </c>
      <c r="L2636" s="1" t="s">
        <v>2232</v>
      </c>
      <c r="M2636" s="1" t="s">
        <v>168</v>
      </c>
      <c r="N2636" s="1" t="s">
        <v>203</v>
      </c>
      <c r="O2636" s="1" t="s">
        <v>14756</v>
      </c>
      <c r="P2636" s="1" t="s">
        <v>14757</v>
      </c>
      <c r="Q2636">
        <v>103</v>
      </c>
      <c r="R2636">
        <v>29</v>
      </c>
      <c r="S2636">
        <v>74</v>
      </c>
      <c r="T2636">
        <v>15</v>
      </c>
      <c r="U2636">
        <v>6</v>
      </c>
      <c r="V2636">
        <v>150</v>
      </c>
      <c r="W2636" s="1" t="s">
        <v>151</v>
      </c>
      <c r="X2636" s="1" t="s">
        <v>152</v>
      </c>
      <c r="Y2636" s="1" t="s">
        <v>153</v>
      </c>
      <c r="Z2636">
        <v>38</v>
      </c>
      <c r="AA2636" s="2">
        <v>45916</v>
      </c>
      <c r="AB2636">
        <v>564258.39</v>
      </c>
      <c r="AC2636">
        <v>781890.47</v>
      </c>
      <c r="AD2636">
        <v>58118614.170000002</v>
      </c>
      <c r="AE2636" s="1" t="s">
        <v>55</v>
      </c>
      <c r="AF2636" s="2">
        <v>46190</v>
      </c>
      <c r="AG2636" s="2">
        <v>45923</v>
      </c>
      <c r="AH2636" s="2"/>
      <c r="AI2636" s="1" t="s">
        <v>91</v>
      </c>
      <c r="AJ2636" s="1" t="s">
        <v>92</v>
      </c>
    </row>
    <row r="2637" spans="1:36">
      <c r="A2637" s="1" t="s">
        <v>14758</v>
      </c>
      <c r="B2637" s="1" t="s">
        <v>14759</v>
      </c>
      <c r="C2637" s="1" t="s">
        <v>14760</v>
      </c>
      <c r="D2637" s="1" t="s">
        <v>175</v>
      </c>
      <c r="E2637" s="1" t="s">
        <v>79</v>
      </c>
      <c r="F2637" s="1" t="s">
        <v>80</v>
      </c>
      <c r="G2637" s="1" t="s">
        <v>176</v>
      </c>
      <c r="H2637" s="1" t="s">
        <v>43</v>
      </c>
      <c r="I2637" s="1" t="s">
        <v>44</v>
      </c>
      <c r="J2637" t="s">
        <v>65</v>
      </c>
      <c r="K2637" t="s">
        <v>66</v>
      </c>
      <c r="L2637" s="1" t="s">
        <v>14761</v>
      </c>
      <c r="M2637" s="1" t="s">
        <v>48</v>
      </c>
      <c r="N2637" s="1" t="s">
        <v>115</v>
      </c>
      <c r="O2637" s="1" t="s">
        <v>14762</v>
      </c>
      <c r="P2637" s="1" t="s">
        <v>14763</v>
      </c>
      <c r="Q2637">
        <v>277</v>
      </c>
      <c r="R2637">
        <v>28</v>
      </c>
      <c r="S2637">
        <v>249</v>
      </c>
      <c r="T2637">
        <v>40</v>
      </c>
      <c r="U2637">
        <v>20</v>
      </c>
      <c r="V2637">
        <v>400</v>
      </c>
      <c r="W2637" s="1" t="s">
        <v>161</v>
      </c>
      <c r="X2637" s="1" t="s">
        <v>162</v>
      </c>
      <c r="Y2637" s="1" t="s">
        <v>54</v>
      </c>
      <c r="Z2637">
        <v>4</v>
      </c>
      <c r="AA2637" s="2">
        <v>45975</v>
      </c>
      <c r="AB2637">
        <v>1047399.21</v>
      </c>
      <c r="AC2637">
        <v>1268114.54</v>
      </c>
      <c r="AD2637">
        <v>290129581.19999999</v>
      </c>
      <c r="AE2637" s="1" t="s">
        <v>55</v>
      </c>
      <c r="AF2637" s="2">
        <v>46147</v>
      </c>
      <c r="AG2637" s="2">
        <v>45988</v>
      </c>
      <c r="AH2637" s="2"/>
      <c r="AI2637" s="1" t="s">
        <v>91</v>
      </c>
      <c r="AJ2637" s="1" t="s">
        <v>92</v>
      </c>
    </row>
    <row r="2638" spans="1:36">
      <c r="A2638" s="1" t="s">
        <v>14764</v>
      </c>
      <c r="B2638" s="1" t="s">
        <v>14765</v>
      </c>
      <c r="C2638" s="1" t="s">
        <v>14766</v>
      </c>
      <c r="D2638" s="1" t="s">
        <v>185</v>
      </c>
      <c r="E2638" s="1" t="s">
        <v>186</v>
      </c>
      <c r="F2638" s="1" t="s">
        <v>111</v>
      </c>
      <c r="G2638" s="1" t="s">
        <v>112</v>
      </c>
      <c r="H2638" s="1" t="s">
        <v>43</v>
      </c>
      <c r="I2638" s="1" t="s">
        <v>44</v>
      </c>
      <c r="J2638" t="s">
        <v>82</v>
      </c>
      <c r="K2638" t="s">
        <v>83</v>
      </c>
      <c r="L2638" s="1" t="s">
        <v>2244</v>
      </c>
      <c r="M2638" s="1" t="s">
        <v>68</v>
      </c>
      <c r="N2638" s="1" t="s">
        <v>194</v>
      </c>
      <c r="O2638" s="1" t="s">
        <v>14767</v>
      </c>
      <c r="P2638" s="1" t="s">
        <v>14768</v>
      </c>
      <c r="Q2638">
        <v>166</v>
      </c>
      <c r="R2638">
        <v>11</v>
      </c>
      <c r="S2638">
        <v>155</v>
      </c>
      <c r="T2638">
        <v>25</v>
      </c>
      <c r="U2638">
        <v>7</v>
      </c>
      <c r="V2638">
        <v>150</v>
      </c>
      <c r="W2638" s="1" t="s">
        <v>308</v>
      </c>
      <c r="X2638" s="1" t="s">
        <v>309</v>
      </c>
      <c r="Y2638" s="1" t="s">
        <v>74</v>
      </c>
      <c r="Z2638">
        <v>25</v>
      </c>
      <c r="AA2638" s="2">
        <v>45936</v>
      </c>
      <c r="AB2638">
        <v>185606.02</v>
      </c>
      <c r="AC2638">
        <v>268862.77</v>
      </c>
      <c r="AD2638">
        <v>30810599.32</v>
      </c>
      <c r="AE2638" s="1" t="s">
        <v>55</v>
      </c>
      <c r="AF2638" s="2">
        <v>46172</v>
      </c>
      <c r="AG2638" s="2">
        <v>45937</v>
      </c>
      <c r="AH2638" s="2"/>
      <c r="AI2638" s="1" t="s">
        <v>410</v>
      </c>
      <c r="AJ2638" s="1" t="s">
        <v>92</v>
      </c>
    </row>
    <row r="2639" spans="1:36">
      <c r="A2639" s="1" t="s">
        <v>14769</v>
      </c>
      <c r="B2639" s="1" t="s">
        <v>14770</v>
      </c>
      <c r="C2639" s="1" t="s">
        <v>14771</v>
      </c>
      <c r="D2639" s="1" t="s">
        <v>96</v>
      </c>
      <c r="E2639" s="1" t="s">
        <v>40</v>
      </c>
      <c r="F2639" s="1" t="s">
        <v>97</v>
      </c>
      <c r="G2639" s="1" t="s">
        <v>614</v>
      </c>
      <c r="H2639" s="1" t="s">
        <v>43</v>
      </c>
      <c r="I2639" s="1" t="s">
        <v>44</v>
      </c>
      <c r="J2639" t="s">
        <v>65</v>
      </c>
      <c r="K2639" t="s">
        <v>66</v>
      </c>
      <c r="L2639" s="1" t="s">
        <v>8714</v>
      </c>
      <c r="M2639" s="1" t="s">
        <v>68</v>
      </c>
      <c r="N2639" s="1" t="s">
        <v>178</v>
      </c>
      <c r="O2639" s="1" t="s">
        <v>14772</v>
      </c>
      <c r="P2639" s="1" t="s">
        <v>14773</v>
      </c>
      <c r="Q2639">
        <v>229</v>
      </c>
      <c r="R2639">
        <v>9</v>
      </c>
      <c r="S2639">
        <v>220</v>
      </c>
      <c r="T2639">
        <v>60</v>
      </c>
      <c r="U2639">
        <v>24</v>
      </c>
      <c r="V2639">
        <v>300</v>
      </c>
      <c r="W2639" s="1" t="s">
        <v>161</v>
      </c>
      <c r="X2639" s="1" t="s">
        <v>162</v>
      </c>
      <c r="Y2639" s="1" t="s">
        <v>54</v>
      </c>
      <c r="Z2639">
        <v>4</v>
      </c>
      <c r="AA2639" s="2">
        <v>45999</v>
      </c>
      <c r="AB2639">
        <v>31597.4</v>
      </c>
      <c r="AC2639">
        <v>43122.64</v>
      </c>
      <c r="AD2639">
        <v>7235804.5999999996</v>
      </c>
      <c r="AE2639" s="1" t="s">
        <v>55</v>
      </c>
      <c r="AF2639" s="2">
        <v>46171</v>
      </c>
      <c r="AG2639" s="2">
        <v>46007</v>
      </c>
      <c r="AH2639" s="2"/>
      <c r="AI2639" s="1" t="s">
        <v>91</v>
      </c>
      <c r="AJ2639" s="1" t="s">
        <v>92</v>
      </c>
    </row>
    <row r="2640" spans="1:36">
      <c r="A2640" s="1" t="s">
        <v>14774</v>
      </c>
      <c r="B2640" s="1" t="s">
        <v>14775</v>
      </c>
      <c r="C2640" s="1" t="s">
        <v>14776</v>
      </c>
      <c r="D2640" s="1" t="s">
        <v>1179</v>
      </c>
      <c r="E2640" s="1" t="s">
        <v>110</v>
      </c>
      <c r="F2640" s="1" t="s">
        <v>41</v>
      </c>
      <c r="G2640" s="1" t="s">
        <v>42</v>
      </c>
      <c r="H2640" s="1" t="s">
        <v>43</v>
      </c>
      <c r="I2640" s="1" t="s">
        <v>44</v>
      </c>
      <c r="J2640" t="s">
        <v>45</v>
      </c>
      <c r="K2640" t="s">
        <v>46</v>
      </c>
      <c r="L2640" s="1" t="s">
        <v>7299</v>
      </c>
      <c r="M2640" s="1" t="s">
        <v>139</v>
      </c>
      <c r="N2640" s="1" t="s">
        <v>236</v>
      </c>
      <c r="O2640" s="1" t="s">
        <v>14777</v>
      </c>
      <c r="P2640" s="1" t="s">
        <v>14778</v>
      </c>
      <c r="Q2640">
        <v>106</v>
      </c>
      <c r="R2640">
        <v>8</v>
      </c>
      <c r="S2640">
        <v>98</v>
      </c>
      <c r="T2640">
        <v>15</v>
      </c>
      <c r="U2640">
        <v>6</v>
      </c>
      <c r="V2640">
        <v>120</v>
      </c>
      <c r="W2640" s="1" t="s">
        <v>249</v>
      </c>
      <c r="X2640" s="1" t="s">
        <v>375</v>
      </c>
      <c r="Y2640" s="1" t="s">
        <v>54</v>
      </c>
      <c r="Z2640">
        <v>9</v>
      </c>
      <c r="AA2640" s="2">
        <v>45898</v>
      </c>
      <c r="AB2640">
        <v>138949.78</v>
      </c>
      <c r="AC2640">
        <v>207150.86</v>
      </c>
      <c r="AD2640">
        <v>14728676.68</v>
      </c>
      <c r="AE2640" s="1" t="s">
        <v>55</v>
      </c>
      <c r="AF2640" s="2">
        <v>46144</v>
      </c>
      <c r="AG2640" s="2">
        <v>45900</v>
      </c>
      <c r="AH2640" s="2"/>
      <c r="AI2640" s="1" t="s">
        <v>91</v>
      </c>
      <c r="AJ2640" s="1" t="s">
        <v>92</v>
      </c>
    </row>
    <row r="2641" spans="1:36">
      <c r="A2641" s="1" t="s">
        <v>14779</v>
      </c>
      <c r="B2641" s="1" t="s">
        <v>14780</v>
      </c>
      <c r="C2641" s="1" t="s">
        <v>14781</v>
      </c>
      <c r="D2641" s="1" t="s">
        <v>713</v>
      </c>
      <c r="E2641" s="1" t="s">
        <v>714</v>
      </c>
      <c r="F2641" s="1" t="s">
        <v>97</v>
      </c>
      <c r="G2641" s="1" t="s">
        <v>98</v>
      </c>
      <c r="H2641" s="1" t="s">
        <v>43</v>
      </c>
      <c r="I2641" s="1" t="s">
        <v>201</v>
      </c>
      <c r="J2641" t="s">
        <v>82</v>
      </c>
      <c r="K2641" t="s">
        <v>83</v>
      </c>
      <c r="L2641" s="1" t="s">
        <v>14782</v>
      </c>
      <c r="M2641" s="1" t="s">
        <v>139</v>
      </c>
      <c r="N2641" s="1" t="s">
        <v>69</v>
      </c>
      <c r="O2641" s="1" t="s">
        <v>14783</v>
      </c>
      <c r="P2641" s="1" t="s">
        <v>14214</v>
      </c>
      <c r="Q2641">
        <v>113</v>
      </c>
      <c r="R2641">
        <v>19</v>
      </c>
      <c r="S2641">
        <v>94</v>
      </c>
      <c r="U2641">
        <v>7</v>
      </c>
      <c r="V2641">
        <v>150</v>
      </c>
      <c r="W2641" s="1" t="s">
        <v>104</v>
      </c>
      <c r="X2641" s="1" t="s">
        <v>105</v>
      </c>
      <c r="Y2641" s="1" t="s">
        <v>54</v>
      </c>
      <c r="Z2641">
        <v>9</v>
      </c>
      <c r="AA2641" s="2">
        <v>46073</v>
      </c>
      <c r="AB2641">
        <v>38617</v>
      </c>
      <c r="AC2641">
        <v>51529.82</v>
      </c>
      <c r="AD2641">
        <v>4363721</v>
      </c>
      <c r="AE2641" s="1" t="s">
        <v>55</v>
      </c>
      <c r="AF2641" s="2">
        <v>46195</v>
      </c>
      <c r="AG2641" s="2">
        <v>46085</v>
      </c>
      <c r="AH2641" s="2"/>
      <c r="AI2641" s="1" t="s">
        <v>91</v>
      </c>
      <c r="AJ2641" s="1" t="s">
        <v>92</v>
      </c>
    </row>
    <row r="2642" spans="1:36">
      <c r="A2642" s="1" t="s">
        <v>14784</v>
      </c>
      <c r="B2642" s="1" t="s">
        <v>14785</v>
      </c>
      <c r="C2642" s="1" t="s">
        <v>14786</v>
      </c>
      <c r="D2642" s="1" t="s">
        <v>185</v>
      </c>
      <c r="E2642" s="1" t="s">
        <v>186</v>
      </c>
      <c r="F2642" s="1" t="s">
        <v>111</v>
      </c>
      <c r="G2642" s="1" t="s">
        <v>187</v>
      </c>
      <c r="H2642" s="1" t="s">
        <v>43</v>
      </c>
      <c r="I2642" s="1" t="s">
        <v>44</v>
      </c>
      <c r="J2642" t="s">
        <v>45</v>
      </c>
      <c r="K2642" t="s">
        <v>46</v>
      </c>
      <c r="L2642" s="1" t="s">
        <v>2705</v>
      </c>
      <c r="M2642" s="1" t="s">
        <v>114</v>
      </c>
      <c r="N2642" s="1" t="s">
        <v>101</v>
      </c>
      <c r="O2642" s="1" t="s">
        <v>14787</v>
      </c>
      <c r="P2642" s="1" t="s">
        <v>14788</v>
      </c>
      <c r="Q2642">
        <v>45</v>
      </c>
      <c r="R2642">
        <v>10</v>
      </c>
      <c r="S2642">
        <v>35</v>
      </c>
      <c r="T2642">
        <v>15</v>
      </c>
      <c r="U2642">
        <v>6</v>
      </c>
      <c r="V2642">
        <v>75</v>
      </c>
      <c r="W2642" s="1" t="s">
        <v>72</v>
      </c>
      <c r="X2642" s="1" t="s">
        <v>73</v>
      </c>
      <c r="Y2642" s="1" t="s">
        <v>74</v>
      </c>
      <c r="Z2642">
        <v>14</v>
      </c>
      <c r="AA2642" s="2">
        <v>45752</v>
      </c>
      <c r="AB2642">
        <v>69254.039999999994</v>
      </c>
      <c r="AC2642">
        <v>84361.87</v>
      </c>
      <c r="AD2642">
        <v>3116431.8</v>
      </c>
      <c r="AE2642" s="1" t="s">
        <v>55</v>
      </c>
      <c r="AF2642" s="2">
        <v>46198</v>
      </c>
      <c r="AG2642" s="2">
        <v>45764</v>
      </c>
      <c r="AH2642" s="2"/>
      <c r="AI2642" s="1" t="s">
        <v>91</v>
      </c>
      <c r="AJ2642" s="1" t="s">
        <v>92</v>
      </c>
    </row>
    <row r="2643" spans="1:36">
      <c r="A2643" s="1" t="s">
        <v>14789</v>
      </c>
      <c r="B2643" s="1" t="s">
        <v>14790</v>
      </c>
      <c r="C2643" s="1" t="s">
        <v>14791</v>
      </c>
      <c r="D2643" s="1" t="s">
        <v>837</v>
      </c>
      <c r="E2643" s="1" t="s">
        <v>265</v>
      </c>
      <c r="F2643" s="1" t="s">
        <v>622</v>
      </c>
      <c r="G2643" s="1" t="s">
        <v>623</v>
      </c>
      <c r="H2643" s="1" t="s">
        <v>43</v>
      </c>
      <c r="I2643" s="1" t="s">
        <v>44</v>
      </c>
      <c r="J2643" t="s">
        <v>45</v>
      </c>
      <c r="K2643" t="s">
        <v>46</v>
      </c>
      <c r="L2643" s="1" t="s">
        <v>9550</v>
      </c>
      <c r="M2643" s="1" t="s">
        <v>48</v>
      </c>
      <c r="N2643" s="1" t="s">
        <v>178</v>
      </c>
      <c r="O2643" s="1" t="s">
        <v>14792</v>
      </c>
      <c r="P2643" s="1" t="s">
        <v>14793</v>
      </c>
      <c r="Q2643">
        <v>0</v>
      </c>
      <c r="R2643">
        <v>0</v>
      </c>
      <c r="S2643">
        <v>0</v>
      </c>
      <c r="T2643">
        <v>20</v>
      </c>
      <c r="U2643">
        <v>6</v>
      </c>
      <c r="V2643">
        <v>200</v>
      </c>
      <c r="W2643" s="1" t="s">
        <v>52</v>
      </c>
      <c r="X2643" s="1" t="s">
        <v>53</v>
      </c>
      <c r="Y2643" s="1" t="s">
        <v>54</v>
      </c>
      <c r="Z2643">
        <v>5</v>
      </c>
      <c r="AA2643" s="2">
        <v>45910</v>
      </c>
      <c r="AB2643">
        <v>738697.4</v>
      </c>
      <c r="AC2643">
        <v>1084071.01</v>
      </c>
      <c r="AD2643">
        <v>0</v>
      </c>
      <c r="AE2643" s="1" t="s">
        <v>55</v>
      </c>
      <c r="AF2643" s="2">
        <v>46199</v>
      </c>
      <c r="AG2643" s="2">
        <v>45923</v>
      </c>
      <c r="AH2643" s="2"/>
      <c r="AI2643" s="1" t="s">
        <v>56</v>
      </c>
      <c r="AJ2643" s="1" t="s">
        <v>57</v>
      </c>
    </row>
    <row r="2644" spans="1:36">
      <c r="A2644" s="1" t="s">
        <v>14794</v>
      </c>
      <c r="B2644" s="1" t="s">
        <v>14795</v>
      </c>
      <c r="C2644" s="1" t="s">
        <v>485</v>
      </c>
      <c r="D2644" s="1" t="s">
        <v>378</v>
      </c>
      <c r="E2644" s="1" t="s">
        <v>110</v>
      </c>
      <c r="F2644" s="1" t="s">
        <v>63</v>
      </c>
      <c r="G2644" s="1" t="s">
        <v>64</v>
      </c>
      <c r="H2644" s="1" t="s">
        <v>43</v>
      </c>
      <c r="I2644" s="1" t="s">
        <v>44</v>
      </c>
      <c r="J2644" t="s">
        <v>45</v>
      </c>
      <c r="K2644" t="s">
        <v>46</v>
      </c>
      <c r="L2644" s="1" t="s">
        <v>2818</v>
      </c>
      <c r="M2644" s="1" t="s">
        <v>114</v>
      </c>
      <c r="N2644" s="1" t="s">
        <v>203</v>
      </c>
      <c r="O2644" s="1" t="s">
        <v>14796</v>
      </c>
      <c r="P2644" s="1" t="s">
        <v>14797</v>
      </c>
      <c r="Q2644">
        <v>147</v>
      </c>
      <c r="R2644">
        <v>29</v>
      </c>
      <c r="S2644">
        <v>118</v>
      </c>
      <c r="T2644">
        <v>30</v>
      </c>
      <c r="U2644">
        <v>15</v>
      </c>
      <c r="V2644">
        <v>150</v>
      </c>
      <c r="W2644" s="1" t="s">
        <v>259</v>
      </c>
      <c r="X2644" s="1" t="s">
        <v>260</v>
      </c>
      <c r="Y2644" s="1" t="s">
        <v>54</v>
      </c>
      <c r="Z2644">
        <v>8</v>
      </c>
      <c r="AA2644" s="2">
        <v>45803</v>
      </c>
      <c r="AB2644">
        <v>91114.83</v>
      </c>
      <c r="AC2644">
        <v>113209.57</v>
      </c>
      <c r="AD2644">
        <v>13393880.01</v>
      </c>
      <c r="AE2644" s="1" t="s">
        <v>55</v>
      </c>
      <c r="AF2644" s="2">
        <v>46166</v>
      </c>
      <c r="AG2644" s="2">
        <v>45814</v>
      </c>
      <c r="AH2644" s="2">
        <v>46738</v>
      </c>
      <c r="AI2644" s="1" t="s">
        <v>91</v>
      </c>
      <c r="AJ2644" s="1" t="s">
        <v>92</v>
      </c>
    </row>
    <row r="2645" spans="1:36">
      <c r="A2645" s="1" t="s">
        <v>14798</v>
      </c>
      <c r="B2645" s="1" t="s">
        <v>14799</v>
      </c>
      <c r="C2645" s="1" t="s">
        <v>14800</v>
      </c>
      <c r="D2645" s="1" t="s">
        <v>371</v>
      </c>
      <c r="E2645" s="1" t="s">
        <v>62</v>
      </c>
      <c r="F2645" s="1" t="s">
        <v>111</v>
      </c>
      <c r="G2645" s="1" t="s">
        <v>234</v>
      </c>
      <c r="H2645" s="1" t="s">
        <v>43</v>
      </c>
      <c r="I2645" s="1" t="s">
        <v>44</v>
      </c>
      <c r="J2645" t="s">
        <v>82</v>
      </c>
      <c r="K2645" t="s">
        <v>83</v>
      </c>
      <c r="L2645" s="1" t="s">
        <v>1984</v>
      </c>
      <c r="M2645" s="1" t="s">
        <v>100</v>
      </c>
      <c r="N2645" s="1" t="s">
        <v>203</v>
      </c>
      <c r="O2645" s="1" t="s">
        <v>14801</v>
      </c>
      <c r="P2645" s="1" t="s">
        <v>14802</v>
      </c>
      <c r="Q2645">
        <v>363</v>
      </c>
      <c r="R2645">
        <v>38</v>
      </c>
      <c r="S2645">
        <v>325</v>
      </c>
      <c r="T2645">
        <v>30</v>
      </c>
      <c r="U2645">
        <v>15</v>
      </c>
      <c r="V2645">
        <v>300</v>
      </c>
      <c r="W2645" s="1" t="s">
        <v>151</v>
      </c>
      <c r="X2645" s="1" t="s">
        <v>152</v>
      </c>
      <c r="Y2645" s="1" t="s">
        <v>153</v>
      </c>
      <c r="Z2645">
        <v>37</v>
      </c>
      <c r="AA2645" s="2">
        <v>45796</v>
      </c>
      <c r="AB2645">
        <v>158820.23000000001</v>
      </c>
      <c r="AC2645">
        <v>203762.54</v>
      </c>
      <c r="AD2645">
        <v>57651743.490000002</v>
      </c>
      <c r="AE2645" s="1" t="s">
        <v>55</v>
      </c>
      <c r="AF2645" s="2">
        <v>46143</v>
      </c>
      <c r="AG2645" s="2">
        <v>45804</v>
      </c>
      <c r="AH2645" s="2"/>
      <c r="AI2645" s="1" t="s">
        <v>410</v>
      </c>
      <c r="AJ2645" s="1" t="s">
        <v>92</v>
      </c>
    </row>
    <row r="2646" spans="1:36">
      <c r="A2646" s="1" t="s">
        <v>14803</v>
      </c>
      <c r="B2646" s="1" t="s">
        <v>14804</v>
      </c>
      <c r="C2646" s="1" t="s">
        <v>14805</v>
      </c>
      <c r="D2646" s="1" t="s">
        <v>508</v>
      </c>
      <c r="E2646" s="1" t="s">
        <v>146</v>
      </c>
      <c r="F2646" s="1" t="s">
        <v>244</v>
      </c>
      <c r="G2646" s="1" t="s">
        <v>778</v>
      </c>
      <c r="H2646" s="1" t="s">
        <v>43</v>
      </c>
      <c r="I2646" s="1" t="s">
        <v>44</v>
      </c>
      <c r="J2646" t="s">
        <v>82</v>
      </c>
      <c r="K2646" t="s">
        <v>83</v>
      </c>
      <c r="L2646" s="1" t="s">
        <v>14806</v>
      </c>
      <c r="M2646" s="1" t="s">
        <v>139</v>
      </c>
      <c r="N2646" s="1" t="s">
        <v>178</v>
      </c>
      <c r="O2646" s="1" t="s">
        <v>14807</v>
      </c>
      <c r="P2646" s="1" t="s">
        <v>14808</v>
      </c>
      <c r="Q2646">
        <v>0</v>
      </c>
      <c r="R2646">
        <v>0</v>
      </c>
      <c r="S2646">
        <v>0</v>
      </c>
      <c r="T2646">
        <v>25</v>
      </c>
      <c r="U2646">
        <v>10</v>
      </c>
      <c r="V2646">
        <v>200</v>
      </c>
      <c r="W2646" s="1" t="s">
        <v>308</v>
      </c>
      <c r="X2646" s="1" t="s">
        <v>309</v>
      </c>
      <c r="Y2646" s="1" t="s">
        <v>74</v>
      </c>
      <c r="Z2646">
        <v>20</v>
      </c>
      <c r="AA2646" s="2">
        <v>46100</v>
      </c>
      <c r="AB2646">
        <v>92775.11</v>
      </c>
      <c r="AC2646">
        <v>118555.81</v>
      </c>
      <c r="AD2646">
        <v>0</v>
      </c>
      <c r="AE2646" s="1" t="s">
        <v>55</v>
      </c>
      <c r="AF2646" s="2">
        <v>46193</v>
      </c>
      <c r="AG2646" s="2">
        <v>46103</v>
      </c>
      <c r="AH2646" s="2"/>
      <c r="AI2646" s="1" t="s">
        <v>56</v>
      </c>
      <c r="AJ2646" s="1" t="s">
        <v>57</v>
      </c>
    </row>
    <row r="2647" spans="1:36">
      <c r="A2647" s="1" t="s">
        <v>14809</v>
      </c>
      <c r="B2647" s="1" t="s">
        <v>14810</v>
      </c>
      <c r="C2647" s="1" t="s">
        <v>14811</v>
      </c>
      <c r="D2647" s="1" t="s">
        <v>799</v>
      </c>
      <c r="E2647" s="1" t="s">
        <v>254</v>
      </c>
      <c r="F2647" s="1" t="s">
        <v>135</v>
      </c>
      <c r="G2647" s="1" t="s">
        <v>166</v>
      </c>
      <c r="H2647" s="1" t="s">
        <v>137</v>
      </c>
      <c r="I2647" s="1" t="s">
        <v>44</v>
      </c>
      <c r="J2647" t="s">
        <v>65</v>
      </c>
      <c r="K2647" t="s">
        <v>66</v>
      </c>
      <c r="L2647" s="1" t="s">
        <v>14010</v>
      </c>
      <c r="M2647" s="1" t="s">
        <v>68</v>
      </c>
      <c r="N2647" s="1" t="s">
        <v>236</v>
      </c>
      <c r="O2647" s="1" t="s">
        <v>14812</v>
      </c>
      <c r="P2647" s="1" t="s">
        <v>14813</v>
      </c>
      <c r="Q2647">
        <v>13</v>
      </c>
      <c r="R2647">
        <v>0</v>
      </c>
      <c r="S2647">
        <v>13</v>
      </c>
      <c r="T2647">
        <v>10</v>
      </c>
      <c r="U2647">
        <v>5</v>
      </c>
      <c r="V2647">
        <v>40</v>
      </c>
      <c r="W2647" s="1" t="s">
        <v>52</v>
      </c>
      <c r="X2647" s="1" t="s">
        <v>53</v>
      </c>
      <c r="Y2647" s="1" t="s">
        <v>54</v>
      </c>
      <c r="Z2647">
        <v>8</v>
      </c>
      <c r="AA2647" s="2">
        <v>46077</v>
      </c>
      <c r="AB2647">
        <v>3361.13</v>
      </c>
      <c r="AC2647">
        <v>4106.6400000000003</v>
      </c>
      <c r="AD2647">
        <v>43694.69</v>
      </c>
      <c r="AE2647" s="1" t="s">
        <v>55</v>
      </c>
      <c r="AF2647" s="2">
        <v>46194</v>
      </c>
      <c r="AG2647" s="2">
        <v>46089</v>
      </c>
      <c r="AH2647" s="2">
        <v>46326</v>
      </c>
      <c r="AI2647" s="1" t="s">
        <v>91</v>
      </c>
      <c r="AJ2647" s="1" t="s">
        <v>92</v>
      </c>
    </row>
    <row r="2648" spans="1:36">
      <c r="A2648" s="1" t="s">
        <v>14814</v>
      </c>
      <c r="B2648" s="1" t="s">
        <v>878</v>
      </c>
      <c r="C2648" s="1" t="s">
        <v>14815</v>
      </c>
      <c r="D2648" s="1" t="s">
        <v>844</v>
      </c>
      <c r="E2648" s="1" t="s">
        <v>275</v>
      </c>
      <c r="F2648" s="1" t="s">
        <v>622</v>
      </c>
      <c r="G2648" s="1" t="s">
        <v>747</v>
      </c>
      <c r="H2648" s="1" t="s">
        <v>43</v>
      </c>
      <c r="I2648" s="1" t="s">
        <v>44</v>
      </c>
      <c r="J2648" t="s">
        <v>65</v>
      </c>
      <c r="K2648" t="s">
        <v>66</v>
      </c>
      <c r="L2648" s="1" t="s">
        <v>14816</v>
      </c>
      <c r="M2648" s="1" t="s">
        <v>139</v>
      </c>
      <c r="N2648" s="1" t="s">
        <v>278</v>
      </c>
      <c r="O2648" s="1" t="s">
        <v>14817</v>
      </c>
      <c r="P2648" s="1" t="s">
        <v>14818</v>
      </c>
      <c r="Q2648">
        <v>289</v>
      </c>
      <c r="R2648">
        <v>69</v>
      </c>
      <c r="S2648">
        <v>220</v>
      </c>
      <c r="T2648">
        <v>25</v>
      </c>
      <c r="U2648">
        <v>12</v>
      </c>
      <c r="V2648">
        <v>250</v>
      </c>
      <c r="W2648" s="1" t="s">
        <v>52</v>
      </c>
      <c r="X2648" s="1" t="s">
        <v>53</v>
      </c>
      <c r="Y2648" s="1" t="s">
        <v>54</v>
      </c>
      <c r="Z2648">
        <v>4</v>
      </c>
      <c r="AA2648" s="2">
        <v>46152</v>
      </c>
      <c r="AB2648">
        <v>399232.5</v>
      </c>
      <c r="AC2648">
        <v>508940.79999999999</v>
      </c>
      <c r="AD2648">
        <v>115378192.5</v>
      </c>
      <c r="AE2648" s="1" t="s">
        <v>55</v>
      </c>
      <c r="AF2648" s="2">
        <v>46181</v>
      </c>
      <c r="AG2648" s="2">
        <v>46161</v>
      </c>
      <c r="AH2648" s="2"/>
      <c r="AI2648" s="1" t="s">
        <v>410</v>
      </c>
      <c r="AJ2648" s="1" t="s">
        <v>92</v>
      </c>
    </row>
    <row r="2649" spans="1:36">
      <c r="A2649" s="1" t="s">
        <v>14819</v>
      </c>
      <c r="B2649" s="1" t="s">
        <v>14820</v>
      </c>
      <c r="C2649" s="1" t="s">
        <v>14821</v>
      </c>
      <c r="D2649" s="1" t="s">
        <v>39</v>
      </c>
      <c r="E2649" s="1" t="s">
        <v>40</v>
      </c>
      <c r="F2649" s="1" t="s">
        <v>41</v>
      </c>
      <c r="G2649" s="1" t="s">
        <v>42</v>
      </c>
      <c r="H2649" s="1" t="s">
        <v>43</v>
      </c>
      <c r="I2649" s="1" t="s">
        <v>44</v>
      </c>
      <c r="J2649" t="s">
        <v>65</v>
      </c>
      <c r="K2649" t="s">
        <v>66</v>
      </c>
      <c r="L2649" s="1" t="s">
        <v>12937</v>
      </c>
      <c r="M2649" s="1" t="s">
        <v>48</v>
      </c>
      <c r="N2649" s="1" t="s">
        <v>115</v>
      </c>
      <c r="O2649" s="1" t="s">
        <v>14822</v>
      </c>
      <c r="P2649" s="1" t="s">
        <v>14823</v>
      </c>
      <c r="Q2649">
        <v>125</v>
      </c>
      <c r="R2649">
        <v>4</v>
      </c>
      <c r="S2649">
        <v>121</v>
      </c>
      <c r="T2649">
        <v>25</v>
      </c>
      <c r="U2649">
        <v>10</v>
      </c>
      <c r="V2649">
        <v>125</v>
      </c>
      <c r="W2649" s="1" t="s">
        <v>229</v>
      </c>
      <c r="X2649" s="1" t="s">
        <v>230</v>
      </c>
      <c r="Y2649" s="1" t="s">
        <v>153</v>
      </c>
      <c r="Z2649">
        <v>30</v>
      </c>
      <c r="AA2649" s="2">
        <v>45858</v>
      </c>
      <c r="AB2649">
        <v>32457.11</v>
      </c>
      <c r="AC2649">
        <v>47843.48</v>
      </c>
      <c r="AD2649">
        <v>4057138.75</v>
      </c>
      <c r="AE2649" s="1" t="s">
        <v>55</v>
      </c>
      <c r="AF2649" s="2">
        <v>46168</v>
      </c>
      <c r="AG2649" s="2">
        <v>45867</v>
      </c>
      <c r="AH2649" s="2"/>
      <c r="AI2649" s="1" t="s">
        <v>91</v>
      </c>
      <c r="AJ2649" s="1" t="s">
        <v>92</v>
      </c>
    </row>
    <row r="2650" spans="1:36">
      <c r="A2650" s="1" t="s">
        <v>14824</v>
      </c>
      <c r="B2650" s="1" t="s">
        <v>14825</v>
      </c>
      <c r="C2650" s="1" t="s">
        <v>14826</v>
      </c>
      <c r="D2650" s="1" t="s">
        <v>1179</v>
      </c>
      <c r="E2650" s="1" t="s">
        <v>110</v>
      </c>
      <c r="F2650" s="1" t="s">
        <v>41</v>
      </c>
      <c r="G2650" s="1" t="s">
        <v>147</v>
      </c>
      <c r="H2650" s="1" t="s">
        <v>43</v>
      </c>
      <c r="I2650" s="1" t="s">
        <v>44</v>
      </c>
      <c r="J2650" t="s">
        <v>45</v>
      </c>
      <c r="K2650" t="s">
        <v>46</v>
      </c>
      <c r="L2650" s="1" t="s">
        <v>10669</v>
      </c>
      <c r="M2650" s="1" t="s">
        <v>126</v>
      </c>
      <c r="N2650" s="1" t="s">
        <v>236</v>
      </c>
      <c r="O2650" s="1" t="s">
        <v>14827</v>
      </c>
      <c r="P2650" s="1" t="s">
        <v>14828</v>
      </c>
      <c r="Q2650">
        <v>8</v>
      </c>
      <c r="R2650">
        <v>1</v>
      </c>
      <c r="S2650">
        <v>7</v>
      </c>
      <c r="T2650">
        <v>10</v>
      </c>
      <c r="U2650">
        <v>4</v>
      </c>
      <c r="V2650">
        <v>40</v>
      </c>
      <c r="W2650" s="1" t="s">
        <v>151</v>
      </c>
      <c r="X2650" s="1" t="s">
        <v>152</v>
      </c>
      <c r="Y2650" s="1" t="s">
        <v>153</v>
      </c>
      <c r="Z2650">
        <v>38</v>
      </c>
      <c r="AA2650" s="2">
        <v>46006</v>
      </c>
      <c r="AB2650">
        <v>85645.35</v>
      </c>
      <c r="AC2650">
        <v>128696.95</v>
      </c>
      <c r="AD2650">
        <v>685162.8</v>
      </c>
      <c r="AE2650" s="1" t="s">
        <v>55</v>
      </c>
      <c r="AF2650" s="2">
        <v>46197</v>
      </c>
      <c r="AG2650" s="2">
        <v>46013</v>
      </c>
      <c r="AH2650" s="2"/>
      <c r="AI2650" s="1" t="s">
        <v>129</v>
      </c>
      <c r="AJ2650" s="1" t="s">
        <v>57</v>
      </c>
    </row>
    <row r="2651" spans="1:36">
      <c r="A2651" s="1" t="s">
        <v>14829</v>
      </c>
      <c r="B2651" s="1" t="s">
        <v>14830</v>
      </c>
      <c r="C2651" s="1" t="s">
        <v>14831</v>
      </c>
      <c r="D2651" s="1" t="s">
        <v>355</v>
      </c>
      <c r="E2651" s="1" t="s">
        <v>62</v>
      </c>
      <c r="F2651" s="1" t="s">
        <v>123</v>
      </c>
      <c r="G2651" s="1" t="s">
        <v>200</v>
      </c>
      <c r="H2651" s="1" t="s">
        <v>43</v>
      </c>
      <c r="I2651" s="1" t="s">
        <v>44</v>
      </c>
      <c r="J2651" t="s">
        <v>65</v>
      </c>
      <c r="K2651" t="s">
        <v>66</v>
      </c>
      <c r="L2651" s="1" t="s">
        <v>2150</v>
      </c>
      <c r="M2651" s="1" t="s">
        <v>100</v>
      </c>
      <c r="N2651" s="1" t="s">
        <v>115</v>
      </c>
      <c r="O2651" s="1" t="s">
        <v>14832</v>
      </c>
      <c r="P2651" s="1" t="s">
        <v>14833</v>
      </c>
      <c r="Q2651">
        <v>735</v>
      </c>
      <c r="R2651">
        <v>41</v>
      </c>
      <c r="S2651">
        <v>694</v>
      </c>
      <c r="T2651">
        <v>75</v>
      </c>
      <c r="U2651">
        <v>22</v>
      </c>
      <c r="V2651">
        <v>750</v>
      </c>
      <c r="W2651" s="1" t="s">
        <v>444</v>
      </c>
      <c r="X2651" s="1" t="s">
        <v>445</v>
      </c>
      <c r="Y2651" s="1" t="s">
        <v>74</v>
      </c>
      <c r="Z2651">
        <v>22</v>
      </c>
      <c r="AA2651" s="2">
        <v>45905</v>
      </c>
      <c r="AB2651">
        <v>407937.69</v>
      </c>
      <c r="AC2651">
        <v>574896.9</v>
      </c>
      <c r="AD2651">
        <v>299834202.19999999</v>
      </c>
      <c r="AE2651" s="1" t="s">
        <v>55</v>
      </c>
      <c r="AF2651" s="2">
        <v>46142</v>
      </c>
      <c r="AG2651" s="2">
        <v>45914</v>
      </c>
      <c r="AH2651" s="2"/>
      <c r="AI2651" s="1" t="s">
        <v>91</v>
      </c>
      <c r="AJ2651" s="1" t="s">
        <v>92</v>
      </c>
    </row>
    <row r="2652" spans="1:36">
      <c r="A2652" s="1" t="s">
        <v>14834</v>
      </c>
      <c r="B2652" s="1" t="s">
        <v>14835</v>
      </c>
      <c r="C2652" s="1" t="s">
        <v>14836</v>
      </c>
      <c r="D2652" s="1" t="s">
        <v>121</v>
      </c>
      <c r="E2652" s="1" t="s">
        <v>122</v>
      </c>
      <c r="F2652" s="1" t="s">
        <v>123</v>
      </c>
      <c r="G2652" s="1" t="s">
        <v>124</v>
      </c>
      <c r="H2652" s="1" t="s">
        <v>43</v>
      </c>
      <c r="I2652" s="1" t="s">
        <v>44</v>
      </c>
      <c r="J2652" t="s">
        <v>65</v>
      </c>
      <c r="K2652" t="s">
        <v>66</v>
      </c>
      <c r="L2652" s="1" t="s">
        <v>14837</v>
      </c>
      <c r="M2652" s="1" t="s">
        <v>168</v>
      </c>
      <c r="N2652" s="1" t="s">
        <v>69</v>
      </c>
      <c r="O2652" s="1" t="s">
        <v>14838</v>
      </c>
      <c r="P2652" s="1" t="s">
        <v>14839</v>
      </c>
      <c r="Q2652">
        <v>35</v>
      </c>
      <c r="R2652">
        <v>10</v>
      </c>
      <c r="S2652">
        <v>25</v>
      </c>
      <c r="T2652">
        <v>15</v>
      </c>
      <c r="U2652">
        <v>7</v>
      </c>
      <c r="V2652">
        <v>75</v>
      </c>
      <c r="W2652" s="1" t="s">
        <v>229</v>
      </c>
      <c r="X2652" s="1" t="s">
        <v>230</v>
      </c>
      <c r="Y2652" s="1" t="s">
        <v>153</v>
      </c>
      <c r="Z2652">
        <v>33</v>
      </c>
      <c r="AA2652" s="2">
        <v>45668</v>
      </c>
      <c r="AB2652">
        <v>205218.08</v>
      </c>
      <c r="AC2652">
        <v>243919.38</v>
      </c>
      <c r="AD2652">
        <v>7182632.7999999998</v>
      </c>
      <c r="AE2652" s="1" t="s">
        <v>55</v>
      </c>
      <c r="AF2652" s="2">
        <v>46147</v>
      </c>
      <c r="AG2652" s="2">
        <v>45673</v>
      </c>
      <c r="AH2652" s="2"/>
      <c r="AI2652" s="1" t="s">
        <v>91</v>
      </c>
      <c r="AJ2652" s="1" t="s">
        <v>92</v>
      </c>
    </row>
    <row r="2653" spans="1:36">
      <c r="A2653" s="1" t="s">
        <v>14840</v>
      </c>
      <c r="B2653" s="1" t="s">
        <v>14841</v>
      </c>
      <c r="C2653" s="1" t="s">
        <v>14842</v>
      </c>
      <c r="D2653" s="1" t="s">
        <v>96</v>
      </c>
      <c r="E2653" s="1" t="s">
        <v>40</v>
      </c>
      <c r="F2653" s="1" t="s">
        <v>97</v>
      </c>
      <c r="G2653" s="1" t="s">
        <v>1110</v>
      </c>
      <c r="H2653" s="1" t="s">
        <v>43</v>
      </c>
      <c r="I2653" s="1" t="s">
        <v>44</v>
      </c>
      <c r="J2653" t="s">
        <v>82</v>
      </c>
      <c r="K2653" t="s">
        <v>83</v>
      </c>
      <c r="L2653" s="1" t="s">
        <v>7535</v>
      </c>
      <c r="M2653" s="1" t="s">
        <v>139</v>
      </c>
      <c r="N2653" s="1" t="s">
        <v>178</v>
      </c>
      <c r="O2653" s="1" t="s">
        <v>14843</v>
      </c>
      <c r="P2653" s="1" t="s">
        <v>10400</v>
      </c>
      <c r="Q2653">
        <v>-8</v>
      </c>
      <c r="R2653">
        <v>7</v>
      </c>
      <c r="S2653">
        <v>35</v>
      </c>
      <c r="T2653">
        <v>50</v>
      </c>
      <c r="U2653">
        <v>25</v>
      </c>
      <c r="V2653">
        <v>300</v>
      </c>
      <c r="W2653" s="1" t="s">
        <v>151</v>
      </c>
      <c r="X2653" s="1" t="s">
        <v>152</v>
      </c>
      <c r="Y2653" s="1" t="s">
        <v>153</v>
      </c>
      <c r="Z2653">
        <v>36</v>
      </c>
      <c r="AA2653" s="2">
        <v>45678</v>
      </c>
      <c r="AB2653">
        <v>128966.53</v>
      </c>
      <c r="AC2653">
        <v>176103.65</v>
      </c>
      <c r="AD2653">
        <v>5416594.2599999998</v>
      </c>
      <c r="AE2653" s="1" t="s">
        <v>55</v>
      </c>
      <c r="AF2653" s="2">
        <v>46168</v>
      </c>
      <c r="AG2653" s="2">
        <v>45687</v>
      </c>
      <c r="AH2653" s="2"/>
      <c r="AI2653" s="1" t="s">
        <v>129</v>
      </c>
      <c r="AJ2653" s="1" t="s">
        <v>57</v>
      </c>
    </row>
    <row r="2654" spans="1:36">
      <c r="A2654" s="1" t="s">
        <v>14844</v>
      </c>
      <c r="B2654" s="1" t="s">
        <v>14845</v>
      </c>
      <c r="C2654" s="1" t="s">
        <v>14846</v>
      </c>
      <c r="D2654" s="1" t="s">
        <v>371</v>
      </c>
      <c r="E2654" s="1" t="s">
        <v>62</v>
      </c>
      <c r="F2654" s="1" t="s">
        <v>111</v>
      </c>
      <c r="G2654" s="1" t="s">
        <v>234</v>
      </c>
      <c r="H2654" s="1" t="s">
        <v>43</v>
      </c>
      <c r="I2654" s="1" t="s">
        <v>44</v>
      </c>
      <c r="J2654" t="s">
        <v>45</v>
      </c>
      <c r="K2654" t="s">
        <v>46</v>
      </c>
      <c r="L2654" s="1" t="s">
        <v>14847</v>
      </c>
      <c r="M2654" s="1" t="s">
        <v>100</v>
      </c>
      <c r="N2654" s="1" t="s">
        <v>278</v>
      </c>
      <c r="O2654" s="1" t="s">
        <v>14848</v>
      </c>
      <c r="P2654" s="1" t="s">
        <v>14849</v>
      </c>
      <c r="Q2654">
        <v>209</v>
      </c>
      <c r="R2654">
        <v>32</v>
      </c>
      <c r="S2654">
        <v>177</v>
      </c>
      <c r="T2654">
        <v>40</v>
      </c>
      <c r="U2654">
        <v>20</v>
      </c>
      <c r="V2654">
        <v>160</v>
      </c>
      <c r="W2654" s="1" t="s">
        <v>72</v>
      </c>
      <c r="X2654" s="1" t="s">
        <v>73</v>
      </c>
      <c r="Y2654" s="1" t="s">
        <v>74</v>
      </c>
      <c r="Z2654">
        <v>15</v>
      </c>
      <c r="AA2654" s="2">
        <v>45789</v>
      </c>
      <c r="AB2654">
        <v>192459.68</v>
      </c>
      <c r="AC2654">
        <v>294467.24</v>
      </c>
      <c r="AD2654">
        <v>40224073.119999997</v>
      </c>
      <c r="AE2654" s="1" t="s">
        <v>55</v>
      </c>
      <c r="AF2654" s="2">
        <v>46163</v>
      </c>
      <c r="AG2654" s="2">
        <v>45802</v>
      </c>
      <c r="AH2654" s="2"/>
      <c r="AI2654" s="1" t="s">
        <v>410</v>
      </c>
      <c r="AJ2654" s="1" t="s">
        <v>92</v>
      </c>
    </row>
    <row r="2655" spans="1:36">
      <c r="A2655" s="1" t="s">
        <v>14850</v>
      </c>
      <c r="B2655" s="1" t="s">
        <v>14851</v>
      </c>
      <c r="C2655" s="1" t="s">
        <v>14852</v>
      </c>
      <c r="D2655" s="1" t="s">
        <v>274</v>
      </c>
      <c r="E2655" s="1" t="s">
        <v>275</v>
      </c>
      <c r="F2655" s="1" t="s">
        <v>266</v>
      </c>
      <c r="G2655" s="1" t="s">
        <v>313</v>
      </c>
      <c r="H2655" s="1" t="s">
        <v>43</v>
      </c>
      <c r="I2655" s="1" t="s">
        <v>201</v>
      </c>
      <c r="J2655" t="s">
        <v>82</v>
      </c>
      <c r="K2655" t="s">
        <v>83</v>
      </c>
      <c r="L2655" s="1" t="s">
        <v>14853</v>
      </c>
      <c r="M2655" s="1" t="s">
        <v>68</v>
      </c>
      <c r="N2655" s="1" t="s">
        <v>178</v>
      </c>
      <c r="O2655" s="1" t="s">
        <v>14854</v>
      </c>
      <c r="P2655" s="1" t="s">
        <v>14855</v>
      </c>
      <c r="Q2655">
        <v>50</v>
      </c>
      <c r="R2655">
        <v>11</v>
      </c>
      <c r="S2655">
        <v>39</v>
      </c>
      <c r="T2655">
        <v>15</v>
      </c>
      <c r="U2655">
        <v>7</v>
      </c>
      <c r="V2655">
        <v>60</v>
      </c>
      <c r="W2655" s="1" t="s">
        <v>151</v>
      </c>
      <c r="X2655" s="1" t="s">
        <v>152</v>
      </c>
      <c r="Y2655" s="1" t="s">
        <v>153</v>
      </c>
      <c r="Z2655">
        <v>35</v>
      </c>
      <c r="AA2655" s="2">
        <v>45698</v>
      </c>
      <c r="AB2655">
        <v>345893.47</v>
      </c>
      <c r="AC2655">
        <v>464961.73</v>
      </c>
      <c r="AD2655">
        <v>17294673.5</v>
      </c>
      <c r="AE2655" s="1" t="s">
        <v>55</v>
      </c>
      <c r="AF2655" s="2">
        <v>46191</v>
      </c>
      <c r="AG2655" s="2">
        <v>45699</v>
      </c>
      <c r="AH2655" s="2"/>
      <c r="AI2655" s="1" t="s">
        <v>91</v>
      </c>
      <c r="AJ2655" s="1" t="s">
        <v>92</v>
      </c>
    </row>
    <row r="2656" spans="1:36">
      <c r="A2656" s="1" t="s">
        <v>14856</v>
      </c>
      <c r="B2656" s="1" t="s">
        <v>14857</v>
      </c>
      <c r="C2656" s="1" t="s">
        <v>14858</v>
      </c>
      <c r="D2656" s="1" t="s">
        <v>740</v>
      </c>
      <c r="E2656" s="1" t="s">
        <v>275</v>
      </c>
      <c r="F2656" s="1" t="s">
        <v>622</v>
      </c>
      <c r="G2656" s="1" t="s">
        <v>623</v>
      </c>
      <c r="H2656" s="1" t="s">
        <v>43</v>
      </c>
      <c r="I2656" s="1" t="s">
        <v>44</v>
      </c>
      <c r="J2656" t="s">
        <v>82</v>
      </c>
      <c r="K2656" t="s">
        <v>83</v>
      </c>
      <c r="L2656" s="1" t="s">
        <v>4041</v>
      </c>
      <c r="M2656" s="1" t="s">
        <v>114</v>
      </c>
      <c r="N2656" s="1" t="s">
        <v>236</v>
      </c>
      <c r="O2656" s="1" t="s">
        <v>14859</v>
      </c>
      <c r="P2656" s="1" t="s">
        <v>14860</v>
      </c>
      <c r="Q2656">
        <v>769</v>
      </c>
      <c r="R2656">
        <v>194</v>
      </c>
      <c r="S2656">
        <v>575</v>
      </c>
      <c r="T2656">
        <v>60</v>
      </c>
      <c r="U2656">
        <v>24</v>
      </c>
      <c r="V2656">
        <v>600</v>
      </c>
      <c r="W2656" s="1" t="s">
        <v>259</v>
      </c>
      <c r="X2656" s="1" t="s">
        <v>260</v>
      </c>
      <c r="Y2656" s="1" t="s">
        <v>54</v>
      </c>
      <c r="Z2656">
        <v>11</v>
      </c>
      <c r="AA2656" s="2">
        <v>45927</v>
      </c>
      <c r="AB2656">
        <v>584619.97</v>
      </c>
      <c r="AC2656">
        <v>739256.17</v>
      </c>
      <c r="AD2656">
        <v>449572756.89999998</v>
      </c>
      <c r="AE2656" s="1" t="s">
        <v>55</v>
      </c>
      <c r="AF2656" s="2">
        <v>46193</v>
      </c>
      <c r="AG2656" s="2">
        <v>45938</v>
      </c>
      <c r="AH2656" s="2"/>
      <c r="AI2656" s="1" t="s">
        <v>410</v>
      </c>
      <c r="AJ2656" s="1" t="s">
        <v>92</v>
      </c>
    </row>
    <row r="2657" spans="1:36">
      <c r="A2657" s="1" t="s">
        <v>14861</v>
      </c>
      <c r="B2657" s="1" t="s">
        <v>14862</v>
      </c>
      <c r="C2657" s="1" t="s">
        <v>14863</v>
      </c>
      <c r="D2657" s="1" t="s">
        <v>334</v>
      </c>
      <c r="E2657" s="1" t="s">
        <v>335</v>
      </c>
      <c r="F2657" s="1" t="s">
        <v>97</v>
      </c>
      <c r="G2657" s="1" t="s">
        <v>98</v>
      </c>
      <c r="H2657" s="1" t="s">
        <v>43</v>
      </c>
      <c r="I2657" s="1" t="s">
        <v>44</v>
      </c>
      <c r="J2657" t="s">
        <v>82</v>
      </c>
      <c r="K2657" t="s">
        <v>83</v>
      </c>
      <c r="L2657" s="1" t="s">
        <v>8115</v>
      </c>
      <c r="M2657" s="1" t="s">
        <v>68</v>
      </c>
      <c r="N2657" s="1" t="s">
        <v>101</v>
      </c>
      <c r="O2657" s="1" t="s">
        <v>14864</v>
      </c>
      <c r="P2657" s="1" t="s">
        <v>14865</v>
      </c>
      <c r="Q2657">
        <v>247</v>
      </c>
      <c r="R2657">
        <v>76</v>
      </c>
      <c r="S2657">
        <v>171</v>
      </c>
      <c r="T2657">
        <v>60</v>
      </c>
      <c r="U2657">
        <v>18</v>
      </c>
      <c r="V2657">
        <v>360</v>
      </c>
      <c r="W2657" s="1" t="s">
        <v>308</v>
      </c>
      <c r="X2657" s="1" t="s">
        <v>309</v>
      </c>
      <c r="Y2657" s="1" t="s">
        <v>74</v>
      </c>
      <c r="Z2657">
        <v>23</v>
      </c>
      <c r="AA2657" s="2">
        <v>45756</v>
      </c>
      <c r="AB2657">
        <v>186089.81</v>
      </c>
      <c r="AC2657">
        <v>256371.51</v>
      </c>
      <c r="AD2657">
        <v>45964183.07</v>
      </c>
      <c r="AE2657" s="1" t="s">
        <v>55</v>
      </c>
      <c r="AF2657" s="2">
        <v>46145</v>
      </c>
      <c r="AG2657" s="2">
        <v>45764</v>
      </c>
      <c r="AH2657" s="2"/>
      <c r="AI2657" s="1" t="s">
        <v>91</v>
      </c>
      <c r="AJ2657" s="1" t="s">
        <v>92</v>
      </c>
    </row>
    <row r="2658" spans="1:36">
      <c r="A2658" s="1" t="s">
        <v>14866</v>
      </c>
      <c r="B2658" s="1" t="s">
        <v>14867</v>
      </c>
      <c r="C2658" s="1" t="s">
        <v>14868</v>
      </c>
      <c r="D2658" s="1" t="s">
        <v>355</v>
      </c>
      <c r="E2658" s="1" t="s">
        <v>62</v>
      </c>
      <c r="F2658" s="1" t="s">
        <v>123</v>
      </c>
      <c r="G2658" s="1" t="s">
        <v>124</v>
      </c>
      <c r="H2658" s="1" t="s">
        <v>43</v>
      </c>
      <c r="I2658" s="1" t="s">
        <v>44</v>
      </c>
      <c r="J2658" t="s">
        <v>82</v>
      </c>
      <c r="K2658" t="s">
        <v>83</v>
      </c>
      <c r="L2658" s="1" t="s">
        <v>14869</v>
      </c>
      <c r="M2658" s="1" t="s">
        <v>139</v>
      </c>
      <c r="N2658" s="1" t="s">
        <v>178</v>
      </c>
      <c r="O2658" s="1" t="s">
        <v>14870</v>
      </c>
      <c r="P2658" s="1" t="s">
        <v>14871</v>
      </c>
      <c r="Q2658">
        <v>31</v>
      </c>
      <c r="R2658">
        <v>0</v>
      </c>
      <c r="S2658">
        <v>31</v>
      </c>
      <c r="T2658">
        <v>50</v>
      </c>
      <c r="U2658">
        <v>20</v>
      </c>
      <c r="V2658">
        <v>400</v>
      </c>
      <c r="W2658" s="1" t="s">
        <v>308</v>
      </c>
      <c r="X2658" s="1" t="s">
        <v>309</v>
      </c>
      <c r="Y2658" s="1" t="s">
        <v>74</v>
      </c>
      <c r="Z2658">
        <v>21</v>
      </c>
      <c r="AA2658" s="2">
        <v>45679</v>
      </c>
      <c r="AB2658">
        <v>182659.99</v>
      </c>
      <c r="AC2658">
        <v>227278.88</v>
      </c>
      <c r="AD2658">
        <v>5662459.6900000004</v>
      </c>
      <c r="AE2658" s="1" t="s">
        <v>55</v>
      </c>
      <c r="AF2658" s="2">
        <v>46177</v>
      </c>
      <c r="AG2658" s="2">
        <v>45694</v>
      </c>
      <c r="AH2658" s="2"/>
      <c r="AI2658" s="1" t="s">
        <v>129</v>
      </c>
      <c r="AJ2658" s="1" t="s">
        <v>57</v>
      </c>
    </row>
    <row r="2659" spans="1:36">
      <c r="A2659" s="1" t="s">
        <v>14872</v>
      </c>
      <c r="B2659" s="1" t="s">
        <v>14873</v>
      </c>
      <c r="C2659" s="1" t="s">
        <v>14874</v>
      </c>
      <c r="D2659" s="1" t="s">
        <v>1179</v>
      </c>
      <c r="E2659" s="1" t="s">
        <v>110</v>
      </c>
      <c r="F2659" s="1" t="s">
        <v>41</v>
      </c>
      <c r="G2659" s="1" t="s">
        <v>42</v>
      </c>
      <c r="H2659" s="1" t="s">
        <v>43</v>
      </c>
      <c r="I2659" s="1" t="s">
        <v>44</v>
      </c>
      <c r="J2659" t="s">
        <v>65</v>
      </c>
      <c r="K2659" t="s">
        <v>66</v>
      </c>
      <c r="L2659" s="1" t="s">
        <v>2502</v>
      </c>
      <c r="M2659" s="1" t="s">
        <v>68</v>
      </c>
      <c r="N2659" s="1" t="s">
        <v>278</v>
      </c>
      <c r="O2659" s="1" t="s">
        <v>14875</v>
      </c>
      <c r="P2659" s="1" t="s">
        <v>14876</v>
      </c>
      <c r="Q2659">
        <v>64</v>
      </c>
      <c r="R2659">
        <v>16</v>
      </c>
      <c r="S2659">
        <v>48</v>
      </c>
      <c r="T2659">
        <v>50</v>
      </c>
      <c r="U2659">
        <v>20</v>
      </c>
      <c r="V2659">
        <v>300</v>
      </c>
      <c r="W2659" s="1" t="s">
        <v>72</v>
      </c>
      <c r="X2659" s="1" t="s">
        <v>73</v>
      </c>
      <c r="Y2659" s="1" t="s">
        <v>74</v>
      </c>
      <c r="Z2659">
        <v>18</v>
      </c>
      <c r="AA2659" s="2">
        <v>46136</v>
      </c>
      <c r="AB2659">
        <v>29179.360000000001</v>
      </c>
      <c r="AC2659">
        <v>41574.449999999997</v>
      </c>
      <c r="AD2659">
        <v>1867479.04</v>
      </c>
      <c r="AE2659" s="1" t="s">
        <v>55</v>
      </c>
      <c r="AF2659" s="2">
        <v>46165</v>
      </c>
      <c r="AG2659" s="2">
        <v>46142</v>
      </c>
      <c r="AH2659" s="2"/>
      <c r="AI2659" s="1" t="s">
        <v>91</v>
      </c>
      <c r="AJ2659" s="1" t="s">
        <v>92</v>
      </c>
    </row>
    <row r="2660" spans="1:36">
      <c r="A2660" s="1" t="s">
        <v>14877</v>
      </c>
      <c r="B2660" s="1" t="s">
        <v>14878</v>
      </c>
      <c r="C2660" s="1" t="s">
        <v>14879</v>
      </c>
      <c r="D2660" s="1" t="s">
        <v>391</v>
      </c>
      <c r="E2660" s="1" t="s">
        <v>392</v>
      </c>
      <c r="F2660" s="1" t="s">
        <v>217</v>
      </c>
      <c r="G2660" s="1" t="s">
        <v>255</v>
      </c>
      <c r="H2660" s="1" t="s">
        <v>43</v>
      </c>
      <c r="I2660" s="1" t="s">
        <v>44</v>
      </c>
      <c r="J2660" t="s">
        <v>45</v>
      </c>
      <c r="K2660" t="s">
        <v>46</v>
      </c>
      <c r="L2660" s="1" t="s">
        <v>1783</v>
      </c>
      <c r="M2660" s="1" t="s">
        <v>114</v>
      </c>
      <c r="N2660" s="1" t="s">
        <v>194</v>
      </c>
      <c r="O2660" s="1" t="s">
        <v>14880</v>
      </c>
      <c r="P2660" s="1" t="s">
        <v>14881</v>
      </c>
      <c r="Q2660">
        <v>27</v>
      </c>
      <c r="R2660">
        <v>3</v>
      </c>
      <c r="S2660">
        <v>24</v>
      </c>
      <c r="T2660">
        <v>50</v>
      </c>
      <c r="U2660">
        <v>20</v>
      </c>
      <c r="V2660">
        <v>200</v>
      </c>
      <c r="W2660" s="1" t="s">
        <v>259</v>
      </c>
      <c r="X2660" s="1" t="s">
        <v>260</v>
      </c>
      <c r="Y2660" s="1" t="s">
        <v>54</v>
      </c>
      <c r="Z2660">
        <v>7</v>
      </c>
      <c r="AA2660" s="2">
        <v>45957</v>
      </c>
      <c r="AB2660">
        <v>337580.1</v>
      </c>
      <c r="AC2660">
        <v>456518.45</v>
      </c>
      <c r="AD2660">
        <v>9114662.6999999993</v>
      </c>
      <c r="AE2660" s="1" t="s">
        <v>55</v>
      </c>
      <c r="AF2660" s="2">
        <v>46149</v>
      </c>
      <c r="AG2660" s="2">
        <v>45970</v>
      </c>
      <c r="AH2660" s="2"/>
      <c r="AI2660" s="1" t="s">
        <v>129</v>
      </c>
      <c r="AJ2660" s="1" t="s">
        <v>57</v>
      </c>
    </row>
    <row r="2661" spans="1:36">
      <c r="A2661" s="1" t="s">
        <v>14882</v>
      </c>
      <c r="B2661" s="1" t="s">
        <v>14883</v>
      </c>
      <c r="C2661" s="1" t="s">
        <v>14884</v>
      </c>
      <c r="D2661" s="1" t="s">
        <v>61</v>
      </c>
      <c r="E2661" s="1" t="s">
        <v>62</v>
      </c>
      <c r="F2661" s="1" t="s">
        <v>63</v>
      </c>
      <c r="G2661" s="1" t="s">
        <v>64</v>
      </c>
      <c r="H2661" s="1" t="s">
        <v>43</v>
      </c>
      <c r="I2661" s="1" t="s">
        <v>44</v>
      </c>
      <c r="J2661" t="s">
        <v>45</v>
      </c>
      <c r="K2661" t="s">
        <v>46</v>
      </c>
      <c r="L2661" s="1" t="s">
        <v>14885</v>
      </c>
      <c r="M2661" s="1" t="s">
        <v>48</v>
      </c>
      <c r="N2661" s="1" t="s">
        <v>194</v>
      </c>
      <c r="O2661" s="1" t="s">
        <v>14886</v>
      </c>
      <c r="P2661" s="1" t="s">
        <v>14887</v>
      </c>
      <c r="Q2661">
        <v>42</v>
      </c>
      <c r="R2661">
        <v>12</v>
      </c>
      <c r="S2661">
        <v>30</v>
      </c>
      <c r="T2661">
        <v>25</v>
      </c>
      <c r="U2661">
        <v>7</v>
      </c>
      <c r="V2661">
        <v>100</v>
      </c>
      <c r="W2661" s="1" t="s">
        <v>72</v>
      </c>
      <c r="X2661" s="1" t="s">
        <v>73</v>
      </c>
      <c r="Y2661" s="1" t="s">
        <v>74</v>
      </c>
      <c r="Z2661">
        <v>16</v>
      </c>
      <c r="AA2661" s="2">
        <v>45851</v>
      </c>
      <c r="AB2661">
        <v>26508.5</v>
      </c>
      <c r="AC2661">
        <v>33072.080000000002</v>
      </c>
      <c r="AD2661">
        <v>1113357</v>
      </c>
      <c r="AE2661" s="1" t="s">
        <v>55</v>
      </c>
      <c r="AF2661" s="2">
        <v>46150</v>
      </c>
      <c r="AG2661" s="2">
        <v>45856</v>
      </c>
      <c r="AH2661" s="2">
        <v>46314</v>
      </c>
      <c r="AI2661" s="1" t="s">
        <v>91</v>
      </c>
      <c r="AJ2661" s="1" t="s">
        <v>92</v>
      </c>
    </row>
    <row r="2662" spans="1:36">
      <c r="A2662" s="1" t="s">
        <v>14888</v>
      </c>
      <c r="B2662" s="1" t="s">
        <v>14889</v>
      </c>
      <c r="C2662" s="1" t="s">
        <v>14890</v>
      </c>
      <c r="D2662" s="1" t="s">
        <v>785</v>
      </c>
      <c r="E2662" s="1" t="s">
        <v>146</v>
      </c>
      <c r="F2662" s="1" t="s">
        <v>41</v>
      </c>
      <c r="G2662" s="1" t="s">
        <v>42</v>
      </c>
      <c r="H2662" s="1" t="s">
        <v>43</v>
      </c>
      <c r="I2662" s="1" t="s">
        <v>44</v>
      </c>
      <c r="J2662" t="s">
        <v>65</v>
      </c>
      <c r="K2662" t="s">
        <v>66</v>
      </c>
      <c r="L2662" s="1" t="s">
        <v>7557</v>
      </c>
      <c r="M2662" s="1" t="s">
        <v>68</v>
      </c>
      <c r="N2662" s="1" t="s">
        <v>101</v>
      </c>
      <c r="O2662" s="1" t="s">
        <v>14891</v>
      </c>
      <c r="P2662" s="1" t="s">
        <v>14892</v>
      </c>
      <c r="Q2662">
        <v>32</v>
      </c>
      <c r="R2662">
        <v>0</v>
      </c>
      <c r="S2662">
        <v>32</v>
      </c>
      <c r="T2662">
        <v>15</v>
      </c>
      <c r="U2662">
        <v>4</v>
      </c>
      <c r="V2662">
        <v>90</v>
      </c>
      <c r="W2662" s="1" t="s">
        <v>161</v>
      </c>
      <c r="X2662" s="1" t="s">
        <v>162</v>
      </c>
      <c r="Y2662" s="1" t="s">
        <v>54</v>
      </c>
      <c r="Z2662">
        <v>5</v>
      </c>
      <c r="AA2662" s="2">
        <v>46111</v>
      </c>
      <c r="AB2662">
        <v>53255.61</v>
      </c>
      <c r="AC2662">
        <v>62235.95</v>
      </c>
      <c r="AD2662">
        <v>1704179.52</v>
      </c>
      <c r="AE2662" s="1" t="s">
        <v>55</v>
      </c>
      <c r="AF2662" s="2">
        <v>46192</v>
      </c>
      <c r="AG2662" s="2">
        <v>46120</v>
      </c>
      <c r="AH2662" s="2"/>
      <c r="AI2662" s="1" t="s">
        <v>91</v>
      </c>
      <c r="AJ2662" s="1" t="s">
        <v>92</v>
      </c>
    </row>
    <row r="2663" spans="1:36">
      <c r="A2663" s="1" t="s">
        <v>14893</v>
      </c>
      <c r="B2663" s="1" t="s">
        <v>14894</v>
      </c>
      <c r="C2663" s="1" t="s">
        <v>14895</v>
      </c>
      <c r="D2663" s="1" t="s">
        <v>303</v>
      </c>
      <c r="E2663" s="1" t="s">
        <v>146</v>
      </c>
      <c r="F2663" s="1" t="s">
        <v>63</v>
      </c>
      <c r="G2663" s="1" t="s">
        <v>304</v>
      </c>
      <c r="H2663" s="1" t="s">
        <v>43</v>
      </c>
      <c r="I2663" s="1" t="s">
        <v>44</v>
      </c>
      <c r="J2663" t="s">
        <v>45</v>
      </c>
      <c r="K2663" t="s">
        <v>46</v>
      </c>
      <c r="L2663" s="1" t="s">
        <v>9253</v>
      </c>
      <c r="M2663" s="1" t="s">
        <v>114</v>
      </c>
      <c r="N2663" s="1" t="s">
        <v>194</v>
      </c>
      <c r="O2663" s="1" t="s">
        <v>14896</v>
      </c>
      <c r="P2663" s="1" t="s">
        <v>14897</v>
      </c>
      <c r="Q2663">
        <v>63</v>
      </c>
      <c r="R2663">
        <v>17</v>
      </c>
      <c r="S2663">
        <v>46</v>
      </c>
      <c r="T2663">
        <v>15</v>
      </c>
      <c r="U2663">
        <v>7</v>
      </c>
      <c r="V2663">
        <v>150</v>
      </c>
      <c r="W2663" s="1" t="s">
        <v>151</v>
      </c>
      <c r="X2663" s="1" t="s">
        <v>152</v>
      </c>
      <c r="Y2663" s="1" t="s">
        <v>153</v>
      </c>
      <c r="Z2663">
        <v>33</v>
      </c>
      <c r="AA2663" s="2">
        <v>45664</v>
      </c>
      <c r="AB2663">
        <v>143824.47</v>
      </c>
      <c r="AC2663">
        <v>205552.49</v>
      </c>
      <c r="AD2663">
        <v>9060941.6099999994</v>
      </c>
      <c r="AE2663" s="1" t="s">
        <v>55</v>
      </c>
      <c r="AF2663" s="2">
        <v>46176</v>
      </c>
      <c r="AG2663" s="2">
        <v>45670</v>
      </c>
      <c r="AH2663" s="2">
        <v>46801</v>
      </c>
      <c r="AI2663" s="1" t="s">
        <v>91</v>
      </c>
      <c r="AJ2663" s="1" t="s">
        <v>92</v>
      </c>
    </row>
    <row r="2664" spans="1:36">
      <c r="A2664" s="1" t="s">
        <v>14898</v>
      </c>
      <c r="B2664" s="1" t="s">
        <v>14899</v>
      </c>
      <c r="C2664" s="1" t="s">
        <v>14900</v>
      </c>
      <c r="D2664" s="1" t="s">
        <v>508</v>
      </c>
      <c r="E2664" s="1" t="s">
        <v>146</v>
      </c>
      <c r="F2664" s="1" t="s">
        <v>244</v>
      </c>
      <c r="G2664" s="1" t="s">
        <v>509</v>
      </c>
      <c r="H2664" s="1" t="s">
        <v>43</v>
      </c>
      <c r="I2664" s="1" t="s">
        <v>44</v>
      </c>
      <c r="J2664" t="s">
        <v>82</v>
      </c>
      <c r="K2664" t="s">
        <v>83</v>
      </c>
      <c r="L2664" s="1" t="s">
        <v>9055</v>
      </c>
      <c r="M2664" s="1" t="s">
        <v>48</v>
      </c>
      <c r="N2664" s="1" t="s">
        <v>194</v>
      </c>
      <c r="O2664" s="1" t="s">
        <v>14901</v>
      </c>
      <c r="P2664" s="1" t="s">
        <v>14902</v>
      </c>
      <c r="Q2664">
        <v>344</v>
      </c>
      <c r="R2664">
        <v>67</v>
      </c>
      <c r="S2664">
        <v>277</v>
      </c>
      <c r="T2664">
        <v>75</v>
      </c>
      <c r="U2664">
        <v>37</v>
      </c>
      <c r="V2664">
        <v>375</v>
      </c>
      <c r="W2664" s="1" t="s">
        <v>308</v>
      </c>
      <c r="X2664" s="1" t="s">
        <v>309</v>
      </c>
      <c r="Y2664" s="1" t="s">
        <v>74</v>
      </c>
      <c r="Z2664">
        <v>24</v>
      </c>
      <c r="AA2664" s="2">
        <v>45871</v>
      </c>
      <c r="AB2664">
        <v>308496.27</v>
      </c>
      <c r="AC2664">
        <v>369063.78</v>
      </c>
      <c r="AD2664">
        <v>106122716.90000001</v>
      </c>
      <c r="AE2664" s="1" t="s">
        <v>55</v>
      </c>
      <c r="AF2664" s="2">
        <v>46167</v>
      </c>
      <c r="AG2664" s="2">
        <v>45886</v>
      </c>
      <c r="AH2664" s="2"/>
      <c r="AI2664" s="1" t="s">
        <v>91</v>
      </c>
      <c r="AJ2664" s="1" t="s">
        <v>92</v>
      </c>
    </row>
    <row r="2665" spans="1:36">
      <c r="A2665" s="1" t="s">
        <v>14903</v>
      </c>
      <c r="B2665" s="1" t="s">
        <v>14904</v>
      </c>
      <c r="C2665" s="1" t="s">
        <v>14905</v>
      </c>
      <c r="D2665" s="1" t="s">
        <v>96</v>
      </c>
      <c r="E2665" s="1" t="s">
        <v>40</v>
      </c>
      <c r="F2665" s="1" t="s">
        <v>97</v>
      </c>
      <c r="G2665" s="1" t="s">
        <v>614</v>
      </c>
      <c r="H2665" s="1" t="s">
        <v>43</v>
      </c>
      <c r="I2665" s="1" t="s">
        <v>44</v>
      </c>
      <c r="J2665" t="s">
        <v>65</v>
      </c>
      <c r="K2665" t="s">
        <v>66</v>
      </c>
      <c r="L2665" s="1" t="s">
        <v>14906</v>
      </c>
      <c r="M2665" s="1" t="s">
        <v>114</v>
      </c>
      <c r="N2665" s="1" t="s">
        <v>278</v>
      </c>
      <c r="O2665" s="1" t="s">
        <v>14907</v>
      </c>
      <c r="P2665" s="1" t="s">
        <v>14908</v>
      </c>
      <c r="Q2665">
        <v>1</v>
      </c>
      <c r="R2665">
        <v>0</v>
      </c>
      <c r="S2665">
        <v>1</v>
      </c>
      <c r="T2665">
        <v>40</v>
      </c>
      <c r="U2665">
        <v>16</v>
      </c>
      <c r="V2665">
        <v>160</v>
      </c>
      <c r="W2665" s="1" t="s">
        <v>52</v>
      </c>
      <c r="X2665" s="1" t="s">
        <v>53</v>
      </c>
      <c r="Y2665" s="1" t="s">
        <v>54</v>
      </c>
      <c r="Z2665">
        <v>3</v>
      </c>
      <c r="AA2665" s="2">
        <v>45678</v>
      </c>
      <c r="AB2665">
        <v>144736.4</v>
      </c>
      <c r="AC2665">
        <v>180653.52</v>
      </c>
      <c r="AD2665">
        <v>144736.4</v>
      </c>
      <c r="AE2665" s="1" t="s">
        <v>55</v>
      </c>
      <c r="AF2665" s="2">
        <v>46152</v>
      </c>
      <c r="AG2665" s="2">
        <v>45684</v>
      </c>
      <c r="AH2665" s="2"/>
      <c r="AI2665" s="1" t="s">
        <v>129</v>
      </c>
      <c r="AJ2665" s="1" t="s">
        <v>57</v>
      </c>
    </row>
    <row r="2666" spans="1:36">
      <c r="A2666" s="1" t="s">
        <v>14909</v>
      </c>
      <c r="B2666" s="1" t="s">
        <v>14910</v>
      </c>
      <c r="C2666" s="1" t="s">
        <v>14911</v>
      </c>
      <c r="D2666" s="1" t="s">
        <v>39</v>
      </c>
      <c r="E2666" s="1" t="s">
        <v>40</v>
      </c>
      <c r="F2666" s="1" t="s">
        <v>41</v>
      </c>
      <c r="G2666" s="1" t="s">
        <v>42</v>
      </c>
      <c r="H2666" s="1" t="s">
        <v>43</v>
      </c>
      <c r="I2666" s="1" t="s">
        <v>44</v>
      </c>
      <c r="J2666" t="s">
        <v>82</v>
      </c>
      <c r="K2666" t="s">
        <v>83</v>
      </c>
      <c r="L2666" s="1" t="s">
        <v>8337</v>
      </c>
      <c r="M2666" s="1" t="s">
        <v>114</v>
      </c>
      <c r="N2666" s="1" t="s">
        <v>69</v>
      </c>
      <c r="O2666" s="1" t="s">
        <v>14912</v>
      </c>
      <c r="P2666" s="1" t="s">
        <v>14913</v>
      </c>
      <c r="Q2666">
        <v>180</v>
      </c>
      <c r="R2666">
        <v>29</v>
      </c>
      <c r="S2666">
        <v>151</v>
      </c>
      <c r="T2666">
        <v>40</v>
      </c>
      <c r="U2666">
        <v>12</v>
      </c>
      <c r="V2666">
        <v>320</v>
      </c>
      <c r="W2666" s="1" t="s">
        <v>104</v>
      </c>
      <c r="X2666" s="1" t="s">
        <v>105</v>
      </c>
      <c r="Y2666" s="1" t="s">
        <v>54</v>
      </c>
      <c r="Z2666">
        <v>9</v>
      </c>
      <c r="AA2666" s="2">
        <v>46074</v>
      </c>
      <c r="AB2666">
        <v>165866.09</v>
      </c>
      <c r="AC2666">
        <v>208395.65</v>
      </c>
      <c r="AD2666">
        <v>29855896.199999999</v>
      </c>
      <c r="AE2666" s="1" t="s">
        <v>55</v>
      </c>
      <c r="AF2666" s="2">
        <v>46152</v>
      </c>
      <c r="AG2666" s="2">
        <v>46075</v>
      </c>
      <c r="AH2666" s="2"/>
      <c r="AI2666" s="1" t="s">
        <v>91</v>
      </c>
      <c r="AJ2666" s="1" t="s">
        <v>92</v>
      </c>
    </row>
    <row r="2667" spans="1:36">
      <c r="A2667" s="1" t="s">
        <v>14914</v>
      </c>
      <c r="B2667" s="1" t="s">
        <v>14915</v>
      </c>
      <c r="C2667" s="1" t="s">
        <v>14916</v>
      </c>
      <c r="D2667" s="1" t="s">
        <v>894</v>
      </c>
      <c r="E2667" s="1" t="s">
        <v>275</v>
      </c>
      <c r="F2667" s="1" t="s">
        <v>622</v>
      </c>
      <c r="G2667" s="1" t="s">
        <v>693</v>
      </c>
      <c r="H2667" s="1" t="s">
        <v>43</v>
      </c>
      <c r="I2667" s="1" t="s">
        <v>44</v>
      </c>
      <c r="J2667" t="s">
        <v>82</v>
      </c>
      <c r="K2667" t="s">
        <v>83</v>
      </c>
      <c r="L2667" s="1" t="s">
        <v>12761</v>
      </c>
      <c r="M2667" s="1" t="s">
        <v>68</v>
      </c>
      <c r="N2667" s="1" t="s">
        <v>69</v>
      </c>
      <c r="O2667" s="1" t="s">
        <v>14917</v>
      </c>
      <c r="P2667" s="1" t="s">
        <v>14918</v>
      </c>
      <c r="Q2667">
        <v>294</v>
      </c>
      <c r="R2667">
        <v>47</v>
      </c>
      <c r="S2667">
        <v>247</v>
      </c>
      <c r="T2667">
        <v>50</v>
      </c>
      <c r="U2667">
        <v>25</v>
      </c>
      <c r="V2667">
        <v>300</v>
      </c>
      <c r="W2667" s="1" t="s">
        <v>151</v>
      </c>
      <c r="X2667" s="1" t="s">
        <v>152</v>
      </c>
      <c r="Y2667" s="1" t="s">
        <v>153</v>
      </c>
      <c r="Z2667">
        <v>34</v>
      </c>
      <c r="AA2667" s="2">
        <v>46149</v>
      </c>
      <c r="AB2667">
        <v>293916.61</v>
      </c>
      <c r="AC2667">
        <v>409929.92</v>
      </c>
      <c r="AD2667">
        <v>86411483.340000004</v>
      </c>
      <c r="AE2667" s="1" t="s">
        <v>55</v>
      </c>
      <c r="AF2667" s="2">
        <v>46154</v>
      </c>
      <c r="AG2667" s="2">
        <v>46157</v>
      </c>
      <c r="AH2667" s="2"/>
      <c r="AI2667" s="1" t="s">
        <v>91</v>
      </c>
      <c r="AJ2667" s="1" t="s">
        <v>92</v>
      </c>
    </row>
    <row r="2668" spans="1:36">
      <c r="A2668" s="1" t="s">
        <v>14919</v>
      </c>
      <c r="B2668" s="1" t="s">
        <v>14920</v>
      </c>
      <c r="C2668" s="1" t="s">
        <v>14921</v>
      </c>
      <c r="D2668" s="1" t="s">
        <v>145</v>
      </c>
      <c r="E2668" s="1" t="s">
        <v>146</v>
      </c>
      <c r="F2668" s="1" t="s">
        <v>41</v>
      </c>
      <c r="G2668" s="1" t="s">
        <v>147</v>
      </c>
      <c r="H2668" s="1" t="s">
        <v>43</v>
      </c>
      <c r="I2668" s="1" t="s">
        <v>44</v>
      </c>
      <c r="J2668" t="s">
        <v>45</v>
      </c>
      <c r="K2668" t="s">
        <v>46</v>
      </c>
      <c r="L2668" s="1" t="s">
        <v>14922</v>
      </c>
      <c r="M2668" s="1" t="s">
        <v>114</v>
      </c>
      <c r="N2668" s="1" t="s">
        <v>236</v>
      </c>
      <c r="O2668" s="1" t="s">
        <v>14923</v>
      </c>
      <c r="P2668" s="1" t="s">
        <v>14924</v>
      </c>
      <c r="Q2668">
        <v>60</v>
      </c>
      <c r="R2668">
        <v>15</v>
      </c>
      <c r="S2668">
        <v>45</v>
      </c>
      <c r="T2668">
        <v>10</v>
      </c>
      <c r="U2668">
        <v>5</v>
      </c>
      <c r="V2668">
        <v>80</v>
      </c>
      <c r="W2668" s="1" t="s">
        <v>151</v>
      </c>
      <c r="X2668" s="1" t="s">
        <v>152</v>
      </c>
      <c r="Y2668" s="1" t="s">
        <v>153</v>
      </c>
      <c r="Z2668">
        <v>33</v>
      </c>
      <c r="AA2668" s="2">
        <v>45793</v>
      </c>
      <c r="AB2668">
        <v>153884.49</v>
      </c>
      <c r="AC2668">
        <v>177544.92</v>
      </c>
      <c r="AD2668">
        <v>9233069.4000000004</v>
      </c>
      <c r="AE2668" s="1" t="s">
        <v>55</v>
      </c>
      <c r="AF2668" s="2">
        <v>46185</v>
      </c>
      <c r="AG2668" s="2">
        <v>45795</v>
      </c>
      <c r="AH2668" s="2"/>
      <c r="AI2668" s="1" t="s">
        <v>91</v>
      </c>
      <c r="AJ2668" s="1" t="s">
        <v>92</v>
      </c>
    </row>
    <row r="2669" spans="1:36">
      <c r="A2669" s="1" t="s">
        <v>14925</v>
      </c>
      <c r="B2669" s="1" t="s">
        <v>14926</v>
      </c>
      <c r="C2669" s="1" t="s">
        <v>14927</v>
      </c>
      <c r="D2669" s="1" t="s">
        <v>39</v>
      </c>
      <c r="E2669" s="1" t="s">
        <v>40</v>
      </c>
      <c r="F2669" s="1" t="s">
        <v>41</v>
      </c>
      <c r="G2669" s="1" t="s">
        <v>42</v>
      </c>
      <c r="H2669" s="1" t="s">
        <v>43</v>
      </c>
      <c r="I2669" s="1" t="s">
        <v>44</v>
      </c>
      <c r="J2669" t="s">
        <v>82</v>
      </c>
      <c r="K2669" t="s">
        <v>83</v>
      </c>
      <c r="L2669" s="1" t="s">
        <v>4497</v>
      </c>
      <c r="M2669" s="1" t="s">
        <v>68</v>
      </c>
      <c r="N2669" s="1" t="s">
        <v>101</v>
      </c>
      <c r="O2669" s="1" t="s">
        <v>14928</v>
      </c>
      <c r="P2669" s="1" t="s">
        <v>14929</v>
      </c>
      <c r="Q2669">
        <v>48</v>
      </c>
      <c r="R2669">
        <v>6</v>
      </c>
      <c r="S2669">
        <v>42</v>
      </c>
      <c r="T2669">
        <v>15</v>
      </c>
      <c r="U2669">
        <v>7</v>
      </c>
      <c r="V2669">
        <v>150</v>
      </c>
      <c r="W2669" s="1" t="s">
        <v>151</v>
      </c>
      <c r="X2669" s="1" t="s">
        <v>152</v>
      </c>
      <c r="Y2669" s="1" t="s">
        <v>153</v>
      </c>
      <c r="Z2669">
        <v>37</v>
      </c>
      <c r="AA2669" s="2">
        <v>46123</v>
      </c>
      <c r="AB2669">
        <v>120017.28</v>
      </c>
      <c r="AC2669">
        <v>169173.07</v>
      </c>
      <c r="AD2669">
        <v>5760829.4400000004</v>
      </c>
      <c r="AE2669" s="1" t="s">
        <v>55</v>
      </c>
      <c r="AF2669" s="2">
        <v>46160</v>
      </c>
      <c r="AG2669" s="2">
        <v>46129</v>
      </c>
      <c r="AH2669" s="2"/>
      <c r="AI2669" s="1" t="s">
        <v>91</v>
      </c>
      <c r="AJ2669" s="1" t="s">
        <v>92</v>
      </c>
    </row>
    <row r="2670" spans="1:36">
      <c r="A2670" s="1" t="s">
        <v>14930</v>
      </c>
      <c r="B2670" s="1" t="s">
        <v>14931</v>
      </c>
      <c r="C2670" s="1" t="s">
        <v>14932</v>
      </c>
      <c r="D2670" s="1" t="s">
        <v>378</v>
      </c>
      <c r="E2670" s="1" t="s">
        <v>110</v>
      </c>
      <c r="F2670" s="1" t="s">
        <v>63</v>
      </c>
      <c r="G2670" s="1" t="s">
        <v>384</v>
      </c>
      <c r="H2670" s="1" t="s">
        <v>43</v>
      </c>
      <c r="I2670" s="1" t="s">
        <v>44</v>
      </c>
      <c r="J2670" t="s">
        <v>65</v>
      </c>
      <c r="K2670" t="s">
        <v>66</v>
      </c>
      <c r="L2670" s="1" t="s">
        <v>14933</v>
      </c>
      <c r="M2670" s="1" t="s">
        <v>100</v>
      </c>
      <c r="N2670" s="1" t="s">
        <v>194</v>
      </c>
      <c r="O2670" s="1" t="s">
        <v>14934</v>
      </c>
      <c r="P2670" s="1" t="s">
        <v>14935</v>
      </c>
      <c r="Q2670">
        <v>0</v>
      </c>
      <c r="R2670">
        <v>0</v>
      </c>
      <c r="S2670">
        <v>0</v>
      </c>
      <c r="T2670">
        <v>40</v>
      </c>
      <c r="U2670">
        <v>16</v>
      </c>
      <c r="V2670">
        <v>320</v>
      </c>
      <c r="W2670" s="1" t="s">
        <v>161</v>
      </c>
      <c r="X2670" s="1" t="s">
        <v>162</v>
      </c>
      <c r="Y2670" s="1" t="s">
        <v>54</v>
      </c>
      <c r="Z2670">
        <v>8</v>
      </c>
      <c r="AA2670" s="2">
        <v>45939</v>
      </c>
      <c r="AB2670">
        <v>129952.23</v>
      </c>
      <c r="AC2670">
        <v>193457.46</v>
      </c>
      <c r="AD2670">
        <v>0</v>
      </c>
      <c r="AE2670" s="1" t="s">
        <v>55</v>
      </c>
      <c r="AF2670" s="2">
        <v>46180</v>
      </c>
      <c r="AG2670" s="2">
        <v>45943</v>
      </c>
      <c r="AH2670" s="2">
        <v>46733</v>
      </c>
      <c r="AI2670" s="1" t="s">
        <v>56</v>
      </c>
      <c r="AJ2670" s="1" t="s">
        <v>57</v>
      </c>
    </row>
    <row r="2671" spans="1:36">
      <c r="A2671" s="1" t="s">
        <v>14936</v>
      </c>
      <c r="B2671" s="1" t="s">
        <v>14937</v>
      </c>
      <c r="C2671" s="1" t="s">
        <v>14938</v>
      </c>
      <c r="D2671" s="1" t="s">
        <v>508</v>
      </c>
      <c r="E2671" s="1" t="s">
        <v>146</v>
      </c>
      <c r="F2671" s="1" t="s">
        <v>244</v>
      </c>
      <c r="G2671" s="1" t="s">
        <v>245</v>
      </c>
      <c r="H2671" s="1" t="s">
        <v>43</v>
      </c>
      <c r="I2671" s="1" t="s">
        <v>44</v>
      </c>
      <c r="J2671" t="s">
        <v>65</v>
      </c>
      <c r="K2671" t="s">
        <v>66</v>
      </c>
      <c r="L2671" s="1" t="s">
        <v>14939</v>
      </c>
      <c r="M2671" s="1" t="s">
        <v>168</v>
      </c>
      <c r="N2671" s="1" t="s">
        <v>49</v>
      </c>
      <c r="O2671" s="1" t="s">
        <v>14940</v>
      </c>
      <c r="P2671" s="1" t="s">
        <v>14941</v>
      </c>
      <c r="Q2671">
        <v>272</v>
      </c>
      <c r="R2671">
        <v>25</v>
      </c>
      <c r="S2671">
        <v>247</v>
      </c>
      <c r="T2671">
        <v>75</v>
      </c>
      <c r="U2671">
        <v>22</v>
      </c>
      <c r="V2671">
        <v>300</v>
      </c>
      <c r="W2671" s="1" t="s">
        <v>161</v>
      </c>
      <c r="X2671" s="1" t="s">
        <v>162</v>
      </c>
      <c r="Y2671" s="1" t="s">
        <v>54</v>
      </c>
      <c r="Z2671">
        <v>9</v>
      </c>
      <c r="AA2671" s="2">
        <v>45936</v>
      </c>
      <c r="AB2671">
        <v>279184.40000000002</v>
      </c>
      <c r="AC2671">
        <v>351683.84000000003</v>
      </c>
      <c r="AD2671">
        <v>75938156.799999997</v>
      </c>
      <c r="AE2671" s="1" t="s">
        <v>55</v>
      </c>
      <c r="AF2671" s="2">
        <v>46202</v>
      </c>
      <c r="AG2671" s="2">
        <v>45943</v>
      </c>
      <c r="AH2671" s="2"/>
      <c r="AI2671" s="1" t="s">
        <v>91</v>
      </c>
      <c r="AJ2671" s="1" t="s">
        <v>92</v>
      </c>
    </row>
    <row r="2672" spans="1:36">
      <c r="A2672" s="1" t="s">
        <v>14942</v>
      </c>
      <c r="B2672" s="1" t="s">
        <v>14943</v>
      </c>
      <c r="C2672" s="1" t="s">
        <v>14944</v>
      </c>
      <c r="D2672" s="1" t="s">
        <v>216</v>
      </c>
      <c r="E2672" s="1" t="s">
        <v>134</v>
      </c>
      <c r="F2672" s="1" t="s">
        <v>217</v>
      </c>
      <c r="G2672" s="1" t="s">
        <v>255</v>
      </c>
      <c r="H2672" s="1" t="s">
        <v>43</v>
      </c>
      <c r="I2672" s="1" t="s">
        <v>44</v>
      </c>
      <c r="J2672" t="s">
        <v>45</v>
      </c>
      <c r="K2672" t="s">
        <v>46</v>
      </c>
      <c r="L2672" s="1" t="s">
        <v>14945</v>
      </c>
      <c r="M2672" s="1" t="s">
        <v>126</v>
      </c>
      <c r="N2672" s="1" t="s">
        <v>278</v>
      </c>
      <c r="O2672" s="1" t="s">
        <v>14946</v>
      </c>
      <c r="P2672" s="1" t="s">
        <v>14947</v>
      </c>
      <c r="Q2672">
        <v>34</v>
      </c>
      <c r="R2672">
        <v>5</v>
      </c>
      <c r="S2672">
        <v>29</v>
      </c>
      <c r="T2672">
        <v>60</v>
      </c>
      <c r="U2672">
        <v>18</v>
      </c>
      <c r="V2672">
        <v>360</v>
      </c>
      <c r="W2672" s="1" t="s">
        <v>52</v>
      </c>
      <c r="X2672" s="1" t="s">
        <v>53</v>
      </c>
      <c r="Y2672" s="1" t="s">
        <v>54</v>
      </c>
      <c r="Z2672">
        <v>4</v>
      </c>
      <c r="AA2672" s="2"/>
      <c r="AB2672">
        <v>263587.24</v>
      </c>
      <c r="AC2672">
        <v>316371.84999999998</v>
      </c>
      <c r="AD2672">
        <v>8961966.1600000001</v>
      </c>
      <c r="AE2672" s="1" t="s">
        <v>55</v>
      </c>
      <c r="AF2672" s="2">
        <v>46177</v>
      </c>
      <c r="AG2672" s="2">
        <v>46122</v>
      </c>
      <c r="AH2672" s="2"/>
      <c r="AI2672" s="1" t="s">
        <v>129</v>
      </c>
      <c r="AJ2672" s="1" t="s">
        <v>57</v>
      </c>
    </row>
    <row r="2673" spans="1:36">
      <c r="A2673" s="1" t="s">
        <v>14948</v>
      </c>
      <c r="B2673" s="1" t="s">
        <v>14949</v>
      </c>
      <c r="C2673" s="1" t="s">
        <v>14950</v>
      </c>
      <c r="D2673" s="1" t="s">
        <v>297</v>
      </c>
      <c r="E2673" s="1" t="s">
        <v>122</v>
      </c>
      <c r="F2673" s="1" t="s">
        <v>80</v>
      </c>
      <c r="G2673" s="1" t="s">
        <v>81</v>
      </c>
      <c r="H2673" s="1" t="s">
        <v>43</v>
      </c>
      <c r="I2673" s="1" t="s">
        <v>44</v>
      </c>
      <c r="J2673" t="s">
        <v>45</v>
      </c>
      <c r="K2673" t="s">
        <v>46</v>
      </c>
      <c r="L2673" s="1" t="s">
        <v>14951</v>
      </c>
      <c r="M2673" s="1" t="s">
        <v>100</v>
      </c>
      <c r="N2673" s="1" t="s">
        <v>49</v>
      </c>
      <c r="O2673" s="1" t="s">
        <v>14952</v>
      </c>
      <c r="P2673" s="1" t="s">
        <v>14953</v>
      </c>
      <c r="Q2673">
        <v>117</v>
      </c>
      <c r="R2673">
        <v>5</v>
      </c>
      <c r="S2673">
        <v>112</v>
      </c>
      <c r="T2673">
        <v>30</v>
      </c>
      <c r="U2673">
        <v>12</v>
      </c>
      <c r="V2673">
        <v>240</v>
      </c>
      <c r="W2673" s="1" t="s">
        <v>181</v>
      </c>
      <c r="X2673" s="1" t="s">
        <v>182</v>
      </c>
      <c r="Y2673" s="1" t="s">
        <v>54</v>
      </c>
      <c r="Z2673">
        <v>6</v>
      </c>
      <c r="AA2673" s="2">
        <v>45811</v>
      </c>
      <c r="AB2673">
        <v>744455.42</v>
      </c>
      <c r="AC2673">
        <v>941837.04</v>
      </c>
      <c r="AD2673">
        <v>87101284.140000001</v>
      </c>
      <c r="AE2673" s="1" t="s">
        <v>55</v>
      </c>
      <c r="AF2673" s="2">
        <v>46153</v>
      </c>
      <c r="AG2673" s="2">
        <v>45814</v>
      </c>
      <c r="AH2673" s="2"/>
      <c r="AI2673" s="1" t="s">
        <v>91</v>
      </c>
      <c r="AJ2673" s="1" t="s">
        <v>92</v>
      </c>
    </row>
    <row r="2674" spans="1:36">
      <c r="A2674" s="1" t="s">
        <v>14954</v>
      </c>
      <c r="B2674" s="1" t="s">
        <v>14955</v>
      </c>
      <c r="C2674" s="1" t="s">
        <v>14956</v>
      </c>
      <c r="D2674" s="1" t="s">
        <v>274</v>
      </c>
      <c r="E2674" s="1" t="s">
        <v>275</v>
      </c>
      <c r="F2674" s="1" t="s">
        <v>266</v>
      </c>
      <c r="G2674" s="1" t="s">
        <v>276</v>
      </c>
      <c r="H2674" s="1" t="s">
        <v>43</v>
      </c>
      <c r="I2674" s="1" t="s">
        <v>44</v>
      </c>
      <c r="J2674" t="s">
        <v>45</v>
      </c>
      <c r="K2674" t="s">
        <v>46</v>
      </c>
      <c r="L2674" s="1" t="s">
        <v>5090</v>
      </c>
      <c r="M2674" s="1" t="s">
        <v>168</v>
      </c>
      <c r="N2674" s="1" t="s">
        <v>101</v>
      </c>
      <c r="O2674" s="1" t="s">
        <v>14957</v>
      </c>
      <c r="P2674" s="1" t="s">
        <v>14958</v>
      </c>
      <c r="Q2674">
        <v>105</v>
      </c>
      <c r="R2674">
        <v>15</v>
      </c>
      <c r="S2674">
        <v>90</v>
      </c>
      <c r="T2674">
        <v>25</v>
      </c>
      <c r="U2674">
        <v>7</v>
      </c>
      <c r="V2674">
        <v>125</v>
      </c>
      <c r="W2674" s="1" t="s">
        <v>259</v>
      </c>
      <c r="X2674" s="1" t="s">
        <v>260</v>
      </c>
      <c r="Y2674" s="1" t="s">
        <v>54</v>
      </c>
      <c r="Z2674">
        <v>11</v>
      </c>
      <c r="AA2674" s="2">
        <v>46173</v>
      </c>
      <c r="AB2674">
        <v>578041.88</v>
      </c>
      <c r="AC2674">
        <v>705976.43</v>
      </c>
      <c r="AD2674">
        <v>60694397.399999999</v>
      </c>
      <c r="AE2674" s="1" t="s">
        <v>55</v>
      </c>
      <c r="AF2674" s="2">
        <v>46201</v>
      </c>
      <c r="AG2674" s="2">
        <v>46184</v>
      </c>
      <c r="AH2674" s="2"/>
      <c r="AI2674" s="1" t="s">
        <v>91</v>
      </c>
      <c r="AJ2674" s="1" t="s">
        <v>92</v>
      </c>
    </row>
    <row r="2675" spans="1:36">
      <c r="A2675" s="1" t="s">
        <v>14959</v>
      </c>
      <c r="B2675" s="1" t="s">
        <v>14960</v>
      </c>
      <c r="C2675" s="1" t="s">
        <v>14961</v>
      </c>
      <c r="D2675" s="1" t="s">
        <v>121</v>
      </c>
      <c r="E2675" s="1" t="s">
        <v>122</v>
      </c>
      <c r="F2675" s="1" t="s">
        <v>123</v>
      </c>
      <c r="G2675" s="1" t="s">
        <v>124</v>
      </c>
      <c r="H2675" s="1" t="s">
        <v>43</v>
      </c>
      <c r="I2675" s="1" t="s">
        <v>201</v>
      </c>
      <c r="J2675" t="s">
        <v>65</v>
      </c>
      <c r="K2675" t="s">
        <v>66</v>
      </c>
      <c r="L2675" s="1" t="s">
        <v>3261</v>
      </c>
      <c r="M2675" s="1" t="s">
        <v>139</v>
      </c>
      <c r="N2675" s="1" t="s">
        <v>194</v>
      </c>
      <c r="O2675" s="1" t="s">
        <v>14962</v>
      </c>
      <c r="P2675" s="1" t="s">
        <v>14963</v>
      </c>
      <c r="Q2675">
        <v>95</v>
      </c>
      <c r="R2675">
        <v>16</v>
      </c>
      <c r="S2675">
        <v>79</v>
      </c>
      <c r="T2675">
        <v>10</v>
      </c>
      <c r="U2675">
        <v>5</v>
      </c>
      <c r="V2675">
        <v>100</v>
      </c>
      <c r="W2675" s="1" t="s">
        <v>52</v>
      </c>
      <c r="X2675" s="1" t="s">
        <v>53</v>
      </c>
      <c r="Y2675" s="1" t="s">
        <v>54</v>
      </c>
      <c r="Z2675">
        <v>5</v>
      </c>
      <c r="AA2675" s="2">
        <v>46060</v>
      </c>
      <c r="AB2675">
        <v>527068.68000000005</v>
      </c>
      <c r="AC2675">
        <v>806078.1</v>
      </c>
      <c r="AD2675">
        <v>50071524.600000001</v>
      </c>
      <c r="AE2675" s="1" t="s">
        <v>55</v>
      </c>
      <c r="AF2675" s="2">
        <v>46194</v>
      </c>
      <c r="AG2675" s="2">
        <v>46073</v>
      </c>
      <c r="AH2675" s="2"/>
      <c r="AI2675" s="1" t="s">
        <v>91</v>
      </c>
      <c r="AJ2675" s="1" t="s">
        <v>92</v>
      </c>
    </row>
    <row r="2676" spans="1:36">
      <c r="A2676" s="1" t="s">
        <v>14964</v>
      </c>
      <c r="B2676" s="1" t="s">
        <v>14965</v>
      </c>
      <c r="C2676" s="1" t="s">
        <v>14966</v>
      </c>
      <c r="D2676" s="1" t="s">
        <v>2078</v>
      </c>
      <c r="E2676" s="1" t="s">
        <v>243</v>
      </c>
      <c r="F2676" s="1" t="s">
        <v>244</v>
      </c>
      <c r="G2676" s="1" t="s">
        <v>509</v>
      </c>
      <c r="H2676" s="1" t="s">
        <v>43</v>
      </c>
      <c r="I2676" s="1" t="s">
        <v>44</v>
      </c>
      <c r="J2676" t="s">
        <v>65</v>
      </c>
      <c r="K2676" t="s">
        <v>66</v>
      </c>
      <c r="L2676" s="1" t="s">
        <v>1906</v>
      </c>
      <c r="M2676" s="1" t="s">
        <v>68</v>
      </c>
      <c r="N2676" s="1" t="s">
        <v>203</v>
      </c>
      <c r="O2676" s="1" t="s">
        <v>14967</v>
      </c>
      <c r="P2676" s="1" t="s">
        <v>999</v>
      </c>
      <c r="Q2676">
        <v>6</v>
      </c>
      <c r="R2676">
        <v>1</v>
      </c>
      <c r="S2676">
        <v>5</v>
      </c>
      <c r="T2676">
        <v>60</v>
      </c>
      <c r="U2676">
        <v>30</v>
      </c>
      <c r="V2676">
        <v>480</v>
      </c>
      <c r="W2676" s="1" t="s">
        <v>229</v>
      </c>
      <c r="X2676" s="1" t="s">
        <v>230</v>
      </c>
      <c r="Y2676" s="1" t="s">
        <v>153</v>
      </c>
      <c r="Z2676">
        <v>30</v>
      </c>
      <c r="AA2676" s="2">
        <v>45784</v>
      </c>
      <c r="AB2676">
        <v>53813.440000000002</v>
      </c>
      <c r="AC2676">
        <v>62761.98</v>
      </c>
      <c r="AD2676">
        <v>322880.64000000001</v>
      </c>
      <c r="AE2676" s="1" t="s">
        <v>55</v>
      </c>
      <c r="AF2676" s="2">
        <v>46181</v>
      </c>
      <c r="AG2676" s="2">
        <v>45796</v>
      </c>
      <c r="AH2676" s="2"/>
      <c r="AI2676" s="1" t="s">
        <v>129</v>
      </c>
      <c r="AJ2676" s="1" t="s">
        <v>57</v>
      </c>
    </row>
    <row r="2677" spans="1:36">
      <c r="A2677" s="1" t="s">
        <v>14968</v>
      </c>
      <c r="B2677" s="1" t="s">
        <v>14969</v>
      </c>
      <c r="C2677" s="1" t="s">
        <v>14970</v>
      </c>
      <c r="D2677" s="1" t="s">
        <v>837</v>
      </c>
      <c r="E2677" s="1" t="s">
        <v>265</v>
      </c>
      <c r="F2677" s="1" t="s">
        <v>622</v>
      </c>
      <c r="G2677" s="1" t="s">
        <v>693</v>
      </c>
      <c r="H2677" s="1" t="s">
        <v>43</v>
      </c>
      <c r="I2677" s="1" t="s">
        <v>44</v>
      </c>
      <c r="J2677" t="s">
        <v>82</v>
      </c>
      <c r="K2677" t="s">
        <v>83</v>
      </c>
      <c r="L2677" s="1" t="s">
        <v>14816</v>
      </c>
      <c r="M2677" s="1" t="s">
        <v>139</v>
      </c>
      <c r="N2677" s="1" t="s">
        <v>278</v>
      </c>
      <c r="O2677" s="1" t="s">
        <v>14971</v>
      </c>
      <c r="P2677" s="1" t="s">
        <v>14972</v>
      </c>
      <c r="Q2677">
        <v>68</v>
      </c>
      <c r="R2677">
        <v>8</v>
      </c>
      <c r="S2677">
        <v>60</v>
      </c>
      <c r="T2677">
        <v>30</v>
      </c>
      <c r="U2677">
        <v>15</v>
      </c>
      <c r="V2677">
        <v>240</v>
      </c>
      <c r="W2677" s="1" t="s">
        <v>104</v>
      </c>
      <c r="X2677" s="1" t="s">
        <v>105</v>
      </c>
      <c r="Y2677" s="1" t="s">
        <v>54</v>
      </c>
      <c r="Z2677">
        <v>4</v>
      </c>
      <c r="AA2677" s="2">
        <v>45780</v>
      </c>
      <c r="AB2677">
        <v>303443.38</v>
      </c>
      <c r="AC2677">
        <v>466272.76</v>
      </c>
      <c r="AD2677">
        <v>20634149.84</v>
      </c>
      <c r="AE2677" s="1" t="s">
        <v>55</v>
      </c>
      <c r="AF2677" s="2">
        <v>46198</v>
      </c>
      <c r="AG2677" s="2">
        <v>45781</v>
      </c>
      <c r="AH2677" s="2"/>
      <c r="AI2677" s="1" t="s">
        <v>91</v>
      </c>
      <c r="AJ2677" s="1" t="s">
        <v>92</v>
      </c>
    </row>
    <row r="2678" spans="1:36">
      <c r="A2678" s="1" t="s">
        <v>14973</v>
      </c>
      <c r="B2678" s="1" t="s">
        <v>14974</v>
      </c>
      <c r="C2678" s="1" t="s">
        <v>14975</v>
      </c>
      <c r="D2678" s="1" t="s">
        <v>907</v>
      </c>
      <c r="E2678" s="1" t="s">
        <v>79</v>
      </c>
      <c r="F2678" s="1" t="s">
        <v>363</v>
      </c>
      <c r="G2678" s="1" t="s">
        <v>495</v>
      </c>
      <c r="H2678" s="1" t="s">
        <v>43</v>
      </c>
      <c r="I2678" s="1" t="s">
        <v>44</v>
      </c>
      <c r="J2678" t="s">
        <v>82</v>
      </c>
      <c r="K2678" t="s">
        <v>83</v>
      </c>
      <c r="L2678" s="1" t="s">
        <v>14976</v>
      </c>
      <c r="M2678" s="1" t="s">
        <v>85</v>
      </c>
      <c r="N2678" s="1" t="s">
        <v>236</v>
      </c>
      <c r="O2678" s="1" t="s">
        <v>14977</v>
      </c>
      <c r="P2678" s="1" t="s">
        <v>14978</v>
      </c>
      <c r="Q2678">
        <v>538</v>
      </c>
      <c r="R2678">
        <v>26</v>
      </c>
      <c r="S2678">
        <v>512</v>
      </c>
      <c r="T2678">
        <v>100</v>
      </c>
      <c r="U2678">
        <v>40</v>
      </c>
      <c r="V2678">
        <v>800</v>
      </c>
      <c r="W2678" s="1" t="s">
        <v>161</v>
      </c>
      <c r="X2678" s="1" t="s">
        <v>162</v>
      </c>
      <c r="Y2678" s="1" t="s">
        <v>54</v>
      </c>
      <c r="Z2678">
        <v>9</v>
      </c>
      <c r="AA2678" s="2">
        <v>45837</v>
      </c>
      <c r="AB2678">
        <v>15004.19</v>
      </c>
      <c r="AC2678">
        <v>19664.830000000002</v>
      </c>
      <c r="AD2678">
        <v>8072254.2199999997</v>
      </c>
      <c r="AE2678" s="1" t="s">
        <v>55</v>
      </c>
      <c r="AF2678" s="2">
        <v>46192</v>
      </c>
      <c r="AG2678" s="2">
        <v>45848</v>
      </c>
      <c r="AH2678" s="2"/>
      <c r="AI2678" s="1" t="s">
        <v>91</v>
      </c>
      <c r="AJ2678" s="1" t="s">
        <v>92</v>
      </c>
    </row>
    <row r="2679" spans="1:36">
      <c r="A2679" s="1" t="s">
        <v>14979</v>
      </c>
      <c r="B2679" s="1" t="s">
        <v>14980</v>
      </c>
      <c r="C2679" s="1" t="s">
        <v>14981</v>
      </c>
      <c r="D2679" s="1" t="s">
        <v>1148</v>
      </c>
      <c r="E2679" s="1" t="s">
        <v>62</v>
      </c>
      <c r="F2679" s="1" t="s">
        <v>80</v>
      </c>
      <c r="G2679" s="1" t="s">
        <v>81</v>
      </c>
      <c r="H2679" s="1" t="s">
        <v>43</v>
      </c>
      <c r="I2679" s="1" t="s">
        <v>44</v>
      </c>
      <c r="J2679" t="s">
        <v>65</v>
      </c>
      <c r="K2679" t="s">
        <v>66</v>
      </c>
      <c r="L2679" s="1" t="s">
        <v>11370</v>
      </c>
      <c r="M2679" s="1" t="s">
        <v>168</v>
      </c>
      <c r="N2679" s="1" t="s">
        <v>115</v>
      </c>
      <c r="O2679" s="1" t="s">
        <v>14982</v>
      </c>
      <c r="P2679" s="1" t="s">
        <v>14983</v>
      </c>
      <c r="Q2679">
        <v>-1</v>
      </c>
      <c r="R2679">
        <v>0</v>
      </c>
      <c r="S2679">
        <v>0</v>
      </c>
      <c r="T2679">
        <v>20</v>
      </c>
      <c r="U2679">
        <v>8</v>
      </c>
      <c r="V2679">
        <v>120</v>
      </c>
      <c r="W2679" s="1" t="s">
        <v>52</v>
      </c>
      <c r="X2679" s="1" t="s">
        <v>53</v>
      </c>
      <c r="Y2679" s="1" t="s">
        <v>54</v>
      </c>
      <c r="Z2679">
        <v>2</v>
      </c>
      <c r="AA2679" s="2">
        <v>45915</v>
      </c>
      <c r="AB2679">
        <v>1272142.31</v>
      </c>
      <c r="AC2679">
        <v>1929006.8</v>
      </c>
      <c r="AD2679">
        <v>0</v>
      </c>
      <c r="AE2679" s="1" t="s">
        <v>55</v>
      </c>
      <c r="AF2679" s="2">
        <v>46196</v>
      </c>
      <c r="AG2679" s="2">
        <v>45917</v>
      </c>
      <c r="AH2679" s="2"/>
      <c r="AI2679" s="1" t="s">
        <v>56</v>
      </c>
      <c r="AJ2679" s="1" t="s">
        <v>57</v>
      </c>
    </row>
    <row r="2680" spans="1:36">
      <c r="A2680" s="1" t="s">
        <v>14984</v>
      </c>
      <c r="B2680" s="1" t="s">
        <v>14985</v>
      </c>
      <c r="C2680" s="1" t="s">
        <v>14986</v>
      </c>
      <c r="D2680" s="1" t="s">
        <v>2078</v>
      </c>
      <c r="E2680" s="1" t="s">
        <v>243</v>
      </c>
      <c r="F2680" s="1" t="s">
        <v>244</v>
      </c>
      <c r="G2680" s="1" t="s">
        <v>778</v>
      </c>
      <c r="H2680" s="1" t="s">
        <v>43</v>
      </c>
      <c r="I2680" s="1" t="s">
        <v>44</v>
      </c>
      <c r="J2680" t="s">
        <v>45</v>
      </c>
      <c r="K2680" t="s">
        <v>46</v>
      </c>
      <c r="L2680" s="1" t="s">
        <v>4429</v>
      </c>
      <c r="M2680" s="1" t="s">
        <v>68</v>
      </c>
      <c r="N2680" s="1" t="s">
        <v>203</v>
      </c>
      <c r="O2680" s="1" t="s">
        <v>14987</v>
      </c>
      <c r="P2680" s="1" t="s">
        <v>14988</v>
      </c>
      <c r="Q2680">
        <v>0</v>
      </c>
      <c r="R2680">
        <v>0</v>
      </c>
      <c r="S2680">
        <v>0</v>
      </c>
      <c r="T2680">
        <v>25</v>
      </c>
      <c r="U2680">
        <v>10</v>
      </c>
      <c r="V2680">
        <v>125</v>
      </c>
      <c r="W2680" s="1" t="s">
        <v>181</v>
      </c>
      <c r="X2680" s="1" t="s">
        <v>182</v>
      </c>
      <c r="Y2680" s="1" t="s">
        <v>54</v>
      </c>
      <c r="Z2680">
        <v>9</v>
      </c>
      <c r="AA2680" s="2">
        <v>45786</v>
      </c>
      <c r="AB2680">
        <v>142974.04</v>
      </c>
      <c r="AC2680">
        <v>216365.8</v>
      </c>
      <c r="AD2680">
        <v>0</v>
      </c>
      <c r="AE2680" s="1" t="s">
        <v>55</v>
      </c>
      <c r="AF2680" s="2">
        <v>46196</v>
      </c>
      <c r="AG2680" s="2">
        <v>45787</v>
      </c>
      <c r="AH2680" s="2"/>
      <c r="AI2680" s="1" t="s">
        <v>56</v>
      </c>
      <c r="AJ2680" s="1" t="s">
        <v>57</v>
      </c>
    </row>
    <row r="2681" spans="1:36">
      <c r="A2681" s="1" t="s">
        <v>14989</v>
      </c>
      <c r="B2681" s="1" t="s">
        <v>14990</v>
      </c>
      <c r="C2681" s="1" t="s">
        <v>14991</v>
      </c>
      <c r="D2681" s="1" t="s">
        <v>508</v>
      </c>
      <c r="E2681" s="1" t="s">
        <v>146</v>
      </c>
      <c r="F2681" s="1" t="s">
        <v>244</v>
      </c>
      <c r="G2681" s="1" t="s">
        <v>245</v>
      </c>
      <c r="H2681" s="1" t="s">
        <v>43</v>
      </c>
      <c r="I2681" s="1" t="s">
        <v>44</v>
      </c>
      <c r="J2681" t="s">
        <v>65</v>
      </c>
      <c r="K2681" t="s">
        <v>66</v>
      </c>
      <c r="L2681" s="1" t="s">
        <v>9946</v>
      </c>
      <c r="M2681" s="1" t="s">
        <v>100</v>
      </c>
      <c r="N2681" s="1" t="s">
        <v>203</v>
      </c>
      <c r="O2681" s="1" t="s">
        <v>14992</v>
      </c>
      <c r="P2681" s="1" t="s">
        <v>14993</v>
      </c>
      <c r="Q2681">
        <v>-14</v>
      </c>
      <c r="R2681">
        <v>6</v>
      </c>
      <c r="S2681">
        <v>31</v>
      </c>
      <c r="T2681">
        <v>10</v>
      </c>
      <c r="U2681">
        <v>3</v>
      </c>
      <c r="V2681">
        <v>80</v>
      </c>
      <c r="W2681" s="1" t="s">
        <v>52</v>
      </c>
      <c r="X2681" s="1" t="s">
        <v>53</v>
      </c>
      <c r="Y2681" s="1" t="s">
        <v>54</v>
      </c>
      <c r="Z2681">
        <v>7</v>
      </c>
      <c r="AA2681" s="2">
        <v>45890</v>
      </c>
      <c r="AB2681">
        <v>270244.27</v>
      </c>
      <c r="AC2681">
        <v>347417.2</v>
      </c>
      <c r="AD2681">
        <v>9999037.9900000002</v>
      </c>
      <c r="AE2681" s="1" t="s">
        <v>55</v>
      </c>
      <c r="AF2681" s="2">
        <v>46178</v>
      </c>
      <c r="AG2681" s="2">
        <v>45902</v>
      </c>
      <c r="AH2681" s="2"/>
      <c r="AI2681" s="1" t="s">
        <v>91</v>
      </c>
      <c r="AJ2681" s="1" t="s">
        <v>92</v>
      </c>
    </row>
    <row r="2682" spans="1:36">
      <c r="A2682" s="1" t="s">
        <v>14994</v>
      </c>
      <c r="B2682" s="1" t="s">
        <v>14995</v>
      </c>
      <c r="C2682" s="1" t="s">
        <v>14996</v>
      </c>
      <c r="D2682" s="1" t="s">
        <v>355</v>
      </c>
      <c r="E2682" s="1" t="s">
        <v>62</v>
      </c>
      <c r="F2682" s="1" t="s">
        <v>123</v>
      </c>
      <c r="G2682" s="1" t="s">
        <v>124</v>
      </c>
      <c r="H2682" s="1" t="s">
        <v>43</v>
      </c>
      <c r="I2682" s="1" t="s">
        <v>44</v>
      </c>
      <c r="J2682" t="s">
        <v>65</v>
      </c>
      <c r="K2682" t="s">
        <v>66</v>
      </c>
      <c r="L2682" s="1" t="s">
        <v>14997</v>
      </c>
      <c r="M2682" s="1" t="s">
        <v>48</v>
      </c>
      <c r="N2682" s="1" t="s">
        <v>101</v>
      </c>
      <c r="O2682" s="1" t="s">
        <v>14998</v>
      </c>
      <c r="P2682" s="1" t="s">
        <v>14999</v>
      </c>
      <c r="Q2682">
        <v>40</v>
      </c>
      <c r="R2682">
        <v>2</v>
      </c>
      <c r="S2682">
        <v>38</v>
      </c>
      <c r="T2682">
        <v>40</v>
      </c>
      <c r="U2682">
        <v>16</v>
      </c>
      <c r="V2682">
        <v>240</v>
      </c>
      <c r="W2682" s="1" t="s">
        <v>181</v>
      </c>
      <c r="X2682" s="1" t="s">
        <v>182</v>
      </c>
      <c r="Y2682" s="1" t="s">
        <v>54</v>
      </c>
      <c r="Z2682">
        <v>8</v>
      </c>
      <c r="AA2682" s="2">
        <v>46119</v>
      </c>
      <c r="AB2682">
        <v>458583.24</v>
      </c>
      <c r="AC2682">
        <v>528428.31000000006</v>
      </c>
      <c r="AD2682">
        <v>18343329.600000001</v>
      </c>
      <c r="AE2682" s="1" t="s">
        <v>55</v>
      </c>
      <c r="AF2682" s="2">
        <v>46154</v>
      </c>
      <c r="AG2682" s="2">
        <v>46120</v>
      </c>
      <c r="AH2682" s="2"/>
      <c r="AI2682" s="1" t="s">
        <v>129</v>
      </c>
      <c r="AJ2682" s="1" t="s">
        <v>57</v>
      </c>
    </row>
    <row r="2683" spans="1:36">
      <c r="A2683" s="1" t="s">
        <v>15000</v>
      </c>
      <c r="B2683" s="1" t="s">
        <v>15001</v>
      </c>
      <c r="C2683" s="1" t="s">
        <v>15002</v>
      </c>
      <c r="D2683" s="1" t="s">
        <v>900</v>
      </c>
      <c r="E2683" s="1" t="s">
        <v>62</v>
      </c>
      <c r="F2683" s="1" t="s">
        <v>363</v>
      </c>
      <c r="G2683" s="1" t="s">
        <v>364</v>
      </c>
      <c r="H2683" s="1" t="s">
        <v>43</v>
      </c>
      <c r="I2683" s="1" t="s">
        <v>44</v>
      </c>
      <c r="J2683" t="s">
        <v>82</v>
      </c>
      <c r="K2683" t="s">
        <v>83</v>
      </c>
      <c r="L2683" s="1" t="s">
        <v>8436</v>
      </c>
      <c r="M2683" s="1" t="s">
        <v>100</v>
      </c>
      <c r="N2683" s="1" t="s">
        <v>203</v>
      </c>
      <c r="O2683" s="1" t="s">
        <v>15003</v>
      </c>
      <c r="P2683" s="1" t="s">
        <v>15004</v>
      </c>
      <c r="Q2683">
        <v>70</v>
      </c>
      <c r="R2683">
        <v>7</v>
      </c>
      <c r="S2683">
        <v>63</v>
      </c>
      <c r="T2683">
        <v>25</v>
      </c>
      <c r="U2683">
        <v>12</v>
      </c>
      <c r="V2683">
        <v>100</v>
      </c>
      <c r="W2683" s="1" t="s">
        <v>308</v>
      </c>
      <c r="X2683" s="1" t="s">
        <v>309</v>
      </c>
      <c r="Y2683" s="1" t="s">
        <v>74</v>
      </c>
      <c r="Z2683">
        <v>22</v>
      </c>
      <c r="AA2683" s="2">
        <v>45711</v>
      </c>
      <c r="AB2683">
        <v>34792.9</v>
      </c>
      <c r="AC2683">
        <v>42268.68</v>
      </c>
      <c r="AD2683">
        <v>2435503</v>
      </c>
      <c r="AE2683" s="1" t="s">
        <v>55</v>
      </c>
      <c r="AF2683" s="2">
        <v>46194</v>
      </c>
      <c r="AG2683" s="2">
        <v>45722</v>
      </c>
      <c r="AH2683" s="2"/>
      <c r="AI2683" s="1" t="s">
        <v>91</v>
      </c>
      <c r="AJ2683" s="1" t="s">
        <v>92</v>
      </c>
    </row>
    <row r="2684" spans="1:36">
      <c r="A2684" s="1" t="s">
        <v>15005</v>
      </c>
      <c r="B2684" s="1" t="s">
        <v>15006</v>
      </c>
      <c r="C2684" s="1" t="s">
        <v>15007</v>
      </c>
      <c r="D2684" s="1" t="s">
        <v>284</v>
      </c>
      <c r="E2684" s="1" t="s">
        <v>186</v>
      </c>
      <c r="F2684" s="1" t="s">
        <v>80</v>
      </c>
      <c r="G2684" s="1" t="s">
        <v>285</v>
      </c>
      <c r="H2684" s="1" t="s">
        <v>43</v>
      </c>
      <c r="I2684" s="1" t="s">
        <v>44</v>
      </c>
      <c r="J2684" t="s">
        <v>65</v>
      </c>
      <c r="K2684" t="s">
        <v>66</v>
      </c>
      <c r="L2684" s="1" t="s">
        <v>12410</v>
      </c>
      <c r="M2684" s="1" t="s">
        <v>168</v>
      </c>
      <c r="N2684" s="1" t="s">
        <v>101</v>
      </c>
      <c r="O2684" s="1" t="s">
        <v>15008</v>
      </c>
      <c r="P2684" s="1" t="s">
        <v>15009</v>
      </c>
      <c r="Q2684">
        <v>336</v>
      </c>
      <c r="R2684">
        <v>20</v>
      </c>
      <c r="S2684">
        <v>316</v>
      </c>
      <c r="T2684">
        <v>60</v>
      </c>
      <c r="U2684">
        <v>24</v>
      </c>
      <c r="V2684">
        <v>240</v>
      </c>
      <c r="W2684" s="1" t="s">
        <v>444</v>
      </c>
      <c r="X2684" s="1" t="s">
        <v>445</v>
      </c>
      <c r="Y2684" s="1" t="s">
        <v>74</v>
      </c>
      <c r="Z2684">
        <v>21</v>
      </c>
      <c r="AA2684" s="2">
        <v>46096</v>
      </c>
      <c r="AB2684">
        <v>833597.92</v>
      </c>
      <c r="AC2684">
        <v>1248472.49</v>
      </c>
      <c r="AD2684">
        <v>280088901.10000002</v>
      </c>
      <c r="AE2684" s="1" t="s">
        <v>55</v>
      </c>
      <c r="AF2684" s="2">
        <v>46181</v>
      </c>
      <c r="AG2684" s="2">
        <v>46102</v>
      </c>
      <c r="AH2684" s="2"/>
      <c r="AI2684" s="1" t="s">
        <v>410</v>
      </c>
      <c r="AJ2684" s="1" t="s">
        <v>92</v>
      </c>
    </row>
    <row r="2685" spans="1:36">
      <c r="A2685" s="1" t="s">
        <v>15010</v>
      </c>
      <c r="B2685" s="1" t="s">
        <v>15011</v>
      </c>
      <c r="C2685" s="1"/>
      <c r="D2685" s="1" t="s">
        <v>96</v>
      </c>
      <c r="E2685" s="1" t="s">
        <v>40</v>
      </c>
      <c r="F2685" s="1" t="s">
        <v>97</v>
      </c>
      <c r="G2685" s="1" t="s">
        <v>98</v>
      </c>
      <c r="H2685" s="1" t="s">
        <v>43</v>
      </c>
      <c r="I2685" s="1" t="s">
        <v>44</v>
      </c>
      <c r="J2685" t="s">
        <v>45</v>
      </c>
      <c r="K2685" t="s">
        <v>46</v>
      </c>
      <c r="L2685" s="1" t="s">
        <v>15012</v>
      </c>
      <c r="M2685" s="1" t="s">
        <v>100</v>
      </c>
      <c r="N2685" s="1" t="s">
        <v>236</v>
      </c>
      <c r="O2685" s="1" t="s">
        <v>15013</v>
      </c>
      <c r="P2685" s="1" t="s">
        <v>15014</v>
      </c>
      <c r="Q2685">
        <v>214</v>
      </c>
      <c r="R2685">
        <v>39</v>
      </c>
      <c r="S2685">
        <v>175</v>
      </c>
      <c r="T2685">
        <v>50</v>
      </c>
      <c r="U2685">
        <v>15</v>
      </c>
      <c r="V2685">
        <v>500</v>
      </c>
      <c r="W2685" s="1" t="s">
        <v>151</v>
      </c>
      <c r="X2685" s="1" t="s">
        <v>152</v>
      </c>
      <c r="Y2685" s="1" t="s">
        <v>153</v>
      </c>
      <c r="Z2685">
        <v>38</v>
      </c>
      <c r="AA2685" s="2">
        <v>46013</v>
      </c>
      <c r="AB2685">
        <v>165777.97</v>
      </c>
      <c r="AC2685">
        <v>251634.53</v>
      </c>
      <c r="AD2685">
        <v>35476485.579999998</v>
      </c>
      <c r="AE2685" s="1" t="s">
        <v>55</v>
      </c>
      <c r="AF2685" s="2">
        <v>46146</v>
      </c>
      <c r="AG2685" s="2">
        <v>46024</v>
      </c>
      <c r="AH2685" s="2"/>
      <c r="AI2685" s="1" t="s">
        <v>91</v>
      </c>
      <c r="AJ2685" s="1" t="s">
        <v>92</v>
      </c>
    </row>
    <row r="2686" spans="1:36">
      <c r="A2686" s="1" t="s">
        <v>15015</v>
      </c>
      <c r="B2686" s="1" t="s">
        <v>15016</v>
      </c>
      <c r="C2686" s="1" t="s">
        <v>15017</v>
      </c>
      <c r="D2686" s="1" t="s">
        <v>740</v>
      </c>
      <c r="E2686" s="1" t="s">
        <v>275</v>
      </c>
      <c r="F2686" s="1" t="s">
        <v>622</v>
      </c>
      <c r="G2686" s="1" t="s">
        <v>693</v>
      </c>
      <c r="H2686" s="1" t="s">
        <v>43</v>
      </c>
      <c r="I2686" s="1" t="s">
        <v>44</v>
      </c>
      <c r="J2686" t="s">
        <v>45</v>
      </c>
      <c r="K2686" t="s">
        <v>46</v>
      </c>
      <c r="L2686" s="1" t="s">
        <v>10424</v>
      </c>
      <c r="M2686" s="1" t="s">
        <v>68</v>
      </c>
      <c r="N2686" s="1" t="s">
        <v>236</v>
      </c>
      <c r="O2686" s="1" t="s">
        <v>15018</v>
      </c>
      <c r="P2686" s="1" t="s">
        <v>15019</v>
      </c>
      <c r="Q2686">
        <v>131</v>
      </c>
      <c r="R2686">
        <v>30</v>
      </c>
      <c r="S2686">
        <v>101</v>
      </c>
      <c r="T2686">
        <v>40</v>
      </c>
      <c r="U2686">
        <v>16</v>
      </c>
      <c r="V2686">
        <v>320</v>
      </c>
      <c r="W2686" s="1" t="s">
        <v>72</v>
      </c>
      <c r="X2686" s="1" t="s">
        <v>73</v>
      </c>
      <c r="Y2686" s="1" t="s">
        <v>74</v>
      </c>
      <c r="Z2686">
        <v>14</v>
      </c>
      <c r="AA2686" s="2">
        <v>45925</v>
      </c>
      <c r="AB2686">
        <v>800714.17</v>
      </c>
      <c r="AC2686">
        <v>1046903.19</v>
      </c>
      <c r="AD2686">
        <v>104893556.3</v>
      </c>
      <c r="AE2686" s="1" t="s">
        <v>55</v>
      </c>
      <c r="AF2686" s="2">
        <v>46183</v>
      </c>
      <c r="AG2686" s="2">
        <v>45938</v>
      </c>
      <c r="AH2686" s="2"/>
      <c r="AI2686" s="1" t="s">
        <v>91</v>
      </c>
      <c r="AJ2686" s="1" t="s">
        <v>92</v>
      </c>
    </row>
    <row r="2687" spans="1:36">
      <c r="A2687" s="1" t="s">
        <v>15020</v>
      </c>
      <c r="B2687" s="1" t="s">
        <v>15021</v>
      </c>
      <c r="C2687" s="1" t="s">
        <v>15022</v>
      </c>
      <c r="D2687" s="1" t="s">
        <v>391</v>
      </c>
      <c r="E2687" s="1" t="s">
        <v>392</v>
      </c>
      <c r="F2687" s="1" t="s">
        <v>217</v>
      </c>
      <c r="G2687" s="1" t="s">
        <v>255</v>
      </c>
      <c r="H2687" s="1" t="s">
        <v>43</v>
      </c>
      <c r="I2687" s="1" t="s">
        <v>44</v>
      </c>
      <c r="J2687" t="s">
        <v>82</v>
      </c>
      <c r="K2687" t="s">
        <v>83</v>
      </c>
      <c r="L2687" s="1" t="s">
        <v>15023</v>
      </c>
      <c r="M2687" s="1" t="s">
        <v>68</v>
      </c>
      <c r="N2687" s="1" t="s">
        <v>178</v>
      </c>
      <c r="O2687" s="1" t="s">
        <v>15024</v>
      </c>
      <c r="P2687" s="1" t="s">
        <v>15025</v>
      </c>
      <c r="Q2687">
        <v>237</v>
      </c>
      <c r="R2687">
        <v>26</v>
      </c>
      <c r="S2687">
        <v>211</v>
      </c>
      <c r="T2687">
        <v>50</v>
      </c>
      <c r="U2687">
        <v>15</v>
      </c>
      <c r="V2687">
        <v>400</v>
      </c>
      <c r="W2687" s="1" t="s">
        <v>151</v>
      </c>
      <c r="X2687" s="1" t="s">
        <v>152</v>
      </c>
      <c r="Y2687" s="1" t="s">
        <v>153</v>
      </c>
      <c r="Z2687">
        <v>36</v>
      </c>
      <c r="AA2687" s="2">
        <v>45822</v>
      </c>
      <c r="AB2687">
        <v>339193.28</v>
      </c>
      <c r="AC2687">
        <v>496600.31</v>
      </c>
      <c r="AD2687">
        <v>80388807.359999999</v>
      </c>
      <c r="AE2687" s="1" t="s">
        <v>55</v>
      </c>
      <c r="AF2687" s="2">
        <v>46161</v>
      </c>
      <c r="AG2687" s="2">
        <v>45837</v>
      </c>
      <c r="AH2687" s="2"/>
      <c r="AI2687" s="1" t="s">
        <v>91</v>
      </c>
      <c r="AJ2687" s="1" t="s">
        <v>92</v>
      </c>
    </row>
    <row r="2688" spans="1:36">
      <c r="A2688" s="1" t="s">
        <v>15026</v>
      </c>
      <c r="B2688" s="1" t="s">
        <v>15027</v>
      </c>
      <c r="C2688" s="1" t="s">
        <v>15028</v>
      </c>
      <c r="D2688" s="1" t="s">
        <v>830</v>
      </c>
      <c r="E2688" s="1" t="s">
        <v>265</v>
      </c>
      <c r="F2688" s="1" t="s">
        <v>622</v>
      </c>
      <c r="G2688" s="1" t="s">
        <v>747</v>
      </c>
      <c r="H2688" s="1" t="s">
        <v>43</v>
      </c>
      <c r="I2688" s="1" t="s">
        <v>44</v>
      </c>
      <c r="J2688" t="s">
        <v>65</v>
      </c>
      <c r="K2688" t="s">
        <v>66</v>
      </c>
      <c r="L2688" s="1" t="s">
        <v>15029</v>
      </c>
      <c r="M2688" s="1" t="s">
        <v>48</v>
      </c>
      <c r="N2688" s="1" t="s">
        <v>278</v>
      </c>
      <c r="O2688" s="1" t="s">
        <v>15030</v>
      </c>
      <c r="P2688" s="1" t="s">
        <v>15031</v>
      </c>
      <c r="Q2688">
        <v>9</v>
      </c>
      <c r="R2688">
        <v>3</v>
      </c>
      <c r="S2688">
        <v>6</v>
      </c>
      <c r="T2688">
        <v>10</v>
      </c>
      <c r="U2688">
        <v>4</v>
      </c>
      <c r="V2688">
        <v>50</v>
      </c>
      <c r="W2688" s="1" t="s">
        <v>229</v>
      </c>
      <c r="X2688" s="1" t="s">
        <v>230</v>
      </c>
      <c r="Y2688" s="1" t="s">
        <v>153</v>
      </c>
      <c r="Z2688">
        <v>32</v>
      </c>
      <c r="AA2688" s="2">
        <v>45669</v>
      </c>
      <c r="AB2688">
        <v>740237.64</v>
      </c>
      <c r="AC2688">
        <v>1130337.1000000001</v>
      </c>
      <c r="AD2688">
        <v>6662138.7599999998</v>
      </c>
      <c r="AE2688" s="1" t="s">
        <v>55</v>
      </c>
      <c r="AF2688" s="2">
        <v>46200</v>
      </c>
      <c r="AG2688" s="2">
        <v>45674</v>
      </c>
      <c r="AH2688" s="2"/>
      <c r="AI2688" s="1" t="s">
        <v>129</v>
      </c>
      <c r="AJ2688" s="1" t="s">
        <v>57</v>
      </c>
    </row>
    <row r="2689" spans="1:36">
      <c r="A2689" s="1" t="s">
        <v>15032</v>
      </c>
      <c r="B2689" s="1" t="s">
        <v>15033</v>
      </c>
      <c r="C2689" s="1" t="s">
        <v>15034</v>
      </c>
      <c r="D2689" s="1" t="s">
        <v>157</v>
      </c>
      <c r="E2689" s="1" t="s">
        <v>122</v>
      </c>
      <c r="F2689" s="1" t="s">
        <v>80</v>
      </c>
      <c r="G2689" s="1" t="s">
        <v>176</v>
      </c>
      <c r="H2689" s="1" t="s">
        <v>43</v>
      </c>
      <c r="I2689" s="1" t="s">
        <v>44</v>
      </c>
      <c r="J2689" t="s">
        <v>82</v>
      </c>
      <c r="K2689" t="s">
        <v>83</v>
      </c>
      <c r="L2689" s="1" t="s">
        <v>15035</v>
      </c>
      <c r="M2689" s="1" t="s">
        <v>85</v>
      </c>
      <c r="N2689" s="1" t="s">
        <v>203</v>
      </c>
      <c r="O2689" s="1" t="s">
        <v>1709</v>
      </c>
      <c r="P2689" s="1" t="s">
        <v>15036</v>
      </c>
      <c r="Q2689">
        <v>77</v>
      </c>
      <c r="R2689">
        <v>30</v>
      </c>
      <c r="S2689">
        <v>47</v>
      </c>
      <c r="T2689">
        <v>50</v>
      </c>
      <c r="U2689">
        <v>20</v>
      </c>
      <c r="V2689">
        <v>400</v>
      </c>
      <c r="W2689" s="1" t="s">
        <v>308</v>
      </c>
      <c r="X2689" s="1" t="s">
        <v>309</v>
      </c>
      <c r="Y2689" s="1" t="s">
        <v>74</v>
      </c>
      <c r="Z2689">
        <v>23</v>
      </c>
      <c r="AA2689" s="2">
        <v>45663</v>
      </c>
      <c r="AB2689">
        <v>678071.34</v>
      </c>
      <c r="AC2689">
        <v>807881.47</v>
      </c>
      <c r="AD2689">
        <v>52211493.18</v>
      </c>
      <c r="AE2689" s="1" t="s">
        <v>55</v>
      </c>
      <c r="AF2689" s="2">
        <v>46193</v>
      </c>
      <c r="AG2689" s="2">
        <v>45667</v>
      </c>
      <c r="AH2689" s="2"/>
      <c r="AI2689" s="1" t="s">
        <v>91</v>
      </c>
      <c r="AJ2689" s="1" t="s">
        <v>92</v>
      </c>
    </row>
    <row r="2690" spans="1:36">
      <c r="A2690" s="1" t="s">
        <v>15037</v>
      </c>
      <c r="B2690" s="1" t="s">
        <v>15038</v>
      </c>
      <c r="C2690" s="1" t="s">
        <v>15039</v>
      </c>
      <c r="D2690" s="1" t="s">
        <v>96</v>
      </c>
      <c r="E2690" s="1" t="s">
        <v>40</v>
      </c>
      <c r="F2690" s="1" t="s">
        <v>97</v>
      </c>
      <c r="G2690" s="1" t="s">
        <v>1110</v>
      </c>
      <c r="H2690" s="1" t="s">
        <v>43</v>
      </c>
      <c r="I2690" s="1" t="s">
        <v>44</v>
      </c>
      <c r="J2690" t="s">
        <v>45</v>
      </c>
      <c r="K2690" t="s">
        <v>46</v>
      </c>
      <c r="L2690" s="1" t="s">
        <v>15040</v>
      </c>
      <c r="M2690" s="1" t="s">
        <v>126</v>
      </c>
      <c r="N2690" s="1" t="s">
        <v>49</v>
      </c>
      <c r="O2690" s="1" t="s">
        <v>15041</v>
      </c>
      <c r="P2690" s="1" t="s">
        <v>15042</v>
      </c>
      <c r="Q2690">
        <v>-15</v>
      </c>
      <c r="R2690">
        <v>68</v>
      </c>
      <c r="S2690">
        <v>259</v>
      </c>
      <c r="T2690">
        <v>75</v>
      </c>
      <c r="U2690">
        <v>37</v>
      </c>
      <c r="V2690">
        <v>600</v>
      </c>
      <c r="W2690" s="1" t="s">
        <v>259</v>
      </c>
      <c r="X2690" s="1" t="s">
        <v>260</v>
      </c>
      <c r="Y2690" s="1" t="s">
        <v>54</v>
      </c>
      <c r="Z2690">
        <v>7</v>
      </c>
      <c r="AA2690" s="2">
        <v>46146</v>
      </c>
      <c r="AB2690">
        <v>209346.53</v>
      </c>
      <c r="AC2690">
        <v>252791.02</v>
      </c>
      <c r="AD2690">
        <v>68456315.310000002</v>
      </c>
      <c r="AE2690" s="1" t="s">
        <v>55</v>
      </c>
      <c r="AF2690" s="2">
        <v>46161</v>
      </c>
      <c r="AG2690" s="2">
        <v>46156</v>
      </c>
      <c r="AH2690" s="2"/>
      <c r="AI2690" s="1" t="s">
        <v>91</v>
      </c>
      <c r="AJ2690" s="1" t="s">
        <v>92</v>
      </c>
    </row>
    <row r="2691" spans="1:36">
      <c r="A2691" s="1" t="s">
        <v>15043</v>
      </c>
      <c r="B2691" s="1" t="s">
        <v>15044</v>
      </c>
      <c r="C2691" s="1" t="s">
        <v>15045</v>
      </c>
      <c r="D2691" s="1" t="s">
        <v>355</v>
      </c>
      <c r="E2691" s="1" t="s">
        <v>62</v>
      </c>
      <c r="F2691" s="1" t="s">
        <v>123</v>
      </c>
      <c r="G2691" s="1" t="s">
        <v>124</v>
      </c>
      <c r="H2691" s="1" t="s">
        <v>43</v>
      </c>
      <c r="I2691" s="1" t="s">
        <v>44</v>
      </c>
      <c r="J2691" t="s">
        <v>45</v>
      </c>
      <c r="K2691" t="s">
        <v>46</v>
      </c>
      <c r="L2691" s="1" t="s">
        <v>12996</v>
      </c>
      <c r="M2691" s="1" t="s">
        <v>126</v>
      </c>
      <c r="N2691" s="1" t="s">
        <v>178</v>
      </c>
      <c r="O2691" s="1" t="s">
        <v>15046</v>
      </c>
      <c r="P2691" s="1" t="s">
        <v>15047</v>
      </c>
      <c r="Q2691">
        <v>589</v>
      </c>
      <c r="R2691">
        <v>176</v>
      </c>
      <c r="S2691">
        <v>413</v>
      </c>
      <c r="T2691">
        <v>100</v>
      </c>
      <c r="U2691">
        <v>30</v>
      </c>
      <c r="V2691">
        <v>1000</v>
      </c>
      <c r="W2691" s="1" t="s">
        <v>259</v>
      </c>
      <c r="X2691" s="1" t="s">
        <v>260</v>
      </c>
      <c r="Y2691" s="1" t="s">
        <v>54</v>
      </c>
      <c r="Z2691">
        <v>5</v>
      </c>
      <c r="AA2691" s="2">
        <v>46007</v>
      </c>
      <c r="AB2691">
        <v>578579.21</v>
      </c>
      <c r="AC2691">
        <v>750690.14</v>
      </c>
      <c r="AD2691">
        <v>340783154.69999999</v>
      </c>
      <c r="AE2691" s="1" t="s">
        <v>55</v>
      </c>
      <c r="AF2691" s="2">
        <v>46195</v>
      </c>
      <c r="AG2691" s="2">
        <v>46016</v>
      </c>
      <c r="AH2691" s="2"/>
      <c r="AI2691" s="1" t="s">
        <v>91</v>
      </c>
      <c r="AJ2691" s="1" t="s">
        <v>92</v>
      </c>
    </row>
    <row r="2692" spans="1:36">
      <c r="A2692" s="1" t="s">
        <v>15048</v>
      </c>
      <c r="B2692" s="1" t="s">
        <v>15049</v>
      </c>
      <c r="C2692" s="1" t="s">
        <v>15050</v>
      </c>
      <c r="D2692" s="1" t="s">
        <v>348</v>
      </c>
      <c r="E2692" s="1" t="s">
        <v>134</v>
      </c>
      <c r="F2692" s="1" t="s">
        <v>135</v>
      </c>
      <c r="G2692" s="1" t="s">
        <v>706</v>
      </c>
      <c r="H2692" s="1" t="s">
        <v>137</v>
      </c>
      <c r="I2692" s="1" t="s">
        <v>44</v>
      </c>
      <c r="J2692" t="s">
        <v>45</v>
      </c>
      <c r="K2692" t="s">
        <v>46</v>
      </c>
      <c r="L2692" s="1" t="s">
        <v>171</v>
      </c>
      <c r="M2692" s="1" t="s">
        <v>114</v>
      </c>
      <c r="N2692" s="1" t="s">
        <v>115</v>
      </c>
      <c r="O2692" s="1" t="s">
        <v>15051</v>
      </c>
      <c r="P2692" s="1" t="s">
        <v>15052</v>
      </c>
      <c r="Q2692">
        <v>161</v>
      </c>
      <c r="R2692">
        <v>20</v>
      </c>
      <c r="S2692">
        <v>141</v>
      </c>
      <c r="T2692">
        <v>100</v>
      </c>
      <c r="U2692">
        <v>50</v>
      </c>
      <c r="V2692">
        <v>500</v>
      </c>
      <c r="W2692" s="1" t="s">
        <v>52</v>
      </c>
      <c r="X2692" s="1" t="s">
        <v>53</v>
      </c>
      <c r="Y2692" s="1" t="s">
        <v>54</v>
      </c>
      <c r="Z2692">
        <v>6</v>
      </c>
      <c r="AA2692" s="2">
        <v>46014</v>
      </c>
      <c r="AB2692">
        <v>5239.4399999999996</v>
      </c>
      <c r="AC2692">
        <v>7567.98</v>
      </c>
      <c r="AD2692">
        <v>843549.84</v>
      </c>
      <c r="AE2692" s="1" t="s">
        <v>55</v>
      </c>
      <c r="AF2692" s="2">
        <v>46160</v>
      </c>
      <c r="AG2692" s="2">
        <v>46029</v>
      </c>
      <c r="AH2692" s="2">
        <v>46329</v>
      </c>
      <c r="AI2692" s="1" t="s">
        <v>91</v>
      </c>
      <c r="AJ2692" s="1" t="s">
        <v>92</v>
      </c>
    </row>
    <row r="2693" spans="1:36">
      <c r="A2693" s="1" t="s">
        <v>15053</v>
      </c>
      <c r="B2693" s="1" t="s">
        <v>15054</v>
      </c>
      <c r="C2693" s="1" t="s">
        <v>15055</v>
      </c>
      <c r="D2693" s="1" t="s">
        <v>185</v>
      </c>
      <c r="E2693" s="1" t="s">
        <v>186</v>
      </c>
      <c r="F2693" s="1" t="s">
        <v>111</v>
      </c>
      <c r="G2693" s="1" t="s">
        <v>112</v>
      </c>
      <c r="H2693" s="1" t="s">
        <v>43</v>
      </c>
      <c r="I2693" s="1" t="s">
        <v>44</v>
      </c>
      <c r="J2693" t="s">
        <v>82</v>
      </c>
      <c r="K2693" t="s">
        <v>83</v>
      </c>
      <c r="L2693" s="1" t="s">
        <v>15056</v>
      </c>
      <c r="M2693" s="1" t="s">
        <v>85</v>
      </c>
      <c r="N2693" s="1" t="s">
        <v>115</v>
      </c>
      <c r="O2693" s="1" t="s">
        <v>15057</v>
      </c>
      <c r="P2693" s="1" t="s">
        <v>15058</v>
      </c>
      <c r="Q2693">
        <v>12</v>
      </c>
      <c r="R2693">
        <v>1</v>
      </c>
      <c r="S2693">
        <v>11</v>
      </c>
      <c r="T2693">
        <v>15</v>
      </c>
      <c r="U2693">
        <v>7</v>
      </c>
      <c r="V2693">
        <v>90</v>
      </c>
      <c r="W2693" s="1" t="s">
        <v>308</v>
      </c>
      <c r="X2693" s="1" t="s">
        <v>309</v>
      </c>
      <c r="Y2693" s="1" t="s">
        <v>74</v>
      </c>
      <c r="Z2693">
        <v>24</v>
      </c>
      <c r="AA2693" s="2">
        <v>45976</v>
      </c>
      <c r="AB2693">
        <v>127392.08</v>
      </c>
      <c r="AC2693">
        <v>154131.76</v>
      </c>
      <c r="AD2693">
        <v>1528704.96</v>
      </c>
      <c r="AE2693" s="1" t="s">
        <v>55</v>
      </c>
      <c r="AF2693" s="2">
        <v>46189</v>
      </c>
      <c r="AG2693" s="2">
        <v>45987</v>
      </c>
      <c r="AH2693" s="2"/>
      <c r="AI2693" s="1" t="s">
        <v>129</v>
      </c>
      <c r="AJ2693" s="1" t="s">
        <v>57</v>
      </c>
    </row>
    <row r="2694" spans="1:36">
      <c r="A2694" s="1" t="s">
        <v>15059</v>
      </c>
      <c r="B2694" s="1" t="s">
        <v>619</v>
      </c>
      <c r="C2694" s="1" t="s">
        <v>15060</v>
      </c>
      <c r="D2694" s="1" t="s">
        <v>157</v>
      </c>
      <c r="E2694" s="1" t="s">
        <v>122</v>
      </c>
      <c r="F2694" s="1" t="s">
        <v>80</v>
      </c>
      <c r="G2694" s="1" t="s">
        <v>176</v>
      </c>
      <c r="H2694" s="1" t="s">
        <v>43</v>
      </c>
      <c r="I2694" s="1" t="s">
        <v>44</v>
      </c>
      <c r="J2694" t="s">
        <v>45</v>
      </c>
      <c r="K2694" t="s">
        <v>46</v>
      </c>
      <c r="L2694" s="1" t="s">
        <v>15061</v>
      </c>
      <c r="M2694" s="1" t="s">
        <v>126</v>
      </c>
      <c r="N2694" s="1" t="s">
        <v>101</v>
      </c>
      <c r="O2694" s="1" t="s">
        <v>15062</v>
      </c>
      <c r="P2694" s="1" t="s">
        <v>15063</v>
      </c>
      <c r="Q2694">
        <v>155</v>
      </c>
      <c r="R2694">
        <v>61</v>
      </c>
      <c r="S2694">
        <v>94</v>
      </c>
      <c r="T2694">
        <v>50</v>
      </c>
      <c r="U2694">
        <v>25</v>
      </c>
      <c r="V2694">
        <v>300</v>
      </c>
      <c r="W2694" s="1" t="s">
        <v>52</v>
      </c>
      <c r="X2694" s="1" t="s">
        <v>53</v>
      </c>
      <c r="Y2694" s="1" t="s">
        <v>54</v>
      </c>
      <c r="Z2694">
        <v>5</v>
      </c>
      <c r="AA2694" s="2">
        <v>45966</v>
      </c>
      <c r="AB2694">
        <v>495232.28</v>
      </c>
      <c r="AC2694">
        <v>748275.05</v>
      </c>
      <c r="AD2694">
        <v>76761003.400000006</v>
      </c>
      <c r="AE2694" s="1" t="s">
        <v>55</v>
      </c>
      <c r="AF2694" s="2">
        <v>46175</v>
      </c>
      <c r="AG2694" s="2">
        <v>45973</v>
      </c>
      <c r="AH2694" s="2"/>
      <c r="AI2694" s="1" t="s">
        <v>91</v>
      </c>
      <c r="AJ2694" s="1" t="s">
        <v>92</v>
      </c>
    </row>
    <row r="2695" spans="1:36">
      <c r="A2695" s="1" t="s">
        <v>15064</v>
      </c>
      <c r="B2695" s="1" t="s">
        <v>15065</v>
      </c>
      <c r="C2695" s="1" t="s">
        <v>15066</v>
      </c>
      <c r="D2695" s="1" t="s">
        <v>799</v>
      </c>
      <c r="E2695" s="1" t="s">
        <v>254</v>
      </c>
      <c r="F2695" s="1" t="s">
        <v>135</v>
      </c>
      <c r="G2695" s="1" t="s">
        <v>136</v>
      </c>
      <c r="H2695" s="1" t="s">
        <v>137</v>
      </c>
      <c r="I2695" s="1" t="s">
        <v>44</v>
      </c>
      <c r="J2695" t="s">
        <v>65</v>
      </c>
      <c r="K2695" t="s">
        <v>66</v>
      </c>
      <c r="L2695" s="1" t="s">
        <v>15067</v>
      </c>
      <c r="M2695" s="1" t="s">
        <v>48</v>
      </c>
      <c r="N2695" s="1" t="s">
        <v>236</v>
      </c>
      <c r="O2695" s="1" t="s">
        <v>15068</v>
      </c>
      <c r="P2695" s="1" t="s">
        <v>15069</v>
      </c>
      <c r="Q2695">
        <v>334</v>
      </c>
      <c r="R2695">
        <v>66</v>
      </c>
      <c r="S2695">
        <v>268</v>
      </c>
      <c r="T2695">
        <v>60</v>
      </c>
      <c r="U2695">
        <v>30</v>
      </c>
      <c r="V2695">
        <v>240</v>
      </c>
      <c r="W2695" s="1" t="s">
        <v>72</v>
      </c>
      <c r="X2695" s="1" t="s">
        <v>73</v>
      </c>
      <c r="Y2695" s="1" t="s">
        <v>74</v>
      </c>
      <c r="Z2695">
        <v>20</v>
      </c>
      <c r="AA2695" s="2">
        <v>45789</v>
      </c>
      <c r="AB2695">
        <v>25975.79</v>
      </c>
      <c r="AC2695">
        <v>31825.95</v>
      </c>
      <c r="AD2695">
        <v>8675913.8599999994</v>
      </c>
      <c r="AE2695" s="1" t="s">
        <v>55</v>
      </c>
      <c r="AF2695" s="2">
        <v>46197</v>
      </c>
      <c r="AG2695" s="2">
        <v>45802</v>
      </c>
      <c r="AH2695" s="2">
        <v>46870</v>
      </c>
      <c r="AI2695" s="1" t="s">
        <v>410</v>
      </c>
      <c r="AJ2695" s="1" t="s">
        <v>92</v>
      </c>
    </row>
    <row r="2696" spans="1:36">
      <c r="A2696" s="1" t="s">
        <v>15070</v>
      </c>
      <c r="B2696" s="1" t="s">
        <v>15071</v>
      </c>
      <c r="C2696" s="1" t="s">
        <v>15072</v>
      </c>
      <c r="D2696" s="1" t="s">
        <v>242</v>
      </c>
      <c r="E2696" s="1" t="s">
        <v>243</v>
      </c>
      <c r="F2696" s="1" t="s">
        <v>244</v>
      </c>
      <c r="G2696" s="1" t="s">
        <v>509</v>
      </c>
      <c r="H2696" s="1" t="s">
        <v>43</v>
      </c>
      <c r="I2696" s="1" t="s">
        <v>44</v>
      </c>
      <c r="J2696" t="s">
        <v>65</v>
      </c>
      <c r="K2696" t="s">
        <v>66</v>
      </c>
      <c r="L2696" s="1" t="s">
        <v>15073</v>
      </c>
      <c r="M2696" s="1" t="s">
        <v>114</v>
      </c>
      <c r="N2696" s="1" t="s">
        <v>194</v>
      </c>
      <c r="O2696" s="1" t="s">
        <v>15074</v>
      </c>
      <c r="P2696" s="1" t="s">
        <v>15075</v>
      </c>
      <c r="Q2696">
        <v>44</v>
      </c>
      <c r="R2696">
        <v>7</v>
      </c>
      <c r="S2696">
        <v>37</v>
      </c>
      <c r="T2696">
        <v>15</v>
      </c>
      <c r="U2696">
        <v>6</v>
      </c>
      <c r="V2696">
        <v>75</v>
      </c>
      <c r="W2696" s="1" t="s">
        <v>229</v>
      </c>
      <c r="X2696" s="1" t="s">
        <v>230</v>
      </c>
      <c r="Y2696" s="1" t="s">
        <v>153</v>
      </c>
      <c r="Z2696">
        <v>36</v>
      </c>
      <c r="AA2696" s="2">
        <v>46040</v>
      </c>
      <c r="AB2696">
        <v>275978.2</v>
      </c>
      <c r="AC2696">
        <v>335181.51</v>
      </c>
      <c r="AD2696">
        <v>12143040.800000001</v>
      </c>
      <c r="AE2696" s="1" t="s">
        <v>55</v>
      </c>
      <c r="AF2696" s="2">
        <v>46176</v>
      </c>
      <c r="AG2696" s="2">
        <v>46055</v>
      </c>
      <c r="AH2696" s="2"/>
      <c r="AI2696" s="1" t="s">
        <v>91</v>
      </c>
      <c r="AJ2696" s="1" t="s">
        <v>92</v>
      </c>
    </row>
    <row r="2697" spans="1:36">
      <c r="A2697" s="1" t="s">
        <v>15076</v>
      </c>
      <c r="B2697" s="1" t="s">
        <v>15077</v>
      </c>
      <c r="C2697" s="1" t="s">
        <v>15078</v>
      </c>
      <c r="D2697" s="1" t="s">
        <v>7113</v>
      </c>
      <c r="E2697" s="1" t="s">
        <v>122</v>
      </c>
      <c r="F2697" s="1" t="s">
        <v>80</v>
      </c>
      <c r="G2697" s="1" t="s">
        <v>81</v>
      </c>
      <c r="H2697" s="1" t="s">
        <v>43</v>
      </c>
      <c r="I2697" s="1" t="s">
        <v>44</v>
      </c>
      <c r="J2697" t="s">
        <v>82</v>
      </c>
      <c r="K2697" t="s">
        <v>83</v>
      </c>
      <c r="L2697" s="1" t="s">
        <v>2404</v>
      </c>
      <c r="M2697" s="1" t="s">
        <v>48</v>
      </c>
      <c r="N2697" s="1" t="s">
        <v>203</v>
      </c>
      <c r="O2697" s="1" t="s">
        <v>15079</v>
      </c>
      <c r="P2697" s="1" t="s">
        <v>15080</v>
      </c>
      <c r="Q2697">
        <v>0</v>
      </c>
      <c r="R2697">
        <v>0</v>
      </c>
      <c r="S2697">
        <v>0</v>
      </c>
      <c r="T2697">
        <v>25</v>
      </c>
      <c r="U2697">
        <v>10</v>
      </c>
      <c r="V2697">
        <v>250</v>
      </c>
      <c r="W2697" s="1" t="s">
        <v>88</v>
      </c>
      <c r="X2697" s="1" t="s">
        <v>89</v>
      </c>
      <c r="Y2697" s="1" t="s">
        <v>90</v>
      </c>
      <c r="Z2697">
        <v>32</v>
      </c>
      <c r="AA2697" s="2">
        <v>46000</v>
      </c>
      <c r="AB2697">
        <v>805494.27</v>
      </c>
      <c r="AC2697">
        <v>1090115.6200000001</v>
      </c>
      <c r="AD2697">
        <v>0</v>
      </c>
      <c r="AE2697" s="1" t="s">
        <v>55</v>
      </c>
      <c r="AF2697" s="2">
        <v>46179</v>
      </c>
      <c r="AG2697" s="2">
        <v>46009</v>
      </c>
      <c r="AH2697" s="2"/>
      <c r="AI2697" s="1" t="s">
        <v>56</v>
      </c>
      <c r="AJ2697" s="1" t="s">
        <v>57</v>
      </c>
    </row>
    <row r="2698" spans="1:36">
      <c r="A2698" s="1" t="s">
        <v>15081</v>
      </c>
      <c r="B2698" s="1" t="s">
        <v>15082</v>
      </c>
      <c r="C2698" s="1" t="s">
        <v>15083</v>
      </c>
      <c r="D2698" s="1" t="s">
        <v>185</v>
      </c>
      <c r="E2698" s="1" t="s">
        <v>186</v>
      </c>
      <c r="F2698" s="1" t="s">
        <v>111</v>
      </c>
      <c r="G2698" s="1" t="s">
        <v>234</v>
      </c>
      <c r="H2698" s="1" t="s">
        <v>43</v>
      </c>
      <c r="I2698" s="1" t="s">
        <v>44</v>
      </c>
      <c r="J2698" t="s">
        <v>82</v>
      </c>
      <c r="K2698" t="s">
        <v>83</v>
      </c>
      <c r="L2698" s="1" t="s">
        <v>15084</v>
      </c>
      <c r="M2698" s="1" t="s">
        <v>100</v>
      </c>
      <c r="N2698" s="1" t="s">
        <v>278</v>
      </c>
      <c r="O2698" s="1" t="s">
        <v>15085</v>
      </c>
      <c r="P2698" s="1" t="s">
        <v>15086</v>
      </c>
      <c r="Q2698">
        <v>141</v>
      </c>
      <c r="R2698">
        <v>32</v>
      </c>
      <c r="S2698">
        <v>109</v>
      </c>
      <c r="T2698">
        <v>25</v>
      </c>
      <c r="U2698">
        <v>10</v>
      </c>
      <c r="V2698">
        <v>150</v>
      </c>
      <c r="W2698" s="1" t="s">
        <v>104</v>
      </c>
      <c r="X2698" s="1" t="s">
        <v>105</v>
      </c>
      <c r="Y2698" s="1" t="s">
        <v>54</v>
      </c>
      <c r="Z2698">
        <v>5</v>
      </c>
      <c r="AA2698" s="2">
        <v>45720</v>
      </c>
      <c r="AB2698">
        <v>72931.259999999995</v>
      </c>
      <c r="AC2698">
        <v>109375.84</v>
      </c>
      <c r="AD2698">
        <v>10283307.66</v>
      </c>
      <c r="AE2698" s="1" t="s">
        <v>55</v>
      </c>
      <c r="AF2698" s="2">
        <v>46187</v>
      </c>
      <c r="AG2698" s="2">
        <v>45728</v>
      </c>
      <c r="AH2698" s="2"/>
      <c r="AI2698" s="1" t="s">
        <v>91</v>
      </c>
      <c r="AJ2698" s="1" t="s">
        <v>92</v>
      </c>
    </row>
    <row r="2699" spans="1:36">
      <c r="A2699" s="1" t="s">
        <v>15087</v>
      </c>
      <c r="B2699" s="1" t="s">
        <v>15088</v>
      </c>
      <c r="C2699" s="1" t="s">
        <v>15089</v>
      </c>
      <c r="D2699" s="1" t="s">
        <v>508</v>
      </c>
      <c r="E2699" s="1" t="s">
        <v>146</v>
      </c>
      <c r="F2699" s="1" t="s">
        <v>244</v>
      </c>
      <c r="G2699" s="1" t="s">
        <v>509</v>
      </c>
      <c r="H2699" s="1" t="s">
        <v>43</v>
      </c>
      <c r="I2699" s="1" t="s">
        <v>44</v>
      </c>
      <c r="J2699" t="s">
        <v>65</v>
      </c>
      <c r="K2699" t="s">
        <v>66</v>
      </c>
      <c r="L2699" s="1" t="s">
        <v>11781</v>
      </c>
      <c r="M2699" s="1" t="s">
        <v>114</v>
      </c>
      <c r="N2699" s="1" t="s">
        <v>101</v>
      </c>
      <c r="O2699" s="1" t="s">
        <v>15090</v>
      </c>
      <c r="P2699" s="1" t="s">
        <v>15091</v>
      </c>
      <c r="Q2699">
        <v>469</v>
      </c>
      <c r="R2699">
        <v>83</v>
      </c>
      <c r="S2699">
        <v>386</v>
      </c>
      <c r="T2699">
        <v>50</v>
      </c>
      <c r="U2699">
        <v>15</v>
      </c>
      <c r="V2699">
        <v>400</v>
      </c>
      <c r="W2699" s="1" t="s">
        <v>229</v>
      </c>
      <c r="X2699" s="1" t="s">
        <v>230</v>
      </c>
      <c r="Y2699" s="1" t="s">
        <v>153</v>
      </c>
      <c r="Z2699">
        <v>34</v>
      </c>
      <c r="AA2699" s="2">
        <v>46130</v>
      </c>
      <c r="AB2699">
        <v>204353.43</v>
      </c>
      <c r="AC2699">
        <v>257389.97</v>
      </c>
      <c r="AD2699">
        <v>95841758.670000002</v>
      </c>
      <c r="AE2699" s="1" t="s">
        <v>55</v>
      </c>
      <c r="AF2699" s="2">
        <v>46148</v>
      </c>
      <c r="AG2699" s="2">
        <v>46140</v>
      </c>
      <c r="AH2699" s="2"/>
      <c r="AI2699" s="1" t="s">
        <v>410</v>
      </c>
      <c r="AJ2699" s="1" t="s">
        <v>92</v>
      </c>
    </row>
    <row r="2700" spans="1:36">
      <c r="A2700" s="1" t="s">
        <v>15092</v>
      </c>
      <c r="B2700" s="1" t="s">
        <v>15093</v>
      </c>
      <c r="C2700" s="1" t="s">
        <v>15094</v>
      </c>
      <c r="D2700" s="1" t="s">
        <v>274</v>
      </c>
      <c r="E2700" s="1" t="s">
        <v>275</v>
      </c>
      <c r="F2700" s="1" t="s">
        <v>266</v>
      </c>
      <c r="G2700" s="1" t="s">
        <v>267</v>
      </c>
      <c r="H2700" s="1" t="s">
        <v>43</v>
      </c>
      <c r="I2700" s="1" t="s">
        <v>44</v>
      </c>
      <c r="J2700" t="s">
        <v>82</v>
      </c>
      <c r="K2700" t="s">
        <v>83</v>
      </c>
      <c r="L2700" s="1" t="s">
        <v>675</v>
      </c>
      <c r="M2700" s="1" t="s">
        <v>48</v>
      </c>
      <c r="N2700" s="1" t="s">
        <v>115</v>
      </c>
      <c r="O2700" s="1" t="s">
        <v>15095</v>
      </c>
      <c r="P2700" s="1" t="s">
        <v>15096</v>
      </c>
      <c r="Q2700">
        <v>59</v>
      </c>
      <c r="R2700">
        <v>5</v>
      </c>
      <c r="S2700">
        <v>54</v>
      </c>
      <c r="T2700">
        <v>25</v>
      </c>
      <c r="U2700">
        <v>12</v>
      </c>
      <c r="V2700">
        <v>100</v>
      </c>
      <c r="W2700" s="1" t="s">
        <v>88</v>
      </c>
      <c r="X2700" s="1" t="s">
        <v>89</v>
      </c>
      <c r="Y2700" s="1" t="s">
        <v>90</v>
      </c>
      <c r="Z2700">
        <v>31</v>
      </c>
      <c r="AA2700" s="2">
        <v>46128</v>
      </c>
      <c r="AB2700">
        <v>223495.24</v>
      </c>
      <c r="AC2700">
        <v>293158.2</v>
      </c>
      <c r="AD2700">
        <v>13186219.16</v>
      </c>
      <c r="AE2700" s="1" t="s">
        <v>55</v>
      </c>
      <c r="AF2700" s="2">
        <v>46190</v>
      </c>
      <c r="AG2700" s="2">
        <v>46131</v>
      </c>
      <c r="AH2700" s="2"/>
      <c r="AI2700" s="1" t="s">
        <v>91</v>
      </c>
      <c r="AJ2700" s="1" t="s">
        <v>92</v>
      </c>
    </row>
    <row r="2701" spans="1:36">
      <c r="A2701" s="1" t="s">
        <v>15097</v>
      </c>
      <c r="B2701" s="1" t="s">
        <v>15098</v>
      </c>
      <c r="C2701" s="1" t="s">
        <v>15099</v>
      </c>
      <c r="D2701" s="1" t="s">
        <v>1135</v>
      </c>
      <c r="E2701" s="1" t="s">
        <v>122</v>
      </c>
      <c r="F2701" s="1" t="s">
        <v>123</v>
      </c>
      <c r="G2701" s="1" t="s">
        <v>200</v>
      </c>
      <c r="H2701" s="1" t="s">
        <v>43</v>
      </c>
      <c r="I2701" s="1" t="s">
        <v>201</v>
      </c>
      <c r="J2701" t="s">
        <v>45</v>
      </c>
      <c r="K2701" t="s">
        <v>46</v>
      </c>
      <c r="L2701" s="1" t="s">
        <v>15100</v>
      </c>
      <c r="M2701" s="1" t="s">
        <v>114</v>
      </c>
      <c r="N2701" s="1" t="s">
        <v>101</v>
      </c>
      <c r="O2701" s="1" t="s">
        <v>15101</v>
      </c>
      <c r="P2701" s="1" t="s">
        <v>15102</v>
      </c>
      <c r="Q2701">
        <v>111</v>
      </c>
      <c r="R2701">
        <v>22</v>
      </c>
      <c r="S2701">
        <v>89</v>
      </c>
      <c r="T2701">
        <v>30</v>
      </c>
      <c r="U2701">
        <v>15</v>
      </c>
      <c r="V2701">
        <v>150</v>
      </c>
      <c r="W2701" s="1" t="s">
        <v>249</v>
      </c>
      <c r="X2701" s="1" t="s">
        <v>375</v>
      </c>
      <c r="Y2701" s="1" t="s">
        <v>54</v>
      </c>
      <c r="Z2701">
        <v>7</v>
      </c>
      <c r="AA2701" s="2">
        <v>46040</v>
      </c>
      <c r="AB2701">
        <v>602256.1</v>
      </c>
      <c r="AC2701">
        <v>921234.51</v>
      </c>
      <c r="AD2701">
        <v>66850427.100000001</v>
      </c>
      <c r="AE2701" s="1" t="s">
        <v>55</v>
      </c>
      <c r="AF2701" s="2">
        <v>46147</v>
      </c>
      <c r="AG2701" s="2">
        <v>46042</v>
      </c>
      <c r="AH2701" s="2"/>
      <c r="AI2701" s="1" t="s">
        <v>91</v>
      </c>
      <c r="AJ2701" s="1" t="s">
        <v>92</v>
      </c>
    </row>
    <row r="2702" spans="1:36">
      <c r="A2702" s="1" t="s">
        <v>15103</v>
      </c>
      <c r="B2702" s="1" t="s">
        <v>15104</v>
      </c>
      <c r="C2702" s="1" t="s">
        <v>15105</v>
      </c>
      <c r="D2702" s="1" t="s">
        <v>378</v>
      </c>
      <c r="E2702" s="1" t="s">
        <v>110</v>
      </c>
      <c r="F2702" s="1" t="s">
        <v>63</v>
      </c>
      <c r="G2702" s="1" t="s">
        <v>304</v>
      </c>
      <c r="H2702" s="1" t="s">
        <v>43</v>
      </c>
      <c r="I2702" s="1" t="s">
        <v>44</v>
      </c>
      <c r="J2702" t="s">
        <v>65</v>
      </c>
      <c r="K2702" t="s">
        <v>66</v>
      </c>
      <c r="L2702" s="1" t="s">
        <v>6922</v>
      </c>
      <c r="M2702" s="1" t="s">
        <v>139</v>
      </c>
      <c r="N2702" s="1" t="s">
        <v>278</v>
      </c>
      <c r="O2702" s="1" t="s">
        <v>15106</v>
      </c>
      <c r="P2702" s="1" t="s">
        <v>8643</v>
      </c>
      <c r="Q2702">
        <v>-5</v>
      </c>
      <c r="R2702">
        <v>27</v>
      </c>
      <c r="S2702">
        <v>68</v>
      </c>
      <c r="T2702">
        <v>60</v>
      </c>
      <c r="U2702">
        <v>18</v>
      </c>
      <c r="V2702">
        <v>240</v>
      </c>
      <c r="W2702" s="1" t="s">
        <v>444</v>
      </c>
      <c r="X2702" s="1" t="s">
        <v>445</v>
      </c>
      <c r="Y2702" s="1" t="s">
        <v>74</v>
      </c>
      <c r="Z2702">
        <v>22</v>
      </c>
      <c r="AA2702" s="2">
        <v>46037</v>
      </c>
      <c r="AB2702">
        <v>158161.67000000001</v>
      </c>
      <c r="AC2702">
        <v>225402.38</v>
      </c>
      <c r="AD2702">
        <v>15025358.65</v>
      </c>
      <c r="AE2702" s="1" t="s">
        <v>55</v>
      </c>
      <c r="AF2702" s="2">
        <v>46142</v>
      </c>
      <c r="AG2702" s="2">
        <v>46047</v>
      </c>
      <c r="AH2702" s="2">
        <v>46534</v>
      </c>
      <c r="AI2702" s="1" t="s">
        <v>91</v>
      </c>
      <c r="AJ2702" s="1" t="s">
        <v>92</v>
      </c>
    </row>
    <row r="2703" spans="1:36">
      <c r="A2703" s="1" t="s">
        <v>15107</v>
      </c>
      <c r="B2703" s="1" t="s">
        <v>15108</v>
      </c>
      <c r="C2703" s="1" t="s">
        <v>15109</v>
      </c>
      <c r="D2703" s="1" t="s">
        <v>185</v>
      </c>
      <c r="E2703" s="1" t="s">
        <v>186</v>
      </c>
      <c r="F2703" s="1" t="s">
        <v>111</v>
      </c>
      <c r="G2703" s="1" t="s">
        <v>234</v>
      </c>
      <c r="H2703" s="1" t="s">
        <v>43</v>
      </c>
      <c r="I2703" s="1" t="s">
        <v>44</v>
      </c>
      <c r="J2703" t="s">
        <v>65</v>
      </c>
      <c r="K2703" t="s">
        <v>66</v>
      </c>
      <c r="L2703" s="1" t="s">
        <v>15110</v>
      </c>
      <c r="M2703" s="1" t="s">
        <v>139</v>
      </c>
      <c r="N2703" s="1" t="s">
        <v>49</v>
      </c>
      <c r="O2703" s="1" t="s">
        <v>15111</v>
      </c>
      <c r="P2703" s="1" t="s">
        <v>15112</v>
      </c>
      <c r="Q2703">
        <v>92</v>
      </c>
      <c r="R2703">
        <v>12</v>
      </c>
      <c r="S2703">
        <v>80</v>
      </c>
      <c r="T2703">
        <v>50</v>
      </c>
      <c r="U2703">
        <v>25</v>
      </c>
      <c r="V2703">
        <v>200</v>
      </c>
      <c r="W2703" s="1" t="s">
        <v>181</v>
      </c>
      <c r="X2703" s="1" t="s">
        <v>182</v>
      </c>
      <c r="Y2703" s="1" t="s">
        <v>54</v>
      </c>
      <c r="Z2703">
        <v>9</v>
      </c>
      <c r="AA2703" s="2">
        <v>46135</v>
      </c>
      <c r="AB2703">
        <v>145008.20000000001</v>
      </c>
      <c r="AC2703">
        <v>205430.71</v>
      </c>
      <c r="AD2703">
        <v>13340754.4</v>
      </c>
      <c r="AE2703" s="1" t="s">
        <v>55</v>
      </c>
      <c r="AF2703" s="2">
        <v>46177</v>
      </c>
      <c r="AG2703" s="2">
        <v>46150</v>
      </c>
      <c r="AH2703" s="2"/>
      <c r="AI2703" s="1" t="s">
        <v>91</v>
      </c>
      <c r="AJ2703" s="1" t="s">
        <v>92</v>
      </c>
    </row>
    <row r="2704" spans="1:36">
      <c r="A2704" s="1" t="s">
        <v>15113</v>
      </c>
      <c r="B2704" s="1" t="s">
        <v>15114</v>
      </c>
      <c r="C2704" s="1" t="s">
        <v>15115</v>
      </c>
      <c r="D2704" s="1" t="s">
        <v>1617</v>
      </c>
      <c r="E2704" s="1" t="s">
        <v>62</v>
      </c>
      <c r="F2704" s="1" t="s">
        <v>80</v>
      </c>
      <c r="G2704" s="1" t="s">
        <v>285</v>
      </c>
      <c r="H2704" s="1" t="s">
        <v>43</v>
      </c>
      <c r="I2704" s="1" t="s">
        <v>201</v>
      </c>
      <c r="J2704" t="s">
        <v>65</v>
      </c>
      <c r="K2704" t="s">
        <v>66</v>
      </c>
      <c r="L2704" s="1" t="s">
        <v>2584</v>
      </c>
      <c r="M2704" s="1" t="s">
        <v>114</v>
      </c>
      <c r="N2704" s="1" t="s">
        <v>236</v>
      </c>
      <c r="O2704" s="1" t="s">
        <v>15116</v>
      </c>
      <c r="P2704" s="1" t="s">
        <v>15117</v>
      </c>
      <c r="Q2704">
        <v>90</v>
      </c>
      <c r="R2704">
        <v>28</v>
      </c>
      <c r="S2704">
        <v>62</v>
      </c>
      <c r="T2704">
        <v>30</v>
      </c>
      <c r="U2704">
        <v>12</v>
      </c>
      <c r="V2704">
        <v>120</v>
      </c>
      <c r="W2704" s="1" t="s">
        <v>229</v>
      </c>
      <c r="X2704" s="1" t="s">
        <v>230</v>
      </c>
      <c r="Y2704" s="1" t="s">
        <v>153</v>
      </c>
      <c r="Z2704">
        <v>30</v>
      </c>
      <c r="AA2704" s="2">
        <v>45955</v>
      </c>
      <c r="AB2704">
        <v>472991.02</v>
      </c>
      <c r="AC2704">
        <v>707650.41</v>
      </c>
      <c r="AD2704">
        <v>42569191.799999997</v>
      </c>
      <c r="AE2704" s="1" t="s">
        <v>55</v>
      </c>
      <c r="AF2704" s="2">
        <v>46178</v>
      </c>
      <c r="AG2704" s="2">
        <v>45957</v>
      </c>
      <c r="AH2704" s="2"/>
      <c r="AI2704" s="1" t="s">
        <v>91</v>
      </c>
      <c r="AJ2704" s="1" t="s">
        <v>92</v>
      </c>
    </row>
    <row r="2705" spans="1:36">
      <c r="A2705" s="1" t="s">
        <v>15118</v>
      </c>
      <c r="B2705" s="1" t="s">
        <v>15119</v>
      </c>
      <c r="C2705" s="1" t="s">
        <v>15120</v>
      </c>
      <c r="D2705" s="1" t="s">
        <v>355</v>
      </c>
      <c r="E2705" s="1" t="s">
        <v>62</v>
      </c>
      <c r="F2705" s="1" t="s">
        <v>123</v>
      </c>
      <c r="G2705" s="1" t="s">
        <v>200</v>
      </c>
      <c r="H2705" s="1" t="s">
        <v>43</v>
      </c>
      <c r="I2705" s="1" t="s">
        <v>44</v>
      </c>
      <c r="J2705" t="s">
        <v>45</v>
      </c>
      <c r="K2705" t="s">
        <v>46</v>
      </c>
      <c r="L2705" s="1" t="s">
        <v>15121</v>
      </c>
      <c r="M2705" s="1" t="s">
        <v>100</v>
      </c>
      <c r="N2705" s="1" t="s">
        <v>194</v>
      </c>
      <c r="O2705" s="1" t="s">
        <v>15122</v>
      </c>
      <c r="P2705" s="1" t="s">
        <v>15123</v>
      </c>
      <c r="Q2705">
        <v>265</v>
      </c>
      <c r="R2705">
        <v>53</v>
      </c>
      <c r="S2705">
        <v>212</v>
      </c>
      <c r="T2705">
        <v>75</v>
      </c>
      <c r="U2705">
        <v>22</v>
      </c>
      <c r="V2705">
        <v>450</v>
      </c>
      <c r="W2705" s="1" t="s">
        <v>249</v>
      </c>
      <c r="X2705" s="1" t="s">
        <v>375</v>
      </c>
      <c r="Y2705" s="1" t="s">
        <v>54</v>
      </c>
      <c r="Z2705">
        <v>6</v>
      </c>
      <c r="AA2705" s="2">
        <v>45997</v>
      </c>
      <c r="AB2705">
        <v>148082.68</v>
      </c>
      <c r="AC2705">
        <v>189022.24</v>
      </c>
      <c r="AD2705">
        <v>39241910.200000003</v>
      </c>
      <c r="AE2705" s="1" t="s">
        <v>55</v>
      </c>
      <c r="AF2705" s="2">
        <v>46190</v>
      </c>
      <c r="AG2705" s="2">
        <v>46012</v>
      </c>
      <c r="AH2705" s="2"/>
      <c r="AI2705" s="1" t="s">
        <v>91</v>
      </c>
      <c r="AJ2705" s="1" t="s">
        <v>92</v>
      </c>
    </row>
    <row r="2706" spans="1:36">
      <c r="A2706" s="1" t="s">
        <v>15124</v>
      </c>
      <c r="B2706" s="1" t="s">
        <v>15125</v>
      </c>
      <c r="C2706" s="1" t="s">
        <v>15126</v>
      </c>
      <c r="D2706" s="1" t="s">
        <v>613</v>
      </c>
      <c r="E2706" s="1" t="s">
        <v>40</v>
      </c>
      <c r="F2706" s="1" t="s">
        <v>97</v>
      </c>
      <c r="G2706" s="1" t="s">
        <v>98</v>
      </c>
      <c r="H2706" s="1" t="s">
        <v>43</v>
      </c>
      <c r="I2706" s="1" t="s">
        <v>44</v>
      </c>
      <c r="J2706" t="s">
        <v>65</v>
      </c>
      <c r="K2706" t="s">
        <v>66</v>
      </c>
      <c r="L2706" s="1" t="s">
        <v>171</v>
      </c>
      <c r="M2706" s="1" t="s">
        <v>68</v>
      </c>
      <c r="N2706" s="1" t="s">
        <v>278</v>
      </c>
      <c r="O2706" s="1" t="s">
        <v>15127</v>
      </c>
      <c r="P2706" s="1" t="s">
        <v>15128</v>
      </c>
      <c r="Q2706">
        <v>22</v>
      </c>
      <c r="R2706">
        <v>3</v>
      </c>
      <c r="S2706">
        <v>19</v>
      </c>
      <c r="T2706">
        <v>40</v>
      </c>
      <c r="U2706">
        <v>16</v>
      </c>
      <c r="V2706">
        <v>200</v>
      </c>
      <c r="W2706" s="1" t="s">
        <v>181</v>
      </c>
      <c r="X2706" s="1" t="s">
        <v>182</v>
      </c>
      <c r="Y2706" s="1" t="s">
        <v>54</v>
      </c>
      <c r="Z2706">
        <v>7</v>
      </c>
      <c r="AA2706" s="2">
        <v>46144</v>
      </c>
      <c r="AB2706">
        <v>118761.03</v>
      </c>
      <c r="AC2706">
        <v>182666.34</v>
      </c>
      <c r="AD2706">
        <v>2612742.66</v>
      </c>
      <c r="AE2706" s="1" t="s">
        <v>55</v>
      </c>
      <c r="AF2706" s="2">
        <v>46187</v>
      </c>
      <c r="AG2706" s="2">
        <v>46147</v>
      </c>
      <c r="AH2706" s="2"/>
      <c r="AI2706" s="1" t="s">
        <v>129</v>
      </c>
      <c r="AJ2706" s="1" t="s">
        <v>57</v>
      </c>
    </row>
    <row r="2707" spans="1:36">
      <c r="A2707" s="1" t="s">
        <v>15129</v>
      </c>
      <c r="B2707" s="1" t="s">
        <v>15130</v>
      </c>
      <c r="C2707" s="1" t="s">
        <v>15131</v>
      </c>
      <c r="D2707" s="1" t="s">
        <v>1678</v>
      </c>
      <c r="E2707" s="1" t="s">
        <v>335</v>
      </c>
      <c r="F2707" s="1" t="s">
        <v>97</v>
      </c>
      <c r="G2707" s="1" t="s">
        <v>98</v>
      </c>
      <c r="H2707" s="1" t="s">
        <v>43</v>
      </c>
      <c r="I2707" s="1" t="s">
        <v>44</v>
      </c>
      <c r="J2707" t="s">
        <v>65</v>
      </c>
      <c r="K2707" t="s">
        <v>66</v>
      </c>
      <c r="L2707" s="1" t="s">
        <v>15132</v>
      </c>
      <c r="M2707" s="1" t="s">
        <v>48</v>
      </c>
      <c r="N2707" s="1" t="s">
        <v>49</v>
      </c>
      <c r="O2707" s="1" t="s">
        <v>15133</v>
      </c>
      <c r="P2707" s="1" t="s">
        <v>15134</v>
      </c>
      <c r="Q2707">
        <v>151</v>
      </c>
      <c r="R2707">
        <v>50</v>
      </c>
      <c r="S2707">
        <v>101</v>
      </c>
      <c r="T2707">
        <v>20</v>
      </c>
      <c r="U2707">
        <v>10</v>
      </c>
      <c r="V2707">
        <v>200</v>
      </c>
      <c r="W2707" s="1" t="s">
        <v>52</v>
      </c>
      <c r="X2707" s="1" t="s">
        <v>53</v>
      </c>
      <c r="Y2707" s="1" t="s">
        <v>54</v>
      </c>
      <c r="Z2707">
        <v>3</v>
      </c>
      <c r="AA2707" s="2">
        <v>45798</v>
      </c>
      <c r="AB2707">
        <v>208508.99</v>
      </c>
      <c r="AC2707">
        <v>313847.93</v>
      </c>
      <c r="AD2707">
        <v>31484857.489999998</v>
      </c>
      <c r="AE2707" s="1" t="s">
        <v>55</v>
      </c>
      <c r="AF2707" s="2">
        <v>46175</v>
      </c>
      <c r="AG2707" s="2">
        <v>45804</v>
      </c>
      <c r="AH2707" s="2"/>
      <c r="AI2707" s="1" t="s">
        <v>91</v>
      </c>
      <c r="AJ2707" s="1" t="s">
        <v>92</v>
      </c>
    </row>
    <row r="2708" spans="1:36">
      <c r="A2708" s="1" t="s">
        <v>15135</v>
      </c>
      <c r="B2708" s="1" t="s">
        <v>15136</v>
      </c>
      <c r="C2708" s="1" t="s">
        <v>15137</v>
      </c>
      <c r="D2708" s="1" t="s">
        <v>887</v>
      </c>
      <c r="E2708" s="1" t="s">
        <v>714</v>
      </c>
      <c r="F2708" s="1" t="s">
        <v>97</v>
      </c>
      <c r="G2708" s="1" t="s">
        <v>715</v>
      </c>
      <c r="H2708" s="1" t="s">
        <v>43</v>
      </c>
      <c r="I2708" s="1" t="s">
        <v>44</v>
      </c>
      <c r="J2708" t="s">
        <v>82</v>
      </c>
      <c r="K2708" t="s">
        <v>83</v>
      </c>
      <c r="L2708" s="1" t="s">
        <v>15138</v>
      </c>
      <c r="M2708" s="1" t="s">
        <v>139</v>
      </c>
      <c r="N2708" s="1" t="s">
        <v>236</v>
      </c>
      <c r="O2708" s="1" t="s">
        <v>15139</v>
      </c>
      <c r="P2708" s="1" t="s">
        <v>15140</v>
      </c>
      <c r="Q2708">
        <v>0</v>
      </c>
      <c r="R2708">
        <v>0</v>
      </c>
      <c r="S2708">
        <v>0</v>
      </c>
      <c r="T2708">
        <v>10</v>
      </c>
      <c r="U2708">
        <v>5</v>
      </c>
      <c r="V2708">
        <v>80</v>
      </c>
      <c r="W2708" s="1" t="s">
        <v>161</v>
      </c>
      <c r="X2708" s="1" t="s">
        <v>162</v>
      </c>
      <c r="Y2708" s="1" t="s">
        <v>54</v>
      </c>
      <c r="Z2708">
        <v>9</v>
      </c>
      <c r="AA2708" s="2">
        <v>45897</v>
      </c>
      <c r="AB2708">
        <v>42490.2</v>
      </c>
      <c r="AC2708">
        <v>58795.27</v>
      </c>
      <c r="AD2708">
        <v>0</v>
      </c>
      <c r="AE2708" s="1" t="s">
        <v>55</v>
      </c>
      <c r="AF2708" s="2">
        <v>46191</v>
      </c>
      <c r="AG2708" s="2">
        <v>45903</v>
      </c>
      <c r="AH2708" s="2"/>
      <c r="AI2708" s="1" t="s">
        <v>56</v>
      </c>
      <c r="AJ2708" s="1" t="s">
        <v>57</v>
      </c>
    </row>
    <row r="2709" spans="1:36">
      <c r="A2709" s="1" t="s">
        <v>15141</v>
      </c>
      <c r="B2709" s="1" t="s">
        <v>15142</v>
      </c>
      <c r="C2709" s="1" t="s">
        <v>15143</v>
      </c>
      <c r="D2709" s="1" t="s">
        <v>303</v>
      </c>
      <c r="E2709" s="1" t="s">
        <v>146</v>
      </c>
      <c r="F2709" s="1" t="s">
        <v>63</v>
      </c>
      <c r="G2709" s="1" t="s">
        <v>304</v>
      </c>
      <c r="H2709" s="1" t="s">
        <v>43</v>
      </c>
      <c r="I2709" s="1" t="s">
        <v>44</v>
      </c>
      <c r="J2709" t="s">
        <v>82</v>
      </c>
      <c r="K2709" t="s">
        <v>83</v>
      </c>
      <c r="L2709" s="1" t="s">
        <v>15144</v>
      </c>
      <c r="M2709" s="1" t="s">
        <v>126</v>
      </c>
      <c r="N2709" s="1" t="s">
        <v>101</v>
      </c>
      <c r="O2709" s="1" t="s">
        <v>15145</v>
      </c>
      <c r="P2709" s="1" t="s">
        <v>15146</v>
      </c>
      <c r="Q2709">
        <v>3</v>
      </c>
      <c r="R2709">
        <v>0</v>
      </c>
      <c r="S2709">
        <v>3</v>
      </c>
      <c r="T2709">
        <v>60</v>
      </c>
      <c r="U2709">
        <v>24</v>
      </c>
      <c r="V2709">
        <v>240</v>
      </c>
      <c r="W2709" s="1" t="s">
        <v>88</v>
      </c>
      <c r="X2709" s="1" t="s">
        <v>89</v>
      </c>
      <c r="Y2709" s="1" t="s">
        <v>90</v>
      </c>
      <c r="Z2709">
        <v>32</v>
      </c>
      <c r="AA2709" s="2">
        <v>46021</v>
      </c>
      <c r="AB2709">
        <v>161364.67000000001</v>
      </c>
      <c r="AC2709">
        <v>192574.17</v>
      </c>
      <c r="AD2709">
        <v>484094.01</v>
      </c>
      <c r="AE2709" s="1" t="s">
        <v>55</v>
      </c>
      <c r="AF2709" s="2">
        <v>46198</v>
      </c>
      <c r="AG2709" s="2">
        <v>46025</v>
      </c>
      <c r="AH2709" s="2">
        <v>46269</v>
      </c>
      <c r="AI2709" s="1" t="s">
        <v>129</v>
      </c>
      <c r="AJ2709" s="1" t="s">
        <v>57</v>
      </c>
    </row>
    <row r="2710" spans="1:36">
      <c r="A2710" s="1" t="s">
        <v>15147</v>
      </c>
      <c r="B2710" s="1" t="s">
        <v>15148</v>
      </c>
      <c r="C2710" s="1" t="s">
        <v>15149</v>
      </c>
      <c r="D2710" s="1" t="s">
        <v>378</v>
      </c>
      <c r="E2710" s="1" t="s">
        <v>110</v>
      </c>
      <c r="F2710" s="1" t="s">
        <v>63</v>
      </c>
      <c r="G2710" s="1" t="s">
        <v>384</v>
      </c>
      <c r="H2710" s="1" t="s">
        <v>43</v>
      </c>
      <c r="I2710" s="1" t="s">
        <v>44</v>
      </c>
      <c r="J2710" t="s">
        <v>82</v>
      </c>
      <c r="K2710" t="s">
        <v>83</v>
      </c>
      <c r="L2710" s="1" t="s">
        <v>4807</v>
      </c>
      <c r="M2710" s="1" t="s">
        <v>114</v>
      </c>
      <c r="N2710" s="1" t="s">
        <v>278</v>
      </c>
      <c r="O2710" s="1" t="s">
        <v>15150</v>
      </c>
      <c r="P2710" s="1" t="s">
        <v>15151</v>
      </c>
      <c r="Q2710">
        <v>53</v>
      </c>
      <c r="R2710">
        <v>14</v>
      </c>
      <c r="S2710">
        <v>39</v>
      </c>
      <c r="T2710">
        <v>15</v>
      </c>
      <c r="U2710">
        <v>6</v>
      </c>
      <c r="V2710">
        <v>60</v>
      </c>
      <c r="W2710" s="1" t="s">
        <v>151</v>
      </c>
      <c r="X2710" s="1" t="s">
        <v>152</v>
      </c>
      <c r="Y2710" s="1" t="s">
        <v>153</v>
      </c>
      <c r="Z2710">
        <v>37</v>
      </c>
      <c r="AA2710" s="2">
        <v>46169</v>
      </c>
      <c r="AB2710">
        <v>117463</v>
      </c>
      <c r="AC2710">
        <v>146003.01</v>
      </c>
      <c r="AD2710">
        <v>6225539</v>
      </c>
      <c r="AE2710" s="1" t="s">
        <v>55</v>
      </c>
      <c r="AF2710" s="2">
        <v>46201</v>
      </c>
      <c r="AG2710" s="2">
        <v>46173</v>
      </c>
      <c r="AH2710" s="2">
        <v>46743</v>
      </c>
      <c r="AI2710" s="1" t="s">
        <v>91</v>
      </c>
      <c r="AJ2710" s="1" t="s">
        <v>92</v>
      </c>
    </row>
    <row r="2711" spans="1:36">
      <c r="A2711" s="1" t="s">
        <v>15152</v>
      </c>
      <c r="B2711" s="1" t="s">
        <v>15153</v>
      </c>
      <c r="C2711" s="1" t="s">
        <v>15154</v>
      </c>
      <c r="D2711" s="1" t="s">
        <v>564</v>
      </c>
      <c r="E2711" s="1" t="s">
        <v>265</v>
      </c>
      <c r="F2711" s="1" t="s">
        <v>266</v>
      </c>
      <c r="G2711" s="1" t="s">
        <v>313</v>
      </c>
      <c r="H2711" s="1" t="s">
        <v>43</v>
      </c>
      <c r="I2711" s="1" t="s">
        <v>44</v>
      </c>
      <c r="J2711" t="s">
        <v>65</v>
      </c>
      <c r="K2711" t="s">
        <v>66</v>
      </c>
      <c r="L2711" s="1" t="s">
        <v>15155</v>
      </c>
      <c r="M2711" s="1" t="s">
        <v>48</v>
      </c>
      <c r="N2711" s="1" t="s">
        <v>49</v>
      </c>
      <c r="O2711" s="1" t="s">
        <v>15156</v>
      </c>
      <c r="P2711" s="1" t="s">
        <v>15157</v>
      </c>
      <c r="Q2711">
        <v>9</v>
      </c>
      <c r="R2711">
        <v>1</v>
      </c>
      <c r="S2711">
        <v>8</v>
      </c>
      <c r="T2711">
        <v>20</v>
      </c>
      <c r="U2711">
        <v>8</v>
      </c>
      <c r="V2711">
        <v>160</v>
      </c>
      <c r="W2711" s="1" t="s">
        <v>181</v>
      </c>
      <c r="X2711" s="1" t="s">
        <v>182</v>
      </c>
      <c r="Y2711" s="1" t="s">
        <v>54</v>
      </c>
      <c r="Z2711">
        <v>9</v>
      </c>
      <c r="AA2711" s="2">
        <v>45772</v>
      </c>
      <c r="AB2711">
        <v>526326.86</v>
      </c>
      <c r="AC2711">
        <v>615803.32999999996</v>
      </c>
      <c r="AD2711">
        <v>4736941.74</v>
      </c>
      <c r="AE2711" s="1" t="s">
        <v>55</v>
      </c>
      <c r="AF2711" s="2">
        <v>46200</v>
      </c>
      <c r="AG2711" s="2">
        <v>45776</v>
      </c>
      <c r="AH2711" s="2"/>
      <c r="AI2711" s="1" t="s">
        <v>129</v>
      </c>
      <c r="AJ2711" s="1" t="s">
        <v>57</v>
      </c>
    </row>
    <row r="2712" spans="1:36">
      <c r="A2712" s="1" t="s">
        <v>15158</v>
      </c>
      <c r="B2712" s="1" t="s">
        <v>15159</v>
      </c>
      <c r="C2712" s="1" t="s">
        <v>15160</v>
      </c>
      <c r="D2712" s="1" t="s">
        <v>844</v>
      </c>
      <c r="E2712" s="1" t="s">
        <v>275</v>
      </c>
      <c r="F2712" s="1" t="s">
        <v>622</v>
      </c>
      <c r="G2712" s="1" t="s">
        <v>693</v>
      </c>
      <c r="H2712" s="1" t="s">
        <v>43</v>
      </c>
      <c r="I2712" s="1" t="s">
        <v>44</v>
      </c>
      <c r="J2712" t="s">
        <v>65</v>
      </c>
      <c r="K2712" t="s">
        <v>66</v>
      </c>
      <c r="L2712" s="1" t="s">
        <v>7030</v>
      </c>
      <c r="M2712" s="1" t="s">
        <v>168</v>
      </c>
      <c r="N2712" s="1" t="s">
        <v>69</v>
      </c>
      <c r="O2712" s="1" t="s">
        <v>15161</v>
      </c>
      <c r="P2712" s="1" t="s">
        <v>15162</v>
      </c>
      <c r="Q2712">
        <v>20</v>
      </c>
      <c r="R2712">
        <v>3</v>
      </c>
      <c r="S2712">
        <v>17</v>
      </c>
      <c r="U2712">
        <v>12</v>
      </c>
      <c r="V2712">
        <v>400</v>
      </c>
      <c r="W2712" s="1" t="s">
        <v>181</v>
      </c>
      <c r="X2712" s="1" t="s">
        <v>182</v>
      </c>
      <c r="Y2712" s="1" t="s">
        <v>54</v>
      </c>
      <c r="Z2712">
        <v>7</v>
      </c>
      <c r="AA2712" s="2">
        <v>46017</v>
      </c>
      <c r="AB2712">
        <v>219928.1</v>
      </c>
      <c r="AC2712">
        <v>324966.71999999997</v>
      </c>
      <c r="AD2712">
        <v>4398562</v>
      </c>
      <c r="AE2712" s="1" t="s">
        <v>55</v>
      </c>
      <c r="AF2712" s="2">
        <v>46194</v>
      </c>
      <c r="AG2712" s="2">
        <v>46031</v>
      </c>
      <c r="AH2712" s="2"/>
      <c r="AI2712" s="1" t="s">
        <v>129</v>
      </c>
      <c r="AJ2712" s="1" t="s">
        <v>57</v>
      </c>
    </row>
    <row r="2713" spans="1:36">
      <c r="A2713" s="1" t="s">
        <v>15163</v>
      </c>
      <c r="B2713" s="1" t="s">
        <v>15164</v>
      </c>
      <c r="C2713" s="1" t="s">
        <v>15165</v>
      </c>
      <c r="D2713" s="1" t="s">
        <v>303</v>
      </c>
      <c r="E2713" s="1" t="s">
        <v>146</v>
      </c>
      <c r="F2713" s="1" t="s">
        <v>63</v>
      </c>
      <c r="G2713" s="1" t="s">
        <v>304</v>
      </c>
      <c r="H2713" s="1" t="s">
        <v>43</v>
      </c>
      <c r="I2713" s="1" t="s">
        <v>44</v>
      </c>
      <c r="J2713" t="s">
        <v>82</v>
      </c>
      <c r="K2713" t="s">
        <v>83</v>
      </c>
      <c r="L2713" s="1" t="s">
        <v>15166</v>
      </c>
      <c r="M2713" s="1" t="s">
        <v>85</v>
      </c>
      <c r="N2713" s="1" t="s">
        <v>203</v>
      </c>
      <c r="O2713" s="1" t="s">
        <v>15167</v>
      </c>
      <c r="P2713" s="1" t="s">
        <v>15168</v>
      </c>
      <c r="Q2713">
        <v>17</v>
      </c>
      <c r="R2713">
        <v>4</v>
      </c>
      <c r="S2713">
        <v>13</v>
      </c>
      <c r="T2713">
        <v>20</v>
      </c>
      <c r="U2713">
        <v>8</v>
      </c>
      <c r="V2713">
        <v>200</v>
      </c>
      <c r="W2713" s="1" t="s">
        <v>88</v>
      </c>
      <c r="X2713" s="1" t="s">
        <v>89</v>
      </c>
      <c r="Y2713" s="1" t="s">
        <v>90</v>
      </c>
      <c r="Z2713">
        <v>32</v>
      </c>
      <c r="AA2713" s="2">
        <v>45899</v>
      </c>
      <c r="AB2713">
        <v>72632.69</v>
      </c>
      <c r="AC2713">
        <v>100252.16</v>
      </c>
      <c r="AD2713">
        <v>1234755.73</v>
      </c>
      <c r="AE2713" s="1" t="s">
        <v>55</v>
      </c>
      <c r="AF2713" s="2">
        <v>46155</v>
      </c>
      <c r="AG2713" s="2">
        <v>45912</v>
      </c>
      <c r="AH2713" s="2">
        <v>46742</v>
      </c>
      <c r="AI2713" s="1" t="s">
        <v>129</v>
      </c>
      <c r="AJ2713" s="1" t="s">
        <v>57</v>
      </c>
    </row>
    <row r="2714" spans="1:36">
      <c r="A2714" s="1" t="s">
        <v>15169</v>
      </c>
      <c r="B2714" s="1" t="s">
        <v>15170</v>
      </c>
      <c r="C2714" s="1" t="s">
        <v>15171</v>
      </c>
      <c r="D2714" s="1" t="s">
        <v>413</v>
      </c>
      <c r="E2714" s="1" t="s">
        <v>146</v>
      </c>
      <c r="F2714" s="1" t="s">
        <v>244</v>
      </c>
      <c r="G2714" s="1" t="s">
        <v>245</v>
      </c>
      <c r="H2714" s="1" t="s">
        <v>43</v>
      </c>
      <c r="I2714" s="1" t="s">
        <v>44</v>
      </c>
      <c r="J2714" t="s">
        <v>82</v>
      </c>
      <c r="K2714" t="s">
        <v>83</v>
      </c>
      <c r="L2714" s="1" t="s">
        <v>3152</v>
      </c>
      <c r="M2714" s="1" t="s">
        <v>114</v>
      </c>
      <c r="N2714" s="1" t="s">
        <v>49</v>
      </c>
      <c r="O2714" s="1" t="s">
        <v>1283</v>
      </c>
      <c r="P2714" s="1" t="s">
        <v>15172</v>
      </c>
      <c r="Q2714">
        <v>209</v>
      </c>
      <c r="R2714">
        <v>28</v>
      </c>
      <c r="S2714">
        <v>181</v>
      </c>
      <c r="T2714">
        <v>100</v>
      </c>
      <c r="U2714">
        <v>40</v>
      </c>
      <c r="V2714">
        <v>800</v>
      </c>
      <c r="W2714" s="1" t="s">
        <v>88</v>
      </c>
      <c r="X2714" s="1" t="s">
        <v>89</v>
      </c>
      <c r="Y2714" s="1" t="s">
        <v>90</v>
      </c>
      <c r="Z2714">
        <v>31</v>
      </c>
      <c r="AA2714" s="2">
        <v>45990</v>
      </c>
      <c r="AB2714">
        <v>149540.07999999999</v>
      </c>
      <c r="AC2714">
        <v>221878.56</v>
      </c>
      <c r="AD2714">
        <v>31253876.719999999</v>
      </c>
      <c r="AE2714" s="1" t="s">
        <v>55</v>
      </c>
      <c r="AF2714" s="2">
        <v>46202</v>
      </c>
      <c r="AG2714" s="2">
        <v>46002</v>
      </c>
      <c r="AH2714" s="2"/>
      <c r="AI2714" s="1" t="s">
        <v>91</v>
      </c>
      <c r="AJ2714" s="1" t="s">
        <v>92</v>
      </c>
    </row>
    <row r="2715" spans="1:36">
      <c r="A2715" s="1" t="s">
        <v>15173</v>
      </c>
      <c r="B2715" s="1" t="s">
        <v>15174</v>
      </c>
      <c r="C2715" s="1" t="s">
        <v>15175</v>
      </c>
      <c r="D2715" s="1" t="s">
        <v>830</v>
      </c>
      <c r="E2715" s="1" t="s">
        <v>265</v>
      </c>
      <c r="F2715" s="1" t="s">
        <v>622</v>
      </c>
      <c r="G2715" s="1" t="s">
        <v>693</v>
      </c>
      <c r="H2715" s="1" t="s">
        <v>43</v>
      </c>
      <c r="I2715" s="1" t="s">
        <v>44</v>
      </c>
      <c r="J2715" t="s">
        <v>45</v>
      </c>
      <c r="K2715" t="s">
        <v>46</v>
      </c>
      <c r="L2715" s="1" t="s">
        <v>12300</v>
      </c>
      <c r="M2715" s="1" t="s">
        <v>100</v>
      </c>
      <c r="N2715" s="1" t="s">
        <v>101</v>
      </c>
      <c r="O2715" s="1" t="s">
        <v>15176</v>
      </c>
      <c r="P2715" s="1" t="s">
        <v>15177</v>
      </c>
      <c r="Q2715">
        <v>108</v>
      </c>
      <c r="R2715">
        <v>16</v>
      </c>
      <c r="S2715">
        <v>92</v>
      </c>
      <c r="T2715">
        <v>40</v>
      </c>
      <c r="U2715">
        <v>12</v>
      </c>
      <c r="V2715">
        <v>160</v>
      </c>
      <c r="W2715" s="1" t="s">
        <v>181</v>
      </c>
      <c r="X2715" s="1" t="s">
        <v>182</v>
      </c>
      <c r="Y2715" s="1" t="s">
        <v>54</v>
      </c>
      <c r="Z2715">
        <v>11</v>
      </c>
      <c r="AA2715" s="2">
        <v>45831</v>
      </c>
      <c r="AB2715">
        <v>683919.08</v>
      </c>
      <c r="AC2715">
        <v>1014061.95</v>
      </c>
      <c r="AD2715">
        <v>73863260.640000001</v>
      </c>
      <c r="AE2715" s="1" t="s">
        <v>55</v>
      </c>
      <c r="AF2715" s="2">
        <v>46150</v>
      </c>
      <c r="AG2715" s="2">
        <v>45836</v>
      </c>
      <c r="AH2715" s="2"/>
      <c r="AI2715" s="1" t="s">
        <v>91</v>
      </c>
      <c r="AJ2715" s="1" t="s">
        <v>92</v>
      </c>
    </row>
    <row r="2716" spans="1:36">
      <c r="A2716" s="1" t="s">
        <v>15178</v>
      </c>
      <c r="B2716" s="1" t="s">
        <v>15179</v>
      </c>
      <c r="C2716" s="1" t="s">
        <v>15180</v>
      </c>
      <c r="D2716" s="1" t="s">
        <v>2078</v>
      </c>
      <c r="E2716" s="1" t="s">
        <v>243</v>
      </c>
      <c r="F2716" s="1" t="s">
        <v>244</v>
      </c>
      <c r="G2716" s="1" t="s">
        <v>509</v>
      </c>
      <c r="H2716" s="1" t="s">
        <v>43</v>
      </c>
      <c r="I2716" s="1" t="s">
        <v>44</v>
      </c>
      <c r="J2716" t="s">
        <v>65</v>
      </c>
      <c r="K2716" t="s">
        <v>66</v>
      </c>
      <c r="L2716" s="1" t="s">
        <v>2422</v>
      </c>
      <c r="M2716" s="1" t="s">
        <v>48</v>
      </c>
      <c r="N2716" s="1" t="s">
        <v>278</v>
      </c>
      <c r="O2716" s="1" t="s">
        <v>15181</v>
      </c>
      <c r="P2716" s="1" t="s">
        <v>15182</v>
      </c>
      <c r="Q2716">
        <v>134</v>
      </c>
      <c r="R2716">
        <v>14</v>
      </c>
      <c r="S2716">
        <v>120</v>
      </c>
      <c r="T2716">
        <v>75</v>
      </c>
      <c r="U2716">
        <v>30</v>
      </c>
      <c r="V2716">
        <v>750</v>
      </c>
      <c r="W2716" s="1" t="s">
        <v>229</v>
      </c>
      <c r="X2716" s="1" t="s">
        <v>230</v>
      </c>
      <c r="Y2716" s="1" t="s">
        <v>153</v>
      </c>
      <c r="Z2716">
        <v>32</v>
      </c>
      <c r="AA2716" s="2">
        <v>46106</v>
      </c>
      <c r="AB2716">
        <v>242711.84</v>
      </c>
      <c r="AC2716">
        <v>298807.48</v>
      </c>
      <c r="AD2716">
        <v>32523386.559999999</v>
      </c>
      <c r="AE2716" s="1" t="s">
        <v>55</v>
      </c>
      <c r="AF2716" s="2">
        <v>46181</v>
      </c>
      <c r="AG2716" s="2">
        <v>46109</v>
      </c>
      <c r="AH2716" s="2"/>
      <c r="AI2716" s="1" t="s">
        <v>91</v>
      </c>
      <c r="AJ2716" s="1" t="s">
        <v>92</v>
      </c>
    </row>
    <row r="2717" spans="1:36">
      <c r="A2717" s="1" t="s">
        <v>15183</v>
      </c>
      <c r="B2717" s="1" t="s">
        <v>15184</v>
      </c>
      <c r="C2717" s="1" t="s">
        <v>15185</v>
      </c>
      <c r="D2717" s="1" t="s">
        <v>1087</v>
      </c>
      <c r="E2717" s="1" t="s">
        <v>79</v>
      </c>
      <c r="F2717" s="1" t="s">
        <v>80</v>
      </c>
      <c r="G2717" s="1" t="s">
        <v>176</v>
      </c>
      <c r="H2717" s="1" t="s">
        <v>43</v>
      </c>
      <c r="I2717" s="1" t="s">
        <v>44</v>
      </c>
      <c r="J2717" t="s">
        <v>45</v>
      </c>
      <c r="K2717" t="s">
        <v>46</v>
      </c>
      <c r="L2717" s="1" t="s">
        <v>15186</v>
      </c>
      <c r="M2717" s="1" t="s">
        <v>114</v>
      </c>
      <c r="N2717" s="1" t="s">
        <v>194</v>
      </c>
      <c r="O2717" s="1" t="s">
        <v>15187</v>
      </c>
      <c r="P2717" s="1" t="s">
        <v>15188</v>
      </c>
      <c r="Q2717">
        <v>267</v>
      </c>
      <c r="R2717">
        <v>66</v>
      </c>
      <c r="S2717">
        <v>201</v>
      </c>
      <c r="T2717">
        <v>30</v>
      </c>
      <c r="U2717">
        <v>12</v>
      </c>
      <c r="V2717">
        <v>180</v>
      </c>
      <c r="W2717" s="1" t="s">
        <v>249</v>
      </c>
      <c r="X2717" s="1" t="s">
        <v>375</v>
      </c>
      <c r="Y2717" s="1" t="s">
        <v>54</v>
      </c>
      <c r="Z2717">
        <v>7</v>
      </c>
      <c r="AA2717" s="2">
        <v>45700</v>
      </c>
      <c r="AB2717">
        <v>375858.26</v>
      </c>
      <c r="AC2717">
        <v>489268.52</v>
      </c>
      <c r="AD2717">
        <v>100354155.40000001</v>
      </c>
      <c r="AE2717" s="1" t="s">
        <v>55</v>
      </c>
      <c r="AF2717" s="2">
        <v>46171</v>
      </c>
      <c r="AG2717" s="2">
        <v>45705</v>
      </c>
      <c r="AH2717" s="2"/>
      <c r="AI2717" s="1" t="s">
        <v>410</v>
      </c>
      <c r="AJ2717" s="1" t="s">
        <v>92</v>
      </c>
    </row>
    <row r="2718" spans="1:36">
      <c r="A2718" s="1" t="s">
        <v>15189</v>
      </c>
      <c r="B2718" s="1" t="s">
        <v>15190</v>
      </c>
      <c r="C2718" s="1" t="s">
        <v>15191</v>
      </c>
      <c r="D2718" s="1" t="s">
        <v>327</v>
      </c>
      <c r="E2718" s="1" t="s">
        <v>40</v>
      </c>
      <c r="F2718" s="1" t="s">
        <v>123</v>
      </c>
      <c r="G2718" s="1" t="s">
        <v>124</v>
      </c>
      <c r="H2718" s="1" t="s">
        <v>43</v>
      </c>
      <c r="I2718" s="1" t="s">
        <v>44</v>
      </c>
      <c r="J2718" t="s">
        <v>45</v>
      </c>
      <c r="K2718" t="s">
        <v>46</v>
      </c>
      <c r="L2718" s="1" t="s">
        <v>7808</v>
      </c>
      <c r="M2718" s="1" t="s">
        <v>48</v>
      </c>
      <c r="N2718" s="1" t="s">
        <v>115</v>
      </c>
      <c r="O2718" s="1" t="s">
        <v>15192</v>
      </c>
      <c r="P2718" s="1" t="s">
        <v>15193</v>
      </c>
      <c r="Q2718">
        <v>20</v>
      </c>
      <c r="R2718">
        <v>0</v>
      </c>
      <c r="S2718">
        <v>20</v>
      </c>
      <c r="T2718">
        <v>50</v>
      </c>
      <c r="U2718">
        <v>25</v>
      </c>
      <c r="V2718">
        <v>300</v>
      </c>
      <c r="W2718" s="1" t="s">
        <v>249</v>
      </c>
      <c r="X2718" s="1" t="s">
        <v>375</v>
      </c>
      <c r="Y2718" s="1" t="s">
        <v>54</v>
      </c>
      <c r="Z2718">
        <v>5</v>
      </c>
      <c r="AA2718" s="2">
        <v>45896</v>
      </c>
      <c r="AB2718">
        <v>308588.23</v>
      </c>
      <c r="AC2718">
        <v>385901.14</v>
      </c>
      <c r="AD2718">
        <v>6171764.5999999996</v>
      </c>
      <c r="AE2718" s="1" t="s">
        <v>55</v>
      </c>
      <c r="AF2718" s="2">
        <v>46189</v>
      </c>
      <c r="AG2718" s="2">
        <v>45909</v>
      </c>
      <c r="AH2718" s="2"/>
      <c r="AI2718" s="1" t="s">
        <v>129</v>
      </c>
      <c r="AJ2718" s="1" t="s">
        <v>57</v>
      </c>
    </row>
    <row r="2719" spans="1:36">
      <c r="A2719" s="1" t="s">
        <v>15194</v>
      </c>
      <c r="B2719" s="1" t="s">
        <v>15195</v>
      </c>
      <c r="C2719" s="1" t="s">
        <v>15196</v>
      </c>
      <c r="D2719" s="1" t="s">
        <v>455</v>
      </c>
      <c r="E2719" s="1" t="s">
        <v>62</v>
      </c>
      <c r="F2719" s="1" t="s">
        <v>135</v>
      </c>
      <c r="G2719" s="1" t="s">
        <v>136</v>
      </c>
      <c r="H2719" s="1" t="s">
        <v>137</v>
      </c>
      <c r="I2719" s="1" t="s">
        <v>44</v>
      </c>
      <c r="J2719" t="s">
        <v>45</v>
      </c>
      <c r="K2719" t="s">
        <v>46</v>
      </c>
      <c r="L2719" s="1" t="s">
        <v>15197</v>
      </c>
      <c r="M2719" s="1" t="s">
        <v>139</v>
      </c>
      <c r="N2719" s="1" t="s">
        <v>178</v>
      </c>
      <c r="O2719" s="1" t="s">
        <v>15198</v>
      </c>
      <c r="P2719" s="1" t="s">
        <v>15199</v>
      </c>
      <c r="Q2719">
        <v>24</v>
      </c>
      <c r="R2719">
        <v>5</v>
      </c>
      <c r="S2719">
        <v>19</v>
      </c>
      <c r="T2719">
        <v>25</v>
      </c>
      <c r="U2719">
        <v>12</v>
      </c>
      <c r="V2719">
        <v>250</v>
      </c>
      <c r="W2719" s="1" t="s">
        <v>151</v>
      </c>
      <c r="X2719" s="1" t="s">
        <v>152</v>
      </c>
      <c r="Y2719" s="1" t="s">
        <v>153</v>
      </c>
      <c r="Z2719">
        <v>38</v>
      </c>
      <c r="AA2719" s="2">
        <v>45685</v>
      </c>
      <c r="AB2719">
        <v>32394.74</v>
      </c>
      <c r="AC2719">
        <v>50186.239999999998</v>
      </c>
      <c r="AD2719">
        <v>777473.76</v>
      </c>
      <c r="AE2719" s="1" t="s">
        <v>55</v>
      </c>
      <c r="AF2719" s="2">
        <v>46150</v>
      </c>
      <c r="AG2719" s="2">
        <v>45694</v>
      </c>
      <c r="AH2719" s="2">
        <v>46542</v>
      </c>
      <c r="AI2719" s="1" t="s">
        <v>129</v>
      </c>
      <c r="AJ2719" s="1" t="s">
        <v>57</v>
      </c>
    </row>
    <row r="2720" spans="1:36">
      <c r="A2720" s="1" t="s">
        <v>15200</v>
      </c>
      <c r="B2720" s="1" t="s">
        <v>15201</v>
      </c>
      <c r="C2720" s="1" t="s">
        <v>15202</v>
      </c>
      <c r="D2720" s="1" t="s">
        <v>621</v>
      </c>
      <c r="E2720" s="1" t="s">
        <v>265</v>
      </c>
      <c r="F2720" s="1" t="s">
        <v>622</v>
      </c>
      <c r="G2720" s="1" t="s">
        <v>693</v>
      </c>
      <c r="H2720" s="1" t="s">
        <v>43</v>
      </c>
      <c r="I2720" s="1" t="s">
        <v>44</v>
      </c>
      <c r="J2720" t="s">
        <v>45</v>
      </c>
      <c r="K2720" t="s">
        <v>46</v>
      </c>
      <c r="L2720" s="1" t="s">
        <v>8402</v>
      </c>
      <c r="M2720" s="1" t="s">
        <v>68</v>
      </c>
      <c r="N2720" s="1" t="s">
        <v>178</v>
      </c>
      <c r="O2720" s="1" t="s">
        <v>15203</v>
      </c>
      <c r="P2720" s="1" t="s">
        <v>12013</v>
      </c>
      <c r="Q2720">
        <v>0</v>
      </c>
      <c r="R2720">
        <v>0</v>
      </c>
      <c r="S2720">
        <v>0</v>
      </c>
      <c r="T2720">
        <v>100</v>
      </c>
      <c r="U2720">
        <v>30</v>
      </c>
      <c r="V2720">
        <v>1000</v>
      </c>
      <c r="W2720" s="1" t="s">
        <v>259</v>
      </c>
      <c r="X2720" s="1" t="s">
        <v>260</v>
      </c>
      <c r="Y2720" s="1" t="s">
        <v>54</v>
      </c>
      <c r="Z2720">
        <v>8</v>
      </c>
      <c r="AA2720" s="2">
        <v>45934</v>
      </c>
      <c r="AB2720">
        <v>560322.68999999994</v>
      </c>
      <c r="AC2720">
        <v>676408.48</v>
      </c>
      <c r="AD2720">
        <v>0</v>
      </c>
      <c r="AE2720" s="1" t="s">
        <v>55</v>
      </c>
      <c r="AF2720" s="2">
        <v>46173</v>
      </c>
      <c r="AG2720" s="2">
        <v>45941</v>
      </c>
      <c r="AH2720" s="2"/>
      <c r="AI2720" s="1" t="s">
        <v>56</v>
      </c>
      <c r="AJ2720" s="1" t="s">
        <v>57</v>
      </c>
    </row>
    <row r="2721" spans="1:36">
      <c r="A2721" s="1" t="s">
        <v>15204</v>
      </c>
      <c r="B2721" s="1" t="s">
        <v>15205</v>
      </c>
      <c r="C2721" s="1" t="s">
        <v>15206</v>
      </c>
      <c r="D2721" s="1" t="s">
        <v>355</v>
      </c>
      <c r="E2721" s="1" t="s">
        <v>62</v>
      </c>
      <c r="F2721" s="1" t="s">
        <v>123</v>
      </c>
      <c r="G2721" s="1" t="s">
        <v>124</v>
      </c>
      <c r="H2721" s="1" t="s">
        <v>43</v>
      </c>
      <c r="I2721" s="1" t="s">
        <v>44</v>
      </c>
      <c r="J2721" t="s">
        <v>82</v>
      </c>
      <c r="K2721" t="s">
        <v>83</v>
      </c>
      <c r="L2721" s="1" t="s">
        <v>4865</v>
      </c>
      <c r="M2721" s="1" t="s">
        <v>114</v>
      </c>
      <c r="N2721" s="1" t="s">
        <v>69</v>
      </c>
      <c r="O2721" s="1" t="s">
        <v>15207</v>
      </c>
      <c r="P2721" s="1" t="s">
        <v>15208</v>
      </c>
      <c r="Q2721">
        <v>61</v>
      </c>
      <c r="R2721">
        <v>13</v>
      </c>
      <c r="S2721">
        <v>48</v>
      </c>
      <c r="T2721">
        <v>10</v>
      </c>
      <c r="U2721">
        <v>5</v>
      </c>
      <c r="V2721">
        <v>50</v>
      </c>
      <c r="W2721" s="1" t="s">
        <v>88</v>
      </c>
      <c r="X2721" s="1" t="s">
        <v>89</v>
      </c>
      <c r="Y2721" s="1" t="s">
        <v>90</v>
      </c>
      <c r="Z2721">
        <v>27</v>
      </c>
      <c r="AA2721" s="2">
        <v>45977</v>
      </c>
      <c r="AB2721">
        <v>322136.39</v>
      </c>
      <c r="AC2721">
        <v>462300.3</v>
      </c>
      <c r="AD2721">
        <v>19650319.789999999</v>
      </c>
      <c r="AE2721" s="1" t="s">
        <v>55</v>
      </c>
      <c r="AF2721" s="2">
        <v>46202</v>
      </c>
      <c r="AG2721" s="2">
        <v>45990</v>
      </c>
      <c r="AH2721" s="2"/>
      <c r="AI2721" s="1" t="s">
        <v>410</v>
      </c>
      <c r="AJ2721" s="1" t="s">
        <v>92</v>
      </c>
    </row>
    <row r="2722" spans="1:36">
      <c r="A2722" s="1" t="s">
        <v>15209</v>
      </c>
      <c r="B2722" s="1" t="s">
        <v>15210</v>
      </c>
      <c r="C2722" s="1" t="s">
        <v>15211</v>
      </c>
      <c r="D2722" s="1" t="s">
        <v>426</v>
      </c>
      <c r="E2722" s="1" t="s">
        <v>146</v>
      </c>
      <c r="F2722" s="1" t="s">
        <v>266</v>
      </c>
      <c r="G2722" s="1" t="s">
        <v>313</v>
      </c>
      <c r="H2722" s="1" t="s">
        <v>43</v>
      </c>
      <c r="I2722" s="1" t="s">
        <v>44</v>
      </c>
      <c r="J2722" t="s">
        <v>45</v>
      </c>
      <c r="K2722" t="s">
        <v>46</v>
      </c>
      <c r="L2722" s="1" t="s">
        <v>15212</v>
      </c>
      <c r="M2722" s="1" t="s">
        <v>139</v>
      </c>
      <c r="N2722" s="1" t="s">
        <v>115</v>
      </c>
      <c r="O2722" s="1" t="s">
        <v>15213</v>
      </c>
      <c r="P2722" s="1" t="s">
        <v>15214</v>
      </c>
      <c r="Q2722">
        <v>41</v>
      </c>
      <c r="R2722">
        <v>5</v>
      </c>
      <c r="S2722">
        <v>36</v>
      </c>
      <c r="T2722">
        <v>20</v>
      </c>
      <c r="U2722">
        <v>10</v>
      </c>
      <c r="V2722">
        <v>100</v>
      </c>
      <c r="W2722" s="1" t="s">
        <v>181</v>
      </c>
      <c r="X2722" s="1" t="s">
        <v>182</v>
      </c>
      <c r="Y2722" s="1" t="s">
        <v>54</v>
      </c>
      <c r="Z2722">
        <v>7</v>
      </c>
      <c r="AA2722" s="2">
        <v>45767</v>
      </c>
      <c r="AB2722">
        <v>175400.38</v>
      </c>
      <c r="AC2722">
        <v>253069.27</v>
      </c>
      <c r="AD2722">
        <v>7191415.5800000001</v>
      </c>
      <c r="AE2722" s="1" t="s">
        <v>55</v>
      </c>
      <c r="AF2722" s="2">
        <v>46168</v>
      </c>
      <c r="AG2722" s="2">
        <v>45780</v>
      </c>
      <c r="AH2722" s="2"/>
      <c r="AI2722" s="1" t="s">
        <v>91</v>
      </c>
      <c r="AJ2722" s="1" t="s">
        <v>92</v>
      </c>
    </row>
    <row r="2723" spans="1:36">
      <c r="A2723" s="1" t="s">
        <v>15215</v>
      </c>
      <c r="B2723" s="1" t="s">
        <v>15216</v>
      </c>
      <c r="C2723" s="1" t="s">
        <v>15217</v>
      </c>
      <c r="D2723" s="1" t="s">
        <v>225</v>
      </c>
      <c r="E2723" s="1" t="s">
        <v>40</v>
      </c>
      <c r="F2723" s="1" t="s">
        <v>123</v>
      </c>
      <c r="G2723" s="1" t="s">
        <v>200</v>
      </c>
      <c r="H2723" s="1" t="s">
        <v>43</v>
      </c>
      <c r="I2723" s="1" t="s">
        <v>44</v>
      </c>
      <c r="J2723" t="s">
        <v>65</v>
      </c>
      <c r="K2723" t="s">
        <v>66</v>
      </c>
      <c r="L2723" s="1" t="s">
        <v>15218</v>
      </c>
      <c r="M2723" s="1" t="s">
        <v>168</v>
      </c>
      <c r="N2723" s="1" t="s">
        <v>203</v>
      </c>
      <c r="O2723" s="1" t="s">
        <v>15219</v>
      </c>
      <c r="P2723" s="1" t="s">
        <v>15220</v>
      </c>
      <c r="Q2723">
        <v>51</v>
      </c>
      <c r="R2723">
        <v>11</v>
      </c>
      <c r="S2723">
        <v>40</v>
      </c>
      <c r="T2723">
        <v>10</v>
      </c>
      <c r="U2723">
        <v>4</v>
      </c>
      <c r="V2723">
        <v>80</v>
      </c>
      <c r="W2723" s="1" t="s">
        <v>52</v>
      </c>
      <c r="X2723" s="1" t="s">
        <v>53</v>
      </c>
      <c r="Y2723" s="1" t="s">
        <v>54</v>
      </c>
      <c r="Z2723">
        <v>2</v>
      </c>
      <c r="AA2723" s="2">
        <v>45689</v>
      </c>
      <c r="AB2723">
        <v>517293.14</v>
      </c>
      <c r="AC2723">
        <v>647038.06999999995</v>
      </c>
      <c r="AD2723">
        <v>26381950.140000001</v>
      </c>
      <c r="AE2723" s="1" t="s">
        <v>55</v>
      </c>
      <c r="AF2723" s="2">
        <v>46156</v>
      </c>
      <c r="AG2723" s="2">
        <v>45702</v>
      </c>
      <c r="AH2723" s="2"/>
      <c r="AI2723" s="1" t="s">
        <v>91</v>
      </c>
      <c r="AJ2723" s="1" t="s">
        <v>92</v>
      </c>
    </row>
    <row r="2724" spans="1:36">
      <c r="A2724" s="1" t="s">
        <v>15221</v>
      </c>
      <c r="B2724" s="1" t="s">
        <v>15222</v>
      </c>
      <c r="C2724" s="1"/>
      <c r="D2724" s="1" t="s">
        <v>426</v>
      </c>
      <c r="E2724" s="1" t="s">
        <v>146</v>
      </c>
      <c r="F2724" s="1" t="s">
        <v>266</v>
      </c>
      <c r="G2724" s="1" t="s">
        <v>276</v>
      </c>
      <c r="H2724" s="1" t="s">
        <v>43</v>
      </c>
      <c r="I2724" s="1" t="s">
        <v>201</v>
      </c>
      <c r="J2724" t="s">
        <v>65</v>
      </c>
      <c r="K2724" t="s">
        <v>66</v>
      </c>
      <c r="L2724" s="1" t="s">
        <v>5494</v>
      </c>
      <c r="M2724" s="1" t="s">
        <v>100</v>
      </c>
      <c r="N2724" s="1" t="s">
        <v>278</v>
      </c>
      <c r="O2724" s="1" t="s">
        <v>15223</v>
      </c>
      <c r="P2724" s="1" t="s">
        <v>15224</v>
      </c>
      <c r="Q2724">
        <v>47</v>
      </c>
      <c r="R2724">
        <v>8</v>
      </c>
      <c r="S2724">
        <v>39</v>
      </c>
      <c r="T2724">
        <v>10</v>
      </c>
      <c r="U2724">
        <v>3</v>
      </c>
      <c r="V2724">
        <v>80</v>
      </c>
      <c r="W2724" s="1" t="s">
        <v>229</v>
      </c>
      <c r="X2724" s="1" t="s">
        <v>230</v>
      </c>
      <c r="Y2724" s="1" t="s">
        <v>153</v>
      </c>
      <c r="Z2724">
        <v>31</v>
      </c>
      <c r="AA2724" s="2">
        <v>45898</v>
      </c>
      <c r="AB2724">
        <v>603898.98</v>
      </c>
      <c r="AC2724">
        <v>855591.03</v>
      </c>
      <c r="AD2724">
        <v>28383252.059999999</v>
      </c>
      <c r="AE2724" s="1" t="s">
        <v>55</v>
      </c>
      <c r="AF2724" s="2">
        <v>46146</v>
      </c>
      <c r="AG2724" s="2">
        <v>45900</v>
      </c>
      <c r="AH2724" s="2"/>
      <c r="AI2724" s="1" t="s">
        <v>91</v>
      </c>
      <c r="AJ2724" s="1" t="s">
        <v>92</v>
      </c>
    </row>
    <row r="2725" spans="1:36">
      <c r="A2725" s="1" t="s">
        <v>15225</v>
      </c>
      <c r="B2725" s="1" t="s">
        <v>15226</v>
      </c>
      <c r="C2725" s="1" t="s">
        <v>15227</v>
      </c>
      <c r="D2725" s="1" t="s">
        <v>1179</v>
      </c>
      <c r="E2725" s="1" t="s">
        <v>110</v>
      </c>
      <c r="F2725" s="1" t="s">
        <v>41</v>
      </c>
      <c r="G2725" s="1" t="s">
        <v>42</v>
      </c>
      <c r="H2725" s="1" t="s">
        <v>43</v>
      </c>
      <c r="I2725" s="1" t="s">
        <v>44</v>
      </c>
      <c r="J2725" t="s">
        <v>65</v>
      </c>
      <c r="K2725" t="s">
        <v>66</v>
      </c>
      <c r="L2725" s="1" t="s">
        <v>3949</v>
      </c>
      <c r="M2725" s="1" t="s">
        <v>100</v>
      </c>
      <c r="N2725" s="1" t="s">
        <v>101</v>
      </c>
      <c r="O2725" s="1" t="s">
        <v>15228</v>
      </c>
      <c r="P2725" s="1" t="s">
        <v>15229</v>
      </c>
      <c r="Q2725">
        <v>76</v>
      </c>
      <c r="R2725">
        <v>15</v>
      </c>
      <c r="S2725">
        <v>61</v>
      </c>
      <c r="T2725">
        <v>20</v>
      </c>
      <c r="U2725">
        <v>10</v>
      </c>
      <c r="V2725">
        <v>100</v>
      </c>
      <c r="W2725" s="1" t="s">
        <v>72</v>
      </c>
      <c r="X2725" s="1" t="s">
        <v>73</v>
      </c>
      <c r="Y2725" s="1" t="s">
        <v>74</v>
      </c>
      <c r="Z2725">
        <v>15</v>
      </c>
      <c r="AA2725" s="2">
        <v>46096</v>
      </c>
      <c r="AB2725">
        <v>42023.1</v>
      </c>
      <c r="AC2725">
        <v>48601.48</v>
      </c>
      <c r="AD2725">
        <v>3193755.6</v>
      </c>
      <c r="AE2725" s="1" t="s">
        <v>55</v>
      </c>
      <c r="AF2725" s="2">
        <v>46144</v>
      </c>
      <c r="AG2725" s="2">
        <v>46109</v>
      </c>
      <c r="AH2725" s="2"/>
      <c r="AI2725" s="1" t="s">
        <v>91</v>
      </c>
      <c r="AJ2725" s="1" t="s">
        <v>92</v>
      </c>
    </row>
    <row r="2726" spans="1:36">
      <c r="A2726" s="1" t="s">
        <v>15230</v>
      </c>
      <c r="B2726" s="1" t="s">
        <v>15231</v>
      </c>
      <c r="C2726" s="1" t="s">
        <v>15232</v>
      </c>
      <c r="D2726" s="1" t="s">
        <v>348</v>
      </c>
      <c r="E2726" s="1" t="s">
        <v>134</v>
      </c>
      <c r="F2726" s="1" t="s">
        <v>135</v>
      </c>
      <c r="G2726" s="1" t="s">
        <v>706</v>
      </c>
      <c r="H2726" s="1" t="s">
        <v>137</v>
      </c>
      <c r="I2726" s="1" t="s">
        <v>201</v>
      </c>
      <c r="J2726" t="s">
        <v>82</v>
      </c>
      <c r="K2726" t="s">
        <v>83</v>
      </c>
      <c r="L2726" s="1" t="s">
        <v>12528</v>
      </c>
      <c r="M2726" s="1" t="s">
        <v>114</v>
      </c>
      <c r="N2726" s="1" t="s">
        <v>69</v>
      </c>
      <c r="O2726" s="1" t="s">
        <v>15233</v>
      </c>
      <c r="P2726" s="1" t="s">
        <v>946</v>
      </c>
      <c r="Q2726">
        <v>16</v>
      </c>
      <c r="R2726">
        <v>4</v>
      </c>
      <c r="S2726">
        <v>12</v>
      </c>
      <c r="T2726">
        <v>15</v>
      </c>
      <c r="U2726">
        <v>4</v>
      </c>
      <c r="V2726">
        <v>150</v>
      </c>
      <c r="W2726" s="1" t="s">
        <v>161</v>
      </c>
      <c r="X2726" s="1" t="s">
        <v>162</v>
      </c>
      <c r="Y2726" s="1" t="s">
        <v>54</v>
      </c>
      <c r="Z2726">
        <v>9</v>
      </c>
      <c r="AA2726" s="2">
        <v>46094</v>
      </c>
      <c r="AB2726">
        <v>22212.43</v>
      </c>
      <c r="AC2726">
        <v>32716.799999999999</v>
      </c>
      <c r="AD2726">
        <v>355398.88</v>
      </c>
      <c r="AE2726" s="1" t="s">
        <v>55</v>
      </c>
      <c r="AF2726" s="2">
        <v>46191</v>
      </c>
      <c r="AG2726" s="2">
        <v>46100</v>
      </c>
      <c r="AH2726" s="2">
        <v>46549</v>
      </c>
      <c r="AI2726" s="1" t="s">
        <v>91</v>
      </c>
      <c r="AJ2726" s="1" t="s">
        <v>92</v>
      </c>
    </row>
    <row r="2727" spans="1:36">
      <c r="A2727" s="1" t="s">
        <v>15234</v>
      </c>
      <c r="B2727" s="1" t="s">
        <v>15235</v>
      </c>
      <c r="C2727" s="1" t="s">
        <v>15236</v>
      </c>
      <c r="D2727" s="1" t="s">
        <v>78</v>
      </c>
      <c r="E2727" s="1" t="s">
        <v>79</v>
      </c>
      <c r="F2727" s="1" t="s">
        <v>80</v>
      </c>
      <c r="G2727" s="1" t="s">
        <v>285</v>
      </c>
      <c r="H2727" s="1" t="s">
        <v>43</v>
      </c>
      <c r="I2727" s="1" t="s">
        <v>44</v>
      </c>
      <c r="J2727" t="s">
        <v>82</v>
      </c>
      <c r="K2727" t="s">
        <v>83</v>
      </c>
      <c r="L2727" s="1" t="s">
        <v>13530</v>
      </c>
      <c r="M2727" s="1" t="s">
        <v>168</v>
      </c>
      <c r="N2727" s="1" t="s">
        <v>236</v>
      </c>
      <c r="O2727" s="1" t="s">
        <v>15237</v>
      </c>
      <c r="P2727" s="1" t="s">
        <v>15238</v>
      </c>
      <c r="Q2727">
        <v>12</v>
      </c>
      <c r="R2727">
        <v>3</v>
      </c>
      <c r="S2727">
        <v>9</v>
      </c>
      <c r="T2727">
        <v>25</v>
      </c>
      <c r="U2727">
        <v>12</v>
      </c>
      <c r="V2727">
        <v>125</v>
      </c>
      <c r="W2727" s="1" t="s">
        <v>259</v>
      </c>
      <c r="X2727" s="1" t="s">
        <v>260</v>
      </c>
      <c r="Y2727" s="1" t="s">
        <v>54</v>
      </c>
      <c r="Z2727">
        <v>7</v>
      </c>
      <c r="AA2727" s="2">
        <v>46140</v>
      </c>
      <c r="AB2727">
        <v>1094645.08</v>
      </c>
      <c r="AC2727">
        <v>1604162.67</v>
      </c>
      <c r="AD2727">
        <v>13135740.960000001</v>
      </c>
      <c r="AE2727" s="1" t="s">
        <v>55</v>
      </c>
      <c r="AF2727" s="2">
        <v>46156</v>
      </c>
      <c r="AG2727" s="2">
        <v>46153</v>
      </c>
      <c r="AH2727" s="2"/>
      <c r="AI2727" s="1" t="s">
        <v>129</v>
      </c>
      <c r="AJ2727" s="1" t="s">
        <v>57</v>
      </c>
    </row>
    <row r="2728" spans="1:36">
      <c r="A2728" s="1" t="s">
        <v>15239</v>
      </c>
      <c r="B2728" s="1" t="s">
        <v>15240</v>
      </c>
      <c r="C2728" s="1" t="s">
        <v>15241</v>
      </c>
      <c r="D2728" s="1" t="s">
        <v>355</v>
      </c>
      <c r="E2728" s="1" t="s">
        <v>62</v>
      </c>
      <c r="F2728" s="1" t="s">
        <v>123</v>
      </c>
      <c r="G2728" s="1" t="s">
        <v>200</v>
      </c>
      <c r="H2728" s="1" t="s">
        <v>43</v>
      </c>
      <c r="I2728" s="1" t="s">
        <v>44</v>
      </c>
      <c r="J2728" t="s">
        <v>45</v>
      </c>
      <c r="K2728" t="s">
        <v>46</v>
      </c>
      <c r="L2728" s="1" t="s">
        <v>15242</v>
      </c>
      <c r="M2728" s="1" t="s">
        <v>139</v>
      </c>
      <c r="N2728" s="1" t="s">
        <v>278</v>
      </c>
      <c r="O2728" s="1" t="s">
        <v>15243</v>
      </c>
      <c r="P2728" s="1" t="s">
        <v>15244</v>
      </c>
      <c r="Q2728">
        <v>320</v>
      </c>
      <c r="R2728">
        <v>6</v>
      </c>
      <c r="S2728">
        <v>314</v>
      </c>
      <c r="T2728">
        <v>25</v>
      </c>
      <c r="U2728">
        <v>12</v>
      </c>
      <c r="V2728">
        <v>250</v>
      </c>
      <c r="W2728" s="1" t="s">
        <v>151</v>
      </c>
      <c r="X2728" s="1" t="s">
        <v>152</v>
      </c>
      <c r="Y2728" s="1" t="s">
        <v>153</v>
      </c>
      <c r="Z2728">
        <v>38</v>
      </c>
      <c r="AA2728" s="2">
        <v>46046</v>
      </c>
      <c r="AB2728">
        <v>207796.59</v>
      </c>
      <c r="AC2728">
        <v>267054.86</v>
      </c>
      <c r="AD2728">
        <v>66494908.799999997</v>
      </c>
      <c r="AE2728" s="1" t="s">
        <v>55</v>
      </c>
      <c r="AF2728" s="2">
        <v>46156</v>
      </c>
      <c r="AG2728" s="2">
        <v>46052</v>
      </c>
      <c r="AH2728" s="2"/>
      <c r="AI2728" s="1" t="s">
        <v>410</v>
      </c>
      <c r="AJ2728" s="1" t="s">
        <v>92</v>
      </c>
    </row>
    <row r="2729" spans="1:36">
      <c r="A2729" s="1" t="s">
        <v>15245</v>
      </c>
      <c r="B2729" s="1" t="s">
        <v>15246</v>
      </c>
      <c r="C2729" s="1" t="s">
        <v>15247</v>
      </c>
      <c r="D2729" s="1" t="s">
        <v>486</v>
      </c>
      <c r="E2729" s="1" t="s">
        <v>254</v>
      </c>
      <c r="F2729" s="1" t="s">
        <v>217</v>
      </c>
      <c r="G2729" s="1" t="s">
        <v>218</v>
      </c>
      <c r="H2729" s="1" t="s">
        <v>43</v>
      </c>
      <c r="I2729" s="1" t="s">
        <v>44</v>
      </c>
      <c r="J2729" t="s">
        <v>82</v>
      </c>
      <c r="K2729" t="s">
        <v>83</v>
      </c>
      <c r="L2729" s="1" t="s">
        <v>15248</v>
      </c>
      <c r="M2729" s="1" t="s">
        <v>85</v>
      </c>
      <c r="N2729" s="1" t="s">
        <v>101</v>
      </c>
      <c r="O2729" s="1" t="s">
        <v>15249</v>
      </c>
      <c r="P2729" s="1" t="s">
        <v>15250</v>
      </c>
      <c r="Q2729">
        <v>0</v>
      </c>
      <c r="R2729">
        <v>0</v>
      </c>
      <c r="S2729">
        <v>0</v>
      </c>
      <c r="T2729">
        <v>15</v>
      </c>
      <c r="U2729">
        <v>4</v>
      </c>
      <c r="V2729">
        <v>75</v>
      </c>
      <c r="W2729" s="1" t="s">
        <v>161</v>
      </c>
      <c r="X2729" s="1" t="s">
        <v>162</v>
      </c>
      <c r="Y2729" s="1" t="s">
        <v>54</v>
      </c>
      <c r="Z2729">
        <v>8</v>
      </c>
      <c r="AA2729" s="2">
        <v>45800</v>
      </c>
      <c r="AB2729">
        <v>162450.09</v>
      </c>
      <c r="AC2729">
        <v>229695.46</v>
      </c>
      <c r="AD2729">
        <v>0</v>
      </c>
      <c r="AE2729" s="1" t="s">
        <v>55</v>
      </c>
      <c r="AF2729" s="2">
        <v>46186</v>
      </c>
      <c r="AG2729" s="2">
        <v>45809</v>
      </c>
      <c r="AH2729" s="2"/>
      <c r="AI2729" s="1" t="s">
        <v>56</v>
      </c>
      <c r="AJ2729" s="1" t="s">
        <v>57</v>
      </c>
    </row>
    <row r="2730" spans="1:36">
      <c r="A2730" s="1" t="s">
        <v>15251</v>
      </c>
      <c r="B2730" s="1" t="s">
        <v>15252</v>
      </c>
      <c r="C2730" s="1" t="s">
        <v>15253</v>
      </c>
      <c r="D2730" s="1" t="s">
        <v>1179</v>
      </c>
      <c r="E2730" s="1" t="s">
        <v>110</v>
      </c>
      <c r="F2730" s="1" t="s">
        <v>41</v>
      </c>
      <c r="G2730" s="1" t="s">
        <v>42</v>
      </c>
      <c r="H2730" s="1" t="s">
        <v>43</v>
      </c>
      <c r="I2730" s="1" t="s">
        <v>44</v>
      </c>
      <c r="J2730" t="s">
        <v>65</v>
      </c>
      <c r="K2730" t="s">
        <v>66</v>
      </c>
      <c r="L2730" s="1" t="s">
        <v>2655</v>
      </c>
      <c r="M2730" s="1" t="s">
        <v>100</v>
      </c>
      <c r="N2730" s="1" t="s">
        <v>194</v>
      </c>
      <c r="O2730" s="1" t="s">
        <v>15254</v>
      </c>
      <c r="P2730" s="1" t="s">
        <v>15255</v>
      </c>
      <c r="Q2730">
        <v>571</v>
      </c>
      <c r="R2730">
        <v>171</v>
      </c>
      <c r="S2730">
        <v>400</v>
      </c>
      <c r="T2730">
        <v>75</v>
      </c>
      <c r="U2730">
        <v>37</v>
      </c>
      <c r="V2730">
        <v>600</v>
      </c>
      <c r="W2730" s="1" t="s">
        <v>444</v>
      </c>
      <c r="X2730" s="1" t="s">
        <v>445</v>
      </c>
      <c r="Y2730" s="1" t="s">
        <v>74</v>
      </c>
      <c r="Z2730">
        <v>18</v>
      </c>
      <c r="AA2730" s="2">
        <v>46177</v>
      </c>
      <c r="AB2730">
        <v>113605.03</v>
      </c>
      <c r="AC2730">
        <v>159473.92000000001</v>
      </c>
      <c r="AD2730">
        <v>64868472.130000003</v>
      </c>
      <c r="AE2730" s="1" t="s">
        <v>55</v>
      </c>
      <c r="AF2730" s="2">
        <v>46188</v>
      </c>
      <c r="AG2730" s="2">
        <v>46190</v>
      </c>
      <c r="AH2730" s="2"/>
      <c r="AI2730" s="1" t="s">
        <v>91</v>
      </c>
      <c r="AJ2730" s="1" t="s">
        <v>92</v>
      </c>
    </row>
    <row r="2731" spans="1:36">
      <c r="A2731" s="1" t="s">
        <v>15256</v>
      </c>
      <c r="B2731" s="1" t="s">
        <v>15257</v>
      </c>
      <c r="C2731" s="1" t="s">
        <v>15258</v>
      </c>
      <c r="D2731" s="1" t="s">
        <v>613</v>
      </c>
      <c r="E2731" s="1" t="s">
        <v>40</v>
      </c>
      <c r="F2731" s="1" t="s">
        <v>97</v>
      </c>
      <c r="G2731" s="1" t="s">
        <v>1110</v>
      </c>
      <c r="H2731" s="1" t="s">
        <v>43</v>
      </c>
      <c r="I2731" s="1" t="s">
        <v>44</v>
      </c>
      <c r="J2731" t="s">
        <v>82</v>
      </c>
      <c r="K2731" t="s">
        <v>83</v>
      </c>
      <c r="L2731" s="1" t="s">
        <v>138</v>
      </c>
      <c r="M2731" s="1" t="s">
        <v>139</v>
      </c>
      <c r="N2731" s="1" t="s">
        <v>115</v>
      </c>
      <c r="O2731" s="1" t="s">
        <v>15259</v>
      </c>
      <c r="P2731" s="1" t="s">
        <v>6457</v>
      </c>
      <c r="Q2731">
        <v>150</v>
      </c>
      <c r="R2731">
        <v>11</v>
      </c>
      <c r="S2731">
        <v>139</v>
      </c>
      <c r="T2731">
        <v>40</v>
      </c>
      <c r="U2731">
        <v>12</v>
      </c>
      <c r="V2731">
        <v>240</v>
      </c>
      <c r="W2731" s="1" t="s">
        <v>308</v>
      </c>
      <c r="X2731" s="1" t="s">
        <v>309</v>
      </c>
      <c r="Y2731" s="1" t="s">
        <v>74</v>
      </c>
      <c r="Z2731">
        <v>22</v>
      </c>
      <c r="AA2731" s="2">
        <v>45796</v>
      </c>
      <c r="AB2731">
        <v>188466.38</v>
      </c>
      <c r="AC2731">
        <v>259657.65</v>
      </c>
      <c r="AD2731">
        <v>28269957</v>
      </c>
      <c r="AE2731" s="1" t="s">
        <v>55</v>
      </c>
      <c r="AF2731" s="2">
        <v>46158</v>
      </c>
      <c r="AG2731" s="2">
        <v>45797</v>
      </c>
      <c r="AH2731" s="2"/>
      <c r="AI2731" s="1" t="s">
        <v>91</v>
      </c>
      <c r="AJ2731" s="1" t="s">
        <v>92</v>
      </c>
    </row>
    <row r="2732" spans="1:36">
      <c r="A2732" s="1" t="s">
        <v>15260</v>
      </c>
      <c r="B2732" s="1" t="s">
        <v>15261</v>
      </c>
      <c r="C2732" s="1" t="s">
        <v>15262</v>
      </c>
      <c r="D2732" s="1" t="s">
        <v>413</v>
      </c>
      <c r="E2732" s="1" t="s">
        <v>146</v>
      </c>
      <c r="F2732" s="1" t="s">
        <v>244</v>
      </c>
      <c r="G2732" s="1" t="s">
        <v>245</v>
      </c>
      <c r="H2732" s="1" t="s">
        <v>43</v>
      </c>
      <c r="I2732" s="1" t="s">
        <v>44</v>
      </c>
      <c r="J2732" t="s">
        <v>65</v>
      </c>
      <c r="K2732" t="s">
        <v>66</v>
      </c>
      <c r="L2732" s="1" t="s">
        <v>15263</v>
      </c>
      <c r="M2732" s="1" t="s">
        <v>48</v>
      </c>
      <c r="N2732" s="1" t="s">
        <v>101</v>
      </c>
      <c r="O2732" s="1" t="s">
        <v>15264</v>
      </c>
      <c r="P2732" s="1" t="s">
        <v>15265</v>
      </c>
      <c r="Q2732">
        <v>91</v>
      </c>
      <c r="R2732">
        <v>25</v>
      </c>
      <c r="S2732">
        <v>66</v>
      </c>
      <c r="T2732">
        <v>25</v>
      </c>
      <c r="U2732">
        <v>12</v>
      </c>
      <c r="V2732">
        <v>250</v>
      </c>
      <c r="W2732" s="1" t="s">
        <v>181</v>
      </c>
      <c r="X2732" s="1" t="s">
        <v>182</v>
      </c>
      <c r="Y2732" s="1" t="s">
        <v>54</v>
      </c>
      <c r="Z2732">
        <v>9</v>
      </c>
      <c r="AA2732" s="2">
        <v>45831</v>
      </c>
      <c r="AB2732">
        <v>58200.79</v>
      </c>
      <c r="AC2732">
        <v>83562.87</v>
      </c>
      <c r="AD2732">
        <v>5296271.8899999997</v>
      </c>
      <c r="AE2732" s="1" t="s">
        <v>55</v>
      </c>
      <c r="AF2732" s="2">
        <v>46166</v>
      </c>
      <c r="AG2732" s="2">
        <v>45835</v>
      </c>
      <c r="AH2732" s="2"/>
      <c r="AI2732" s="1" t="s">
        <v>91</v>
      </c>
      <c r="AJ2732" s="1" t="s">
        <v>92</v>
      </c>
    </row>
    <row r="2733" spans="1:36">
      <c r="A2733" s="1" t="s">
        <v>15266</v>
      </c>
      <c r="B2733" s="1" t="s">
        <v>15267</v>
      </c>
      <c r="C2733" s="1" t="s">
        <v>15268</v>
      </c>
      <c r="D2733" s="1" t="s">
        <v>378</v>
      </c>
      <c r="E2733" s="1" t="s">
        <v>110</v>
      </c>
      <c r="F2733" s="1" t="s">
        <v>63</v>
      </c>
      <c r="G2733" s="1" t="s">
        <v>384</v>
      </c>
      <c r="H2733" s="1" t="s">
        <v>43</v>
      </c>
      <c r="I2733" s="1" t="s">
        <v>44</v>
      </c>
      <c r="J2733" t="s">
        <v>82</v>
      </c>
      <c r="K2733" t="s">
        <v>83</v>
      </c>
      <c r="L2733" s="1" t="s">
        <v>15269</v>
      </c>
      <c r="M2733" s="1" t="s">
        <v>100</v>
      </c>
      <c r="N2733" s="1" t="s">
        <v>49</v>
      </c>
      <c r="O2733" s="1" t="s">
        <v>15270</v>
      </c>
      <c r="P2733" s="1" t="s">
        <v>15271</v>
      </c>
      <c r="Q2733">
        <v>257</v>
      </c>
      <c r="R2733">
        <v>21</v>
      </c>
      <c r="S2733">
        <v>236</v>
      </c>
      <c r="T2733">
        <v>60</v>
      </c>
      <c r="U2733">
        <v>24</v>
      </c>
      <c r="V2733">
        <v>300</v>
      </c>
      <c r="W2733" s="1" t="s">
        <v>88</v>
      </c>
      <c r="X2733" s="1" t="s">
        <v>89</v>
      </c>
      <c r="Y2733" s="1" t="s">
        <v>90</v>
      </c>
      <c r="Z2733">
        <v>27</v>
      </c>
      <c r="AA2733" s="2">
        <v>46139</v>
      </c>
      <c r="AB2733">
        <v>23426.11</v>
      </c>
      <c r="AC2733">
        <v>30025.43</v>
      </c>
      <c r="AD2733">
        <v>6020510.2699999996</v>
      </c>
      <c r="AE2733" s="1" t="s">
        <v>55</v>
      </c>
      <c r="AF2733" s="2">
        <v>46148</v>
      </c>
      <c r="AG2733" s="2">
        <v>46150</v>
      </c>
      <c r="AH2733" s="2">
        <v>46898</v>
      </c>
      <c r="AI2733" s="1" t="s">
        <v>91</v>
      </c>
      <c r="AJ2733" s="1" t="s">
        <v>92</v>
      </c>
    </row>
    <row r="2734" spans="1:36">
      <c r="A2734" s="1" t="s">
        <v>15272</v>
      </c>
      <c r="B2734" s="1" t="s">
        <v>15273</v>
      </c>
      <c r="C2734" s="1" t="s">
        <v>15274</v>
      </c>
      <c r="D2734" s="1" t="s">
        <v>413</v>
      </c>
      <c r="E2734" s="1" t="s">
        <v>146</v>
      </c>
      <c r="F2734" s="1" t="s">
        <v>244</v>
      </c>
      <c r="G2734" s="1" t="s">
        <v>778</v>
      </c>
      <c r="H2734" s="1" t="s">
        <v>43</v>
      </c>
      <c r="I2734" s="1" t="s">
        <v>44</v>
      </c>
      <c r="J2734" t="s">
        <v>45</v>
      </c>
      <c r="K2734" t="s">
        <v>46</v>
      </c>
      <c r="L2734" s="1" t="s">
        <v>15275</v>
      </c>
      <c r="M2734" s="1" t="s">
        <v>168</v>
      </c>
      <c r="N2734" s="1" t="s">
        <v>115</v>
      </c>
      <c r="O2734" s="1" t="s">
        <v>15276</v>
      </c>
      <c r="P2734" s="1" t="s">
        <v>15277</v>
      </c>
      <c r="Q2734">
        <v>36</v>
      </c>
      <c r="R2734">
        <v>2</v>
      </c>
      <c r="S2734">
        <v>34</v>
      </c>
      <c r="T2734">
        <v>15</v>
      </c>
      <c r="U2734">
        <v>6</v>
      </c>
      <c r="V2734">
        <v>60</v>
      </c>
      <c r="W2734" s="1" t="s">
        <v>52</v>
      </c>
      <c r="X2734" s="1" t="s">
        <v>53</v>
      </c>
      <c r="Y2734" s="1" t="s">
        <v>54</v>
      </c>
      <c r="Z2734">
        <v>3</v>
      </c>
      <c r="AA2734" s="2">
        <v>45882</v>
      </c>
      <c r="AB2734">
        <v>46425.46</v>
      </c>
      <c r="AC2734">
        <v>63377.26</v>
      </c>
      <c r="AD2734">
        <v>1671316.56</v>
      </c>
      <c r="AE2734" s="1" t="s">
        <v>55</v>
      </c>
      <c r="AF2734" s="2">
        <v>46151</v>
      </c>
      <c r="AG2734" s="2">
        <v>45884</v>
      </c>
      <c r="AH2734" s="2"/>
      <c r="AI2734" s="1" t="s">
        <v>91</v>
      </c>
      <c r="AJ2734" s="1" t="s">
        <v>92</v>
      </c>
    </row>
    <row r="2735" spans="1:36">
      <c r="A2735" s="1" t="s">
        <v>15278</v>
      </c>
      <c r="B2735" s="1" t="s">
        <v>15279</v>
      </c>
      <c r="C2735" s="1" t="s">
        <v>15280</v>
      </c>
      <c r="D2735" s="1" t="s">
        <v>371</v>
      </c>
      <c r="E2735" s="1" t="s">
        <v>62</v>
      </c>
      <c r="F2735" s="1" t="s">
        <v>111</v>
      </c>
      <c r="G2735" s="1" t="s">
        <v>187</v>
      </c>
      <c r="H2735" s="1" t="s">
        <v>43</v>
      </c>
      <c r="I2735" s="1" t="s">
        <v>44</v>
      </c>
      <c r="J2735" t="s">
        <v>65</v>
      </c>
      <c r="K2735" t="s">
        <v>66</v>
      </c>
      <c r="L2735" s="1" t="s">
        <v>2162</v>
      </c>
      <c r="M2735" s="1" t="s">
        <v>100</v>
      </c>
      <c r="N2735" s="1" t="s">
        <v>203</v>
      </c>
      <c r="O2735" s="1" t="s">
        <v>15281</v>
      </c>
      <c r="P2735" s="1" t="s">
        <v>15282</v>
      </c>
      <c r="Q2735">
        <v>30</v>
      </c>
      <c r="R2735">
        <v>8</v>
      </c>
      <c r="S2735">
        <v>22</v>
      </c>
      <c r="T2735">
        <v>25</v>
      </c>
      <c r="U2735">
        <v>10</v>
      </c>
      <c r="V2735">
        <v>100</v>
      </c>
      <c r="W2735" s="1" t="s">
        <v>72</v>
      </c>
      <c r="X2735" s="1" t="s">
        <v>73</v>
      </c>
      <c r="Y2735" s="1" t="s">
        <v>74</v>
      </c>
      <c r="Z2735">
        <v>14</v>
      </c>
      <c r="AA2735" s="2">
        <v>45835</v>
      </c>
      <c r="AB2735">
        <v>208296.37</v>
      </c>
      <c r="AC2735">
        <v>313959.65000000002</v>
      </c>
      <c r="AD2735">
        <v>6248891.0999999996</v>
      </c>
      <c r="AE2735" s="1" t="s">
        <v>55</v>
      </c>
      <c r="AF2735" s="2">
        <v>46142</v>
      </c>
      <c r="AG2735" s="2">
        <v>45842</v>
      </c>
      <c r="AH2735" s="2"/>
      <c r="AI2735" s="1" t="s">
        <v>91</v>
      </c>
      <c r="AJ2735" s="1" t="s">
        <v>92</v>
      </c>
    </row>
    <row r="2736" spans="1:36">
      <c r="A2736" s="1" t="s">
        <v>15283</v>
      </c>
      <c r="B2736" s="1" t="s">
        <v>15284</v>
      </c>
      <c r="C2736" s="1" t="s">
        <v>15285</v>
      </c>
      <c r="D2736" s="1" t="s">
        <v>348</v>
      </c>
      <c r="E2736" s="1" t="s">
        <v>134</v>
      </c>
      <c r="F2736" s="1" t="s">
        <v>135</v>
      </c>
      <c r="G2736" s="1" t="s">
        <v>166</v>
      </c>
      <c r="H2736" s="1" t="s">
        <v>137</v>
      </c>
      <c r="I2736" s="1" t="s">
        <v>44</v>
      </c>
      <c r="J2736" t="s">
        <v>45</v>
      </c>
      <c r="K2736" t="s">
        <v>46</v>
      </c>
      <c r="L2736" s="1" t="s">
        <v>2410</v>
      </c>
      <c r="M2736" s="1" t="s">
        <v>48</v>
      </c>
      <c r="N2736" s="1" t="s">
        <v>194</v>
      </c>
      <c r="O2736" s="1" t="s">
        <v>15286</v>
      </c>
      <c r="P2736" s="1" t="s">
        <v>15287</v>
      </c>
      <c r="Q2736">
        <v>8</v>
      </c>
      <c r="R2736">
        <v>0</v>
      </c>
      <c r="S2736">
        <v>8</v>
      </c>
      <c r="T2736">
        <v>10</v>
      </c>
      <c r="U2736">
        <v>5</v>
      </c>
      <c r="V2736">
        <v>50</v>
      </c>
      <c r="W2736" s="1" t="s">
        <v>249</v>
      </c>
      <c r="X2736" s="1" t="s">
        <v>375</v>
      </c>
      <c r="Y2736" s="1" t="s">
        <v>54</v>
      </c>
      <c r="Z2736">
        <v>3</v>
      </c>
      <c r="AA2736" s="2">
        <v>45677</v>
      </c>
      <c r="AB2736">
        <v>24004.85</v>
      </c>
      <c r="AC2736">
        <v>32199.759999999998</v>
      </c>
      <c r="AD2736">
        <v>192038.8</v>
      </c>
      <c r="AE2736" s="1" t="s">
        <v>55</v>
      </c>
      <c r="AF2736" s="2">
        <v>46149</v>
      </c>
      <c r="AG2736" s="2">
        <v>45687</v>
      </c>
      <c r="AH2736" s="2">
        <v>46678</v>
      </c>
      <c r="AI2736" s="1" t="s">
        <v>129</v>
      </c>
      <c r="AJ2736" s="1" t="s">
        <v>57</v>
      </c>
    </row>
    <row r="2737" spans="1:36">
      <c r="A2737" s="1" t="s">
        <v>15288</v>
      </c>
      <c r="B2737" s="1" t="s">
        <v>15289</v>
      </c>
      <c r="C2737" s="1" t="s">
        <v>15290</v>
      </c>
      <c r="D2737" s="1" t="s">
        <v>844</v>
      </c>
      <c r="E2737" s="1" t="s">
        <v>275</v>
      </c>
      <c r="F2737" s="1" t="s">
        <v>622</v>
      </c>
      <c r="G2737" s="1" t="s">
        <v>693</v>
      </c>
      <c r="H2737" s="1" t="s">
        <v>43</v>
      </c>
      <c r="I2737" s="1" t="s">
        <v>44</v>
      </c>
      <c r="J2737" t="s">
        <v>65</v>
      </c>
      <c r="K2737" t="s">
        <v>66</v>
      </c>
      <c r="L2737" s="1" t="s">
        <v>15291</v>
      </c>
      <c r="M2737" s="1" t="s">
        <v>68</v>
      </c>
      <c r="N2737" s="1" t="s">
        <v>278</v>
      </c>
      <c r="O2737" s="1" t="s">
        <v>15292</v>
      </c>
      <c r="P2737" s="1" t="s">
        <v>15293</v>
      </c>
      <c r="Q2737">
        <v>46</v>
      </c>
      <c r="R2737">
        <v>6</v>
      </c>
      <c r="S2737">
        <v>40</v>
      </c>
      <c r="T2737">
        <v>40</v>
      </c>
      <c r="U2737">
        <v>20</v>
      </c>
      <c r="V2737">
        <v>400</v>
      </c>
      <c r="W2737" s="1" t="s">
        <v>52</v>
      </c>
      <c r="X2737" s="1" t="s">
        <v>53</v>
      </c>
      <c r="Y2737" s="1" t="s">
        <v>54</v>
      </c>
      <c r="Z2737">
        <v>7</v>
      </c>
      <c r="AA2737" s="2">
        <v>46005</v>
      </c>
      <c r="AB2737">
        <v>510005.3</v>
      </c>
      <c r="AC2737">
        <v>596552.87</v>
      </c>
      <c r="AD2737">
        <v>23460243.800000001</v>
      </c>
      <c r="AE2737" s="1" t="s">
        <v>55</v>
      </c>
      <c r="AF2737" s="2">
        <v>46160</v>
      </c>
      <c r="AG2737" s="2">
        <v>46016</v>
      </c>
      <c r="AH2737" s="2"/>
      <c r="AI2737" s="1" t="s">
        <v>91</v>
      </c>
      <c r="AJ2737" s="1" t="s">
        <v>92</v>
      </c>
    </row>
    <row r="2738" spans="1:36">
      <c r="A2738" s="1" t="s">
        <v>15294</v>
      </c>
      <c r="B2738" s="1" t="s">
        <v>15295</v>
      </c>
      <c r="C2738" s="1" t="s">
        <v>15296</v>
      </c>
      <c r="D2738" s="1" t="s">
        <v>391</v>
      </c>
      <c r="E2738" s="1" t="s">
        <v>392</v>
      </c>
      <c r="F2738" s="1" t="s">
        <v>217</v>
      </c>
      <c r="G2738" s="1" t="s">
        <v>255</v>
      </c>
      <c r="H2738" s="1" t="s">
        <v>43</v>
      </c>
      <c r="I2738" s="1" t="s">
        <v>44</v>
      </c>
      <c r="J2738" t="s">
        <v>65</v>
      </c>
      <c r="K2738" t="s">
        <v>66</v>
      </c>
      <c r="L2738" s="1" t="s">
        <v>8057</v>
      </c>
      <c r="M2738" s="1" t="s">
        <v>68</v>
      </c>
      <c r="N2738" s="1" t="s">
        <v>49</v>
      </c>
      <c r="O2738" s="1" t="s">
        <v>15297</v>
      </c>
      <c r="P2738" s="1" t="s">
        <v>15298</v>
      </c>
      <c r="Q2738">
        <v>36</v>
      </c>
      <c r="R2738">
        <v>0</v>
      </c>
      <c r="S2738">
        <v>36</v>
      </c>
      <c r="T2738">
        <v>10</v>
      </c>
      <c r="U2738">
        <v>3</v>
      </c>
      <c r="V2738">
        <v>40</v>
      </c>
      <c r="W2738" s="1" t="s">
        <v>161</v>
      </c>
      <c r="X2738" s="1" t="s">
        <v>162</v>
      </c>
      <c r="Y2738" s="1" t="s">
        <v>54</v>
      </c>
      <c r="Z2738">
        <v>4</v>
      </c>
      <c r="AA2738" s="2">
        <v>45817</v>
      </c>
      <c r="AB2738">
        <v>296926.90000000002</v>
      </c>
      <c r="AC2738">
        <v>391842.63</v>
      </c>
      <c r="AD2738">
        <v>10689368.4</v>
      </c>
      <c r="AE2738" s="1" t="s">
        <v>55</v>
      </c>
      <c r="AF2738" s="2">
        <v>46150</v>
      </c>
      <c r="AG2738" s="2">
        <v>45832</v>
      </c>
      <c r="AH2738" s="2"/>
      <c r="AI2738" s="1" t="s">
        <v>91</v>
      </c>
      <c r="AJ2738" s="1" t="s">
        <v>92</v>
      </c>
    </row>
    <row r="2739" spans="1:36">
      <c r="A2739" s="1" t="s">
        <v>15299</v>
      </c>
      <c r="B2739" s="1" t="s">
        <v>15300</v>
      </c>
      <c r="C2739" s="1" t="s">
        <v>15301</v>
      </c>
      <c r="D2739" s="1" t="s">
        <v>133</v>
      </c>
      <c r="E2739" s="1" t="s">
        <v>134</v>
      </c>
      <c r="F2739" s="1" t="s">
        <v>135</v>
      </c>
      <c r="G2739" s="1" t="s">
        <v>706</v>
      </c>
      <c r="H2739" s="1" t="s">
        <v>137</v>
      </c>
      <c r="I2739" s="1" t="s">
        <v>44</v>
      </c>
      <c r="J2739" t="s">
        <v>45</v>
      </c>
      <c r="K2739" t="s">
        <v>46</v>
      </c>
      <c r="L2739" s="1" t="s">
        <v>12214</v>
      </c>
      <c r="M2739" s="1" t="s">
        <v>68</v>
      </c>
      <c r="N2739" s="1" t="s">
        <v>203</v>
      </c>
      <c r="O2739" s="1" t="s">
        <v>15302</v>
      </c>
      <c r="P2739" s="1" t="s">
        <v>15303</v>
      </c>
      <c r="Q2739">
        <v>3</v>
      </c>
      <c r="R2739">
        <v>0</v>
      </c>
      <c r="S2739">
        <v>3</v>
      </c>
      <c r="T2739">
        <v>25</v>
      </c>
      <c r="U2739">
        <v>12</v>
      </c>
      <c r="V2739">
        <v>100</v>
      </c>
      <c r="W2739" s="1" t="s">
        <v>151</v>
      </c>
      <c r="X2739" s="1" t="s">
        <v>152</v>
      </c>
      <c r="Y2739" s="1" t="s">
        <v>153</v>
      </c>
      <c r="Z2739">
        <v>37</v>
      </c>
      <c r="AA2739" s="2">
        <v>46049</v>
      </c>
      <c r="AB2739">
        <v>22786.92</v>
      </c>
      <c r="AC2739">
        <v>28805.919999999998</v>
      </c>
      <c r="AD2739">
        <v>68360.759999999995</v>
      </c>
      <c r="AE2739" s="1" t="s">
        <v>55</v>
      </c>
      <c r="AF2739" s="2">
        <v>46185</v>
      </c>
      <c r="AG2739" s="2">
        <v>46057</v>
      </c>
      <c r="AH2739" s="2">
        <v>46896</v>
      </c>
      <c r="AI2739" s="1" t="s">
        <v>129</v>
      </c>
      <c r="AJ2739" s="1" t="s">
        <v>57</v>
      </c>
    </row>
    <row r="2740" spans="1:36">
      <c r="A2740" s="1" t="s">
        <v>15304</v>
      </c>
      <c r="B2740" s="1" t="s">
        <v>15305</v>
      </c>
      <c r="C2740" s="1" t="s">
        <v>15306</v>
      </c>
      <c r="D2740" s="1" t="s">
        <v>413</v>
      </c>
      <c r="E2740" s="1" t="s">
        <v>146</v>
      </c>
      <c r="F2740" s="1" t="s">
        <v>244</v>
      </c>
      <c r="G2740" s="1" t="s">
        <v>509</v>
      </c>
      <c r="H2740" s="1" t="s">
        <v>43</v>
      </c>
      <c r="I2740" s="1" t="s">
        <v>44</v>
      </c>
      <c r="J2740" t="s">
        <v>82</v>
      </c>
      <c r="K2740" t="s">
        <v>83</v>
      </c>
      <c r="L2740" s="1" t="s">
        <v>7384</v>
      </c>
      <c r="M2740" s="1" t="s">
        <v>114</v>
      </c>
      <c r="N2740" s="1" t="s">
        <v>178</v>
      </c>
      <c r="O2740" s="1" t="s">
        <v>15307</v>
      </c>
      <c r="P2740" s="1" t="s">
        <v>15308</v>
      </c>
      <c r="Q2740">
        <v>131</v>
      </c>
      <c r="R2740">
        <v>37</v>
      </c>
      <c r="S2740">
        <v>94</v>
      </c>
      <c r="T2740">
        <v>30</v>
      </c>
      <c r="U2740">
        <v>15</v>
      </c>
      <c r="V2740">
        <v>180</v>
      </c>
      <c r="W2740" s="1" t="s">
        <v>151</v>
      </c>
      <c r="X2740" s="1" t="s">
        <v>152</v>
      </c>
      <c r="Y2740" s="1" t="s">
        <v>153</v>
      </c>
      <c r="Z2740">
        <v>35</v>
      </c>
      <c r="AA2740" s="2">
        <v>45831</v>
      </c>
      <c r="AB2740">
        <v>104508.87</v>
      </c>
      <c r="AC2740">
        <v>121903.33</v>
      </c>
      <c r="AD2740">
        <v>13690661.970000001</v>
      </c>
      <c r="AE2740" s="1" t="s">
        <v>55</v>
      </c>
      <c r="AF2740" s="2">
        <v>46163</v>
      </c>
      <c r="AG2740" s="2">
        <v>45845</v>
      </c>
      <c r="AH2740" s="2"/>
      <c r="AI2740" s="1" t="s">
        <v>91</v>
      </c>
      <c r="AJ2740" s="1" t="s">
        <v>92</v>
      </c>
    </row>
    <row r="2741" spans="1:36">
      <c r="A2741" s="1" t="s">
        <v>15309</v>
      </c>
      <c r="B2741" s="1" t="s">
        <v>15310</v>
      </c>
      <c r="C2741" s="1" t="s">
        <v>15311</v>
      </c>
      <c r="D2741" s="1" t="s">
        <v>413</v>
      </c>
      <c r="E2741" s="1" t="s">
        <v>146</v>
      </c>
      <c r="F2741" s="1" t="s">
        <v>244</v>
      </c>
      <c r="G2741" s="1" t="s">
        <v>509</v>
      </c>
      <c r="H2741" s="1" t="s">
        <v>43</v>
      </c>
      <c r="I2741" s="1" t="s">
        <v>44</v>
      </c>
      <c r="J2741" t="s">
        <v>45</v>
      </c>
      <c r="K2741" t="s">
        <v>46</v>
      </c>
      <c r="L2741" s="1" t="s">
        <v>2274</v>
      </c>
      <c r="M2741" s="1" t="s">
        <v>48</v>
      </c>
      <c r="N2741" s="1" t="s">
        <v>194</v>
      </c>
      <c r="O2741" s="1" t="s">
        <v>15312</v>
      </c>
      <c r="P2741" s="1" t="s">
        <v>15313</v>
      </c>
      <c r="Q2741">
        <v>13</v>
      </c>
      <c r="R2741">
        <v>0</v>
      </c>
      <c r="S2741">
        <v>13</v>
      </c>
      <c r="T2741">
        <v>60</v>
      </c>
      <c r="U2741">
        <v>30</v>
      </c>
      <c r="V2741">
        <v>480</v>
      </c>
      <c r="W2741" s="1" t="s">
        <v>249</v>
      </c>
      <c r="X2741" s="1" t="s">
        <v>375</v>
      </c>
      <c r="Y2741" s="1" t="s">
        <v>54</v>
      </c>
      <c r="Z2741">
        <v>3</v>
      </c>
      <c r="AA2741" s="2">
        <v>46153</v>
      </c>
      <c r="AB2741">
        <v>99252.33</v>
      </c>
      <c r="AC2741">
        <v>134811.32</v>
      </c>
      <c r="AD2741">
        <v>1290280.29</v>
      </c>
      <c r="AE2741" s="1" t="s">
        <v>55</v>
      </c>
      <c r="AF2741" s="2">
        <v>46171</v>
      </c>
      <c r="AG2741" s="2">
        <v>46164</v>
      </c>
      <c r="AH2741" s="2"/>
      <c r="AI2741" s="1" t="s">
        <v>129</v>
      </c>
      <c r="AJ2741" s="1" t="s">
        <v>57</v>
      </c>
    </row>
    <row r="2742" spans="1:36">
      <c r="A2742" s="1" t="s">
        <v>15314</v>
      </c>
      <c r="B2742" s="1" t="s">
        <v>15315</v>
      </c>
      <c r="C2742" s="1" t="s">
        <v>15316</v>
      </c>
      <c r="D2742" s="1" t="s">
        <v>109</v>
      </c>
      <c r="E2742" s="1" t="s">
        <v>110</v>
      </c>
      <c r="F2742" s="1" t="s">
        <v>111</v>
      </c>
      <c r="G2742" s="1" t="s">
        <v>234</v>
      </c>
      <c r="H2742" s="1" t="s">
        <v>43</v>
      </c>
      <c r="I2742" s="1" t="s">
        <v>44</v>
      </c>
      <c r="J2742" t="s">
        <v>82</v>
      </c>
      <c r="K2742" t="s">
        <v>83</v>
      </c>
      <c r="L2742" s="1" t="s">
        <v>15317</v>
      </c>
      <c r="M2742" s="1" t="s">
        <v>85</v>
      </c>
      <c r="N2742" s="1" t="s">
        <v>236</v>
      </c>
      <c r="O2742" s="1" t="s">
        <v>15318</v>
      </c>
      <c r="P2742" s="1" t="s">
        <v>15319</v>
      </c>
      <c r="Q2742">
        <v>98</v>
      </c>
      <c r="R2742">
        <v>39</v>
      </c>
      <c r="S2742">
        <v>59</v>
      </c>
      <c r="T2742">
        <v>60</v>
      </c>
      <c r="U2742">
        <v>18</v>
      </c>
      <c r="V2742">
        <v>300</v>
      </c>
      <c r="W2742" s="1" t="s">
        <v>88</v>
      </c>
      <c r="X2742" s="1" t="s">
        <v>89</v>
      </c>
      <c r="Y2742" s="1" t="s">
        <v>90</v>
      </c>
      <c r="Z2742">
        <v>26</v>
      </c>
      <c r="AA2742" s="2">
        <v>45994</v>
      </c>
      <c r="AB2742">
        <v>99678.03</v>
      </c>
      <c r="AC2742">
        <v>140729.46</v>
      </c>
      <c r="AD2742">
        <v>9768446.9399999995</v>
      </c>
      <c r="AE2742" s="1" t="s">
        <v>55</v>
      </c>
      <c r="AF2742" s="2">
        <v>46170</v>
      </c>
      <c r="AG2742" s="2">
        <v>46005</v>
      </c>
      <c r="AH2742" s="2"/>
      <c r="AI2742" s="1" t="s">
        <v>91</v>
      </c>
      <c r="AJ2742" s="1" t="s">
        <v>92</v>
      </c>
    </row>
    <row r="2743" spans="1:36">
      <c r="A2743" s="1" t="s">
        <v>15320</v>
      </c>
      <c r="B2743" s="1" t="s">
        <v>15321</v>
      </c>
      <c r="C2743" s="1" t="s">
        <v>15322</v>
      </c>
      <c r="D2743" s="1" t="s">
        <v>1807</v>
      </c>
      <c r="E2743" s="1" t="s">
        <v>392</v>
      </c>
      <c r="F2743" s="1" t="s">
        <v>217</v>
      </c>
      <c r="G2743" s="1" t="s">
        <v>255</v>
      </c>
      <c r="H2743" s="1" t="s">
        <v>43</v>
      </c>
      <c r="I2743" s="1" t="s">
        <v>44</v>
      </c>
      <c r="J2743" t="s">
        <v>82</v>
      </c>
      <c r="K2743" t="s">
        <v>83</v>
      </c>
      <c r="L2743" s="1" t="s">
        <v>13013</v>
      </c>
      <c r="M2743" s="1" t="s">
        <v>114</v>
      </c>
      <c r="N2743" s="1" t="s">
        <v>115</v>
      </c>
      <c r="O2743" s="1" t="s">
        <v>15323</v>
      </c>
      <c r="P2743" s="1" t="s">
        <v>15324</v>
      </c>
      <c r="Q2743">
        <v>96</v>
      </c>
      <c r="R2743">
        <v>2</v>
      </c>
      <c r="S2743">
        <v>94</v>
      </c>
      <c r="T2743">
        <v>20</v>
      </c>
      <c r="U2743">
        <v>8</v>
      </c>
      <c r="V2743">
        <v>160</v>
      </c>
      <c r="W2743" s="1" t="s">
        <v>161</v>
      </c>
      <c r="X2743" s="1" t="s">
        <v>162</v>
      </c>
      <c r="Y2743" s="1" t="s">
        <v>54</v>
      </c>
      <c r="Z2743">
        <v>3</v>
      </c>
      <c r="AA2743" s="2">
        <v>45673</v>
      </c>
      <c r="AB2743">
        <v>474096.45</v>
      </c>
      <c r="AC2743">
        <v>701067.25</v>
      </c>
      <c r="AD2743">
        <v>45513259.200000003</v>
      </c>
      <c r="AE2743" s="1" t="s">
        <v>55</v>
      </c>
      <c r="AF2743" s="2">
        <v>46189</v>
      </c>
      <c r="AG2743" s="2">
        <v>45676</v>
      </c>
      <c r="AH2743" s="2"/>
      <c r="AI2743" s="1" t="s">
        <v>91</v>
      </c>
      <c r="AJ2743" s="1" t="s">
        <v>92</v>
      </c>
    </row>
    <row r="2744" spans="1:36">
      <c r="A2744" s="1" t="s">
        <v>15325</v>
      </c>
      <c r="B2744" s="1" t="s">
        <v>15326</v>
      </c>
      <c r="C2744" s="1" t="s">
        <v>15327</v>
      </c>
      <c r="D2744" s="1" t="s">
        <v>844</v>
      </c>
      <c r="E2744" s="1" t="s">
        <v>275</v>
      </c>
      <c r="F2744" s="1" t="s">
        <v>622</v>
      </c>
      <c r="G2744" s="1" t="s">
        <v>747</v>
      </c>
      <c r="H2744" s="1" t="s">
        <v>43</v>
      </c>
      <c r="I2744" s="1" t="s">
        <v>44</v>
      </c>
      <c r="J2744" t="s">
        <v>65</v>
      </c>
      <c r="K2744" t="s">
        <v>66</v>
      </c>
      <c r="L2744" s="1" t="s">
        <v>15328</v>
      </c>
      <c r="M2744" s="1" t="s">
        <v>48</v>
      </c>
      <c r="N2744" s="1" t="s">
        <v>69</v>
      </c>
      <c r="O2744" s="1" t="s">
        <v>15329</v>
      </c>
      <c r="P2744" s="1" t="s">
        <v>15330</v>
      </c>
      <c r="Q2744">
        <v>36</v>
      </c>
      <c r="R2744">
        <v>2</v>
      </c>
      <c r="S2744">
        <v>34</v>
      </c>
      <c r="T2744">
        <v>10</v>
      </c>
      <c r="U2744">
        <v>5</v>
      </c>
      <c r="V2744">
        <v>60</v>
      </c>
      <c r="W2744" s="1" t="s">
        <v>444</v>
      </c>
      <c r="X2744" s="1" t="s">
        <v>445</v>
      </c>
      <c r="Y2744" s="1" t="s">
        <v>74</v>
      </c>
      <c r="Z2744">
        <v>22</v>
      </c>
      <c r="AA2744" s="2">
        <v>45732</v>
      </c>
      <c r="AB2744">
        <v>401802.23999999999</v>
      </c>
      <c r="AC2744">
        <v>511668.86</v>
      </c>
      <c r="AD2744">
        <v>14464880.640000001</v>
      </c>
      <c r="AE2744" s="1" t="s">
        <v>55</v>
      </c>
      <c r="AF2744" s="2">
        <v>46171</v>
      </c>
      <c r="AG2744" s="2">
        <v>45746</v>
      </c>
      <c r="AH2744" s="2"/>
      <c r="AI2744" s="1" t="s">
        <v>91</v>
      </c>
      <c r="AJ2744" s="1" t="s">
        <v>92</v>
      </c>
    </row>
    <row r="2745" spans="1:36">
      <c r="A2745" s="1" t="s">
        <v>15331</v>
      </c>
      <c r="B2745" s="1" t="s">
        <v>15332</v>
      </c>
      <c r="C2745" s="1" t="s">
        <v>15333</v>
      </c>
      <c r="D2745" s="1" t="s">
        <v>557</v>
      </c>
      <c r="E2745" s="1" t="s">
        <v>254</v>
      </c>
      <c r="F2745" s="1" t="s">
        <v>135</v>
      </c>
      <c r="G2745" s="1" t="s">
        <v>166</v>
      </c>
      <c r="H2745" s="1" t="s">
        <v>137</v>
      </c>
      <c r="I2745" s="1" t="s">
        <v>44</v>
      </c>
      <c r="J2745" t="s">
        <v>82</v>
      </c>
      <c r="K2745" t="s">
        <v>83</v>
      </c>
      <c r="L2745" s="1" t="s">
        <v>15334</v>
      </c>
      <c r="M2745" s="1" t="s">
        <v>85</v>
      </c>
      <c r="N2745" s="1" t="s">
        <v>203</v>
      </c>
      <c r="O2745" s="1" t="s">
        <v>15335</v>
      </c>
      <c r="P2745" s="1" t="s">
        <v>1163</v>
      </c>
      <c r="Q2745">
        <v>0</v>
      </c>
      <c r="R2745">
        <v>0</v>
      </c>
      <c r="S2745">
        <v>0</v>
      </c>
      <c r="T2745">
        <v>25</v>
      </c>
      <c r="U2745">
        <v>7</v>
      </c>
      <c r="V2745">
        <v>200</v>
      </c>
      <c r="W2745" s="1" t="s">
        <v>151</v>
      </c>
      <c r="X2745" s="1" t="s">
        <v>152</v>
      </c>
      <c r="Y2745" s="1" t="s">
        <v>153</v>
      </c>
      <c r="Z2745">
        <v>34</v>
      </c>
      <c r="AA2745" s="2">
        <v>46089</v>
      </c>
      <c r="AB2745">
        <v>3830.73</v>
      </c>
      <c r="AC2745">
        <v>4634.6000000000004</v>
      </c>
      <c r="AD2745">
        <v>0</v>
      </c>
      <c r="AE2745" s="1" t="s">
        <v>55</v>
      </c>
      <c r="AF2745" s="2">
        <v>46160</v>
      </c>
      <c r="AG2745" s="2">
        <v>46090</v>
      </c>
      <c r="AH2745" s="2">
        <v>46261</v>
      </c>
      <c r="AI2745" s="1" t="s">
        <v>56</v>
      </c>
      <c r="AJ2745" s="1" t="s">
        <v>57</v>
      </c>
    </row>
    <row r="2746" spans="1:36">
      <c r="A2746" s="1" t="s">
        <v>15336</v>
      </c>
      <c r="B2746" s="1" t="s">
        <v>15337</v>
      </c>
      <c r="C2746" s="1" t="s">
        <v>15338</v>
      </c>
      <c r="D2746" s="1" t="s">
        <v>274</v>
      </c>
      <c r="E2746" s="1" t="s">
        <v>275</v>
      </c>
      <c r="F2746" s="1" t="s">
        <v>266</v>
      </c>
      <c r="G2746" s="1" t="s">
        <v>276</v>
      </c>
      <c r="H2746" s="1" t="s">
        <v>43</v>
      </c>
      <c r="I2746" s="1" t="s">
        <v>44</v>
      </c>
      <c r="J2746" t="s">
        <v>65</v>
      </c>
      <c r="K2746" t="s">
        <v>66</v>
      </c>
      <c r="L2746" s="1" t="s">
        <v>4095</v>
      </c>
      <c r="M2746" s="1" t="s">
        <v>139</v>
      </c>
      <c r="N2746" s="1" t="s">
        <v>278</v>
      </c>
      <c r="O2746" s="1" t="s">
        <v>15339</v>
      </c>
      <c r="P2746" s="1" t="s">
        <v>15340</v>
      </c>
      <c r="Q2746">
        <v>49</v>
      </c>
      <c r="R2746">
        <v>18</v>
      </c>
      <c r="S2746">
        <v>31</v>
      </c>
      <c r="T2746">
        <v>20</v>
      </c>
      <c r="U2746">
        <v>10</v>
      </c>
      <c r="V2746">
        <v>200</v>
      </c>
      <c r="W2746" s="1" t="s">
        <v>52</v>
      </c>
      <c r="X2746" s="1" t="s">
        <v>53</v>
      </c>
      <c r="Y2746" s="1" t="s">
        <v>54</v>
      </c>
      <c r="Z2746">
        <v>7</v>
      </c>
      <c r="AA2746" s="2">
        <v>45993</v>
      </c>
      <c r="AB2746">
        <v>554027.56999999995</v>
      </c>
      <c r="AC2746">
        <v>812748.23</v>
      </c>
      <c r="AD2746">
        <v>27147350.93</v>
      </c>
      <c r="AE2746" s="1" t="s">
        <v>55</v>
      </c>
      <c r="AF2746" s="2">
        <v>46169</v>
      </c>
      <c r="AG2746" s="2">
        <v>46002</v>
      </c>
      <c r="AH2746" s="2"/>
      <c r="AI2746" s="1" t="s">
        <v>91</v>
      </c>
      <c r="AJ2746" s="1" t="s">
        <v>92</v>
      </c>
    </row>
    <row r="2747" spans="1:36">
      <c r="A2747" s="1" t="s">
        <v>15341</v>
      </c>
      <c r="B2747" s="1" t="s">
        <v>15342</v>
      </c>
      <c r="C2747" s="1" t="s">
        <v>15343</v>
      </c>
      <c r="D2747" s="1" t="s">
        <v>391</v>
      </c>
      <c r="E2747" s="1" t="s">
        <v>392</v>
      </c>
      <c r="F2747" s="1" t="s">
        <v>217</v>
      </c>
      <c r="G2747" s="1" t="s">
        <v>255</v>
      </c>
      <c r="H2747" s="1" t="s">
        <v>43</v>
      </c>
      <c r="I2747" s="1" t="s">
        <v>44</v>
      </c>
      <c r="J2747" t="s">
        <v>65</v>
      </c>
      <c r="K2747" t="s">
        <v>66</v>
      </c>
      <c r="L2747" s="1" t="s">
        <v>1355</v>
      </c>
      <c r="M2747" s="1" t="s">
        <v>48</v>
      </c>
      <c r="N2747" s="1" t="s">
        <v>115</v>
      </c>
      <c r="O2747" s="1" t="s">
        <v>15344</v>
      </c>
      <c r="P2747" s="1" t="s">
        <v>15345</v>
      </c>
      <c r="Q2747">
        <v>46</v>
      </c>
      <c r="R2747">
        <v>1</v>
      </c>
      <c r="S2747">
        <v>45</v>
      </c>
      <c r="T2747">
        <v>20</v>
      </c>
      <c r="U2747">
        <v>10</v>
      </c>
      <c r="V2747">
        <v>120</v>
      </c>
      <c r="W2747" s="1" t="s">
        <v>444</v>
      </c>
      <c r="X2747" s="1" t="s">
        <v>445</v>
      </c>
      <c r="Y2747" s="1" t="s">
        <v>74</v>
      </c>
      <c r="Z2747">
        <v>16</v>
      </c>
      <c r="AA2747" s="2">
        <v>46023</v>
      </c>
      <c r="AB2747">
        <v>278204.01</v>
      </c>
      <c r="AC2747">
        <v>385181.66</v>
      </c>
      <c r="AD2747">
        <v>12797384.460000001</v>
      </c>
      <c r="AE2747" s="1" t="s">
        <v>55</v>
      </c>
      <c r="AF2747" s="2">
        <v>46181</v>
      </c>
      <c r="AG2747" s="2">
        <v>46035</v>
      </c>
      <c r="AH2747" s="2"/>
      <c r="AI2747" s="1" t="s">
        <v>91</v>
      </c>
      <c r="AJ2747" s="1" t="s">
        <v>92</v>
      </c>
    </row>
    <row r="2748" spans="1:36">
      <c r="A2748" s="1" t="s">
        <v>15346</v>
      </c>
      <c r="B2748" s="1" t="s">
        <v>15347</v>
      </c>
      <c r="C2748" s="1" t="s">
        <v>15348</v>
      </c>
      <c r="D2748" s="1" t="s">
        <v>1179</v>
      </c>
      <c r="E2748" s="1" t="s">
        <v>110</v>
      </c>
      <c r="F2748" s="1" t="s">
        <v>266</v>
      </c>
      <c r="G2748" s="1" t="s">
        <v>42</v>
      </c>
      <c r="H2748" s="1" t="s">
        <v>43</v>
      </c>
      <c r="I2748" s="1" t="s">
        <v>44</v>
      </c>
      <c r="J2748" t="s">
        <v>82</v>
      </c>
      <c r="K2748" t="s">
        <v>83</v>
      </c>
      <c r="L2748" s="1" t="s">
        <v>13771</v>
      </c>
      <c r="M2748" s="1" t="s">
        <v>126</v>
      </c>
      <c r="N2748" s="1" t="s">
        <v>115</v>
      </c>
      <c r="O2748" s="1" t="s">
        <v>15349</v>
      </c>
      <c r="P2748" s="1" t="s">
        <v>15350</v>
      </c>
      <c r="Q2748">
        <v>48</v>
      </c>
      <c r="R2748">
        <v>13</v>
      </c>
      <c r="S2748">
        <v>35</v>
      </c>
      <c r="T2748">
        <v>25</v>
      </c>
      <c r="U2748">
        <v>12</v>
      </c>
      <c r="V2748">
        <v>100</v>
      </c>
      <c r="W2748" s="1" t="s">
        <v>161</v>
      </c>
      <c r="X2748" s="1" t="s">
        <v>162</v>
      </c>
      <c r="Y2748" s="1" t="s">
        <v>54</v>
      </c>
      <c r="Z2748">
        <v>8</v>
      </c>
      <c r="AA2748" s="2">
        <v>45907</v>
      </c>
      <c r="AB2748">
        <v>163427.63</v>
      </c>
      <c r="AC2748">
        <v>205236.51</v>
      </c>
      <c r="AD2748">
        <v>7844526.2400000002</v>
      </c>
      <c r="AE2748" s="1" t="s">
        <v>55</v>
      </c>
      <c r="AF2748" s="2">
        <v>46182</v>
      </c>
      <c r="AG2748" s="2">
        <v>45911</v>
      </c>
      <c r="AH2748" s="2"/>
      <c r="AI2748" s="1" t="s">
        <v>91</v>
      </c>
      <c r="AJ2748" s="1" t="s">
        <v>92</v>
      </c>
    </row>
    <row r="2749" spans="1:36">
      <c r="A2749" s="1" t="s">
        <v>15351</v>
      </c>
      <c r="B2749" s="1" t="s">
        <v>15352</v>
      </c>
      <c r="C2749" s="1" t="s">
        <v>15353</v>
      </c>
      <c r="D2749" s="1" t="s">
        <v>413</v>
      </c>
      <c r="E2749" s="1" t="s">
        <v>146</v>
      </c>
      <c r="F2749" s="1" t="s">
        <v>244</v>
      </c>
      <c r="G2749" s="1" t="s">
        <v>509</v>
      </c>
      <c r="H2749" s="1" t="s">
        <v>43</v>
      </c>
      <c r="I2749" s="1" t="s">
        <v>44</v>
      </c>
      <c r="J2749" t="s">
        <v>82</v>
      </c>
      <c r="K2749" t="s">
        <v>83</v>
      </c>
      <c r="L2749" s="1" t="s">
        <v>12777</v>
      </c>
      <c r="M2749" s="1" t="s">
        <v>100</v>
      </c>
      <c r="N2749" s="1" t="s">
        <v>178</v>
      </c>
      <c r="O2749" s="1" t="s">
        <v>15354</v>
      </c>
      <c r="P2749" s="1" t="s">
        <v>15355</v>
      </c>
      <c r="Q2749">
        <v>115</v>
      </c>
      <c r="R2749">
        <v>11</v>
      </c>
      <c r="S2749">
        <v>104</v>
      </c>
      <c r="T2749">
        <v>40</v>
      </c>
      <c r="U2749">
        <v>16</v>
      </c>
      <c r="V2749">
        <v>400</v>
      </c>
      <c r="W2749" s="1" t="s">
        <v>151</v>
      </c>
      <c r="X2749" s="1" t="s">
        <v>152</v>
      </c>
      <c r="Y2749" s="1" t="s">
        <v>153</v>
      </c>
      <c r="Z2749">
        <v>38</v>
      </c>
      <c r="AA2749" s="2">
        <v>45783</v>
      </c>
      <c r="AB2749">
        <v>234016.22</v>
      </c>
      <c r="AC2749">
        <v>311773.7</v>
      </c>
      <c r="AD2749">
        <v>26911865.300000001</v>
      </c>
      <c r="AE2749" s="1" t="s">
        <v>55</v>
      </c>
      <c r="AF2749" s="2">
        <v>46194</v>
      </c>
      <c r="AG2749" s="2">
        <v>45790</v>
      </c>
      <c r="AH2749" s="2"/>
      <c r="AI2749" s="1" t="s">
        <v>91</v>
      </c>
      <c r="AJ2749" s="1" t="s">
        <v>92</v>
      </c>
    </row>
    <row r="2750" spans="1:36">
      <c r="A2750" s="1" t="s">
        <v>15356</v>
      </c>
      <c r="B2750" s="1" t="s">
        <v>15357</v>
      </c>
      <c r="C2750" s="1" t="s">
        <v>15358</v>
      </c>
      <c r="D2750" s="1" t="s">
        <v>844</v>
      </c>
      <c r="E2750" s="1" t="s">
        <v>275</v>
      </c>
      <c r="F2750" s="1" t="s">
        <v>622</v>
      </c>
      <c r="G2750" s="1" t="s">
        <v>623</v>
      </c>
      <c r="H2750" s="1" t="s">
        <v>43</v>
      </c>
      <c r="I2750" s="1" t="s">
        <v>44</v>
      </c>
      <c r="J2750" t="s">
        <v>82</v>
      </c>
      <c r="K2750" t="s">
        <v>83</v>
      </c>
      <c r="L2750" s="1" t="s">
        <v>6662</v>
      </c>
      <c r="M2750" s="1" t="s">
        <v>100</v>
      </c>
      <c r="N2750" s="1" t="s">
        <v>69</v>
      </c>
      <c r="O2750" s="1" t="s">
        <v>15359</v>
      </c>
      <c r="P2750" s="1" t="s">
        <v>15360</v>
      </c>
      <c r="Q2750">
        <v>403</v>
      </c>
      <c r="R2750">
        <v>76</v>
      </c>
      <c r="S2750">
        <v>327</v>
      </c>
      <c r="T2750">
        <v>75</v>
      </c>
      <c r="U2750">
        <v>37</v>
      </c>
      <c r="V2750">
        <v>300</v>
      </c>
      <c r="W2750" s="1" t="s">
        <v>88</v>
      </c>
      <c r="X2750" s="1" t="s">
        <v>171</v>
      </c>
      <c r="Y2750" s="1" t="s">
        <v>90</v>
      </c>
      <c r="Z2750">
        <v>29</v>
      </c>
      <c r="AA2750" s="2">
        <v>46179</v>
      </c>
      <c r="AB2750">
        <v>109459.74</v>
      </c>
      <c r="AC2750">
        <v>161022.06</v>
      </c>
      <c r="AD2750">
        <v>44112275.219999999</v>
      </c>
      <c r="AE2750" s="1" t="s">
        <v>55</v>
      </c>
      <c r="AF2750" s="2">
        <v>46167</v>
      </c>
      <c r="AG2750" s="2">
        <v>46183</v>
      </c>
      <c r="AH2750" s="2"/>
      <c r="AI2750" s="1" t="s">
        <v>410</v>
      </c>
      <c r="AJ2750" s="1" t="s">
        <v>92</v>
      </c>
    </row>
    <row r="2751" spans="1:36">
      <c r="A2751" s="1" t="s">
        <v>15361</v>
      </c>
      <c r="B2751" s="1" t="s">
        <v>15362</v>
      </c>
      <c r="C2751" s="1" t="s">
        <v>15363</v>
      </c>
      <c r="D2751" s="1" t="s">
        <v>613</v>
      </c>
      <c r="E2751" s="1" t="s">
        <v>40</v>
      </c>
      <c r="F2751" s="1" t="s">
        <v>97</v>
      </c>
      <c r="G2751" s="1" t="s">
        <v>98</v>
      </c>
      <c r="H2751" s="1" t="s">
        <v>43</v>
      </c>
      <c r="I2751" s="1" t="s">
        <v>44</v>
      </c>
      <c r="J2751" t="s">
        <v>45</v>
      </c>
      <c r="K2751" t="s">
        <v>46</v>
      </c>
      <c r="L2751" s="1" t="s">
        <v>15364</v>
      </c>
      <c r="M2751" s="1" t="s">
        <v>100</v>
      </c>
      <c r="N2751" s="1" t="s">
        <v>178</v>
      </c>
      <c r="O2751" s="1" t="s">
        <v>15365</v>
      </c>
      <c r="P2751" s="1" t="s">
        <v>15366</v>
      </c>
      <c r="Q2751">
        <v>200</v>
      </c>
      <c r="R2751">
        <v>77</v>
      </c>
      <c r="S2751">
        <v>123</v>
      </c>
      <c r="T2751">
        <v>25</v>
      </c>
      <c r="U2751">
        <v>10</v>
      </c>
      <c r="V2751">
        <v>125</v>
      </c>
      <c r="W2751" s="1" t="s">
        <v>259</v>
      </c>
      <c r="X2751" s="1" t="s">
        <v>260</v>
      </c>
      <c r="Y2751" s="1" t="s">
        <v>54</v>
      </c>
      <c r="Z2751">
        <v>9</v>
      </c>
      <c r="AA2751" s="2">
        <v>45822</v>
      </c>
      <c r="AB2751">
        <v>96561.69</v>
      </c>
      <c r="AC2751">
        <v>135445.5</v>
      </c>
      <c r="AD2751">
        <v>19312338</v>
      </c>
      <c r="AE2751" s="1" t="s">
        <v>55</v>
      </c>
      <c r="AF2751" s="2">
        <v>46184</v>
      </c>
      <c r="AG2751" s="2">
        <v>45832</v>
      </c>
      <c r="AH2751" s="2"/>
      <c r="AI2751" s="1" t="s">
        <v>410</v>
      </c>
      <c r="AJ2751" s="1" t="s">
        <v>92</v>
      </c>
    </row>
    <row r="2752" spans="1:36">
      <c r="A2752" s="1" t="s">
        <v>15367</v>
      </c>
      <c r="B2752" s="1" t="s">
        <v>15368</v>
      </c>
      <c r="C2752" s="1" t="s">
        <v>15369</v>
      </c>
      <c r="D2752" s="1" t="s">
        <v>1678</v>
      </c>
      <c r="E2752" s="1" t="s">
        <v>335</v>
      </c>
      <c r="F2752" s="1" t="s">
        <v>97</v>
      </c>
      <c r="G2752" s="1" t="s">
        <v>1110</v>
      </c>
      <c r="H2752" s="1" t="s">
        <v>43</v>
      </c>
      <c r="I2752" s="1" t="s">
        <v>44</v>
      </c>
      <c r="J2752" t="s">
        <v>82</v>
      </c>
      <c r="K2752" t="s">
        <v>83</v>
      </c>
      <c r="L2752" s="1" t="s">
        <v>8568</v>
      </c>
      <c r="M2752" s="1" t="s">
        <v>48</v>
      </c>
      <c r="N2752" s="1" t="s">
        <v>49</v>
      </c>
      <c r="O2752" s="1" t="s">
        <v>15370</v>
      </c>
      <c r="P2752" s="1" t="s">
        <v>15371</v>
      </c>
      <c r="Q2752">
        <v>45</v>
      </c>
      <c r="R2752">
        <v>3</v>
      </c>
      <c r="S2752">
        <v>42</v>
      </c>
      <c r="T2752">
        <v>20</v>
      </c>
      <c r="U2752">
        <v>8</v>
      </c>
      <c r="V2752">
        <v>200</v>
      </c>
      <c r="W2752" s="1" t="s">
        <v>308</v>
      </c>
      <c r="X2752" s="1" t="s">
        <v>309</v>
      </c>
      <c r="Y2752" s="1" t="s">
        <v>74</v>
      </c>
      <c r="Z2752">
        <v>20</v>
      </c>
      <c r="AA2752" s="2">
        <v>45984</v>
      </c>
      <c r="AB2752">
        <v>81939.06</v>
      </c>
      <c r="AC2752">
        <v>126353.7</v>
      </c>
      <c r="AD2752">
        <v>3687257.7</v>
      </c>
      <c r="AE2752" s="1" t="s">
        <v>55</v>
      </c>
      <c r="AF2752" s="2">
        <v>46183</v>
      </c>
      <c r="AG2752" s="2">
        <v>45985</v>
      </c>
      <c r="AH2752" s="2"/>
      <c r="AI2752" s="1" t="s">
        <v>91</v>
      </c>
      <c r="AJ2752" s="1" t="s">
        <v>92</v>
      </c>
    </row>
    <row r="2753" spans="1:36">
      <c r="A2753" s="1" t="s">
        <v>15372</v>
      </c>
      <c r="B2753" s="1" t="s">
        <v>15373</v>
      </c>
      <c r="C2753" s="1" t="s">
        <v>15374</v>
      </c>
      <c r="D2753" s="1" t="s">
        <v>378</v>
      </c>
      <c r="E2753" s="1" t="s">
        <v>110</v>
      </c>
      <c r="F2753" s="1" t="s">
        <v>63</v>
      </c>
      <c r="G2753" s="1" t="s">
        <v>64</v>
      </c>
      <c r="H2753" s="1" t="s">
        <v>43</v>
      </c>
      <c r="I2753" s="1" t="s">
        <v>44</v>
      </c>
      <c r="J2753" t="s">
        <v>65</v>
      </c>
      <c r="K2753" t="s">
        <v>66</v>
      </c>
      <c r="L2753" s="1" t="s">
        <v>15375</v>
      </c>
      <c r="M2753" s="1" t="s">
        <v>114</v>
      </c>
      <c r="N2753" s="1" t="s">
        <v>203</v>
      </c>
      <c r="O2753" s="1" t="s">
        <v>15376</v>
      </c>
      <c r="P2753" s="1" t="s">
        <v>15377</v>
      </c>
      <c r="Q2753">
        <v>109</v>
      </c>
      <c r="R2753">
        <v>43</v>
      </c>
      <c r="S2753">
        <v>66</v>
      </c>
      <c r="T2753">
        <v>50</v>
      </c>
      <c r="U2753">
        <v>25</v>
      </c>
      <c r="V2753">
        <v>400</v>
      </c>
      <c r="W2753" s="1" t="s">
        <v>72</v>
      </c>
      <c r="X2753" s="1" t="s">
        <v>73</v>
      </c>
      <c r="Y2753" s="1" t="s">
        <v>74</v>
      </c>
      <c r="Z2753">
        <v>20</v>
      </c>
      <c r="AA2753" s="2">
        <v>45923</v>
      </c>
      <c r="AB2753">
        <v>176682.61</v>
      </c>
      <c r="AC2753">
        <v>267870.15000000002</v>
      </c>
      <c r="AD2753">
        <v>19258404.489999998</v>
      </c>
      <c r="AE2753" s="1" t="s">
        <v>55</v>
      </c>
      <c r="AF2753" s="2">
        <v>46160</v>
      </c>
      <c r="AG2753" s="2">
        <v>45928</v>
      </c>
      <c r="AH2753" s="2">
        <v>46471</v>
      </c>
      <c r="AI2753" s="1" t="s">
        <v>91</v>
      </c>
      <c r="AJ2753" s="1" t="s">
        <v>92</v>
      </c>
    </row>
    <row r="2754" spans="1:36">
      <c r="A2754" s="1" t="s">
        <v>15378</v>
      </c>
      <c r="B2754" s="1" t="s">
        <v>15379</v>
      </c>
      <c r="C2754" s="1" t="s">
        <v>15380</v>
      </c>
      <c r="D2754" s="1" t="s">
        <v>971</v>
      </c>
      <c r="E2754" s="1" t="s">
        <v>110</v>
      </c>
      <c r="F2754" s="1" t="s">
        <v>41</v>
      </c>
      <c r="G2754" s="1" t="s">
        <v>147</v>
      </c>
      <c r="H2754" s="1" t="s">
        <v>43</v>
      </c>
      <c r="I2754" s="1" t="s">
        <v>201</v>
      </c>
      <c r="J2754" t="s">
        <v>65</v>
      </c>
      <c r="K2754" t="s">
        <v>66</v>
      </c>
      <c r="L2754" s="1" t="s">
        <v>5168</v>
      </c>
      <c r="M2754" s="1" t="s">
        <v>68</v>
      </c>
      <c r="N2754" s="1" t="s">
        <v>115</v>
      </c>
      <c r="O2754" s="1" t="s">
        <v>15381</v>
      </c>
      <c r="P2754" s="1" t="s">
        <v>15382</v>
      </c>
      <c r="Q2754">
        <v>19</v>
      </c>
      <c r="R2754">
        <v>7</v>
      </c>
      <c r="S2754">
        <v>12</v>
      </c>
      <c r="T2754">
        <v>10</v>
      </c>
      <c r="U2754">
        <v>4</v>
      </c>
      <c r="V2754">
        <v>50</v>
      </c>
      <c r="W2754" s="1" t="s">
        <v>444</v>
      </c>
      <c r="X2754" s="1" t="s">
        <v>445</v>
      </c>
      <c r="Y2754" s="1" t="s">
        <v>74</v>
      </c>
      <c r="Z2754">
        <v>20</v>
      </c>
      <c r="AA2754" s="2">
        <v>46101</v>
      </c>
      <c r="AB2754">
        <v>103466.55</v>
      </c>
      <c r="AC2754">
        <v>122789.65</v>
      </c>
      <c r="AD2754">
        <v>1965864.45</v>
      </c>
      <c r="AE2754" s="1" t="s">
        <v>55</v>
      </c>
      <c r="AF2754" s="2">
        <v>46182</v>
      </c>
      <c r="AG2754" s="2">
        <v>46110</v>
      </c>
      <c r="AH2754" s="2"/>
      <c r="AI2754" s="1" t="s">
        <v>91</v>
      </c>
      <c r="AJ2754" s="1" t="s">
        <v>92</v>
      </c>
    </row>
    <row r="2755" spans="1:36">
      <c r="A2755" s="1" t="s">
        <v>15383</v>
      </c>
      <c r="B2755" s="1" t="s">
        <v>15384</v>
      </c>
      <c r="C2755" s="1" t="s">
        <v>15385</v>
      </c>
      <c r="D2755" s="1" t="s">
        <v>378</v>
      </c>
      <c r="E2755" s="1" t="s">
        <v>110</v>
      </c>
      <c r="F2755" s="1" t="s">
        <v>63</v>
      </c>
      <c r="G2755" s="1" t="s">
        <v>304</v>
      </c>
      <c r="H2755" s="1" t="s">
        <v>43</v>
      </c>
      <c r="I2755" s="1" t="s">
        <v>44</v>
      </c>
      <c r="J2755" t="s">
        <v>65</v>
      </c>
      <c r="K2755" t="s">
        <v>66</v>
      </c>
      <c r="L2755" s="1" t="s">
        <v>3660</v>
      </c>
      <c r="M2755" s="1" t="s">
        <v>139</v>
      </c>
      <c r="N2755" s="1" t="s">
        <v>178</v>
      </c>
      <c r="O2755" s="1" t="s">
        <v>15386</v>
      </c>
      <c r="P2755" s="1" t="s">
        <v>15387</v>
      </c>
      <c r="Q2755">
        <v>158</v>
      </c>
      <c r="R2755">
        <v>55</v>
      </c>
      <c r="S2755">
        <v>103</v>
      </c>
      <c r="T2755">
        <v>25</v>
      </c>
      <c r="U2755">
        <v>10</v>
      </c>
      <c r="V2755">
        <v>125</v>
      </c>
      <c r="W2755" s="1" t="s">
        <v>229</v>
      </c>
      <c r="X2755" s="1" t="s">
        <v>230</v>
      </c>
      <c r="Y2755" s="1" t="s">
        <v>153</v>
      </c>
      <c r="Z2755">
        <v>33</v>
      </c>
      <c r="AA2755" s="2">
        <v>46054</v>
      </c>
      <c r="AB2755">
        <v>156844.63</v>
      </c>
      <c r="AC2755">
        <v>227133.36</v>
      </c>
      <c r="AD2755">
        <v>24781451.539999999</v>
      </c>
      <c r="AE2755" s="1" t="s">
        <v>55</v>
      </c>
      <c r="AF2755" s="2">
        <v>46176</v>
      </c>
      <c r="AG2755" s="2">
        <v>46057</v>
      </c>
      <c r="AH2755" s="2">
        <v>46826</v>
      </c>
      <c r="AI2755" s="1" t="s">
        <v>410</v>
      </c>
      <c r="AJ2755" s="1" t="s">
        <v>92</v>
      </c>
    </row>
    <row r="2756" spans="1:36">
      <c r="A2756" s="1" t="s">
        <v>15388</v>
      </c>
      <c r="B2756" s="1" t="s">
        <v>15389</v>
      </c>
      <c r="C2756" s="1" t="s">
        <v>15390</v>
      </c>
      <c r="D2756" s="1" t="s">
        <v>109</v>
      </c>
      <c r="E2756" s="1" t="s">
        <v>110</v>
      </c>
      <c r="F2756" s="1" t="s">
        <v>111</v>
      </c>
      <c r="G2756" s="1" t="s">
        <v>112</v>
      </c>
      <c r="H2756" s="1" t="s">
        <v>43</v>
      </c>
      <c r="I2756" s="1" t="s">
        <v>44</v>
      </c>
      <c r="J2756" t="s">
        <v>65</v>
      </c>
      <c r="K2756" t="s">
        <v>66</v>
      </c>
      <c r="L2756" s="1" t="s">
        <v>1403</v>
      </c>
      <c r="M2756" s="1" t="s">
        <v>68</v>
      </c>
      <c r="N2756" s="1" t="s">
        <v>194</v>
      </c>
      <c r="O2756" s="1" t="s">
        <v>15391</v>
      </c>
      <c r="P2756" s="1" t="s">
        <v>15392</v>
      </c>
      <c r="Q2756">
        <v>0</v>
      </c>
      <c r="R2756">
        <v>0</v>
      </c>
      <c r="S2756">
        <v>0</v>
      </c>
      <c r="T2756">
        <v>25</v>
      </c>
      <c r="U2756">
        <v>12</v>
      </c>
      <c r="V2756">
        <v>125</v>
      </c>
      <c r="W2756" s="1" t="s">
        <v>444</v>
      </c>
      <c r="X2756" s="1" t="s">
        <v>445</v>
      </c>
      <c r="Y2756" s="1" t="s">
        <v>74</v>
      </c>
      <c r="Z2756">
        <v>21</v>
      </c>
      <c r="AA2756" s="2">
        <v>45833</v>
      </c>
      <c r="AB2756">
        <v>185293.2</v>
      </c>
      <c r="AC2756">
        <v>256841.84</v>
      </c>
      <c r="AD2756">
        <v>0</v>
      </c>
      <c r="AE2756" s="1" t="s">
        <v>55</v>
      </c>
      <c r="AF2756" s="2">
        <v>46175</v>
      </c>
      <c r="AG2756" s="2">
        <v>45838</v>
      </c>
      <c r="AH2756" s="2"/>
      <c r="AI2756" s="1" t="s">
        <v>56</v>
      </c>
      <c r="AJ2756" s="1" t="s">
        <v>57</v>
      </c>
    </row>
    <row r="2757" spans="1:36">
      <c r="A2757" s="1" t="s">
        <v>15393</v>
      </c>
      <c r="B2757" s="1" t="s">
        <v>15394</v>
      </c>
      <c r="C2757" s="1" t="s">
        <v>15395</v>
      </c>
      <c r="D2757" s="1" t="s">
        <v>284</v>
      </c>
      <c r="E2757" s="1" t="s">
        <v>186</v>
      </c>
      <c r="F2757" s="1" t="s">
        <v>80</v>
      </c>
      <c r="G2757" s="1" t="s">
        <v>81</v>
      </c>
      <c r="H2757" s="1" t="s">
        <v>43</v>
      </c>
      <c r="I2757" s="1" t="s">
        <v>44</v>
      </c>
      <c r="J2757" t="s">
        <v>65</v>
      </c>
      <c r="K2757" t="s">
        <v>66</v>
      </c>
      <c r="L2757" s="1" t="s">
        <v>15396</v>
      </c>
      <c r="M2757" s="1" t="s">
        <v>48</v>
      </c>
      <c r="N2757" s="1" t="s">
        <v>236</v>
      </c>
      <c r="O2757" s="1" t="s">
        <v>15397</v>
      </c>
      <c r="P2757" s="1" t="s">
        <v>15398</v>
      </c>
      <c r="Q2757">
        <v>181</v>
      </c>
      <c r="R2757">
        <v>66</v>
      </c>
      <c r="S2757">
        <v>115</v>
      </c>
      <c r="T2757">
        <v>60</v>
      </c>
      <c r="U2757">
        <v>24</v>
      </c>
      <c r="V2757">
        <v>240</v>
      </c>
      <c r="W2757" s="1" t="s">
        <v>229</v>
      </c>
      <c r="X2757" s="1" t="s">
        <v>230</v>
      </c>
      <c r="Y2757" s="1" t="s">
        <v>153</v>
      </c>
      <c r="Z2757">
        <v>30</v>
      </c>
      <c r="AA2757" s="2">
        <v>45927</v>
      </c>
      <c r="AB2757">
        <v>1351470.27</v>
      </c>
      <c r="AC2757">
        <v>2073896.77</v>
      </c>
      <c r="AD2757">
        <v>244616118.90000001</v>
      </c>
      <c r="AE2757" s="1" t="s">
        <v>55</v>
      </c>
      <c r="AF2757" s="2">
        <v>46146</v>
      </c>
      <c r="AG2757" s="2">
        <v>45930</v>
      </c>
      <c r="AH2757" s="2"/>
      <c r="AI2757" s="1" t="s">
        <v>91</v>
      </c>
      <c r="AJ2757" s="1" t="s">
        <v>92</v>
      </c>
    </row>
    <row r="2758" spans="1:36">
      <c r="A2758" s="1" t="s">
        <v>15399</v>
      </c>
      <c r="B2758" s="1" t="s">
        <v>15400</v>
      </c>
      <c r="C2758" s="1" t="s">
        <v>15401</v>
      </c>
      <c r="D2758" s="1" t="s">
        <v>371</v>
      </c>
      <c r="E2758" s="1" t="s">
        <v>62</v>
      </c>
      <c r="F2758" s="1" t="s">
        <v>111</v>
      </c>
      <c r="G2758" s="1" t="s">
        <v>234</v>
      </c>
      <c r="H2758" s="1" t="s">
        <v>43</v>
      </c>
      <c r="I2758" s="1" t="s">
        <v>44</v>
      </c>
      <c r="J2758" t="s">
        <v>82</v>
      </c>
      <c r="K2758" t="s">
        <v>83</v>
      </c>
      <c r="L2758" s="1" t="s">
        <v>15402</v>
      </c>
      <c r="M2758" s="1" t="s">
        <v>100</v>
      </c>
      <c r="N2758" s="1" t="s">
        <v>178</v>
      </c>
      <c r="O2758" s="1" t="s">
        <v>15403</v>
      </c>
      <c r="P2758" s="1" t="s">
        <v>15404</v>
      </c>
      <c r="Q2758">
        <v>87</v>
      </c>
      <c r="R2758">
        <v>32</v>
      </c>
      <c r="S2758">
        <v>55</v>
      </c>
      <c r="T2758">
        <v>15</v>
      </c>
      <c r="U2758">
        <v>4</v>
      </c>
      <c r="V2758">
        <v>120</v>
      </c>
      <c r="W2758" s="1" t="s">
        <v>151</v>
      </c>
      <c r="X2758" s="1" t="s">
        <v>152</v>
      </c>
      <c r="Y2758" s="1" t="s">
        <v>153</v>
      </c>
      <c r="Z2758">
        <v>33</v>
      </c>
      <c r="AA2758" s="2">
        <v>46087</v>
      </c>
      <c r="AB2758">
        <v>51171.55</v>
      </c>
      <c r="AC2758">
        <v>66091.42</v>
      </c>
      <c r="AD2758">
        <v>4451924.8499999996</v>
      </c>
      <c r="AE2758" s="1" t="s">
        <v>55</v>
      </c>
      <c r="AF2758" s="2">
        <v>46164</v>
      </c>
      <c r="AG2758" s="2">
        <v>46097</v>
      </c>
      <c r="AH2758" s="2"/>
      <c r="AI2758" s="1" t="s">
        <v>91</v>
      </c>
      <c r="AJ2758" s="1" t="s">
        <v>92</v>
      </c>
    </row>
    <row r="2759" spans="1:36">
      <c r="A2759" s="1" t="s">
        <v>15405</v>
      </c>
      <c r="B2759" s="1" t="s">
        <v>15406</v>
      </c>
      <c r="C2759" s="1" t="s">
        <v>15407</v>
      </c>
      <c r="D2759" s="1" t="s">
        <v>837</v>
      </c>
      <c r="E2759" s="1" t="s">
        <v>265</v>
      </c>
      <c r="F2759" s="1" t="s">
        <v>622</v>
      </c>
      <c r="G2759" s="1" t="s">
        <v>693</v>
      </c>
      <c r="H2759" s="1" t="s">
        <v>43</v>
      </c>
      <c r="I2759" s="1" t="s">
        <v>44</v>
      </c>
      <c r="J2759" t="s">
        <v>82</v>
      </c>
      <c r="K2759" t="s">
        <v>83</v>
      </c>
      <c r="L2759" s="1" t="s">
        <v>11652</v>
      </c>
      <c r="M2759" s="1" t="s">
        <v>68</v>
      </c>
      <c r="N2759" s="1" t="s">
        <v>101</v>
      </c>
      <c r="O2759" s="1" t="s">
        <v>15408</v>
      </c>
      <c r="P2759" s="1" t="s">
        <v>15409</v>
      </c>
      <c r="Q2759">
        <v>34</v>
      </c>
      <c r="R2759">
        <v>12</v>
      </c>
      <c r="S2759">
        <v>22</v>
      </c>
      <c r="T2759">
        <v>15</v>
      </c>
      <c r="U2759">
        <v>7</v>
      </c>
      <c r="V2759">
        <v>150</v>
      </c>
      <c r="W2759" s="1" t="s">
        <v>88</v>
      </c>
      <c r="X2759" s="1" t="s">
        <v>89</v>
      </c>
      <c r="Y2759" s="1" t="s">
        <v>90</v>
      </c>
      <c r="Z2759">
        <v>28</v>
      </c>
      <c r="AA2759" s="2">
        <v>46141</v>
      </c>
      <c r="AB2759">
        <v>842078.69</v>
      </c>
      <c r="AC2759">
        <v>1288207.9099999999</v>
      </c>
      <c r="AD2759">
        <v>28630675.460000001</v>
      </c>
      <c r="AE2759" s="1" t="s">
        <v>55</v>
      </c>
      <c r="AF2759" s="2">
        <v>46149</v>
      </c>
      <c r="AG2759" s="2">
        <v>46148</v>
      </c>
      <c r="AH2759" s="2"/>
      <c r="AI2759" s="1" t="s">
        <v>91</v>
      </c>
      <c r="AJ2759" s="1" t="s">
        <v>92</v>
      </c>
    </row>
    <row r="2760" spans="1:36">
      <c r="A2760" s="1" t="s">
        <v>15410</v>
      </c>
      <c r="B2760" s="1" t="s">
        <v>15411</v>
      </c>
      <c r="C2760" s="1" t="s">
        <v>15412</v>
      </c>
      <c r="D2760" s="1" t="s">
        <v>264</v>
      </c>
      <c r="E2760" s="1" t="s">
        <v>265</v>
      </c>
      <c r="F2760" s="1" t="s">
        <v>266</v>
      </c>
      <c r="G2760" s="1" t="s">
        <v>313</v>
      </c>
      <c r="H2760" s="1" t="s">
        <v>43</v>
      </c>
      <c r="I2760" s="1" t="s">
        <v>44</v>
      </c>
      <c r="J2760" t="s">
        <v>82</v>
      </c>
      <c r="K2760" t="s">
        <v>83</v>
      </c>
      <c r="L2760" s="1" t="s">
        <v>10855</v>
      </c>
      <c r="M2760" s="1" t="s">
        <v>168</v>
      </c>
      <c r="N2760" s="1" t="s">
        <v>101</v>
      </c>
      <c r="O2760" s="1" t="s">
        <v>15413</v>
      </c>
      <c r="P2760" s="1" t="s">
        <v>11054</v>
      </c>
      <c r="Q2760">
        <v>0</v>
      </c>
      <c r="R2760">
        <v>0</v>
      </c>
      <c r="S2760">
        <v>0</v>
      </c>
      <c r="T2760">
        <v>10</v>
      </c>
      <c r="U2760">
        <v>3</v>
      </c>
      <c r="V2760">
        <v>100</v>
      </c>
      <c r="W2760" s="1" t="s">
        <v>308</v>
      </c>
      <c r="X2760" s="1" t="s">
        <v>309</v>
      </c>
      <c r="Y2760" s="1" t="s">
        <v>74</v>
      </c>
      <c r="Z2760">
        <v>25</v>
      </c>
      <c r="AA2760" s="2">
        <v>46005</v>
      </c>
      <c r="AB2760">
        <v>347292.56</v>
      </c>
      <c r="AC2760">
        <v>435382.03</v>
      </c>
      <c r="AD2760">
        <v>0</v>
      </c>
      <c r="AE2760" s="1" t="s">
        <v>55</v>
      </c>
      <c r="AF2760" s="2">
        <v>46144</v>
      </c>
      <c r="AG2760" s="2">
        <v>46010</v>
      </c>
      <c r="AH2760" s="2"/>
      <c r="AI2760" s="1" t="s">
        <v>56</v>
      </c>
      <c r="AJ2760" s="1" t="s">
        <v>57</v>
      </c>
    </row>
    <row r="2761" spans="1:36">
      <c r="A2761" s="1" t="s">
        <v>15414</v>
      </c>
      <c r="B2761" s="1" t="s">
        <v>15415</v>
      </c>
      <c r="C2761" s="1" t="s">
        <v>15416</v>
      </c>
      <c r="D2761" s="1" t="s">
        <v>830</v>
      </c>
      <c r="E2761" s="1" t="s">
        <v>265</v>
      </c>
      <c r="F2761" s="1" t="s">
        <v>622</v>
      </c>
      <c r="G2761" s="1" t="s">
        <v>623</v>
      </c>
      <c r="H2761" s="1" t="s">
        <v>43</v>
      </c>
      <c r="I2761" s="1" t="s">
        <v>44</v>
      </c>
      <c r="J2761" t="s">
        <v>45</v>
      </c>
      <c r="K2761" t="s">
        <v>46</v>
      </c>
      <c r="L2761" s="1" t="s">
        <v>10362</v>
      </c>
      <c r="M2761" s="1" t="s">
        <v>114</v>
      </c>
      <c r="N2761" s="1" t="s">
        <v>236</v>
      </c>
      <c r="O2761" s="1" t="s">
        <v>15417</v>
      </c>
      <c r="P2761" s="1" t="s">
        <v>15418</v>
      </c>
      <c r="Q2761">
        <v>227</v>
      </c>
      <c r="R2761">
        <v>8</v>
      </c>
      <c r="S2761">
        <v>219</v>
      </c>
      <c r="T2761">
        <v>75</v>
      </c>
      <c r="U2761">
        <v>22</v>
      </c>
      <c r="V2761">
        <v>450</v>
      </c>
      <c r="W2761" s="1" t="s">
        <v>259</v>
      </c>
      <c r="X2761" s="1" t="s">
        <v>260</v>
      </c>
      <c r="Y2761" s="1" t="s">
        <v>54</v>
      </c>
      <c r="Z2761">
        <v>9</v>
      </c>
      <c r="AA2761" s="2">
        <v>45785</v>
      </c>
      <c r="AB2761">
        <v>686264.3</v>
      </c>
      <c r="AC2761">
        <v>840402.31</v>
      </c>
      <c r="AD2761">
        <v>155781996.09999999</v>
      </c>
      <c r="AE2761" s="1" t="s">
        <v>55</v>
      </c>
      <c r="AF2761" s="2">
        <v>46182</v>
      </c>
      <c r="AG2761" s="2">
        <v>45798</v>
      </c>
      <c r="AH2761" s="2"/>
      <c r="AI2761" s="1" t="s">
        <v>91</v>
      </c>
      <c r="AJ2761" s="1" t="s">
        <v>92</v>
      </c>
    </row>
    <row r="2762" spans="1:36">
      <c r="A2762" s="1" t="s">
        <v>15419</v>
      </c>
      <c r="B2762" s="1" t="s">
        <v>15420</v>
      </c>
      <c r="C2762" s="1" t="s">
        <v>15421</v>
      </c>
      <c r="D2762" s="1" t="s">
        <v>378</v>
      </c>
      <c r="E2762" s="1" t="s">
        <v>110</v>
      </c>
      <c r="F2762" s="1" t="s">
        <v>63</v>
      </c>
      <c r="G2762" s="1" t="s">
        <v>64</v>
      </c>
      <c r="H2762" s="1" t="s">
        <v>43</v>
      </c>
      <c r="I2762" s="1" t="s">
        <v>44</v>
      </c>
      <c r="J2762" t="s">
        <v>65</v>
      </c>
      <c r="K2762" t="s">
        <v>66</v>
      </c>
      <c r="L2762" s="1" t="s">
        <v>1136</v>
      </c>
      <c r="M2762" s="1" t="s">
        <v>68</v>
      </c>
      <c r="N2762" s="1" t="s">
        <v>69</v>
      </c>
      <c r="O2762" s="1" t="s">
        <v>15422</v>
      </c>
      <c r="P2762" s="1" t="s">
        <v>15423</v>
      </c>
      <c r="Q2762">
        <v>81</v>
      </c>
      <c r="R2762">
        <v>30</v>
      </c>
      <c r="S2762">
        <v>51</v>
      </c>
      <c r="T2762">
        <v>30</v>
      </c>
      <c r="U2762">
        <v>9</v>
      </c>
      <c r="V2762">
        <v>240</v>
      </c>
      <c r="W2762" s="1" t="s">
        <v>161</v>
      </c>
      <c r="X2762" s="1" t="s">
        <v>162</v>
      </c>
      <c r="Y2762" s="1" t="s">
        <v>54</v>
      </c>
      <c r="Z2762">
        <v>4</v>
      </c>
      <c r="AA2762" s="2">
        <v>45792</v>
      </c>
      <c r="AB2762">
        <v>27013.45</v>
      </c>
      <c r="AC2762">
        <v>40615.81</v>
      </c>
      <c r="AD2762">
        <v>2188089.4500000002</v>
      </c>
      <c r="AE2762" s="1" t="s">
        <v>55</v>
      </c>
      <c r="AF2762" s="2">
        <v>46155</v>
      </c>
      <c r="AG2762" s="2">
        <v>45794</v>
      </c>
      <c r="AH2762" s="2">
        <v>46506</v>
      </c>
      <c r="AI2762" s="1" t="s">
        <v>91</v>
      </c>
      <c r="AJ2762" s="1" t="s">
        <v>92</v>
      </c>
    </row>
    <row r="2763" spans="1:36">
      <c r="A2763" s="1" t="s">
        <v>15424</v>
      </c>
      <c r="B2763" s="1" t="s">
        <v>15425</v>
      </c>
      <c r="C2763" s="1" t="s">
        <v>15426</v>
      </c>
      <c r="D2763" s="1" t="s">
        <v>1372</v>
      </c>
      <c r="E2763" s="1" t="s">
        <v>978</v>
      </c>
      <c r="F2763" s="1" t="s">
        <v>97</v>
      </c>
      <c r="G2763" s="1" t="s">
        <v>614</v>
      </c>
      <c r="H2763" s="1" t="s">
        <v>43</v>
      </c>
      <c r="I2763" s="1" t="s">
        <v>44</v>
      </c>
      <c r="J2763" t="s">
        <v>82</v>
      </c>
      <c r="K2763" t="s">
        <v>83</v>
      </c>
      <c r="L2763" s="1" t="s">
        <v>15427</v>
      </c>
      <c r="M2763" s="1" t="s">
        <v>100</v>
      </c>
      <c r="N2763" s="1" t="s">
        <v>178</v>
      </c>
      <c r="O2763" s="1" t="s">
        <v>15428</v>
      </c>
      <c r="P2763" s="1" t="s">
        <v>15429</v>
      </c>
      <c r="Q2763">
        <v>79</v>
      </c>
      <c r="R2763">
        <v>14</v>
      </c>
      <c r="S2763">
        <v>65</v>
      </c>
      <c r="T2763">
        <v>30</v>
      </c>
      <c r="U2763">
        <v>12</v>
      </c>
      <c r="V2763">
        <v>180</v>
      </c>
      <c r="W2763" s="1" t="s">
        <v>104</v>
      </c>
      <c r="X2763" s="1" t="s">
        <v>105</v>
      </c>
      <c r="Y2763" s="1" t="s">
        <v>54</v>
      </c>
      <c r="Z2763">
        <v>5</v>
      </c>
      <c r="AA2763" s="2">
        <v>45706</v>
      </c>
      <c r="AB2763">
        <v>26625.3</v>
      </c>
      <c r="AC2763">
        <v>34377.47</v>
      </c>
      <c r="AD2763">
        <v>2103398.7000000002</v>
      </c>
      <c r="AE2763" s="1" t="s">
        <v>55</v>
      </c>
      <c r="AF2763" s="2">
        <v>46173</v>
      </c>
      <c r="AG2763" s="2">
        <v>45721</v>
      </c>
      <c r="AH2763" s="2"/>
      <c r="AI2763" s="1" t="s">
        <v>91</v>
      </c>
      <c r="AJ2763" s="1" t="s">
        <v>92</v>
      </c>
    </row>
    <row r="2764" spans="1:36">
      <c r="A2764" s="1" t="s">
        <v>15430</v>
      </c>
      <c r="B2764" s="1" t="s">
        <v>15431</v>
      </c>
      <c r="C2764" s="1" t="s">
        <v>15432</v>
      </c>
      <c r="D2764" s="1" t="s">
        <v>109</v>
      </c>
      <c r="E2764" s="1" t="s">
        <v>110</v>
      </c>
      <c r="F2764" s="1" t="s">
        <v>111</v>
      </c>
      <c r="G2764" s="1" t="s">
        <v>234</v>
      </c>
      <c r="H2764" s="1" t="s">
        <v>43</v>
      </c>
      <c r="I2764" s="1" t="s">
        <v>44</v>
      </c>
      <c r="J2764" t="s">
        <v>65</v>
      </c>
      <c r="K2764" t="s">
        <v>66</v>
      </c>
      <c r="L2764" s="1" t="s">
        <v>12459</v>
      </c>
      <c r="M2764" s="1" t="s">
        <v>139</v>
      </c>
      <c r="N2764" s="1" t="s">
        <v>194</v>
      </c>
      <c r="O2764" s="1" t="s">
        <v>15433</v>
      </c>
      <c r="P2764" s="1" t="s">
        <v>15434</v>
      </c>
      <c r="Q2764">
        <v>249</v>
      </c>
      <c r="R2764">
        <v>20</v>
      </c>
      <c r="S2764">
        <v>229</v>
      </c>
      <c r="T2764">
        <v>60</v>
      </c>
      <c r="U2764">
        <v>30</v>
      </c>
      <c r="V2764">
        <v>300</v>
      </c>
      <c r="W2764" s="1" t="s">
        <v>229</v>
      </c>
      <c r="X2764" s="1" t="s">
        <v>230</v>
      </c>
      <c r="Y2764" s="1" t="s">
        <v>153</v>
      </c>
      <c r="Z2764">
        <v>32</v>
      </c>
      <c r="AA2764" s="2">
        <v>45754</v>
      </c>
      <c r="AB2764">
        <v>157008.51</v>
      </c>
      <c r="AC2764">
        <v>212353.35</v>
      </c>
      <c r="AD2764">
        <v>39095118.990000002</v>
      </c>
      <c r="AE2764" s="1" t="s">
        <v>55</v>
      </c>
      <c r="AF2764" s="2">
        <v>46190</v>
      </c>
      <c r="AG2764" s="2">
        <v>45761</v>
      </c>
      <c r="AH2764" s="2"/>
      <c r="AI2764" s="1" t="s">
        <v>91</v>
      </c>
      <c r="AJ2764" s="1" t="s">
        <v>92</v>
      </c>
    </row>
    <row r="2765" spans="1:36">
      <c r="A2765" s="1" t="s">
        <v>15435</v>
      </c>
      <c r="B2765" s="1" t="s">
        <v>3638</v>
      </c>
      <c r="C2765" s="1" t="s">
        <v>15436</v>
      </c>
      <c r="D2765" s="1" t="s">
        <v>508</v>
      </c>
      <c r="E2765" s="1" t="s">
        <v>146</v>
      </c>
      <c r="F2765" s="1" t="s">
        <v>244</v>
      </c>
      <c r="G2765" s="1" t="s">
        <v>778</v>
      </c>
      <c r="H2765" s="1" t="s">
        <v>43</v>
      </c>
      <c r="I2765" s="1" t="s">
        <v>44</v>
      </c>
      <c r="J2765" t="s">
        <v>82</v>
      </c>
      <c r="K2765" t="s">
        <v>83</v>
      </c>
      <c r="L2765" s="1" t="s">
        <v>5873</v>
      </c>
      <c r="M2765" s="1" t="s">
        <v>100</v>
      </c>
      <c r="N2765" s="1" t="s">
        <v>49</v>
      </c>
      <c r="O2765" s="1" t="s">
        <v>15437</v>
      </c>
      <c r="P2765" s="1" t="s">
        <v>6178</v>
      </c>
      <c r="Q2765">
        <v>40</v>
      </c>
      <c r="R2765">
        <v>2</v>
      </c>
      <c r="S2765">
        <v>38</v>
      </c>
      <c r="T2765">
        <v>25</v>
      </c>
      <c r="U2765">
        <v>7</v>
      </c>
      <c r="V2765">
        <v>125</v>
      </c>
      <c r="W2765" s="1" t="s">
        <v>151</v>
      </c>
      <c r="X2765" s="1" t="s">
        <v>152</v>
      </c>
      <c r="Y2765" s="1" t="s">
        <v>153</v>
      </c>
      <c r="Z2765">
        <v>36</v>
      </c>
      <c r="AA2765" s="2">
        <v>46176</v>
      </c>
      <c r="AB2765">
        <v>146550.39999999999</v>
      </c>
      <c r="AC2765">
        <v>215111.27</v>
      </c>
      <c r="AD2765">
        <v>5862016</v>
      </c>
      <c r="AE2765" s="1" t="s">
        <v>55</v>
      </c>
      <c r="AF2765" s="2">
        <v>46145</v>
      </c>
      <c r="AG2765" s="2">
        <v>46181</v>
      </c>
      <c r="AH2765" s="2"/>
      <c r="AI2765" s="1" t="s">
        <v>91</v>
      </c>
      <c r="AJ2765" s="1" t="s">
        <v>92</v>
      </c>
    </row>
    <row r="2766" spans="1:36">
      <c r="A2766" s="1" t="s">
        <v>15438</v>
      </c>
      <c r="B2766" s="1" t="s">
        <v>15439</v>
      </c>
      <c r="C2766" s="1" t="s">
        <v>15440</v>
      </c>
      <c r="D2766" s="1" t="s">
        <v>39</v>
      </c>
      <c r="E2766" s="1" t="s">
        <v>40</v>
      </c>
      <c r="F2766" s="1" t="s">
        <v>41</v>
      </c>
      <c r="G2766" s="1" t="s">
        <v>786</v>
      </c>
      <c r="H2766" s="1" t="s">
        <v>43</v>
      </c>
      <c r="I2766" s="1" t="s">
        <v>44</v>
      </c>
      <c r="J2766" t="s">
        <v>45</v>
      </c>
      <c r="K2766" t="s">
        <v>46</v>
      </c>
      <c r="L2766" s="1" t="s">
        <v>5436</v>
      </c>
      <c r="M2766" s="1" t="s">
        <v>114</v>
      </c>
      <c r="N2766" s="1" t="s">
        <v>278</v>
      </c>
      <c r="O2766" s="1" t="s">
        <v>15441</v>
      </c>
      <c r="P2766" s="1" t="s">
        <v>15442</v>
      </c>
      <c r="Q2766">
        <v>126</v>
      </c>
      <c r="R2766">
        <v>25</v>
      </c>
      <c r="S2766">
        <v>101</v>
      </c>
      <c r="T2766">
        <v>75</v>
      </c>
      <c r="U2766">
        <v>30</v>
      </c>
      <c r="V2766">
        <v>750</v>
      </c>
      <c r="W2766" s="1" t="s">
        <v>181</v>
      </c>
      <c r="X2766" s="1" t="s">
        <v>182</v>
      </c>
      <c r="Y2766" s="1" t="s">
        <v>54</v>
      </c>
      <c r="Z2766">
        <v>9</v>
      </c>
      <c r="AA2766" s="2">
        <v>45813</v>
      </c>
      <c r="AB2766">
        <v>72006.81</v>
      </c>
      <c r="AC2766">
        <v>87044.98</v>
      </c>
      <c r="AD2766">
        <v>9072858.0600000005</v>
      </c>
      <c r="AE2766" s="1" t="s">
        <v>55</v>
      </c>
      <c r="AF2766" s="2">
        <v>46200</v>
      </c>
      <c r="AG2766" s="2">
        <v>45817</v>
      </c>
      <c r="AH2766" s="2"/>
      <c r="AI2766" s="1" t="s">
        <v>91</v>
      </c>
      <c r="AJ2766" s="1" t="s">
        <v>92</v>
      </c>
    </row>
    <row r="2767" spans="1:36">
      <c r="A2767" s="1" t="s">
        <v>15443</v>
      </c>
      <c r="B2767" s="1" t="s">
        <v>15444</v>
      </c>
      <c r="C2767" s="1" t="s">
        <v>15445</v>
      </c>
      <c r="D2767" s="1" t="s">
        <v>362</v>
      </c>
      <c r="E2767" s="1" t="s">
        <v>186</v>
      </c>
      <c r="F2767" s="1" t="s">
        <v>363</v>
      </c>
      <c r="G2767" s="1" t="s">
        <v>434</v>
      </c>
      <c r="H2767" s="1" t="s">
        <v>43</v>
      </c>
      <c r="I2767" s="1" t="s">
        <v>44</v>
      </c>
      <c r="J2767" t="s">
        <v>82</v>
      </c>
      <c r="K2767" t="s">
        <v>83</v>
      </c>
      <c r="L2767" s="1" t="s">
        <v>5732</v>
      </c>
      <c r="M2767" s="1" t="s">
        <v>139</v>
      </c>
      <c r="N2767" s="1" t="s">
        <v>278</v>
      </c>
      <c r="O2767" s="1" t="s">
        <v>15446</v>
      </c>
      <c r="P2767" s="1" t="s">
        <v>15447</v>
      </c>
      <c r="Q2767">
        <v>57</v>
      </c>
      <c r="R2767">
        <v>20</v>
      </c>
      <c r="S2767">
        <v>37</v>
      </c>
      <c r="T2767">
        <v>20</v>
      </c>
      <c r="U2767">
        <v>6</v>
      </c>
      <c r="V2767">
        <v>80</v>
      </c>
      <c r="W2767" s="1" t="s">
        <v>104</v>
      </c>
      <c r="X2767" s="1" t="s">
        <v>105</v>
      </c>
      <c r="Y2767" s="1" t="s">
        <v>54</v>
      </c>
      <c r="Z2767">
        <v>10</v>
      </c>
      <c r="AA2767" s="2">
        <v>46013</v>
      </c>
      <c r="AB2767">
        <v>45057.05</v>
      </c>
      <c r="AC2767">
        <v>56869.54</v>
      </c>
      <c r="AD2767">
        <v>2568251.85</v>
      </c>
      <c r="AE2767" s="1" t="s">
        <v>55</v>
      </c>
      <c r="AF2767" s="2">
        <v>46143</v>
      </c>
      <c r="AG2767" s="2">
        <v>46018</v>
      </c>
      <c r="AH2767" s="2"/>
      <c r="AI2767" s="1" t="s">
        <v>91</v>
      </c>
      <c r="AJ2767" s="1" t="s">
        <v>92</v>
      </c>
    </row>
    <row r="2768" spans="1:36">
      <c r="A2768" s="1" t="s">
        <v>15448</v>
      </c>
      <c r="B2768" s="1" t="s">
        <v>15449</v>
      </c>
      <c r="C2768" s="1" t="s">
        <v>15450</v>
      </c>
      <c r="D2768" s="1" t="s">
        <v>977</v>
      </c>
      <c r="E2768" s="1" t="s">
        <v>978</v>
      </c>
      <c r="F2768" s="1" t="s">
        <v>97</v>
      </c>
      <c r="G2768" s="1" t="s">
        <v>98</v>
      </c>
      <c r="H2768" s="1" t="s">
        <v>43</v>
      </c>
      <c r="I2768" s="1" t="s">
        <v>44</v>
      </c>
      <c r="J2768" t="s">
        <v>65</v>
      </c>
      <c r="K2768" t="s">
        <v>66</v>
      </c>
      <c r="L2768" s="1" t="s">
        <v>15451</v>
      </c>
      <c r="M2768" s="1" t="s">
        <v>168</v>
      </c>
      <c r="N2768" s="1" t="s">
        <v>49</v>
      </c>
      <c r="O2768" s="1" t="s">
        <v>15452</v>
      </c>
      <c r="P2768" s="1" t="s">
        <v>15453</v>
      </c>
      <c r="Q2768">
        <v>0</v>
      </c>
      <c r="R2768">
        <v>0</v>
      </c>
      <c r="S2768">
        <v>0</v>
      </c>
      <c r="T2768">
        <v>30</v>
      </c>
      <c r="U2768">
        <v>9</v>
      </c>
      <c r="V2768">
        <v>240</v>
      </c>
      <c r="W2768" s="1" t="s">
        <v>72</v>
      </c>
      <c r="X2768" s="1" t="s">
        <v>73</v>
      </c>
      <c r="Y2768" s="1" t="s">
        <v>74</v>
      </c>
      <c r="Z2768">
        <v>19</v>
      </c>
      <c r="AA2768" s="2">
        <v>45686</v>
      </c>
      <c r="AB2768">
        <v>100030.82</v>
      </c>
      <c r="AC2768">
        <v>145740.25</v>
      </c>
      <c r="AD2768">
        <v>0</v>
      </c>
      <c r="AE2768" s="1" t="s">
        <v>55</v>
      </c>
      <c r="AF2768" s="2">
        <v>46175</v>
      </c>
      <c r="AG2768" s="2">
        <v>45693</v>
      </c>
      <c r="AH2768" s="2"/>
      <c r="AI2768" s="1" t="s">
        <v>56</v>
      </c>
      <c r="AJ2768" s="1" t="s">
        <v>57</v>
      </c>
    </row>
    <row r="2769" spans="1:36">
      <c r="A2769" s="1" t="s">
        <v>15454</v>
      </c>
      <c r="B2769" s="1" t="s">
        <v>15455</v>
      </c>
      <c r="C2769" s="1" t="s">
        <v>2102</v>
      </c>
      <c r="D2769" s="1" t="s">
        <v>264</v>
      </c>
      <c r="E2769" s="1" t="s">
        <v>265</v>
      </c>
      <c r="F2769" s="1" t="s">
        <v>266</v>
      </c>
      <c r="G2769" s="1" t="s">
        <v>267</v>
      </c>
      <c r="H2769" s="1" t="s">
        <v>43</v>
      </c>
      <c r="I2769" s="1" t="s">
        <v>44</v>
      </c>
      <c r="J2769" t="s">
        <v>65</v>
      </c>
      <c r="K2769" t="s">
        <v>66</v>
      </c>
      <c r="L2769" s="1" t="s">
        <v>6315</v>
      </c>
      <c r="M2769" s="1" t="s">
        <v>48</v>
      </c>
      <c r="N2769" s="1" t="s">
        <v>203</v>
      </c>
      <c r="O2769" s="1" t="s">
        <v>15456</v>
      </c>
      <c r="P2769" s="1" t="s">
        <v>15457</v>
      </c>
      <c r="Q2769">
        <v>944</v>
      </c>
      <c r="R2769">
        <v>142</v>
      </c>
      <c r="S2769">
        <v>802</v>
      </c>
      <c r="T2769">
        <v>100</v>
      </c>
      <c r="U2769">
        <v>50</v>
      </c>
      <c r="V2769">
        <v>1000</v>
      </c>
      <c r="W2769" s="1" t="s">
        <v>229</v>
      </c>
      <c r="X2769" s="1" t="s">
        <v>171</v>
      </c>
      <c r="Y2769" s="1" t="s">
        <v>153</v>
      </c>
      <c r="Z2769">
        <v>33</v>
      </c>
      <c r="AA2769" s="2">
        <v>45801</v>
      </c>
      <c r="AB2769">
        <v>369688.5</v>
      </c>
      <c r="AC2769">
        <v>493958.78</v>
      </c>
      <c r="AD2769">
        <v>348985944</v>
      </c>
      <c r="AE2769" s="1" t="s">
        <v>55</v>
      </c>
      <c r="AF2769" s="2">
        <v>46197</v>
      </c>
      <c r="AG2769" s="2">
        <v>45803</v>
      </c>
      <c r="AH2769" s="2"/>
      <c r="AI2769" s="1" t="s">
        <v>91</v>
      </c>
      <c r="AJ2769" s="1" t="s">
        <v>92</v>
      </c>
    </row>
    <row r="2770" spans="1:36">
      <c r="A2770" s="1" t="s">
        <v>15458</v>
      </c>
      <c r="B2770" s="1" t="s">
        <v>15459</v>
      </c>
      <c r="C2770" s="1" t="s">
        <v>15460</v>
      </c>
      <c r="D2770" s="1" t="s">
        <v>837</v>
      </c>
      <c r="E2770" s="1" t="s">
        <v>265</v>
      </c>
      <c r="F2770" s="1" t="s">
        <v>622</v>
      </c>
      <c r="G2770" s="1" t="s">
        <v>747</v>
      </c>
      <c r="H2770" s="1" t="s">
        <v>43</v>
      </c>
      <c r="I2770" s="1" t="s">
        <v>44</v>
      </c>
      <c r="J2770" t="s">
        <v>82</v>
      </c>
      <c r="K2770" t="s">
        <v>83</v>
      </c>
      <c r="L2770" s="1" t="s">
        <v>2619</v>
      </c>
      <c r="M2770" s="1" t="s">
        <v>168</v>
      </c>
      <c r="N2770" s="1" t="s">
        <v>278</v>
      </c>
      <c r="O2770" s="1" t="s">
        <v>15461</v>
      </c>
      <c r="P2770" s="1" t="s">
        <v>15462</v>
      </c>
      <c r="Q2770">
        <v>43</v>
      </c>
      <c r="R2770">
        <v>5</v>
      </c>
      <c r="S2770">
        <v>38</v>
      </c>
      <c r="T2770">
        <v>30</v>
      </c>
      <c r="U2770">
        <v>15</v>
      </c>
      <c r="V2770">
        <v>120</v>
      </c>
      <c r="W2770" s="1" t="s">
        <v>151</v>
      </c>
      <c r="X2770" s="1" t="s">
        <v>152</v>
      </c>
      <c r="Y2770" s="1" t="s">
        <v>153</v>
      </c>
      <c r="Z2770">
        <v>36</v>
      </c>
      <c r="AA2770" s="2">
        <v>45930</v>
      </c>
      <c r="AB2770">
        <v>455211.94</v>
      </c>
      <c r="AC2770">
        <v>585327.11</v>
      </c>
      <c r="AD2770">
        <v>19574113.420000002</v>
      </c>
      <c r="AE2770" s="1" t="s">
        <v>55</v>
      </c>
      <c r="AF2770" s="2">
        <v>46189</v>
      </c>
      <c r="AG2770" s="2">
        <v>45940</v>
      </c>
      <c r="AH2770" s="2"/>
      <c r="AI2770" s="1" t="s">
        <v>91</v>
      </c>
      <c r="AJ2770" s="1" t="s">
        <v>92</v>
      </c>
    </row>
    <row r="2771" spans="1:36">
      <c r="A2771" s="1" t="s">
        <v>15463</v>
      </c>
      <c r="B2771" s="1" t="s">
        <v>15464</v>
      </c>
      <c r="C2771" s="1" t="s">
        <v>15465</v>
      </c>
      <c r="D2771" s="1" t="s">
        <v>1179</v>
      </c>
      <c r="E2771" s="1" t="s">
        <v>110</v>
      </c>
      <c r="F2771" s="1" t="s">
        <v>41</v>
      </c>
      <c r="G2771" s="1" t="s">
        <v>786</v>
      </c>
      <c r="H2771" s="1" t="s">
        <v>43</v>
      </c>
      <c r="I2771" s="1" t="s">
        <v>44</v>
      </c>
      <c r="J2771" t="s">
        <v>65</v>
      </c>
      <c r="K2771" t="s">
        <v>66</v>
      </c>
      <c r="L2771" s="1" t="s">
        <v>4065</v>
      </c>
      <c r="M2771" s="1" t="s">
        <v>168</v>
      </c>
      <c r="N2771" s="1" t="s">
        <v>278</v>
      </c>
      <c r="O2771" s="1" t="s">
        <v>15466</v>
      </c>
      <c r="P2771" s="1" t="s">
        <v>15467</v>
      </c>
      <c r="Q2771">
        <v>0</v>
      </c>
      <c r="R2771">
        <v>0</v>
      </c>
      <c r="S2771">
        <v>0</v>
      </c>
      <c r="T2771">
        <v>25</v>
      </c>
      <c r="U2771">
        <v>10</v>
      </c>
      <c r="V2771">
        <v>250</v>
      </c>
      <c r="W2771" s="1" t="s">
        <v>161</v>
      </c>
      <c r="X2771" s="1" t="s">
        <v>162</v>
      </c>
      <c r="Y2771" s="1" t="s">
        <v>54</v>
      </c>
      <c r="Z2771">
        <v>3</v>
      </c>
      <c r="AA2771" s="2">
        <v>45908</v>
      </c>
      <c r="AB2771">
        <v>59860.79</v>
      </c>
      <c r="AC2771">
        <v>68918.16</v>
      </c>
      <c r="AD2771">
        <v>0</v>
      </c>
      <c r="AE2771" s="1" t="s">
        <v>55</v>
      </c>
      <c r="AF2771" s="2">
        <v>46158</v>
      </c>
      <c r="AG2771" s="2">
        <v>45913</v>
      </c>
      <c r="AH2771" s="2"/>
      <c r="AI2771" s="1" t="s">
        <v>56</v>
      </c>
      <c r="AJ2771" s="1" t="s">
        <v>57</v>
      </c>
    </row>
    <row r="2772" spans="1:36">
      <c r="A2772" s="1" t="s">
        <v>15468</v>
      </c>
      <c r="B2772" s="1" t="s">
        <v>15469</v>
      </c>
      <c r="C2772" s="1" t="s">
        <v>15470</v>
      </c>
      <c r="D2772" s="1" t="s">
        <v>109</v>
      </c>
      <c r="E2772" s="1" t="s">
        <v>110</v>
      </c>
      <c r="F2772" s="1" t="s">
        <v>111</v>
      </c>
      <c r="G2772" s="1" t="s">
        <v>112</v>
      </c>
      <c r="H2772" s="1" t="s">
        <v>43</v>
      </c>
      <c r="I2772" s="1" t="s">
        <v>44</v>
      </c>
      <c r="J2772" t="s">
        <v>45</v>
      </c>
      <c r="K2772" t="s">
        <v>46</v>
      </c>
      <c r="L2772" s="1" t="s">
        <v>15471</v>
      </c>
      <c r="M2772" s="1" t="s">
        <v>168</v>
      </c>
      <c r="N2772" s="1" t="s">
        <v>203</v>
      </c>
      <c r="O2772" s="1" t="s">
        <v>15472</v>
      </c>
      <c r="P2772" s="1" t="s">
        <v>15473</v>
      </c>
      <c r="Q2772">
        <v>420</v>
      </c>
      <c r="R2772">
        <v>120</v>
      </c>
      <c r="S2772">
        <v>300</v>
      </c>
      <c r="T2772">
        <v>100</v>
      </c>
      <c r="U2772">
        <v>50</v>
      </c>
      <c r="V2772">
        <v>600</v>
      </c>
      <c r="W2772" s="1" t="s">
        <v>249</v>
      </c>
      <c r="X2772" s="1" t="s">
        <v>375</v>
      </c>
      <c r="Y2772" s="1" t="s">
        <v>54</v>
      </c>
      <c r="Z2772">
        <v>5</v>
      </c>
      <c r="AA2772" s="2">
        <v>45762</v>
      </c>
      <c r="AB2772">
        <v>169303.95</v>
      </c>
      <c r="AC2772">
        <v>242181.8</v>
      </c>
      <c r="AD2772">
        <v>71107659</v>
      </c>
      <c r="AE2772" s="1" t="s">
        <v>55</v>
      </c>
      <c r="AF2772" s="2">
        <v>46158</v>
      </c>
      <c r="AG2772" s="2">
        <v>45773</v>
      </c>
      <c r="AH2772" s="2"/>
      <c r="AI2772" s="1" t="s">
        <v>91</v>
      </c>
      <c r="AJ2772" s="1" t="s">
        <v>92</v>
      </c>
    </row>
    <row r="2773" spans="1:36">
      <c r="A2773" s="1" t="s">
        <v>15474</v>
      </c>
      <c r="B2773" s="1" t="s">
        <v>15475</v>
      </c>
      <c r="C2773" s="1" t="s">
        <v>15476</v>
      </c>
      <c r="D2773" s="1" t="s">
        <v>900</v>
      </c>
      <c r="E2773" s="1" t="s">
        <v>62</v>
      </c>
      <c r="F2773" s="1" t="s">
        <v>363</v>
      </c>
      <c r="G2773" s="1" t="s">
        <v>434</v>
      </c>
      <c r="H2773" s="1" t="s">
        <v>43</v>
      </c>
      <c r="I2773" s="1" t="s">
        <v>44</v>
      </c>
      <c r="J2773" t="s">
        <v>45</v>
      </c>
      <c r="K2773" t="s">
        <v>46</v>
      </c>
      <c r="L2773" s="1" t="s">
        <v>5591</v>
      </c>
      <c r="M2773" s="1" t="s">
        <v>168</v>
      </c>
      <c r="N2773" s="1" t="s">
        <v>178</v>
      </c>
      <c r="O2773" s="1" t="s">
        <v>15477</v>
      </c>
      <c r="P2773" s="1" t="s">
        <v>15478</v>
      </c>
      <c r="Q2773">
        <v>72</v>
      </c>
      <c r="R2773">
        <v>21</v>
      </c>
      <c r="S2773">
        <v>51</v>
      </c>
      <c r="T2773">
        <v>10</v>
      </c>
      <c r="U2773">
        <v>3</v>
      </c>
      <c r="V2773">
        <v>80</v>
      </c>
      <c r="W2773" s="1" t="s">
        <v>249</v>
      </c>
      <c r="X2773" s="1" t="s">
        <v>375</v>
      </c>
      <c r="Y2773" s="1" t="s">
        <v>54</v>
      </c>
      <c r="Z2773">
        <v>9</v>
      </c>
      <c r="AA2773" s="2">
        <v>46146</v>
      </c>
      <c r="AB2773">
        <v>30448.09</v>
      </c>
      <c r="AC2773">
        <v>39561.01</v>
      </c>
      <c r="AD2773">
        <v>2192262.48</v>
      </c>
      <c r="AE2773" s="1" t="s">
        <v>55</v>
      </c>
      <c r="AF2773" s="2">
        <v>46184</v>
      </c>
      <c r="AG2773" s="2">
        <v>46159</v>
      </c>
      <c r="AH2773" s="2"/>
      <c r="AI2773" s="1" t="s">
        <v>91</v>
      </c>
      <c r="AJ2773" s="1" t="s">
        <v>92</v>
      </c>
    </row>
    <row r="2774" spans="1:36">
      <c r="A2774" s="1" t="s">
        <v>15479</v>
      </c>
      <c r="B2774" s="1" t="s">
        <v>15480</v>
      </c>
      <c r="C2774" s="1" t="s">
        <v>15481</v>
      </c>
      <c r="D2774" s="1" t="s">
        <v>1135</v>
      </c>
      <c r="E2774" s="1" t="s">
        <v>122</v>
      </c>
      <c r="F2774" s="1" t="s">
        <v>123</v>
      </c>
      <c r="G2774" s="1" t="s">
        <v>124</v>
      </c>
      <c r="H2774" s="1" t="s">
        <v>43</v>
      </c>
      <c r="I2774" s="1" t="s">
        <v>44</v>
      </c>
      <c r="J2774" t="s">
        <v>65</v>
      </c>
      <c r="K2774" t="s">
        <v>66</v>
      </c>
      <c r="L2774" s="1" t="s">
        <v>15482</v>
      </c>
      <c r="M2774" s="1" t="s">
        <v>114</v>
      </c>
      <c r="N2774" s="1" t="s">
        <v>194</v>
      </c>
      <c r="O2774" s="1" t="s">
        <v>15483</v>
      </c>
      <c r="P2774" s="1" t="s">
        <v>15484</v>
      </c>
      <c r="Q2774">
        <v>68</v>
      </c>
      <c r="R2774">
        <v>7</v>
      </c>
      <c r="S2774">
        <v>61</v>
      </c>
      <c r="T2774">
        <v>20</v>
      </c>
      <c r="U2774">
        <v>6</v>
      </c>
      <c r="V2774">
        <v>160</v>
      </c>
      <c r="W2774" s="1" t="s">
        <v>52</v>
      </c>
      <c r="X2774" s="1" t="s">
        <v>53</v>
      </c>
      <c r="Y2774" s="1" t="s">
        <v>54</v>
      </c>
      <c r="Z2774">
        <v>5</v>
      </c>
      <c r="AA2774" s="2">
        <v>45815</v>
      </c>
      <c r="AB2774">
        <v>207584.77</v>
      </c>
      <c r="AC2774">
        <v>291390.53000000003</v>
      </c>
      <c r="AD2774">
        <v>14115764.359999999</v>
      </c>
      <c r="AE2774" s="1" t="s">
        <v>55</v>
      </c>
      <c r="AF2774" s="2">
        <v>46200</v>
      </c>
      <c r="AG2774" s="2">
        <v>45829</v>
      </c>
      <c r="AH2774" s="2"/>
      <c r="AI2774" s="1" t="s">
        <v>91</v>
      </c>
      <c r="AJ2774" s="1" t="s">
        <v>92</v>
      </c>
    </row>
    <row r="2775" spans="1:36">
      <c r="A2775" s="1" t="s">
        <v>15485</v>
      </c>
      <c r="B2775" s="1" t="s">
        <v>15486</v>
      </c>
      <c r="C2775" s="1" t="s">
        <v>15487</v>
      </c>
      <c r="D2775" s="1" t="s">
        <v>185</v>
      </c>
      <c r="E2775" s="1" t="s">
        <v>186</v>
      </c>
      <c r="F2775" s="1" t="s">
        <v>111</v>
      </c>
      <c r="G2775" s="1" t="s">
        <v>112</v>
      </c>
      <c r="H2775" s="1" t="s">
        <v>43</v>
      </c>
      <c r="I2775" s="1" t="s">
        <v>44</v>
      </c>
      <c r="J2775" t="s">
        <v>65</v>
      </c>
      <c r="K2775" t="s">
        <v>66</v>
      </c>
      <c r="L2775" s="1" t="s">
        <v>1192</v>
      </c>
      <c r="M2775" s="1" t="s">
        <v>114</v>
      </c>
      <c r="N2775" s="1" t="s">
        <v>69</v>
      </c>
      <c r="O2775" s="1" t="s">
        <v>15488</v>
      </c>
      <c r="P2775" s="1" t="s">
        <v>12645</v>
      </c>
      <c r="Q2775">
        <v>11</v>
      </c>
      <c r="R2775">
        <v>2</v>
      </c>
      <c r="S2775">
        <v>9</v>
      </c>
      <c r="T2775">
        <v>30</v>
      </c>
      <c r="U2775">
        <v>12</v>
      </c>
      <c r="V2775">
        <v>300</v>
      </c>
      <c r="W2775" s="1" t="s">
        <v>229</v>
      </c>
      <c r="X2775" s="1" t="s">
        <v>230</v>
      </c>
      <c r="Y2775" s="1" t="s">
        <v>153</v>
      </c>
      <c r="Z2775">
        <v>36</v>
      </c>
      <c r="AA2775" s="2">
        <v>45694</v>
      </c>
      <c r="AB2775">
        <v>93365.25</v>
      </c>
      <c r="AC2775">
        <v>139691.79</v>
      </c>
      <c r="AD2775">
        <v>1027017.75</v>
      </c>
      <c r="AE2775" s="1" t="s">
        <v>55</v>
      </c>
      <c r="AF2775" s="2">
        <v>46187</v>
      </c>
      <c r="AG2775" s="2">
        <v>45698</v>
      </c>
      <c r="AH2775" s="2"/>
      <c r="AI2775" s="1" t="s">
        <v>129</v>
      </c>
      <c r="AJ2775" s="1" t="s">
        <v>57</v>
      </c>
    </row>
    <row r="2776" spans="1:36">
      <c r="A2776" s="1" t="s">
        <v>15489</v>
      </c>
      <c r="B2776" s="1" t="s">
        <v>15490</v>
      </c>
      <c r="C2776" s="1" t="s">
        <v>15491</v>
      </c>
      <c r="D2776" s="1" t="s">
        <v>371</v>
      </c>
      <c r="E2776" s="1" t="s">
        <v>62</v>
      </c>
      <c r="F2776" s="1" t="s">
        <v>111</v>
      </c>
      <c r="G2776" s="1" t="s">
        <v>112</v>
      </c>
      <c r="H2776" s="1" t="s">
        <v>43</v>
      </c>
      <c r="I2776" s="1" t="s">
        <v>44</v>
      </c>
      <c r="J2776" t="s">
        <v>65</v>
      </c>
      <c r="K2776" t="s">
        <v>66</v>
      </c>
      <c r="L2776" s="1" t="s">
        <v>4239</v>
      </c>
      <c r="M2776" s="1" t="s">
        <v>100</v>
      </c>
      <c r="N2776" s="1" t="s">
        <v>49</v>
      </c>
      <c r="O2776" s="1" t="s">
        <v>15492</v>
      </c>
      <c r="P2776" s="1" t="s">
        <v>15493</v>
      </c>
      <c r="Q2776">
        <v>356</v>
      </c>
      <c r="R2776">
        <v>28</v>
      </c>
      <c r="S2776">
        <v>328</v>
      </c>
      <c r="T2776">
        <v>60</v>
      </c>
      <c r="U2776">
        <v>24</v>
      </c>
      <c r="V2776">
        <v>600</v>
      </c>
      <c r="W2776" s="1" t="s">
        <v>72</v>
      </c>
      <c r="X2776" s="1" t="s">
        <v>73</v>
      </c>
      <c r="Y2776" s="1" t="s">
        <v>74</v>
      </c>
      <c r="Z2776">
        <v>19</v>
      </c>
      <c r="AA2776" s="2">
        <v>45970</v>
      </c>
      <c r="AB2776">
        <v>101270.65</v>
      </c>
      <c r="AC2776">
        <v>134524.1</v>
      </c>
      <c r="AD2776">
        <v>36052351.399999999</v>
      </c>
      <c r="AE2776" s="1" t="s">
        <v>55</v>
      </c>
      <c r="AF2776" s="2">
        <v>46157</v>
      </c>
      <c r="AG2776" s="2">
        <v>45971</v>
      </c>
      <c r="AH2776" s="2"/>
      <c r="AI2776" s="1" t="s">
        <v>91</v>
      </c>
      <c r="AJ2776" s="1" t="s">
        <v>92</v>
      </c>
    </row>
    <row r="2777" spans="1:36">
      <c r="A2777" s="1" t="s">
        <v>15494</v>
      </c>
      <c r="B2777" s="1" t="s">
        <v>15495</v>
      </c>
      <c r="C2777" s="1" t="s">
        <v>15496</v>
      </c>
      <c r="D2777" s="1" t="s">
        <v>486</v>
      </c>
      <c r="E2777" s="1" t="s">
        <v>254</v>
      </c>
      <c r="F2777" s="1" t="s">
        <v>217</v>
      </c>
      <c r="G2777" s="1" t="s">
        <v>218</v>
      </c>
      <c r="H2777" s="1" t="s">
        <v>43</v>
      </c>
      <c r="I2777" s="1" t="s">
        <v>44</v>
      </c>
      <c r="J2777" t="s">
        <v>82</v>
      </c>
      <c r="K2777" t="s">
        <v>83</v>
      </c>
      <c r="L2777" s="1" t="s">
        <v>15497</v>
      </c>
      <c r="M2777" s="1" t="s">
        <v>48</v>
      </c>
      <c r="N2777" s="1" t="s">
        <v>278</v>
      </c>
      <c r="O2777" s="1" t="s">
        <v>15498</v>
      </c>
      <c r="P2777" s="1" t="s">
        <v>15499</v>
      </c>
      <c r="Q2777">
        <v>58</v>
      </c>
      <c r="R2777">
        <v>2</v>
      </c>
      <c r="S2777">
        <v>56</v>
      </c>
      <c r="T2777">
        <v>20</v>
      </c>
      <c r="U2777">
        <v>6</v>
      </c>
      <c r="V2777">
        <v>200</v>
      </c>
      <c r="W2777" s="1" t="s">
        <v>161</v>
      </c>
      <c r="X2777" s="1" t="s">
        <v>162</v>
      </c>
      <c r="Y2777" s="1" t="s">
        <v>54</v>
      </c>
      <c r="Z2777">
        <v>6</v>
      </c>
      <c r="AA2777" s="2">
        <v>46104</v>
      </c>
      <c r="AB2777">
        <v>197383.75</v>
      </c>
      <c r="AC2777">
        <v>253653.49</v>
      </c>
      <c r="AD2777">
        <v>11448257.5</v>
      </c>
      <c r="AE2777" s="1" t="s">
        <v>55</v>
      </c>
      <c r="AF2777" s="2">
        <v>46186</v>
      </c>
      <c r="AG2777" s="2">
        <v>46106</v>
      </c>
      <c r="AH2777" s="2"/>
      <c r="AI2777" s="1" t="s">
        <v>91</v>
      </c>
      <c r="AJ2777" s="1" t="s">
        <v>92</v>
      </c>
    </row>
    <row r="2778" spans="1:36">
      <c r="A2778" s="1" t="s">
        <v>15500</v>
      </c>
      <c r="B2778" s="1" t="s">
        <v>15501</v>
      </c>
      <c r="C2778" s="1" t="s">
        <v>15502</v>
      </c>
      <c r="D2778" s="1" t="s">
        <v>320</v>
      </c>
      <c r="E2778" s="1" t="s">
        <v>40</v>
      </c>
      <c r="F2778" s="1" t="s">
        <v>123</v>
      </c>
      <c r="G2778" s="1" t="s">
        <v>124</v>
      </c>
      <c r="H2778" s="1" t="s">
        <v>43</v>
      </c>
      <c r="I2778" s="1" t="s">
        <v>201</v>
      </c>
      <c r="J2778" t="s">
        <v>82</v>
      </c>
      <c r="K2778" t="s">
        <v>83</v>
      </c>
      <c r="L2778" s="1" t="s">
        <v>5017</v>
      </c>
      <c r="M2778" s="1" t="s">
        <v>139</v>
      </c>
      <c r="N2778" s="1" t="s">
        <v>115</v>
      </c>
      <c r="O2778" s="1" t="s">
        <v>15503</v>
      </c>
      <c r="P2778" s="1" t="s">
        <v>15504</v>
      </c>
      <c r="Q2778">
        <v>52</v>
      </c>
      <c r="R2778">
        <v>0</v>
      </c>
      <c r="S2778">
        <v>52</v>
      </c>
      <c r="T2778">
        <v>20</v>
      </c>
      <c r="U2778">
        <v>6</v>
      </c>
      <c r="V2778">
        <v>200</v>
      </c>
      <c r="W2778" s="1" t="s">
        <v>104</v>
      </c>
      <c r="X2778" s="1" t="s">
        <v>105</v>
      </c>
      <c r="Y2778" s="1" t="s">
        <v>54</v>
      </c>
      <c r="Z2778">
        <v>10</v>
      </c>
      <c r="AA2778" s="2">
        <v>46030</v>
      </c>
      <c r="AB2778">
        <v>226167.52</v>
      </c>
      <c r="AC2778">
        <v>317844.46000000002</v>
      </c>
      <c r="AD2778">
        <v>11760711.039999999</v>
      </c>
      <c r="AE2778" s="1" t="s">
        <v>55</v>
      </c>
      <c r="AF2778" s="2">
        <v>46145</v>
      </c>
      <c r="AG2778" s="2">
        <v>46035</v>
      </c>
      <c r="AH2778" s="2"/>
      <c r="AI2778" s="1" t="s">
        <v>91</v>
      </c>
      <c r="AJ2778" s="1" t="s">
        <v>92</v>
      </c>
    </row>
    <row r="2779" spans="1:36">
      <c r="A2779" s="1" t="s">
        <v>15505</v>
      </c>
      <c r="B2779" s="1" t="s">
        <v>15506</v>
      </c>
      <c r="C2779" s="1" t="s">
        <v>15507</v>
      </c>
      <c r="D2779" s="1" t="s">
        <v>971</v>
      </c>
      <c r="E2779" s="1" t="s">
        <v>110</v>
      </c>
      <c r="F2779" s="1" t="s">
        <v>41</v>
      </c>
      <c r="G2779" s="1" t="s">
        <v>42</v>
      </c>
      <c r="H2779" s="1" t="s">
        <v>43</v>
      </c>
      <c r="I2779" s="1" t="s">
        <v>201</v>
      </c>
      <c r="J2779" t="s">
        <v>82</v>
      </c>
      <c r="K2779" t="s">
        <v>83</v>
      </c>
      <c r="L2779" s="1" t="s">
        <v>15508</v>
      </c>
      <c r="M2779" s="1" t="s">
        <v>85</v>
      </c>
      <c r="N2779" s="1" t="s">
        <v>69</v>
      </c>
      <c r="O2779" s="1" t="s">
        <v>15509</v>
      </c>
      <c r="P2779" s="1" t="s">
        <v>15510</v>
      </c>
      <c r="Q2779">
        <v>70</v>
      </c>
      <c r="R2779">
        <v>4</v>
      </c>
      <c r="S2779">
        <v>66</v>
      </c>
      <c r="T2779">
        <v>30</v>
      </c>
      <c r="U2779">
        <v>12</v>
      </c>
      <c r="V2779">
        <v>300</v>
      </c>
      <c r="W2779" s="1" t="s">
        <v>161</v>
      </c>
      <c r="X2779" s="1" t="s">
        <v>162</v>
      </c>
      <c r="Y2779" s="1" t="s">
        <v>54</v>
      </c>
      <c r="Z2779">
        <v>9</v>
      </c>
      <c r="AA2779" s="2">
        <v>46139</v>
      </c>
      <c r="AB2779">
        <v>140222.41</v>
      </c>
      <c r="AC2779">
        <v>189379.64</v>
      </c>
      <c r="AD2779">
        <v>9815568.6999999993</v>
      </c>
      <c r="AE2779" s="1" t="s">
        <v>55</v>
      </c>
      <c r="AF2779" s="2">
        <v>46178</v>
      </c>
      <c r="AG2779" s="2">
        <v>46145</v>
      </c>
      <c r="AH2779" s="2"/>
      <c r="AI2779" s="1" t="s">
        <v>91</v>
      </c>
      <c r="AJ2779" s="1" t="s">
        <v>92</v>
      </c>
    </row>
    <row r="2780" spans="1:36">
      <c r="A2780" s="1" t="s">
        <v>15511</v>
      </c>
      <c r="B2780" s="1" t="s">
        <v>15512</v>
      </c>
      <c r="C2780" s="1" t="s">
        <v>15513</v>
      </c>
      <c r="D2780" s="1" t="s">
        <v>371</v>
      </c>
      <c r="E2780" s="1" t="s">
        <v>62</v>
      </c>
      <c r="F2780" s="1" t="s">
        <v>111</v>
      </c>
      <c r="G2780" s="1" t="s">
        <v>187</v>
      </c>
      <c r="H2780" s="1" t="s">
        <v>43</v>
      </c>
      <c r="I2780" s="1" t="s">
        <v>44</v>
      </c>
      <c r="J2780" t="s">
        <v>82</v>
      </c>
      <c r="K2780" t="s">
        <v>83</v>
      </c>
      <c r="L2780" s="1" t="s">
        <v>15514</v>
      </c>
      <c r="M2780" s="1" t="s">
        <v>68</v>
      </c>
      <c r="N2780" s="1" t="s">
        <v>203</v>
      </c>
      <c r="O2780" s="1" t="s">
        <v>15515</v>
      </c>
      <c r="P2780" s="1" t="s">
        <v>3230</v>
      </c>
      <c r="Q2780">
        <v>220</v>
      </c>
      <c r="R2780">
        <v>58</v>
      </c>
      <c r="S2780">
        <v>162</v>
      </c>
      <c r="T2780">
        <v>75</v>
      </c>
      <c r="U2780">
        <v>30</v>
      </c>
      <c r="V2780">
        <v>375</v>
      </c>
      <c r="W2780" s="1" t="s">
        <v>161</v>
      </c>
      <c r="X2780" s="1" t="s">
        <v>162</v>
      </c>
      <c r="Y2780" s="1" t="s">
        <v>54</v>
      </c>
      <c r="Z2780">
        <v>5</v>
      </c>
      <c r="AA2780" s="2">
        <v>45941</v>
      </c>
      <c r="AB2780">
        <v>201676.95</v>
      </c>
      <c r="AC2780">
        <v>261346.75</v>
      </c>
      <c r="AD2780">
        <v>44368929</v>
      </c>
      <c r="AE2780" s="1" t="s">
        <v>55</v>
      </c>
      <c r="AF2780" s="2">
        <v>46187</v>
      </c>
      <c r="AG2780" s="2">
        <v>45945</v>
      </c>
      <c r="AH2780" s="2"/>
      <c r="AI2780" s="1" t="s">
        <v>91</v>
      </c>
      <c r="AJ2780" s="1" t="s">
        <v>92</v>
      </c>
    </row>
    <row r="2781" spans="1:36">
      <c r="A2781" s="1" t="s">
        <v>15516</v>
      </c>
      <c r="B2781" s="1" t="s">
        <v>15517</v>
      </c>
      <c r="C2781" s="1" t="s">
        <v>15518</v>
      </c>
      <c r="D2781" s="1" t="s">
        <v>320</v>
      </c>
      <c r="E2781" s="1" t="s">
        <v>40</v>
      </c>
      <c r="F2781" s="1" t="s">
        <v>123</v>
      </c>
      <c r="G2781" s="1" t="s">
        <v>124</v>
      </c>
      <c r="H2781" s="1" t="s">
        <v>43</v>
      </c>
      <c r="I2781" s="1" t="s">
        <v>44</v>
      </c>
      <c r="J2781" t="s">
        <v>65</v>
      </c>
      <c r="K2781" t="s">
        <v>66</v>
      </c>
      <c r="L2781" s="1" t="s">
        <v>3341</v>
      </c>
      <c r="M2781" s="1" t="s">
        <v>139</v>
      </c>
      <c r="N2781" s="1" t="s">
        <v>49</v>
      </c>
      <c r="O2781" s="1" t="s">
        <v>15519</v>
      </c>
      <c r="P2781" s="1" t="s">
        <v>15520</v>
      </c>
      <c r="Q2781">
        <v>33</v>
      </c>
      <c r="R2781">
        <v>1</v>
      </c>
      <c r="S2781">
        <v>32</v>
      </c>
      <c r="T2781">
        <v>20</v>
      </c>
      <c r="U2781">
        <v>8</v>
      </c>
      <c r="V2781">
        <v>80</v>
      </c>
      <c r="W2781" s="1" t="s">
        <v>181</v>
      </c>
      <c r="X2781" s="1" t="s">
        <v>182</v>
      </c>
      <c r="Y2781" s="1" t="s">
        <v>54</v>
      </c>
      <c r="Z2781">
        <v>8</v>
      </c>
      <c r="AA2781" s="2">
        <v>45795</v>
      </c>
      <c r="AB2781">
        <v>538826.4</v>
      </c>
      <c r="AC2781">
        <v>651957.38</v>
      </c>
      <c r="AD2781">
        <v>17781271.199999999</v>
      </c>
      <c r="AE2781" s="1" t="s">
        <v>55</v>
      </c>
      <c r="AF2781" s="2">
        <v>46153</v>
      </c>
      <c r="AG2781" s="2">
        <v>45800</v>
      </c>
      <c r="AH2781" s="2"/>
      <c r="AI2781" s="1" t="s">
        <v>91</v>
      </c>
      <c r="AJ2781" s="1" t="s">
        <v>92</v>
      </c>
    </row>
    <row r="2782" spans="1:36">
      <c r="A2782" s="1" t="s">
        <v>15521</v>
      </c>
      <c r="B2782" s="1" t="s">
        <v>15522</v>
      </c>
      <c r="C2782" s="1" t="s">
        <v>15523</v>
      </c>
      <c r="D2782" s="1" t="s">
        <v>348</v>
      </c>
      <c r="E2782" s="1" t="s">
        <v>134</v>
      </c>
      <c r="F2782" s="1" t="s">
        <v>135</v>
      </c>
      <c r="G2782" s="1" t="s">
        <v>136</v>
      </c>
      <c r="H2782" s="1" t="s">
        <v>137</v>
      </c>
      <c r="I2782" s="1" t="s">
        <v>44</v>
      </c>
      <c r="J2782" t="s">
        <v>82</v>
      </c>
      <c r="K2782" t="s">
        <v>83</v>
      </c>
      <c r="L2782" s="1" t="s">
        <v>1437</v>
      </c>
      <c r="M2782" s="1" t="s">
        <v>139</v>
      </c>
      <c r="N2782" s="1" t="s">
        <v>194</v>
      </c>
      <c r="O2782" s="1" t="s">
        <v>15524</v>
      </c>
      <c r="P2782" s="1" t="s">
        <v>15525</v>
      </c>
      <c r="Q2782">
        <v>85</v>
      </c>
      <c r="R2782">
        <v>32</v>
      </c>
      <c r="S2782">
        <v>53</v>
      </c>
      <c r="T2782">
        <v>15</v>
      </c>
      <c r="U2782">
        <v>6</v>
      </c>
      <c r="V2782">
        <v>90</v>
      </c>
      <c r="W2782" s="1" t="s">
        <v>151</v>
      </c>
      <c r="X2782" s="1" t="s">
        <v>152</v>
      </c>
      <c r="Y2782" s="1" t="s">
        <v>153</v>
      </c>
      <c r="Z2782">
        <v>39</v>
      </c>
      <c r="AA2782" s="2">
        <v>45731</v>
      </c>
      <c r="AB2782">
        <v>34424.910000000003</v>
      </c>
      <c r="AC2782">
        <v>40081.599999999999</v>
      </c>
      <c r="AD2782">
        <v>2926117.35</v>
      </c>
      <c r="AE2782" s="1" t="s">
        <v>55</v>
      </c>
      <c r="AF2782" s="2">
        <v>46180</v>
      </c>
      <c r="AG2782" s="2">
        <v>45733</v>
      </c>
      <c r="AH2782" s="2">
        <v>46295</v>
      </c>
      <c r="AI2782" s="1" t="s">
        <v>91</v>
      </c>
      <c r="AJ2782" s="1" t="s">
        <v>92</v>
      </c>
    </row>
    <row r="2783" spans="1:36">
      <c r="A2783" s="1" t="s">
        <v>15526</v>
      </c>
      <c r="B2783" s="1" t="s">
        <v>15527</v>
      </c>
      <c r="C2783" s="1" t="s">
        <v>15528</v>
      </c>
      <c r="D2783" s="1" t="s">
        <v>844</v>
      </c>
      <c r="E2783" s="1" t="s">
        <v>275</v>
      </c>
      <c r="F2783" s="1" t="s">
        <v>622</v>
      </c>
      <c r="G2783" s="1" t="s">
        <v>623</v>
      </c>
      <c r="H2783" s="1" t="s">
        <v>43</v>
      </c>
      <c r="I2783" s="1" t="s">
        <v>44</v>
      </c>
      <c r="J2783" t="s">
        <v>82</v>
      </c>
      <c r="K2783" t="s">
        <v>83</v>
      </c>
      <c r="L2783" s="1" t="s">
        <v>8893</v>
      </c>
      <c r="M2783" s="1" t="s">
        <v>100</v>
      </c>
      <c r="N2783" s="1" t="s">
        <v>69</v>
      </c>
      <c r="O2783" s="1" t="s">
        <v>15529</v>
      </c>
      <c r="P2783" s="1" t="s">
        <v>15530</v>
      </c>
      <c r="Q2783">
        <v>26</v>
      </c>
      <c r="R2783">
        <v>6</v>
      </c>
      <c r="S2783">
        <v>20</v>
      </c>
      <c r="T2783">
        <v>10</v>
      </c>
      <c r="U2783">
        <v>4</v>
      </c>
      <c r="V2783">
        <v>60</v>
      </c>
      <c r="W2783" s="1" t="s">
        <v>259</v>
      </c>
      <c r="X2783" s="1" t="s">
        <v>260</v>
      </c>
      <c r="Y2783" s="1" t="s">
        <v>54</v>
      </c>
      <c r="Z2783">
        <v>11</v>
      </c>
      <c r="AA2783" s="2">
        <v>46065</v>
      </c>
      <c r="AB2783">
        <v>183625.28</v>
      </c>
      <c r="AC2783">
        <v>247368.36</v>
      </c>
      <c r="AD2783">
        <v>4774257.28</v>
      </c>
      <c r="AE2783" s="1" t="s">
        <v>55</v>
      </c>
      <c r="AF2783" s="2">
        <v>46144</v>
      </c>
      <c r="AG2783" s="2">
        <v>46067</v>
      </c>
      <c r="AH2783" s="2"/>
      <c r="AI2783" s="1" t="s">
        <v>91</v>
      </c>
      <c r="AJ2783" s="1" t="s">
        <v>92</v>
      </c>
    </row>
    <row r="2784" spans="1:36">
      <c r="A2784" s="1" t="s">
        <v>15531</v>
      </c>
      <c r="B2784" s="1" t="s">
        <v>15532</v>
      </c>
      <c r="C2784" s="1" t="s">
        <v>15533</v>
      </c>
      <c r="D2784" s="1" t="s">
        <v>887</v>
      </c>
      <c r="E2784" s="1" t="s">
        <v>714</v>
      </c>
      <c r="F2784" s="1" t="s">
        <v>97</v>
      </c>
      <c r="G2784" s="1" t="s">
        <v>98</v>
      </c>
      <c r="H2784" s="1" t="s">
        <v>43</v>
      </c>
      <c r="I2784" s="1" t="s">
        <v>44</v>
      </c>
      <c r="J2784" t="s">
        <v>82</v>
      </c>
      <c r="K2784" t="s">
        <v>83</v>
      </c>
      <c r="L2784" s="1" t="s">
        <v>15534</v>
      </c>
      <c r="M2784" s="1" t="s">
        <v>85</v>
      </c>
      <c r="N2784" s="1" t="s">
        <v>194</v>
      </c>
      <c r="O2784" s="1" t="s">
        <v>15535</v>
      </c>
      <c r="P2784" s="1" t="s">
        <v>15536</v>
      </c>
      <c r="Q2784">
        <v>140</v>
      </c>
      <c r="R2784">
        <v>19</v>
      </c>
      <c r="S2784">
        <v>121</v>
      </c>
      <c r="T2784">
        <v>60</v>
      </c>
      <c r="U2784">
        <v>24</v>
      </c>
      <c r="V2784">
        <v>360</v>
      </c>
      <c r="W2784" s="1" t="s">
        <v>259</v>
      </c>
      <c r="X2784" s="1" t="s">
        <v>260</v>
      </c>
      <c r="Y2784" s="1" t="s">
        <v>54</v>
      </c>
      <c r="Z2784">
        <v>5</v>
      </c>
      <c r="AA2784" s="2">
        <v>46043</v>
      </c>
      <c r="AB2784">
        <v>123709.88</v>
      </c>
      <c r="AC2784">
        <v>179789.72</v>
      </c>
      <c r="AD2784">
        <v>17319383.199999999</v>
      </c>
      <c r="AE2784" s="1" t="s">
        <v>55</v>
      </c>
      <c r="AF2784" s="2">
        <v>46184</v>
      </c>
      <c r="AG2784" s="2">
        <v>46049</v>
      </c>
      <c r="AH2784" s="2"/>
      <c r="AI2784" s="1" t="s">
        <v>91</v>
      </c>
      <c r="AJ2784" s="1" t="s">
        <v>92</v>
      </c>
    </row>
    <row r="2785" spans="1:36">
      <c r="A2785" s="1" t="s">
        <v>15537</v>
      </c>
      <c r="B2785" s="1" t="s">
        <v>15538</v>
      </c>
      <c r="C2785" s="1" t="s">
        <v>15539</v>
      </c>
      <c r="D2785" s="1" t="s">
        <v>209</v>
      </c>
      <c r="E2785" s="1" t="s">
        <v>40</v>
      </c>
      <c r="F2785" s="1" t="s">
        <v>123</v>
      </c>
      <c r="G2785" s="1" t="s">
        <v>200</v>
      </c>
      <c r="H2785" s="1" t="s">
        <v>43</v>
      </c>
      <c r="I2785" s="1" t="s">
        <v>44</v>
      </c>
      <c r="J2785" t="s">
        <v>45</v>
      </c>
      <c r="K2785" t="s">
        <v>46</v>
      </c>
      <c r="L2785" s="1" t="s">
        <v>522</v>
      </c>
      <c r="M2785" s="1" t="s">
        <v>139</v>
      </c>
      <c r="N2785" s="1" t="s">
        <v>178</v>
      </c>
      <c r="O2785" s="1" t="s">
        <v>15540</v>
      </c>
      <c r="P2785" s="1" t="s">
        <v>15541</v>
      </c>
      <c r="Q2785">
        <v>360</v>
      </c>
      <c r="R2785">
        <v>65</v>
      </c>
      <c r="S2785">
        <v>295</v>
      </c>
      <c r="T2785">
        <v>100</v>
      </c>
      <c r="U2785">
        <v>40</v>
      </c>
      <c r="V2785">
        <v>1000</v>
      </c>
      <c r="W2785" s="1" t="s">
        <v>151</v>
      </c>
      <c r="X2785" s="1" t="s">
        <v>152</v>
      </c>
      <c r="Y2785" s="1" t="s">
        <v>153</v>
      </c>
      <c r="Z2785">
        <v>34</v>
      </c>
      <c r="AA2785" s="2">
        <v>45744</v>
      </c>
      <c r="AB2785">
        <v>377345.92</v>
      </c>
      <c r="AC2785">
        <v>581005.39</v>
      </c>
      <c r="AD2785">
        <v>135844531.19999999</v>
      </c>
      <c r="AE2785" s="1" t="s">
        <v>55</v>
      </c>
      <c r="AF2785" s="2">
        <v>46164</v>
      </c>
      <c r="AG2785" s="2">
        <v>45755</v>
      </c>
      <c r="AH2785" s="2"/>
      <c r="AI2785" s="1" t="s">
        <v>91</v>
      </c>
      <c r="AJ2785" s="1" t="s">
        <v>92</v>
      </c>
    </row>
    <row r="2786" spans="1:36">
      <c r="A2786" s="1" t="s">
        <v>15542</v>
      </c>
      <c r="B2786" s="1" t="s">
        <v>15543</v>
      </c>
      <c r="C2786" s="1" t="s">
        <v>15544</v>
      </c>
      <c r="D2786" s="1" t="s">
        <v>785</v>
      </c>
      <c r="E2786" s="1" t="s">
        <v>146</v>
      </c>
      <c r="F2786" s="1" t="s">
        <v>41</v>
      </c>
      <c r="G2786" s="1" t="s">
        <v>42</v>
      </c>
      <c r="H2786" s="1" t="s">
        <v>43</v>
      </c>
      <c r="I2786" s="1" t="s">
        <v>44</v>
      </c>
      <c r="J2786" t="s">
        <v>65</v>
      </c>
      <c r="K2786" t="s">
        <v>66</v>
      </c>
      <c r="L2786" s="1" t="s">
        <v>15545</v>
      </c>
      <c r="M2786" s="1" t="s">
        <v>68</v>
      </c>
      <c r="N2786" s="1" t="s">
        <v>236</v>
      </c>
      <c r="O2786" s="1" t="s">
        <v>15546</v>
      </c>
      <c r="P2786" s="1" t="s">
        <v>15547</v>
      </c>
      <c r="Q2786">
        <v>0</v>
      </c>
      <c r="R2786">
        <v>0</v>
      </c>
      <c r="S2786">
        <v>0</v>
      </c>
      <c r="T2786">
        <v>10</v>
      </c>
      <c r="U2786">
        <v>3</v>
      </c>
      <c r="V2786">
        <v>80</v>
      </c>
      <c r="W2786" s="1" t="s">
        <v>52</v>
      </c>
      <c r="X2786" s="1" t="s">
        <v>53</v>
      </c>
      <c r="Y2786" s="1" t="s">
        <v>54</v>
      </c>
      <c r="Z2786">
        <v>7</v>
      </c>
      <c r="AA2786" s="2">
        <v>45665</v>
      </c>
      <c r="AB2786">
        <v>38832.910000000003</v>
      </c>
      <c r="AC2786">
        <v>59118.36</v>
      </c>
      <c r="AD2786">
        <v>0</v>
      </c>
      <c r="AE2786" s="1" t="s">
        <v>55</v>
      </c>
      <c r="AF2786" s="2">
        <v>46174</v>
      </c>
      <c r="AG2786" s="2">
        <v>45675</v>
      </c>
      <c r="AH2786" s="2"/>
      <c r="AI2786" s="1" t="s">
        <v>56</v>
      </c>
      <c r="AJ2786" s="1" t="s">
        <v>57</v>
      </c>
    </row>
    <row r="2787" spans="1:36">
      <c r="A2787" s="1" t="s">
        <v>15548</v>
      </c>
      <c r="B2787" s="1" t="s">
        <v>15549</v>
      </c>
      <c r="C2787" s="1" t="s">
        <v>15550</v>
      </c>
      <c r="D2787" s="1" t="s">
        <v>109</v>
      </c>
      <c r="E2787" s="1" t="s">
        <v>110</v>
      </c>
      <c r="F2787" s="1" t="s">
        <v>111</v>
      </c>
      <c r="G2787" s="1" t="s">
        <v>234</v>
      </c>
      <c r="H2787" s="1" t="s">
        <v>43</v>
      </c>
      <c r="I2787" s="1" t="s">
        <v>44</v>
      </c>
      <c r="J2787" t="s">
        <v>82</v>
      </c>
      <c r="K2787" t="s">
        <v>83</v>
      </c>
      <c r="L2787" s="1" t="s">
        <v>13575</v>
      </c>
      <c r="M2787" s="1" t="s">
        <v>48</v>
      </c>
      <c r="N2787" s="1" t="s">
        <v>278</v>
      </c>
      <c r="O2787" s="1" t="s">
        <v>15551</v>
      </c>
      <c r="P2787" s="1" t="s">
        <v>15552</v>
      </c>
      <c r="Q2787">
        <v>749</v>
      </c>
      <c r="R2787">
        <v>131</v>
      </c>
      <c r="S2787">
        <v>618</v>
      </c>
      <c r="T2787">
        <v>75</v>
      </c>
      <c r="U2787">
        <v>37</v>
      </c>
      <c r="V2787">
        <v>750</v>
      </c>
      <c r="W2787" s="1" t="s">
        <v>104</v>
      </c>
      <c r="X2787" s="1" t="s">
        <v>105</v>
      </c>
      <c r="Y2787" s="1" t="s">
        <v>54</v>
      </c>
      <c r="Z2787">
        <v>10</v>
      </c>
      <c r="AA2787" s="2">
        <v>45964</v>
      </c>
      <c r="AB2787">
        <v>235555.57</v>
      </c>
      <c r="AC2787">
        <v>276527.34000000003</v>
      </c>
      <c r="AD2787">
        <v>176431121.90000001</v>
      </c>
      <c r="AE2787" s="1" t="s">
        <v>55</v>
      </c>
      <c r="AF2787" s="2">
        <v>46153</v>
      </c>
      <c r="AG2787" s="2">
        <v>45975</v>
      </c>
      <c r="AH2787" s="2"/>
      <c r="AI2787" s="1" t="s">
        <v>91</v>
      </c>
      <c r="AJ2787" s="1" t="s">
        <v>92</v>
      </c>
    </row>
    <row r="2788" spans="1:36">
      <c r="A2788" s="1" t="s">
        <v>15553</v>
      </c>
      <c r="B2788" s="1" t="s">
        <v>15554</v>
      </c>
      <c r="C2788" s="1" t="s">
        <v>15555</v>
      </c>
      <c r="D2788" s="1" t="s">
        <v>486</v>
      </c>
      <c r="E2788" s="1" t="s">
        <v>254</v>
      </c>
      <c r="F2788" s="1" t="s">
        <v>217</v>
      </c>
      <c r="G2788" s="1" t="s">
        <v>255</v>
      </c>
      <c r="H2788" s="1" t="s">
        <v>43</v>
      </c>
      <c r="I2788" s="1" t="s">
        <v>44</v>
      </c>
      <c r="J2788" t="s">
        <v>65</v>
      </c>
      <c r="K2788" t="s">
        <v>66</v>
      </c>
      <c r="L2788" s="1" t="s">
        <v>15556</v>
      </c>
      <c r="M2788" s="1" t="s">
        <v>168</v>
      </c>
      <c r="N2788" s="1" t="s">
        <v>236</v>
      </c>
      <c r="O2788" s="1" t="s">
        <v>15557</v>
      </c>
      <c r="P2788" s="1" t="s">
        <v>15558</v>
      </c>
      <c r="Q2788">
        <v>29</v>
      </c>
      <c r="R2788">
        <v>10</v>
      </c>
      <c r="S2788">
        <v>19</v>
      </c>
      <c r="T2788">
        <v>10</v>
      </c>
      <c r="U2788">
        <v>3</v>
      </c>
      <c r="V2788">
        <v>100</v>
      </c>
      <c r="W2788" s="1" t="s">
        <v>52</v>
      </c>
      <c r="X2788" s="1" t="s">
        <v>53</v>
      </c>
      <c r="Y2788" s="1" t="s">
        <v>54</v>
      </c>
      <c r="Z2788">
        <v>4</v>
      </c>
      <c r="AA2788" s="2">
        <v>45697</v>
      </c>
      <c r="AB2788">
        <v>458296.49</v>
      </c>
      <c r="AC2788">
        <v>540347.75</v>
      </c>
      <c r="AD2788">
        <v>13290598.210000001</v>
      </c>
      <c r="AE2788" s="1" t="s">
        <v>55</v>
      </c>
      <c r="AF2788" s="2">
        <v>46195</v>
      </c>
      <c r="AG2788" s="2">
        <v>45705</v>
      </c>
      <c r="AH2788" s="2"/>
      <c r="AI2788" s="1" t="s">
        <v>91</v>
      </c>
      <c r="AJ2788" s="1" t="s">
        <v>92</v>
      </c>
    </row>
    <row r="2789" spans="1:36">
      <c r="A2789" s="1" t="s">
        <v>15559</v>
      </c>
      <c r="B2789" s="1" t="s">
        <v>15560</v>
      </c>
      <c r="C2789" s="1" t="s">
        <v>15561</v>
      </c>
      <c r="D2789" s="1" t="s">
        <v>209</v>
      </c>
      <c r="E2789" s="1" t="s">
        <v>40</v>
      </c>
      <c r="F2789" s="1" t="s">
        <v>123</v>
      </c>
      <c r="G2789" s="1" t="s">
        <v>200</v>
      </c>
      <c r="H2789" s="1" t="s">
        <v>43</v>
      </c>
      <c r="I2789" s="1" t="s">
        <v>44</v>
      </c>
      <c r="J2789" t="s">
        <v>45</v>
      </c>
      <c r="K2789" t="s">
        <v>46</v>
      </c>
      <c r="L2789" s="1" t="s">
        <v>3504</v>
      </c>
      <c r="M2789" s="1" t="s">
        <v>48</v>
      </c>
      <c r="N2789" s="1" t="s">
        <v>69</v>
      </c>
      <c r="O2789" s="1" t="s">
        <v>15562</v>
      </c>
      <c r="P2789" s="1" t="s">
        <v>15563</v>
      </c>
      <c r="Q2789">
        <v>111</v>
      </c>
      <c r="R2789">
        <v>36</v>
      </c>
      <c r="S2789">
        <v>75</v>
      </c>
      <c r="T2789">
        <v>75</v>
      </c>
      <c r="U2789">
        <v>30</v>
      </c>
      <c r="V2789">
        <v>300</v>
      </c>
      <c r="W2789" s="1" t="s">
        <v>181</v>
      </c>
      <c r="X2789" s="1" t="s">
        <v>182</v>
      </c>
      <c r="Y2789" s="1" t="s">
        <v>54</v>
      </c>
      <c r="Z2789">
        <v>8</v>
      </c>
      <c r="AA2789" s="2">
        <v>45761</v>
      </c>
      <c r="AB2789">
        <v>451706.38</v>
      </c>
      <c r="AC2789">
        <v>613484.1</v>
      </c>
      <c r="AD2789">
        <v>50139408.18</v>
      </c>
      <c r="AE2789" s="1" t="s">
        <v>55</v>
      </c>
      <c r="AF2789" s="2">
        <v>46173</v>
      </c>
      <c r="AG2789" s="2">
        <v>45769</v>
      </c>
      <c r="AH2789" s="2"/>
      <c r="AI2789" s="1" t="s">
        <v>91</v>
      </c>
      <c r="AJ2789" s="1" t="s">
        <v>92</v>
      </c>
    </row>
    <row r="2790" spans="1:36">
      <c r="A2790" s="1" t="s">
        <v>15564</v>
      </c>
      <c r="B2790" s="1" t="s">
        <v>15565</v>
      </c>
      <c r="C2790" s="1" t="s">
        <v>15566</v>
      </c>
      <c r="D2790" s="1" t="s">
        <v>225</v>
      </c>
      <c r="E2790" s="1" t="s">
        <v>40</v>
      </c>
      <c r="F2790" s="1" t="s">
        <v>123</v>
      </c>
      <c r="G2790" s="1" t="s">
        <v>200</v>
      </c>
      <c r="H2790" s="1" t="s">
        <v>43</v>
      </c>
      <c r="I2790" s="1" t="s">
        <v>44</v>
      </c>
      <c r="J2790" t="s">
        <v>82</v>
      </c>
      <c r="K2790" t="s">
        <v>83</v>
      </c>
      <c r="L2790" s="1" t="s">
        <v>4843</v>
      </c>
      <c r="M2790" s="1" t="s">
        <v>168</v>
      </c>
      <c r="N2790" s="1" t="s">
        <v>278</v>
      </c>
      <c r="O2790" s="1" t="s">
        <v>15567</v>
      </c>
      <c r="P2790" s="1" t="s">
        <v>15568</v>
      </c>
      <c r="Q2790">
        <v>232</v>
      </c>
      <c r="R2790">
        <v>27</v>
      </c>
      <c r="S2790">
        <v>205</v>
      </c>
      <c r="T2790">
        <v>75</v>
      </c>
      <c r="U2790">
        <v>22</v>
      </c>
      <c r="V2790">
        <v>750</v>
      </c>
      <c r="W2790" s="1" t="s">
        <v>308</v>
      </c>
      <c r="X2790" s="1" t="s">
        <v>309</v>
      </c>
      <c r="Y2790" s="1" t="s">
        <v>74</v>
      </c>
      <c r="Z2790">
        <v>19</v>
      </c>
      <c r="AA2790" s="2">
        <v>46041</v>
      </c>
      <c r="AB2790">
        <v>596243.36</v>
      </c>
      <c r="AC2790">
        <v>692714.97</v>
      </c>
      <c r="AD2790">
        <v>138328459.5</v>
      </c>
      <c r="AE2790" s="1" t="s">
        <v>55</v>
      </c>
      <c r="AF2790" s="2">
        <v>46197</v>
      </c>
      <c r="AG2790" s="2">
        <v>46045</v>
      </c>
      <c r="AH2790" s="2"/>
      <c r="AI2790" s="1" t="s">
        <v>91</v>
      </c>
      <c r="AJ2790" s="1" t="s">
        <v>92</v>
      </c>
    </row>
    <row r="2791" spans="1:36">
      <c r="A2791" s="1" t="s">
        <v>15569</v>
      </c>
      <c r="B2791" s="1" t="s">
        <v>15570</v>
      </c>
      <c r="C2791" s="1" t="s">
        <v>15571</v>
      </c>
      <c r="D2791" s="1" t="s">
        <v>494</v>
      </c>
      <c r="E2791" s="1" t="s">
        <v>79</v>
      </c>
      <c r="F2791" s="1" t="s">
        <v>363</v>
      </c>
      <c r="G2791" s="1" t="s">
        <v>400</v>
      </c>
      <c r="H2791" s="1" t="s">
        <v>43</v>
      </c>
      <c r="I2791" s="1" t="s">
        <v>44</v>
      </c>
      <c r="J2791" t="s">
        <v>82</v>
      </c>
      <c r="K2791" t="s">
        <v>83</v>
      </c>
      <c r="L2791" s="1" t="s">
        <v>3504</v>
      </c>
      <c r="M2791" s="1" t="s">
        <v>48</v>
      </c>
      <c r="N2791" s="1" t="s">
        <v>69</v>
      </c>
      <c r="O2791" s="1" t="s">
        <v>15572</v>
      </c>
      <c r="P2791" s="1" t="s">
        <v>15573</v>
      </c>
      <c r="Q2791">
        <v>49</v>
      </c>
      <c r="R2791">
        <v>19</v>
      </c>
      <c r="S2791">
        <v>30</v>
      </c>
      <c r="T2791">
        <v>10</v>
      </c>
      <c r="U2791">
        <v>4</v>
      </c>
      <c r="V2791">
        <v>60</v>
      </c>
      <c r="W2791" s="1" t="s">
        <v>88</v>
      </c>
      <c r="X2791" s="1" t="s">
        <v>89</v>
      </c>
      <c r="Y2791" s="1" t="s">
        <v>90</v>
      </c>
      <c r="Z2791">
        <v>26</v>
      </c>
      <c r="AA2791" s="2">
        <v>45922</v>
      </c>
      <c r="AB2791">
        <v>26762.77</v>
      </c>
      <c r="AC2791">
        <v>32880.699999999997</v>
      </c>
      <c r="AD2791">
        <v>1311375.73</v>
      </c>
      <c r="AE2791" s="1" t="s">
        <v>55</v>
      </c>
      <c r="AF2791" s="2">
        <v>46182</v>
      </c>
      <c r="AG2791" s="2">
        <v>45927</v>
      </c>
      <c r="AH2791" s="2"/>
      <c r="AI2791" s="1" t="s">
        <v>91</v>
      </c>
      <c r="AJ2791" s="1" t="s">
        <v>92</v>
      </c>
    </row>
    <row r="2792" spans="1:36">
      <c r="A2792" s="1" t="s">
        <v>15574</v>
      </c>
      <c r="B2792" s="1" t="s">
        <v>15575</v>
      </c>
      <c r="C2792" s="1" t="s">
        <v>15576</v>
      </c>
      <c r="D2792" s="1" t="s">
        <v>109</v>
      </c>
      <c r="E2792" s="1" t="s">
        <v>110</v>
      </c>
      <c r="F2792" s="1" t="s">
        <v>111</v>
      </c>
      <c r="G2792" s="1" t="s">
        <v>234</v>
      </c>
      <c r="H2792" s="1" t="s">
        <v>43</v>
      </c>
      <c r="I2792" s="1" t="s">
        <v>44</v>
      </c>
      <c r="J2792" t="s">
        <v>82</v>
      </c>
      <c r="K2792" t="s">
        <v>83</v>
      </c>
      <c r="L2792" s="1" t="s">
        <v>9450</v>
      </c>
      <c r="M2792" s="1" t="s">
        <v>168</v>
      </c>
      <c r="N2792" s="1" t="s">
        <v>69</v>
      </c>
      <c r="O2792" s="1" t="s">
        <v>15577</v>
      </c>
      <c r="P2792" s="1" t="s">
        <v>15578</v>
      </c>
      <c r="Q2792">
        <v>226</v>
      </c>
      <c r="R2792">
        <v>57</v>
      </c>
      <c r="S2792">
        <v>169</v>
      </c>
      <c r="T2792">
        <v>60</v>
      </c>
      <c r="U2792">
        <v>24</v>
      </c>
      <c r="V2792">
        <v>480</v>
      </c>
      <c r="W2792" s="1" t="s">
        <v>161</v>
      </c>
      <c r="X2792" s="1" t="s">
        <v>171</v>
      </c>
      <c r="Y2792" s="1" t="s">
        <v>54</v>
      </c>
      <c r="Z2792">
        <v>9</v>
      </c>
      <c r="AA2792" s="2">
        <v>45750</v>
      </c>
      <c r="AB2792">
        <v>121823.42</v>
      </c>
      <c r="AC2792">
        <v>187203.47</v>
      </c>
      <c r="AD2792">
        <v>27532092.920000002</v>
      </c>
      <c r="AE2792" s="1" t="s">
        <v>55</v>
      </c>
      <c r="AF2792" s="2">
        <v>46182</v>
      </c>
      <c r="AG2792" s="2">
        <v>45761</v>
      </c>
      <c r="AH2792" s="2"/>
      <c r="AI2792" s="1" t="s">
        <v>91</v>
      </c>
      <c r="AJ2792" s="1" t="s">
        <v>92</v>
      </c>
    </row>
    <row r="2793" spans="1:36">
      <c r="A2793" s="1" t="s">
        <v>15579</v>
      </c>
      <c r="B2793" s="1" t="s">
        <v>15580</v>
      </c>
      <c r="C2793" s="1" t="s">
        <v>15581</v>
      </c>
      <c r="D2793" s="1" t="s">
        <v>1678</v>
      </c>
      <c r="E2793" s="1" t="s">
        <v>335</v>
      </c>
      <c r="F2793" s="1" t="s">
        <v>97</v>
      </c>
      <c r="G2793" s="1" t="s">
        <v>98</v>
      </c>
      <c r="H2793" s="1" t="s">
        <v>43</v>
      </c>
      <c r="I2793" s="1" t="s">
        <v>44</v>
      </c>
      <c r="J2793" t="s">
        <v>45</v>
      </c>
      <c r="K2793" t="s">
        <v>46</v>
      </c>
      <c r="L2793" s="1" t="s">
        <v>15582</v>
      </c>
      <c r="M2793" s="1" t="s">
        <v>48</v>
      </c>
      <c r="N2793" s="1" t="s">
        <v>178</v>
      </c>
      <c r="O2793" s="1" t="s">
        <v>15583</v>
      </c>
      <c r="P2793" s="1" t="s">
        <v>15584</v>
      </c>
      <c r="Q2793">
        <v>515</v>
      </c>
      <c r="R2793">
        <v>138</v>
      </c>
      <c r="S2793">
        <v>377</v>
      </c>
      <c r="T2793">
        <v>75</v>
      </c>
      <c r="U2793">
        <v>37</v>
      </c>
      <c r="V2793">
        <v>600</v>
      </c>
      <c r="W2793" s="1" t="s">
        <v>72</v>
      </c>
      <c r="X2793" s="1" t="s">
        <v>73</v>
      </c>
      <c r="Y2793" s="1" t="s">
        <v>74</v>
      </c>
      <c r="Z2793">
        <v>20</v>
      </c>
      <c r="AA2793" s="2">
        <v>45906</v>
      </c>
      <c r="AB2793">
        <v>59037.37</v>
      </c>
      <c r="AC2793">
        <v>85785.32</v>
      </c>
      <c r="AD2793">
        <v>30404245.550000001</v>
      </c>
      <c r="AE2793" s="1" t="s">
        <v>55</v>
      </c>
      <c r="AF2793" s="2">
        <v>46165</v>
      </c>
      <c r="AG2793" s="2">
        <v>45920</v>
      </c>
      <c r="AH2793" s="2"/>
      <c r="AI2793" s="1" t="s">
        <v>91</v>
      </c>
      <c r="AJ2793" s="1" t="s">
        <v>92</v>
      </c>
    </row>
    <row r="2794" spans="1:36">
      <c r="A2794" s="1" t="s">
        <v>15585</v>
      </c>
      <c r="B2794" s="1" t="s">
        <v>15586</v>
      </c>
      <c r="C2794" s="1" t="s">
        <v>15587</v>
      </c>
      <c r="D2794" s="1" t="s">
        <v>39</v>
      </c>
      <c r="E2794" s="1" t="s">
        <v>40</v>
      </c>
      <c r="F2794" s="1" t="s">
        <v>41</v>
      </c>
      <c r="G2794" s="1" t="s">
        <v>147</v>
      </c>
      <c r="H2794" s="1" t="s">
        <v>43</v>
      </c>
      <c r="I2794" s="1" t="s">
        <v>44</v>
      </c>
      <c r="J2794" t="s">
        <v>82</v>
      </c>
      <c r="K2794" t="s">
        <v>83</v>
      </c>
      <c r="L2794" s="1" t="s">
        <v>15588</v>
      </c>
      <c r="M2794" s="1" t="s">
        <v>126</v>
      </c>
      <c r="N2794" s="1" t="s">
        <v>278</v>
      </c>
      <c r="O2794" s="1" t="s">
        <v>15589</v>
      </c>
      <c r="P2794" s="1" t="s">
        <v>451</v>
      </c>
      <c r="Q2794">
        <v>63</v>
      </c>
      <c r="R2794">
        <v>12</v>
      </c>
      <c r="S2794">
        <v>51</v>
      </c>
      <c r="T2794">
        <v>25</v>
      </c>
      <c r="U2794">
        <v>10</v>
      </c>
      <c r="V2794">
        <v>150</v>
      </c>
      <c r="W2794" s="1" t="s">
        <v>151</v>
      </c>
      <c r="X2794" s="1" t="s">
        <v>152</v>
      </c>
      <c r="Y2794" s="1" t="s">
        <v>153</v>
      </c>
      <c r="Z2794">
        <v>33</v>
      </c>
      <c r="AA2794" s="2">
        <v>46122</v>
      </c>
      <c r="AB2794">
        <v>163991.32999999999</v>
      </c>
      <c r="AC2794">
        <v>227121.79</v>
      </c>
      <c r="AD2794">
        <v>10331453.789999999</v>
      </c>
      <c r="AE2794" s="1" t="s">
        <v>55</v>
      </c>
      <c r="AF2794" s="2">
        <v>46172</v>
      </c>
      <c r="AG2794" s="2">
        <v>46126</v>
      </c>
      <c r="AH2794" s="2"/>
      <c r="AI2794" s="1" t="s">
        <v>91</v>
      </c>
      <c r="AJ2794" s="1" t="s">
        <v>92</v>
      </c>
    </row>
    <row r="2795" spans="1:36">
      <c r="A2795" s="1" t="s">
        <v>15590</v>
      </c>
      <c r="B2795" s="1" t="s">
        <v>15591</v>
      </c>
      <c r="C2795" s="1" t="s">
        <v>15592</v>
      </c>
      <c r="D2795" s="1" t="s">
        <v>348</v>
      </c>
      <c r="E2795" s="1" t="s">
        <v>134</v>
      </c>
      <c r="F2795" s="1" t="s">
        <v>135</v>
      </c>
      <c r="G2795" s="1" t="s">
        <v>166</v>
      </c>
      <c r="H2795" s="1" t="s">
        <v>137</v>
      </c>
      <c r="I2795" s="1" t="s">
        <v>44</v>
      </c>
      <c r="J2795" t="s">
        <v>65</v>
      </c>
      <c r="K2795" t="s">
        <v>66</v>
      </c>
      <c r="L2795" s="1" t="s">
        <v>15593</v>
      </c>
      <c r="M2795" s="1" t="s">
        <v>139</v>
      </c>
      <c r="N2795" s="1" t="s">
        <v>236</v>
      </c>
      <c r="O2795" s="1" t="s">
        <v>15594</v>
      </c>
      <c r="P2795" s="1" t="s">
        <v>15595</v>
      </c>
      <c r="Q2795">
        <v>32</v>
      </c>
      <c r="R2795">
        <v>5</v>
      </c>
      <c r="S2795">
        <v>27</v>
      </c>
      <c r="T2795">
        <v>20</v>
      </c>
      <c r="U2795">
        <v>8</v>
      </c>
      <c r="V2795">
        <v>100</v>
      </c>
      <c r="W2795" s="1" t="s">
        <v>52</v>
      </c>
      <c r="X2795" s="1" t="s">
        <v>53</v>
      </c>
      <c r="Y2795" s="1" t="s">
        <v>54</v>
      </c>
      <c r="Z2795">
        <v>7</v>
      </c>
      <c r="AA2795" s="2">
        <v>46073</v>
      </c>
      <c r="AB2795">
        <v>24529.07</v>
      </c>
      <c r="AC2795">
        <v>30414.53</v>
      </c>
      <c r="AD2795">
        <v>784930.24</v>
      </c>
      <c r="AE2795" s="1" t="s">
        <v>55</v>
      </c>
      <c r="AF2795" s="2">
        <v>46152</v>
      </c>
      <c r="AG2795" s="2">
        <v>46088</v>
      </c>
      <c r="AH2795" s="2">
        <v>46525</v>
      </c>
      <c r="AI2795" s="1" t="s">
        <v>91</v>
      </c>
      <c r="AJ2795" s="1" t="s">
        <v>92</v>
      </c>
    </row>
    <row r="2796" spans="1:36">
      <c r="A2796" s="1" t="s">
        <v>15596</v>
      </c>
      <c r="B2796" s="1" t="s">
        <v>15597</v>
      </c>
      <c r="C2796" s="1" t="s">
        <v>15598</v>
      </c>
      <c r="D2796" s="1" t="s">
        <v>508</v>
      </c>
      <c r="E2796" s="1" t="s">
        <v>146</v>
      </c>
      <c r="F2796" s="1" t="s">
        <v>244</v>
      </c>
      <c r="G2796" s="1" t="s">
        <v>778</v>
      </c>
      <c r="H2796" s="1" t="s">
        <v>43</v>
      </c>
      <c r="I2796" s="1" t="s">
        <v>44</v>
      </c>
      <c r="J2796" t="s">
        <v>82</v>
      </c>
      <c r="K2796" t="s">
        <v>83</v>
      </c>
      <c r="L2796" s="1" t="s">
        <v>15599</v>
      </c>
      <c r="M2796" s="1" t="s">
        <v>114</v>
      </c>
      <c r="N2796" s="1" t="s">
        <v>69</v>
      </c>
      <c r="O2796" s="1" t="s">
        <v>15600</v>
      </c>
      <c r="P2796" s="1" t="s">
        <v>15601</v>
      </c>
      <c r="Q2796">
        <v>6</v>
      </c>
      <c r="R2796">
        <v>2</v>
      </c>
      <c r="S2796">
        <v>4</v>
      </c>
      <c r="T2796">
        <v>25</v>
      </c>
      <c r="U2796">
        <v>12</v>
      </c>
      <c r="V2796">
        <v>125</v>
      </c>
      <c r="W2796" s="1" t="s">
        <v>151</v>
      </c>
      <c r="X2796" s="1" t="s">
        <v>152</v>
      </c>
      <c r="Y2796" s="1" t="s">
        <v>153</v>
      </c>
      <c r="Z2796">
        <v>39</v>
      </c>
      <c r="AA2796" s="2">
        <v>46119</v>
      </c>
      <c r="AB2796">
        <v>311675.75</v>
      </c>
      <c r="AC2796">
        <v>473419.98</v>
      </c>
      <c r="AD2796">
        <v>1870054.5</v>
      </c>
      <c r="AE2796" s="1" t="s">
        <v>55</v>
      </c>
      <c r="AF2796" s="2">
        <v>46186</v>
      </c>
      <c r="AG2796" s="2">
        <v>46129</v>
      </c>
      <c r="AH2796" s="2"/>
      <c r="AI2796" s="1" t="s">
        <v>129</v>
      </c>
      <c r="AJ2796" s="1" t="s">
        <v>57</v>
      </c>
    </row>
    <row r="2797" spans="1:36">
      <c r="A2797" s="1" t="s">
        <v>15602</v>
      </c>
      <c r="B2797" s="1" t="s">
        <v>15603</v>
      </c>
      <c r="C2797" s="1" t="s">
        <v>15604</v>
      </c>
      <c r="D2797" s="1" t="s">
        <v>362</v>
      </c>
      <c r="E2797" s="1" t="s">
        <v>186</v>
      </c>
      <c r="F2797" s="1" t="s">
        <v>363</v>
      </c>
      <c r="G2797" s="1" t="s">
        <v>434</v>
      </c>
      <c r="H2797" s="1" t="s">
        <v>43</v>
      </c>
      <c r="I2797" s="1" t="s">
        <v>44</v>
      </c>
      <c r="J2797" t="s">
        <v>45</v>
      </c>
      <c r="K2797" t="s">
        <v>46</v>
      </c>
      <c r="L2797" s="1" t="s">
        <v>3660</v>
      </c>
      <c r="M2797" s="1" t="s">
        <v>139</v>
      </c>
      <c r="N2797" s="1" t="s">
        <v>178</v>
      </c>
      <c r="O2797" s="1" t="s">
        <v>15605</v>
      </c>
      <c r="P2797" s="1" t="s">
        <v>15606</v>
      </c>
      <c r="Q2797">
        <v>74</v>
      </c>
      <c r="R2797">
        <v>14</v>
      </c>
      <c r="S2797">
        <v>60</v>
      </c>
      <c r="T2797">
        <v>15</v>
      </c>
      <c r="U2797">
        <v>6</v>
      </c>
      <c r="V2797">
        <v>120</v>
      </c>
      <c r="W2797" s="1" t="s">
        <v>52</v>
      </c>
      <c r="X2797" s="1" t="s">
        <v>53</v>
      </c>
      <c r="Y2797" s="1" t="s">
        <v>54</v>
      </c>
      <c r="Z2797">
        <v>4</v>
      </c>
      <c r="AA2797" s="2">
        <v>45748</v>
      </c>
      <c r="AB2797">
        <v>16402.36</v>
      </c>
      <c r="AC2797">
        <v>21594.23</v>
      </c>
      <c r="AD2797">
        <v>1213774.6399999999</v>
      </c>
      <c r="AE2797" s="1" t="s">
        <v>55</v>
      </c>
      <c r="AF2797" s="2">
        <v>46178</v>
      </c>
      <c r="AG2797" s="2">
        <v>45759</v>
      </c>
      <c r="AH2797" s="2"/>
      <c r="AI2797" s="1" t="s">
        <v>91</v>
      </c>
      <c r="AJ2797" s="1" t="s">
        <v>92</v>
      </c>
    </row>
    <row r="2798" spans="1:36">
      <c r="A2798" s="1" t="s">
        <v>15607</v>
      </c>
      <c r="B2798" s="1" t="s">
        <v>15608</v>
      </c>
      <c r="C2798" s="1" t="s">
        <v>15609</v>
      </c>
      <c r="D2798" s="1" t="s">
        <v>426</v>
      </c>
      <c r="E2798" s="1" t="s">
        <v>146</v>
      </c>
      <c r="F2798" s="1" t="s">
        <v>266</v>
      </c>
      <c r="G2798" s="1" t="s">
        <v>267</v>
      </c>
      <c r="H2798" s="1" t="s">
        <v>43</v>
      </c>
      <c r="I2798" s="1" t="s">
        <v>44</v>
      </c>
      <c r="J2798" t="s">
        <v>65</v>
      </c>
      <c r="K2798" t="s">
        <v>66</v>
      </c>
      <c r="L2798" s="1" t="s">
        <v>15610</v>
      </c>
      <c r="M2798" s="1" t="s">
        <v>114</v>
      </c>
      <c r="N2798" s="1" t="s">
        <v>101</v>
      </c>
      <c r="O2798" s="1" t="s">
        <v>15611</v>
      </c>
      <c r="P2798" s="1" t="s">
        <v>15612</v>
      </c>
      <c r="Q2798">
        <v>43</v>
      </c>
      <c r="R2798">
        <v>11</v>
      </c>
      <c r="S2798">
        <v>32</v>
      </c>
      <c r="T2798">
        <v>50</v>
      </c>
      <c r="U2798">
        <v>25</v>
      </c>
      <c r="V2798">
        <v>250</v>
      </c>
      <c r="W2798" s="1" t="s">
        <v>72</v>
      </c>
      <c r="X2798" s="1" t="s">
        <v>73</v>
      </c>
      <c r="Y2798" s="1" t="s">
        <v>74</v>
      </c>
      <c r="Z2798">
        <v>16</v>
      </c>
      <c r="AA2798" s="2">
        <v>45920</v>
      </c>
      <c r="AB2798">
        <v>267867.17</v>
      </c>
      <c r="AC2798">
        <v>382420.54</v>
      </c>
      <c r="AD2798">
        <v>11518288.310000001</v>
      </c>
      <c r="AE2798" s="1" t="s">
        <v>55</v>
      </c>
      <c r="AF2798" s="2">
        <v>46152</v>
      </c>
      <c r="AG2798" s="2">
        <v>45929</v>
      </c>
      <c r="AH2798" s="2"/>
      <c r="AI2798" s="1" t="s">
        <v>129</v>
      </c>
      <c r="AJ2798" s="1" t="s">
        <v>57</v>
      </c>
    </row>
    <row r="2799" spans="1:36">
      <c r="A2799" s="1" t="s">
        <v>15613</v>
      </c>
      <c r="B2799" s="1" t="s">
        <v>3682</v>
      </c>
      <c r="C2799" s="1" t="s">
        <v>15614</v>
      </c>
      <c r="D2799" s="1" t="s">
        <v>1179</v>
      </c>
      <c r="E2799" s="1" t="s">
        <v>110</v>
      </c>
      <c r="F2799" s="1" t="s">
        <v>41</v>
      </c>
      <c r="G2799" s="1" t="s">
        <v>786</v>
      </c>
      <c r="H2799" s="1" t="s">
        <v>43</v>
      </c>
      <c r="I2799" s="1" t="s">
        <v>44</v>
      </c>
      <c r="J2799" t="s">
        <v>82</v>
      </c>
      <c r="K2799" t="s">
        <v>83</v>
      </c>
      <c r="L2799" s="1" t="s">
        <v>6544</v>
      </c>
      <c r="M2799" s="1" t="s">
        <v>100</v>
      </c>
      <c r="N2799" s="1" t="s">
        <v>236</v>
      </c>
      <c r="O2799" s="1" t="s">
        <v>15615</v>
      </c>
      <c r="P2799" s="1" t="s">
        <v>15616</v>
      </c>
      <c r="Q2799">
        <v>236</v>
      </c>
      <c r="R2799">
        <v>87</v>
      </c>
      <c r="S2799">
        <v>149</v>
      </c>
      <c r="T2799">
        <v>25</v>
      </c>
      <c r="U2799">
        <v>10</v>
      </c>
      <c r="V2799">
        <v>250</v>
      </c>
      <c r="W2799" s="1" t="s">
        <v>151</v>
      </c>
      <c r="X2799" s="1" t="s">
        <v>152</v>
      </c>
      <c r="Y2799" s="1" t="s">
        <v>153</v>
      </c>
      <c r="Z2799">
        <v>33</v>
      </c>
      <c r="AA2799" s="2">
        <v>46036</v>
      </c>
      <c r="AB2799">
        <v>119837.02</v>
      </c>
      <c r="AC2799">
        <v>179796.43</v>
      </c>
      <c r="AD2799">
        <v>28281536.719999999</v>
      </c>
      <c r="AE2799" s="1" t="s">
        <v>55</v>
      </c>
      <c r="AF2799" s="2">
        <v>46182</v>
      </c>
      <c r="AG2799" s="2">
        <v>46037</v>
      </c>
      <c r="AH2799" s="2"/>
      <c r="AI2799" s="1" t="s">
        <v>91</v>
      </c>
      <c r="AJ2799" s="1" t="s">
        <v>92</v>
      </c>
    </row>
    <row r="2800" spans="1:36">
      <c r="A2800" s="1" t="s">
        <v>15617</v>
      </c>
      <c r="B2800" s="1" t="s">
        <v>15618</v>
      </c>
      <c r="C2800" s="1" t="s">
        <v>15619</v>
      </c>
      <c r="D2800" s="1" t="s">
        <v>521</v>
      </c>
      <c r="E2800" s="1" t="s">
        <v>243</v>
      </c>
      <c r="F2800" s="1" t="s">
        <v>244</v>
      </c>
      <c r="G2800" s="1" t="s">
        <v>778</v>
      </c>
      <c r="H2800" s="1" t="s">
        <v>43</v>
      </c>
      <c r="I2800" s="1" t="s">
        <v>44</v>
      </c>
      <c r="J2800" t="s">
        <v>82</v>
      </c>
      <c r="K2800" t="s">
        <v>83</v>
      </c>
      <c r="L2800" s="1" t="s">
        <v>2226</v>
      </c>
      <c r="M2800" s="1" t="s">
        <v>168</v>
      </c>
      <c r="N2800" s="1" t="s">
        <v>49</v>
      </c>
      <c r="O2800" s="1" t="s">
        <v>15620</v>
      </c>
      <c r="P2800" s="1" t="s">
        <v>15621</v>
      </c>
      <c r="Q2800">
        <v>43</v>
      </c>
      <c r="R2800">
        <v>8</v>
      </c>
      <c r="S2800">
        <v>35</v>
      </c>
      <c r="T2800">
        <v>40</v>
      </c>
      <c r="U2800">
        <v>16</v>
      </c>
      <c r="V2800">
        <v>240</v>
      </c>
      <c r="W2800" s="1" t="s">
        <v>161</v>
      </c>
      <c r="X2800" s="1" t="s">
        <v>162</v>
      </c>
      <c r="Y2800" s="1" t="s">
        <v>54</v>
      </c>
      <c r="Z2800">
        <v>5</v>
      </c>
      <c r="AA2800" s="2">
        <v>45832</v>
      </c>
      <c r="AB2800">
        <v>37018.94</v>
      </c>
      <c r="AC2800">
        <v>52547.61</v>
      </c>
      <c r="AD2800">
        <v>1591814.42</v>
      </c>
      <c r="AE2800" s="1" t="s">
        <v>55</v>
      </c>
      <c r="AF2800" s="2">
        <v>46167</v>
      </c>
      <c r="AG2800" s="2">
        <v>45834</v>
      </c>
      <c r="AH2800" s="2"/>
      <c r="AI2800" s="1" t="s">
        <v>91</v>
      </c>
      <c r="AJ2800" s="1" t="s">
        <v>92</v>
      </c>
    </row>
    <row r="2801" spans="1:36">
      <c r="A2801" s="1" t="s">
        <v>15622</v>
      </c>
      <c r="B2801" s="1" t="s">
        <v>15623</v>
      </c>
      <c r="C2801" s="1" t="s">
        <v>15624</v>
      </c>
      <c r="D2801" s="1" t="s">
        <v>264</v>
      </c>
      <c r="E2801" s="1" t="s">
        <v>265</v>
      </c>
      <c r="F2801" s="1" t="s">
        <v>266</v>
      </c>
      <c r="G2801" s="1" t="s">
        <v>267</v>
      </c>
      <c r="H2801" s="1" t="s">
        <v>43</v>
      </c>
      <c r="I2801" s="1" t="s">
        <v>44</v>
      </c>
      <c r="J2801" t="s">
        <v>45</v>
      </c>
      <c r="K2801" t="s">
        <v>46</v>
      </c>
      <c r="L2801" s="1" t="s">
        <v>12011</v>
      </c>
      <c r="M2801" s="1" t="s">
        <v>126</v>
      </c>
      <c r="N2801" s="1" t="s">
        <v>194</v>
      </c>
      <c r="O2801" s="1" t="s">
        <v>15625</v>
      </c>
      <c r="P2801" s="1" t="s">
        <v>15626</v>
      </c>
      <c r="Q2801">
        <v>384</v>
      </c>
      <c r="R2801">
        <v>29</v>
      </c>
      <c r="S2801">
        <v>355</v>
      </c>
      <c r="T2801">
        <v>75</v>
      </c>
      <c r="U2801">
        <v>37</v>
      </c>
      <c r="V2801">
        <v>450</v>
      </c>
      <c r="W2801" s="1" t="s">
        <v>72</v>
      </c>
      <c r="X2801" s="1" t="s">
        <v>73</v>
      </c>
      <c r="Y2801" s="1" t="s">
        <v>74</v>
      </c>
      <c r="Z2801">
        <v>19</v>
      </c>
      <c r="AA2801" s="2">
        <v>45973</v>
      </c>
      <c r="AB2801">
        <v>132030.38</v>
      </c>
      <c r="AC2801">
        <v>161821.39000000001</v>
      </c>
      <c r="AD2801">
        <v>50699665.920000002</v>
      </c>
      <c r="AE2801" s="1" t="s">
        <v>55</v>
      </c>
      <c r="AF2801" s="2">
        <v>46156</v>
      </c>
      <c r="AG2801" s="2">
        <v>45981</v>
      </c>
      <c r="AH2801" s="2"/>
      <c r="AI2801" s="1" t="s">
        <v>91</v>
      </c>
      <c r="AJ2801" s="1" t="s">
        <v>92</v>
      </c>
    </row>
    <row r="2802" spans="1:36">
      <c r="A2802" s="1" t="s">
        <v>15627</v>
      </c>
      <c r="B2802" s="1" t="s">
        <v>15628</v>
      </c>
      <c r="C2802" s="1" t="s">
        <v>15629</v>
      </c>
      <c r="D2802" s="1" t="s">
        <v>371</v>
      </c>
      <c r="E2802" s="1" t="s">
        <v>62</v>
      </c>
      <c r="F2802" s="1" t="s">
        <v>111</v>
      </c>
      <c r="G2802" s="1" t="s">
        <v>112</v>
      </c>
      <c r="H2802" s="1" t="s">
        <v>43</v>
      </c>
      <c r="I2802" s="1" t="s">
        <v>44</v>
      </c>
      <c r="J2802" t="s">
        <v>65</v>
      </c>
      <c r="K2802" t="s">
        <v>66</v>
      </c>
      <c r="L2802" s="1" t="s">
        <v>3444</v>
      </c>
      <c r="M2802" s="1" t="s">
        <v>139</v>
      </c>
      <c r="N2802" s="1" t="s">
        <v>236</v>
      </c>
      <c r="O2802" s="1" t="s">
        <v>15630</v>
      </c>
      <c r="P2802" s="1" t="s">
        <v>15631</v>
      </c>
      <c r="Q2802">
        <v>18</v>
      </c>
      <c r="R2802">
        <v>2</v>
      </c>
      <c r="S2802">
        <v>16</v>
      </c>
      <c r="T2802">
        <v>10</v>
      </c>
      <c r="U2802">
        <v>3</v>
      </c>
      <c r="V2802">
        <v>60</v>
      </c>
      <c r="W2802" s="1" t="s">
        <v>161</v>
      </c>
      <c r="X2802" s="1" t="s">
        <v>162</v>
      </c>
      <c r="Y2802" s="1" t="s">
        <v>54</v>
      </c>
      <c r="Z2802">
        <v>5</v>
      </c>
      <c r="AA2802" s="2">
        <v>45894</v>
      </c>
      <c r="AB2802">
        <v>213882.59</v>
      </c>
      <c r="AC2802">
        <v>293293.76</v>
      </c>
      <c r="AD2802">
        <v>3849886.62</v>
      </c>
      <c r="AE2802" s="1" t="s">
        <v>55</v>
      </c>
      <c r="AF2802" s="2">
        <v>46143</v>
      </c>
      <c r="AG2802" s="2">
        <v>45899</v>
      </c>
      <c r="AH2802" s="2"/>
      <c r="AI2802" s="1" t="s">
        <v>91</v>
      </c>
      <c r="AJ2802" s="1" t="s">
        <v>92</v>
      </c>
    </row>
    <row r="2803" spans="1:36">
      <c r="A2803" s="1" t="s">
        <v>15632</v>
      </c>
      <c r="B2803" s="1" t="s">
        <v>15633</v>
      </c>
      <c r="C2803" s="1" t="s">
        <v>15634</v>
      </c>
      <c r="D2803" s="1" t="s">
        <v>145</v>
      </c>
      <c r="E2803" s="1" t="s">
        <v>146</v>
      </c>
      <c r="F2803" s="1" t="s">
        <v>41</v>
      </c>
      <c r="G2803" s="1" t="s">
        <v>786</v>
      </c>
      <c r="H2803" s="1" t="s">
        <v>43</v>
      </c>
      <c r="I2803" s="1" t="s">
        <v>44</v>
      </c>
      <c r="J2803" t="s">
        <v>82</v>
      </c>
      <c r="K2803" t="s">
        <v>83</v>
      </c>
      <c r="L2803" s="1" t="s">
        <v>15635</v>
      </c>
      <c r="M2803" s="1" t="s">
        <v>48</v>
      </c>
      <c r="N2803" s="1" t="s">
        <v>278</v>
      </c>
      <c r="O2803" s="1" t="s">
        <v>15636</v>
      </c>
      <c r="P2803" s="1" t="s">
        <v>15637</v>
      </c>
      <c r="Q2803">
        <v>324</v>
      </c>
      <c r="R2803">
        <v>61</v>
      </c>
      <c r="S2803">
        <v>263</v>
      </c>
      <c r="T2803">
        <v>100</v>
      </c>
      <c r="U2803">
        <v>50</v>
      </c>
      <c r="V2803">
        <v>400</v>
      </c>
      <c r="W2803" s="1" t="s">
        <v>259</v>
      </c>
      <c r="X2803" s="1" t="s">
        <v>260</v>
      </c>
      <c r="Y2803" s="1" t="s">
        <v>54</v>
      </c>
      <c r="Z2803">
        <v>6</v>
      </c>
      <c r="AA2803" s="2">
        <v>45718</v>
      </c>
      <c r="AB2803">
        <v>26483.75</v>
      </c>
      <c r="AC2803">
        <v>35059.01</v>
      </c>
      <c r="AD2803">
        <v>8580735</v>
      </c>
      <c r="AE2803" s="1" t="s">
        <v>55</v>
      </c>
      <c r="AF2803" s="2">
        <v>46164</v>
      </c>
      <c r="AG2803" s="2">
        <v>45728</v>
      </c>
      <c r="AH2803" s="2"/>
      <c r="AI2803" s="1" t="s">
        <v>91</v>
      </c>
      <c r="AJ2803" s="1" t="s">
        <v>92</v>
      </c>
    </row>
    <row r="2804" spans="1:36">
      <c r="A2804" s="1" t="s">
        <v>15638</v>
      </c>
      <c r="B2804" s="1" t="s">
        <v>15639</v>
      </c>
      <c r="C2804" s="1" t="s">
        <v>15640</v>
      </c>
      <c r="D2804" s="1" t="s">
        <v>413</v>
      </c>
      <c r="E2804" s="1" t="s">
        <v>146</v>
      </c>
      <c r="F2804" s="1" t="s">
        <v>244</v>
      </c>
      <c r="G2804" s="1" t="s">
        <v>778</v>
      </c>
      <c r="H2804" s="1" t="s">
        <v>43</v>
      </c>
      <c r="I2804" s="1" t="s">
        <v>44</v>
      </c>
      <c r="J2804" t="s">
        <v>65</v>
      </c>
      <c r="K2804" t="s">
        <v>66</v>
      </c>
      <c r="L2804" s="1" t="s">
        <v>6109</v>
      </c>
      <c r="M2804" s="1" t="s">
        <v>139</v>
      </c>
      <c r="N2804" s="1" t="s">
        <v>69</v>
      </c>
      <c r="O2804" s="1" t="s">
        <v>15641</v>
      </c>
      <c r="P2804" s="1" t="s">
        <v>15642</v>
      </c>
      <c r="Q2804">
        <v>4</v>
      </c>
      <c r="R2804">
        <v>1</v>
      </c>
      <c r="S2804">
        <v>3</v>
      </c>
      <c r="T2804">
        <v>40</v>
      </c>
      <c r="U2804">
        <v>12</v>
      </c>
      <c r="V2804">
        <v>320</v>
      </c>
      <c r="W2804" s="1" t="s">
        <v>229</v>
      </c>
      <c r="X2804" s="1" t="s">
        <v>230</v>
      </c>
      <c r="Y2804" s="1" t="s">
        <v>153</v>
      </c>
      <c r="Z2804">
        <v>30</v>
      </c>
      <c r="AA2804" s="2"/>
      <c r="AB2804">
        <v>131959.97</v>
      </c>
      <c r="AC2804">
        <v>154635.01999999999</v>
      </c>
      <c r="AD2804">
        <v>527839.88</v>
      </c>
      <c r="AE2804" s="1" t="s">
        <v>55</v>
      </c>
      <c r="AF2804" s="2">
        <v>46147</v>
      </c>
      <c r="AG2804" s="2">
        <v>45753</v>
      </c>
      <c r="AH2804" s="2"/>
      <c r="AI2804" s="1" t="s">
        <v>129</v>
      </c>
      <c r="AJ2804" s="1" t="s">
        <v>57</v>
      </c>
    </row>
    <row r="2805" spans="1:36">
      <c r="A2805" s="1" t="s">
        <v>15643</v>
      </c>
      <c r="B2805" s="1" t="s">
        <v>15644</v>
      </c>
      <c r="C2805" s="1" t="s">
        <v>15645</v>
      </c>
      <c r="D2805" s="1" t="s">
        <v>564</v>
      </c>
      <c r="E2805" s="1" t="s">
        <v>265</v>
      </c>
      <c r="F2805" s="1" t="s">
        <v>266</v>
      </c>
      <c r="G2805" s="1" t="s">
        <v>313</v>
      </c>
      <c r="H2805" s="1" t="s">
        <v>43</v>
      </c>
      <c r="I2805" s="1" t="s">
        <v>44</v>
      </c>
      <c r="J2805" t="s">
        <v>45</v>
      </c>
      <c r="K2805" t="s">
        <v>46</v>
      </c>
      <c r="L2805" s="1" t="s">
        <v>14049</v>
      </c>
      <c r="M2805" s="1" t="s">
        <v>168</v>
      </c>
      <c r="N2805" s="1" t="s">
        <v>178</v>
      </c>
      <c r="O2805" s="1" t="s">
        <v>15646</v>
      </c>
      <c r="P2805" s="1" t="s">
        <v>15647</v>
      </c>
      <c r="Q2805">
        <v>589</v>
      </c>
      <c r="R2805">
        <v>234</v>
      </c>
      <c r="S2805">
        <v>355</v>
      </c>
      <c r="T2805">
        <v>60</v>
      </c>
      <c r="U2805">
        <v>30</v>
      </c>
      <c r="V2805">
        <v>600</v>
      </c>
      <c r="W2805" s="1" t="s">
        <v>249</v>
      </c>
      <c r="X2805" s="1" t="s">
        <v>375</v>
      </c>
      <c r="Y2805" s="1" t="s">
        <v>54</v>
      </c>
      <c r="Z2805">
        <v>8</v>
      </c>
      <c r="AA2805" s="2">
        <v>45845</v>
      </c>
      <c r="AB2805">
        <v>630630.47</v>
      </c>
      <c r="AC2805">
        <v>764128.27</v>
      </c>
      <c r="AD2805">
        <v>371441346.80000001</v>
      </c>
      <c r="AE2805" s="1" t="s">
        <v>55</v>
      </c>
      <c r="AF2805" s="2">
        <v>46191</v>
      </c>
      <c r="AG2805" s="2">
        <v>45860</v>
      </c>
      <c r="AH2805" s="2"/>
      <c r="AI2805" s="1" t="s">
        <v>91</v>
      </c>
      <c r="AJ2805" s="1" t="s">
        <v>92</v>
      </c>
    </row>
    <row r="2806" spans="1:36">
      <c r="A2806" s="1" t="s">
        <v>15648</v>
      </c>
      <c r="B2806" s="1" t="s">
        <v>15649</v>
      </c>
      <c r="C2806" s="1" t="s">
        <v>15650</v>
      </c>
      <c r="D2806" s="1" t="s">
        <v>303</v>
      </c>
      <c r="E2806" s="1" t="s">
        <v>146</v>
      </c>
      <c r="F2806" s="1" t="s">
        <v>63</v>
      </c>
      <c r="G2806" s="1" t="s">
        <v>384</v>
      </c>
      <c r="H2806" s="1" t="s">
        <v>43</v>
      </c>
      <c r="I2806" s="1" t="s">
        <v>44</v>
      </c>
      <c r="J2806" t="s">
        <v>82</v>
      </c>
      <c r="K2806" t="s">
        <v>83</v>
      </c>
      <c r="L2806" s="1" t="s">
        <v>11142</v>
      </c>
      <c r="M2806" s="1" t="s">
        <v>126</v>
      </c>
      <c r="N2806" s="1" t="s">
        <v>69</v>
      </c>
      <c r="O2806" s="1" t="s">
        <v>15651</v>
      </c>
      <c r="P2806" s="1" t="s">
        <v>15652</v>
      </c>
      <c r="Q2806">
        <v>125</v>
      </c>
      <c r="R2806">
        <v>11</v>
      </c>
      <c r="S2806">
        <v>114</v>
      </c>
      <c r="T2806">
        <v>20</v>
      </c>
      <c r="U2806">
        <v>8</v>
      </c>
      <c r="V2806">
        <v>200</v>
      </c>
      <c r="W2806" s="1" t="s">
        <v>104</v>
      </c>
      <c r="X2806" s="1" t="s">
        <v>105</v>
      </c>
      <c r="Y2806" s="1" t="s">
        <v>54</v>
      </c>
      <c r="Z2806">
        <v>10</v>
      </c>
      <c r="AA2806" s="2">
        <v>45781</v>
      </c>
      <c r="AB2806">
        <v>25679.45</v>
      </c>
      <c r="AC2806">
        <v>38937.370000000003</v>
      </c>
      <c r="AD2806">
        <v>3209931.25</v>
      </c>
      <c r="AE2806" s="1" t="s">
        <v>55</v>
      </c>
      <c r="AF2806" s="2">
        <v>46183</v>
      </c>
      <c r="AG2806" s="2">
        <v>45786</v>
      </c>
      <c r="AH2806" s="2">
        <v>46229</v>
      </c>
      <c r="AI2806" s="1" t="s">
        <v>91</v>
      </c>
      <c r="AJ2806" s="1" t="s">
        <v>92</v>
      </c>
    </row>
    <row r="2807" spans="1:36">
      <c r="A2807" s="1" t="s">
        <v>15653</v>
      </c>
      <c r="B2807" s="1" t="s">
        <v>15654</v>
      </c>
      <c r="C2807" s="1" t="s">
        <v>15655</v>
      </c>
      <c r="D2807" s="1" t="s">
        <v>907</v>
      </c>
      <c r="E2807" s="1" t="s">
        <v>79</v>
      </c>
      <c r="F2807" s="1" t="s">
        <v>363</v>
      </c>
      <c r="G2807" s="1" t="s">
        <v>400</v>
      </c>
      <c r="H2807" s="1" t="s">
        <v>43</v>
      </c>
      <c r="I2807" s="1" t="s">
        <v>201</v>
      </c>
      <c r="J2807" t="s">
        <v>45</v>
      </c>
      <c r="K2807" t="s">
        <v>46</v>
      </c>
      <c r="L2807" s="1" t="s">
        <v>3875</v>
      </c>
      <c r="M2807" s="1" t="s">
        <v>68</v>
      </c>
      <c r="N2807" s="1" t="s">
        <v>69</v>
      </c>
      <c r="O2807" s="1" t="s">
        <v>1283</v>
      </c>
      <c r="P2807" s="1" t="s">
        <v>15656</v>
      </c>
      <c r="Q2807">
        <v>762</v>
      </c>
      <c r="R2807">
        <v>6</v>
      </c>
      <c r="S2807">
        <v>756</v>
      </c>
      <c r="T2807">
        <v>100</v>
      </c>
      <c r="U2807">
        <v>40</v>
      </c>
      <c r="V2807">
        <v>800</v>
      </c>
      <c r="W2807" s="1" t="s">
        <v>52</v>
      </c>
      <c r="X2807" s="1" t="s">
        <v>53</v>
      </c>
      <c r="Y2807" s="1" t="s">
        <v>54</v>
      </c>
      <c r="Z2807">
        <v>2</v>
      </c>
      <c r="AA2807" s="2">
        <v>45676</v>
      </c>
      <c r="AB2807">
        <v>4756.76</v>
      </c>
      <c r="AC2807">
        <v>6968.31</v>
      </c>
      <c r="AD2807">
        <v>3624651.12</v>
      </c>
      <c r="AE2807" s="1" t="s">
        <v>55</v>
      </c>
      <c r="AF2807" s="2">
        <v>46153</v>
      </c>
      <c r="AG2807" s="2">
        <v>45678</v>
      </c>
      <c r="AH2807" s="2"/>
      <c r="AI2807" s="1" t="s">
        <v>91</v>
      </c>
      <c r="AJ2807" s="1" t="s">
        <v>92</v>
      </c>
    </row>
    <row r="2808" spans="1:36">
      <c r="A2808" s="1" t="s">
        <v>15657</v>
      </c>
      <c r="B2808" s="1" t="s">
        <v>15658</v>
      </c>
      <c r="C2808" s="1" t="s">
        <v>15659</v>
      </c>
      <c r="D2808" s="1" t="s">
        <v>1240</v>
      </c>
      <c r="E2808" s="1" t="s">
        <v>243</v>
      </c>
      <c r="F2808" s="1" t="s">
        <v>244</v>
      </c>
      <c r="G2808" s="1" t="s">
        <v>778</v>
      </c>
      <c r="H2808" s="1" t="s">
        <v>43</v>
      </c>
      <c r="I2808" s="1" t="s">
        <v>44</v>
      </c>
      <c r="J2808" t="s">
        <v>82</v>
      </c>
      <c r="K2808" t="s">
        <v>83</v>
      </c>
      <c r="L2808" s="1" t="s">
        <v>3206</v>
      </c>
      <c r="M2808" s="1" t="s">
        <v>68</v>
      </c>
      <c r="N2808" s="1" t="s">
        <v>178</v>
      </c>
      <c r="O2808" s="1" t="s">
        <v>15660</v>
      </c>
      <c r="P2808" s="1" t="s">
        <v>15661</v>
      </c>
      <c r="Q2808">
        <v>270</v>
      </c>
      <c r="R2808">
        <v>98</v>
      </c>
      <c r="S2808">
        <v>172</v>
      </c>
      <c r="T2808">
        <v>75</v>
      </c>
      <c r="U2808">
        <v>30</v>
      </c>
      <c r="V2808">
        <v>300</v>
      </c>
      <c r="W2808" s="1" t="s">
        <v>308</v>
      </c>
      <c r="X2808" s="1" t="s">
        <v>309</v>
      </c>
      <c r="Y2808" s="1" t="s">
        <v>74</v>
      </c>
      <c r="Z2808">
        <v>24</v>
      </c>
      <c r="AA2808" s="2">
        <v>45789</v>
      </c>
      <c r="AB2808">
        <v>71373.59</v>
      </c>
      <c r="AC2808">
        <v>97909.59</v>
      </c>
      <c r="AD2808">
        <v>19270869.300000001</v>
      </c>
      <c r="AE2808" s="1" t="s">
        <v>55</v>
      </c>
      <c r="AF2808" s="2">
        <v>46190</v>
      </c>
      <c r="AG2808" s="2">
        <v>45800</v>
      </c>
      <c r="AH2808" s="2"/>
      <c r="AI2808" s="1" t="s">
        <v>91</v>
      </c>
      <c r="AJ2808" s="1" t="s">
        <v>92</v>
      </c>
    </row>
    <row r="2809" spans="1:36">
      <c r="A2809" s="1" t="s">
        <v>15662</v>
      </c>
      <c r="B2809" s="1" t="s">
        <v>15663</v>
      </c>
      <c r="C2809" s="1" t="s">
        <v>15664</v>
      </c>
      <c r="D2809" s="1" t="s">
        <v>413</v>
      </c>
      <c r="E2809" s="1" t="s">
        <v>146</v>
      </c>
      <c r="F2809" s="1" t="s">
        <v>244</v>
      </c>
      <c r="G2809" s="1" t="s">
        <v>509</v>
      </c>
      <c r="H2809" s="1" t="s">
        <v>43</v>
      </c>
      <c r="I2809" s="1" t="s">
        <v>44</v>
      </c>
      <c r="J2809" t="s">
        <v>82</v>
      </c>
      <c r="K2809" t="s">
        <v>83</v>
      </c>
      <c r="L2809" s="1" t="s">
        <v>15665</v>
      </c>
      <c r="M2809" s="1" t="s">
        <v>114</v>
      </c>
      <c r="N2809" s="1" t="s">
        <v>236</v>
      </c>
      <c r="O2809" s="1" t="s">
        <v>15666</v>
      </c>
      <c r="P2809" s="1" t="s">
        <v>15667</v>
      </c>
      <c r="Q2809">
        <v>147</v>
      </c>
      <c r="R2809">
        <v>28</v>
      </c>
      <c r="S2809">
        <v>119</v>
      </c>
      <c r="U2809">
        <v>7</v>
      </c>
      <c r="V2809">
        <v>200</v>
      </c>
      <c r="W2809" s="1" t="s">
        <v>259</v>
      </c>
      <c r="X2809" s="1" t="s">
        <v>260</v>
      </c>
      <c r="Y2809" s="1" t="s">
        <v>54</v>
      </c>
      <c r="Z2809">
        <v>11</v>
      </c>
      <c r="AA2809" s="2">
        <v>46174</v>
      </c>
      <c r="AB2809">
        <v>86333.49</v>
      </c>
      <c r="AC2809">
        <v>107314.19</v>
      </c>
      <c r="AD2809">
        <v>12691023.029999999</v>
      </c>
      <c r="AE2809" s="1" t="s">
        <v>55</v>
      </c>
      <c r="AF2809" s="2">
        <v>46202</v>
      </c>
      <c r="AG2809" s="2">
        <v>46184</v>
      </c>
      <c r="AH2809" s="2"/>
      <c r="AI2809" s="1" t="s">
        <v>91</v>
      </c>
      <c r="AJ2809" s="1" t="s">
        <v>92</v>
      </c>
    </row>
    <row r="2810" spans="1:36">
      <c r="A2810" s="1" t="s">
        <v>15668</v>
      </c>
      <c r="B2810" s="1" t="s">
        <v>15669</v>
      </c>
      <c r="C2810" s="1" t="s">
        <v>15670</v>
      </c>
      <c r="D2810" s="1" t="s">
        <v>643</v>
      </c>
      <c r="E2810" s="1" t="s">
        <v>62</v>
      </c>
      <c r="F2810" s="1" t="s">
        <v>135</v>
      </c>
      <c r="G2810" s="1" t="s">
        <v>136</v>
      </c>
      <c r="H2810" s="1" t="s">
        <v>137</v>
      </c>
      <c r="I2810" s="1" t="s">
        <v>44</v>
      </c>
      <c r="J2810" t="s">
        <v>82</v>
      </c>
      <c r="K2810" t="s">
        <v>83</v>
      </c>
      <c r="L2810" s="1" t="s">
        <v>15671</v>
      </c>
      <c r="M2810" s="1" t="s">
        <v>85</v>
      </c>
      <c r="N2810" s="1" t="s">
        <v>203</v>
      </c>
      <c r="O2810" s="1" t="s">
        <v>15672</v>
      </c>
      <c r="P2810" s="1" t="s">
        <v>15673</v>
      </c>
      <c r="Q2810">
        <v>177</v>
      </c>
      <c r="R2810">
        <v>42</v>
      </c>
      <c r="S2810">
        <v>135</v>
      </c>
      <c r="T2810">
        <v>25</v>
      </c>
      <c r="U2810">
        <v>10</v>
      </c>
      <c r="V2810">
        <v>200</v>
      </c>
      <c r="W2810" s="1" t="s">
        <v>259</v>
      </c>
      <c r="X2810" s="1" t="s">
        <v>260</v>
      </c>
      <c r="Y2810" s="1" t="s">
        <v>54</v>
      </c>
      <c r="Z2810">
        <v>11</v>
      </c>
      <c r="AA2810" s="2">
        <v>45811</v>
      </c>
      <c r="AB2810">
        <v>21508.65</v>
      </c>
      <c r="AC2810">
        <v>32430.82</v>
      </c>
      <c r="AD2810">
        <v>3807031.05</v>
      </c>
      <c r="AE2810" s="1" t="s">
        <v>55</v>
      </c>
      <c r="AF2810" s="2">
        <v>46153</v>
      </c>
      <c r="AG2810" s="2">
        <v>45824</v>
      </c>
      <c r="AH2810" s="2">
        <v>46442</v>
      </c>
      <c r="AI2810" s="1" t="s">
        <v>91</v>
      </c>
      <c r="AJ2810" s="1" t="s">
        <v>92</v>
      </c>
    </row>
    <row r="2811" spans="1:36">
      <c r="A2811" s="1" t="s">
        <v>15674</v>
      </c>
      <c r="B2811" s="1" t="s">
        <v>15675</v>
      </c>
      <c r="C2811" s="1" t="s">
        <v>15676</v>
      </c>
      <c r="D2811" s="1" t="s">
        <v>508</v>
      </c>
      <c r="E2811" s="1" t="s">
        <v>146</v>
      </c>
      <c r="F2811" s="1" t="s">
        <v>244</v>
      </c>
      <c r="G2811" s="1" t="s">
        <v>245</v>
      </c>
      <c r="H2811" s="1" t="s">
        <v>43</v>
      </c>
      <c r="I2811" s="1" t="s">
        <v>44</v>
      </c>
      <c r="J2811" t="s">
        <v>65</v>
      </c>
      <c r="K2811" t="s">
        <v>66</v>
      </c>
      <c r="L2811" s="1" t="s">
        <v>15677</v>
      </c>
      <c r="M2811" s="1" t="s">
        <v>68</v>
      </c>
      <c r="N2811" s="1" t="s">
        <v>194</v>
      </c>
      <c r="O2811" s="1" t="s">
        <v>15678</v>
      </c>
      <c r="P2811" s="1" t="s">
        <v>15679</v>
      </c>
      <c r="Q2811">
        <v>0</v>
      </c>
      <c r="R2811">
        <v>0</v>
      </c>
      <c r="S2811">
        <v>0</v>
      </c>
      <c r="T2811">
        <v>40</v>
      </c>
      <c r="U2811">
        <v>20</v>
      </c>
      <c r="V2811">
        <v>160</v>
      </c>
      <c r="W2811" s="1" t="s">
        <v>52</v>
      </c>
      <c r="X2811" s="1" t="s">
        <v>53</v>
      </c>
      <c r="Y2811" s="1" t="s">
        <v>54</v>
      </c>
      <c r="Z2811">
        <v>8</v>
      </c>
      <c r="AA2811" s="2">
        <v>45937</v>
      </c>
      <c r="AB2811">
        <v>249446.24</v>
      </c>
      <c r="AC2811">
        <v>309782.40000000002</v>
      </c>
      <c r="AD2811">
        <v>0</v>
      </c>
      <c r="AE2811" s="1" t="s">
        <v>55</v>
      </c>
      <c r="AF2811" s="2">
        <v>46179</v>
      </c>
      <c r="AG2811" s="2">
        <v>45943</v>
      </c>
      <c r="AH2811" s="2"/>
      <c r="AI2811" s="1" t="s">
        <v>56</v>
      </c>
      <c r="AJ2811" s="1" t="s">
        <v>57</v>
      </c>
    </row>
    <row r="2812" spans="1:36">
      <c r="A2812" s="1" t="s">
        <v>15680</v>
      </c>
      <c r="B2812" s="1" t="s">
        <v>15681</v>
      </c>
      <c r="C2812" s="1" t="s">
        <v>15682</v>
      </c>
      <c r="D2812" s="1" t="s">
        <v>557</v>
      </c>
      <c r="E2812" s="1" t="s">
        <v>254</v>
      </c>
      <c r="F2812" s="1" t="s">
        <v>135</v>
      </c>
      <c r="G2812" s="1" t="s">
        <v>166</v>
      </c>
      <c r="H2812" s="1" t="s">
        <v>137</v>
      </c>
      <c r="I2812" s="1" t="s">
        <v>44</v>
      </c>
      <c r="J2812" t="s">
        <v>82</v>
      </c>
      <c r="K2812" t="s">
        <v>83</v>
      </c>
      <c r="L2812" s="1" t="s">
        <v>10086</v>
      </c>
      <c r="M2812" s="1" t="s">
        <v>168</v>
      </c>
      <c r="N2812" s="1" t="s">
        <v>49</v>
      </c>
      <c r="O2812" s="1" t="s">
        <v>15683</v>
      </c>
      <c r="P2812" s="1" t="s">
        <v>15684</v>
      </c>
      <c r="Q2812">
        <v>76</v>
      </c>
      <c r="R2812">
        <v>0</v>
      </c>
      <c r="S2812">
        <v>76</v>
      </c>
      <c r="T2812">
        <v>20</v>
      </c>
      <c r="U2812">
        <v>8</v>
      </c>
      <c r="V2812">
        <v>80</v>
      </c>
      <c r="W2812" s="1" t="s">
        <v>161</v>
      </c>
      <c r="X2812" s="1" t="s">
        <v>162</v>
      </c>
      <c r="Y2812" s="1" t="s">
        <v>54</v>
      </c>
      <c r="Z2812">
        <v>9</v>
      </c>
      <c r="AA2812" s="2">
        <v>45997</v>
      </c>
      <c r="AB2812">
        <v>35703.39</v>
      </c>
      <c r="AC2812">
        <v>44767.37</v>
      </c>
      <c r="AD2812">
        <v>2713457.64</v>
      </c>
      <c r="AE2812" s="1" t="s">
        <v>55</v>
      </c>
      <c r="AF2812" s="2">
        <v>46189</v>
      </c>
      <c r="AG2812" s="2">
        <v>46005</v>
      </c>
      <c r="AH2812" s="2">
        <v>46524</v>
      </c>
      <c r="AI2812" s="1" t="s">
        <v>91</v>
      </c>
      <c r="AJ2812" s="1" t="s">
        <v>92</v>
      </c>
    </row>
    <row r="2813" spans="1:36">
      <c r="A2813" s="1" t="s">
        <v>15685</v>
      </c>
      <c r="B2813" s="1" t="s">
        <v>15686</v>
      </c>
      <c r="C2813" s="1" t="s">
        <v>15687</v>
      </c>
      <c r="D2813" s="1" t="s">
        <v>284</v>
      </c>
      <c r="E2813" s="1" t="s">
        <v>186</v>
      </c>
      <c r="F2813" s="1" t="s">
        <v>80</v>
      </c>
      <c r="G2813" s="1" t="s">
        <v>81</v>
      </c>
      <c r="H2813" s="1" t="s">
        <v>43</v>
      </c>
      <c r="I2813" s="1" t="s">
        <v>44</v>
      </c>
      <c r="J2813" t="s">
        <v>82</v>
      </c>
      <c r="K2813" t="s">
        <v>83</v>
      </c>
      <c r="L2813" s="1" t="s">
        <v>15688</v>
      </c>
      <c r="M2813" s="1" t="s">
        <v>114</v>
      </c>
      <c r="N2813" s="1" t="s">
        <v>236</v>
      </c>
      <c r="O2813" s="1" t="s">
        <v>15689</v>
      </c>
      <c r="P2813" s="1" t="s">
        <v>15690</v>
      </c>
      <c r="Q2813">
        <v>62</v>
      </c>
      <c r="R2813">
        <v>3</v>
      </c>
      <c r="S2813">
        <v>59</v>
      </c>
      <c r="T2813">
        <v>15</v>
      </c>
      <c r="U2813">
        <v>6</v>
      </c>
      <c r="V2813">
        <v>90</v>
      </c>
      <c r="W2813" s="1" t="s">
        <v>259</v>
      </c>
      <c r="X2813" s="1" t="s">
        <v>260</v>
      </c>
      <c r="Y2813" s="1" t="s">
        <v>54</v>
      </c>
      <c r="Z2813">
        <v>7</v>
      </c>
      <c r="AA2813" s="2">
        <v>45946</v>
      </c>
      <c r="AB2813">
        <v>1260780.96</v>
      </c>
      <c r="AC2813">
        <v>1777404.19</v>
      </c>
      <c r="AD2813">
        <v>78168419.519999996</v>
      </c>
      <c r="AE2813" s="1" t="s">
        <v>55</v>
      </c>
      <c r="AF2813" s="2">
        <v>46170</v>
      </c>
      <c r="AG2813" s="2">
        <v>45953</v>
      </c>
      <c r="AH2813" s="2"/>
      <c r="AI2813" s="1" t="s">
        <v>91</v>
      </c>
      <c r="AJ2813" s="1" t="s">
        <v>92</v>
      </c>
    </row>
    <row r="2814" spans="1:36">
      <c r="A2814" s="1" t="s">
        <v>15691</v>
      </c>
      <c r="B2814" s="1" t="s">
        <v>15692</v>
      </c>
      <c r="C2814" s="1" t="s">
        <v>15693</v>
      </c>
      <c r="D2814" s="1" t="s">
        <v>61</v>
      </c>
      <c r="E2814" s="1" t="s">
        <v>62</v>
      </c>
      <c r="F2814" s="1" t="s">
        <v>63</v>
      </c>
      <c r="G2814" s="1" t="s">
        <v>384</v>
      </c>
      <c r="H2814" s="1" t="s">
        <v>43</v>
      </c>
      <c r="I2814" s="1" t="s">
        <v>44</v>
      </c>
      <c r="J2814" t="s">
        <v>82</v>
      </c>
      <c r="K2814" t="s">
        <v>83</v>
      </c>
      <c r="L2814" s="1" t="s">
        <v>6315</v>
      </c>
      <c r="M2814" s="1" t="s">
        <v>48</v>
      </c>
      <c r="N2814" s="1" t="s">
        <v>203</v>
      </c>
      <c r="O2814" s="1" t="s">
        <v>15694</v>
      </c>
      <c r="P2814" s="1" t="s">
        <v>15695</v>
      </c>
      <c r="Q2814">
        <v>83</v>
      </c>
      <c r="R2814">
        <v>4</v>
      </c>
      <c r="S2814">
        <v>79</v>
      </c>
      <c r="T2814">
        <v>25</v>
      </c>
      <c r="U2814">
        <v>10</v>
      </c>
      <c r="V2814">
        <v>125</v>
      </c>
      <c r="W2814" s="1" t="s">
        <v>161</v>
      </c>
      <c r="X2814" s="1" t="s">
        <v>162</v>
      </c>
      <c r="Y2814" s="1" t="s">
        <v>54</v>
      </c>
      <c r="Z2814">
        <v>3</v>
      </c>
      <c r="AA2814" s="2">
        <v>46134</v>
      </c>
      <c r="AB2814">
        <v>28618.39</v>
      </c>
      <c r="AC2814">
        <v>33895.08</v>
      </c>
      <c r="AD2814">
        <v>2375326.37</v>
      </c>
      <c r="AE2814" s="1" t="s">
        <v>55</v>
      </c>
      <c r="AF2814" s="2">
        <v>46169</v>
      </c>
      <c r="AG2814" s="2">
        <v>46136</v>
      </c>
      <c r="AH2814" s="2">
        <v>46580</v>
      </c>
      <c r="AI2814" s="1" t="s">
        <v>91</v>
      </c>
      <c r="AJ2814" s="1" t="s">
        <v>92</v>
      </c>
    </row>
    <row r="2815" spans="1:36">
      <c r="A2815" s="1" t="s">
        <v>15696</v>
      </c>
      <c r="B2815" s="1" t="s">
        <v>15697</v>
      </c>
      <c r="C2815" s="1" t="s">
        <v>15698</v>
      </c>
      <c r="D2815" s="1" t="s">
        <v>1372</v>
      </c>
      <c r="E2815" s="1" t="s">
        <v>978</v>
      </c>
      <c r="F2815" s="1" t="s">
        <v>97</v>
      </c>
      <c r="G2815" s="1" t="s">
        <v>614</v>
      </c>
      <c r="H2815" s="1" t="s">
        <v>43</v>
      </c>
      <c r="I2815" s="1" t="s">
        <v>44</v>
      </c>
      <c r="J2815" t="s">
        <v>65</v>
      </c>
      <c r="K2815" t="s">
        <v>66</v>
      </c>
      <c r="L2815" s="1" t="s">
        <v>722</v>
      </c>
      <c r="M2815" s="1" t="s">
        <v>48</v>
      </c>
      <c r="N2815" s="1" t="s">
        <v>203</v>
      </c>
      <c r="O2815" s="1" t="s">
        <v>15699</v>
      </c>
      <c r="P2815" s="1" t="s">
        <v>15700</v>
      </c>
      <c r="Q2815">
        <v>597</v>
      </c>
      <c r="R2815">
        <v>142</v>
      </c>
      <c r="S2815">
        <v>455</v>
      </c>
      <c r="T2815">
        <v>100</v>
      </c>
      <c r="U2815">
        <v>50</v>
      </c>
      <c r="V2815">
        <v>600</v>
      </c>
      <c r="W2815" s="1" t="s">
        <v>444</v>
      </c>
      <c r="X2815" s="1" t="s">
        <v>445</v>
      </c>
      <c r="Y2815" s="1" t="s">
        <v>74</v>
      </c>
      <c r="Z2815">
        <v>17</v>
      </c>
      <c r="AA2815" s="2">
        <v>46075</v>
      </c>
      <c r="AB2815">
        <v>160256.1</v>
      </c>
      <c r="AC2815">
        <v>232940.82</v>
      </c>
      <c r="AD2815">
        <v>95672891.700000003</v>
      </c>
      <c r="AE2815" s="1" t="s">
        <v>55</v>
      </c>
      <c r="AF2815" s="2">
        <v>46154</v>
      </c>
      <c r="AG2815" s="2">
        <v>46077</v>
      </c>
      <c r="AH2815" s="2"/>
      <c r="AI2815" s="1" t="s">
        <v>91</v>
      </c>
      <c r="AJ2815" s="1" t="s">
        <v>92</v>
      </c>
    </row>
    <row r="2816" spans="1:36">
      <c r="A2816" s="1" t="s">
        <v>15701</v>
      </c>
      <c r="B2816" s="1" t="s">
        <v>15702</v>
      </c>
      <c r="C2816" s="1" t="s">
        <v>15703</v>
      </c>
      <c r="D2816" s="1" t="s">
        <v>362</v>
      </c>
      <c r="E2816" s="1" t="s">
        <v>186</v>
      </c>
      <c r="F2816" s="1" t="s">
        <v>363</v>
      </c>
      <c r="G2816" s="1" t="s">
        <v>400</v>
      </c>
      <c r="H2816" s="1" t="s">
        <v>43</v>
      </c>
      <c r="I2816" s="1" t="s">
        <v>44</v>
      </c>
      <c r="J2816" t="s">
        <v>45</v>
      </c>
      <c r="K2816" t="s">
        <v>46</v>
      </c>
      <c r="L2816" s="1" t="s">
        <v>15704</v>
      </c>
      <c r="M2816" s="1" t="s">
        <v>168</v>
      </c>
      <c r="N2816" s="1" t="s">
        <v>236</v>
      </c>
      <c r="O2816" s="1" t="s">
        <v>15705</v>
      </c>
      <c r="P2816" s="1" t="s">
        <v>15706</v>
      </c>
      <c r="Q2816">
        <v>302</v>
      </c>
      <c r="R2816">
        <v>2</v>
      </c>
      <c r="S2816">
        <v>300</v>
      </c>
      <c r="T2816">
        <v>50</v>
      </c>
      <c r="U2816">
        <v>20</v>
      </c>
      <c r="V2816">
        <v>500</v>
      </c>
      <c r="W2816" s="1" t="s">
        <v>181</v>
      </c>
      <c r="X2816" s="1" t="s">
        <v>182</v>
      </c>
      <c r="Y2816" s="1" t="s">
        <v>54</v>
      </c>
      <c r="Z2816">
        <v>6</v>
      </c>
      <c r="AA2816" s="2"/>
      <c r="AB2816">
        <v>17343.61</v>
      </c>
      <c r="AC2816">
        <v>22288.41</v>
      </c>
      <c r="AD2816">
        <v>5237770.22</v>
      </c>
      <c r="AE2816" s="1" t="s">
        <v>55</v>
      </c>
      <c r="AF2816" s="2">
        <v>46180</v>
      </c>
      <c r="AG2816" s="2">
        <v>46006</v>
      </c>
      <c r="AH2816" s="2"/>
      <c r="AI2816" s="1" t="s">
        <v>91</v>
      </c>
      <c r="AJ2816" s="1" t="s">
        <v>92</v>
      </c>
    </row>
    <row r="2817" spans="1:36">
      <c r="A2817" s="1" t="s">
        <v>15707</v>
      </c>
      <c r="B2817" s="1" t="s">
        <v>15708</v>
      </c>
      <c r="C2817" s="1" t="s">
        <v>15709</v>
      </c>
      <c r="D2817" s="1" t="s">
        <v>636</v>
      </c>
      <c r="E2817" s="1" t="s">
        <v>134</v>
      </c>
      <c r="F2817" s="1" t="s">
        <v>217</v>
      </c>
      <c r="G2817" s="1" t="s">
        <v>218</v>
      </c>
      <c r="H2817" s="1" t="s">
        <v>43</v>
      </c>
      <c r="I2817" s="1" t="s">
        <v>44</v>
      </c>
      <c r="J2817" t="s">
        <v>45</v>
      </c>
      <c r="K2817" t="s">
        <v>46</v>
      </c>
      <c r="L2817" s="1" t="s">
        <v>3420</v>
      </c>
      <c r="M2817" s="1" t="s">
        <v>114</v>
      </c>
      <c r="N2817" s="1" t="s">
        <v>178</v>
      </c>
      <c r="O2817" s="1" t="s">
        <v>15710</v>
      </c>
      <c r="P2817" s="1" t="s">
        <v>15711</v>
      </c>
      <c r="Q2817">
        <v>89</v>
      </c>
      <c r="R2817">
        <v>26</v>
      </c>
      <c r="S2817">
        <v>63</v>
      </c>
      <c r="T2817">
        <v>20</v>
      </c>
      <c r="U2817">
        <v>10</v>
      </c>
      <c r="V2817">
        <v>100</v>
      </c>
      <c r="W2817" s="1" t="s">
        <v>72</v>
      </c>
      <c r="X2817" s="1" t="s">
        <v>73</v>
      </c>
      <c r="Y2817" s="1" t="s">
        <v>74</v>
      </c>
      <c r="Z2817">
        <v>18</v>
      </c>
      <c r="AA2817" s="2">
        <v>45953</v>
      </c>
      <c r="AB2817">
        <v>186475.89</v>
      </c>
      <c r="AC2817">
        <v>286833.89</v>
      </c>
      <c r="AD2817">
        <v>16596354.210000001</v>
      </c>
      <c r="AE2817" s="1" t="s">
        <v>55</v>
      </c>
      <c r="AF2817" s="2">
        <v>46167</v>
      </c>
      <c r="AG2817" s="2">
        <v>45957</v>
      </c>
      <c r="AH2817" s="2"/>
      <c r="AI2817" s="1" t="s">
        <v>91</v>
      </c>
      <c r="AJ2817" s="1" t="s">
        <v>92</v>
      </c>
    </row>
    <row r="2818" spans="1:36">
      <c r="A2818" s="1" t="s">
        <v>15712</v>
      </c>
      <c r="B2818" s="1" t="s">
        <v>15713</v>
      </c>
      <c r="C2818" s="1" t="s">
        <v>15714</v>
      </c>
      <c r="D2818" s="1" t="s">
        <v>39</v>
      </c>
      <c r="E2818" s="1" t="s">
        <v>40</v>
      </c>
      <c r="F2818" s="1" t="s">
        <v>41</v>
      </c>
      <c r="G2818" s="1" t="s">
        <v>147</v>
      </c>
      <c r="H2818" s="1" t="s">
        <v>43</v>
      </c>
      <c r="I2818" s="1" t="s">
        <v>44</v>
      </c>
      <c r="J2818" t="s">
        <v>65</v>
      </c>
      <c r="K2818" t="s">
        <v>66</v>
      </c>
      <c r="L2818" s="1" t="s">
        <v>11158</v>
      </c>
      <c r="M2818" s="1" t="s">
        <v>68</v>
      </c>
      <c r="N2818" s="1" t="s">
        <v>49</v>
      </c>
      <c r="O2818" s="1" t="s">
        <v>15715</v>
      </c>
      <c r="P2818" s="1" t="s">
        <v>15716</v>
      </c>
      <c r="Q2818">
        <v>152</v>
      </c>
      <c r="R2818">
        <v>16</v>
      </c>
      <c r="S2818">
        <v>136</v>
      </c>
      <c r="T2818">
        <v>30</v>
      </c>
      <c r="U2818">
        <v>9</v>
      </c>
      <c r="V2818">
        <v>180</v>
      </c>
      <c r="W2818" s="1" t="s">
        <v>52</v>
      </c>
      <c r="X2818" s="1" t="s">
        <v>53</v>
      </c>
      <c r="Y2818" s="1" t="s">
        <v>54</v>
      </c>
      <c r="Z2818">
        <v>6</v>
      </c>
      <c r="AA2818" s="2">
        <v>45838</v>
      </c>
      <c r="AB2818">
        <v>144802.84</v>
      </c>
      <c r="AC2818">
        <v>183483.59</v>
      </c>
      <c r="AD2818">
        <v>22010031.68</v>
      </c>
      <c r="AE2818" s="1" t="s">
        <v>55</v>
      </c>
      <c r="AF2818" s="2">
        <v>46152</v>
      </c>
      <c r="AG2818" s="2">
        <v>45841</v>
      </c>
      <c r="AH2818" s="2"/>
      <c r="AI2818" s="1" t="s">
        <v>91</v>
      </c>
      <c r="AJ2818" s="1" t="s">
        <v>92</v>
      </c>
    </row>
    <row r="2819" spans="1:36">
      <c r="A2819" s="1" t="s">
        <v>15717</v>
      </c>
      <c r="B2819" s="1" t="s">
        <v>15718</v>
      </c>
      <c r="C2819" s="1" t="s">
        <v>15719</v>
      </c>
      <c r="D2819" s="1" t="s">
        <v>348</v>
      </c>
      <c r="E2819" s="1" t="s">
        <v>134</v>
      </c>
      <c r="F2819" s="1" t="s">
        <v>135</v>
      </c>
      <c r="G2819" s="1" t="s">
        <v>706</v>
      </c>
      <c r="H2819" s="1" t="s">
        <v>137</v>
      </c>
      <c r="I2819" s="1" t="s">
        <v>44</v>
      </c>
      <c r="J2819" t="s">
        <v>65</v>
      </c>
      <c r="K2819" t="s">
        <v>66</v>
      </c>
      <c r="L2819" s="1" t="s">
        <v>2727</v>
      </c>
      <c r="M2819" s="1" t="s">
        <v>48</v>
      </c>
      <c r="N2819" s="1" t="s">
        <v>69</v>
      </c>
      <c r="O2819" s="1" t="s">
        <v>15720</v>
      </c>
      <c r="P2819" s="1" t="s">
        <v>15721</v>
      </c>
      <c r="Q2819">
        <v>118</v>
      </c>
      <c r="R2819">
        <v>4</v>
      </c>
      <c r="S2819">
        <v>114</v>
      </c>
      <c r="T2819">
        <v>50</v>
      </c>
      <c r="U2819">
        <v>20</v>
      </c>
      <c r="V2819">
        <v>500</v>
      </c>
      <c r="W2819" s="1" t="s">
        <v>229</v>
      </c>
      <c r="X2819" s="1" t="s">
        <v>230</v>
      </c>
      <c r="Y2819" s="1" t="s">
        <v>153</v>
      </c>
      <c r="Z2819">
        <v>32</v>
      </c>
      <c r="AA2819" s="2">
        <v>45738</v>
      </c>
      <c r="AB2819">
        <v>17659.810000000001</v>
      </c>
      <c r="AC2819">
        <v>22428.26</v>
      </c>
      <c r="AD2819">
        <v>2083857.58</v>
      </c>
      <c r="AE2819" s="1" t="s">
        <v>55</v>
      </c>
      <c r="AF2819" s="2">
        <v>46159</v>
      </c>
      <c r="AG2819" s="2">
        <v>45741</v>
      </c>
      <c r="AH2819" s="2">
        <v>46123</v>
      </c>
      <c r="AI2819" s="1" t="s">
        <v>91</v>
      </c>
      <c r="AJ2819" s="1" t="s">
        <v>92</v>
      </c>
    </row>
    <row r="2820" spans="1:36">
      <c r="A2820" s="1" t="s">
        <v>15722</v>
      </c>
      <c r="B2820" s="1" t="s">
        <v>15723</v>
      </c>
      <c r="C2820" s="1" t="s">
        <v>15724</v>
      </c>
      <c r="D2820" s="1" t="s">
        <v>320</v>
      </c>
      <c r="E2820" s="1" t="s">
        <v>40</v>
      </c>
      <c r="F2820" s="1" t="s">
        <v>123</v>
      </c>
      <c r="G2820" s="1" t="s">
        <v>200</v>
      </c>
      <c r="H2820" s="1" t="s">
        <v>43</v>
      </c>
      <c r="I2820" s="1" t="s">
        <v>44</v>
      </c>
      <c r="J2820" t="s">
        <v>82</v>
      </c>
      <c r="K2820" t="s">
        <v>83</v>
      </c>
      <c r="L2820" s="1" t="s">
        <v>6381</v>
      </c>
      <c r="M2820" s="1" t="s">
        <v>48</v>
      </c>
      <c r="N2820" s="1" t="s">
        <v>236</v>
      </c>
      <c r="O2820" s="1" t="s">
        <v>15725</v>
      </c>
      <c r="P2820" s="1" t="s">
        <v>15726</v>
      </c>
      <c r="Q2820">
        <v>270</v>
      </c>
      <c r="R2820">
        <v>2</v>
      </c>
      <c r="S2820">
        <v>268</v>
      </c>
      <c r="T2820">
        <v>75</v>
      </c>
      <c r="U2820">
        <v>22</v>
      </c>
      <c r="V2820">
        <v>300</v>
      </c>
      <c r="W2820" s="1" t="s">
        <v>161</v>
      </c>
      <c r="X2820" s="1" t="s">
        <v>162</v>
      </c>
      <c r="Y2820" s="1" t="s">
        <v>54</v>
      </c>
      <c r="Z2820">
        <v>9</v>
      </c>
      <c r="AA2820" s="2">
        <v>45984</v>
      </c>
      <c r="AB2820">
        <v>648829.86</v>
      </c>
      <c r="AC2820">
        <v>849983.24</v>
      </c>
      <c r="AD2820">
        <v>175184062.19999999</v>
      </c>
      <c r="AE2820" s="1" t="s">
        <v>55</v>
      </c>
      <c r="AF2820" s="2">
        <v>46146</v>
      </c>
      <c r="AG2820" s="2">
        <v>45992</v>
      </c>
      <c r="AH2820" s="2"/>
      <c r="AI2820" s="1" t="s">
        <v>91</v>
      </c>
      <c r="AJ2820" s="1" t="s">
        <v>92</v>
      </c>
    </row>
    <row r="2821" spans="1:36">
      <c r="A2821" s="1" t="s">
        <v>15727</v>
      </c>
      <c r="B2821" s="1" t="s">
        <v>15728</v>
      </c>
      <c r="C2821" s="1" t="s">
        <v>15729</v>
      </c>
      <c r="D2821" s="1" t="s">
        <v>1240</v>
      </c>
      <c r="E2821" s="1" t="s">
        <v>243</v>
      </c>
      <c r="F2821" s="1" t="s">
        <v>244</v>
      </c>
      <c r="G2821" s="1" t="s">
        <v>778</v>
      </c>
      <c r="H2821" s="1" t="s">
        <v>43</v>
      </c>
      <c r="I2821" s="1" t="s">
        <v>44</v>
      </c>
      <c r="J2821" t="s">
        <v>82</v>
      </c>
      <c r="K2821" t="s">
        <v>83</v>
      </c>
      <c r="L2821" s="1" t="s">
        <v>10959</v>
      </c>
      <c r="M2821" s="1" t="s">
        <v>168</v>
      </c>
      <c r="N2821" s="1" t="s">
        <v>49</v>
      </c>
      <c r="O2821" s="1" t="s">
        <v>15730</v>
      </c>
      <c r="P2821" s="1" t="s">
        <v>15731</v>
      </c>
      <c r="Q2821">
        <v>50</v>
      </c>
      <c r="R2821">
        <v>4</v>
      </c>
      <c r="S2821">
        <v>46</v>
      </c>
      <c r="T2821">
        <v>50</v>
      </c>
      <c r="U2821">
        <v>25</v>
      </c>
      <c r="V2821">
        <v>500</v>
      </c>
      <c r="W2821" s="1" t="s">
        <v>259</v>
      </c>
      <c r="X2821" s="1" t="s">
        <v>260</v>
      </c>
      <c r="Y2821" s="1" t="s">
        <v>54</v>
      </c>
      <c r="Z2821">
        <v>9</v>
      </c>
      <c r="AA2821" s="2">
        <v>46144</v>
      </c>
      <c r="AB2821">
        <v>256373.62</v>
      </c>
      <c r="AC2821">
        <v>343740.93</v>
      </c>
      <c r="AD2821">
        <v>12818681</v>
      </c>
      <c r="AE2821" s="1" t="s">
        <v>55</v>
      </c>
      <c r="AF2821" s="2">
        <v>46192</v>
      </c>
      <c r="AG2821" s="2">
        <v>46149</v>
      </c>
      <c r="AH2821" s="2"/>
      <c r="AI2821" s="1" t="s">
        <v>129</v>
      </c>
      <c r="AJ2821" s="1" t="s">
        <v>57</v>
      </c>
    </row>
    <row r="2822" spans="1:36">
      <c r="A2822" s="1" t="s">
        <v>15732</v>
      </c>
      <c r="B2822" s="1" t="s">
        <v>15733</v>
      </c>
      <c r="C2822" s="1" t="s">
        <v>15734</v>
      </c>
      <c r="D2822" s="1" t="s">
        <v>455</v>
      </c>
      <c r="E2822" s="1" t="s">
        <v>62</v>
      </c>
      <c r="F2822" s="1" t="s">
        <v>135</v>
      </c>
      <c r="G2822" s="1" t="s">
        <v>706</v>
      </c>
      <c r="H2822" s="1" t="s">
        <v>137</v>
      </c>
      <c r="I2822" s="1" t="s">
        <v>44</v>
      </c>
      <c r="J2822" t="s">
        <v>82</v>
      </c>
      <c r="K2822" t="s">
        <v>83</v>
      </c>
      <c r="L2822" s="1" t="s">
        <v>663</v>
      </c>
      <c r="M2822" s="1" t="s">
        <v>126</v>
      </c>
      <c r="N2822" s="1" t="s">
        <v>178</v>
      </c>
      <c r="O2822" s="1" t="s">
        <v>15735</v>
      </c>
      <c r="P2822" s="1" t="s">
        <v>15736</v>
      </c>
      <c r="Q2822">
        <v>44</v>
      </c>
      <c r="R2822">
        <v>6</v>
      </c>
      <c r="S2822">
        <v>38</v>
      </c>
      <c r="T2822">
        <v>10</v>
      </c>
      <c r="U2822">
        <v>4</v>
      </c>
      <c r="V2822">
        <v>60</v>
      </c>
      <c r="W2822" s="1" t="s">
        <v>88</v>
      </c>
      <c r="X2822" s="1" t="s">
        <v>89</v>
      </c>
      <c r="Y2822" s="1" t="s">
        <v>90</v>
      </c>
      <c r="Z2822">
        <v>31</v>
      </c>
      <c r="AA2822" s="2">
        <v>46080</v>
      </c>
      <c r="AB2822">
        <v>20591.52</v>
      </c>
      <c r="AC2822">
        <v>29760.14</v>
      </c>
      <c r="AD2822">
        <v>906026.88</v>
      </c>
      <c r="AE2822" s="1" t="s">
        <v>55</v>
      </c>
      <c r="AF2822" s="2">
        <v>46183</v>
      </c>
      <c r="AG2822" s="2">
        <v>46085</v>
      </c>
      <c r="AH2822" s="2">
        <v>46403</v>
      </c>
      <c r="AI2822" s="1" t="s">
        <v>91</v>
      </c>
      <c r="AJ2822" s="1" t="s">
        <v>92</v>
      </c>
    </row>
    <row r="2823" spans="1:36">
      <c r="A2823" s="1" t="s">
        <v>15737</v>
      </c>
      <c r="B2823" s="1" t="s">
        <v>15738</v>
      </c>
      <c r="C2823" s="1"/>
      <c r="D2823" s="1" t="s">
        <v>455</v>
      </c>
      <c r="E2823" s="1" t="s">
        <v>62</v>
      </c>
      <c r="F2823" s="1" t="s">
        <v>135</v>
      </c>
      <c r="G2823" s="1" t="s">
        <v>136</v>
      </c>
      <c r="H2823" s="1" t="s">
        <v>137</v>
      </c>
      <c r="I2823" s="1" t="s">
        <v>44</v>
      </c>
      <c r="J2823" t="s">
        <v>82</v>
      </c>
      <c r="K2823" t="s">
        <v>83</v>
      </c>
      <c r="L2823" s="1" t="s">
        <v>171</v>
      </c>
      <c r="M2823" s="1" t="s">
        <v>48</v>
      </c>
      <c r="N2823" s="1" t="s">
        <v>101</v>
      </c>
      <c r="O2823" s="1" t="s">
        <v>15739</v>
      </c>
      <c r="P2823" s="1" t="s">
        <v>15740</v>
      </c>
      <c r="Q2823">
        <v>0</v>
      </c>
      <c r="R2823">
        <v>0</v>
      </c>
      <c r="S2823">
        <v>0</v>
      </c>
      <c r="T2823">
        <v>50</v>
      </c>
      <c r="U2823">
        <v>25</v>
      </c>
      <c r="V2823">
        <v>300</v>
      </c>
      <c r="W2823" s="1" t="s">
        <v>161</v>
      </c>
      <c r="X2823" s="1" t="s">
        <v>162</v>
      </c>
      <c r="Y2823" s="1" t="s">
        <v>54</v>
      </c>
      <c r="Z2823">
        <v>6</v>
      </c>
      <c r="AA2823" s="2">
        <v>45897</v>
      </c>
      <c r="AB2823">
        <v>11854.09</v>
      </c>
      <c r="AC2823">
        <v>16752.02</v>
      </c>
      <c r="AD2823">
        <v>0</v>
      </c>
      <c r="AE2823" s="1" t="s">
        <v>55</v>
      </c>
      <c r="AF2823" s="2">
        <v>46163</v>
      </c>
      <c r="AG2823" s="2">
        <v>45908</v>
      </c>
      <c r="AH2823" s="2">
        <v>46489</v>
      </c>
      <c r="AI2823" s="1" t="s">
        <v>56</v>
      </c>
      <c r="AJ2823" s="1" t="s">
        <v>57</v>
      </c>
    </row>
    <row r="2824" spans="1:36">
      <c r="A2824" s="1" t="s">
        <v>15741</v>
      </c>
      <c r="B2824" s="1" t="s">
        <v>15742</v>
      </c>
      <c r="C2824" s="1" t="s">
        <v>15743</v>
      </c>
      <c r="D2824" s="1" t="s">
        <v>1912</v>
      </c>
      <c r="E2824" s="1" t="s">
        <v>714</v>
      </c>
      <c r="F2824" s="1" t="s">
        <v>97</v>
      </c>
      <c r="G2824" s="1" t="s">
        <v>715</v>
      </c>
      <c r="H2824" s="1" t="s">
        <v>43</v>
      </c>
      <c r="I2824" s="1" t="s">
        <v>44</v>
      </c>
      <c r="J2824" t="s">
        <v>45</v>
      </c>
      <c r="K2824" t="s">
        <v>46</v>
      </c>
      <c r="L2824" s="1" t="s">
        <v>13465</v>
      </c>
      <c r="M2824" s="1" t="s">
        <v>68</v>
      </c>
      <c r="N2824" s="1" t="s">
        <v>101</v>
      </c>
      <c r="O2824" s="1" t="s">
        <v>15744</v>
      </c>
      <c r="P2824" s="1" t="s">
        <v>15745</v>
      </c>
      <c r="Q2824">
        <v>120</v>
      </c>
      <c r="R2824">
        <v>22</v>
      </c>
      <c r="S2824">
        <v>98</v>
      </c>
      <c r="T2824">
        <v>75</v>
      </c>
      <c r="U2824">
        <v>37</v>
      </c>
      <c r="V2824">
        <v>750</v>
      </c>
      <c r="W2824" s="1" t="s">
        <v>151</v>
      </c>
      <c r="X2824" s="1" t="s">
        <v>152</v>
      </c>
      <c r="Y2824" s="1" t="s">
        <v>153</v>
      </c>
      <c r="Z2824">
        <v>33</v>
      </c>
      <c r="AA2824" s="2">
        <v>46006</v>
      </c>
      <c r="AB2824">
        <v>66340.41</v>
      </c>
      <c r="AC2824">
        <v>101007.47</v>
      </c>
      <c r="AD2824">
        <v>7960849.2000000002</v>
      </c>
      <c r="AE2824" s="1" t="s">
        <v>55</v>
      </c>
      <c r="AF2824" s="2">
        <v>46191</v>
      </c>
      <c r="AG2824" s="2">
        <v>46015</v>
      </c>
      <c r="AH2824" s="2"/>
      <c r="AI2824" s="1" t="s">
        <v>91</v>
      </c>
      <c r="AJ2824" s="1" t="s">
        <v>92</v>
      </c>
    </row>
    <row r="2825" spans="1:36">
      <c r="A2825" s="1" t="s">
        <v>15746</v>
      </c>
      <c r="B2825" s="1" t="s">
        <v>15747</v>
      </c>
      <c r="C2825" s="1" t="s">
        <v>15748</v>
      </c>
      <c r="D2825" s="1" t="s">
        <v>264</v>
      </c>
      <c r="E2825" s="1" t="s">
        <v>265</v>
      </c>
      <c r="F2825" s="1" t="s">
        <v>266</v>
      </c>
      <c r="G2825" s="1" t="s">
        <v>267</v>
      </c>
      <c r="H2825" s="1" t="s">
        <v>43</v>
      </c>
      <c r="I2825" s="1" t="s">
        <v>201</v>
      </c>
      <c r="J2825" t="s">
        <v>65</v>
      </c>
      <c r="K2825" t="s">
        <v>66</v>
      </c>
      <c r="L2825" s="1" t="s">
        <v>9784</v>
      </c>
      <c r="M2825" s="1" t="s">
        <v>68</v>
      </c>
      <c r="N2825" s="1" t="s">
        <v>69</v>
      </c>
      <c r="O2825" s="1" t="s">
        <v>15749</v>
      </c>
      <c r="P2825" s="1" t="s">
        <v>15750</v>
      </c>
      <c r="Q2825">
        <v>120</v>
      </c>
      <c r="R2825">
        <v>17</v>
      </c>
      <c r="S2825">
        <v>103</v>
      </c>
      <c r="T2825">
        <v>20</v>
      </c>
      <c r="U2825">
        <v>8</v>
      </c>
      <c r="V2825">
        <v>120</v>
      </c>
      <c r="W2825" s="1" t="s">
        <v>161</v>
      </c>
      <c r="X2825" s="1" t="s">
        <v>162</v>
      </c>
      <c r="Y2825" s="1" t="s">
        <v>54</v>
      </c>
      <c r="Z2825">
        <v>8</v>
      </c>
      <c r="AA2825" s="2">
        <v>45687</v>
      </c>
      <c r="AB2825">
        <v>407870.59</v>
      </c>
      <c r="AC2825">
        <v>572723.87</v>
      </c>
      <c r="AD2825">
        <v>48944470.799999997</v>
      </c>
      <c r="AE2825" s="1" t="s">
        <v>55</v>
      </c>
      <c r="AF2825" s="2">
        <v>46144</v>
      </c>
      <c r="AG2825" s="2">
        <v>45689</v>
      </c>
      <c r="AH2825" s="2"/>
      <c r="AI2825" s="1" t="s">
        <v>91</v>
      </c>
      <c r="AJ2825" s="1" t="s">
        <v>92</v>
      </c>
    </row>
    <row r="2826" spans="1:36">
      <c r="A2826" s="1" t="s">
        <v>15751</v>
      </c>
      <c r="B2826" s="1" t="s">
        <v>15752</v>
      </c>
      <c r="C2826" s="1" t="s">
        <v>15753</v>
      </c>
      <c r="D2826" s="1" t="s">
        <v>109</v>
      </c>
      <c r="E2826" s="1" t="s">
        <v>110</v>
      </c>
      <c r="F2826" s="1" t="s">
        <v>111</v>
      </c>
      <c r="G2826" s="1" t="s">
        <v>234</v>
      </c>
      <c r="H2826" s="1" t="s">
        <v>43</v>
      </c>
      <c r="I2826" s="1" t="s">
        <v>44</v>
      </c>
      <c r="J2826" t="s">
        <v>45</v>
      </c>
      <c r="K2826" t="s">
        <v>46</v>
      </c>
      <c r="L2826" s="1" t="s">
        <v>14746</v>
      </c>
      <c r="M2826" s="1" t="s">
        <v>168</v>
      </c>
      <c r="N2826" s="1" t="s">
        <v>49</v>
      </c>
      <c r="O2826" s="1" t="s">
        <v>15754</v>
      </c>
      <c r="P2826" s="1" t="s">
        <v>15755</v>
      </c>
      <c r="Q2826">
        <v>0</v>
      </c>
      <c r="R2826">
        <v>0</v>
      </c>
      <c r="S2826">
        <v>0</v>
      </c>
      <c r="T2826">
        <v>100</v>
      </c>
      <c r="U2826">
        <v>30</v>
      </c>
      <c r="V2826">
        <v>800</v>
      </c>
      <c r="W2826" s="1" t="s">
        <v>151</v>
      </c>
      <c r="X2826" s="1" t="s">
        <v>152</v>
      </c>
      <c r="Y2826" s="1" t="s">
        <v>153</v>
      </c>
      <c r="Z2826">
        <v>35</v>
      </c>
      <c r="AA2826" s="2">
        <v>46127</v>
      </c>
      <c r="AB2826">
        <v>218126.43</v>
      </c>
      <c r="AC2826">
        <v>270907.07</v>
      </c>
      <c r="AD2826">
        <v>0</v>
      </c>
      <c r="AE2826" s="1" t="s">
        <v>55</v>
      </c>
      <c r="AF2826" s="2">
        <v>46158</v>
      </c>
      <c r="AG2826" s="2">
        <v>46131</v>
      </c>
      <c r="AH2826" s="2"/>
      <c r="AI2826" s="1" t="s">
        <v>56</v>
      </c>
      <c r="AJ2826" s="1" t="s">
        <v>57</v>
      </c>
    </row>
    <row r="2827" spans="1:36">
      <c r="A2827" s="1" t="s">
        <v>15756</v>
      </c>
      <c r="B2827" s="1" t="s">
        <v>15757</v>
      </c>
      <c r="C2827" s="1" t="s">
        <v>15758</v>
      </c>
      <c r="D2827" s="1" t="s">
        <v>274</v>
      </c>
      <c r="E2827" s="1" t="s">
        <v>275</v>
      </c>
      <c r="F2827" s="1" t="s">
        <v>266</v>
      </c>
      <c r="G2827" s="1" t="s">
        <v>267</v>
      </c>
      <c r="H2827" s="1" t="s">
        <v>43</v>
      </c>
      <c r="I2827" s="1" t="s">
        <v>44</v>
      </c>
      <c r="J2827" t="s">
        <v>65</v>
      </c>
      <c r="K2827" t="s">
        <v>66</v>
      </c>
      <c r="L2827" s="1" t="s">
        <v>9286</v>
      </c>
      <c r="M2827" s="1" t="s">
        <v>48</v>
      </c>
      <c r="N2827" s="1" t="s">
        <v>203</v>
      </c>
      <c r="O2827" s="1" t="s">
        <v>15759</v>
      </c>
      <c r="P2827" s="1" t="s">
        <v>15760</v>
      </c>
      <c r="Q2827">
        <v>177</v>
      </c>
      <c r="R2827">
        <v>64</v>
      </c>
      <c r="S2827">
        <v>113</v>
      </c>
      <c r="T2827">
        <v>25</v>
      </c>
      <c r="U2827">
        <v>7</v>
      </c>
      <c r="V2827">
        <v>200</v>
      </c>
      <c r="W2827" s="1" t="s">
        <v>161</v>
      </c>
      <c r="X2827" s="1" t="s">
        <v>162</v>
      </c>
      <c r="Y2827" s="1" t="s">
        <v>54</v>
      </c>
      <c r="Z2827">
        <v>6</v>
      </c>
      <c r="AA2827" s="2">
        <v>46077</v>
      </c>
      <c r="AB2827">
        <v>730109.72</v>
      </c>
      <c r="AC2827">
        <v>1119768.4099999999</v>
      </c>
      <c r="AD2827">
        <v>129229420.40000001</v>
      </c>
      <c r="AE2827" s="1" t="s">
        <v>55</v>
      </c>
      <c r="AF2827" s="2">
        <v>46145</v>
      </c>
      <c r="AG2827" s="2">
        <v>46081</v>
      </c>
      <c r="AH2827" s="2"/>
      <c r="AI2827" s="1" t="s">
        <v>91</v>
      </c>
      <c r="AJ2827" s="1" t="s">
        <v>92</v>
      </c>
    </row>
    <row r="2828" spans="1:36">
      <c r="A2828" s="1" t="s">
        <v>15761</v>
      </c>
      <c r="B2828" s="1" t="s">
        <v>15762</v>
      </c>
      <c r="C2828" s="1" t="s">
        <v>15763</v>
      </c>
      <c r="D2828" s="1" t="s">
        <v>740</v>
      </c>
      <c r="E2828" s="1" t="s">
        <v>275</v>
      </c>
      <c r="F2828" s="1" t="s">
        <v>622</v>
      </c>
      <c r="G2828" s="1" t="s">
        <v>623</v>
      </c>
      <c r="H2828" s="1" t="s">
        <v>43</v>
      </c>
      <c r="I2828" s="1" t="s">
        <v>44</v>
      </c>
      <c r="J2828" t="s">
        <v>65</v>
      </c>
      <c r="K2828" t="s">
        <v>66</v>
      </c>
      <c r="L2828" s="1" t="s">
        <v>2126</v>
      </c>
      <c r="M2828" s="1" t="s">
        <v>100</v>
      </c>
      <c r="N2828" s="1" t="s">
        <v>115</v>
      </c>
      <c r="O2828" s="1" t="s">
        <v>15764</v>
      </c>
      <c r="P2828" s="1" t="s">
        <v>15765</v>
      </c>
      <c r="Q2828">
        <v>0</v>
      </c>
      <c r="R2828">
        <v>0</v>
      </c>
      <c r="S2828">
        <v>0</v>
      </c>
      <c r="T2828">
        <v>20</v>
      </c>
      <c r="U2828">
        <v>8</v>
      </c>
      <c r="V2828">
        <v>160</v>
      </c>
      <c r="W2828" s="1" t="s">
        <v>181</v>
      </c>
      <c r="X2828" s="1" t="s">
        <v>182</v>
      </c>
      <c r="Y2828" s="1" t="s">
        <v>54</v>
      </c>
      <c r="Z2828">
        <v>12</v>
      </c>
      <c r="AA2828" s="2">
        <v>45889</v>
      </c>
      <c r="AB2828">
        <v>288165.19</v>
      </c>
      <c r="AC2828">
        <v>371750.1</v>
      </c>
      <c r="AD2828">
        <v>0</v>
      </c>
      <c r="AE2828" s="1" t="s">
        <v>55</v>
      </c>
      <c r="AF2828" s="2">
        <v>46191</v>
      </c>
      <c r="AG2828" s="2">
        <v>45898</v>
      </c>
      <c r="AH2828" s="2"/>
      <c r="AI2828" s="1" t="s">
        <v>56</v>
      </c>
      <c r="AJ2828" s="1" t="s">
        <v>57</v>
      </c>
    </row>
    <row r="2829" spans="1:36">
      <c r="A2829" s="1" t="s">
        <v>15766</v>
      </c>
      <c r="B2829" s="1" t="s">
        <v>15767</v>
      </c>
      <c r="C2829" s="1" t="s">
        <v>15768</v>
      </c>
      <c r="D2829" s="1" t="s">
        <v>61</v>
      </c>
      <c r="E2829" s="1" t="s">
        <v>62</v>
      </c>
      <c r="F2829" s="1" t="s">
        <v>63</v>
      </c>
      <c r="G2829" s="1" t="s">
        <v>384</v>
      </c>
      <c r="H2829" s="1" t="s">
        <v>43</v>
      </c>
      <c r="I2829" s="1" t="s">
        <v>44</v>
      </c>
      <c r="J2829" t="s">
        <v>65</v>
      </c>
      <c r="K2829" t="s">
        <v>66</v>
      </c>
      <c r="L2829" s="1" t="s">
        <v>3617</v>
      </c>
      <c r="M2829" s="1" t="s">
        <v>168</v>
      </c>
      <c r="N2829" s="1" t="s">
        <v>178</v>
      </c>
      <c r="O2829" s="1" t="s">
        <v>15769</v>
      </c>
      <c r="P2829" s="1" t="s">
        <v>15770</v>
      </c>
      <c r="Q2829">
        <v>202</v>
      </c>
      <c r="R2829">
        <v>39</v>
      </c>
      <c r="S2829">
        <v>163</v>
      </c>
      <c r="T2829">
        <v>40</v>
      </c>
      <c r="U2829">
        <v>16</v>
      </c>
      <c r="V2829">
        <v>320</v>
      </c>
      <c r="W2829" s="1" t="s">
        <v>52</v>
      </c>
      <c r="X2829" s="1" t="s">
        <v>53</v>
      </c>
      <c r="Y2829" s="1" t="s">
        <v>54</v>
      </c>
      <c r="Z2829">
        <v>6</v>
      </c>
      <c r="AA2829" s="2">
        <v>46014</v>
      </c>
      <c r="AB2829">
        <v>67336.36</v>
      </c>
      <c r="AC2829">
        <v>93493.1</v>
      </c>
      <c r="AD2829">
        <v>13601944.720000001</v>
      </c>
      <c r="AE2829" s="1" t="s">
        <v>55</v>
      </c>
      <c r="AF2829" s="2">
        <v>46166</v>
      </c>
      <c r="AG2829" s="2">
        <v>46023</v>
      </c>
      <c r="AH2829" s="2">
        <v>46214</v>
      </c>
      <c r="AI2829" s="1" t="s">
        <v>91</v>
      </c>
      <c r="AJ2829" s="1" t="s">
        <v>92</v>
      </c>
    </row>
    <row r="2830" spans="1:36">
      <c r="A2830" s="1" t="s">
        <v>15771</v>
      </c>
      <c r="B2830" s="1" t="s">
        <v>15772</v>
      </c>
      <c r="C2830" s="1" t="s">
        <v>15773</v>
      </c>
      <c r="D2830" s="1" t="s">
        <v>242</v>
      </c>
      <c r="E2830" s="1" t="s">
        <v>243</v>
      </c>
      <c r="F2830" s="1" t="s">
        <v>244</v>
      </c>
      <c r="G2830" s="1" t="s">
        <v>245</v>
      </c>
      <c r="H2830" s="1" t="s">
        <v>43</v>
      </c>
      <c r="I2830" s="1" t="s">
        <v>44</v>
      </c>
      <c r="J2830" t="s">
        <v>45</v>
      </c>
      <c r="K2830" t="s">
        <v>46</v>
      </c>
      <c r="L2830" s="1" t="s">
        <v>2024</v>
      </c>
      <c r="M2830" s="1" t="s">
        <v>168</v>
      </c>
      <c r="N2830" s="1" t="s">
        <v>69</v>
      </c>
      <c r="O2830" s="1" t="s">
        <v>15774</v>
      </c>
      <c r="P2830" s="1" t="s">
        <v>15775</v>
      </c>
      <c r="Q2830">
        <v>152</v>
      </c>
      <c r="R2830">
        <v>38</v>
      </c>
      <c r="S2830">
        <v>114</v>
      </c>
      <c r="T2830">
        <v>20</v>
      </c>
      <c r="U2830">
        <v>8</v>
      </c>
      <c r="V2830">
        <v>160</v>
      </c>
      <c r="W2830" s="1" t="s">
        <v>151</v>
      </c>
      <c r="X2830" s="1" t="s">
        <v>152</v>
      </c>
      <c r="Y2830" s="1" t="s">
        <v>153</v>
      </c>
      <c r="Z2830">
        <v>36</v>
      </c>
      <c r="AA2830" s="2">
        <v>45787</v>
      </c>
      <c r="AB2830">
        <v>133323.63</v>
      </c>
      <c r="AC2830">
        <v>179678.77</v>
      </c>
      <c r="AD2830">
        <v>20265191.760000002</v>
      </c>
      <c r="AE2830" s="1" t="s">
        <v>55</v>
      </c>
      <c r="AF2830" s="2">
        <v>46182</v>
      </c>
      <c r="AG2830" s="2">
        <v>45799</v>
      </c>
      <c r="AH2830" s="2"/>
      <c r="AI2830" s="1" t="s">
        <v>91</v>
      </c>
      <c r="AJ2830" s="1" t="s">
        <v>92</v>
      </c>
    </row>
    <row r="2831" spans="1:36">
      <c r="A2831" s="1" t="s">
        <v>15776</v>
      </c>
      <c r="B2831" s="1" t="s">
        <v>15777</v>
      </c>
      <c r="C2831" s="1" t="s">
        <v>15778</v>
      </c>
      <c r="D2831" s="1" t="s">
        <v>1665</v>
      </c>
      <c r="E2831" s="1" t="s">
        <v>978</v>
      </c>
      <c r="F2831" s="1" t="s">
        <v>97</v>
      </c>
      <c r="G2831" s="1" t="s">
        <v>614</v>
      </c>
      <c r="H2831" s="1" t="s">
        <v>43</v>
      </c>
      <c r="I2831" s="1" t="s">
        <v>44</v>
      </c>
      <c r="J2831" t="s">
        <v>45</v>
      </c>
      <c r="K2831" t="s">
        <v>46</v>
      </c>
      <c r="L2831" s="1" t="s">
        <v>15779</v>
      </c>
      <c r="M2831" s="1" t="s">
        <v>114</v>
      </c>
      <c r="N2831" s="1" t="s">
        <v>236</v>
      </c>
      <c r="O2831" s="1" t="s">
        <v>15780</v>
      </c>
      <c r="P2831" s="1" t="s">
        <v>15781</v>
      </c>
      <c r="Q2831">
        <v>470</v>
      </c>
      <c r="R2831">
        <v>55</v>
      </c>
      <c r="S2831">
        <v>415</v>
      </c>
      <c r="T2831">
        <v>75</v>
      </c>
      <c r="U2831">
        <v>22</v>
      </c>
      <c r="V2831">
        <v>450</v>
      </c>
      <c r="W2831" s="1" t="s">
        <v>52</v>
      </c>
      <c r="X2831" s="1" t="s">
        <v>53</v>
      </c>
      <c r="Y2831" s="1" t="s">
        <v>54</v>
      </c>
      <c r="Z2831">
        <v>6</v>
      </c>
      <c r="AA2831" s="2">
        <v>46168</v>
      </c>
      <c r="AB2831">
        <v>177263.77</v>
      </c>
      <c r="AC2831">
        <v>212110.11</v>
      </c>
      <c r="AD2831">
        <v>83313971.900000006</v>
      </c>
      <c r="AE2831" s="1" t="s">
        <v>55</v>
      </c>
      <c r="AF2831" s="2">
        <v>46196</v>
      </c>
      <c r="AG2831" s="2">
        <v>46181</v>
      </c>
      <c r="AH2831" s="2"/>
      <c r="AI2831" s="1" t="s">
        <v>410</v>
      </c>
      <c r="AJ2831" s="1" t="s">
        <v>92</v>
      </c>
    </row>
    <row r="2832" spans="1:36">
      <c r="A2832" s="1" t="s">
        <v>15782</v>
      </c>
      <c r="B2832" s="1" t="s">
        <v>15783</v>
      </c>
      <c r="C2832" s="1" t="s">
        <v>15784</v>
      </c>
      <c r="D2832" s="1" t="s">
        <v>1179</v>
      </c>
      <c r="E2832" s="1" t="s">
        <v>110</v>
      </c>
      <c r="F2832" s="1" t="s">
        <v>41</v>
      </c>
      <c r="G2832" s="1" t="s">
        <v>42</v>
      </c>
      <c r="H2832" s="1" t="s">
        <v>43</v>
      </c>
      <c r="I2832" s="1" t="s">
        <v>44</v>
      </c>
      <c r="J2832" t="s">
        <v>65</v>
      </c>
      <c r="K2832" t="s">
        <v>66</v>
      </c>
      <c r="L2832" s="1" t="s">
        <v>766</v>
      </c>
      <c r="M2832" s="1" t="s">
        <v>114</v>
      </c>
      <c r="N2832" s="1" t="s">
        <v>194</v>
      </c>
      <c r="O2832" s="1" t="s">
        <v>15785</v>
      </c>
      <c r="P2832" s="1" t="s">
        <v>15786</v>
      </c>
      <c r="Q2832">
        <v>39</v>
      </c>
      <c r="R2832">
        <v>6</v>
      </c>
      <c r="S2832">
        <v>33</v>
      </c>
      <c r="T2832">
        <v>10</v>
      </c>
      <c r="U2832">
        <v>3</v>
      </c>
      <c r="V2832">
        <v>40</v>
      </c>
      <c r="W2832" s="1" t="s">
        <v>161</v>
      </c>
      <c r="X2832" s="1" t="s">
        <v>162</v>
      </c>
      <c r="Y2832" s="1" t="s">
        <v>54</v>
      </c>
      <c r="Z2832">
        <v>6</v>
      </c>
      <c r="AA2832" s="2">
        <v>45933</v>
      </c>
      <c r="AB2832">
        <v>87631</v>
      </c>
      <c r="AC2832">
        <v>101294.91</v>
      </c>
      <c r="AD2832">
        <v>3417609</v>
      </c>
      <c r="AE2832" s="1" t="s">
        <v>55</v>
      </c>
      <c r="AF2832" s="2">
        <v>46200</v>
      </c>
      <c r="AG2832" s="2">
        <v>45938</v>
      </c>
      <c r="AH2832" s="2"/>
      <c r="AI2832" s="1" t="s">
        <v>91</v>
      </c>
      <c r="AJ2832" s="1" t="s">
        <v>92</v>
      </c>
    </row>
    <row r="2833" spans="1:36">
      <c r="A2833" s="1" t="s">
        <v>15787</v>
      </c>
      <c r="B2833" s="1" t="s">
        <v>15788</v>
      </c>
      <c r="C2833" s="1" t="s">
        <v>15789</v>
      </c>
      <c r="D2833" s="1" t="s">
        <v>494</v>
      </c>
      <c r="E2833" s="1" t="s">
        <v>79</v>
      </c>
      <c r="F2833" s="1" t="s">
        <v>363</v>
      </c>
      <c r="G2833" s="1" t="s">
        <v>495</v>
      </c>
      <c r="H2833" s="1" t="s">
        <v>43</v>
      </c>
      <c r="I2833" s="1" t="s">
        <v>44</v>
      </c>
      <c r="J2833" t="s">
        <v>82</v>
      </c>
      <c r="K2833" t="s">
        <v>83</v>
      </c>
      <c r="L2833" s="1" t="s">
        <v>15790</v>
      </c>
      <c r="M2833" s="1" t="s">
        <v>85</v>
      </c>
      <c r="N2833" s="1" t="s">
        <v>49</v>
      </c>
      <c r="O2833" s="1" t="s">
        <v>15791</v>
      </c>
      <c r="P2833" s="1" t="s">
        <v>15792</v>
      </c>
      <c r="Q2833">
        <v>55</v>
      </c>
      <c r="R2833">
        <v>6</v>
      </c>
      <c r="S2833">
        <v>49</v>
      </c>
      <c r="T2833">
        <v>20</v>
      </c>
      <c r="U2833">
        <v>8</v>
      </c>
      <c r="V2833">
        <v>100</v>
      </c>
      <c r="W2833" s="1" t="s">
        <v>308</v>
      </c>
      <c r="X2833" s="1" t="s">
        <v>309</v>
      </c>
      <c r="Y2833" s="1" t="s">
        <v>74</v>
      </c>
      <c r="Z2833">
        <v>20</v>
      </c>
      <c r="AA2833" s="2">
        <v>45895</v>
      </c>
      <c r="AB2833">
        <v>5957.77</v>
      </c>
      <c r="AC2833">
        <v>8206.6299999999992</v>
      </c>
      <c r="AD2833">
        <v>327677.34999999998</v>
      </c>
      <c r="AE2833" s="1" t="s">
        <v>55</v>
      </c>
      <c r="AF2833" s="2">
        <v>46195</v>
      </c>
      <c r="AG2833" s="2">
        <v>45898</v>
      </c>
      <c r="AH2833" s="2"/>
      <c r="AI2833" s="1" t="s">
        <v>91</v>
      </c>
      <c r="AJ2833" s="1" t="s">
        <v>92</v>
      </c>
    </row>
    <row r="2834" spans="1:36">
      <c r="A2834" s="1" t="s">
        <v>15793</v>
      </c>
      <c r="B2834" s="1" t="s">
        <v>15794</v>
      </c>
      <c r="C2834" s="1" t="s">
        <v>15795</v>
      </c>
      <c r="D2834" s="1" t="s">
        <v>225</v>
      </c>
      <c r="E2834" s="1" t="s">
        <v>40</v>
      </c>
      <c r="F2834" s="1" t="s">
        <v>123</v>
      </c>
      <c r="G2834" s="1" t="s">
        <v>200</v>
      </c>
      <c r="H2834" s="1" t="s">
        <v>43</v>
      </c>
      <c r="I2834" s="1" t="s">
        <v>44</v>
      </c>
      <c r="J2834" t="s">
        <v>82</v>
      </c>
      <c r="K2834" t="s">
        <v>83</v>
      </c>
      <c r="L2834" s="1" t="s">
        <v>5543</v>
      </c>
      <c r="M2834" s="1" t="s">
        <v>100</v>
      </c>
      <c r="N2834" s="1" t="s">
        <v>69</v>
      </c>
      <c r="O2834" s="1" t="s">
        <v>15796</v>
      </c>
      <c r="P2834" s="1" t="s">
        <v>15797</v>
      </c>
      <c r="Q2834">
        <v>147</v>
      </c>
      <c r="R2834">
        <v>45</v>
      </c>
      <c r="S2834">
        <v>102</v>
      </c>
      <c r="T2834">
        <v>25</v>
      </c>
      <c r="U2834">
        <v>12</v>
      </c>
      <c r="V2834">
        <v>150</v>
      </c>
      <c r="W2834" s="1" t="s">
        <v>151</v>
      </c>
      <c r="X2834" s="1" t="s">
        <v>152</v>
      </c>
      <c r="Y2834" s="1" t="s">
        <v>153</v>
      </c>
      <c r="Z2834">
        <v>33</v>
      </c>
      <c r="AA2834" s="2">
        <v>45815</v>
      </c>
      <c r="AB2834">
        <v>298462.84000000003</v>
      </c>
      <c r="AC2834">
        <v>400589</v>
      </c>
      <c r="AD2834">
        <v>43874037.479999997</v>
      </c>
      <c r="AE2834" s="1" t="s">
        <v>55</v>
      </c>
      <c r="AF2834" s="2">
        <v>46175</v>
      </c>
      <c r="AG2834" s="2">
        <v>45822</v>
      </c>
      <c r="AH2834" s="2"/>
      <c r="AI2834" s="1" t="s">
        <v>91</v>
      </c>
      <c r="AJ2834" s="1" t="s">
        <v>92</v>
      </c>
    </row>
    <row r="2835" spans="1:36">
      <c r="A2835" s="1" t="s">
        <v>15798</v>
      </c>
      <c r="B2835" s="1" t="s">
        <v>15799</v>
      </c>
      <c r="C2835" s="1" t="s">
        <v>15800</v>
      </c>
      <c r="D2835" s="1" t="s">
        <v>713</v>
      </c>
      <c r="E2835" s="1" t="s">
        <v>714</v>
      </c>
      <c r="F2835" s="1" t="s">
        <v>97</v>
      </c>
      <c r="G2835" s="1" t="s">
        <v>715</v>
      </c>
      <c r="H2835" s="1" t="s">
        <v>43</v>
      </c>
      <c r="I2835" s="1" t="s">
        <v>44</v>
      </c>
      <c r="J2835" t="s">
        <v>45</v>
      </c>
      <c r="K2835" t="s">
        <v>46</v>
      </c>
      <c r="L2835" s="1" t="s">
        <v>15801</v>
      </c>
      <c r="M2835" s="1" t="s">
        <v>168</v>
      </c>
      <c r="N2835" s="1" t="s">
        <v>236</v>
      </c>
      <c r="O2835" s="1" t="s">
        <v>15802</v>
      </c>
      <c r="P2835" s="1" t="s">
        <v>7182</v>
      </c>
      <c r="Q2835">
        <v>177</v>
      </c>
      <c r="R2835">
        <v>12</v>
      </c>
      <c r="S2835">
        <v>165</v>
      </c>
      <c r="U2835">
        <v>15</v>
      </c>
      <c r="V2835">
        <v>240</v>
      </c>
      <c r="W2835" s="1" t="s">
        <v>151</v>
      </c>
      <c r="X2835" s="1" t="s">
        <v>152</v>
      </c>
      <c r="Y2835" s="1" t="s">
        <v>153</v>
      </c>
      <c r="Z2835">
        <v>39</v>
      </c>
      <c r="AA2835" s="2">
        <v>45846</v>
      </c>
      <c r="AB2835">
        <v>44922.51</v>
      </c>
      <c r="AC2835">
        <v>65943.02</v>
      </c>
      <c r="AD2835">
        <v>7951284.2699999996</v>
      </c>
      <c r="AE2835" s="1" t="s">
        <v>55</v>
      </c>
      <c r="AF2835" s="2">
        <v>46193</v>
      </c>
      <c r="AG2835" s="2">
        <v>45851</v>
      </c>
      <c r="AH2835" s="2"/>
      <c r="AI2835" s="1" t="s">
        <v>91</v>
      </c>
      <c r="AJ2835" s="1" t="s">
        <v>92</v>
      </c>
    </row>
    <row r="2836" spans="1:36">
      <c r="A2836" s="1" t="s">
        <v>15803</v>
      </c>
      <c r="B2836" s="1" t="s">
        <v>15804</v>
      </c>
      <c r="C2836" s="1"/>
      <c r="D2836" s="1" t="s">
        <v>303</v>
      </c>
      <c r="E2836" s="1" t="s">
        <v>146</v>
      </c>
      <c r="F2836" s="1" t="s">
        <v>63</v>
      </c>
      <c r="G2836" s="1" t="s">
        <v>384</v>
      </c>
      <c r="H2836" s="1" t="s">
        <v>43</v>
      </c>
      <c r="I2836" s="1" t="s">
        <v>44</v>
      </c>
      <c r="J2836" t="s">
        <v>65</v>
      </c>
      <c r="K2836" t="s">
        <v>66</v>
      </c>
      <c r="L2836" s="1" t="s">
        <v>15805</v>
      </c>
      <c r="M2836" s="1" t="s">
        <v>100</v>
      </c>
      <c r="N2836" s="1" t="s">
        <v>49</v>
      </c>
      <c r="O2836" s="1" t="s">
        <v>15806</v>
      </c>
      <c r="P2836" s="1" t="s">
        <v>15807</v>
      </c>
      <c r="Q2836">
        <v>0</v>
      </c>
      <c r="R2836">
        <v>0</v>
      </c>
      <c r="S2836">
        <v>0</v>
      </c>
      <c r="T2836">
        <v>10</v>
      </c>
      <c r="U2836">
        <v>3</v>
      </c>
      <c r="V2836">
        <v>60</v>
      </c>
      <c r="W2836" s="1" t="s">
        <v>229</v>
      </c>
      <c r="X2836" s="1" t="s">
        <v>230</v>
      </c>
      <c r="Y2836" s="1" t="s">
        <v>153</v>
      </c>
      <c r="Z2836">
        <v>30</v>
      </c>
      <c r="AA2836" s="2">
        <v>45922</v>
      </c>
      <c r="AB2836">
        <v>155892.18</v>
      </c>
      <c r="AC2836">
        <v>200183.07</v>
      </c>
      <c r="AD2836">
        <v>0</v>
      </c>
      <c r="AE2836" s="1" t="s">
        <v>55</v>
      </c>
      <c r="AF2836" s="2">
        <v>46193</v>
      </c>
      <c r="AG2836" s="2">
        <v>45934</v>
      </c>
      <c r="AH2836" s="2">
        <v>46586</v>
      </c>
      <c r="AI2836" s="1" t="s">
        <v>56</v>
      </c>
      <c r="AJ2836" s="1" t="s">
        <v>57</v>
      </c>
    </row>
    <row r="2837" spans="1:36">
      <c r="A2837" s="1" t="s">
        <v>15808</v>
      </c>
      <c r="B2837" s="1" t="s">
        <v>15809</v>
      </c>
      <c r="C2837" s="1" t="s">
        <v>15810</v>
      </c>
      <c r="D2837" s="1" t="s">
        <v>371</v>
      </c>
      <c r="E2837" s="1" t="s">
        <v>62</v>
      </c>
      <c r="F2837" s="1" t="s">
        <v>111</v>
      </c>
      <c r="G2837" s="1" t="s">
        <v>187</v>
      </c>
      <c r="H2837" s="1" t="s">
        <v>43</v>
      </c>
      <c r="I2837" s="1" t="s">
        <v>44</v>
      </c>
      <c r="J2837" t="s">
        <v>65</v>
      </c>
      <c r="K2837" t="s">
        <v>66</v>
      </c>
      <c r="L2837" s="1" t="s">
        <v>15811</v>
      </c>
      <c r="M2837" s="1" t="s">
        <v>100</v>
      </c>
      <c r="N2837" s="1" t="s">
        <v>115</v>
      </c>
      <c r="O2837" s="1" t="s">
        <v>15812</v>
      </c>
      <c r="P2837" s="1" t="s">
        <v>15813</v>
      </c>
      <c r="Q2837">
        <v>29</v>
      </c>
      <c r="R2837">
        <v>11</v>
      </c>
      <c r="S2837">
        <v>18</v>
      </c>
      <c r="T2837">
        <v>10</v>
      </c>
      <c r="U2837">
        <v>4</v>
      </c>
      <c r="V2837">
        <v>50</v>
      </c>
      <c r="W2837" s="1" t="s">
        <v>444</v>
      </c>
      <c r="X2837" s="1" t="s">
        <v>445</v>
      </c>
      <c r="Y2837" s="1" t="s">
        <v>74</v>
      </c>
      <c r="Z2837">
        <v>16</v>
      </c>
      <c r="AA2837" s="2">
        <v>45746</v>
      </c>
      <c r="AB2837">
        <v>183840.71</v>
      </c>
      <c r="AC2837">
        <v>216902.81</v>
      </c>
      <c r="AD2837">
        <v>5331380.59</v>
      </c>
      <c r="AE2837" s="1" t="s">
        <v>55</v>
      </c>
      <c r="AF2837" s="2">
        <v>46199</v>
      </c>
      <c r="AG2837" s="2">
        <v>45747</v>
      </c>
      <c r="AH2837" s="2"/>
      <c r="AI2837" s="1" t="s">
        <v>91</v>
      </c>
      <c r="AJ2837" s="1" t="s">
        <v>92</v>
      </c>
    </row>
    <row r="2838" spans="1:36">
      <c r="A2838" s="1" t="s">
        <v>15814</v>
      </c>
      <c r="B2838" s="1" t="s">
        <v>15815</v>
      </c>
      <c r="C2838" s="1" t="s">
        <v>15816</v>
      </c>
      <c r="D2838" s="1" t="s">
        <v>39</v>
      </c>
      <c r="E2838" s="1" t="s">
        <v>40</v>
      </c>
      <c r="F2838" s="1" t="s">
        <v>41</v>
      </c>
      <c r="G2838" s="1" t="s">
        <v>147</v>
      </c>
      <c r="H2838" s="1" t="s">
        <v>43</v>
      </c>
      <c r="I2838" s="1" t="s">
        <v>44</v>
      </c>
      <c r="J2838" t="s">
        <v>45</v>
      </c>
      <c r="K2838" t="s">
        <v>46</v>
      </c>
      <c r="L2838" s="1" t="s">
        <v>15817</v>
      </c>
      <c r="M2838" s="1" t="s">
        <v>168</v>
      </c>
      <c r="N2838" s="1" t="s">
        <v>236</v>
      </c>
      <c r="O2838" s="1" t="s">
        <v>15818</v>
      </c>
      <c r="P2838" s="1" t="s">
        <v>15819</v>
      </c>
      <c r="Q2838">
        <v>63</v>
      </c>
      <c r="R2838">
        <v>4</v>
      </c>
      <c r="S2838">
        <v>59</v>
      </c>
      <c r="T2838">
        <v>60</v>
      </c>
      <c r="U2838">
        <v>24</v>
      </c>
      <c r="V2838">
        <v>300</v>
      </c>
      <c r="W2838" s="1" t="s">
        <v>72</v>
      </c>
      <c r="X2838" s="1" t="s">
        <v>73</v>
      </c>
      <c r="Y2838" s="1" t="s">
        <v>74</v>
      </c>
      <c r="Z2838">
        <v>17</v>
      </c>
      <c r="AA2838" s="2">
        <v>46053</v>
      </c>
      <c r="AB2838">
        <v>58230.37</v>
      </c>
      <c r="AC2838">
        <v>88364.53</v>
      </c>
      <c r="AD2838">
        <v>3668513.31</v>
      </c>
      <c r="AE2838" s="1" t="s">
        <v>55</v>
      </c>
      <c r="AF2838" s="2">
        <v>46170</v>
      </c>
      <c r="AG2838" s="2">
        <v>46055</v>
      </c>
      <c r="AH2838" s="2"/>
      <c r="AI2838" s="1" t="s">
        <v>91</v>
      </c>
      <c r="AJ2838" s="1" t="s">
        <v>92</v>
      </c>
    </row>
    <row r="2839" spans="1:36">
      <c r="A2839" s="1" t="s">
        <v>15820</v>
      </c>
      <c r="B2839" s="1" t="s">
        <v>15821</v>
      </c>
      <c r="C2839" s="1" t="s">
        <v>15822</v>
      </c>
      <c r="D2839" s="1" t="s">
        <v>844</v>
      </c>
      <c r="E2839" s="1" t="s">
        <v>275</v>
      </c>
      <c r="F2839" s="1" t="s">
        <v>622</v>
      </c>
      <c r="G2839" s="1" t="s">
        <v>747</v>
      </c>
      <c r="H2839" s="1" t="s">
        <v>43</v>
      </c>
      <c r="I2839" s="1" t="s">
        <v>44</v>
      </c>
      <c r="J2839" t="s">
        <v>45</v>
      </c>
      <c r="K2839" t="s">
        <v>46</v>
      </c>
      <c r="L2839" s="1" t="s">
        <v>15823</v>
      </c>
      <c r="M2839" s="1" t="s">
        <v>126</v>
      </c>
      <c r="N2839" s="1" t="s">
        <v>203</v>
      </c>
      <c r="O2839" s="1" t="s">
        <v>15824</v>
      </c>
      <c r="P2839" s="1" t="s">
        <v>15825</v>
      </c>
      <c r="Q2839">
        <v>73</v>
      </c>
      <c r="R2839">
        <v>25</v>
      </c>
      <c r="S2839">
        <v>48</v>
      </c>
      <c r="T2839">
        <v>75</v>
      </c>
      <c r="U2839">
        <v>22</v>
      </c>
      <c r="V2839">
        <v>750</v>
      </c>
      <c r="W2839" s="1" t="s">
        <v>259</v>
      </c>
      <c r="X2839" s="1" t="s">
        <v>260</v>
      </c>
      <c r="Y2839" s="1" t="s">
        <v>54</v>
      </c>
      <c r="Z2839">
        <v>11</v>
      </c>
      <c r="AA2839" s="2">
        <v>45708</v>
      </c>
      <c r="AB2839">
        <v>342987.69</v>
      </c>
      <c r="AC2839">
        <v>470440.11</v>
      </c>
      <c r="AD2839">
        <v>25038101.370000001</v>
      </c>
      <c r="AE2839" s="1" t="s">
        <v>55</v>
      </c>
      <c r="AF2839" s="2">
        <v>46149</v>
      </c>
      <c r="AG2839" s="2">
        <v>45716</v>
      </c>
      <c r="AH2839" s="2"/>
      <c r="AI2839" s="1" t="s">
        <v>129</v>
      </c>
      <c r="AJ2839" s="1" t="s">
        <v>57</v>
      </c>
    </row>
    <row r="2840" spans="1:36">
      <c r="A2840" s="1" t="s">
        <v>15826</v>
      </c>
      <c r="B2840" s="1" t="s">
        <v>15827</v>
      </c>
      <c r="C2840" s="1" t="s">
        <v>15828</v>
      </c>
      <c r="D2840" s="1" t="s">
        <v>145</v>
      </c>
      <c r="E2840" s="1" t="s">
        <v>146</v>
      </c>
      <c r="F2840" s="1" t="s">
        <v>41</v>
      </c>
      <c r="G2840" s="1" t="s">
        <v>147</v>
      </c>
      <c r="H2840" s="1" t="s">
        <v>43</v>
      </c>
      <c r="I2840" s="1" t="s">
        <v>44</v>
      </c>
      <c r="J2840" t="s">
        <v>82</v>
      </c>
      <c r="K2840" t="s">
        <v>83</v>
      </c>
      <c r="L2840" s="1" t="s">
        <v>2186</v>
      </c>
      <c r="M2840" s="1" t="s">
        <v>114</v>
      </c>
      <c r="N2840" s="1" t="s">
        <v>194</v>
      </c>
      <c r="O2840" s="1" t="s">
        <v>15829</v>
      </c>
      <c r="P2840" s="1" t="s">
        <v>15830</v>
      </c>
      <c r="Q2840">
        <v>63</v>
      </c>
      <c r="R2840">
        <v>3</v>
      </c>
      <c r="S2840">
        <v>60</v>
      </c>
      <c r="T2840">
        <v>20</v>
      </c>
      <c r="U2840">
        <v>6</v>
      </c>
      <c r="V2840">
        <v>80</v>
      </c>
      <c r="W2840" s="1" t="s">
        <v>88</v>
      </c>
      <c r="X2840" s="1" t="s">
        <v>89</v>
      </c>
      <c r="Y2840" s="1" t="s">
        <v>90</v>
      </c>
      <c r="Z2840">
        <v>30</v>
      </c>
      <c r="AA2840" s="2">
        <v>46042</v>
      </c>
      <c r="AB2840">
        <v>57356.160000000003</v>
      </c>
      <c r="AC2840">
        <v>79854.33</v>
      </c>
      <c r="AD2840">
        <v>3613438.08</v>
      </c>
      <c r="AE2840" s="1" t="s">
        <v>55</v>
      </c>
      <c r="AF2840" s="2">
        <v>46149</v>
      </c>
      <c r="AG2840" s="2">
        <v>46049</v>
      </c>
      <c r="AH2840" s="2"/>
      <c r="AI2840" s="1" t="s">
        <v>91</v>
      </c>
      <c r="AJ2840" s="1" t="s">
        <v>92</v>
      </c>
    </row>
    <row r="2841" spans="1:36">
      <c r="A2841" s="1" t="s">
        <v>15831</v>
      </c>
      <c r="B2841" s="1" t="s">
        <v>15832</v>
      </c>
      <c r="C2841" s="1" t="s">
        <v>15833</v>
      </c>
      <c r="D2841" s="1" t="s">
        <v>303</v>
      </c>
      <c r="E2841" s="1" t="s">
        <v>146</v>
      </c>
      <c r="F2841" s="1" t="s">
        <v>63</v>
      </c>
      <c r="G2841" s="1" t="s">
        <v>384</v>
      </c>
      <c r="H2841" s="1" t="s">
        <v>43</v>
      </c>
      <c r="I2841" s="1" t="s">
        <v>44</v>
      </c>
      <c r="J2841" t="s">
        <v>65</v>
      </c>
      <c r="K2841" t="s">
        <v>66</v>
      </c>
      <c r="L2841" s="1" t="s">
        <v>15834</v>
      </c>
      <c r="M2841" s="1" t="s">
        <v>139</v>
      </c>
      <c r="N2841" s="1" t="s">
        <v>194</v>
      </c>
      <c r="O2841" s="1" t="s">
        <v>15835</v>
      </c>
      <c r="P2841" s="1" t="s">
        <v>15836</v>
      </c>
      <c r="Q2841">
        <v>69</v>
      </c>
      <c r="R2841">
        <v>2</v>
      </c>
      <c r="S2841">
        <v>67</v>
      </c>
      <c r="T2841">
        <v>100</v>
      </c>
      <c r="U2841">
        <v>30</v>
      </c>
      <c r="V2841">
        <v>400</v>
      </c>
      <c r="W2841" s="1" t="s">
        <v>161</v>
      </c>
      <c r="X2841" s="1" t="s">
        <v>162</v>
      </c>
      <c r="Y2841" s="1" t="s">
        <v>54</v>
      </c>
      <c r="Z2841">
        <v>3</v>
      </c>
      <c r="AA2841" s="2">
        <v>45754</v>
      </c>
      <c r="AB2841">
        <v>9407.74</v>
      </c>
      <c r="AC2841">
        <v>14190.19</v>
      </c>
      <c r="AD2841">
        <v>649134.06000000006</v>
      </c>
      <c r="AE2841" s="1" t="s">
        <v>55</v>
      </c>
      <c r="AF2841" s="2">
        <v>46176</v>
      </c>
      <c r="AG2841" s="2">
        <v>45761</v>
      </c>
      <c r="AH2841" s="2">
        <v>46204</v>
      </c>
      <c r="AI2841" s="1" t="s">
        <v>129</v>
      </c>
      <c r="AJ2841" s="1" t="s">
        <v>57</v>
      </c>
    </row>
    <row r="2842" spans="1:36">
      <c r="A2842" s="1" t="s">
        <v>15837</v>
      </c>
      <c r="B2842" s="1" t="s">
        <v>15838</v>
      </c>
      <c r="C2842" s="1" t="s">
        <v>15839</v>
      </c>
      <c r="D2842" s="1" t="s">
        <v>1009</v>
      </c>
      <c r="E2842" s="1" t="s">
        <v>186</v>
      </c>
      <c r="F2842" s="1" t="s">
        <v>363</v>
      </c>
      <c r="G2842" s="1" t="s">
        <v>495</v>
      </c>
      <c r="H2842" s="1" t="s">
        <v>43</v>
      </c>
      <c r="I2842" s="1" t="s">
        <v>44</v>
      </c>
      <c r="J2842" t="s">
        <v>82</v>
      </c>
      <c r="K2842" t="s">
        <v>83</v>
      </c>
      <c r="L2842" s="1" t="s">
        <v>6721</v>
      </c>
      <c r="M2842" s="1" t="s">
        <v>100</v>
      </c>
      <c r="N2842" s="1" t="s">
        <v>203</v>
      </c>
      <c r="O2842" s="1" t="s">
        <v>15840</v>
      </c>
      <c r="P2842" s="1" t="s">
        <v>15841</v>
      </c>
      <c r="Q2842">
        <v>0</v>
      </c>
      <c r="R2842">
        <v>0</v>
      </c>
      <c r="S2842">
        <v>0</v>
      </c>
      <c r="T2842">
        <v>10</v>
      </c>
      <c r="U2842">
        <v>4</v>
      </c>
      <c r="V2842">
        <v>50</v>
      </c>
      <c r="W2842" s="1" t="s">
        <v>104</v>
      </c>
      <c r="X2842" s="1" t="s">
        <v>105</v>
      </c>
      <c r="Y2842" s="1" t="s">
        <v>54</v>
      </c>
      <c r="Z2842">
        <v>4</v>
      </c>
      <c r="AA2842" s="2">
        <v>46004</v>
      </c>
      <c r="AB2842">
        <v>32551.49</v>
      </c>
      <c r="AC2842">
        <v>38686.699999999997</v>
      </c>
      <c r="AD2842">
        <v>0</v>
      </c>
      <c r="AE2842" s="1" t="s">
        <v>55</v>
      </c>
      <c r="AF2842" s="2">
        <v>46159</v>
      </c>
      <c r="AG2842" s="2">
        <v>46008</v>
      </c>
      <c r="AH2842" s="2"/>
      <c r="AI2842" s="1" t="s">
        <v>56</v>
      </c>
      <c r="AJ2842" s="1" t="s">
        <v>57</v>
      </c>
    </row>
    <row r="2843" spans="1:36">
      <c r="A2843" s="1" t="s">
        <v>15842</v>
      </c>
      <c r="B2843" s="1" t="s">
        <v>15843</v>
      </c>
      <c r="C2843" s="1" t="s">
        <v>15844</v>
      </c>
      <c r="D2843" s="1" t="s">
        <v>494</v>
      </c>
      <c r="E2843" s="1" t="s">
        <v>79</v>
      </c>
      <c r="F2843" s="1" t="s">
        <v>363</v>
      </c>
      <c r="G2843" s="1" t="s">
        <v>400</v>
      </c>
      <c r="H2843" s="1" t="s">
        <v>43</v>
      </c>
      <c r="I2843" s="1" t="s">
        <v>44</v>
      </c>
      <c r="J2843" t="s">
        <v>82</v>
      </c>
      <c r="K2843" t="s">
        <v>83</v>
      </c>
      <c r="L2843" s="1" t="s">
        <v>4041</v>
      </c>
      <c r="M2843" s="1" t="s">
        <v>114</v>
      </c>
      <c r="N2843" s="1" t="s">
        <v>236</v>
      </c>
      <c r="O2843" s="1" t="s">
        <v>15845</v>
      </c>
      <c r="P2843" s="1" t="s">
        <v>15846</v>
      </c>
      <c r="Q2843">
        <v>227</v>
      </c>
      <c r="R2843">
        <v>54</v>
      </c>
      <c r="S2843">
        <v>173</v>
      </c>
      <c r="T2843">
        <v>40</v>
      </c>
      <c r="U2843">
        <v>20</v>
      </c>
      <c r="V2843">
        <v>240</v>
      </c>
      <c r="W2843" s="1" t="s">
        <v>259</v>
      </c>
      <c r="X2843" s="1" t="s">
        <v>260</v>
      </c>
      <c r="Y2843" s="1" t="s">
        <v>54</v>
      </c>
      <c r="Z2843">
        <v>8</v>
      </c>
      <c r="AA2843" s="2">
        <v>45882</v>
      </c>
      <c r="AB2843">
        <v>40749.65</v>
      </c>
      <c r="AC2843">
        <v>60266.15</v>
      </c>
      <c r="AD2843">
        <v>9250170.5500000007</v>
      </c>
      <c r="AE2843" s="1" t="s">
        <v>55</v>
      </c>
      <c r="AF2843" s="2">
        <v>46196</v>
      </c>
      <c r="AG2843" s="2">
        <v>45888</v>
      </c>
      <c r="AH2843" s="2"/>
      <c r="AI2843" s="1" t="s">
        <v>91</v>
      </c>
      <c r="AJ2843" s="1" t="s">
        <v>92</v>
      </c>
    </row>
    <row r="2844" spans="1:36">
      <c r="A2844" s="1" t="s">
        <v>15847</v>
      </c>
      <c r="B2844" s="1" t="s">
        <v>15848</v>
      </c>
      <c r="C2844" s="1" t="s">
        <v>15849</v>
      </c>
      <c r="D2844" s="1" t="s">
        <v>713</v>
      </c>
      <c r="E2844" s="1" t="s">
        <v>714</v>
      </c>
      <c r="F2844" s="1" t="s">
        <v>97</v>
      </c>
      <c r="G2844" s="1" t="s">
        <v>614</v>
      </c>
      <c r="H2844" s="1" t="s">
        <v>43</v>
      </c>
      <c r="I2844" s="1" t="s">
        <v>44</v>
      </c>
      <c r="J2844" t="s">
        <v>65</v>
      </c>
      <c r="K2844" t="s">
        <v>66</v>
      </c>
      <c r="L2844" s="1" t="s">
        <v>9215</v>
      </c>
      <c r="M2844" s="1" t="s">
        <v>48</v>
      </c>
      <c r="N2844" s="1" t="s">
        <v>194</v>
      </c>
      <c r="O2844" s="1" t="s">
        <v>15850</v>
      </c>
      <c r="P2844" s="1" t="s">
        <v>15851</v>
      </c>
      <c r="Q2844">
        <v>0</v>
      </c>
      <c r="R2844">
        <v>0</v>
      </c>
      <c r="S2844">
        <v>0</v>
      </c>
      <c r="T2844">
        <v>25</v>
      </c>
      <c r="U2844">
        <v>12</v>
      </c>
      <c r="V2844">
        <v>150</v>
      </c>
      <c r="W2844" s="1" t="s">
        <v>181</v>
      </c>
      <c r="X2844" s="1" t="s">
        <v>182</v>
      </c>
      <c r="Y2844" s="1" t="s">
        <v>54</v>
      </c>
      <c r="Z2844">
        <v>10</v>
      </c>
      <c r="AA2844" s="2">
        <v>45732</v>
      </c>
      <c r="AB2844">
        <v>36557.57</v>
      </c>
      <c r="AC2844">
        <v>50306.5</v>
      </c>
      <c r="AD2844">
        <v>0</v>
      </c>
      <c r="AE2844" s="1" t="s">
        <v>55</v>
      </c>
      <c r="AF2844" s="2">
        <v>46186</v>
      </c>
      <c r="AG2844" s="2">
        <v>45744</v>
      </c>
      <c r="AH2844" s="2"/>
      <c r="AI2844" s="1" t="s">
        <v>56</v>
      </c>
      <c r="AJ2844" s="1" t="s">
        <v>57</v>
      </c>
    </row>
    <row r="2845" spans="1:36">
      <c r="A2845" s="1" t="s">
        <v>15852</v>
      </c>
      <c r="B2845" s="1" t="s">
        <v>15853</v>
      </c>
      <c r="C2845" s="1" t="s">
        <v>15854</v>
      </c>
      <c r="D2845" s="1" t="s">
        <v>971</v>
      </c>
      <c r="E2845" s="1" t="s">
        <v>110</v>
      </c>
      <c r="F2845" s="1" t="s">
        <v>41</v>
      </c>
      <c r="G2845" s="1" t="s">
        <v>786</v>
      </c>
      <c r="H2845" s="1" t="s">
        <v>43</v>
      </c>
      <c r="I2845" s="1" t="s">
        <v>44</v>
      </c>
      <c r="J2845" t="s">
        <v>65</v>
      </c>
      <c r="K2845" t="s">
        <v>66</v>
      </c>
      <c r="L2845" s="1" t="s">
        <v>12979</v>
      </c>
      <c r="M2845" s="1" t="s">
        <v>48</v>
      </c>
      <c r="N2845" s="1" t="s">
        <v>278</v>
      </c>
      <c r="O2845" s="1" t="s">
        <v>15855</v>
      </c>
      <c r="P2845" s="1" t="s">
        <v>15856</v>
      </c>
      <c r="Q2845">
        <v>293</v>
      </c>
      <c r="R2845">
        <v>44</v>
      </c>
      <c r="S2845">
        <v>249</v>
      </c>
      <c r="T2845">
        <v>75</v>
      </c>
      <c r="U2845">
        <v>37</v>
      </c>
      <c r="V2845">
        <v>300</v>
      </c>
      <c r="W2845" s="1" t="s">
        <v>72</v>
      </c>
      <c r="X2845" s="1" t="s">
        <v>73</v>
      </c>
      <c r="Y2845" s="1" t="s">
        <v>74</v>
      </c>
      <c r="Z2845">
        <v>16</v>
      </c>
      <c r="AA2845" s="2">
        <v>45716</v>
      </c>
      <c r="AB2845">
        <v>55245.16</v>
      </c>
      <c r="AC2845">
        <v>75259.539999999994</v>
      </c>
      <c r="AD2845">
        <v>16186831.880000001</v>
      </c>
      <c r="AE2845" s="1" t="s">
        <v>55</v>
      </c>
      <c r="AF2845" s="2">
        <v>46166</v>
      </c>
      <c r="AG2845" s="2">
        <v>45725</v>
      </c>
      <c r="AH2845" s="2"/>
      <c r="AI2845" s="1" t="s">
        <v>91</v>
      </c>
      <c r="AJ2845" s="1" t="s">
        <v>92</v>
      </c>
    </row>
    <row r="2846" spans="1:36">
      <c r="A2846" s="1" t="s">
        <v>15857</v>
      </c>
      <c r="B2846" s="1" t="s">
        <v>15858</v>
      </c>
      <c r="C2846" s="1" t="s">
        <v>15859</v>
      </c>
      <c r="D2846" s="1" t="s">
        <v>109</v>
      </c>
      <c r="E2846" s="1" t="s">
        <v>110</v>
      </c>
      <c r="F2846" s="1" t="s">
        <v>111</v>
      </c>
      <c r="G2846" s="1" t="s">
        <v>187</v>
      </c>
      <c r="H2846" s="1" t="s">
        <v>43</v>
      </c>
      <c r="I2846" s="1" t="s">
        <v>44</v>
      </c>
      <c r="J2846" t="s">
        <v>45</v>
      </c>
      <c r="K2846" t="s">
        <v>46</v>
      </c>
      <c r="L2846" s="1" t="s">
        <v>336</v>
      </c>
      <c r="M2846" s="1" t="s">
        <v>48</v>
      </c>
      <c r="N2846" s="1" t="s">
        <v>69</v>
      </c>
      <c r="O2846" s="1" t="s">
        <v>15860</v>
      </c>
      <c r="P2846" s="1" t="s">
        <v>15861</v>
      </c>
      <c r="Q2846">
        <v>120</v>
      </c>
      <c r="R2846">
        <v>5</v>
      </c>
      <c r="S2846">
        <v>115</v>
      </c>
      <c r="T2846">
        <v>20</v>
      </c>
      <c r="U2846">
        <v>6</v>
      </c>
      <c r="V2846">
        <v>160</v>
      </c>
      <c r="W2846" s="1" t="s">
        <v>72</v>
      </c>
      <c r="X2846" s="1" t="s">
        <v>73</v>
      </c>
      <c r="Y2846" s="1" t="s">
        <v>74</v>
      </c>
      <c r="Z2846">
        <v>19</v>
      </c>
      <c r="AA2846" s="2">
        <v>46152</v>
      </c>
      <c r="AB2846">
        <v>158085.20000000001</v>
      </c>
      <c r="AC2846">
        <v>203984.22</v>
      </c>
      <c r="AD2846">
        <v>18970224</v>
      </c>
      <c r="AE2846" s="1" t="s">
        <v>55</v>
      </c>
      <c r="AF2846" s="2">
        <v>46145</v>
      </c>
      <c r="AG2846" s="2">
        <v>46161</v>
      </c>
      <c r="AH2846" s="2"/>
      <c r="AI2846" s="1" t="s">
        <v>91</v>
      </c>
      <c r="AJ2846" s="1" t="s">
        <v>92</v>
      </c>
    </row>
    <row r="2847" spans="1:36">
      <c r="A2847" s="1" t="s">
        <v>15862</v>
      </c>
      <c r="B2847" s="1" t="s">
        <v>15863</v>
      </c>
      <c r="C2847" s="1" t="s">
        <v>15864</v>
      </c>
      <c r="D2847" s="1" t="s">
        <v>426</v>
      </c>
      <c r="E2847" s="1" t="s">
        <v>146</v>
      </c>
      <c r="F2847" s="1" t="s">
        <v>266</v>
      </c>
      <c r="G2847" s="1" t="s">
        <v>313</v>
      </c>
      <c r="H2847" s="1" t="s">
        <v>43</v>
      </c>
      <c r="I2847" s="1" t="s">
        <v>44</v>
      </c>
      <c r="J2847" t="s">
        <v>45</v>
      </c>
      <c r="K2847" t="s">
        <v>46</v>
      </c>
      <c r="L2847" s="1" t="s">
        <v>8369</v>
      </c>
      <c r="M2847" s="1" t="s">
        <v>68</v>
      </c>
      <c r="N2847" s="1" t="s">
        <v>278</v>
      </c>
      <c r="O2847" s="1" t="s">
        <v>15865</v>
      </c>
      <c r="P2847" s="1" t="s">
        <v>15866</v>
      </c>
      <c r="Q2847">
        <v>-8</v>
      </c>
      <c r="R2847">
        <v>1</v>
      </c>
      <c r="S2847">
        <v>45</v>
      </c>
      <c r="T2847">
        <v>15</v>
      </c>
      <c r="U2847">
        <v>6</v>
      </c>
      <c r="V2847">
        <v>90</v>
      </c>
      <c r="W2847" s="1" t="s">
        <v>249</v>
      </c>
      <c r="X2847" s="1" t="s">
        <v>375</v>
      </c>
      <c r="Y2847" s="1" t="s">
        <v>54</v>
      </c>
      <c r="Z2847">
        <v>3</v>
      </c>
      <c r="AA2847" s="2">
        <v>45673</v>
      </c>
      <c r="AB2847">
        <v>345302.53</v>
      </c>
      <c r="AC2847">
        <v>484952.69</v>
      </c>
      <c r="AD2847">
        <v>15883916.380000001</v>
      </c>
      <c r="AE2847" s="1" t="s">
        <v>55</v>
      </c>
      <c r="AF2847" s="2">
        <v>46161</v>
      </c>
      <c r="AG2847" s="2">
        <v>45682</v>
      </c>
      <c r="AH2847" s="2"/>
      <c r="AI2847" s="1" t="s">
        <v>91</v>
      </c>
      <c r="AJ2847" s="1" t="s">
        <v>92</v>
      </c>
    </row>
    <row r="2848" spans="1:36">
      <c r="A2848" s="1" t="s">
        <v>15867</v>
      </c>
      <c r="B2848" s="1" t="s">
        <v>15868</v>
      </c>
      <c r="C2848" s="1" t="s">
        <v>15869</v>
      </c>
      <c r="D2848" s="1" t="s">
        <v>121</v>
      </c>
      <c r="E2848" s="1" t="s">
        <v>122</v>
      </c>
      <c r="F2848" s="1" t="s">
        <v>123</v>
      </c>
      <c r="G2848" s="1" t="s">
        <v>124</v>
      </c>
      <c r="H2848" s="1" t="s">
        <v>43</v>
      </c>
      <c r="I2848" s="1" t="s">
        <v>44</v>
      </c>
      <c r="J2848" t="s">
        <v>82</v>
      </c>
      <c r="K2848" t="s">
        <v>83</v>
      </c>
      <c r="L2848" s="1" t="s">
        <v>15870</v>
      </c>
      <c r="M2848" s="1" t="s">
        <v>168</v>
      </c>
      <c r="N2848" s="1" t="s">
        <v>49</v>
      </c>
      <c r="O2848" s="1" t="s">
        <v>15871</v>
      </c>
      <c r="P2848" s="1" t="s">
        <v>15872</v>
      </c>
      <c r="Q2848">
        <v>49</v>
      </c>
      <c r="R2848">
        <v>8</v>
      </c>
      <c r="S2848">
        <v>41</v>
      </c>
      <c r="T2848">
        <v>30</v>
      </c>
      <c r="U2848">
        <v>12</v>
      </c>
      <c r="V2848">
        <v>180</v>
      </c>
      <c r="W2848" s="1" t="s">
        <v>259</v>
      </c>
      <c r="X2848" s="1" t="s">
        <v>260</v>
      </c>
      <c r="Y2848" s="1" t="s">
        <v>54</v>
      </c>
      <c r="Z2848">
        <v>8</v>
      </c>
      <c r="AA2848" s="2">
        <v>45918</v>
      </c>
      <c r="AB2848">
        <v>325952.93</v>
      </c>
      <c r="AC2848">
        <v>504700.11</v>
      </c>
      <c r="AD2848">
        <v>15971693.57</v>
      </c>
      <c r="AE2848" s="1" t="s">
        <v>55</v>
      </c>
      <c r="AF2848" s="2">
        <v>46186</v>
      </c>
      <c r="AG2848" s="2">
        <v>45932</v>
      </c>
      <c r="AH2848" s="2"/>
      <c r="AI2848" s="1" t="s">
        <v>91</v>
      </c>
      <c r="AJ2848" s="1" t="s">
        <v>92</v>
      </c>
    </row>
    <row r="2849" spans="1:36">
      <c r="A2849" s="1" t="s">
        <v>15873</v>
      </c>
      <c r="B2849" s="1" t="s">
        <v>15874</v>
      </c>
      <c r="C2849" s="1" t="s">
        <v>15875</v>
      </c>
      <c r="D2849" s="1" t="s">
        <v>557</v>
      </c>
      <c r="E2849" s="1" t="s">
        <v>254</v>
      </c>
      <c r="F2849" s="1" t="s">
        <v>135</v>
      </c>
      <c r="G2849" s="1" t="s">
        <v>166</v>
      </c>
      <c r="H2849" s="1" t="s">
        <v>137</v>
      </c>
      <c r="I2849" s="1" t="s">
        <v>44</v>
      </c>
      <c r="J2849" t="s">
        <v>65</v>
      </c>
      <c r="K2849" t="s">
        <v>66</v>
      </c>
      <c r="L2849" s="1" t="s">
        <v>5090</v>
      </c>
      <c r="M2849" s="1" t="s">
        <v>168</v>
      </c>
      <c r="N2849" s="1" t="s">
        <v>101</v>
      </c>
      <c r="O2849" s="1" t="s">
        <v>15876</v>
      </c>
      <c r="P2849" s="1" t="s">
        <v>6194</v>
      </c>
      <c r="Q2849">
        <v>39</v>
      </c>
      <c r="R2849">
        <v>6</v>
      </c>
      <c r="S2849">
        <v>33</v>
      </c>
      <c r="T2849">
        <v>10</v>
      </c>
      <c r="U2849">
        <v>5</v>
      </c>
      <c r="V2849">
        <v>50</v>
      </c>
      <c r="W2849" s="1" t="s">
        <v>52</v>
      </c>
      <c r="X2849" s="1" t="s">
        <v>53</v>
      </c>
      <c r="Y2849" s="1" t="s">
        <v>54</v>
      </c>
      <c r="Z2849">
        <v>5</v>
      </c>
      <c r="AA2849" s="2">
        <v>45923</v>
      </c>
      <c r="AB2849">
        <v>5388.39</v>
      </c>
      <c r="AC2849">
        <v>6586.26</v>
      </c>
      <c r="AD2849">
        <v>210147.21</v>
      </c>
      <c r="AE2849" s="1" t="s">
        <v>55</v>
      </c>
      <c r="AF2849" s="2">
        <v>46185</v>
      </c>
      <c r="AG2849" s="2">
        <v>45931</v>
      </c>
      <c r="AH2849" s="2">
        <v>46198</v>
      </c>
      <c r="AI2849" s="1" t="s">
        <v>91</v>
      </c>
      <c r="AJ2849" s="1" t="s">
        <v>92</v>
      </c>
    </row>
    <row r="2850" spans="1:36">
      <c r="A2850" s="1" t="s">
        <v>15877</v>
      </c>
      <c r="B2850" s="1" t="s">
        <v>15878</v>
      </c>
      <c r="C2850" s="1" t="s">
        <v>15879</v>
      </c>
      <c r="D2850" s="1" t="s">
        <v>486</v>
      </c>
      <c r="E2850" s="1" t="s">
        <v>254</v>
      </c>
      <c r="F2850" s="1" t="s">
        <v>217</v>
      </c>
      <c r="G2850" s="1" t="s">
        <v>255</v>
      </c>
      <c r="H2850" s="1" t="s">
        <v>43</v>
      </c>
      <c r="I2850" s="1" t="s">
        <v>44</v>
      </c>
      <c r="J2850" t="s">
        <v>82</v>
      </c>
      <c r="K2850" t="s">
        <v>83</v>
      </c>
      <c r="L2850" s="1" t="s">
        <v>1180</v>
      </c>
      <c r="M2850" s="1" t="s">
        <v>48</v>
      </c>
      <c r="N2850" s="1" t="s">
        <v>69</v>
      </c>
      <c r="O2850" s="1" t="s">
        <v>15880</v>
      </c>
      <c r="P2850" s="1" t="s">
        <v>15881</v>
      </c>
      <c r="Q2850">
        <v>30</v>
      </c>
      <c r="R2850">
        <v>5</v>
      </c>
      <c r="S2850">
        <v>25</v>
      </c>
      <c r="T2850">
        <v>10</v>
      </c>
      <c r="U2850">
        <v>5</v>
      </c>
      <c r="V2850">
        <v>80</v>
      </c>
      <c r="W2850" s="1" t="s">
        <v>259</v>
      </c>
      <c r="X2850" s="1" t="s">
        <v>260</v>
      </c>
      <c r="Y2850" s="1" t="s">
        <v>54</v>
      </c>
      <c r="Z2850">
        <v>6</v>
      </c>
      <c r="AA2850" s="2">
        <v>45836</v>
      </c>
      <c r="AB2850">
        <v>145175.81</v>
      </c>
      <c r="AC2850">
        <v>172259.9</v>
      </c>
      <c r="AD2850">
        <v>4355274.3</v>
      </c>
      <c r="AE2850" s="1" t="s">
        <v>55</v>
      </c>
      <c r="AF2850" s="2">
        <v>46154</v>
      </c>
      <c r="AG2850" s="2">
        <v>45851</v>
      </c>
      <c r="AH2850" s="2"/>
      <c r="AI2850" s="1" t="s">
        <v>91</v>
      </c>
      <c r="AJ2850" s="1" t="s">
        <v>92</v>
      </c>
    </row>
    <row r="2851" spans="1:36">
      <c r="A2851" s="1" t="s">
        <v>15882</v>
      </c>
      <c r="B2851" s="1" t="s">
        <v>15883</v>
      </c>
      <c r="C2851" s="1" t="s">
        <v>15884</v>
      </c>
      <c r="D2851" s="1" t="s">
        <v>1009</v>
      </c>
      <c r="E2851" s="1" t="s">
        <v>186</v>
      </c>
      <c r="F2851" s="1" t="s">
        <v>363</v>
      </c>
      <c r="G2851" s="1" t="s">
        <v>364</v>
      </c>
      <c r="H2851" s="1" t="s">
        <v>43</v>
      </c>
      <c r="I2851" s="1" t="s">
        <v>44</v>
      </c>
      <c r="J2851" t="s">
        <v>45</v>
      </c>
      <c r="K2851" t="s">
        <v>46</v>
      </c>
      <c r="L2851" s="1" t="s">
        <v>8442</v>
      </c>
      <c r="M2851" s="1" t="s">
        <v>168</v>
      </c>
      <c r="N2851" s="1" t="s">
        <v>101</v>
      </c>
      <c r="O2851" s="1" t="s">
        <v>15885</v>
      </c>
      <c r="P2851" s="1" t="s">
        <v>15886</v>
      </c>
      <c r="Q2851">
        <v>453</v>
      </c>
      <c r="R2851">
        <v>52</v>
      </c>
      <c r="S2851">
        <v>401</v>
      </c>
      <c r="T2851">
        <v>60</v>
      </c>
      <c r="U2851">
        <v>24</v>
      </c>
      <c r="V2851">
        <v>600</v>
      </c>
      <c r="W2851" s="1" t="s">
        <v>52</v>
      </c>
      <c r="X2851" s="1" t="s">
        <v>171</v>
      </c>
      <c r="Y2851" s="1" t="s">
        <v>54</v>
      </c>
      <c r="Z2851">
        <v>5</v>
      </c>
      <c r="AA2851" s="2">
        <v>46109</v>
      </c>
      <c r="AB2851">
        <v>11313.83</v>
      </c>
      <c r="AC2851">
        <v>17214.89</v>
      </c>
      <c r="AD2851">
        <v>5125164.99</v>
      </c>
      <c r="AE2851" s="1" t="s">
        <v>55</v>
      </c>
      <c r="AF2851" s="2">
        <v>46190</v>
      </c>
      <c r="AG2851" s="2">
        <v>46119</v>
      </c>
      <c r="AH2851" s="2"/>
      <c r="AI2851" s="1" t="s">
        <v>91</v>
      </c>
      <c r="AJ2851" s="1" t="s">
        <v>92</v>
      </c>
    </row>
    <row r="2852" spans="1:36">
      <c r="A2852" s="1" t="s">
        <v>15887</v>
      </c>
      <c r="B2852" s="1" t="s">
        <v>15888</v>
      </c>
      <c r="C2852" s="1" t="s">
        <v>15889</v>
      </c>
      <c r="D2852" s="1" t="s">
        <v>1325</v>
      </c>
      <c r="E2852" s="1" t="s">
        <v>62</v>
      </c>
      <c r="F2852" s="1" t="s">
        <v>363</v>
      </c>
      <c r="G2852" s="1" t="s">
        <v>400</v>
      </c>
      <c r="H2852" s="1" t="s">
        <v>43</v>
      </c>
      <c r="I2852" s="1" t="s">
        <v>44</v>
      </c>
      <c r="J2852" t="s">
        <v>82</v>
      </c>
      <c r="K2852" t="s">
        <v>83</v>
      </c>
      <c r="L2852" s="1" t="s">
        <v>15890</v>
      </c>
      <c r="M2852" s="1" t="s">
        <v>48</v>
      </c>
      <c r="N2852" s="1" t="s">
        <v>236</v>
      </c>
      <c r="O2852" s="1" t="s">
        <v>15891</v>
      </c>
      <c r="P2852" s="1" t="s">
        <v>15892</v>
      </c>
      <c r="Q2852">
        <v>2</v>
      </c>
      <c r="R2852">
        <v>0</v>
      </c>
      <c r="S2852">
        <v>2</v>
      </c>
      <c r="T2852">
        <v>50</v>
      </c>
      <c r="U2852">
        <v>25</v>
      </c>
      <c r="V2852">
        <v>250</v>
      </c>
      <c r="W2852" s="1" t="s">
        <v>88</v>
      </c>
      <c r="X2852" s="1" t="s">
        <v>89</v>
      </c>
      <c r="Y2852" s="1" t="s">
        <v>90</v>
      </c>
      <c r="Z2852">
        <v>29</v>
      </c>
      <c r="AA2852" s="2">
        <v>46104</v>
      </c>
      <c r="AB2852">
        <v>62540.54</v>
      </c>
      <c r="AC2852">
        <v>84525.5</v>
      </c>
      <c r="AD2852">
        <v>125081.08</v>
      </c>
      <c r="AE2852" s="1" t="s">
        <v>55</v>
      </c>
      <c r="AF2852" s="2">
        <v>46161</v>
      </c>
      <c r="AG2852" s="2">
        <v>46106</v>
      </c>
      <c r="AH2852" s="2"/>
      <c r="AI2852" s="1" t="s">
        <v>129</v>
      </c>
      <c r="AJ2852" s="1" t="s">
        <v>57</v>
      </c>
    </row>
    <row r="2853" spans="1:36">
      <c r="A2853" s="1" t="s">
        <v>15893</v>
      </c>
      <c r="B2853" s="1" t="s">
        <v>15894</v>
      </c>
      <c r="C2853" s="1" t="s">
        <v>15895</v>
      </c>
      <c r="D2853" s="1" t="s">
        <v>588</v>
      </c>
      <c r="E2853" s="1" t="s">
        <v>392</v>
      </c>
      <c r="F2853" s="1" t="s">
        <v>217</v>
      </c>
      <c r="G2853" s="1" t="s">
        <v>218</v>
      </c>
      <c r="H2853" s="1" t="s">
        <v>43</v>
      </c>
      <c r="I2853" s="1" t="s">
        <v>44</v>
      </c>
      <c r="J2853" t="s">
        <v>45</v>
      </c>
      <c r="K2853" t="s">
        <v>46</v>
      </c>
      <c r="L2853" s="1" t="s">
        <v>15896</v>
      </c>
      <c r="M2853" s="1" t="s">
        <v>68</v>
      </c>
      <c r="N2853" s="1" t="s">
        <v>278</v>
      </c>
      <c r="O2853" s="1" t="s">
        <v>15897</v>
      </c>
      <c r="P2853" s="1" t="s">
        <v>15898</v>
      </c>
      <c r="Q2853">
        <v>83</v>
      </c>
      <c r="R2853">
        <v>31</v>
      </c>
      <c r="S2853">
        <v>52</v>
      </c>
      <c r="T2853">
        <v>25</v>
      </c>
      <c r="U2853">
        <v>7</v>
      </c>
      <c r="V2853">
        <v>100</v>
      </c>
      <c r="W2853" s="1" t="s">
        <v>249</v>
      </c>
      <c r="X2853" s="1" t="s">
        <v>375</v>
      </c>
      <c r="Y2853" s="1" t="s">
        <v>54</v>
      </c>
      <c r="Z2853">
        <v>4</v>
      </c>
      <c r="AA2853" s="2">
        <v>45846</v>
      </c>
      <c r="AB2853">
        <v>255709.56</v>
      </c>
      <c r="AC2853">
        <v>369628.67</v>
      </c>
      <c r="AD2853">
        <v>21223893.48</v>
      </c>
      <c r="AE2853" s="1" t="s">
        <v>55</v>
      </c>
      <c r="AF2853" s="2">
        <v>46149</v>
      </c>
      <c r="AG2853" s="2">
        <v>45853</v>
      </c>
      <c r="AH2853" s="2"/>
      <c r="AI2853" s="1" t="s">
        <v>91</v>
      </c>
      <c r="AJ2853" s="1" t="s">
        <v>92</v>
      </c>
    </row>
    <row r="2854" spans="1:36">
      <c r="A2854" s="1" t="s">
        <v>15899</v>
      </c>
      <c r="B2854" s="1" t="s">
        <v>15900</v>
      </c>
      <c r="C2854" s="1" t="s">
        <v>15901</v>
      </c>
      <c r="D2854" s="1" t="s">
        <v>3456</v>
      </c>
      <c r="E2854" s="1" t="s">
        <v>110</v>
      </c>
      <c r="F2854" s="1" t="s">
        <v>363</v>
      </c>
      <c r="G2854" s="1" t="s">
        <v>434</v>
      </c>
      <c r="H2854" s="1" t="s">
        <v>43</v>
      </c>
      <c r="I2854" s="1" t="s">
        <v>44</v>
      </c>
      <c r="J2854" t="s">
        <v>82</v>
      </c>
      <c r="K2854" t="s">
        <v>83</v>
      </c>
      <c r="L2854" s="1" t="s">
        <v>15902</v>
      </c>
      <c r="M2854" s="1" t="s">
        <v>85</v>
      </c>
      <c r="N2854" s="1" t="s">
        <v>115</v>
      </c>
      <c r="O2854" s="1" t="s">
        <v>15903</v>
      </c>
      <c r="P2854" s="1" t="s">
        <v>15904</v>
      </c>
      <c r="Q2854">
        <v>0</v>
      </c>
      <c r="R2854">
        <v>0</v>
      </c>
      <c r="S2854">
        <v>0</v>
      </c>
      <c r="T2854">
        <v>20</v>
      </c>
      <c r="U2854">
        <v>6</v>
      </c>
      <c r="V2854">
        <v>160</v>
      </c>
      <c r="W2854" s="1" t="s">
        <v>259</v>
      </c>
      <c r="X2854" s="1" t="s">
        <v>260</v>
      </c>
      <c r="Y2854" s="1" t="s">
        <v>54</v>
      </c>
      <c r="Z2854">
        <v>6</v>
      </c>
      <c r="AA2854" s="2">
        <v>45892</v>
      </c>
      <c r="AB2854">
        <v>60494.35</v>
      </c>
      <c r="AC2854">
        <v>86670.04</v>
      </c>
      <c r="AD2854">
        <v>0</v>
      </c>
      <c r="AE2854" s="1" t="s">
        <v>55</v>
      </c>
      <c r="AF2854" s="2">
        <v>46158</v>
      </c>
      <c r="AG2854" s="2">
        <v>45899</v>
      </c>
      <c r="AH2854" s="2"/>
      <c r="AI2854" s="1" t="s">
        <v>56</v>
      </c>
      <c r="AJ2854" s="1" t="s">
        <v>57</v>
      </c>
    </row>
    <row r="2855" spans="1:36">
      <c r="A2855" s="1" t="s">
        <v>15905</v>
      </c>
      <c r="B2855" s="1" t="s">
        <v>15906</v>
      </c>
      <c r="C2855" s="1" t="s">
        <v>15907</v>
      </c>
      <c r="D2855" s="1" t="s">
        <v>1009</v>
      </c>
      <c r="E2855" s="1" t="s">
        <v>186</v>
      </c>
      <c r="F2855" s="1" t="s">
        <v>363</v>
      </c>
      <c r="G2855" s="1" t="s">
        <v>400</v>
      </c>
      <c r="H2855" s="1" t="s">
        <v>43</v>
      </c>
      <c r="I2855" s="1" t="s">
        <v>44</v>
      </c>
      <c r="J2855" t="s">
        <v>82</v>
      </c>
      <c r="K2855" t="s">
        <v>83</v>
      </c>
      <c r="L2855" s="1" t="s">
        <v>15908</v>
      </c>
      <c r="M2855" s="1" t="s">
        <v>85</v>
      </c>
      <c r="N2855" s="1" t="s">
        <v>49</v>
      </c>
      <c r="O2855" s="1" t="s">
        <v>15909</v>
      </c>
      <c r="P2855" s="1" t="s">
        <v>15910</v>
      </c>
      <c r="Q2855">
        <v>307</v>
      </c>
      <c r="R2855">
        <v>16</v>
      </c>
      <c r="S2855">
        <v>291</v>
      </c>
      <c r="T2855">
        <v>40</v>
      </c>
      <c r="U2855">
        <v>20</v>
      </c>
      <c r="V2855">
        <v>400</v>
      </c>
      <c r="W2855" s="1" t="s">
        <v>104</v>
      </c>
      <c r="X2855" s="1" t="s">
        <v>105</v>
      </c>
      <c r="Y2855" s="1" t="s">
        <v>54</v>
      </c>
      <c r="Z2855">
        <v>9</v>
      </c>
      <c r="AA2855" s="2">
        <v>45999</v>
      </c>
      <c r="AB2855">
        <v>10780.87</v>
      </c>
      <c r="AC2855">
        <v>14952.36</v>
      </c>
      <c r="AD2855">
        <v>3309727.09</v>
      </c>
      <c r="AE2855" s="1" t="s">
        <v>55</v>
      </c>
      <c r="AF2855" s="2">
        <v>46198</v>
      </c>
      <c r="AG2855" s="2">
        <v>46002</v>
      </c>
      <c r="AH2855" s="2"/>
      <c r="AI2855" s="1" t="s">
        <v>91</v>
      </c>
      <c r="AJ2855" s="1" t="s">
        <v>92</v>
      </c>
    </row>
    <row r="2856" spans="1:36">
      <c r="A2856" s="1" t="s">
        <v>15911</v>
      </c>
      <c r="B2856" s="1" t="s">
        <v>15912</v>
      </c>
      <c r="C2856" s="1" t="s">
        <v>15913</v>
      </c>
      <c r="D2856" s="1" t="s">
        <v>348</v>
      </c>
      <c r="E2856" s="1" t="s">
        <v>134</v>
      </c>
      <c r="F2856" s="1" t="s">
        <v>135</v>
      </c>
      <c r="G2856" s="1" t="s">
        <v>166</v>
      </c>
      <c r="H2856" s="1" t="s">
        <v>137</v>
      </c>
      <c r="I2856" s="1" t="s">
        <v>44</v>
      </c>
      <c r="J2856" t="s">
        <v>45</v>
      </c>
      <c r="K2856" t="s">
        <v>46</v>
      </c>
      <c r="L2856" s="1" t="s">
        <v>15914</v>
      </c>
      <c r="M2856" s="1" t="s">
        <v>68</v>
      </c>
      <c r="N2856" s="1" t="s">
        <v>203</v>
      </c>
      <c r="O2856" s="1" t="s">
        <v>15915</v>
      </c>
      <c r="P2856" s="1" t="s">
        <v>15916</v>
      </c>
      <c r="Q2856">
        <v>65</v>
      </c>
      <c r="R2856">
        <v>18</v>
      </c>
      <c r="S2856">
        <v>47</v>
      </c>
      <c r="T2856">
        <v>15</v>
      </c>
      <c r="U2856">
        <v>6</v>
      </c>
      <c r="V2856">
        <v>150</v>
      </c>
      <c r="W2856" s="1" t="s">
        <v>259</v>
      </c>
      <c r="X2856" s="1" t="s">
        <v>260</v>
      </c>
      <c r="Y2856" s="1" t="s">
        <v>54</v>
      </c>
      <c r="Z2856">
        <v>5</v>
      </c>
      <c r="AA2856" s="2">
        <v>45959</v>
      </c>
      <c r="AB2856">
        <v>23157.82</v>
      </c>
      <c r="AC2856">
        <v>28228.13</v>
      </c>
      <c r="AD2856">
        <v>1505258.3</v>
      </c>
      <c r="AE2856" s="1" t="s">
        <v>55</v>
      </c>
      <c r="AF2856" s="2">
        <v>46168</v>
      </c>
      <c r="AG2856" s="2">
        <v>45971</v>
      </c>
      <c r="AH2856" s="2">
        <v>46624</v>
      </c>
      <c r="AI2856" s="1" t="s">
        <v>91</v>
      </c>
      <c r="AJ2856" s="1" t="s">
        <v>92</v>
      </c>
    </row>
    <row r="2857" spans="1:36">
      <c r="A2857" s="1" t="s">
        <v>15917</v>
      </c>
      <c r="B2857" s="1" t="s">
        <v>15918</v>
      </c>
      <c r="C2857" s="1" t="s">
        <v>15919</v>
      </c>
      <c r="D2857" s="1" t="s">
        <v>887</v>
      </c>
      <c r="E2857" s="1" t="s">
        <v>714</v>
      </c>
      <c r="F2857" s="1" t="s">
        <v>97</v>
      </c>
      <c r="G2857" s="1" t="s">
        <v>98</v>
      </c>
      <c r="H2857" s="1" t="s">
        <v>43</v>
      </c>
      <c r="I2857" s="1" t="s">
        <v>44</v>
      </c>
      <c r="J2857" t="s">
        <v>65</v>
      </c>
      <c r="K2857" t="s">
        <v>66</v>
      </c>
      <c r="L2857" s="1" t="s">
        <v>7186</v>
      </c>
      <c r="M2857" s="1" t="s">
        <v>168</v>
      </c>
      <c r="N2857" s="1" t="s">
        <v>101</v>
      </c>
      <c r="O2857" s="1" t="s">
        <v>15920</v>
      </c>
      <c r="P2857" s="1" t="s">
        <v>15921</v>
      </c>
      <c r="Q2857">
        <v>1</v>
      </c>
      <c r="R2857">
        <v>0</v>
      </c>
      <c r="S2857">
        <v>1</v>
      </c>
      <c r="T2857">
        <v>15</v>
      </c>
      <c r="U2857">
        <v>6</v>
      </c>
      <c r="V2857">
        <v>75</v>
      </c>
      <c r="W2857" s="1" t="s">
        <v>52</v>
      </c>
      <c r="X2857" s="1" t="s">
        <v>53</v>
      </c>
      <c r="Y2857" s="1" t="s">
        <v>54</v>
      </c>
      <c r="Z2857">
        <v>8</v>
      </c>
      <c r="AA2857" s="2">
        <v>45757</v>
      </c>
      <c r="AB2857">
        <v>55644.94</v>
      </c>
      <c r="AC2857">
        <v>85160.51</v>
      </c>
      <c r="AD2857">
        <v>55644.94</v>
      </c>
      <c r="AE2857" s="1" t="s">
        <v>55</v>
      </c>
      <c r="AF2857" s="2">
        <v>46174</v>
      </c>
      <c r="AG2857" s="2">
        <v>45762</v>
      </c>
      <c r="AH2857" s="2"/>
      <c r="AI2857" s="1" t="s">
        <v>129</v>
      </c>
      <c r="AJ2857" s="1" t="s">
        <v>57</v>
      </c>
    </row>
    <row r="2858" spans="1:36">
      <c r="A2858" s="1" t="s">
        <v>15922</v>
      </c>
      <c r="B2858" s="1" t="s">
        <v>7331</v>
      </c>
      <c r="C2858" s="1" t="s">
        <v>15923</v>
      </c>
      <c r="D2858" s="1" t="s">
        <v>1372</v>
      </c>
      <c r="E2858" s="1" t="s">
        <v>978</v>
      </c>
      <c r="F2858" s="1" t="s">
        <v>97</v>
      </c>
      <c r="G2858" s="1" t="s">
        <v>98</v>
      </c>
      <c r="H2858" s="1" t="s">
        <v>43</v>
      </c>
      <c r="I2858" s="1" t="s">
        <v>44</v>
      </c>
      <c r="J2858" t="s">
        <v>82</v>
      </c>
      <c r="K2858" t="s">
        <v>83</v>
      </c>
      <c r="L2858" s="1" t="s">
        <v>1496</v>
      </c>
      <c r="M2858" s="1" t="s">
        <v>139</v>
      </c>
      <c r="N2858" s="1" t="s">
        <v>194</v>
      </c>
      <c r="O2858" s="1" t="s">
        <v>15924</v>
      </c>
      <c r="P2858" s="1" t="s">
        <v>15925</v>
      </c>
      <c r="Q2858">
        <v>39</v>
      </c>
      <c r="R2858">
        <v>9</v>
      </c>
      <c r="S2858">
        <v>30</v>
      </c>
      <c r="T2858">
        <v>60</v>
      </c>
      <c r="U2858">
        <v>18</v>
      </c>
      <c r="V2858">
        <v>480</v>
      </c>
      <c r="W2858" s="1" t="s">
        <v>104</v>
      </c>
      <c r="X2858" s="1" t="s">
        <v>105</v>
      </c>
      <c r="Y2858" s="1" t="s">
        <v>54</v>
      </c>
      <c r="Z2858">
        <v>7</v>
      </c>
      <c r="AA2858" s="2">
        <v>45663</v>
      </c>
      <c r="AB2858">
        <v>62019.56</v>
      </c>
      <c r="AC2858">
        <v>93993.27</v>
      </c>
      <c r="AD2858">
        <v>2418762.84</v>
      </c>
      <c r="AE2858" s="1" t="s">
        <v>55</v>
      </c>
      <c r="AF2858" s="2">
        <v>46197</v>
      </c>
      <c r="AG2858" s="2">
        <v>45665</v>
      </c>
      <c r="AH2858" s="2"/>
      <c r="AI2858" s="1" t="s">
        <v>129</v>
      </c>
      <c r="AJ2858" s="1" t="s">
        <v>57</v>
      </c>
    </row>
    <row r="2859" spans="1:36">
      <c r="A2859" s="1" t="s">
        <v>15926</v>
      </c>
      <c r="B2859" s="1" t="s">
        <v>15927</v>
      </c>
      <c r="C2859" s="1" t="s">
        <v>15928</v>
      </c>
      <c r="D2859" s="1" t="s">
        <v>900</v>
      </c>
      <c r="E2859" s="1" t="s">
        <v>62</v>
      </c>
      <c r="F2859" s="1" t="s">
        <v>363</v>
      </c>
      <c r="G2859" s="1" t="s">
        <v>400</v>
      </c>
      <c r="H2859" s="1" t="s">
        <v>43</v>
      </c>
      <c r="I2859" s="1" t="s">
        <v>44</v>
      </c>
      <c r="J2859" t="s">
        <v>65</v>
      </c>
      <c r="K2859" t="s">
        <v>66</v>
      </c>
      <c r="L2859" s="1" t="s">
        <v>15929</v>
      </c>
      <c r="M2859" s="1" t="s">
        <v>48</v>
      </c>
      <c r="N2859" s="1" t="s">
        <v>115</v>
      </c>
      <c r="O2859" s="1" t="s">
        <v>15930</v>
      </c>
      <c r="P2859" s="1" t="s">
        <v>15931</v>
      </c>
      <c r="Q2859">
        <v>57</v>
      </c>
      <c r="R2859">
        <v>16</v>
      </c>
      <c r="S2859">
        <v>41</v>
      </c>
      <c r="T2859">
        <v>30</v>
      </c>
      <c r="U2859">
        <v>9</v>
      </c>
      <c r="V2859">
        <v>120</v>
      </c>
      <c r="W2859" s="1" t="s">
        <v>229</v>
      </c>
      <c r="X2859" s="1" t="s">
        <v>230</v>
      </c>
      <c r="Y2859" s="1" t="s">
        <v>153</v>
      </c>
      <c r="Z2859">
        <v>32</v>
      </c>
      <c r="AA2859" s="2">
        <v>45746</v>
      </c>
      <c r="AB2859">
        <v>20465.349999999999</v>
      </c>
      <c r="AC2859">
        <v>29203.74</v>
      </c>
      <c r="AD2859">
        <v>1166524.95</v>
      </c>
      <c r="AE2859" s="1" t="s">
        <v>55</v>
      </c>
      <c r="AF2859" s="2">
        <v>46177</v>
      </c>
      <c r="AG2859" s="2">
        <v>45761</v>
      </c>
      <c r="AH2859" s="2"/>
      <c r="AI2859" s="1" t="s">
        <v>91</v>
      </c>
      <c r="AJ2859" s="1" t="s">
        <v>92</v>
      </c>
    </row>
    <row r="2860" spans="1:36">
      <c r="A2860" s="1" t="s">
        <v>15932</v>
      </c>
      <c r="B2860" s="1" t="s">
        <v>15933</v>
      </c>
      <c r="C2860" s="1" t="s">
        <v>15934</v>
      </c>
      <c r="D2860" s="1" t="s">
        <v>1033</v>
      </c>
      <c r="E2860" s="1" t="s">
        <v>62</v>
      </c>
      <c r="F2860" s="1" t="s">
        <v>217</v>
      </c>
      <c r="G2860" s="1" t="s">
        <v>218</v>
      </c>
      <c r="H2860" s="1" t="s">
        <v>43</v>
      </c>
      <c r="I2860" s="1" t="s">
        <v>44</v>
      </c>
      <c r="J2860" t="s">
        <v>45</v>
      </c>
      <c r="K2860" t="s">
        <v>46</v>
      </c>
      <c r="L2860" s="1" t="s">
        <v>10070</v>
      </c>
      <c r="M2860" s="1" t="s">
        <v>168</v>
      </c>
      <c r="N2860" s="1" t="s">
        <v>194</v>
      </c>
      <c r="O2860" s="1" t="s">
        <v>15935</v>
      </c>
      <c r="P2860" s="1" t="s">
        <v>15936</v>
      </c>
      <c r="Q2860">
        <v>359</v>
      </c>
      <c r="R2860">
        <v>50</v>
      </c>
      <c r="S2860">
        <v>309</v>
      </c>
      <c r="T2860">
        <v>100</v>
      </c>
      <c r="U2860">
        <v>40</v>
      </c>
      <c r="V2860">
        <v>600</v>
      </c>
      <c r="W2860" s="1" t="s">
        <v>249</v>
      </c>
      <c r="X2860" s="1" t="s">
        <v>375</v>
      </c>
      <c r="Y2860" s="1" t="s">
        <v>54</v>
      </c>
      <c r="Z2860">
        <v>6</v>
      </c>
      <c r="AA2860" s="2">
        <v>45970</v>
      </c>
      <c r="AB2860">
        <v>463878.27</v>
      </c>
      <c r="AC2860">
        <v>695733.71</v>
      </c>
      <c r="AD2860">
        <v>166532298.90000001</v>
      </c>
      <c r="AE2860" s="1" t="s">
        <v>55</v>
      </c>
      <c r="AF2860" s="2">
        <v>46162</v>
      </c>
      <c r="AG2860" s="2">
        <v>45976</v>
      </c>
      <c r="AH2860" s="2"/>
      <c r="AI2860" s="1" t="s">
        <v>91</v>
      </c>
      <c r="AJ2860" s="1" t="s">
        <v>92</v>
      </c>
    </row>
    <row r="2861" spans="1:36">
      <c r="A2861" s="1" t="s">
        <v>15937</v>
      </c>
      <c r="B2861" s="1" t="s">
        <v>15938</v>
      </c>
      <c r="C2861" s="1" t="s">
        <v>15939</v>
      </c>
      <c r="D2861" s="1" t="s">
        <v>1198</v>
      </c>
      <c r="E2861" s="1" t="s">
        <v>110</v>
      </c>
      <c r="F2861" s="1" t="s">
        <v>363</v>
      </c>
      <c r="G2861" s="1" t="s">
        <v>364</v>
      </c>
      <c r="H2861" s="1" t="s">
        <v>43</v>
      </c>
      <c r="I2861" s="1" t="s">
        <v>44</v>
      </c>
      <c r="J2861" t="s">
        <v>45</v>
      </c>
      <c r="K2861" t="s">
        <v>46</v>
      </c>
      <c r="L2861" s="1" t="s">
        <v>11087</v>
      </c>
      <c r="M2861" s="1" t="s">
        <v>114</v>
      </c>
      <c r="N2861" s="1" t="s">
        <v>278</v>
      </c>
      <c r="O2861" s="1" t="s">
        <v>15940</v>
      </c>
      <c r="P2861" s="1" t="s">
        <v>15941</v>
      </c>
      <c r="Q2861">
        <v>49</v>
      </c>
      <c r="R2861">
        <v>0</v>
      </c>
      <c r="S2861">
        <v>49</v>
      </c>
      <c r="T2861">
        <v>10</v>
      </c>
      <c r="U2861">
        <v>3</v>
      </c>
      <c r="V2861">
        <v>100</v>
      </c>
      <c r="W2861" s="1" t="s">
        <v>72</v>
      </c>
      <c r="X2861" s="1" t="s">
        <v>73</v>
      </c>
      <c r="Y2861" s="1" t="s">
        <v>74</v>
      </c>
      <c r="Z2861">
        <v>19</v>
      </c>
      <c r="AA2861" s="2">
        <v>45819</v>
      </c>
      <c r="AB2861">
        <v>46159.49</v>
      </c>
      <c r="AC2861">
        <v>61830.84</v>
      </c>
      <c r="AD2861">
        <v>2261815.0099999998</v>
      </c>
      <c r="AE2861" s="1" t="s">
        <v>55</v>
      </c>
      <c r="AF2861" s="2">
        <v>46189</v>
      </c>
      <c r="AG2861" s="2">
        <v>45820</v>
      </c>
      <c r="AH2861" s="2"/>
      <c r="AI2861" s="1" t="s">
        <v>91</v>
      </c>
      <c r="AJ2861" s="1" t="s">
        <v>92</v>
      </c>
    </row>
    <row r="2862" spans="1:36">
      <c r="A2862" s="1" t="s">
        <v>15942</v>
      </c>
      <c r="B2862" s="1" t="s">
        <v>15943</v>
      </c>
      <c r="C2862" s="1" t="s">
        <v>15944</v>
      </c>
      <c r="D2862" s="1" t="s">
        <v>1087</v>
      </c>
      <c r="E2862" s="1" t="s">
        <v>79</v>
      </c>
      <c r="F2862" s="1" t="s">
        <v>80</v>
      </c>
      <c r="G2862" s="1" t="s">
        <v>81</v>
      </c>
      <c r="H2862" s="1" t="s">
        <v>43</v>
      </c>
      <c r="I2862" s="1" t="s">
        <v>201</v>
      </c>
      <c r="J2862" t="s">
        <v>82</v>
      </c>
      <c r="K2862" t="s">
        <v>83</v>
      </c>
      <c r="L2862" s="1" t="s">
        <v>15945</v>
      </c>
      <c r="M2862" s="1" t="s">
        <v>68</v>
      </c>
      <c r="N2862" s="1" t="s">
        <v>194</v>
      </c>
      <c r="O2862" s="1" t="s">
        <v>15946</v>
      </c>
      <c r="P2862" s="1" t="s">
        <v>15947</v>
      </c>
      <c r="Q2862">
        <v>513</v>
      </c>
      <c r="R2862">
        <v>193</v>
      </c>
      <c r="S2862">
        <v>320</v>
      </c>
      <c r="T2862">
        <v>60</v>
      </c>
      <c r="U2862">
        <v>24</v>
      </c>
      <c r="V2862">
        <v>360</v>
      </c>
      <c r="W2862" s="1" t="s">
        <v>104</v>
      </c>
      <c r="X2862" s="1" t="s">
        <v>105</v>
      </c>
      <c r="Y2862" s="1" t="s">
        <v>54</v>
      </c>
      <c r="Z2862">
        <v>10</v>
      </c>
      <c r="AA2862" s="2">
        <v>46019</v>
      </c>
      <c r="AB2862">
        <v>648008.85</v>
      </c>
      <c r="AC2862">
        <v>919540.77</v>
      </c>
      <c r="AD2862">
        <v>332428540.10000002</v>
      </c>
      <c r="AE2862" s="1" t="s">
        <v>55</v>
      </c>
      <c r="AF2862" s="2">
        <v>46193</v>
      </c>
      <c r="AG2862" s="2">
        <v>46020</v>
      </c>
      <c r="AH2862" s="2"/>
      <c r="AI2862" s="1" t="s">
        <v>410</v>
      </c>
      <c r="AJ2862" s="1" t="s">
        <v>92</v>
      </c>
    </row>
    <row r="2863" spans="1:36">
      <c r="A2863" s="1" t="s">
        <v>15948</v>
      </c>
      <c r="B2863" s="1" t="s">
        <v>15949</v>
      </c>
      <c r="C2863" s="1" t="s">
        <v>15950</v>
      </c>
      <c r="D2863" s="1" t="s">
        <v>274</v>
      </c>
      <c r="E2863" s="1" t="s">
        <v>275</v>
      </c>
      <c r="F2863" s="1" t="s">
        <v>266</v>
      </c>
      <c r="G2863" s="1" t="s">
        <v>276</v>
      </c>
      <c r="H2863" s="1" t="s">
        <v>43</v>
      </c>
      <c r="I2863" s="1" t="s">
        <v>44</v>
      </c>
      <c r="J2863" t="s">
        <v>65</v>
      </c>
      <c r="K2863" t="s">
        <v>66</v>
      </c>
      <c r="L2863" s="1" t="s">
        <v>15951</v>
      </c>
      <c r="M2863" s="1" t="s">
        <v>100</v>
      </c>
      <c r="N2863" s="1" t="s">
        <v>49</v>
      </c>
      <c r="O2863" s="1" t="s">
        <v>15952</v>
      </c>
      <c r="P2863" s="1" t="s">
        <v>12645</v>
      </c>
      <c r="Q2863">
        <v>84</v>
      </c>
      <c r="R2863">
        <v>11</v>
      </c>
      <c r="S2863">
        <v>73</v>
      </c>
      <c r="T2863">
        <v>60</v>
      </c>
      <c r="U2863">
        <v>30</v>
      </c>
      <c r="V2863">
        <v>240</v>
      </c>
      <c r="W2863" s="1" t="s">
        <v>52</v>
      </c>
      <c r="X2863" s="1" t="s">
        <v>53</v>
      </c>
      <c r="Y2863" s="1" t="s">
        <v>54</v>
      </c>
      <c r="Z2863">
        <v>3</v>
      </c>
      <c r="AA2863" s="2">
        <v>45960</v>
      </c>
      <c r="AB2863">
        <v>314525.33</v>
      </c>
      <c r="AC2863">
        <v>417986.18</v>
      </c>
      <c r="AD2863">
        <v>26420127.719999999</v>
      </c>
      <c r="AE2863" s="1" t="s">
        <v>55</v>
      </c>
      <c r="AF2863" s="2">
        <v>46171</v>
      </c>
      <c r="AG2863" s="2">
        <v>45972</v>
      </c>
      <c r="AH2863" s="2"/>
      <c r="AI2863" s="1" t="s">
        <v>91</v>
      </c>
      <c r="AJ2863" s="1" t="s">
        <v>92</v>
      </c>
    </row>
    <row r="2864" spans="1:36">
      <c r="A2864" s="1" t="s">
        <v>15953</v>
      </c>
      <c r="B2864" s="1" t="s">
        <v>15954</v>
      </c>
      <c r="C2864" s="1" t="s">
        <v>15955</v>
      </c>
      <c r="D2864" s="1" t="s">
        <v>740</v>
      </c>
      <c r="E2864" s="1" t="s">
        <v>275</v>
      </c>
      <c r="F2864" s="1" t="s">
        <v>622</v>
      </c>
      <c r="G2864" s="1" t="s">
        <v>747</v>
      </c>
      <c r="H2864" s="1" t="s">
        <v>43</v>
      </c>
      <c r="I2864" s="1" t="s">
        <v>44</v>
      </c>
      <c r="J2864" t="s">
        <v>45</v>
      </c>
      <c r="K2864" t="s">
        <v>46</v>
      </c>
      <c r="L2864" s="1" t="s">
        <v>10086</v>
      </c>
      <c r="M2864" s="1" t="s">
        <v>168</v>
      </c>
      <c r="N2864" s="1" t="s">
        <v>49</v>
      </c>
      <c r="O2864" s="1" t="s">
        <v>15956</v>
      </c>
      <c r="P2864" s="1" t="s">
        <v>15957</v>
      </c>
      <c r="Q2864">
        <v>198</v>
      </c>
      <c r="R2864">
        <v>31</v>
      </c>
      <c r="S2864">
        <v>167</v>
      </c>
      <c r="T2864">
        <v>20</v>
      </c>
      <c r="U2864">
        <v>10</v>
      </c>
      <c r="V2864">
        <v>160</v>
      </c>
      <c r="W2864" s="1" t="s">
        <v>259</v>
      </c>
      <c r="X2864" s="1" t="s">
        <v>260</v>
      </c>
      <c r="Y2864" s="1" t="s">
        <v>54</v>
      </c>
      <c r="Z2864">
        <v>5</v>
      </c>
      <c r="AA2864" s="2">
        <v>46174</v>
      </c>
      <c r="AB2864">
        <v>199027.21</v>
      </c>
      <c r="AC2864">
        <v>264358.42</v>
      </c>
      <c r="AD2864">
        <v>39407387.579999998</v>
      </c>
      <c r="AE2864" s="1" t="s">
        <v>55</v>
      </c>
      <c r="AF2864" s="2">
        <v>46148</v>
      </c>
      <c r="AG2864" s="2">
        <v>46181</v>
      </c>
      <c r="AH2864" s="2"/>
      <c r="AI2864" s="1" t="s">
        <v>410</v>
      </c>
      <c r="AJ2864" s="1" t="s">
        <v>92</v>
      </c>
    </row>
    <row r="2865" spans="1:36">
      <c r="A2865" s="1" t="s">
        <v>15958</v>
      </c>
      <c r="B2865" s="1" t="s">
        <v>15959</v>
      </c>
      <c r="C2865" s="1" t="s">
        <v>15960</v>
      </c>
      <c r="D2865" s="1" t="s">
        <v>426</v>
      </c>
      <c r="E2865" s="1" t="s">
        <v>146</v>
      </c>
      <c r="F2865" s="1" t="s">
        <v>266</v>
      </c>
      <c r="G2865" s="1" t="s">
        <v>276</v>
      </c>
      <c r="H2865" s="1" t="s">
        <v>43</v>
      </c>
      <c r="I2865" s="1" t="s">
        <v>44</v>
      </c>
      <c r="J2865" t="s">
        <v>82</v>
      </c>
      <c r="K2865" t="s">
        <v>83</v>
      </c>
      <c r="L2865" s="1" t="s">
        <v>15961</v>
      </c>
      <c r="M2865" s="1" t="s">
        <v>126</v>
      </c>
      <c r="N2865" s="1" t="s">
        <v>194</v>
      </c>
      <c r="O2865" s="1" t="s">
        <v>15962</v>
      </c>
      <c r="P2865" s="1" t="s">
        <v>15963</v>
      </c>
      <c r="Q2865">
        <v>20</v>
      </c>
      <c r="R2865">
        <v>6</v>
      </c>
      <c r="S2865">
        <v>14</v>
      </c>
      <c r="T2865">
        <v>20</v>
      </c>
      <c r="U2865">
        <v>6</v>
      </c>
      <c r="V2865">
        <v>120</v>
      </c>
      <c r="W2865" s="1" t="s">
        <v>308</v>
      </c>
      <c r="X2865" s="1" t="s">
        <v>309</v>
      </c>
      <c r="Y2865" s="1" t="s">
        <v>74</v>
      </c>
      <c r="Z2865">
        <v>21</v>
      </c>
      <c r="AA2865" s="2">
        <v>45928</v>
      </c>
      <c r="AB2865">
        <v>292341.53000000003</v>
      </c>
      <c r="AC2865">
        <v>397027.41</v>
      </c>
      <c r="AD2865">
        <v>5846830.5999999996</v>
      </c>
      <c r="AE2865" s="1" t="s">
        <v>55</v>
      </c>
      <c r="AF2865" s="2">
        <v>46144</v>
      </c>
      <c r="AG2865" s="2">
        <v>45941</v>
      </c>
      <c r="AH2865" s="2"/>
      <c r="AI2865" s="1" t="s">
        <v>129</v>
      </c>
      <c r="AJ2865" s="1" t="s">
        <v>57</v>
      </c>
    </row>
    <row r="2866" spans="1:36">
      <c r="A2866" s="1" t="s">
        <v>15964</v>
      </c>
      <c r="B2866" s="1" t="s">
        <v>15965</v>
      </c>
      <c r="C2866" s="1" t="s">
        <v>15966</v>
      </c>
      <c r="D2866" s="1" t="s">
        <v>413</v>
      </c>
      <c r="E2866" s="1" t="s">
        <v>146</v>
      </c>
      <c r="F2866" s="1" t="s">
        <v>244</v>
      </c>
      <c r="G2866" s="1" t="s">
        <v>245</v>
      </c>
      <c r="H2866" s="1" t="s">
        <v>43</v>
      </c>
      <c r="I2866" s="1" t="s">
        <v>44</v>
      </c>
      <c r="J2866" t="s">
        <v>82</v>
      </c>
      <c r="K2866" t="s">
        <v>83</v>
      </c>
      <c r="L2866" s="1" t="s">
        <v>14238</v>
      </c>
      <c r="M2866" s="1" t="s">
        <v>100</v>
      </c>
      <c r="N2866" s="1" t="s">
        <v>49</v>
      </c>
      <c r="O2866" s="1" t="s">
        <v>15967</v>
      </c>
      <c r="P2866" s="1" t="s">
        <v>15968</v>
      </c>
      <c r="Q2866">
        <v>84</v>
      </c>
      <c r="R2866">
        <v>29</v>
      </c>
      <c r="S2866">
        <v>55</v>
      </c>
      <c r="T2866">
        <v>20</v>
      </c>
      <c r="U2866">
        <v>6</v>
      </c>
      <c r="V2866">
        <v>100</v>
      </c>
      <c r="W2866" s="1" t="s">
        <v>104</v>
      </c>
      <c r="X2866" s="1" t="s">
        <v>105</v>
      </c>
      <c r="Y2866" s="1" t="s">
        <v>54</v>
      </c>
      <c r="Z2866">
        <v>10</v>
      </c>
      <c r="AA2866" s="2">
        <v>46176</v>
      </c>
      <c r="AB2866">
        <v>223146.88</v>
      </c>
      <c r="AC2866">
        <v>332899.58</v>
      </c>
      <c r="AD2866">
        <v>18744337.920000002</v>
      </c>
      <c r="AE2866" s="1" t="s">
        <v>55</v>
      </c>
      <c r="AF2866" s="2">
        <v>46144</v>
      </c>
      <c r="AG2866" s="2">
        <v>46181</v>
      </c>
      <c r="AH2866" s="2"/>
      <c r="AI2866" s="1" t="s">
        <v>91</v>
      </c>
      <c r="AJ2866" s="1" t="s">
        <v>92</v>
      </c>
    </row>
    <row r="2867" spans="1:36">
      <c r="A2867" s="1" t="s">
        <v>15969</v>
      </c>
      <c r="B2867" s="1" t="s">
        <v>15970</v>
      </c>
      <c r="C2867" s="1" t="s">
        <v>15971</v>
      </c>
      <c r="D2867" s="1" t="s">
        <v>494</v>
      </c>
      <c r="E2867" s="1" t="s">
        <v>79</v>
      </c>
      <c r="F2867" s="1" t="s">
        <v>363</v>
      </c>
      <c r="G2867" s="1" t="s">
        <v>400</v>
      </c>
      <c r="H2867" s="1" t="s">
        <v>43</v>
      </c>
      <c r="I2867" s="1" t="s">
        <v>44</v>
      </c>
      <c r="J2867" t="s">
        <v>45</v>
      </c>
      <c r="K2867" t="s">
        <v>46</v>
      </c>
      <c r="L2867" s="1" t="s">
        <v>15972</v>
      </c>
      <c r="M2867" s="1" t="s">
        <v>48</v>
      </c>
      <c r="N2867" s="1" t="s">
        <v>49</v>
      </c>
      <c r="O2867" s="1" t="s">
        <v>15973</v>
      </c>
      <c r="P2867" s="1" t="s">
        <v>15974</v>
      </c>
      <c r="Q2867">
        <v>614</v>
      </c>
      <c r="R2867">
        <v>147</v>
      </c>
      <c r="S2867">
        <v>467</v>
      </c>
      <c r="T2867">
        <v>60</v>
      </c>
      <c r="U2867">
        <v>24</v>
      </c>
      <c r="V2867">
        <v>600</v>
      </c>
      <c r="W2867" s="1" t="s">
        <v>52</v>
      </c>
      <c r="X2867" s="1" t="s">
        <v>53</v>
      </c>
      <c r="Y2867" s="1" t="s">
        <v>54</v>
      </c>
      <c r="Z2867">
        <v>7</v>
      </c>
      <c r="AA2867" s="2">
        <v>45716</v>
      </c>
      <c r="AB2867">
        <v>54732.88</v>
      </c>
      <c r="AC2867">
        <v>72477.81</v>
      </c>
      <c r="AD2867">
        <v>33605988.32</v>
      </c>
      <c r="AE2867" s="1" t="s">
        <v>55</v>
      </c>
      <c r="AF2867" s="2">
        <v>46176</v>
      </c>
      <c r="AG2867" s="2">
        <v>45723</v>
      </c>
      <c r="AH2867" s="2"/>
      <c r="AI2867" s="1" t="s">
        <v>410</v>
      </c>
      <c r="AJ2867" s="1" t="s">
        <v>92</v>
      </c>
    </row>
    <row r="2868" spans="1:36">
      <c r="A2868" s="1" t="s">
        <v>15975</v>
      </c>
      <c r="B2868" s="1" t="s">
        <v>15976</v>
      </c>
      <c r="C2868" s="1" t="s">
        <v>15977</v>
      </c>
      <c r="D2868" s="1" t="s">
        <v>508</v>
      </c>
      <c r="E2868" s="1" t="s">
        <v>146</v>
      </c>
      <c r="F2868" s="1" t="s">
        <v>244</v>
      </c>
      <c r="G2868" s="1" t="s">
        <v>245</v>
      </c>
      <c r="H2868" s="1" t="s">
        <v>43</v>
      </c>
      <c r="I2868" s="1" t="s">
        <v>44</v>
      </c>
      <c r="J2868" t="s">
        <v>82</v>
      </c>
      <c r="K2868" t="s">
        <v>83</v>
      </c>
      <c r="L2868" s="1" t="s">
        <v>6422</v>
      </c>
      <c r="M2868" s="1" t="s">
        <v>68</v>
      </c>
      <c r="N2868" s="1" t="s">
        <v>194</v>
      </c>
      <c r="O2868" s="1" t="s">
        <v>15978</v>
      </c>
      <c r="P2868" s="1" t="s">
        <v>15979</v>
      </c>
      <c r="Q2868">
        <v>0</v>
      </c>
      <c r="R2868">
        <v>0</v>
      </c>
      <c r="S2868">
        <v>0</v>
      </c>
      <c r="T2868">
        <v>100</v>
      </c>
      <c r="U2868">
        <v>40</v>
      </c>
      <c r="V2868">
        <v>600</v>
      </c>
      <c r="W2868" s="1" t="s">
        <v>151</v>
      </c>
      <c r="X2868" s="1" t="s">
        <v>152</v>
      </c>
      <c r="Y2868" s="1" t="s">
        <v>153</v>
      </c>
      <c r="Z2868">
        <v>39</v>
      </c>
      <c r="AA2868" s="2">
        <v>45966</v>
      </c>
      <c r="AB2868">
        <v>265189.09999999998</v>
      </c>
      <c r="AC2868">
        <v>358119.52</v>
      </c>
      <c r="AD2868">
        <v>0</v>
      </c>
      <c r="AE2868" s="1" t="s">
        <v>55</v>
      </c>
      <c r="AF2868" s="2">
        <v>46181</v>
      </c>
      <c r="AG2868" s="2">
        <v>45969</v>
      </c>
      <c r="AH2868" s="2"/>
      <c r="AI2868" s="1" t="s">
        <v>56</v>
      </c>
      <c r="AJ2868" s="1" t="s">
        <v>57</v>
      </c>
    </row>
    <row r="2869" spans="1:36">
      <c r="A2869" s="1" t="s">
        <v>15980</v>
      </c>
      <c r="B2869" s="1" t="s">
        <v>15981</v>
      </c>
      <c r="C2869" s="1" t="s">
        <v>15982</v>
      </c>
      <c r="D2869" s="1" t="s">
        <v>121</v>
      </c>
      <c r="E2869" s="1" t="s">
        <v>122</v>
      </c>
      <c r="F2869" s="1" t="s">
        <v>123</v>
      </c>
      <c r="G2869" s="1" t="s">
        <v>200</v>
      </c>
      <c r="H2869" s="1" t="s">
        <v>43</v>
      </c>
      <c r="I2869" s="1" t="s">
        <v>44</v>
      </c>
      <c r="J2869" t="s">
        <v>82</v>
      </c>
      <c r="K2869" t="s">
        <v>83</v>
      </c>
      <c r="L2869" s="1" t="s">
        <v>15983</v>
      </c>
      <c r="M2869" s="1" t="s">
        <v>114</v>
      </c>
      <c r="N2869" s="1" t="s">
        <v>194</v>
      </c>
      <c r="O2869" s="1" t="s">
        <v>15984</v>
      </c>
      <c r="P2869" s="1" t="s">
        <v>15985</v>
      </c>
      <c r="Q2869">
        <v>18</v>
      </c>
      <c r="R2869">
        <v>6</v>
      </c>
      <c r="S2869">
        <v>12</v>
      </c>
      <c r="T2869">
        <v>10</v>
      </c>
      <c r="U2869">
        <v>5</v>
      </c>
      <c r="V2869">
        <v>60</v>
      </c>
      <c r="W2869" s="1" t="s">
        <v>308</v>
      </c>
      <c r="X2869" s="1" t="s">
        <v>309</v>
      </c>
      <c r="Y2869" s="1" t="s">
        <v>74</v>
      </c>
      <c r="Z2869">
        <v>22</v>
      </c>
      <c r="AA2869" s="2">
        <v>46003</v>
      </c>
      <c r="AB2869">
        <v>448140.73</v>
      </c>
      <c r="AC2869">
        <v>580892.77</v>
      </c>
      <c r="AD2869">
        <v>8066533.1399999997</v>
      </c>
      <c r="AE2869" s="1" t="s">
        <v>55</v>
      </c>
      <c r="AF2869" s="2">
        <v>46167</v>
      </c>
      <c r="AG2869" s="2">
        <v>46014</v>
      </c>
      <c r="AH2869" s="2"/>
      <c r="AI2869" s="1" t="s">
        <v>91</v>
      </c>
      <c r="AJ2869" s="1" t="s">
        <v>92</v>
      </c>
    </row>
    <row r="2870" spans="1:36">
      <c r="A2870" s="1" t="s">
        <v>15986</v>
      </c>
      <c r="B2870" s="1" t="s">
        <v>15987</v>
      </c>
      <c r="C2870" s="1" t="s">
        <v>15988</v>
      </c>
      <c r="D2870" s="1" t="s">
        <v>613</v>
      </c>
      <c r="E2870" s="1" t="s">
        <v>40</v>
      </c>
      <c r="F2870" s="1" t="s">
        <v>97</v>
      </c>
      <c r="G2870" s="1" t="s">
        <v>1110</v>
      </c>
      <c r="H2870" s="1" t="s">
        <v>43</v>
      </c>
      <c r="I2870" s="1" t="s">
        <v>44</v>
      </c>
      <c r="J2870" t="s">
        <v>82</v>
      </c>
      <c r="K2870" t="s">
        <v>83</v>
      </c>
      <c r="L2870" s="1" t="s">
        <v>15989</v>
      </c>
      <c r="M2870" s="1" t="s">
        <v>85</v>
      </c>
      <c r="N2870" s="1" t="s">
        <v>115</v>
      </c>
      <c r="O2870" s="1" t="s">
        <v>15990</v>
      </c>
      <c r="P2870" s="1" t="s">
        <v>5176</v>
      </c>
      <c r="Q2870">
        <v>656</v>
      </c>
      <c r="R2870">
        <v>236</v>
      </c>
      <c r="S2870">
        <v>420</v>
      </c>
      <c r="T2870">
        <v>75</v>
      </c>
      <c r="U2870">
        <v>22</v>
      </c>
      <c r="V2870">
        <v>450</v>
      </c>
      <c r="W2870" s="1" t="s">
        <v>151</v>
      </c>
      <c r="X2870" s="1" t="s">
        <v>152</v>
      </c>
      <c r="Y2870" s="1" t="s">
        <v>153</v>
      </c>
      <c r="Z2870">
        <v>39</v>
      </c>
      <c r="AA2870" s="2">
        <v>46132</v>
      </c>
      <c r="AB2870">
        <v>117171.39</v>
      </c>
      <c r="AC2870">
        <v>157982.84</v>
      </c>
      <c r="AD2870">
        <v>76864431.840000004</v>
      </c>
      <c r="AE2870" s="1" t="s">
        <v>55</v>
      </c>
      <c r="AF2870" s="2">
        <v>46185</v>
      </c>
      <c r="AG2870" s="2">
        <v>46134</v>
      </c>
      <c r="AH2870" s="2"/>
      <c r="AI2870" s="1" t="s">
        <v>410</v>
      </c>
      <c r="AJ2870" s="1" t="s">
        <v>92</v>
      </c>
    </row>
    <row r="2871" spans="1:36">
      <c r="A2871" s="1" t="s">
        <v>15991</v>
      </c>
      <c r="B2871" s="1" t="s">
        <v>15992</v>
      </c>
      <c r="C2871" s="1" t="s">
        <v>15993</v>
      </c>
      <c r="D2871" s="1" t="s">
        <v>662</v>
      </c>
      <c r="E2871" s="1" t="s">
        <v>186</v>
      </c>
      <c r="F2871" s="1" t="s">
        <v>80</v>
      </c>
      <c r="G2871" s="1" t="s">
        <v>285</v>
      </c>
      <c r="H2871" s="1" t="s">
        <v>43</v>
      </c>
      <c r="I2871" s="1" t="s">
        <v>44</v>
      </c>
      <c r="J2871" t="s">
        <v>45</v>
      </c>
      <c r="K2871" t="s">
        <v>46</v>
      </c>
      <c r="L2871" s="1" t="s">
        <v>13450</v>
      </c>
      <c r="M2871" s="1" t="s">
        <v>114</v>
      </c>
      <c r="N2871" s="1" t="s">
        <v>101</v>
      </c>
      <c r="O2871" s="1" t="s">
        <v>15994</v>
      </c>
      <c r="P2871" s="1" t="s">
        <v>15995</v>
      </c>
      <c r="Q2871">
        <v>0</v>
      </c>
      <c r="R2871">
        <v>0</v>
      </c>
      <c r="S2871">
        <v>0</v>
      </c>
      <c r="T2871">
        <v>10</v>
      </c>
      <c r="U2871">
        <v>5</v>
      </c>
      <c r="V2871">
        <v>50</v>
      </c>
      <c r="W2871" s="1" t="s">
        <v>249</v>
      </c>
      <c r="X2871" s="1" t="s">
        <v>375</v>
      </c>
      <c r="Y2871" s="1" t="s">
        <v>54</v>
      </c>
      <c r="Z2871">
        <v>4</v>
      </c>
      <c r="AA2871" s="2">
        <v>45785</v>
      </c>
      <c r="AB2871">
        <v>792980.63</v>
      </c>
      <c r="AC2871">
        <v>1071056.5</v>
      </c>
      <c r="AD2871">
        <v>0</v>
      </c>
      <c r="AE2871" s="1" t="s">
        <v>55</v>
      </c>
      <c r="AF2871" s="2">
        <v>46167</v>
      </c>
      <c r="AG2871" s="2">
        <v>45786</v>
      </c>
      <c r="AH2871" s="2"/>
      <c r="AI2871" s="1" t="s">
        <v>56</v>
      </c>
      <c r="AJ2871" s="1" t="s">
        <v>57</v>
      </c>
    </row>
    <row r="2872" spans="1:36">
      <c r="A2872" s="1" t="s">
        <v>15996</v>
      </c>
      <c r="B2872" s="1" t="s">
        <v>15997</v>
      </c>
      <c r="C2872" s="1" t="s">
        <v>15998</v>
      </c>
      <c r="D2872" s="1" t="s">
        <v>378</v>
      </c>
      <c r="E2872" s="1" t="s">
        <v>110</v>
      </c>
      <c r="F2872" s="1" t="s">
        <v>63</v>
      </c>
      <c r="G2872" s="1" t="s">
        <v>384</v>
      </c>
      <c r="H2872" s="1" t="s">
        <v>43</v>
      </c>
      <c r="I2872" s="1" t="s">
        <v>44</v>
      </c>
      <c r="J2872" t="s">
        <v>45</v>
      </c>
      <c r="K2872" t="s">
        <v>46</v>
      </c>
      <c r="L2872" s="1" t="s">
        <v>2024</v>
      </c>
      <c r="M2872" s="1" t="s">
        <v>168</v>
      </c>
      <c r="N2872" s="1" t="s">
        <v>69</v>
      </c>
      <c r="O2872" s="1" t="s">
        <v>15999</v>
      </c>
      <c r="P2872" s="1" t="s">
        <v>16000</v>
      </c>
      <c r="Q2872">
        <v>314</v>
      </c>
      <c r="R2872">
        <v>28</v>
      </c>
      <c r="S2872">
        <v>286</v>
      </c>
      <c r="T2872">
        <v>60</v>
      </c>
      <c r="U2872">
        <v>18</v>
      </c>
      <c r="V2872">
        <v>600</v>
      </c>
      <c r="W2872" s="1" t="s">
        <v>249</v>
      </c>
      <c r="X2872" s="1" t="s">
        <v>171</v>
      </c>
      <c r="Y2872" s="1" t="s">
        <v>54</v>
      </c>
      <c r="Z2872">
        <v>8</v>
      </c>
      <c r="AA2872" s="2">
        <v>45739</v>
      </c>
      <c r="AB2872">
        <v>26040.75</v>
      </c>
      <c r="AC2872">
        <v>35815.5</v>
      </c>
      <c r="AD2872">
        <v>8176795.5</v>
      </c>
      <c r="AE2872" s="1" t="s">
        <v>55</v>
      </c>
      <c r="AF2872" s="2">
        <v>46187</v>
      </c>
      <c r="AG2872" s="2">
        <v>45748</v>
      </c>
      <c r="AH2872" s="2">
        <v>46483</v>
      </c>
      <c r="AI2872" s="1" t="s">
        <v>91</v>
      </c>
      <c r="AJ2872" s="1" t="s">
        <v>92</v>
      </c>
    </row>
    <row r="2873" spans="1:36">
      <c r="A2873" s="1" t="s">
        <v>16001</v>
      </c>
      <c r="B2873" s="1" t="s">
        <v>16002</v>
      </c>
      <c r="C2873" s="1" t="s">
        <v>16003</v>
      </c>
      <c r="D2873" s="1" t="s">
        <v>61</v>
      </c>
      <c r="E2873" s="1" t="s">
        <v>62</v>
      </c>
      <c r="F2873" s="1" t="s">
        <v>63</v>
      </c>
      <c r="G2873" s="1" t="s">
        <v>304</v>
      </c>
      <c r="H2873" s="1" t="s">
        <v>43</v>
      </c>
      <c r="I2873" s="1" t="s">
        <v>44</v>
      </c>
      <c r="J2873" t="s">
        <v>82</v>
      </c>
      <c r="K2873" t="s">
        <v>83</v>
      </c>
      <c r="L2873" s="1" t="s">
        <v>16004</v>
      </c>
      <c r="M2873" s="1" t="s">
        <v>85</v>
      </c>
      <c r="N2873" s="1" t="s">
        <v>203</v>
      </c>
      <c r="O2873" s="1" t="s">
        <v>16005</v>
      </c>
      <c r="P2873" s="1" t="s">
        <v>16006</v>
      </c>
      <c r="Q2873">
        <v>284</v>
      </c>
      <c r="R2873">
        <v>14</v>
      </c>
      <c r="S2873">
        <v>270</v>
      </c>
      <c r="T2873">
        <v>40</v>
      </c>
      <c r="U2873">
        <v>16</v>
      </c>
      <c r="V2873">
        <v>240</v>
      </c>
      <c r="W2873" s="1" t="s">
        <v>259</v>
      </c>
      <c r="X2873" s="1" t="s">
        <v>260</v>
      </c>
      <c r="Y2873" s="1" t="s">
        <v>54</v>
      </c>
      <c r="Z2873">
        <v>7</v>
      </c>
      <c r="AA2873" s="2">
        <v>46138</v>
      </c>
      <c r="AB2873">
        <v>100455.06</v>
      </c>
      <c r="AC2873">
        <v>151562.78</v>
      </c>
      <c r="AD2873">
        <v>28529237.039999999</v>
      </c>
      <c r="AE2873" s="1" t="s">
        <v>55</v>
      </c>
      <c r="AF2873" s="2">
        <v>46183</v>
      </c>
      <c r="AG2873" s="2">
        <v>46148</v>
      </c>
      <c r="AH2873" s="2">
        <v>46829</v>
      </c>
      <c r="AI2873" s="1" t="s">
        <v>410</v>
      </c>
      <c r="AJ2873" s="1" t="s">
        <v>92</v>
      </c>
    </row>
    <row r="2874" spans="1:36">
      <c r="A2874" s="1" t="s">
        <v>16007</v>
      </c>
      <c r="B2874" s="1" t="s">
        <v>16008</v>
      </c>
      <c r="C2874" s="1" t="s">
        <v>16009</v>
      </c>
      <c r="D2874" s="1" t="s">
        <v>1009</v>
      </c>
      <c r="E2874" s="1" t="s">
        <v>186</v>
      </c>
      <c r="F2874" s="1" t="s">
        <v>363</v>
      </c>
      <c r="G2874" s="1" t="s">
        <v>495</v>
      </c>
      <c r="H2874" s="1" t="s">
        <v>43</v>
      </c>
      <c r="I2874" s="1" t="s">
        <v>44</v>
      </c>
      <c r="J2874" t="s">
        <v>45</v>
      </c>
      <c r="K2874" t="s">
        <v>46</v>
      </c>
      <c r="L2874" s="1" t="s">
        <v>16010</v>
      </c>
      <c r="M2874" s="1" t="s">
        <v>168</v>
      </c>
      <c r="N2874" s="1" t="s">
        <v>101</v>
      </c>
      <c r="O2874" s="1" t="s">
        <v>16011</v>
      </c>
      <c r="P2874" s="1" t="s">
        <v>16012</v>
      </c>
      <c r="Q2874">
        <v>74</v>
      </c>
      <c r="R2874">
        <v>23</v>
      </c>
      <c r="S2874">
        <v>51</v>
      </c>
      <c r="T2874">
        <v>25</v>
      </c>
      <c r="U2874">
        <v>7</v>
      </c>
      <c r="V2874">
        <v>250</v>
      </c>
      <c r="W2874" s="1" t="s">
        <v>181</v>
      </c>
      <c r="X2874" s="1" t="s">
        <v>182</v>
      </c>
      <c r="Y2874" s="1" t="s">
        <v>54</v>
      </c>
      <c r="Z2874">
        <v>12</v>
      </c>
      <c r="AA2874" s="2">
        <v>46045</v>
      </c>
      <c r="AB2874">
        <v>37839.06</v>
      </c>
      <c r="AC2874">
        <v>50774.720000000001</v>
      </c>
      <c r="AD2874">
        <v>2800090.44</v>
      </c>
      <c r="AE2874" s="1" t="s">
        <v>55</v>
      </c>
      <c r="AF2874" s="2">
        <v>46185</v>
      </c>
      <c r="AG2874" s="2">
        <v>46048</v>
      </c>
      <c r="AH2874" s="2"/>
      <c r="AI2874" s="1" t="s">
        <v>91</v>
      </c>
      <c r="AJ2874" s="1" t="s">
        <v>92</v>
      </c>
    </row>
    <row r="2875" spans="1:36">
      <c r="A2875" s="1" t="s">
        <v>16013</v>
      </c>
      <c r="B2875" s="1" t="s">
        <v>16014</v>
      </c>
      <c r="C2875" s="1" t="s">
        <v>16015</v>
      </c>
      <c r="D2875" s="1" t="s">
        <v>348</v>
      </c>
      <c r="E2875" s="1" t="s">
        <v>134</v>
      </c>
      <c r="F2875" s="1" t="s">
        <v>135</v>
      </c>
      <c r="G2875" s="1" t="s">
        <v>706</v>
      </c>
      <c r="H2875" s="1" t="s">
        <v>137</v>
      </c>
      <c r="I2875" s="1" t="s">
        <v>44</v>
      </c>
      <c r="J2875" t="s">
        <v>65</v>
      </c>
      <c r="K2875" t="s">
        <v>66</v>
      </c>
      <c r="L2875" s="1" t="s">
        <v>15914</v>
      </c>
      <c r="M2875" s="1" t="s">
        <v>68</v>
      </c>
      <c r="N2875" s="1" t="s">
        <v>203</v>
      </c>
      <c r="O2875" s="1" t="s">
        <v>16016</v>
      </c>
      <c r="P2875" s="1" t="s">
        <v>16017</v>
      </c>
      <c r="Q2875">
        <v>153</v>
      </c>
      <c r="R2875">
        <v>14</v>
      </c>
      <c r="S2875">
        <v>139</v>
      </c>
      <c r="T2875">
        <v>40</v>
      </c>
      <c r="U2875">
        <v>16</v>
      </c>
      <c r="V2875">
        <v>240</v>
      </c>
      <c r="W2875" s="1" t="s">
        <v>229</v>
      </c>
      <c r="X2875" s="1" t="s">
        <v>230</v>
      </c>
      <c r="Y2875" s="1" t="s">
        <v>153</v>
      </c>
      <c r="Z2875">
        <v>32</v>
      </c>
      <c r="AA2875" s="2">
        <v>45852</v>
      </c>
      <c r="AB2875">
        <v>25897.49</v>
      </c>
      <c r="AC2875">
        <v>32728.03</v>
      </c>
      <c r="AD2875">
        <v>3962315.97</v>
      </c>
      <c r="AE2875" s="1" t="s">
        <v>55</v>
      </c>
      <c r="AF2875" s="2">
        <v>46166</v>
      </c>
      <c r="AG2875" s="2">
        <v>45864</v>
      </c>
      <c r="AH2875" s="2">
        <v>46180</v>
      </c>
      <c r="AI2875" s="1" t="s">
        <v>91</v>
      </c>
      <c r="AJ2875" s="1" t="s">
        <v>92</v>
      </c>
    </row>
    <row r="2876" spans="1:36">
      <c r="A2876" s="1" t="s">
        <v>16018</v>
      </c>
      <c r="B2876" s="1" t="s">
        <v>16019</v>
      </c>
      <c r="C2876" s="1" t="s">
        <v>16020</v>
      </c>
      <c r="D2876" s="1" t="s">
        <v>1015</v>
      </c>
      <c r="E2876" s="1" t="s">
        <v>62</v>
      </c>
      <c r="F2876" s="1" t="s">
        <v>80</v>
      </c>
      <c r="G2876" s="1" t="s">
        <v>81</v>
      </c>
      <c r="H2876" s="1" t="s">
        <v>43</v>
      </c>
      <c r="I2876" s="1" t="s">
        <v>44</v>
      </c>
      <c r="J2876" t="s">
        <v>82</v>
      </c>
      <c r="K2876" t="s">
        <v>83</v>
      </c>
      <c r="L2876" s="1" t="s">
        <v>13438</v>
      </c>
      <c r="M2876" s="1" t="s">
        <v>139</v>
      </c>
      <c r="N2876" s="1" t="s">
        <v>178</v>
      </c>
      <c r="O2876" s="1" t="s">
        <v>16021</v>
      </c>
      <c r="P2876" s="1" t="s">
        <v>16022</v>
      </c>
      <c r="Q2876">
        <v>71</v>
      </c>
      <c r="R2876">
        <v>20</v>
      </c>
      <c r="S2876">
        <v>51</v>
      </c>
      <c r="T2876">
        <v>10</v>
      </c>
      <c r="U2876">
        <v>5</v>
      </c>
      <c r="V2876">
        <v>50</v>
      </c>
      <c r="W2876" s="1" t="s">
        <v>308</v>
      </c>
      <c r="X2876" s="1" t="s">
        <v>309</v>
      </c>
      <c r="Y2876" s="1" t="s">
        <v>74</v>
      </c>
      <c r="Z2876">
        <v>20</v>
      </c>
      <c r="AA2876" s="2">
        <v>45878</v>
      </c>
      <c r="AB2876">
        <v>601707.98</v>
      </c>
      <c r="AC2876">
        <v>908075.84</v>
      </c>
      <c r="AD2876">
        <v>42721266.579999998</v>
      </c>
      <c r="AE2876" s="1" t="s">
        <v>55</v>
      </c>
      <c r="AF2876" s="2">
        <v>46168</v>
      </c>
      <c r="AG2876" s="2">
        <v>45882</v>
      </c>
      <c r="AH2876" s="2"/>
      <c r="AI2876" s="1" t="s">
        <v>410</v>
      </c>
      <c r="AJ2876" s="1" t="s">
        <v>92</v>
      </c>
    </row>
    <row r="2877" spans="1:36">
      <c r="A2877" s="1" t="s">
        <v>16023</v>
      </c>
      <c r="B2877" s="1" t="s">
        <v>16024</v>
      </c>
      <c r="C2877" s="1" t="s">
        <v>16025</v>
      </c>
      <c r="D2877" s="1" t="s">
        <v>880</v>
      </c>
      <c r="E2877" s="1" t="s">
        <v>62</v>
      </c>
      <c r="F2877" s="1" t="s">
        <v>217</v>
      </c>
      <c r="G2877" s="1" t="s">
        <v>487</v>
      </c>
      <c r="H2877" s="1" t="s">
        <v>43</v>
      </c>
      <c r="I2877" s="1" t="s">
        <v>44</v>
      </c>
      <c r="J2877" t="s">
        <v>45</v>
      </c>
      <c r="K2877" t="s">
        <v>46</v>
      </c>
      <c r="L2877" s="1" t="s">
        <v>6411</v>
      </c>
      <c r="M2877" s="1" t="s">
        <v>168</v>
      </c>
      <c r="N2877" s="1" t="s">
        <v>69</v>
      </c>
      <c r="O2877" s="1" t="s">
        <v>16026</v>
      </c>
      <c r="P2877" s="1" t="s">
        <v>16027</v>
      </c>
      <c r="Q2877">
        <v>74</v>
      </c>
      <c r="R2877">
        <v>7</v>
      </c>
      <c r="S2877">
        <v>67</v>
      </c>
      <c r="T2877">
        <v>30</v>
      </c>
      <c r="U2877">
        <v>12</v>
      </c>
      <c r="V2877">
        <v>150</v>
      </c>
      <c r="W2877" s="1" t="s">
        <v>72</v>
      </c>
      <c r="X2877" s="1" t="s">
        <v>73</v>
      </c>
      <c r="Y2877" s="1" t="s">
        <v>74</v>
      </c>
      <c r="Z2877">
        <v>15</v>
      </c>
      <c r="AA2877" s="2">
        <v>45920</v>
      </c>
      <c r="AB2877">
        <v>323449.19</v>
      </c>
      <c r="AC2877">
        <v>477420.59</v>
      </c>
      <c r="AD2877">
        <v>23935240.059999999</v>
      </c>
      <c r="AE2877" s="1" t="s">
        <v>55</v>
      </c>
      <c r="AF2877" s="2">
        <v>46178</v>
      </c>
      <c r="AG2877" s="2">
        <v>45923</v>
      </c>
      <c r="AH2877" s="2"/>
      <c r="AI2877" s="1" t="s">
        <v>91</v>
      </c>
      <c r="AJ2877" s="1" t="s">
        <v>92</v>
      </c>
    </row>
    <row r="2878" spans="1:36">
      <c r="A2878" s="1" t="s">
        <v>16028</v>
      </c>
      <c r="B2878" s="1" t="s">
        <v>16029</v>
      </c>
      <c r="C2878" s="1" t="s">
        <v>16030</v>
      </c>
      <c r="D2878" s="1" t="s">
        <v>39</v>
      </c>
      <c r="E2878" s="1" t="s">
        <v>40</v>
      </c>
      <c r="F2878" s="1" t="s">
        <v>41</v>
      </c>
      <c r="G2878" s="1" t="s">
        <v>786</v>
      </c>
      <c r="H2878" s="1" t="s">
        <v>43</v>
      </c>
      <c r="I2878" s="1" t="s">
        <v>44</v>
      </c>
      <c r="J2878" t="s">
        <v>45</v>
      </c>
      <c r="K2878" t="s">
        <v>46</v>
      </c>
      <c r="L2878" s="1" t="s">
        <v>1719</v>
      </c>
      <c r="M2878" s="1" t="s">
        <v>68</v>
      </c>
      <c r="N2878" s="1" t="s">
        <v>101</v>
      </c>
      <c r="O2878" s="1" t="s">
        <v>16031</v>
      </c>
      <c r="P2878" s="1" t="s">
        <v>16032</v>
      </c>
      <c r="Q2878">
        <v>28</v>
      </c>
      <c r="R2878">
        <v>9</v>
      </c>
      <c r="S2878">
        <v>19</v>
      </c>
      <c r="T2878">
        <v>25</v>
      </c>
      <c r="U2878">
        <v>10</v>
      </c>
      <c r="V2878">
        <v>100</v>
      </c>
      <c r="W2878" s="1" t="s">
        <v>151</v>
      </c>
      <c r="X2878" s="1" t="s">
        <v>152</v>
      </c>
      <c r="Y2878" s="1" t="s">
        <v>153</v>
      </c>
      <c r="Z2878">
        <v>37</v>
      </c>
      <c r="AA2878" s="2">
        <v>46165</v>
      </c>
      <c r="AB2878">
        <v>77249.97</v>
      </c>
      <c r="AC2878">
        <v>90713.07</v>
      </c>
      <c r="AD2878">
        <v>2162999.16</v>
      </c>
      <c r="AE2878" s="1" t="s">
        <v>55</v>
      </c>
      <c r="AF2878" s="2">
        <v>46180</v>
      </c>
      <c r="AG2878" s="2">
        <v>46171</v>
      </c>
      <c r="AH2878" s="2"/>
      <c r="AI2878" s="1" t="s">
        <v>91</v>
      </c>
      <c r="AJ2878" s="1" t="s">
        <v>92</v>
      </c>
    </row>
    <row r="2879" spans="1:36">
      <c r="A2879" s="1" t="s">
        <v>16033</v>
      </c>
      <c r="B2879" s="1" t="s">
        <v>16034</v>
      </c>
      <c r="C2879" s="1" t="s">
        <v>16035</v>
      </c>
      <c r="D2879" s="1" t="s">
        <v>1015</v>
      </c>
      <c r="E2879" s="1" t="s">
        <v>62</v>
      </c>
      <c r="F2879" s="1" t="s">
        <v>80</v>
      </c>
      <c r="G2879" s="1" t="s">
        <v>285</v>
      </c>
      <c r="H2879" s="1" t="s">
        <v>43</v>
      </c>
      <c r="I2879" s="1" t="s">
        <v>44</v>
      </c>
      <c r="J2879" t="s">
        <v>45</v>
      </c>
      <c r="K2879" t="s">
        <v>46</v>
      </c>
      <c r="L2879" s="1" t="s">
        <v>16036</v>
      </c>
      <c r="M2879" s="1" t="s">
        <v>48</v>
      </c>
      <c r="N2879" s="1" t="s">
        <v>178</v>
      </c>
      <c r="O2879" s="1" t="s">
        <v>16037</v>
      </c>
      <c r="P2879" s="1" t="s">
        <v>16038</v>
      </c>
      <c r="Q2879">
        <v>268</v>
      </c>
      <c r="R2879">
        <v>77</v>
      </c>
      <c r="S2879">
        <v>191</v>
      </c>
      <c r="T2879">
        <v>100</v>
      </c>
      <c r="U2879">
        <v>30</v>
      </c>
      <c r="V2879">
        <v>400</v>
      </c>
      <c r="W2879" s="1" t="s">
        <v>249</v>
      </c>
      <c r="X2879" s="1" t="s">
        <v>375</v>
      </c>
      <c r="Y2879" s="1" t="s">
        <v>54</v>
      </c>
      <c r="Z2879">
        <v>7</v>
      </c>
      <c r="AA2879" s="2">
        <v>45967</v>
      </c>
      <c r="AB2879">
        <v>819155.09</v>
      </c>
      <c r="AC2879">
        <v>1206883.67</v>
      </c>
      <c r="AD2879">
        <v>219533564.09999999</v>
      </c>
      <c r="AE2879" s="1" t="s">
        <v>55</v>
      </c>
      <c r="AF2879" s="2">
        <v>46187</v>
      </c>
      <c r="AG2879" s="2">
        <v>45972</v>
      </c>
      <c r="AH2879" s="2"/>
      <c r="AI2879" s="1" t="s">
        <v>91</v>
      </c>
      <c r="AJ2879" s="1" t="s">
        <v>92</v>
      </c>
    </row>
    <row r="2880" spans="1:36">
      <c r="A2880" s="1" t="s">
        <v>16039</v>
      </c>
      <c r="B2880" s="1" t="s">
        <v>16040</v>
      </c>
      <c r="C2880" s="1" t="s">
        <v>16041</v>
      </c>
      <c r="D2880" s="1" t="s">
        <v>39</v>
      </c>
      <c r="E2880" s="1" t="s">
        <v>40</v>
      </c>
      <c r="F2880" s="1" t="s">
        <v>41</v>
      </c>
      <c r="G2880" s="1" t="s">
        <v>42</v>
      </c>
      <c r="H2880" s="1" t="s">
        <v>43</v>
      </c>
      <c r="I2880" s="1" t="s">
        <v>44</v>
      </c>
      <c r="J2880" t="s">
        <v>82</v>
      </c>
      <c r="K2880" t="s">
        <v>83</v>
      </c>
      <c r="L2880" s="1" t="s">
        <v>16042</v>
      </c>
      <c r="M2880" s="1" t="s">
        <v>126</v>
      </c>
      <c r="N2880" s="1" t="s">
        <v>69</v>
      </c>
      <c r="O2880" s="1" t="s">
        <v>16043</v>
      </c>
      <c r="P2880" s="1" t="s">
        <v>16044</v>
      </c>
      <c r="Q2880">
        <v>45</v>
      </c>
      <c r="R2880">
        <v>2</v>
      </c>
      <c r="S2880">
        <v>43</v>
      </c>
      <c r="T2880">
        <v>15</v>
      </c>
      <c r="U2880">
        <v>6</v>
      </c>
      <c r="V2880">
        <v>60</v>
      </c>
      <c r="W2880" s="1" t="s">
        <v>308</v>
      </c>
      <c r="X2880" s="1" t="s">
        <v>309</v>
      </c>
      <c r="Y2880" s="1" t="s">
        <v>74</v>
      </c>
      <c r="Z2880">
        <v>23</v>
      </c>
      <c r="AA2880" s="2">
        <v>45755</v>
      </c>
      <c r="AB2880">
        <v>84119.76</v>
      </c>
      <c r="AC2880">
        <v>110345.71</v>
      </c>
      <c r="AD2880">
        <v>3785389.2</v>
      </c>
      <c r="AE2880" s="1" t="s">
        <v>55</v>
      </c>
      <c r="AF2880" s="2">
        <v>46195</v>
      </c>
      <c r="AG2880" s="2">
        <v>45760</v>
      </c>
      <c r="AH2880" s="2"/>
      <c r="AI2880" s="1" t="s">
        <v>91</v>
      </c>
      <c r="AJ2880" s="1" t="s">
        <v>92</v>
      </c>
    </row>
    <row r="2881" spans="1:36">
      <c r="A2881" s="1" t="s">
        <v>16045</v>
      </c>
      <c r="B2881" s="1" t="s">
        <v>16046</v>
      </c>
      <c r="C2881" s="1" t="s">
        <v>16047</v>
      </c>
      <c r="D2881" s="1" t="s">
        <v>371</v>
      </c>
      <c r="E2881" s="1" t="s">
        <v>62</v>
      </c>
      <c r="F2881" s="1" t="s">
        <v>111</v>
      </c>
      <c r="G2881" s="1" t="s">
        <v>112</v>
      </c>
      <c r="H2881" s="1" t="s">
        <v>43</v>
      </c>
      <c r="I2881" s="1" t="s">
        <v>44</v>
      </c>
      <c r="J2881" t="s">
        <v>82</v>
      </c>
      <c r="K2881" t="s">
        <v>83</v>
      </c>
      <c r="L2881" s="1" t="s">
        <v>9264</v>
      </c>
      <c r="M2881" s="1" t="s">
        <v>168</v>
      </c>
      <c r="N2881" s="1" t="s">
        <v>278</v>
      </c>
      <c r="O2881" s="1" t="s">
        <v>16048</v>
      </c>
      <c r="P2881" s="1" t="s">
        <v>16049</v>
      </c>
      <c r="Q2881">
        <v>134</v>
      </c>
      <c r="R2881">
        <v>12</v>
      </c>
      <c r="S2881">
        <v>122</v>
      </c>
      <c r="T2881">
        <v>15</v>
      </c>
      <c r="U2881">
        <v>4</v>
      </c>
      <c r="V2881">
        <v>120</v>
      </c>
      <c r="W2881" s="1" t="s">
        <v>308</v>
      </c>
      <c r="X2881" s="1" t="s">
        <v>309</v>
      </c>
      <c r="Y2881" s="1" t="s">
        <v>74</v>
      </c>
      <c r="Z2881">
        <v>19</v>
      </c>
      <c r="AA2881" s="2">
        <v>45918</v>
      </c>
      <c r="AB2881">
        <v>275117.90999999997</v>
      </c>
      <c r="AC2881">
        <v>421479.67</v>
      </c>
      <c r="AD2881">
        <v>36865799.939999998</v>
      </c>
      <c r="AE2881" s="1" t="s">
        <v>55</v>
      </c>
      <c r="AF2881" s="2">
        <v>46152</v>
      </c>
      <c r="AG2881" s="2">
        <v>45933</v>
      </c>
      <c r="AH2881" s="2"/>
      <c r="AI2881" s="1" t="s">
        <v>410</v>
      </c>
      <c r="AJ2881" s="1" t="s">
        <v>92</v>
      </c>
    </row>
    <row r="2882" spans="1:36">
      <c r="A2882" s="1" t="s">
        <v>16050</v>
      </c>
      <c r="B2882" s="1" t="s">
        <v>16051</v>
      </c>
      <c r="C2882" s="1" t="s">
        <v>16052</v>
      </c>
      <c r="D2882" s="1" t="s">
        <v>413</v>
      </c>
      <c r="E2882" s="1" t="s">
        <v>146</v>
      </c>
      <c r="F2882" s="1" t="s">
        <v>244</v>
      </c>
      <c r="G2882" s="1" t="s">
        <v>245</v>
      </c>
      <c r="H2882" s="1" t="s">
        <v>43</v>
      </c>
      <c r="I2882" s="1" t="s">
        <v>44</v>
      </c>
      <c r="J2882" t="s">
        <v>45</v>
      </c>
      <c r="K2882" t="s">
        <v>46</v>
      </c>
      <c r="L2882" s="1" t="s">
        <v>11203</v>
      </c>
      <c r="M2882" s="1" t="s">
        <v>139</v>
      </c>
      <c r="N2882" s="1" t="s">
        <v>101</v>
      </c>
      <c r="O2882" s="1" t="s">
        <v>16053</v>
      </c>
      <c r="P2882" s="1" t="s">
        <v>16054</v>
      </c>
      <c r="Q2882">
        <v>467</v>
      </c>
      <c r="R2882">
        <v>13</v>
      </c>
      <c r="S2882">
        <v>454</v>
      </c>
      <c r="T2882">
        <v>60</v>
      </c>
      <c r="U2882">
        <v>18</v>
      </c>
      <c r="V2882">
        <v>300</v>
      </c>
      <c r="W2882" s="1" t="s">
        <v>181</v>
      </c>
      <c r="X2882" s="1" t="s">
        <v>182</v>
      </c>
      <c r="Y2882" s="1" t="s">
        <v>54</v>
      </c>
      <c r="Z2882">
        <v>7</v>
      </c>
      <c r="AA2882" s="2">
        <v>45732</v>
      </c>
      <c r="AB2882">
        <v>279669.63</v>
      </c>
      <c r="AC2882">
        <v>375080.08</v>
      </c>
      <c r="AD2882">
        <v>130605717.2</v>
      </c>
      <c r="AE2882" s="1" t="s">
        <v>55</v>
      </c>
      <c r="AF2882" s="2">
        <v>46162</v>
      </c>
      <c r="AG2882" s="2">
        <v>45735</v>
      </c>
      <c r="AH2882" s="2"/>
      <c r="AI2882" s="1" t="s">
        <v>410</v>
      </c>
      <c r="AJ2882" s="1" t="s">
        <v>92</v>
      </c>
    </row>
    <row r="2883" spans="1:36">
      <c r="A2883" s="1" t="s">
        <v>16055</v>
      </c>
      <c r="B2883" s="1" t="s">
        <v>16056</v>
      </c>
      <c r="C2883" s="1" t="s">
        <v>16057</v>
      </c>
      <c r="D2883" s="1" t="s">
        <v>185</v>
      </c>
      <c r="E2883" s="1" t="s">
        <v>186</v>
      </c>
      <c r="F2883" s="1" t="s">
        <v>111</v>
      </c>
      <c r="G2883" s="1" t="s">
        <v>187</v>
      </c>
      <c r="H2883" s="1" t="s">
        <v>43</v>
      </c>
      <c r="I2883" s="1" t="s">
        <v>44</v>
      </c>
      <c r="J2883" t="s">
        <v>45</v>
      </c>
      <c r="K2883" t="s">
        <v>46</v>
      </c>
      <c r="L2883" s="1" t="s">
        <v>2596</v>
      </c>
      <c r="M2883" s="1" t="s">
        <v>126</v>
      </c>
      <c r="N2883" s="1" t="s">
        <v>101</v>
      </c>
      <c r="O2883" s="1" t="s">
        <v>16058</v>
      </c>
      <c r="P2883" s="1" t="s">
        <v>16059</v>
      </c>
      <c r="Q2883">
        <v>47</v>
      </c>
      <c r="R2883">
        <v>12</v>
      </c>
      <c r="S2883">
        <v>35</v>
      </c>
      <c r="T2883">
        <v>15</v>
      </c>
      <c r="U2883">
        <v>7</v>
      </c>
      <c r="V2883">
        <v>120</v>
      </c>
      <c r="W2883" s="1" t="s">
        <v>52</v>
      </c>
      <c r="X2883" s="1" t="s">
        <v>53</v>
      </c>
      <c r="Y2883" s="1" t="s">
        <v>54</v>
      </c>
      <c r="Z2883">
        <v>5</v>
      </c>
      <c r="AA2883" s="2">
        <v>46082</v>
      </c>
      <c r="AB2883">
        <v>232157.04</v>
      </c>
      <c r="AC2883">
        <v>357964.46</v>
      </c>
      <c r="AD2883">
        <v>10911380.880000001</v>
      </c>
      <c r="AE2883" s="1" t="s">
        <v>55</v>
      </c>
      <c r="AF2883" s="2">
        <v>46186</v>
      </c>
      <c r="AG2883" s="2">
        <v>46096</v>
      </c>
      <c r="AH2883" s="2"/>
      <c r="AI2883" s="1" t="s">
        <v>91</v>
      </c>
      <c r="AJ2883" s="1" t="s">
        <v>92</v>
      </c>
    </row>
    <row r="2884" spans="1:36">
      <c r="A2884" s="1" t="s">
        <v>16060</v>
      </c>
      <c r="B2884" s="1" t="s">
        <v>16061</v>
      </c>
      <c r="C2884" s="1" t="s">
        <v>16062</v>
      </c>
      <c r="D2884" s="1" t="s">
        <v>78</v>
      </c>
      <c r="E2884" s="1" t="s">
        <v>79</v>
      </c>
      <c r="F2884" s="1" t="s">
        <v>80</v>
      </c>
      <c r="G2884" s="1" t="s">
        <v>176</v>
      </c>
      <c r="H2884" s="1" t="s">
        <v>43</v>
      </c>
      <c r="I2884" s="1" t="s">
        <v>44</v>
      </c>
      <c r="J2884" t="s">
        <v>65</v>
      </c>
      <c r="K2884" t="s">
        <v>66</v>
      </c>
      <c r="L2884" s="1" t="s">
        <v>6589</v>
      </c>
      <c r="M2884" s="1" t="s">
        <v>48</v>
      </c>
      <c r="N2884" s="1" t="s">
        <v>203</v>
      </c>
      <c r="O2884" s="1" t="s">
        <v>16063</v>
      </c>
      <c r="P2884" s="1" t="s">
        <v>16064</v>
      </c>
      <c r="Q2884">
        <v>52</v>
      </c>
      <c r="R2884">
        <v>4</v>
      </c>
      <c r="S2884">
        <v>48</v>
      </c>
      <c r="T2884">
        <v>15</v>
      </c>
      <c r="U2884">
        <v>7</v>
      </c>
      <c r="V2884">
        <v>90</v>
      </c>
      <c r="W2884" s="1" t="s">
        <v>72</v>
      </c>
      <c r="X2884" s="1" t="s">
        <v>73</v>
      </c>
      <c r="Y2884" s="1" t="s">
        <v>74</v>
      </c>
      <c r="Z2884">
        <v>15</v>
      </c>
      <c r="AA2884" s="2">
        <v>45722</v>
      </c>
      <c r="AB2884">
        <v>1258270.8799999999</v>
      </c>
      <c r="AC2884">
        <v>1716311.36</v>
      </c>
      <c r="AD2884">
        <v>65430085.759999998</v>
      </c>
      <c r="AE2884" s="1" t="s">
        <v>55</v>
      </c>
      <c r="AF2884" s="2">
        <v>46169</v>
      </c>
      <c r="AG2884" s="2">
        <v>45734</v>
      </c>
      <c r="AH2884" s="2"/>
      <c r="AI2884" s="1" t="s">
        <v>91</v>
      </c>
      <c r="AJ2884" s="1" t="s">
        <v>92</v>
      </c>
    </row>
    <row r="2885" spans="1:36">
      <c r="A2885" s="1" t="s">
        <v>16065</v>
      </c>
      <c r="B2885" s="1" t="s">
        <v>16066</v>
      </c>
      <c r="C2885" s="1" t="s">
        <v>16067</v>
      </c>
      <c r="D2885" s="1" t="s">
        <v>253</v>
      </c>
      <c r="E2885" s="1" t="s">
        <v>254</v>
      </c>
      <c r="F2885" s="1" t="s">
        <v>217</v>
      </c>
      <c r="G2885" s="1" t="s">
        <v>487</v>
      </c>
      <c r="H2885" s="1" t="s">
        <v>43</v>
      </c>
      <c r="I2885" s="1" t="s">
        <v>44</v>
      </c>
      <c r="J2885" t="s">
        <v>82</v>
      </c>
      <c r="K2885" t="s">
        <v>83</v>
      </c>
      <c r="L2885" s="1" t="s">
        <v>16068</v>
      </c>
      <c r="M2885" s="1" t="s">
        <v>126</v>
      </c>
      <c r="N2885" s="1" t="s">
        <v>236</v>
      </c>
      <c r="O2885" s="1" t="s">
        <v>16069</v>
      </c>
      <c r="P2885" s="1" t="s">
        <v>16070</v>
      </c>
      <c r="Q2885">
        <v>101</v>
      </c>
      <c r="R2885">
        <v>35</v>
      </c>
      <c r="S2885">
        <v>66</v>
      </c>
      <c r="T2885">
        <v>10</v>
      </c>
      <c r="U2885">
        <v>4</v>
      </c>
      <c r="V2885">
        <v>100</v>
      </c>
      <c r="W2885" s="1" t="s">
        <v>308</v>
      </c>
      <c r="X2885" s="1" t="s">
        <v>171</v>
      </c>
      <c r="Y2885" s="1" t="s">
        <v>74</v>
      </c>
      <c r="Z2885">
        <v>19</v>
      </c>
      <c r="AA2885" s="2">
        <v>45942</v>
      </c>
      <c r="AB2885">
        <v>458255.29</v>
      </c>
      <c r="AC2885">
        <v>685674.49</v>
      </c>
      <c r="AD2885">
        <v>46283784.289999999</v>
      </c>
      <c r="AE2885" s="1" t="s">
        <v>55</v>
      </c>
      <c r="AF2885" s="2">
        <v>46158</v>
      </c>
      <c r="AG2885" s="2">
        <v>45949</v>
      </c>
      <c r="AH2885" s="2"/>
      <c r="AI2885" s="1" t="s">
        <v>410</v>
      </c>
      <c r="AJ2885" s="1" t="s">
        <v>92</v>
      </c>
    </row>
    <row r="2886" spans="1:36">
      <c r="A2886" s="1" t="s">
        <v>16071</v>
      </c>
      <c r="B2886" s="1" t="s">
        <v>16072</v>
      </c>
      <c r="C2886" s="1"/>
      <c r="D2886" s="1" t="s">
        <v>508</v>
      </c>
      <c r="E2886" s="1" t="s">
        <v>146</v>
      </c>
      <c r="F2886" s="1" t="s">
        <v>244</v>
      </c>
      <c r="G2886" s="1" t="s">
        <v>778</v>
      </c>
      <c r="H2886" s="1" t="s">
        <v>43</v>
      </c>
      <c r="I2886" s="1" t="s">
        <v>44</v>
      </c>
      <c r="J2886" t="s">
        <v>65</v>
      </c>
      <c r="K2886" t="s">
        <v>66</v>
      </c>
      <c r="L2886" s="1" t="s">
        <v>12384</v>
      </c>
      <c r="M2886" s="1" t="s">
        <v>114</v>
      </c>
      <c r="N2886" s="1" t="s">
        <v>236</v>
      </c>
      <c r="O2886" s="1" t="s">
        <v>16073</v>
      </c>
      <c r="P2886" s="1" t="s">
        <v>16074</v>
      </c>
      <c r="Q2886">
        <v>-9</v>
      </c>
      <c r="R2886">
        <v>39</v>
      </c>
      <c r="S2886">
        <v>73</v>
      </c>
      <c r="T2886">
        <v>60</v>
      </c>
      <c r="U2886">
        <v>24</v>
      </c>
      <c r="V2886">
        <v>360</v>
      </c>
      <c r="W2886" s="1" t="s">
        <v>444</v>
      </c>
      <c r="X2886" s="1" t="s">
        <v>445</v>
      </c>
      <c r="Y2886" s="1" t="s">
        <v>74</v>
      </c>
      <c r="Z2886">
        <v>20</v>
      </c>
      <c r="AA2886" s="2">
        <v>45664</v>
      </c>
      <c r="AB2886">
        <v>309162.82</v>
      </c>
      <c r="AC2886">
        <v>398354.58</v>
      </c>
      <c r="AD2886">
        <v>34626235.840000004</v>
      </c>
      <c r="AE2886" s="1" t="s">
        <v>55</v>
      </c>
      <c r="AF2886" s="2">
        <v>46189</v>
      </c>
      <c r="AG2886" s="2">
        <v>45679</v>
      </c>
      <c r="AH2886" s="2"/>
      <c r="AI2886" s="1" t="s">
        <v>91</v>
      </c>
      <c r="AJ2886" s="1" t="s">
        <v>92</v>
      </c>
    </row>
    <row r="2887" spans="1:36">
      <c r="A2887" s="1" t="s">
        <v>16075</v>
      </c>
      <c r="B2887" s="1" t="s">
        <v>16076</v>
      </c>
      <c r="C2887" s="1" t="s">
        <v>16077</v>
      </c>
      <c r="D2887" s="1" t="s">
        <v>348</v>
      </c>
      <c r="E2887" s="1" t="s">
        <v>134</v>
      </c>
      <c r="F2887" s="1" t="s">
        <v>135</v>
      </c>
      <c r="G2887" s="1" t="s">
        <v>136</v>
      </c>
      <c r="H2887" s="1" t="s">
        <v>137</v>
      </c>
      <c r="I2887" s="1" t="s">
        <v>44</v>
      </c>
      <c r="J2887" t="s">
        <v>82</v>
      </c>
      <c r="K2887" t="s">
        <v>83</v>
      </c>
      <c r="L2887" s="1" t="s">
        <v>4807</v>
      </c>
      <c r="M2887" s="1" t="s">
        <v>114</v>
      </c>
      <c r="N2887" s="1" t="s">
        <v>278</v>
      </c>
      <c r="O2887" s="1" t="s">
        <v>16078</v>
      </c>
      <c r="P2887" s="1" t="s">
        <v>16079</v>
      </c>
      <c r="Q2887">
        <v>-1</v>
      </c>
      <c r="R2887">
        <v>11</v>
      </c>
      <c r="S2887">
        <v>373</v>
      </c>
      <c r="T2887">
        <v>50</v>
      </c>
      <c r="U2887">
        <v>20</v>
      </c>
      <c r="V2887">
        <v>400</v>
      </c>
      <c r="W2887" s="1" t="s">
        <v>151</v>
      </c>
      <c r="X2887" s="1" t="s">
        <v>152</v>
      </c>
      <c r="Y2887" s="1" t="s">
        <v>153</v>
      </c>
      <c r="Z2887">
        <v>39</v>
      </c>
      <c r="AA2887" s="2">
        <v>46011</v>
      </c>
      <c r="AB2887">
        <v>29238.86</v>
      </c>
      <c r="AC2887">
        <v>37954.78</v>
      </c>
      <c r="AD2887">
        <v>11227722.24</v>
      </c>
      <c r="AE2887" s="1" t="s">
        <v>55</v>
      </c>
      <c r="AF2887" s="2">
        <v>46162</v>
      </c>
      <c r="AG2887" s="2">
        <v>46012</v>
      </c>
      <c r="AH2887" s="2">
        <v>46663</v>
      </c>
      <c r="AI2887" s="1" t="s">
        <v>91</v>
      </c>
      <c r="AJ2887" s="1" t="s">
        <v>92</v>
      </c>
    </row>
    <row r="2888" spans="1:36">
      <c r="A2888" s="1" t="s">
        <v>16080</v>
      </c>
      <c r="B2888" s="1" t="s">
        <v>16081</v>
      </c>
      <c r="C2888" s="1" t="s">
        <v>16082</v>
      </c>
      <c r="D2888" s="1" t="s">
        <v>216</v>
      </c>
      <c r="E2888" s="1" t="s">
        <v>134</v>
      </c>
      <c r="F2888" s="1" t="s">
        <v>217</v>
      </c>
      <c r="G2888" s="1" t="s">
        <v>487</v>
      </c>
      <c r="H2888" s="1" t="s">
        <v>43</v>
      </c>
      <c r="I2888" s="1" t="s">
        <v>44</v>
      </c>
      <c r="J2888" t="s">
        <v>65</v>
      </c>
      <c r="K2888" t="s">
        <v>66</v>
      </c>
      <c r="L2888" s="1" t="s">
        <v>171</v>
      </c>
      <c r="M2888" s="1" t="s">
        <v>100</v>
      </c>
      <c r="N2888" s="1" t="s">
        <v>49</v>
      </c>
      <c r="O2888" s="1" t="s">
        <v>16083</v>
      </c>
      <c r="P2888" s="1" t="s">
        <v>16084</v>
      </c>
      <c r="Q2888">
        <v>292</v>
      </c>
      <c r="R2888">
        <v>63</v>
      </c>
      <c r="S2888">
        <v>229</v>
      </c>
      <c r="T2888">
        <v>100</v>
      </c>
      <c r="U2888">
        <v>30</v>
      </c>
      <c r="V2888">
        <v>1000</v>
      </c>
      <c r="W2888" s="1" t="s">
        <v>181</v>
      </c>
      <c r="X2888" s="1" t="s">
        <v>182</v>
      </c>
      <c r="Y2888" s="1" t="s">
        <v>54</v>
      </c>
      <c r="Z2888">
        <v>11</v>
      </c>
      <c r="AA2888" s="2">
        <v>46150</v>
      </c>
      <c r="AB2888">
        <v>491782.61</v>
      </c>
      <c r="AC2888">
        <v>641994.93999999994</v>
      </c>
      <c r="AD2888">
        <v>143600522.09999999</v>
      </c>
      <c r="AE2888" s="1" t="s">
        <v>55</v>
      </c>
      <c r="AF2888" s="2">
        <v>46153</v>
      </c>
      <c r="AG2888" s="2">
        <v>46164</v>
      </c>
      <c r="AH2888" s="2"/>
      <c r="AI2888" s="1" t="s">
        <v>91</v>
      </c>
      <c r="AJ2888" s="1" t="s">
        <v>92</v>
      </c>
    </row>
    <row r="2889" spans="1:36">
      <c r="A2889" s="1" t="s">
        <v>16085</v>
      </c>
      <c r="B2889" s="1" t="s">
        <v>16086</v>
      </c>
      <c r="C2889" s="1" t="s">
        <v>16087</v>
      </c>
      <c r="D2889" s="1" t="s">
        <v>109</v>
      </c>
      <c r="E2889" s="1" t="s">
        <v>110</v>
      </c>
      <c r="F2889" s="1" t="s">
        <v>111</v>
      </c>
      <c r="G2889" s="1" t="s">
        <v>112</v>
      </c>
      <c r="H2889" s="1" t="s">
        <v>43</v>
      </c>
      <c r="I2889" s="1" t="s">
        <v>44</v>
      </c>
      <c r="J2889" t="s">
        <v>45</v>
      </c>
      <c r="K2889" t="s">
        <v>46</v>
      </c>
      <c r="L2889" s="1" t="s">
        <v>6868</v>
      </c>
      <c r="M2889" s="1" t="s">
        <v>168</v>
      </c>
      <c r="N2889" s="1" t="s">
        <v>203</v>
      </c>
      <c r="O2889" s="1" t="s">
        <v>16088</v>
      </c>
      <c r="P2889" s="1" t="s">
        <v>16089</v>
      </c>
      <c r="Q2889">
        <v>433</v>
      </c>
      <c r="R2889">
        <v>63</v>
      </c>
      <c r="S2889">
        <v>370</v>
      </c>
      <c r="T2889">
        <v>60</v>
      </c>
      <c r="U2889">
        <v>18</v>
      </c>
      <c r="V2889">
        <v>360</v>
      </c>
      <c r="W2889" s="1" t="s">
        <v>52</v>
      </c>
      <c r="X2889" s="1" t="s">
        <v>53</v>
      </c>
      <c r="Y2889" s="1" t="s">
        <v>54</v>
      </c>
      <c r="Z2889">
        <v>3</v>
      </c>
      <c r="AA2889" s="2">
        <v>45815</v>
      </c>
      <c r="AB2889">
        <v>66943.210000000006</v>
      </c>
      <c r="AC2889">
        <v>85571.82</v>
      </c>
      <c r="AD2889">
        <v>28986409.93</v>
      </c>
      <c r="AE2889" s="1" t="s">
        <v>55</v>
      </c>
      <c r="AF2889" s="2">
        <v>46151</v>
      </c>
      <c r="AG2889" s="2">
        <v>45826</v>
      </c>
      <c r="AH2889" s="2"/>
      <c r="AI2889" s="1" t="s">
        <v>410</v>
      </c>
      <c r="AJ2889" s="1" t="s">
        <v>92</v>
      </c>
    </row>
    <row r="2890" spans="1:36">
      <c r="A2890" s="1" t="s">
        <v>16090</v>
      </c>
      <c r="B2890" s="1" t="s">
        <v>16091</v>
      </c>
      <c r="C2890" s="1" t="s">
        <v>16092</v>
      </c>
      <c r="D2890" s="1" t="s">
        <v>371</v>
      </c>
      <c r="E2890" s="1" t="s">
        <v>62</v>
      </c>
      <c r="F2890" s="1" t="s">
        <v>111</v>
      </c>
      <c r="G2890" s="1" t="s">
        <v>187</v>
      </c>
      <c r="H2890" s="1" t="s">
        <v>43</v>
      </c>
      <c r="I2890" s="1" t="s">
        <v>44</v>
      </c>
      <c r="J2890" t="s">
        <v>45</v>
      </c>
      <c r="K2890" t="s">
        <v>46</v>
      </c>
      <c r="L2890" s="1" t="s">
        <v>15073</v>
      </c>
      <c r="M2890" s="1" t="s">
        <v>114</v>
      </c>
      <c r="N2890" s="1" t="s">
        <v>194</v>
      </c>
      <c r="O2890" s="1" t="s">
        <v>16093</v>
      </c>
      <c r="P2890" s="1" t="s">
        <v>16094</v>
      </c>
      <c r="Q2890">
        <v>32</v>
      </c>
      <c r="R2890">
        <v>11</v>
      </c>
      <c r="S2890">
        <v>21</v>
      </c>
      <c r="T2890">
        <v>25</v>
      </c>
      <c r="U2890">
        <v>10</v>
      </c>
      <c r="V2890">
        <v>125</v>
      </c>
      <c r="W2890" s="1" t="s">
        <v>151</v>
      </c>
      <c r="X2890" s="1" t="s">
        <v>152</v>
      </c>
      <c r="Y2890" s="1" t="s">
        <v>153</v>
      </c>
      <c r="Z2890">
        <v>35</v>
      </c>
      <c r="AA2890" s="2">
        <v>45897</v>
      </c>
      <c r="AB2890">
        <v>212649.48</v>
      </c>
      <c r="AC2890">
        <v>303514.69</v>
      </c>
      <c r="AD2890">
        <v>6804783.3600000003</v>
      </c>
      <c r="AE2890" s="1" t="s">
        <v>55</v>
      </c>
      <c r="AF2890" s="2">
        <v>46159</v>
      </c>
      <c r="AG2890" s="2">
        <v>45899</v>
      </c>
      <c r="AH2890" s="2"/>
      <c r="AI2890" s="1" t="s">
        <v>91</v>
      </c>
      <c r="AJ2890" s="1" t="s">
        <v>92</v>
      </c>
    </row>
    <row r="2891" spans="1:36">
      <c r="A2891" s="1" t="s">
        <v>16095</v>
      </c>
      <c r="B2891" s="1" t="s">
        <v>16096</v>
      </c>
      <c r="C2891" s="1" t="s">
        <v>16097</v>
      </c>
      <c r="D2891" s="1" t="s">
        <v>494</v>
      </c>
      <c r="E2891" s="1" t="s">
        <v>79</v>
      </c>
      <c r="F2891" s="1" t="s">
        <v>363</v>
      </c>
      <c r="G2891" s="1" t="s">
        <v>434</v>
      </c>
      <c r="H2891" s="1" t="s">
        <v>43</v>
      </c>
      <c r="I2891" s="1" t="s">
        <v>44</v>
      </c>
      <c r="J2891" t="s">
        <v>65</v>
      </c>
      <c r="K2891" t="s">
        <v>66</v>
      </c>
      <c r="L2891" s="1" t="s">
        <v>16098</v>
      </c>
      <c r="M2891" s="1" t="s">
        <v>168</v>
      </c>
      <c r="N2891" s="1" t="s">
        <v>203</v>
      </c>
      <c r="O2891" s="1" t="s">
        <v>16099</v>
      </c>
      <c r="P2891" s="1" t="s">
        <v>16100</v>
      </c>
      <c r="Q2891">
        <v>537</v>
      </c>
      <c r="R2891">
        <v>112</v>
      </c>
      <c r="S2891">
        <v>425</v>
      </c>
      <c r="T2891">
        <v>60</v>
      </c>
      <c r="U2891">
        <v>24</v>
      </c>
      <c r="V2891">
        <v>600</v>
      </c>
      <c r="W2891" s="1" t="s">
        <v>229</v>
      </c>
      <c r="X2891" s="1" t="s">
        <v>230</v>
      </c>
      <c r="Y2891" s="1" t="s">
        <v>153</v>
      </c>
      <c r="Z2891">
        <v>30</v>
      </c>
      <c r="AA2891" s="2">
        <v>45901</v>
      </c>
      <c r="AB2891">
        <v>43862.79</v>
      </c>
      <c r="AC2891">
        <v>59371.42</v>
      </c>
      <c r="AD2891">
        <v>23554318.23</v>
      </c>
      <c r="AE2891" s="1" t="s">
        <v>55</v>
      </c>
      <c r="AF2891" s="2">
        <v>46201</v>
      </c>
      <c r="AG2891" s="2">
        <v>45908</v>
      </c>
      <c r="AH2891" s="2"/>
      <c r="AI2891" s="1" t="s">
        <v>91</v>
      </c>
      <c r="AJ2891" s="1" t="s">
        <v>92</v>
      </c>
    </row>
    <row r="2892" spans="1:36">
      <c r="A2892" s="1" t="s">
        <v>16101</v>
      </c>
      <c r="B2892" s="1" t="s">
        <v>16102</v>
      </c>
      <c r="C2892" s="1" t="s">
        <v>16103</v>
      </c>
      <c r="D2892" s="1" t="s">
        <v>2078</v>
      </c>
      <c r="E2892" s="1" t="s">
        <v>243</v>
      </c>
      <c r="F2892" s="1" t="s">
        <v>244</v>
      </c>
      <c r="G2892" s="1" t="s">
        <v>778</v>
      </c>
      <c r="H2892" s="1" t="s">
        <v>43</v>
      </c>
      <c r="I2892" s="1" t="s">
        <v>201</v>
      </c>
      <c r="J2892" t="s">
        <v>45</v>
      </c>
      <c r="K2892" t="s">
        <v>46</v>
      </c>
      <c r="L2892" s="1" t="s">
        <v>12592</v>
      </c>
      <c r="M2892" s="1" t="s">
        <v>139</v>
      </c>
      <c r="N2892" s="1" t="s">
        <v>236</v>
      </c>
      <c r="O2892" s="1" t="s">
        <v>16104</v>
      </c>
      <c r="P2892" s="1" t="s">
        <v>16105</v>
      </c>
      <c r="Q2892">
        <v>374</v>
      </c>
      <c r="R2892">
        <v>13</v>
      </c>
      <c r="S2892">
        <v>361</v>
      </c>
      <c r="T2892">
        <v>75</v>
      </c>
      <c r="U2892">
        <v>30</v>
      </c>
      <c r="V2892">
        <v>375</v>
      </c>
      <c r="W2892" s="1" t="s">
        <v>259</v>
      </c>
      <c r="X2892" s="1" t="s">
        <v>260</v>
      </c>
      <c r="Y2892" s="1" t="s">
        <v>54</v>
      </c>
      <c r="Z2892">
        <v>8</v>
      </c>
      <c r="AA2892" s="2">
        <v>45928</v>
      </c>
      <c r="AB2892">
        <v>247014.89</v>
      </c>
      <c r="AC2892">
        <v>345949.46</v>
      </c>
      <c r="AD2892">
        <v>92383568.859999999</v>
      </c>
      <c r="AE2892" s="1" t="s">
        <v>55</v>
      </c>
      <c r="AF2892" s="2">
        <v>46169</v>
      </c>
      <c r="AG2892" s="2">
        <v>45934</v>
      </c>
      <c r="AH2892" s="2"/>
      <c r="AI2892" s="1" t="s">
        <v>91</v>
      </c>
      <c r="AJ2892" s="1" t="s">
        <v>92</v>
      </c>
    </row>
    <row r="2893" spans="1:36">
      <c r="A2893" s="1" t="s">
        <v>16106</v>
      </c>
      <c r="B2893" s="1" t="s">
        <v>16107</v>
      </c>
      <c r="C2893" s="1" t="s">
        <v>16108</v>
      </c>
      <c r="D2893" s="1" t="s">
        <v>355</v>
      </c>
      <c r="E2893" s="1" t="s">
        <v>62</v>
      </c>
      <c r="F2893" s="1" t="s">
        <v>123</v>
      </c>
      <c r="G2893" s="1" t="s">
        <v>200</v>
      </c>
      <c r="H2893" s="1" t="s">
        <v>43</v>
      </c>
      <c r="I2893" s="1" t="s">
        <v>44</v>
      </c>
      <c r="J2893" t="s">
        <v>82</v>
      </c>
      <c r="K2893" t="s">
        <v>83</v>
      </c>
      <c r="L2893" s="1" t="s">
        <v>2689</v>
      </c>
      <c r="M2893" s="1" t="s">
        <v>139</v>
      </c>
      <c r="N2893" s="1" t="s">
        <v>49</v>
      </c>
      <c r="O2893" s="1" t="s">
        <v>16109</v>
      </c>
      <c r="P2893" s="1" t="s">
        <v>10410</v>
      </c>
      <c r="Q2893">
        <v>78</v>
      </c>
      <c r="R2893">
        <v>13</v>
      </c>
      <c r="S2893">
        <v>65</v>
      </c>
      <c r="T2893">
        <v>15</v>
      </c>
      <c r="U2893">
        <v>6</v>
      </c>
      <c r="V2893">
        <v>150</v>
      </c>
      <c r="W2893" s="1" t="s">
        <v>88</v>
      </c>
      <c r="X2893" s="1" t="s">
        <v>89</v>
      </c>
      <c r="Y2893" s="1" t="s">
        <v>90</v>
      </c>
      <c r="Z2893">
        <v>26</v>
      </c>
      <c r="AA2893" s="2">
        <v>45965</v>
      </c>
      <c r="AB2893">
        <v>159826.53</v>
      </c>
      <c r="AC2893">
        <v>215420.96</v>
      </c>
      <c r="AD2893">
        <v>12466469.34</v>
      </c>
      <c r="AE2893" s="1" t="s">
        <v>55</v>
      </c>
      <c r="AF2893" s="2">
        <v>46160</v>
      </c>
      <c r="AG2893" s="2">
        <v>45966</v>
      </c>
      <c r="AH2893" s="2"/>
      <c r="AI2893" s="1" t="s">
        <v>91</v>
      </c>
      <c r="AJ2893" s="1" t="s">
        <v>92</v>
      </c>
    </row>
    <row r="2894" spans="1:36">
      <c r="A2894" s="1" t="s">
        <v>16110</v>
      </c>
      <c r="B2894" s="1" t="s">
        <v>16111</v>
      </c>
      <c r="C2894" s="1" t="s">
        <v>16112</v>
      </c>
      <c r="D2894" s="1" t="s">
        <v>39</v>
      </c>
      <c r="E2894" s="1" t="s">
        <v>40</v>
      </c>
      <c r="F2894" s="1" t="s">
        <v>41</v>
      </c>
      <c r="G2894" s="1" t="s">
        <v>147</v>
      </c>
      <c r="H2894" s="1" t="s">
        <v>43</v>
      </c>
      <c r="I2894" s="1" t="s">
        <v>44</v>
      </c>
      <c r="J2894" t="s">
        <v>82</v>
      </c>
      <c r="K2894" t="s">
        <v>83</v>
      </c>
      <c r="L2894" s="1" t="s">
        <v>13954</v>
      </c>
      <c r="M2894" s="1" t="s">
        <v>126</v>
      </c>
      <c r="N2894" s="1" t="s">
        <v>101</v>
      </c>
      <c r="O2894" s="1" t="s">
        <v>16113</v>
      </c>
      <c r="P2894" s="1" t="s">
        <v>16114</v>
      </c>
      <c r="Q2894">
        <v>18</v>
      </c>
      <c r="R2894">
        <v>6</v>
      </c>
      <c r="S2894">
        <v>12</v>
      </c>
      <c r="T2894">
        <v>40</v>
      </c>
      <c r="U2894">
        <v>16</v>
      </c>
      <c r="V2894">
        <v>320</v>
      </c>
      <c r="W2894" s="1" t="s">
        <v>151</v>
      </c>
      <c r="X2894" s="1" t="s">
        <v>152</v>
      </c>
      <c r="Y2894" s="1" t="s">
        <v>153</v>
      </c>
      <c r="Z2894">
        <v>33</v>
      </c>
      <c r="AA2894" s="2">
        <v>45795</v>
      </c>
      <c r="AB2894">
        <v>135517.07</v>
      </c>
      <c r="AC2894">
        <v>179841.62</v>
      </c>
      <c r="AD2894">
        <v>2439307.2599999998</v>
      </c>
      <c r="AE2894" s="1" t="s">
        <v>55</v>
      </c>
      <c r="AF2894" s="2">
        <v>46192</v>
      </c>
      <c r="AG2894" s="2">
        <v>45810</v>
      </c>
      <c r="AH2894" s="2"/>
      <c r="AI2894" s="1" t="s">
        <v>129</v>
      </c>
      <c r="AJ2894" s="1" t="s">
        <v>57</v>
      </c>
    </row>
    <row r="2895" spans="1:36">
      <c r="A2895" s="1" t="s">
        <v>16115</v>
      </c>
      <c r="B2895" s="1" t="s">
        <v>16116</v>
      </c>
      <c r="C2895" s="1" t="s">
        <v>16117</v>
      </c>
      <c r="D2895" s="1" t="s">
        <v>284</v>
      </c>
      <c r="E2895" s="1" t="s">
        <v>186</v>
      </c>
      <c r="F2895" s="1" t="s">
        <v>80</v>
      </c>
      <c r="G2895" s="1" t="s">
        <v>176</v>
      </c>
      <c r="H2895" s="1" t="s">
        <v>43</v>
      </c>
      <c r="I2895" s="1" t="s">
        <v>44</v>
      </c>
      <c r="J2895" t="s">
        <v>65</v>
      </c>
      <c r="K2895" t="s">
        <v>66</v>
      </c>
      <c r="L2895" s="1" t="s">
        <v>4429</v>
      </c>
      <c r="M2895" s="1" t="s">
        <v>68</v>
      </c>
      <c r="N2895" s="1" t="s">
        <v>203</v>
      </c>
      <c r="O2895" s="1" t="s">
        <v>16118</v>
      </c>
      <c r="P2895" s="1" t="s">
        <v>16119</v>
      </c>
      <c r="Q2895">
        <v>296</v>
      </c>
      <c r="R2895">
        <v>42</v>
      </c>
      <c r="S2895">
        <v>254</v>
      </c>
      <c r="T2895">
        <v>40</v>
      </c>
      <c r="U2895">
        <v>16</v>
      </c>
      <c r="V2895">
        <v>320</v>
      </c>
      <c r="W2895" s="1" t="s">
        <v>52</v>
      </c>
      <c r="X2895" s="1" t="s">
        <v>53</v>
      </c>
      <c r="Y2895" s="1" t="s">
        <v>54</v>
      </c>
      <c r="Z2895">
        <v>6</v>
      </c>
      <c r="AA2895" s="2">
        <v>45722</v>
      </c>
      <c r="AB2895">
        <v>1146485.3</v>
      </c>
      <c r="AC2895">
        <v>1569310.79</v>
      </c>
      <c r="AD2895">
        <v>339359648.80000001</v>
      </c>
      <c r="AE2895" s="1" t="s">
        <v>55</v>
      </c>
      <c r="AF2895" s="2">
        <v>46175</v>
      </c>
      <c r="AG2895" s="2">
        <v>45735</v>
      </c>
      <c r="AH2895" s="2"/>
      <c r="AI2895" s="1" t="s">
        <v>91</v>
      </c>
      <c r="AJ2895" s="1" t="s">
        <v>92</v>
      </c>
    </row>
    <row r="2896" spans="1:36">
      <c r="A2896" s="1" t="s">
        <v>16120</v>
      </c>
      <c r="B2896" s="1" t="s">
        <v>16121</v>
      </c>
      <c r="C2896" s="1" t="s">
        <v>16122</v>
      </c>
      <c r="D2896" s="1" t="s">
        <v>303</v>
      </c>
      <c r="E2896" s="1" t="s">
        <v>146</v>
      </c>
      <c r="F2896" s="1" t="s">
        <v>63</v>
      </c>
      <c r="G2896" s="1" t="s">
        <v>304</v>
      </c>
      <c r="H2896" s="1" t="s">
        <v>43</v>
      </c>
      <c r="I2896" s="1" t="s">
        <v>44</v>
      </c>
      <c r="J2896" t="s">
        <v>45</v>
      </c>
      <c r="K2896" t="s">
        <v>46</v>
      </c>
      <c r="L2896" s="1" t="s">
        <v>16123</v>
      </c>
      <c r="M2896" s="1" t="s">
        <v>68</v>
      </c>
      <c r="N2896" s="1" t="s">
        <v>178</v>
      </c>
      <c r="O2896" s="1" t="s">
        <v>16124</v>
      </c>
      <c r="P2896" s="1" t="s">
        <v>16125</v>
      </c>
      <c r="Q2896">
        <v>123</v>
      </c>
      <c r="R2896">
        <v>31</v>
      </c>
      <c r="S2896">
        <v>92</v>
      </c>
      <c r="T2896">
        <v>15</v>
      </c>
      <c r="U2896">
        <v>6</v>
      </c>
      <c r="V2896">
        <v>90</v>
      </c>
      <c r="W2896" s="1" t="s">
        <v>259</v>
      </c>
      <c r="X2896" s="1" t="s">
        <v>260</v>
      </c>
      <c r="Y2896" s="1" t="s">
        <v>54</v>
      </c>
      <c r="Z2896">
        <v>7</v>
      </c>
      <c r="AA2896" s="2">
        <v>45707</v>
      </c>
      <c r="AB2896">
        <v>22298.04</v>
      </c>
      <c r="AC2896">
        <v>30343.279999999999</v>
      </c>
      <c r="AD2896">
        <v>2742658.92</v>
      </c>
      <c r="AE2896" s="1" t="s">
        <v>55</v>
      </c>
      <c r="AF2896" s="2">
        <v>46156</v>
      </c>
      <c r="AG2896" s="2">
        <v>45722</v>
      </c>
      <c r="AH2896" s="2">
        <v>46562</v>
      </c>
      <c r="AI2896" s="1" t="s">
        <v>410</v>
      </c>
      <c r="AJ2896" s="1" t="s">
        <v>92</v>
      </c>
    </row>
    <row r="2897" spans="1:36">
      <c r="A2897" s="1" t="s">
        <v>16126</v>
      </c>
      <c r="B2897" s="1" t="s">
        <v>16127</v>
      </c>
      <c r="C2897" s="1" t="s">
        <v>16128</v>
      </c>
      <c r="D2897" s="1" t="s">
        <v>121</v>
      </c>
      <c r="E2897" s="1" t="s">
        <v>122</v>
      </c>
      <c r="F2897" s="1" t="s">
        <v>123</v>
      </c>
      <c r="G2897" s="1" t="s">
        <v>124</v>
      </c>
      <c r="H2897" s="1" t="s">
        <v>43</v>
      </c>
      <c r="I2897" s="1" t="s">
        <v>44</v>
      </c>
      <c r="J2897" t="s">
        <v>45</v>
      </c>
      <c r="K2897" t="s">
        <v>46</v>
      </c>
      <c r="L2897" s="1" t="s">
        <v>16129</v>
      </c>
      <c r="M2897" s="1" t="s">
        <v>48</v>
      </c>
      <c r="N2897" s="1" t="s">
        <v>236</v>
      </c>
      <c r="O2897" s="1" t="s">
        <v>16130</v>
      </c>
      <c r="P2897" s="1" t="s">
        <v>16131</v>
      </c>
      <c r="Q2897">
        <v>473</v>
      </c>
      <c r="R2897">
        <v>89</v>
      </c>
      <c r="S2897">
        <v>384</v>
      </c>
      <c r="T2897">
        <v>40</v>
      </c>
      <c r="U2897">
        <v>12</v>
      </c>
      <c r="V2897">
        <v>400</v>
      </c>
      <c r="W2897" s="1" t="s">
        <v>151</v>
      </c>
      <c r="X2897" s="1" t="s">
        <v>152</v>
      </c>
      <c r="Y2897" s="1" t="s">
        <v>153</v>
      </c>
      <c r="Z2897">
        <v>36</v>
      </c>
      <c r="AA2897" s="2">
        <v>46173</v>
      </c>
      <c r="AB2897">
        <v>341685.08</v>
      </c>
      <c r="AC2897">
        <v>480507.72</v>
      </c>
      <c r="AD2897">
        <v>161617042.80000001</v>
      </c>
      <c r="AE2897" s="1" t="s">
        <v>55</v>
      </c>
      <c r="AF2897" s="2">
        <v>46185</v>
      </c>
      <c r="AG2897" s="2">
        <v>46183</v>
      </c>
      <c r="AH2897" s="2"/>
      <c r="AI2897" s="1" t="s">
        <v>410</v>
      </c>
      <c r="AJ2897" s="1" t="s">
        <v>92</v>
      </c>
    </row>
    <row r="2898" spans="1:36">
      <c r="A2898" s="1" t="s">
        <v>16132</v>
      </c>
      <c r="B2898" s="1" t="s">
        <v>16133</v>
      </c>
      <c r="C2898" s="1" t="s">
        <v>16134</v>
      </c>
      <c r="D2898" s="1" t="s">
        <v>785</v>
      </c>
      <c r="E2898" s="1" t="s">
        <v>146</v>
      </c>
      <c r="F2898" s="1" t="s">
        <v>41</v>
      </c>
      <c r="G2898" s="1" t="s">
        <v>786</v>
      </c>
      <c r="H2898" s="1" t="s">
        <v>43</v>
      </c>
      <c r="I2898" s="1" t="s">
        <v>44</v>
      </c>
      <c r="J2898" t="s">
        <v>65</v>
      </c>
      <c r="K2898" t="s">
        <v>66</v>
      </c>
      <c r="L2898" s="1" t="s">
        <v>2958</v>
      </c>
      <c r="M2898" s="1" t="s">
        <v>100</v>
      </c>
      <c r="N2898" s="1" t="s">
        <v>115</v>
      </c>
      <c r="O2898" s="1" t="s">
        <v>16135</v>
      </c>
      <c r="P2898" s="1" t="s">
        <v>16136</v>
      </c>
      <c r="Q2898">
        <v>0</v>
      </c>
      <c r="R2898">
        <v>0</v>
      </c>
      <c r="S2898">
        <v>0</v>
      </c>
      <c r="T2898">
        <v>10</v>
      </c>
      <c r="U2898">
        <v>3</v>
      </c>
      <c r="V2898">
        <v>100</v>
      </c>
      <c r="W2898" s="1" t="s">
        <v>52</v>
      </c>
      <c r="X2898" s="1" t="s">
        <v>53</v>
      </c>
      <c r="Y2898" s="1" t="s">
        <v>54</v>
      </c>
      <c r="Z2898">
        <v>4</v>
      </c>
      <c r="AA2898" s="2">
        <v>46027</v>
      </c>
      <c r="AB2898">
        <v>83685.100000000006</v>
      </c>
      <c r="AC2898">
        <v>121438.41</v>
      </c>
      <c r="AD2898">
        <v>0</v>
      </c>
      <c r="AE2898" s="1" t="s">
        <v>55</v>
      </c>
      <c r="AF2898" s="2">
        <v>46198</v>
      </c>
      <c r="AG2898" s="2">
        <v>46042</v>
      </c>
      <c r="AH2898" s="2"/>
      <c r="AI2898" s="1" t="s">
        <v>56</v>
      </c>
      <c r="AJ2898" s="1" t="s">
        <v>57</v>
      </c>
    </row>
    <row r="2899" spans="1:36">
      <c r="A2899" s="1" t="s">
        <v>16137</v>
      </c>
      <c r="B2899" s="1" t="s">
        <v>16138</v>
      </c>
      <c r="C2899" s="1" t="s">
        <v>16139</v>
      </c>
      <c r="D2899" s="1" t="s">
        <v>713</v>
      </c>
      <c r="E2899" s="1" t="s">
        <v>714</v>
      </c>
      <c r="F2899" s="1" t="s">
        <v>97</v>
      </c>
      <c r="G2899" s="1" t="s">
        <v>715</v>
      </c>
      <c r="H2899" s="1" t="s">
        <v>43</v>
      </c>
      <c r="I2899" s="1" t="s">
        <v>44</v>
      </c>
      <c r="J2899" t="s">
        <v>65</v>
      </c>
      <c r="K2899" t="s">
        <v>66</v>
      </c>
      <c r="L2899" s="1" t="s">
        <v>16140</v>
      </c>
      <c r="M2899" s="1" t="s">
        <v>168</v>
      </c>
      <c r="N2899" s="1" t="s">
        <v>278</v>
      </c>
      <c r="O2899" s="1" t="s">
        <v>16141</v>
      </c>
      <c r="P2899" s="1" t="s">
        <v>16142</v>
      </c>
      <c r="Q2899">
        <v>35</v>
      </c>
      <c r="R2899">
        <v>1</v>
      </c>
      <c r="S2899">
        <v>34</v>
      </c>
      <c r="T2899">
        <v>20</v>
      </c>
      <c r="U2899">
        <v>10</v>
      </c>
      <c r="V2899">
        <v>80</v>
      </c>
      <c r="W2899" s="1" t="s">
        <v>72</v>
      </c>
      <c r="X2899" s="1" t="s">
        <v>73</v>
      </c>
      <c r="Y2899" s="1" t="s">
        <v>74</v>
      </c>
      <c r="Z2899">
        <v>14</v>
      </c>
      <c r="AA2899" s="2">
        <v>45751</v>
      </c>
      <c r="AB2899">
        <v>159762.70000000001</v>
      </c>
      <c r="AC2899">
        <v>227719.48</v>
      </c>
      <c r="AD2899">
        <v>5591694.5</v>
      </c>
      <c r="AE2899" s="1" t="s">
        <v>55</v>
      </c>
      <c r="AF2899" s="2">
        <v>46158</v>
      </c>
      <c r="AG2899" s="2">
        <v>45759</v>
      </c>
      <c r="AH2899" s="2"/>
      <c r="AI2899" s="1" t="s">
        <v>91</v>
      </c>
      <c r="AJ2899" s="1" t="s">
        <v>92</v>
      </c>
    </row>
    <row r="2900" spans="1:36">
      <c r="A2900" s="1" t="s">
        <v>16143</v>
      </c>
      <c r="B2900" s="1" t="s">
        <v>16144</v>
      </c>
      <c r="C2900" s="1" t="s">
        <v>16145</v>
      </c>
      <c r="D2900" s="1" t="s">
        <v>378</v>
      </c>
      <c r="E2900" s="1" t="s">
        <v>110</v>
      </c>
      <c r="F2900" s="1" t="s">
        <v>63</v>
      </c>
      <c r="G2900" s="1" t="s">
        <v>64</v>
      </c>
      <c r="H2900" s="1" t="s">
        <v>43</v>
      </c>
      <c r="I2900" s="1" t="s">
        <v>44</v>
      </c>
      <c r="J2900" t="s">
        <v>65</v>
      </c>
      <c r="K2900" t="s">
        <v>66</v>
      </c>
      <c r="L2900" s="1" t="s">
        <v>16146</v>
      </c>
      <c r="M2900" s="1" t="s">
        <v>139</v>
      </c>
      <c r="N2900" s="1" t="s">
        <v>194</v>
      </c>
      <c r="O2900" s="1" t="s">
        <v>16147</v>
      </c>
      <c r="P2900" s="1" t="s">
        <v>16148</v>
      </c>
      <c r="Q2900">
        <v>210</v>
      </c>
      <c r="R2900">
        <v>54</v>
      </c>
      <c r="S2900">
        <v>156</v>
      </c>
      <c r="T2900">
        <v>40</v>
      </c>
      <c r="U2900">
        <v>12</v>
      </c>
      <c r="V2900">
        <v>240</v>
      </c>
      <c r="W2900" s="1" t="s">
        <v>181</v>
      </c>
      <c r="X2900" s="1" t="s">
        <v>182</v>
      </c>
      <c r="Y2900" s="1" t="s">
        <v>54</v>
      </c>
      <c r="Z2900">
        <v>12</v>
      </c>
      <c r="AA2900" s="2">
        <v>45861</v>
      </c>
      <c r="AB2900">
        <v>50746.39</v>
      </c>
      <c r="AC2900">
        <v>73918.539999999994</v>
      </c>
      <c r="AD2900">
        <v>10656741.9</v>
      </c>
      <c r="AE2900" s="1" t="s">
        <v>55</v>
      </c>
      <c r="AF2900" s="2">
        <v>46145</v>
      </c>
      <c r="AG2900" s="2">
        <v>45868</v>
      </c>
      <c r="AH2900" s="2">
        <v>46418</v>
      </c>
      <c r="AI2900" s="1" t="s">
        <v>91</v>
      </c>
      <c r="AJ2900" s="1" t="s">
        <v>92</v>
      </c>
    </row>
    <row r="2901" spans="1:36">
      <c r="A2901" s="1" t="s">
        <v>16149</v>
      </c>
      <c r="B2901" s="1" t="s">
        <v>16150</v>
      </c>
      <c r="C2901" s="1" t="s">
        <v>16151</v>
      </c>
      <c r="D2901" s="1" t="s">
        <v>494</v>
      </c>
      <c r="E2901" s="1" t="s">
        <v>79</v>
      </c>
      <c r="F2901" s="1" t="s">
        <v>363</v>
      </c>
      <c r="G2901" s="1" t="s">
        <v>434</v>
      </c>
      <c r="H2901" s="1" t="s">
        <v>43</v>
      </c>
      <c r="I2901" s="1" t="s">
        <v>44</v>
      </c>
      <c r="J2901" t="s">
        <v>82</v>
      </c>
      <c r="K2901" t="s">
        <v>83</v>
      </c>
      <c r="L2901" s="1" t="s">
        <v>13019</v>
      </c>
      <c r="M2901" s="1" t="s">
        <v>85</v>
      </c>
      <c r="N2901" s="1" t="s">
        <v>101</v>
      </c>
      <c r="O2901" s="1" t="s">
        <v>16152</v>
      </c>
      <c r="P2901" s="1" t="s">
        <v>16153</v>
      </c>
      <c r="Q2901">
        <v>122</v>
      </c>
      <c r="R2901">
        <v>15</v>
      </c>
      <c r="S2901">
        <v>107</v>
      </c>
      <c r="T2901">
        <v>25</v>
      </c>
      <c r="U2901">
        <v>7</v>
      </c>
      <c r="V2901">
        <v>100</v>
      </c>
      <c r="W2901" s="1" t="s">
        <v>308</v>
      </c>
      <c r="X2901" s="1" t="s">
        <v>171</v>
      </c>
      <c r="Y2901" s="1" t="s">
        <v>74</v>
      </c>
      <c r="Z2901">
        <v>25</v>
      </c>
      <c r="AA2901" s="2">
        <v>46179</v>
      </c>
      <c r="AB2901">
        <v>62823.94</v>
      </c>
      <c r="AC2901">
        <v>81108.83</v>
      </c>
      <c r="AD2901">
        <v>7664520.6799999997</v>
      </c>
      <c r="AE2901" s="1" t="s">
        <v>55</v>
      </c>
      <c r="AF2901" s="2">
        <v>46201</v>
      </c>
      <c r="AG2901" s="2">
        <v>46183</v>
      </c>
      <c r="AH2901" s="2"/>
      <c r="AI2901" s="1" t="s">
        <v>410</v>
      </c>
      <c r="AJ2901" s="1" t="s">
        <v>92</v>
      </c>
    </row>
    <row r="2902" spans="1:36">
      <c r="A2902" s="1" t="s">
        <v>16154</v>
      </c>
      <c r="B2902" s="1" t="s">
        <v>16155</v>
      </c>
      <c r="C2902" s="1" t="s">
        <v>16156</v>
      </c>
      <c r="D2902" s="1" t="s">
        <v>320</v>
      </c>
      <c r="E2902" s="1" t="s">
        <v>40</v>
      </c>
      <c r="F2902" s="1" t="s">
        <v>123</v>
      </c>
      <c r="G2902" s="1" t="s">
        <v>200</v>
      </c>
      <c r="H2902" s="1" t="s">
        <v>43</v>
      </c>
      <c r="I2902" s="1" t="s">
        <v>201</v>
      </c>
      <c r="J2902" t="s">
        <v>65</v>
      </c>
      <c r="K2902" t="s">
        <v>66</v>
      </c>
      <c r="L2902" s="1" t="s">
        <v>5040</v>
      </c>
      <c r="M2902" s="1" t="s">
        <v>100</v>
      </c>
      <c r="N2902" s="1" t="s">
        <v>115</v>
      </c>
      <c r="O2902" s="1" t="s">
        <v>16157</v>
      </c>
      <c r="P2902" s="1" t="s">
        <v>16158</v>
      </c>
      <c r="Q2902">
        <v>0</v>
      </c>
      <c r="R2902">
        <v>0</v>
      </c>
      <c r="S2902">
        <v>0</v>
      </c>
      <c r="T2902">
        <v>25</v>
      </c>
      <c r="U2902">
        <v>12</v>
      </c>
      <c r="V2902">
        <v>200</v>
      </c>
      <c r="W2902" s="1" t="s">
        <v>161</v>
      </c>
      <c r="X2902" s="1" t="s">
        <v>171</v>
      </c>
      <c r="Y2902" s="1" t="s">
        <v>54</v>
      </c>
      <c r="Z2902">
        <v>3</v>
      </c>
      <c r="AA2902" s="2">
        <v>45802</v>
      </c>
      <c r="AB2902">
        <v>400845.45</v>
      </c>
      <c r="AC2902">
        <v>469574.09</v>
      </c>
      <c r="AD2902">
        <v>0</v>
      </c>
      <c r="AE2902" s="1" t="s">
        <v>55</v>
      </c>
      <c r="AF2902" s="2">
        <v>46181</v>
      </c>
      <c r="AG2902" s="2">
        <v>45806</v>
      </c>
      <c r="AH2902" s="2"/>
      <c r="AI2902" s="1" t="s">
        <v>56</v>
      </c>
      <c r="AJ2902" s="1" t="s">
        <v>57</v>
      </c>
    </row>
    <row r="2903" spans="1:36">
      <c r="A2903" s="1" t="s">
        <v>16159</v>
      </c>
      <c r="B2903" s="1" t="s">
        <v>16160</v>
      </c>
      <c r="C2903" s="1" t="s">
        <v>16161</v>
      </c>
      <c r="D2903" s="1" t="s">
        <v>362</v>
      </c>
      <c r="E2903" s="1" t="s">
        <v>186</v>
      </c>
      <c r="F2903" s="1" t="s">
        <v>363</v>
      </c>
      <c r="G2903" s="1" t="s">
        <v>495</v>
      </c>
      <c r="H2903" s="1" t="s">
        <v>43</v>
      </c>
      <c r="I2903" s="1" t="s">
        <v>44</v>
      </c>
      <c r="J2903" t="s">
        <v>65</v>
      </c>
      <c r="K2903" t="s">
        <v>66</v>
      </c>
      <c r="L2903" s="1" t="s">
        <v>2126</v>
      </c>
      <c r="M2903" s="1" t="s">
        <v>100</v>
      </c>
      <c r="N2903" s="1" t="s">
        <v>115</v>
      </c>
      <c r="O2903" s="1" t="s">
        <v>16162</v>
      </c>
      <c r="P2903" s="1" t="s">
        <v>16163</v>
      </c>
      <c r="Q2903">
        <v>14</v>
      </c>
      <c r="R2903">
        <v>0</v>
      </c>
      <c r="S2903">
        <v>14</v>
      </c>
      <c r="T2903">
        <v>10</v>
      </c>
      <c r="U2903">
        <v>3</v>
      </c>
      <c r="V2903">
        <v>50</v>
      </c>
      <c r="W2903" s="1" t="s">
        <v>161</v>
      </c>
      <c r="X2903" s="1" t="s">
        <v>162</v>
      </c>
      <c r="Y2903" s="1" t="s">
        <v>54</v>
      </c>
      <c r="Z2903">
        <v>3</v>
      </c>
      <c r="AA2903" s="2">
        <v>46007</v>
      </c>
      <c r="AB2903">
        <v>15631.57</v>
      </c>
      <c r="AC2903">
        <v>20774.919999999998</v>
      </c>
      <c r="AD2903">
        <v>218841.98</v>
      </c>
      <c r="AE2903" s="1" t="s">
        <v>55</v>
      </c>
      <c r="AF2903" s="2">
        <v>46160</v>
      </c>
      <c r="AG2903" s="2">
        <v>46016</v>
      </c>
      <c r="AH2903" s="2"/>
      <c r="AI2903" s="1" t="s">
        <v>91</v>
      </c>
      <c r="AJ2903" s="1" t="s">
        <v>92</v>
      </c>
    </row>
    <row r="2904" spans="1:36">
      <c r="A2904" s="1" t="s">
        <v>16164</v>
      </c>
      <c r="B2904" s="1" t="s">
        <v>16165</v>
      </c>
      <c r="C2904" s="1" t="s">
        <v>16166</v>
      </c>
      <c r="D2904" s="1" t="s">
        <v>175</v>
      </c>
      <c r="E2904" s="1" t="s">
        <v>79</v>
      </c>
      <c r="F2904" s="1" t="s">
        <v>80</v>
      </c>
      <c r="G2904" s="1" t="s">
        <v>81</v>
      </c>
      <c r="H2904" s="1" t="s">
        <v>43</v>
      </c>
      <c r="I2904" s="1" t="s">
        <v>44</v>
      </c>
      <c r="J2904" t="s">
        <v>65</v>
      </c>
      <c r="K2904" t="s">
        <v>66</v>
      </c>
      <c r="L2904" s="1" t="s">
        <v>16167</v>
      </c>
      <c r="M2904" s="1" t="s">
        <v>48</v>
      </c>
      <c r="N2904" s="1" t="s">
        <v>194</v>
      </c>
      <c r="O2904" s="1" t="s">
        <v>16168</v>
      </c>
      <c r="P2904" s="1" t="s">
        <v>16169</v>
      </c>
      <c r="Q2904">
        <v>70</v>
      </c>
      <c r="R2904">
        <v>25</v>
      </c>
      <c r="S2904">
        <v>45</v>
      </c>
      <c r="T2904">
        <v>10</v>
      </c>
      <c r="U2904">
        <v>4</v>
      </c>
      <c r="V2904">
        <v>100</v>
      </c>
      <c r="W2904" s="1" t="s">
        <v>161</v>
      </c>
      <c r="X2904" s="1" t="s">
        <v>162</v>
      </c>
      <c r="Y2904" s="1" t="s">
        <v>54</v>
      </c>
      <c r="Z2904">
        <v>5</v>
      </c>
      <c r="AA2904" s="2">
        <v>46088</v>
      </c>
      <c r="AB2904">
        <v>1262165.21</v>
      </c>
      <c r="AC2904">
        <v>1822738.12</v>
      </c>
      <c r="AD2904">
        <v>88351564.700000003</v>
      </c>
      <c r="AE2904" s="1" t="s">
        <v>55</v>
      </c>
      <c r="AF2904" s="2">
        <v>46190</v>
      </c>
      <c r="AG2904" s="2">
        <v>46098</v>
      </c>
      <c r="AH2904" s="2"/>
      <c r="AI2904" s="1" t="s">
        <v>91</v>
      </c>
      <c r="AJ2904" s="1" t="s">
        <v>92</v>
      </c>
    </row>
    <row r="2905" spans="1:36">
      <c r="A2905" s="1" t="s">
        <v>16170</v>
      </c>
      <c r="B2905" s="1" t="s">
        <v>16171</v>
      </c>
      <c r="C2905" s="1" t="s">
        <v>16172</v>
      </c>
      <c r="D2905" s="1" t="s">
        <v>1502</v>
      </c>
      <c r="E2905" s="1" t="s">
        <v>79</v>
      </c>
      <c r="F2905" s="1" t="s">
        <v>80</v>
      </c>
      <c r="G2905" s="1" t="s">
        <v>81</v>
      </c>
      <c r="H2905" s="1" t="s">
        <v>43</v>
      </c>
      <c r="I2905" s="1" t="s">
        <v>44</v>
      </c>
      <c r="J2905" t="s">
        <v>82</v>
      </c>
      <c r="K2905" t="s">
        <v>83</v>
      </c>
      <c r="L2905" s="1" t="s">
        <v>16173</v>
      </c>
      <c r="M2905" s="1" t="s">
        <v>85</v>
      </c>
      <c r="N2905" s="1" t="s">
        <v>278</v>
      </c>
      <c r="O2905" s="1" t="s">
        <v>16174</v>
      </c>
      <c r="P2905" s="1" t="s">
        <v>16175</v>
      </c>
      <c r="Q2905">
        <v>174</v>
      </c>
      <c r="R2905">
        <v>44</v>
      </c>
      <c r="S2905">
        <v>130</v>
      </c>
      <c r="T2905">
        <v>50</v>
      </c>
      <c r="U2905">
        <v>20</v>
      </c>
      <c r="V2905">
        <v>200</v>
      </c>
      <c r="W2905" s="1" t="s">
        <v>161</v>
      </c>
      <c r="X2905" s="1" t="s">
        <v>162</v>
      </c>
      <c r="Y2905" s="1" t="s">
        <v>54</v>
      </c>
      <c r="Z2905">
        <v>8</v>
      </c>
      <c r="AA2905" s="2">
        <v>45767</v>
      </c>
      <c r="AB2905">
        <v>1263002.1299999999</v>
      </c>
      <c r="AC2905">
        <v>1942891.22</v>
      </c>
      <c r="AD2905">
        <v>219762370.59999999</v>
      </c>
      <c r="AE2905" s="1" t="s">
        <v>55</v>
      </c>
      <c r="AF2905" s="2">
        <v>46189</v>
      </c>
      <c r="AG2905" s="2">
        <v>45775</v>
      </c>
      <c r="AH2905" s="2"/>
      <c r="AI2905" s="1" t="s">
        <v>91</v>
      </c>
      <c r="AJ2905" s="1" t="s">
        <v>92</v>
      </c>
    </row>
    <row r="2906" spans="1:36">
      <c r="A2906" s="1" t="s">
        <v>16176</v>
      </c>
      <c r="B2906" s="1" t="s">
        <v>16177</v>
      </c>
      <c r="C2906" s="1" t="s">
        <v>16178</v>
      </c>
      <c r="D2906" s="1" t="s">
        <v>96</v>
      </c>
      <c r="E2906" s="1" t="s">
        <v>40</v>
      </c>
      <c r="F2906" s="1" t="s">
        <v>97</v>
      </c>
      <c r="G2906" s="1" t="s">
        <v>1110</v>
      </c>
      <c r="H2906" s="1" t="s">
        <v>43</v>
      </c>
      <c r="I2906" s="1" t="s">
        <v>201</v>
      </c>
      <c r="J2906" t="s">
        <v>45</v>
      </c>
      <c r="K2906" t="s">
        <v>46</v>
      </c>
      <c r="L2906" s="1" t="s">
        <v>13092</v>
      </c>
      <c r="M2906" s="1" t="s">
        <v>114</v>
      </c>
      <c r="N2906" s="1" t="s">
        <v>236</v>
      </c>
      <c r="O2906" s="1" t="s">
        <v>16179</v>
      </c>
      <c r="P2906" s="1" t="s">
        <v>16180</v>
      </c>
      <c r="Q2906">
        <v>46</v>
      </c>
      <c r="R2906">
        <v>11</v>
      </c>
      <c r="S2906">
        <v>35</v>
      </c>
      <c r="T2906">
        <v>75</v>
      </c>
      <c r="U2906">
        <v>37</v>
      </c>
      <c r="V2906">
        <v>375</v>
      </c>
      <c r="W2906" s="1" t="s">
        <v>259</v>
      </c>
      <c r="X2906" s="1" t="s">
        <v>260</v>
      </c>
      <c r="Y2906" s="1" t="s">
        <v>54</v>
      </c>
      <c r="Z2906">
        <v>6</v>
      </c>
      <c r="AA2906" s="2">
        <v>45822</v>
      </c>
      <c r="AB2906">
        <v>89848.92</v>
      </c>
      <c r="AC2906">
        <v>109698.29</v>
      </c>
      <c r="AD2906">
        <v>4133050.32</v>
      </c>
      <c r="AE2906" s="1" t="s">
        <v>55</v>
      </c>
      <c r="AF2906" s="2">
        <v>46194</v>
      </c>
      <c r="AG2906" s="2">
        <v>45832</v>
      </c>
      <c r="AH2906" s="2"/>
      <c r="AI2906" s="1" t="s">
        <v>129</v>
      </c>
      <c r="AJ2906" s="1" t="s">
        <v>57</v>
      </c>
    </row>
    <row r="2907" spans="1:36">
      <c r="A2907" s="1" t="s">
        <v>16181</v>
      </c>
      <c r="B2907" s="1" t="s">
        <v>16182</v>
      </c>
      <c r="C2907" s="1" t="s">
        <v>16183</v>
      </c>
      <c r="D2907" s="1" t="s">
        <v>145</v>
      </c>
      <c r="E2907" s="1" t="s">
        <v>146</v>
      </c>
      <c r="F2907" s="1" t="s">
        <v>41</v>
      </c>
      <c r="G2907" s="1" t="s">
        <v>786</v>
      </c>
      <c r="H2907" s="1" t="s">
        <v>43</v>
      </c>
      <c r="I2907" s="1" t="s">
        <v>44</v>
      </c>
      <c r="J2907" t="s">
        <v>65</v>
      </c>
      <c r="K2907" t="s">
        <v>66</v>
      </c>
      <c r="L2907" s="1" t="s">
        <v>11281</v>
      </c>
      <c r="M2907" s="1" t="s">
        <v>114</v>
      </c>
      <c r="N2907" s="1" t="s">
        <v>49</v>
      </c>
      <c r="O2907" s="1" t="s">
        <v>16184</v>
      </c>
      <c r="P2907" s="1" t="s">
        <v>16185</v>
      </c>
      <c r="Q2907">
        <v>38</v>
      </c>
      <c r="R2907">
        <v>12</v>
      </c>
      <c r="S2907">
        <v>26</v>
      </c>
      <c r="T2907">
        <v>60</v>
      </c>
      <c r="U2907">
        <v>24</v>
      </c>
      <c r="V2907">
        <v>240</v>
      </c>
      <c r="W2907" s="1" t="s">
        <v>52</v>
      </c>
      <c r="X2907" s="1" t="s">
        <v>53</v>
      </c>
      <c r="Y2907" s="1" t="s">
        <v>54</v>
      </c>
      <c r="Z2907">
        <v>2</v>
      </c>
      <c r="AA2907" s="2">
        <v>45937</v>
      </c>
      <c r="AB2907">
        <v>160670.24</v>
      </c>
      <c r="AC2907">
        <v>194472.47</v>
      </c>
      <c r="AD2907">
        <v>6105469.1200000001</v>
      </c>
      <c r="AE2907" s="1" t="s">
        <v>55</v>
      </c>
      <c r="AF2907" s="2">
        <v>46178</v>
      </c>
      <c r="AG2907" s="2">
        <v>45941</v>
      </c>
      <c r="AH2907" s="2"/>
      <c r="AI2907" s="1" t="s">
        <v>129</v>
      </c>
      <c r="AJ2907" s="1" t="s">
        <v>57</v>
      </c>
    </row>
    <row r="2908" spans="1:36">
      <c r="A2908" s="1" t="s">
        <v>16186</v>
      </c>
      <c r="B2908" s="1" t="s">
        <v>16187</v>
      </c>
      <c r="C2908" s="1" t="s">
        <v>16188</v>
      </c>
      <c r="D2908" s="1" t="s">
        <v>216</v>
      </c>
      <c r="E2908" s="1" t="s">
        <v>134</v>
      </c>
      <c r="F2908" s="1" t="s">
        <v>217</v>
      </c>
      <c r="G2908" s="1" t="s">
        <v>487</v>
      </c>
      <c r="H2908" s="1" t="s">
        <v>43</v>
      </c>
      <c r="I2908" s="1" t="s">
        <v>44</v>
      </c>
      <c r="J2908" t="s">
        <v>82</v>
      </c>
      <c r="K2908" t="s">
        <v>83</v>
      </c>
      <c r="L2908" s="1" t="s">
        <v>3588</v>
      </c>
      <c r="M2908" s="1" t="s">
        <v>114</v>
      </c>
      <c r="N2908" s="1" t="s">
        <v>101</v>
      </c>
      <c r="O2908" s="1" t="s">
        <v>16189</v>
      </c>
      <c r="P2908" s="1" t="s">
        <v>16190</v>
      </c>
      <c r="Q2908">
        <v>628</v>
      </c>
      <c r="R2908">
        <v>185</v>
      </c>
      <c r="S2908">
        <v>443</v>
      </c>
      <c r="T2908">
        <v>100</v>
      </c>
      <c r="U2908">
        <v>30</v>
      </c>
      <c r="V2908">
        <v>800</v>
      </c>
      <c r="W2908" s="1" t="s">
        <v>151</v>
      </c>
      <c r="X2908" s="1" t="s">
        <v>152</v>
      </c>
      <c r="Y2908" s="1" t="s">
        <v>153</v>
      </c>
      <c r="Z2908">
        <v>36</v>
      </c>
      <c r="AA2908" s="2">
        <v>45837</v>
      </c>
      <c r="AB2908">
        <v>240795.54</v>
      </c>
      <c r="AC2908">
        <v>360557.35</v>
      </c>
      <c r="AD2908">
        <v>151219599.09999999</v>
      </c>
      <c r="AE2908" s="1" t="s">
        <v>55</v>
      </c>
      <c r="AF2908" s="2">
        <v>46171</v>
      </c>
      <c r="AG2908" s="2">
        <v>45850</v>
      </c>
      <c r="AH2908" s="2"/>
      <c r="AI2908" s="1" t="s">
        <v>91</v>
      </c>
      <c r="AJ2908" s="1" t="s">
        <v>92</v>
      </c>
    </row>
    <row r="2909" spans="1:36">
      <c r="A2909" s="1" t="s">
        <v>16191</v>
      </c>
      <c r="B2909" s="1" t="s">
        <v>16192</v>
      </c>
      <c r="C2909" s="1" t="s">
        <v>16193</v>
      </c>
      <c r="D2909" s="1" t="s">
        <v>837</v>
      </c>
      <c r="E2909" s="1" t="s">
        <v>265</v>
      </c>
      <c r="F2909" s="1" t="s">
        <v>622</v>
      </c>
      <c r="G2909" s="1" t="s">
        <v>747</v>
      </c>
      <c r="H2909" s="1" t="s">
        <v>43</v>
      </c>
      <c r="I2909" s="1" t="s">
        <v>44</v>
      </c>
      <c r="J2909" t="s">
        <v>45</v>
      </c>
      <c r="K2909" t="s">
        <v>46</v>
      </c>
      <c r="L2909" s="1" t="s">
        <v>3707</v>
      </c>
      <c r="M2909" s="1" t="s">
        <v>126</v>
      </c>
      <c r="N2909" s="1" t="s">
        <v>194</v>
      </c>
      <c r="O2909" s="1" t="s">
        <v>16194</v>
      </c>
      <c r="P2909" s="1" t="s">
        <v>16195</v>
      </c>
      <c r="Q2909">
        <v>247</v>
      </c>
      <c r="R2909">
        <v>67</v>
      </c>
      <c r="S2909">
        <v>180</v>
      </c>
      <c r="T2909">
        <v>60</v>
      </c>
      <c r="U2909">
        <v>18</v>
      </c>
      <c r="V2909">
        <v>300</v>
      </c>
      <c r="W2909" s="1" t="s">
        <v>259</v>
      </c>
      <c r="X2909" s="1" t="s">
        <v>260</v>
      </c>
      <c r="Y2909" s="1" t="s">
        <v>54</v>
      </c>
      <c r="Z2909">
        <v>5</v>
      </c>
      <c r="AA2909" s="2">
        <v>46108</v>
      </c>
      <c r="AB2909">
        <v>677874.55</v>
      </c>
      <c r="AC2909">
        <v>898581.98</v>
      </c>
      <c r="AD2909">
        <v>167435013.90000001</v>
      </c>
      <c r="AE2909" s="1" t="s">
        <v>55</v>
      </c>
      <c r="AF2909" s="2">
        <v>46151</v>
      </c>
      <c r="AG2909" s="2">
        <v>46109</v>
      </c>
      <c r="AH2909" s="2"/>
      <c r="AI2909" s="1" t="s">
        <v>91</v>
      </c>
      <c r="AJ2909" s="1" t="s">
        <v>92</v>
      </c>
    </row>
    <row r="2910" spans="1:36">
      <c r="A2910" s="1" t="s">
        <v>16196</v>
      </c>
      <c r="B2910" s="1" t="s">
        <v>16197</v>
      </c>
      <c r="C2910" s="1" t="s">
        <v>16198</v>
      </c>
      <c r="D2910" s="1" t="s">
        <v>413</v>
      </c>
      <c r="E2910" s="1" t="s">
        <v>146</v>
      </c>
      <c r="F2910" s="1" t="s">
        <v>244</v>
      </c>
      <c r="G2910" s="1" t="s">
        <v>778</v>
      </c>
      <c r="H2910" s="1" t="s">
        <v>43</v>
      </c>
      <c r="I2910" s="1" t="s">
        <v>44</v>
      </c>
      <c r="J2910" t="s">
        <v>65</v>
      </c>
      <c r="K2910" t="s">
        <v>66</v>
      </c>
      <c r="L2910" s="1" t="s">
        <v>16199</v>
      </c>
      <c r="M2910" s="1" t="s">
        <v>168</v>
      </c>
      <c r="N2910" s="1" t="s">
        <v>194</v>
      </c>
      <c r="O2910" s="1" t="s">
        <v>16200</v>
      </c>
      <c r="P2910" s="1" t="s">
        <v>16201</v>
      </c>
      <c r="Q2910">
        <v>85</v>
      </c>
      <c r="R2910">
        <v>5</v>
      </c>
      <c r="S2910">
        <v>80</v>
      </c>
      <c r="T2910">
        <v>15</v>
      </c>
      <c r="U2910">
        <v>7</v>
      </c>
      <c r="V2910">
        <v>120</v>
      </c>
      <c r="W2910" s="1" t="s">
        <v>181</v>
      </c>
      <c r="X2910" s="1" t="s">
        <v>182</v>
      </c>
      <c r="Y2910" s="1" t="s">
        <v>54</v>
      </c>
      <c r="Z2910">
        <v>10</v>
      </c>
      <c r="AA2910" s="2">
        <v>45665</v>
      </c>
      <c r="AB2910">
        <v>160161.96</v>
      </c>
      <c r="AC2910">
        <v>205265.04</v>
      </c>
      <c r="AD2910">
        <v>13613766.6</v>
      </c>
      <c r="AE2910" s="1" t="s">
        <v>55</v>
      </c>
      <c r="AF2910" s="2">
        <v>46197</v>
      </c>
      <c r="AG2910" s="2">
        <v>45678</v>
      </c>
      <c r="AH2910" s="2"/>
      <c r="AI2910" s="1" t="s">
        <v>91</v>
      </c>
      <c r="AJ2910" s="1" t="s">
        <v>92</v>
      </c>
    </row>
    <row r="2911" spans="1:36">
      <c r="A2911" s="1" t="s">
        <v>16202</v>
      </c>
      <c r="B2911" s="1" t="s">
        <v>16203</v>
      </c>
      <c r="C2911" s="1" t="s">
        <v>16204</v>
      </c>
      <c r="D2911" s="1" t="s">
        <v>355</v>
      </c>
      <c r="E2911" s="1" t="s">
        <v>62</v>
      </c>
      <c r="F2911" s="1" t="s">
        <v>123</v>
      </c>
      <c r="G2911" s="1" t="s">
        <v>200</v>
      </c>
      <c r="H2911" s="1" t="s">
        <v>43</v>
      </c>
      <c r="I2911" s="1" t="s">
        <v>44</v>
      </c>
      <c r="J2911" t="s">
        <v>65</v>
      </c>
      <c r="K2911" t="s">
        <v>66</v>
      </c>
      <c r="L2911" s="1" t="s">
        <v>16205</v>
      </c>
      <c r="M2911" s="1" t="s">
        <v>139</v>
      </c>
      <c r="N2911" s="1" t="s">
        <v>236</v>
      </c>
      <c r="O2911" s="1" t="s">
        <v>16206</v>
      </c>
      <c r="P2911" s="1" t="s">
        <v>16207</v>
      </c>
      <c r="Q2911">
        <v>810</v>
      </c>
      <c r="R2911">
        <v>202</v>
      </c>
      <c r="S2911">
        <v>608</v>
      </c>
      <c r="T2911">
        <v>100</v>
      </c>
      <c r="U2911">
        <v>50</v>
      </c>
      <c r="V2911">
        <v>800</v>
      </c>
      <c r="W2911" s="1" t="s">
        <v>52</v>
      </c>
      <c r="X2911" s="1" t="s">
        <v>53</v>
      </c>
      <c r="Y2911" s="1" t="s">
        <v>54</v>
      </c>
      <c r="Z2911">
        <v>7</v>
      </c>
      <c r="AA2911" s="2">
        <v>46144</v>
      </c>
      <c r="AB2911">
        <v>446018.1</v>
      </c>
      <c r="AC2911">
        <v>606308.68999999994</v>
      </c>
      <c r="AD2911">
        <v>361274661</v>
      </c>
      <c r="AE2911" s="1" t="s">
        <v>55</v>
      </c>
      <c r="AF2911" s="2">
        <v>46163</v>
      </c>
      <c r="AG2911" s="2">
        <v>46154</v>
      </c>
      <c r="AH2911" s="2"/>
      <c r="AI2911" s="1" t="s">
        <v>410</v>
      </c>
      <c r="AJ2911" s="1" t="s">
        <v>92</v>
      </c>
    </row>
    <row r="2912" spans="1:36">
      <c r="A2912" s="1" t="s">
        <v>16208</v>
      </c>
      <c r="B2912" s="1" t="s">
        <v>16209</v>
      </c>
      <c r="C2912" s="1" t="s">
        <v>16210</v>
      </c>
      <c r="D2912" s="1" t="s">
        <v>348</v>
      </c>
      <c r="E2912" s="1" t="s">
        <v>134</v>
      </c>
      <c r="F2912" s="1" t="s">
        <v>135</v>
      </c>
      <c r="G2912" s="1" t="s">
        <v>706</v>
      </c>
      <c r="H2912" s="1" t="s">
        <v>137</v>
      </c>
      <c r="I2912" s="1" t="s">
        <v>44</v>
      </c>
      <c r="J2912" t="s">
        <v>65</v>
      </c>
      <c r="K2912" t="s">
        <v>66</v>
      </c>
      <c r="L2912" s="1" t="s">
        <v>6950</v>
      </c>
      <c r="M2912" s="1" t="s">
        <v>100</v>
      </c>
      <c r="N2912" s="1" t="s">
        <v>101</v>
      </c>
      <c r="O2912" s="1" t="s">
        <v>16211</v>
      </c>
      <c r="P2912" s="1" t="s">
        <v>16212</v>
      </c>
      <c r="Q2912">
        <v>0</v>
      </c>
      <c r="R2912">
        <v>0</v>
      </c>
      <c r="S2912">
        <v>0</v>
      </c>
      <c r="T2912">
        <v>10</v>
      </c>
      <c r="U2912">
        <v>5</v>
      </c>
      <c r="V2912">
        <v>100</v>
      </c>
      <c r="W2912" s="1" t="s">
        <v>181</v>
      </c>
      <c r="X2912" s="1" t="s">
        <v>182</v>
      </c>
      <c r="Y2912" s="1" t="s">
        <v>54</v>
      </c>
      <c r="Z2912">
        <v>11</v>
      </c>
      <c r="AA2912" s="2">
        <v>45666</v>
      </c>
      <c r="AB2912">
        <v>33259.449999999997</v>
      </c>
      <c r="AC2912">
        <v>39801.56</v>
      </c>
      <c r="AD2912">
        <v>0</v>
      </c>
      <c r="AE2912" s="1" t="s">
        <v>55</v>
      </c>
      <c r="AF2912" s="2">
        <v>46170</v>
      </c>
      <c r="AG2912" s="2">
        <v>45667</v>
      </c>
      <c r="AH2912" s="2">
        <v>46492</v>
      </c>
      <c r="AI2912" s="1" t="s">
        <v>56</v>
      </c>
      <c r="AJ2912" s="1" t="s">
        <v>57</v>
      </c>
    </row>
    <row r="2913" spans="1:36">
      <c r="A2913" s="1" t="s">
        <v>16213</v>
      </c>
      <c r="B2913" s="1" t="s">
        <v>16214</v>
      </c>
      <c r="C2913" s="1" t="s">
        <v>16215</v>
      </c>
      <c r="D2913" s="1" t="s">
        <v>355</v>
      </c>
      <c r="E2913" s="1" t="s">
        <v>62</v>
      </c>
      <c r="F2913" s="1" t="s">
        <v>123</v>
      </c>
      <c r="G2913" s="1" t="s">
        <v>124</v>
      </c>
      <c r="H2913" s="1" t="s">
        <v>43</v>
      </c>
      <c r="I2913" s="1" t="s">
        <v>44</v>
      </c>
      <c r="J2913" t="s">
        <v>82</v>
      </c>
      <c r="K2913" t="s">
        <v>83</v>
      </c>
      <c r="L2913" s="1" t="s">
        <v>14816</v>
      </c>
      <c r="M2913" s="1" t="s">
        <v>139</v>
      </c>
      <c r="N2913" s="1" t="s">
        <v>278</v>
      </c>
      <c r="O2913" s="1" t="s">
        <v>16216</v>
      </c>
      <c r="P2913" s="1" t="s">
        <v>16217</v>
      </c>
      <c r="Q2913">
        <v>118</v>
      </c>
      <c r="R2913">
        <v>40</v>
      </c>
      <c r="S2913">
        <v>78</v>
      </c>
      <c r="T2913">
        <v>20</v>
      </c>
      <c r="U2913">
        <v>6</v>
      </c>
      <c r="V2913">
        <v>160</v>
      </c>
      <c r="W2913" s="1" t="s">
        <v>104</v>
      </c>
      <c r="X2913" s="1" t="s">
        <v>105</v>
      </c>
      <c r="Y2913" s="1" t="s">
        <v>54</v>
      </c>
      <c r="Z2913">
        <v>5</v>
      </c>
      <c r="AA2913" s="2">
        <v>45998</v>
      </c>
      <c r="AB2913">
        <v>457988.75</v>
      </c>
      <c r="AC2913">
        <v>615396.38</v>
      </c>
      <c r="AD2913">
        <v>54042672.5</v>
      </c>
      <c r="AE2913" s="1" t="s">
        <v>55</v>
      </c>
      <c r="AF2913" s="2">
        <v>46183</v>
      </c>
      <c r="AG2913" s="2">
        <v>46013</v>
      </c>
      <c r="AH2913" s="2"/>
      <c r="AI2913" s="1" t="s">
        <v>91</v>
      </c>
      <c r="AJ2913" s="1" t="s">
        <v>92</v>
      </c>
    </row>
    <row r="2914" spans="1:36">
      <c r="A2914" s="1" t="s">
        <v>16218</v>
      </c>
      <c r="B2914" s="1" t="s">
        <v>16219</v>
      </c>
      <c r="C2914" s="1" t="s">
        <v>16220</v>
      </c>
      <c r="D2914" s="1" t="s">
        <v>455</v>
      </c>
      <c r="E2914" s="1" t="s">
        <v>62</v>
      </c>
      <c r="F2914" s="1" t="s">
        <v>135</v>
      </c>
      <c r="G2914" s="1" t="s">
        <v>166</v>
      </c>
      <c r="H2914" s="1" t="s">
        <v>137</v>
      </c>
      <c r="I2914" s="1" t="s">
        <v>44</v>
      </c>
      <c r="J2914" t="s">
        <v>65</v>
      </c>
      <c r="K2914" t="s">
        <v>66</v>
      </c>
      <c r="L2914" s="1" t="s">
        <v>16221</v>
      </c>
      <c r="M2914" s="1" t="s">
        <v>100</v>
      </c>
      <c r="N2914" s="1" t="s">
        <v>69</v>
      </c>
      <c r="O2914" s="1" t="s">
        <v>16222</v>
      </c>
      <c r="P2914" s="1" t="s">
        <v>16223</v>
      </c>
      <c r="Q2914">
        <v>32</v>
      </c>
      <c r="R2914">
        <v>2</v>
      </c>
      <c r="S2914">
        <v>30</v>
      </c>
      <c r="T2914">
        <v>10</v>
      </c>
      <c r="U2914">
        <v>3</v>
      </c>
      <c r="V2914">
        <v>40</v>
      </c>
      <c r="W2914" s="1" t="s">
        <v>444</v>
      </c>
      <c r="X2914" s="1" t="s">
        <v>445</v>
      </c>
      <c r="Y2914" s="1" t="s">
        <v>74</v>
      </c>
      <c r="Z2914">
        <v>16</v>
      </c>
      <c r="AA2914" s="2">
        <v>46009</v>
      </c>
      <c r="AB2914">
        <v>12083.86</v>
      </c>
      <c r="AC2914">
        <v>18089.25</v>
      </c>
      <c r="AD2914">
        <v>386683.52</v>
      </c>
      <c r="AE2914" s="1" t="s">
        <v>55</v>
      </c>
      <c r="AF2914" s="2">
        <v>46190</v>
      </c>
      <c r="AG2914" s="2">
        <v>46012</v>
      </c>
      <c r="AH2914" s="2">
        <v>46668</v>
      </c>
      <c r="AI2914" s="1" t="s">
        <v>91</v>
      </c>
      <c r="AJ2914" s="1" t="s">
        <v>92</v>
      </c>
    </row>
    <row r="2915" spans="1:36">
      <c r="A2915" s="1" t="s">
        <v>16224</v>
      </c>
      <c r="B2915" s="1" t="s">
        <v>16225</v>
      </c>
      <c r="C2915" s="1" t="s">
        <v>16226</v>
      </c>
      <c r="D2915" s="1" t="s">
        <v>1502</v>
      </c>
      <c r="E2915" s="1" t="s">
        <v>79</v>
      </c>
      <c r="F2915" s="1" t="s">
        <v>80</v>
      </c>
      <c r="G2915" s="1" t="s">
        <v>81</v>
      </c>
      <c r="H2915" s="1" t="s">
        <v>43</v>
      </c>
      <c r="I2915" s="1" t="s">
        <v>44</v>
      </c>
      <c r="J2915" t="s">
        <v>82</v>
      </c>
      <c r="K2915" t="s">
        <v>83</v>
      </c>
      <c r="L2915" s="1" t="s">
        <v>16227</v>
      </c>
      <c r="M2915" s="1" t="s">
        <v>48</v>
      </c>
      <c r="N2915" s="1" t="s">
        <v>115</v>
      </c>
      <c r="O2915" s="1" t="s">
        <v>16228</v>
      </c>
      <c r="P2915" s="1" t="s">
        <v>16229</v>
      </c>
      <c r="Q2915">
        <v>108</v>
      </c>
      <c r="R2915">
        <v>8</v>
      </c>
      <c r="S2915">
        <v>100</v>
      </c>
      <c r="T2915">
        <v>50</v>
      </c>
      <c r="U2915">
        <v>25</v>
      </c>
      <c r="V2915">
        <v>300</v>
      </c>
      <c r="W2915" s="1" t="s">
        <v>151</v>
      </c>
      <c r="X2915" s="1" t="s">
        <v>152</v>
      </c>
      <c r="Y2915" s="1" t="s">
        <v>153</v>
      </c>
      <c r="Z2915">
        <v>36</v>
      </c>
      <c r="AA2915" s="2">
        <v>45875</v>
      </c>
      <c r="AB2915">
        <v>432847.95</v>
      </c>
      <c r="AC2915">
        <v>578391.98</v>
      </c>
      <c r="AD2915">
        <v>46747578.600000001</v>
      </c>
      <c r="AE2915" s="1" t="s">
        <v>55</v>
      </c>
      <c r="AF2915" s="2">
        <v>46167</v>
      </c>
      <c r="AG2915" s="2">
        <v>45887</v>
      </c>
      <c r="AH2915" s="2"/>
      <c r="AI2915" s="1" t="s">
        <v>91</v>
      </c>
      <c r="AJ2915" s="1" t="s">
        <v>92</v>
      </c>
    </row>
    <row r="2916" spans="1:36">
      <c r="A2916" s="1" t="s">
        <v>16230</v>
      </c>
      <c r="B2916" s="1" t="s">
        <v>16231</v>
      </c>
      <c r="C2916" s="1" t="s">
        <v>16232</v>
      </c>
      <c r="D2916" s="1" t="s">
        <v>494</v>
      </c>
      <c r="E2916" s="1" t="s">
        <v>79</v>
      </c>
      <c r="F2916" s="1" t="s">
        <v>363</v>
      </c>
      <c r="G2916" s="1" t="s">
        <v>364</v>
      </c>
      <c r="H2916" s="1" t="s">
        <v>43</v>
      </c>
      <c r="I2916" s="1" t="s">
        <v>44</v>
      </c>
      <c r="J2916" t="s">
        <v>45</v>
      </c>
      <c r="K2916" t="s">
        <v>46</v>
      </c>
      <c r="L2916" s="1" t="s">
        <v>2012</v>
      </c>
      <c r="M2916" s="1" t="s">
        <v>114</v>
      </c>
      <c r="N2916" s="1" t="s">
        <v>194</v>
      </c>
      <c r="O2916" s="1" t="s">
        <v>16233</v>
      </c>
      <c r="P2916" s="1" t="s">
        <v>16234</v>
      </c>
      <c r="Q2916">
        <v>103</v>
      </c>
      <c r="R2916">
        <v>5</v>
      </c>
      <c r="S2916">
        <v>98</v>
      </c>
      <c r="T2916">
        <v>50</v>
      </c>
      <c r="U2916">
        <v>20</v>
      </c>
      <c r="V2916">
        <v>200</v>
      </c>
      <c r="W2916" s="1" t="s">
        <v>249</v>
      </c>
      <c r="X2916" s="1" t="s">
        <v>375</v>
      </c>
      <c r="Y2916" s="1" t="s">
        <v>54</v>
      </c>
      <c r="Z2916">
        <v>4</v>
      </c>
      <c r="AA2916" s="2">
        <v>46082</v>
      </c>
      <c r="AB2916">
        <v>57404.83</v>
      </c>
      <c r="AC2916">
        <v>68492.039999999994</v>
      </c>
      <c r="AD2916">
        <v>5912697.4900000002</v>
      </c>
      <c r="AE2916" s="1" t="s">
        <v>55</v>
      </c>
      <c r="AF2916" s="2">
        <v>46175</v>
      </c>
      <c r="AG2916" s="2">
        <v>46093</v>
      </c>
      <c r="AH2916" s="2"/>
      <c r="AI2916" s="1" t="s">
        <v>91</v>
      </c>
      <c r="AJ2916" s="1" t="s">
        <v>92</v>
      </c>
    </row>
    <row r="2917" spans="1:36">
      <c r="A2917" s="1" t="s">
        <v>16235</v>
      </c>
      <c r="B2917" s="1" t="s">
        <v>16236</v>
      </c>
      <c r="C2917" s="1" t="s">
        <v>16237</v>
      </c>
      <c r="D2917" s="1" t="s">
        <v>274</v>
      </c>
      <c r="E2917" s="1" t="s">
        <v>275</v>
      </c>
      <c r="F2917" s="1" t="s">
        <v>266</v>
      </c>
      <c r="G2917" s="1" t="s">
        <v>313</v>
      </c>
      <c r="H2917" s="1" t="s">
        <v>43</v>
      </c>
      <c r="I2917" s="1" t="s">
        <v>44</v>
      </c>
      <c r="J2917" t="s">
        <v>45</v>
      </c>
      <c r="K2917" t="s">
        <v>46</v>
      </c>
      <c r="L2917" s="1" t="s">
        <v>16238</v>
      </c>
      <c r="M2917" s="1" t="s">
        <v>48</v>
      </c>
      <c r="N2917" s="1" t="s">
        <v>236</v>
      </c>
      <c r="O2917" s="1" t="s">
        <v>16239</v>
      </c>
      <c r="P2917" s="1" t="s">
        <v>3115</v>
      </c>
      <c r="Q2917">
        <v>107</v>
      </c>
      <c r="R2917">
        <v>36</v>
      </c>
      <c r="S2917">
        <v>71</v>
      </c>
      <c r="T2917">
        <v>30</v>
      </c>
      <c r="U2917">
        <v>9</v>
      </c>
      <c r="V2917">
        <v>240</v>
      </c>
      <c r="W2917" s="1" t="s">
        <v>249</v>
      </c>
      <c r="X2917" s="1" t="s">
        <v>375</v>
      </c>
      <c r="Y2917" s="1" t="s">
        <v>54</v>
      </c>
      <c r="Z2917">
        <v>7</v>
      </c>
      <c r="AA2917" s="2">
        <v>46080</v>
      </c>
      <c r="AB2917">
        <v>576122.12</v>
      </c>
      <c r="AC2917">
        <v>790519.14</v>
      </c>
      <c r="AD2917">
        <v>61645066.840000004</v>
      </c>
      <c r="AE2917" s="1" t="s">
        <v>55</v>
      </c>
      <c r="AF2917" s="2">
        <v>46192</v>
      </c>
      <c r="AG2917" s="2">
        <v>46087</v>
      </c>
      <c r="AH2917" s="2"/>
      <c r="AI2917" s="1" t="s">
        <v>91</v>
      </c>
      <c r="AJ2917" s="1" t="s">
        <v>92</v>
      </c>
    </row>
    <row r="2918" spans="1:36">
      <c r="A2918" s="1" t="s">
        <v>16240</v>
      </c>
      <c r="B2918" s="1" t="s">
        <v>16241</v>
      </c>
      <c r="C2918" s="1" t="s">
        <v>16242</v>
      </c>
      <c r="D2918" s="1" t="s">
        <v>1240</v>
      </c>
      <c r="E2918" s="1" t="s">
        <v>243</v>
      </c>
      <c r="F2918" s="1" t="s">
        <v>244</v>
      </c>
      <c r="G2918" s="1" t="s">
        <v>778</v>
      </c>
      <c r="H2918" s="1" t="s">
        <v>43</v>
      </c>
      <c r="I2918" s="1" t="s">
        <v>44</v>
      </c>
      <c r="J2918" t="s">
        <v>45</v>
      </c>
      <c r="K2918" t="s">
        <v>46</v>
      </c>
      <c r="L2918" s="1" t="s">
        <v>16243</v>
      </c>
      <c r="M2918" s="1" t="s">
        <v>168</v>
      </c>
      <c r="N2918" s="1" t="s">
        <v>203</v>
      </c>
      <c r="O2918" s="1" t="s">
        <v>16244</v>
      </c>
      <c r="P2918" s="1" t="s">
        <v>16245</v>
      </c>
      <c r="Q2918">
        <v>266</v>
      </c>
      <c r="R2918">
        <v>40</v>
      </c>
      <c r="S2918">
        <v>226</v>
      </c>
      <c r="T2918">
        <v>75</v>
      </c>
      <c r="U2918">
        <v>30</v>
      </c>
      <c r="V2918">
        <v>375</v>
      </c>
      <c r="W2918" s="1" t="s">
        <v>181</v>
      </c>
      <c r="X2918" s="1" t="s">
        <v>182</v>
      </c>
      <c r="Y2918" s="1" t="s">
        <v>54</v>
      </c>
      <c r="Z2918">
        <v>12</v>
      </c>
      <c r="AA2918" s="2">
        <v>45678</v>
      </c>
      <c r="AB2918">
        <v>220213.83</v>
      </c>
      <c r="AC2918">
        <v>322012.40000000002</v>
      </c>
      <c r="AD2918">
        <v>58576878.780000001</v>
      </c>
      <c r="AE2918" s="1" t="s">
        <v>55</v>
      </c>
      <c r="AF2918" s="2">
        <v>46182</v>
      </c>
      <c r="AG2918" s="2">
        <v>45690</v>
      </c>
      <c r="AH2918" s="2"/>
      <c r="AI2918" s="1" t="s">
        <v>91</v>
      </c>
      <c r="AJ2918" s="1" t="s">
        <v>92</v>
      </c>
    </row>
    <row r="2919" spans="1:36">
      <c r="A2919" s="1" t="s">
        <v>16246</v>
      </c>
      <c r="B2919" s="1" t="s">
        <v>16247</v>
      </c>
      <c r="C2919" s="1" t="s">
        <v>16248</v>
      </c>
      <c r="D2919" s="1" t="s">
        <v>96</v>
      </c>
      <c r="E2919" s="1" t="s">
        <v>40</v>
      </c>
      <c r="F2919" s="1" t="s">
        <v>97</v>
      </c>
      <c r="G2919" s="1" t="s">
        <v>614</v>
      </c>
      <c r="H2919" s="1" t="s">
        <v>43</v>
      </c>
      <c r="I2919" s="1" t="s">
        <v>44</v>
      </c>
      <c r="J2919" t="s">
        <v>82</v>
      </c>
      <c r="K2919" t="s">
        <v>83</v>
      </c>
      <c r="L2919" s="1" t="s">
        <v>4755</v>
      </c>
      <c r="M2919" s="1" t="s">
        <v>114</v>
      </c>
      <c r="N2919" s="1" t="s">
        <v>194</v>
      </c>
      <c r="O2919" s="1" t="s">
        <v>16249</v>
      </c>
      <c r="P2919" s="1" t="s">
        <v>14748</v>
      </c>
      <c r="Q2919">
        <v>40</v>
      </c>
      <c r="R2919">
        <v>9</v>
      </c>
      <c r="S2919">
        <v>31</v>
      </c>
      <c r="T2919">
        <v>30</v>
      </c>
      <c r="U2919">
        <v>15</v>
      </c>
      <c r="V2919">
        <v>120</v>
      </c>
      <c r="W2919" s="1" t="s">
        <v>151</v>
      </c>
      <c r="X2919" s="1" t="s">
        <v>152</v>
      </c>
      <c r="Y2919" s="1" t="s">
        <v>153</v>
      </c>
      <c r="Z2919">
        <v>36</v>
      </c>
      <c r="AA2919" s="2">
        <v>45889</v>
      </c>
      <c r="AB2919">
        <v>25596.66</v>
      </c>
      <c r="AC2919">
        <v>33211.54</v>
      </c>
      <c r="AD2919">
        <v>1023866.4</v>
      </c>
      <c r="AE2919" s="1" t="s">
        <v>55</v>
      </c>
      <c r="AF2919" s="2">
        <v>46161</v>
      </c>
      <c r="AG2919" s="2">
        <v>45891</v>
      </c>
      <c r="AH2919" s="2"/>
      <c r="AI2919" s="1" t="s">
        <v>91</v>
      </c>
      <c r="AJ2919" s="1" t="s">
        <v>92</v>
      </c>
    </row>
    <row r="2920" spans="1:36">
      <c r="A2920" s="1" t="s">
        <v>16250</v>
      </c>
      <c r="B2920" s="1" t="s">
        <v>16251</v>
      </c>
      <c r="C2920" s="1" t="s">
        <v>16252</v>
      </c>
      <c r="D2920" s="1" t="s">
        <v>508</v>
      </c>
      <c r="E2920" s="1" t="s">
        <v>146</v>
      </c>
      <c r="F2920" s="1" t="s">
        <v>244</v>
      </c>
      <c r="G2920" s="1" t="s">
        <v>245</v>
      </c>
      <c r="H2920" s="1" t="s">
        <v>43</v>
      </c>
      <c r="I2920" s="1" t="s">
        <v>44</v>
      </c>
      <c r="J2920" t="s">
        <v>45</v>
      </c>
      <c r="K2920" t="s">
        <v>46</v>
      </c>
      <c r="L2920" s="1" t="s">
        <v>16253</v>
      </c>
      <c r="M2920" s="1" t="s">
        <v>139</v>
      </c>
      <c r="N2920" s="1" t="s">
        <v>194</v>
      </c>
      <c r="O2920" s="1" t="s">
        <v>16254</v>
      </c>
      <c r="P2920" s="1" t="s">
        <v>16255</v>
      </c>
      <c r="Q2920">
        <v>341</v>
      </c>
      <c r="R2920">
        <v>12</v>
      </c>
      <c r="S2920">
        <v>329</v>
      </c>
      <c r="T2920">
        <v>60</v>
      </c>
      <c r="U2920">
        <v>30</v>
      </c>
      <c r="V2920">
        <v>360</v>
      </c>
      <c r="W2920" s="1" t="s">
        <v>181</v>
      </c>
      <c r="X2920" s="1" t="s">
        <v>182</v>
      </c>
      <c r="Y2920" s="1" t="s">
        <v>54</v>
      </c>
      <c r="Z2920">
        <v>9</v>
      </c>
      <c r="AA2920" s="2">
        <v>46128</v>
      </c>
      <c r="AB2920">
        <v>166001.01</v>
      </c>
      <c r="AC2920">
        <v>215994.14</v>
      </c>
      <c r="AD2920">
        <v>56606344.409999996</v>
      </c>
      <c r="AE2920" s="1" t="s">
        <v>55</v>
      </c>
      <c r="AF2920" s="2">
        <v>46148</v>
      </c>
      <c r="AG2920" s="2">
        <v>46138</v>
      </c>
      <c r="AH2920" s="2"/>
      <c r="AI2920" s="1" t="s">
        <v>91</v>
      </c>
      <c r="AJ2920" s="1" t="s">
        <v>92</v>
      </c>
    </row>
    <row r="2921" spans="1:36">
      <c r="A2921" s="1" t="s">
        <v>16256</v>
      </c>
      <c r="B2921" s="1" t="s">
        <v>16257</v>
      </c>
      <c r="C2921" s="1" t="s">
        <v>16258</v>
      </c>
      <c r="D2921" s="1" t="s">
        <v>1240</v>
      </c>
      <c r="E2921" s="1" t="s">
        <v>243</v>
      </c>
      <c r="F2921" s="1" t="s">
        <v>244</v>
      </c>
      <c r="G2921" s="1" t="s">
        <v>509</v>
      </c>
      <c r="H2921" s="1" t="s">
        <v>43</v>
      </c>
      <c r="I2921" s="1" t="s">
        <v>44</v>
      </c>
      <c r="J2921" t="s">
        <v>82</v>
      </c>
      <c r="K2921" t="s">
        <v>83</v>
      </c>
      <c r="L2921" s="1" t="s">
        <v>12193</v>
      </c>
      <c r="M2921" s="1" t="s">
        <v>100</v>
      </c>
      <c r="N2921" s="1" t="s">
        <v>101</v>
      </c>
      <c r="O2921" s="1" t="s">
        <v>16259</v>
      </c>
      <c r="P2921" s="1" t="s">
        <v>16260</v>
      </c>
      <c r="Q2921">
        <v>206</v>
      </c>
      <c r="R2921">
        <v>39</v>
      </c>
      <c r="S2921">
        <v>167</v>
      </c>
      <c r="T2921">
        <v>100</v>
      </c>
      <c r="U2921">
        <v>30</v>
      </c>
      <c r="V2921">
        <v>500</v>
      </c>
      <c r="W2921" s="1" t="s">
        <v>161</v>
      </c>
      <c r="X2921" s="1" t="s">
        <v>162</v>
      </c>
      <c r="Y2921" s="1" t="s">
        <v>54</v>
      </c>
      <c r="Z2921">
        <v>3</v>
      </c>
      <c r="AA2921" s="2">
        <v>46142</v>
      </c>
      <c r="AB2921">
        <v>16182.04</v>
      </c>
      <c r="AC2921">
        <v>22505.47</v>
      </c>
      <c r="AD2921">
        <v>3333500.24</v>
      </c>
      <c r="AE2921" s="1" t="s">
        <v>55</v>
      </c>
      <c r="AF2921" s="2">
        <v>46194</v>
      </c>
      <c r="AG2921" s="2">
        <v>46155</v>
      </c>
      <c r="AH2921" s="2"/>
      <c r="AI2921" s="1" t="s">
        <v>91</v>
      </c>
      <c r="AJ2921" s="1" t="s">
        <v>92</v>
      </c>
    </row>
    <row r="2922" spans="1:36">
      <c r="A2922" s="1" t="s">
        <v>16261</v>
      </c>
      <c r="B2922" s="1" t="s">
        <v>16262</v>
      </c>
      <c r="C2922" s="1" t="s">
        <v>16263</v>
      </c>
      <c r="D2922" s="1" t="s">
        <v>713</v>
      </c>
      <c r="E2922" s="1" t="s">
        <v>714</v>
      </c>
      <c r="F2922" s="1" t="s">
        <v>97</v>
      </c>
      <c r="G2922" s="1" t="s">
        <v>98</v>
      </c>
      <c r="H2922" s="1" t="s">
        <v>43</v>
      </c>
      <c r="I2922" s="1" t="s">
        <v>44</v>
      </c>
      <c r="J2922" t="s">
        <v>65</v>
      </c>
      <c r="K2922" t="s">
        <v>66</v>
      </c>
      <c r="L2922" s="1" t="s">
        <v>16264</v>
      </c>
      <c r="M2922" s="1" t="s">
        <v>139</v>
      </c>
      <c r="N2922" s="1" t="s">
        <v>115</v>
      </c>
      <c r="O2922" s="1" t="s">
        <v>16265</v>
      </c>
      <c r="P2922" s="1" t="s">
        <v>16266</v>
      </c>
      <c r="Q2922">
        <v>69</v>
      </c>
      <c r="R2922">
        <v>14</v>
      </c>
      <c r="S2922">
        <v>55</v>
      </c>
      <c r="T2922">
        <v>20</v>
      </c>
      <c r="U2922">
        <v>6</v>
      </c>
      <c r="V2922">
        <v>80</v>
      </c>
      <c r="W2922" s="1" t="s">
        <v>229</v>
      </c>
      <c r="X2922" s="1" t="s">
        <v>230</v>
      </c>
      <c r="Y2922" s="1" t="s">
        <v>153</v>
      </c>
      <c r="Z2922">
        <v>31</v>
      </c>
      <c r="AA2922" s="2">
        <v>46131</v>
      </c>
      <c r="AB2922">
        <v>205178.84</v>
      </c>
      <c r="AC2922">
        <v>301407.58</v>
      </c>
      <c r="AD2922">
        <v>14157339.960000001</v>
      </c>
      <c r="AE2922" s="1" t="s">
        <v>55</v>
      </c>
      <c r="AF2922" s="2">
        <v>46148</v>
      </c>
      <c r="AG2922" s="2">
        <v>46143</v>
      </c>
      <c r="AH2922" s="2"/>
      <c r="AI2922" s="1" t="s">
        <v>91</v>
      </c>
      <c r="AJ2922" s="1" t="s">
        <v>92</v>
      </c>
    </row>
    <row r="2923" spans="1:36">
      <c r="A2923" s="1" t="s">
        <v>16267</v>
      </c>
      <c r="B2923" s="1" t="s">
        <v>16268</v>
      </c>
      <c r="C2923" s="1" t="s">
        <v>16269</v>
      </c>
      <c r="D2923" s="1" t="s">
        <v>557</v>
      </c>
      <c r="E2923" s="1" t="s">
        <v>254</v>
      </c>
      <c r="F2923" s="1" t="s">
        <v>135</v>
      </c>
      <c r="G2923" s="1" t="s">
        <v>706</v>
      </c>
      <c r="H2923" s="1" t="s">
        <v>137</v>
      </c>
      <c r="I2923" s="1" t="s">
        <v>44</v>
      </c>
      <c r="J2923" t="s">
        <v>82</v>
      </c>
      <c r="K2923" t="s">
        <v>83</v>
      </c>
      <c r="L2923" s="1" t="s">
        <v>13640</v>
      </c>
      <c r="M2923" s="1" t="s">
        <v>48</v>
      </c>
      <c r="N2923" s="1" t="s">
        <v>278</v>
      </c>
      <c r="O2923" s="1" t="s">
        <v>16270</v>
      </c>
      <c r="P2923" s="1" t="s">
        <v>16271</v>
      </c>
      <c r="Q2923">
        <v>111</v>
      </c>
      <c r="R2923">
        <v>34</v>
      </c>
      <c r="S2923">
        <v>77</v>
      </c>
      <c r="T2923">
        <v>100</v>
      </c>
      <c r="U2923">
        <v>50</v>
      </c>
      <c r="V2923">
        <v>600</v>
      </c>
      <c r="W2923" s="1" t="s">
        <v>308</v>
      </c>
      <c r="X2923" s="1" t="s">
        <v>309</v>
      </c>
      <c r="Y2923" s="1" t="s">
        <v>74</v>
      </c>
      <c r="Z2923">
        <v>20</v>
      </c>
      <c r="AA2923" s="2">
        <v>45753</v>
      </c>
      <c r="AB2923">
        <v>26976.28</v>
      </c>
      <c r="AC2923">
        <v>38970.699999999997</v>
      </c>
      <c r="AD2923">
        <v>2994367.08</v>
      </c>
      <c r="AE2923" s="1" t="s">
        <v>55</v>
      </c>
      <c r="AF2923" s="2">
        <v>46175</v>
      </c>
      <c r="AG2923" s="2">
        <v>45763</v>
      </c>
      <c r="AH2923" s="2">
        <v>46692</v>
      </c>
      <c r="AI2923" s="1" t="s">
        <v>91</v>
      </c>
      <c r="AJ2923" s="1" t="s">
        <v>92</v>
      </c>
    </row>
    <row r="2924" spans="1:36">
      <c r="A2924" s="1" t="s">
        <v>16272</v>
      </c>
      <c r="B2924" s="1" t="s">
        <v>16273</v>
      </c>
      <c r="C2924" s="1" t="s">
        <v>16274</v>
      </c>
      <c r="D2924" s="1" t="s">
        <v>348</v>
      </c>
      <c r="E2924" s="1" t="s">
        <v>134</v>
      </c>
      <c r="F2924" s="1" t="s">
        <v>135</v>
      </c>
      <c r="G2924" s="1" t="s">
        <v>136</v>
      </c>
      <c r="H2924" s="1" t="s">
        <v>137</v>
      </c>
      <c r="I2924" s="1" t="s">
        <v>44</v>
      </c>
      <c r="J2924" t="s">
        <v>45</v>
      </c>
      <c r="K2924" t="s">
        <v>46</v>
      </c>
      <c r="L2924" s="1" t="s">
        <v>13313</v>
      </c>
      <c r="M2924" s="1" t="s">
        <v>48</v>
      </c>
      <c r="N2924" s="1" t="s">
        <v>178</v>
      </c>
      <c r="O2924" s="1" t="s">
        <v>16275</v>
      </c>
      <c r="P2924" s="1" t="s">
        <v>16276</v>
      </c>
      <c r="Q2924">
        <v>139</v>
      </c>
      <c r="R2924">
        <v>29</v>
      </c>
      <c r="S2924">
        <v>110</v>
      </c>
      <c r="T2924">
        <v>100</v>
      </c>
      <c r="U2924">
        <v>30</v>
      </c>
      <c r="V2924">
        <v>400</v>
      </c>
      <c r="W2924" s="1" t="s">
        <v>151</v>
      </c>
      <c r="X2924" s="1" t="s">
        <v>152</v>
      </c>
      <c r="Y2924" s="1" t="s">
        <v>153</v>
      </c>
      <c r="Z2924">
        <v>38</v>
      </c>
      <c r="AA2924" s="2">
        <v>45666</v>
      </c>
      <c r="AB2924">
        <v>25450.62</v>
      </c>
      <c r="AC2924">
        <v>37377.040000000001</v>
      </c>
      <c r="AD2924">
        <v>3537636.18</v>
      </c>
      <c r="AE2924" s="1" t="s">
        <v>55</v>
      </c>
      <c r="AF2924" s="2">
        <v>46194</v>
      </c>
      <c r="AG2924" s="2">
        <v>45673</v>
      </c>
      <c r="AH2924" s="2">
        <v>46242</v>
      </c>
      <c r="AI2924" s="1" t="s">
        <v>91</v>
      </c>
      <c r="AJ2924" s="1" t="s">
        <v>92</v>
      </c>
    </row>
    <row r="2925" spans="1:36">
      <c r="A2925" s="1" t="s">
        <v>16277</v>
      </c>
      <c r="B2925" s="1" t="s">
        <v>16278</v>
      </c>
      <c r="C2925" s="1" t="s">
        <v>16279</v>
      </c>
      <c r="D2925" s="1" t="s">
        <v>1135</v>
      </c>
      <c r="E2925" s="1" t="s">
        <v>122</v>
      </c>
      <c r="F2925" s="1" t="s">
        <v>123</v>
      </c>
      <c r="G2925" s="1" t="s">
        <v>200</v>
      </c>
      <c r="H2925" s="1" t="s">
        <v>43</v>
      </c>
      <c r="I2925" s="1" t="s">
        <v>44</v>
      </c>
      <c r="J2925" t="s">
        <v>45</v>
      </c>
      <c r="K2925" t="s">
        <v>46</v>
      </c>
      <c r="L2925" s="1" t="s">
        <v>16280</v>
      </c>
      <c r="M2925" s="1" t="s">
        <v>100</v>
      </c>
      <c r="N2925" s="1" t="s">
        <v>236</v>
      </c>
      <c r="O2925" s="1" t="s">
        <v>16281</v>
      </c>
      <c r="P2925" s="1" t="s">
        <v>16282</v>
      </c>
      <c r="Q2925">
        <v>229</v>
      </c>
      <c r="R2925">
        <v>37</v>
      </c>
      <c r="S2925">
        <v>192</v>
      </c>
      <c r="T2925">
        <v>100</v>
      </c>
      <c r="U2925">
        <v>30</v>
      </c>
      <c r="V2925">
        <v>400</v>
      </c>
      <c r="W2925" s="1" t="s">
        <v>259</v>
      </c>
      <c r="X2925" s="1" t="s">
        <v>260</v>
      </c>
      <c r="Y2925" s="1" t="s">
        <v>54</v>
      </c>
      <c r="Z2925">
        <v>5</v>
      </c>
      <c r="AA2925" s="2">
        <v>45843</v>
      </c>
      <c r="AB2925">
        <v>510422.17</v>
      </c>
      <c r="AC2925">
        <v>589578.57999999996</v>
      </c>
      <c r="AD2925">
        <v>116886676.90000001</v>
      </c>
      <c r="AE2925" s="1" t="s">
        <v>55</v>
      </c>
      <c r="AF2925" s="2">
        <v>46158</v>
      </c>
      <c r="AG2925" s="2">
        <v>45846</v>
      </c>
      <c r="AH2925" s="2"/>
      <c r="AI2925" s="1" t="s">
        <v>91</v>
      </c>
      <c r="AJ2925" s="1" t="s">
        <v>92</v>
      </c>
    </row>
    <row r="2926" spans="1:36">
      <c r="A2926" s="1" t="s">
        <v>16283</v>
      </c>
      <c r="B2926" s="1" t="s">
        <v>16284</v>
      </c>
      <c r="C2926" s="1" t="s">
        <v>16285</v>
      </c>
      <c r="D2926" s="1" t="s">
        <v>378</v>
      </c>
      <c r="E2926" s="1" t="s">
        <v>110</v>
      </c>
      <c r="F2926" s="1" t="s">
        <v>63</v>
      </c>
      <c r="G2926" s="1" t="s">
        <v>304</v>
      </c>
      <c r="H2926" s="1" t="s">
        <v>43</v>
      </c>
      <c r="I2926" s="1" t="s">
        <v>44</v>
      </c>
      <c r="J2926" t="s">
        <v>45</v>
      </c>
      <c r="K2926" t="s">
        <v>46</v>
      </c>
      <c r="L2926" s="1" t="s">
        <v>16286</v>
      </c>
      <c r="M2926" s="1" t="s">
        <v>139</v>
      </c>
      <c r="N2926" s="1" t="s">
        <v>101</v>
      </c>
      <c r="O2926" s="1" t="s">
        <v>16287</v>
      </c>
      <c r="P2926" s="1" t="s">
        <v>16288</v>
      </c>
      <c r="Q2926">
        <v>125</v>
      </c>
      <c r="R2926">
        <v>4</v>
      </c>
      <c r="S2926">
        <v>121</v>
      </c>
      <c r="T2926">
        <v>50</v>
      </c>
      <c r="U2926">
        <v>15</v>
      </c>
      <c r="V2926">
        <v>300</v>
      </c>
      <c r="W2926" s="1" t="s">
        <v>259</v>
      </c>
      <c r="X2926" s="1" t="s">
        <v>260</v>
      </c>
      <c r="Y2926" s="1" t="s">
        <v>54</v>
      </c>
      <c r="Z2926">
        <v>9</v>
      </c>
      <c r="AA2926" s="2">
        <v>45811</v>
      </c>
      <c r="AB2926">
        <v>174817.06</v>
      </c>
      <c r="AC2926">
        <v>257508.01</v>
      </c>
      <c r="AD2926">
        <v>21852132.5</v>
      </c>
      <c r="AE2926" s="1" t="s">
        <v>55</v>
      </c>
      <c r="AF2926" s="2">
        <v>46180</v>
      </c>
      <c r="AG2926" s="2">
        <v>45818</v>
      </c>
      <c r="AH2926" s="2">
        <v>46601</v>
      </c>
      <c r="AI2926" s="1" t="s">
        <v>91</v>
      </c>
      <c r="AJ2926" s="1" t="s">
        <v>92</v>
      </c>
    </row>
    <row r="2927" spans="1:36">
      <c r="A2927" s="1" t="s">
        <v>16289</v>
      </c>
      <c r="B2927" s="1" t="s">
        <v>16290</v>
      </c>
      <c r="C2927" s="1" t="s">
        <v>16291</v>
      </c>
      <c r="D2927" s="1" t="s">
        <v>109</v>
      </c>
      <c r="E2927" s="1" t="s">
        <v>110</v>
      </c>
      <c r="F2927" s="1" t="s">
        <v>111</v>
      </c>
      <c r="G2927" s="1" t="s">
        <v>112</v>
      </c>
      <c r="H2927" s="1" t="s">
        <v>43</v>
      </c>
      <c r="I2927" s="1" t="s">
        <v>44</v>
      </c>
      <c r="J2927" t="s">
        <v>45</v>
      </c>
      <c r="K2927" t="s">
        <v>46</v>
      </c>
      <c r="L2927" s="1" t="s">
        <v>2006</v>
      </c>
      <c r="M2927" s="1" t="s">
        <v>48</v>
      </c>
      <c r="N2927" s="1" t="s">
        <v>236</v>
      </c>
      <c r="O2927" s="1" t="s">
        <v>16292</v>
      </c>
      <c r="P2927" s="1" t="s">
        <v>16293</v>
      </c>
      <c r="Q2927">
        <v>5</v>
      </c>
      <c r="R2927">
        <v>0</v>
      </c>
      <c r="S2927">
        <v>5</v>
      </c>
      <c r="T2927">
        <v>15</v>
      </c>
      <c r="U2927">
        <v>6</v>
      </c>
      <c r="V2927">
        <v>90</v>
      </c>
      <c r="W2927" s="1" t="s">
        <v>151</v>
      </c>
      <c r="X2927" s="1" t="s">
        <v>152</v>
      </c>
      <c r="Y2927" s="1" t="s">
        <v>153</v>
      </c>
      <c r="Z2927">
        <v>36</v>
      </c>
      <c r="AA2927" s="2">
        <v>45868</v>
      </c>
      <c r="AB2927">
        <v>184953.03</v>
      </c>
      <c r="AC2927">
        <v>282771.83</v>
      </c>
      <c r="AD2927">
        <v>924765.15</v>
      </c>
      <c r="AE2927" s="1" t="s">
        <v>55</v>
      </c>
      <c r="AF2927" s="2">
        <v>46169</v>
      </c>
      <c r="AG2927" s="2">
        <v>45880</v>
      </c>
      <c r="AH2927" s="2"/>
      <c r="AI2927" s="1" t="s">
        <v>129</v>
      </c>
      <c r="AJ2927" s="1" t="s">
        <v>57</v>
      </c>
    </row>
    <row r="2928" spans="1:36">
      <c r="A2928" s="1" t="s">
        <v>16294</v>
      </c>
      <c r="B2928" s="1" t="s">
        <v>16295</v>
      </c>
      <c r="C2928" s="1" t="s">
        <v>16296</v>
      </c>
      <c r="D2928" s="1" t="s">
        <v>109</v>
      </c>
      <c r="E2928" s="1" t="s">
        <v>110</v>
      </c>
      <c r="F2928" s="1" t="s">
        <v>111</v>
      </c>
      <c r="G2928" s="1" t="s">
        <v>112</v>
      </c>
      <c r="H2928" s="1" t="s">
        <v>43</v>
      </c>
      <c r="I2928" s="1" t="s">
        <v>44</v>
      </c>
      <c r="J2928" t="s">
        <v>45</v>
      </c>
      <c r="K2928" t="s">
        <v>46</v>
      </c>
      <c r="L2928" s="1" t="s">
        <v>171</v>
      </c>
      <c r="M2928" s="1" t="s">
        <v>68</v>
      </c>
      <c r="N2928" s="1" t="s">
        <v>49</v>
      </c>
      <c r="O2928" s="1" t="s">
        <v>16297</v>
      </c>
      <c r="P2928" s="1" t="s">
        <v>16298</v>
      </c>
      <c r="Q2928">
        <v>292</v>
      </c>
      <c r="R2928">
        <v>32</v>
      </c>
      <c r="S2928">
        <v>260</v>
      </c>
      <c r="T2928">
        <v>100</v>
      </c>
      <c r="U2928">
        <v>30</v>
      </c>
      <c r="V2928">
        <v>600</v>
      </c>
      <c r="W2928" s="1" t="s">
        <v>259</v>
      </c>
      <c r="X2928" s="1" t="s">
        <v>260</v>
      </c>
      <c r="Y2928" s="1" t="s">
        <v>54</v>
      </c>
      <c r="Z2928">
        <v>5</v>
      </c>
      <c r="AA2928" s="2">
        <v>45736</v>
      </c>
      <c r="AB2928">
        <v>211899.51999999999</v>
      </c>
      <c r="AC2928">
        <v>257715.95</v>
      </c>
      <c r="AD2928">
        <v>61874659.840000004</v>
      </c>
      <c r="AE2928" s="1" t="s">
        <v>55</v>
      </c>
      <c r="AF2928" s="2">
        <v>46167</v>
      </c>
      <c r="AG2928" s="2">
        <v>45744</v>
      </c>
      <c r="AH2928" s="2"/>
      <c r="AI2928" s="1" t="s">
        <v>91</v>
      </c>
      <c r="AJ2928" s="1" t="s">
        <v>92</v>
      </c>
    </row>
    <row r="2929" spans="1:36">
      <c r="A2929" s="1" t="s">
        <v>16299</v>
      </c>
      <c r="B2929" s="1" t="s">
        <v>16300</v>
      </c>
      <c r="C2929" s="1" t="s">
        <v>16301</v>
      </c>
      <c r="D2929" s="1" t="s">
        <v>455</v>
      </c>
      <c r="E2929" s="1" t="s">
        <v>62</v>
      </c>
      <c r="F2929" s="1" t="s">
        <v>135</v>
      </c>
      <c r="G2929" s="1" t="s">
        <v>706</v>
      </c>
      <c r="H2929" s="1" t="s">
        <v>137</v>
      </c>
      <c r="I2929" s="1" t="s">
        <v>201</v>
      </c>
      <c r="J2929" t="s">
        <v>82</v>
      </c>
      <c r="K2929" t="s">
        <v>83</v>
      </c>
      <c r="L2929" s="1" t="s">
        <v>16146</v>
      </c>
      <c r="M2929" s="1" t="s">
        <v>139</v>
      </c>
      <c r="N2929" s="1" t="s">
        <v>194</v>
      </c>
      <c r="O2929" s="1" t="s">
        <v>16302</v>
      </c>
      <c r="P2929" s="1" t="s">
        <v>16303</v>
      </c>
      <c r="Q2929">
        <v>119</v>
      </c>
      <c r="R2929">
        <v>32</v>
      </c>
      <c r="S2929">
        <v>87</v>
      </c>
      <c r="T2929">
        <v>20</v>
      </c>
      <c r="U2929">
        <v>8</v>
      </c>
      <c r="V2929">
        <v>120</v>
      </c>
      <c r="W2929" s="1" t="s">
        <v>104</v>
      </c>
      <c r="X2929" s="1" t="s">
        <v>105</v>
      </c>
      <c r="Y2929" s="1" t="s">
        <v>54</v>
      </c>
      <c r="Z2929">
        <v>8</v>
      </c>
      <c r="AA2929" s="2">
        <v>46035</v>
      </c>
      <c r="AB2929">
        <v>22573.15</v>
      </c>
      <c r="AC2929">
        <v>28632.74</v>
      </c>
      <c r="AD2929">
        <v>2686204.85</v>
      </c>
      <c r="AE2929" s="1" t="s">
        <v>55</v>
      </c>
      <c r="AF2929" s="2">
        <v>46148</v>
      </c>
      <c r="AG2929" s="2">
        <v>46048</v>
      </c>
      <c r="AH2929" s="2">
        <v>46318</v>
      </c>
      <c r="AI2929" s="1" t="s">
        <v>91</v>
      </c>
      <c r="AJ2929" s="1" t="s">
        <v>92</v>
      </c>
    </row>
    <row r="2930" spans="1:36">
      <c r="A2930" s="1" t="s">
        <v>16304</v>
      </c>
      <c r="B2930" s="1" t="s">
        <v>16305</v>
      </c>
      <c r="C2930" s="1" t="s">
        <v>16306</v>
      </c>
      <c r="D2930" s="1" t="s">
        <v>264</v>
      </c>
      <c r="E2930" s="1" t="s">
        <v>265</v>
      </c>
      <c r="F2930" s="1" t="s">
        <v>266</v>
      </c>
      <c r="G2930" s="1" t="s">
        <v>276</v>
      </c>
      <c r="H2930" s="1" t="s">
        <v>43</v>
      </c>
      <c r="I2930" s="1" t="s">
        <v>44</v>
      </c>
      <c r="J2930" t="s">
        <v>65</v>
      </c>
      <c r="K2930" t="s">
        <v>66</v>
      </c>
      <c r="L2930" s="1" t="s">
        <v>4485</v>
      </c>
      <c r="M2930" s="1" t="s">
        <v>100</v>
      </c>
      <c r="N2930" s="1" t="s">
        <v>101</v>
      </c>
      <c r="O2930" s="1" t="s">
        <v>16307</v>
      </c>
      <c r="P2930" s="1" t="s">
        <v>16308</v>
      </c>
      <c r="Q2930">
        <v>112</v>
      </c>
      <c r="R2930">
        <v>12</v>
      </c>
      <c r="S2930">
        <v>100</v>
      </c>
      <c r="T2930">
        <v>40</v>
      </c>
      <c r="U2930">
        <v>20</v>
      </c>
      <c r="V2930">
        <v>160</v>
      </c>
      <c r="W2930" s="1" t="s">
        <v>229</v>
      </c>
      <c r="X2930" s="1" t="s">
        <v>230</v>
      </c>
      <c r="Y2930" s="1" t="s">
        <v>153</v>
      </c>
      <c r="Z2930">
        <v>32</v>
      </c>
      <c r="AA2930" s="2">
        <v>46124</v>
      </c>
      <c r="AB2930">
        <v>144483.88</v>
      </c>
      <c r="AC2930">
        <v>183080</v>
      </c>
      <c r="AD2930">
        <v>16182194.560000001</v>
      </c>
      <c r="AE2930" s="1" t="s">
        <v>55</v>
      </c>
      <c r="AF2930" s="2">
        <v>46164</v>
      </c>
      <c r="AG2930" s="2">
        <v>46130</v>
      </c>
      <c r="AH2930" s="2"/>
      <c r="AI2930" s="1" t="s">
        <v>91</v>
      </c>
      <c r="AJ2930" s="1" t="s">
        <v>92</v>
      </c>
    </row>
    <row r="2931" spans="1:36">
      <c r="A2931" s="1" t="s">
        <v>16309</v>
      </c>
      <c r="B2931" s="1" t="s">
        <v>16310</v>
      </c>
      <c r="C2931" s="1" t="s">
        <v>16311</v>
      </c>
      <c r="D2931" s="1" t="s">
        <v>643</v>
      </c>
      <c r="E2931" s="1" t="s">
        <v>62</v>
      </c>
      <c r="F2931" s="1" t="s">
        <v>135</v>
      </c>
      <c r="G2931" s="1" t="s">
        <v>136</v>
      </c>
      <c r="H2931" s="1" t="s">
        <v>137</v>
      </c>
      <c r="I2931" s="1" t="s">
        <v>44</v>
      </c>
      <c r="J2931" t="s">
        <v>65</v>
      </c>
      <c r="K2931" t="s">
        <v>66</v>
      </c>
      <c r="L2931" s="1" t="s">
        <v>14869</v>
      </c>
      <c r="M2931" s="1" t="s">
        <v>139</v>
      </c>
      <c r="N2931" s="1" t="s">
        <v>178</v>
      </c>
      <c r="O2931" s="1" t="s">
        <v>16312</v>
      </c>
      <c r="P2931" s="1" t="s">
        <v>16313</v>
      </c>
      <c r="Q2931">
        <v>75</v>
      </c>
      <c r="R2931">
        <v>17</v>
      </c>
      <c r="S2931">
        <v>58</v>
      </c>
      <c r="T2931">
        <v>20</v>
      </c>
      <c r="U2931">
        <v>8</v>
      </c>
      <c r="V2931">
        <v>80</v>
      </c>
      <c r="W2931" s="1" t="s">
        <v>229</v>
      </c>
      <c r="X2931" s="1" t="s">
        <v>230</v>
      </c>
      <c r="Y2931" s="1" t="s">
        <v>153</v>
      </c>
      <c r="Z2931">
        <v>30</v>
      </c>
      <c r="AA2931" s="2">
        <v>45725</v>
      </c>
      <c r="AB2931">
        <v>20496.810000000001</v>
      </c>
      <c r="AC2931">
        <v>30513.03</v>
      </c>
      <c r="AD2931">
        <v>1537260.75</v>
      </c>
      <c r="AE2931" s="1" t="s">
        <v>55</v>
      </c>
      <c r="AF2931" s="2">
        <v>46174</v>
      </c>
      <c r="AG2931" s="2">
        <v>45730</v>
      </c>
      <c r="AH2931" s="2">
        <v>46557</v>
      </c>
      <c r="AI2931" s="1" t="s">
        <v>91</v>
      </c>
      <c r="AJ2931" s="1" t="s">
        <v>92</v>
      </c>
    </row>
    <row r="2932" spans="1:36">
      <c r="A2932" s="1" t="s">
        <v>16314</v>
      </c>
      <c r="B2932" s="1" t="s">
        <v>16315</v>
      </c>
      <c r="C2932" s="1" t="s">
        <v>16316</v>
      </c>
      <c r="D2932" s="1" t="s">
        <v>1912</v>
      </c>
      <c r="E2932" s="1" t="s">
        <v>714</v>
      </c>
      <c r="F2932" s="1" t="s">
        <v>97</v>
      </c>
      <c r="G2932" s="1" t="s">
        <v>1110</v>
      </c>
      <c r="H2932" s="1" t="s">
        <v>43</v>
      </c>
      <c r="I2932" s="1" t="s">
        <v>201</v>
      </c>
      <c r="J2932" t="s">
        <v>82</v>
      </c>
      <c r="K2932" t="s">
        <v>83</v>
      </c>
      <c r="L2932" s="1" t="s">
        <v>3341</v>
      </c>
      <c r="M2932" s="1" t="s">
        <v>139</v>
      </c>
      <c r="N2932" s="1" t="s">
        <v>49</v>
      </c>
      <c r="O2932" s="1" t="s">
        <v>16317</v>
      </c>
      <c r="P2932" s="1" t="s">
        <v>16318</v>
      </c>
      <c r="Q2932">
        <v>70</v>
      </c>
      <c r="R2932">
        <v>16</v>
      </c>
      <c r="S2932">
        <v>54</v>
      </c>
      <c r="T2932">
        <v>30</v>
      </c>
      <c r="U2932">
        <v>9</v>
      </c>
      <c r="V2932">
        <v>120</v>
      </c>
      <c r="W2932" s="1" t="s">
        <v>88</v>
      </c>
      <c r="X2932" s="1" t="s">
        <v>89</v>
      </c>
      <c r="Y2932" s="1" t="s">
        <v>90</v>
      </c>
      <c r="Z2932">
        <v>26</v>
      </c>
      <c r="AA2932" s="2">
        <v>45693</v>
      </c>
      <c r="AB2932">
        <v>73237.41</v>
      </c>
      <c r="AC2932">
        <v>109055.46</v>
      </c>
      <c r="AD2932">
        <v>5126618.7</v>
      </c>
      <c r="AE2932" s="1" t="s">
        <v>55</v>
      </c>
      <c r="AF2932" s="2">
        <v>46149</v>
      </c>
      <c r="AG2932" s="2">
        <v>45704</v>
      </c>
      <c r="AH2932" s="2"/>
      <c r="AI2932" s="1" t="s">
        <v>91</v>
      </c>
      <c r="AJ2932" s="1" t="s">
        <v>92</v>
      </c>
    </row>
    <row r="2933" spans="1:36">
      <c r="A2933" s="1" t="s">
        <v>16319</v>
      </c>
      <c r="B2933" s="1" t="s">
        <v>16320</v>
      </c>
      <c r="C2933" s="1" t="s">
        <v>16321</v>
      </c>
      <c r="D2933" s="1" t="s">
        <v>455</v>
      </c>
      <c r="E2933" s="1" t="s">
        <v>62</v>
      </c>
      <c r="F2933" s="1" t="s">
        <v>135</v>
      </c>
      <c r="G2933" s="1" t="s">
        <v>166</v>
      </c>
      <c r="H2933" s="1" t="s">
        <v>137</v>
      </c>
      <c r="I2933" s="1" t="s">
        <v>44</v>
      </c>
      <c r="J2933" t="s">
        <v>82</v>
      </c>
      <c r="K2933" t="s">
        <v>83</v>
      </c>
      <c r="L2933" s="1" t="s">
        <v>1034</v>
      </c>
      <c r="M2933" s="1" t="s">
        <v>48</v>
      </c>
      <c r="N2933" s="1" t="s">
        <v>278</v>
      </c>
      <c r="O2933" s="1" t="s">
        <v>16322</v>
      </c>
      <c r="P2933" s="1" t="s">
        <v>16323</v>
      </c>
      <c r="Q2933">
        <v>0</v>
      </c>
      <c r="R2933">
        <v>0</v>
      </c>
      <c r="S2933">
        <v>0</v>
      </c>
      <c r="T2933">
        <v>30</v>
      </c>
      <c r="U2933">
        <v>9</v>
      </c>
      <c r="V2933">
        <v>120</v>
      </c>
      <c r="W2933" s="1" t="s">
        <v>151</v>
      </c>
      <c r="X2933" s="1" t="s">
        <v>152</v>
      </c>
      <c r="Y2933" s="1" t="s">
        <v>153</v>
      </c>
      <c r="Z2933">
        <v>38</v>
      </c>
      <c r="AA2933" s="2">
        <v>46092</v>
      </c>
      <c r="AB2933">
        <v>12489.16</v>
      </c>
      <c r="AC2933">
        <v>17146.77</v>
      </c>
      <c r="AD2933">
        <v>0</v>
      </c>
      <c r="AE2933" s="1" t="s">
        <v>55</v>
      </c>
      <c r="AF2933" s="2">
        <v>46154</v>
      </c>
      <c r="AG2933" s="2">
        <v>46100</v>
      </c>
      <c r="AH2933" s="2">
        <v>46836</v>
      </c>
      <c r="AI2933" s="1" t="s">
        <v>56</v>
      </c>
      <c r="AJ2933" s="1" t="s">
        <v>57</v>
      </c>
    </row>
    <row r="2934" spans="1:36">
      <c r="A2934" s="1" t="s">
        <v>16324</v>
      </c>
      <c r="B2934" s="1" t="s">
        <v>16325</v>
      </c>
      <c r="C2934" s="1" t="s">
        <v>16326</v>
      </c>
      <c r="D2934" s="1" t="s">
        <v>508</v>
      </c>
      <c r="E2934" s="1" t="s">
        <v>146</v>
      </c>
      <c r="F2934" s="1" t="s">
        <v>244</v>
      </c>
      <c r="G2934" s="1" t="s">
        <v>778</v>
      </c>
      <c r="H2934" s="1" t="s">
        <v>43</v>
      </c>
      <c r="I2934" s="1" t="s">
        <v>44</v>
      </c>
      <c r="J2934" t="s">
        <v>45</v>
      </c>
      <c r="K2934" t="s">
        <v>46</v>
      </c>
      <c r="L2934" s="1" t="s">
        <v>16327</v>
      </c>
      <c r="M2934" s="1" t="s">
        <v>168</v>
      </c>
      <c r="N2934" s="1" t="s">
        <v>178</v>
      </c>
      <c r="O2934" s="1" t="s">
        <v>16328</v>
      </c>
      <c r="P2934" s="1" t="s">
        <v>16329</v>
      </c>
      <c r="Q2934">
        <v>170</v>
      </c>
      <c r="R2934">
        <v>14</v>
      </c>
      <c r="S2934">
        <v>156</v>
      </c>
      <c r="T2934">
        <v>25</v>
      </c>
      <c r="U2934">
        <v>12</v>
      </c>
      <c r="V2934">
        <v>200</v>
      </c>
      <c r="W2934" s="1" t="s">
        <v>151</v>
      </c>
      <c r="X2934" s="1" t="s">
        <v>152</v>
      </c>
      <c r="Y2934" s="1" t="s">
        <v>153</v>
      </c>
      <c r="Z2934">
        <v>34</v>
      </c>
      <c r="AA2934" s="2">
        <v>45974</v>
      </c>
      <c r="AB2934">
        <v>56857.52</v>
      </c>
      <c r="AC2934">
        <v>74969.62</v>
      </c>
      <c r="AD2934">
        <v>9665778.4000000004</v>
      </c>
      <c r="AE2934" s="1" t="s">
        <v>55</v>
      </c>
      <c r="AF2934" s="2">
        <v>46163</v>
      </c>
      <c r="AG2934" s="2">
        <v>45985</v>
      </c>
      <c r="AH2934" s="2"/>
      <c r="AI2934" s="1" t="s">
        <v>91</v>
      </c>
      <c r="AJ2934" s="1" t="s">
        <v>92</v>
      </c>
    </row>
    <row r="2935" spans="1:36">
      <c r="A2935" s="1" t="s">
        <v>16330</v>
      </c>
      <c r="B2935" s="1" t="s">
        <v>16331</v>
      </c>
      <c r="C2935" s="1" t="s">
        <v>16332</v>
      </c>
      <c r="D2935" s="1" t="s">
        <v>225</v>
      </c>
      <c r="E2935" s="1" t="s">
        <v>40</v>
      </c>
      <c r="F2935" s="1" t="s">
        <v>123</v>
      </c>
      <c r="G2935" s="1" t="s">
        <v>200</v>
      </c>
      <c r="H2935" s="1" t="s">
        <v>43</v>
      </c>
      <c r="I2935" s="1" t="s">
        <v>44</v>
      </c>
      <c r="J2935" t="s">
        <v>45</v>
      </c>
      <c r="K2935" t="s">
        <v>46</v>
      </c>
      <c r="L2935" s="1" t="s">
        <v>8607</v>
      </c>
      <c r="M2935" s="1" t="s">
        <v>168</v>
      </c>
      <c r="N2935" s="1" t="s">
        <v>194</v>
      </c>
      <c r="O2935" s="1" t="s">
        <v>16333</v>
      </c>
      <c r="P2935" s="1" t="s">
        <v>16334</v>
      </c>
      <c r="Q2935">
        <v>0</v>
      </c>
      <c r="R2935">
        <v>0</v>
      </c>
      <c r="S2935">
        <v>0</v>
      </c>
      <c r="T2935">
        <v>60</v>
      </c>
      <c r="U2935">
        <v>18</v>
      </c>
      <c r="V2935">
        <v>360</v>
      </c>
      <c r="W2935" s="1" t="s">
        <v>249</v>
      </c>
      <c r="X2935" s="1" t="s">
        <v>375</v>
      </c>
      <c r="Y2935" s="1" t="s">
        <v>54</v>
      </c>
      <c r="Z2935">
        <v>6</v>
      </c>
      <c r="AA2935" s="2">
        <v>45702</v>
      </c>
      <c r="AB2935">
        <v>408398.06</v>
      </c>
      <c r="AC2935">
        <v>577159.22</v>
      </c>
      <c r="AD2935">
        <v>0</v>
      </c>
      <c r="AE2935" s="1" t="s">
        <v>55</v>
      </c>
      <c r="AF2935" s="2">
        <v>46172</v>
      </c>
      <c r="AG2935" s="2">
        <v>45706</v>
      </c>
      <c r="AH2935" s="2"/>
      <c r="AI2935" s="1" t="s">
        <v>56</v>
      </c>
      <c r="AJ2935" s="1" t="s">
        <v>57</v>
      </c>
    </row>
    <row r="2936" spans="1:36">
      <c r="A2936" s="1" t="s">
        <v>16335</v>
      </c>
      <c r="B2936" s="1" t="s">
        <v>16336</v>
      </c>
      <c r="C2936" s="1" t="s">
        <v>16337</v>
      </c>
      <c r="D2936" s="1" t="s">
        <v>521</v>
      </c>
      <c r="E2936" s="1" t="s">
        <v>243</v>
      </c>
      <c r="F2936" s="1" t="s">
        <v>244</v>
      </c>
      <c r="G2936" s="1" t="s">
        <v>778</v>
      </c>
      <c r="H2936" s="1" t="s">
        <v>43</v>
      </c>
      <c r="I2936" s="1" t="s">
        <v>44</v>
      </c>
      <c r="J2936" t="s">
        <v>45</v>
      </c>
      <c r="K2936" t="s">
        <v>46</v>
      </c>
      <c r="L2936" s="1" t="s">
        <v>8714</v>
      </c>
      <c r="M2936" s="1" t="s">
        <v>68</v>
      </c>
      <c r="N2936" s="1" t="s">
        <v>178</v>
      </c>
      <c r="O2936" s="1" t="s">
        <v>16338</v>
      </c>
      <c r="P2936" s="1" t="s">
        <v>8547</v>
      </c>
      <c r="Q2936">
        <v>20</v>
      </c>
      <c r="R2936">
        <v>3</v>
      </c>
      <c r="S2936">
        <v>17</v>
      </c>
      <c r="T2936">
        <v>75</v>
      </c>
      <c r="U2936">
        <v>22</v>
      </c>
      <c r="V2936">
        <v>375</v>
      </c>
      <c r="W2936" s="1" t="s">
        <v>181</v>
      </c>
      <c r="X2936" s="1" t="s">
        <v>182</v>
      </c>
      <c r="Y2936" s="1" t="s">
        <v>54</v>
      </c>
      <c r="Z2936">
        <v>12</v>
      </c>
      <c r="AA2936" s="2">
        <v>45901</v>
      </c>
      <c r="AB2936">
        <v>113869.04</v>
      </c>
      <c r="AC2936">
        <v>155909.29</v>
      </c>
      <c r="AD2936">
        <v>2277380.7999999998</v>
      </c>
      <c r="AE2936" s="1" t="s">
        <v>55</v>
      </c>
      <c r="AF2936" s="2">
        <v>46146</v>
      </c>
      <c r="AG2936" s="2">
        <v>45913</v>
      </c>
      <c r="AH2936" s="2"/>
      <c r="AI2936" s="1" t="s">
        <v>129</v>
      </c>
      <c r="AJ2936" s="1" t="s">
        <v>57</v>
      </c>
    </row>
    <row r="2937" spans="1:36">
      <c r="A2937" s="1" t="s">
        <v>16339</v>
      </c>
      <c r="B2937" s="1" t="s">
        <v>16340</v>
      </c>
      <c r="C2937" s="1" t="s">
        <v>16341</v>
      </c>
      <c r="D2937" s="1" t="s">
        <v>740</v>
      </c>
      <c r="E2937" s="1" t="s">
        <v>275</v>
      </c>
      <c r="F2937" s="1" t="s">
        <v>63</v>
      </c>
      <c r="G2937" s="1" t="s">
        <v>623</v>
      </c>
      <c r="H2937" s="1" t="s">
        <v>43</v>
      </c>
      <c r="I2937" s="1" t="s">
        <v>44</v>
      </c>
      <c r="J2937" t="s">
        <v>65</v>
      </c>
      <c r="K2937" t="s">
        <v>66</v>
      </c>
      <c r="L2937" s="1" t="s">
        <v>10130</v>
      </c>
      <c r="M2937" s="1" t="s">
        <v>68</v>
      </c>
      <c r="N2937" s="1" t="s">
        <v>49</v>
      </c>
      <c r="O2937" s="1" t="s">
        <v>16342</v>
      </c>
      <c r="P2937" s="1" t="s">
        <v>16343</v>
      </c>
      <c r="Q2937">
        <v>0</v>
      </c>
      <c r="R2937">
        <v>0</v>
      </c>
      <c r="S2937">
        <v>0</v>
      </c>
      <c r="T2937">
        <v>20</v>
      </c>
      <c r="U2937">
        <v>10</v>
      </c>
      <c r="V2937">
        <v>80</v>
      </c>
      <c r="W2937" s="1" t="s">
        <v>444</v>
      </c>
      <c r="X2937" s="1" t="s">
        <v>445</v>
      </c>
      <c r="Y2937" s="1" t="s">
        <v>74</v>
      </c>
      <c r="Z2937">
        <v>22</v>
      </c>
      <c r="AA2937" s="2"/>
      <c r="AB2937">
        <v>171119.22</v>
      </c>
      <c r="AC2937">
        <v>259401.64</v>
      </c>
      <c r="AD2937">
        <v>0</v>
      </c>
      <c r="AE2937" s="1" t="s">
        <v>55</v>
      </c>
      <c r="AF2937" s="2">
        <v>46155</v>
      </c>
      <c r="AG2937" s="2">
        <v>46148</v>
      </c>
      <c r="AH2937" s="2"/>
      <c r="AI2937" s="1" t="s">
        <v>56</v>
      </c>
      <c r="AJ2937" s="1" t="s">
        <v>57</v>
      </c>
    </row>
    <row r="2938" spans="1:36">
      <c r="A2938" s="1" t="s">
        <v>16344</v>
      </c>
      <c r="B2938" s="1" t="s">
        <v>16345</v>
      </c>
      <c r="C2938" s="1" t="s">
        <v>16346</v>
      </c>
      <c r="D2938" s="1" t="s">
        <v>378</v>
      </c>
      <c r="E2938" s="1" t="s">
        <v>110</v>
      </c>
      <c r="F2938" s="1" t="s">
        <v>63</v>
      </c>
      <c r="G2938" s="1" t="s">
        <v>304</v>
      </c>
      <c r="H2938" s="1" t="s">
        <v>43</v>
      </c>
      <c r="I2938" s="1" t="s">
        <v>201</v>
      </c>
      <c r="J2938" t="s">
        <v>82</v>
      </c>
      <c r="K2938" t="s">
        <v>83</v>
      </c>
      <c r="L2938" s="1" t="s">
        <v>7954</v>
      </c>
      <c r="M2938" s="1" t="s">
        <v>168</v>
      </c>
      <c r="N2938" s="1" t="s">
        <v>69</v>
      </c>
      <c r="O2938" s="1" t="s">
        <v>16347</v>
      </c>
      <c r="P2938" s="1" t="s">
        <v>16348</v>
      </c>
      <c r="Q2938">
        <v>25</v>
      </c>
      <c r="R2938">
        <v>2</v>
      </c>
      <c r="S2938">
        <v>23</v>
      </c>
      <c r="U2938">
        <v>15</v>
      </c>
      <c r="V2938">
        <v>500</v>
      </c>
      <c r="W2938" s="1" t="s">
        <v>259</v>
      </c>
      <c r="X2938" s="1" t="s">
        <v>260</v>
      </c>
      <c r="Y2938" s="1" t="s">
        <v>54</v>
      </c>
      <c r="Z2938">
        <v>10</v>
      </c>
      <c r="AA2938" s="2">
        <v>46018</v>
      </c>
      <c r="AB2938">
        <v>15849.23</v>
      </c>
      <c r="AC2938">
        <v>19919.169999999998</v>
      </c>
      <c r="AD2938">
        <v>396230.75</v>
      </c>
      <c r="AE2938" s="1" t="s">
        <v>55</v>
      </c>
      <c r="AF2938" s="2">
        <v>46159</v>
      </c>
      <c r="AG2938" s="2">
        <v>46023</v>
      </c>
      <c r="AH2938" s="2">
        <v>46368</v>
      </c>
      <c r="AI2938" s="1" t="s">
        <v>129</v>
      </c>
      <c r="AJ2938" s="1" t="s">
        <v>57</v>
      </c>
    </row>
    <row r="2939" spans="1:36">
      <c r="A2939" s="1" t="s">
        <v>16349</v>
      </c>
      <c r="B2939" s="1" t="s">
        <v>16350</v>
      </c>
      <c r="C2939" s="1" t="s">
        <v>16351</v>
      </c>
      <c r="D2939" s="1" t="s">
        <v>185</v>
      </c>
      <c r="E2939" s="1" t="s">
        <v>186</v>
      </c>
      <c r="F2939" s="1" t="s">
        <v>111</v>
      </c>
      <c r="G2939" s="1" t="s">
        <v>112</v>
      </c>
      <c r="H2939" s="1" t="s">
        <v>43</v>
      </c>
      <c r="I2939" s="1" t="s">
        <v>44</v>
      </c>
      <c r="J2939" t="s">
        <v>45</v>
      </c>
      <c r="K2939" t="s">
        <v>46</v>
      </c>
      <c r="L2939" s="1" t="s">
        <v>16352</v>
      </c>
      <c r="M2939" s="1" t="s">
        <v>68</v>
      </c>
      <c r="N2939" s="1" t="s">
        <v>194</v>
      </c>
      <c r="O2939" s="1" t="s">
        <v>16353</v>
      </c>
      <c r="P2939" s="1" t="s">
        <v>16354</v>
      </c>
      <c r="Q2939">
        <v>0</v>
      </c>
      <c r="R2939">
        <v>0</v>
      </c>
      <c r="S2939">
        <v>0</v>
      </c>
      <c r="T2939">
        <v>20</v>
      </c>
      <c r="U2939">
        <v>10</v>
      </c>
      <c r="V2939">
        <v>200</v>
      </c>
      <c r="W2939" s="1" t="s">
        <v>151</v>
      </c>
      <c r="X2939" s="1" t="s">
        <v>171</v>
      </c>
      <c r="Y2939" s="1" t="s">
        <v>153</v>
      </c>
      <c r="Z2939">
        <v>39</v>
      </c>
      <c r="AA2939" s="2">
        <v>45691</v>
      </c>
      <c r="AB2939">
        <v>259070.95</v>
      </c>
      <c r="AC2939">
        <v>315313.02</v>
      </c>
      <c r="AD2939">
        <v>0</v>
      </c>
      <c r="AE2939" s="1" t="s">
        <v>55</v>
      </c>
      <c r="AF2939" s="2">
        <v>46169</v>
      </c>
      <c r="AG2939" s="2">
        <v>45697</v>
      </c>
      <c r="AH2939" s="2"/>
      <c r="AI2939" s="1" t="s">
        <v>56</v>
      </c>
      <c r="AJ2939" s="1" t="s">
        <v>57</v>
      </c>
    </row>
    <row r="2940" spans="1:36">
      <c r="A2940" s="1" t="s">
        <v>16355</v>
      </c>
      <c r="B2940" s="1" t="s">
        <v>16356</v>
      </c>
      <c r="C2940" s="1" t="s">
        <v>16357</v>
      </c>
      <c r="D2940" s="1" t="s">
        <v>216</v>
      </c>
      <c r="E2940" s="1" t="s">
        <v>134</v>
      </c>
      <c r="F2940" s="1" t="s">
        <v>217</v>
      </c>
      <c r="G2940" s="1" t="s">
        <v>487</v>
      </c>
      <c r="H2940" s="1" t="s">
        <v>43</v>
      </c>
      <c r="I2940" s="1" t="s">
        <v>44</v>
      </c>
      <c r="J2940" t="s">
        <v>82</v>
      </c>
      <c r="K2940" t="s">
        <v>83</v>
      </c>
      <c r="L2940" s="1" t="s">
        <v>16358</v>
      </c>
      <c r="M2940" s="1" t="s">
        <v>68</v>
      </c>
      <c r="N2940" s="1" t="s">
        <v>115</v>
      </c>
      <c r="O2940" s="1" t="s">
        <v>16359</v>
      </c>
      <c r="P2940" s="1" t="s">
        <v>7442</v>
      </c>
      <c r="Q2940">
        <v>511</v>
      </c>
      <c r="R2940">
        <v>164</v>
      </c>
      <c r="S2940">
        <v>347</v>
      </c>
      <c r="T2940">
        <v>100</v>
      </c>
      <c r="U2940">
        <v>50</v>
      </c>
      <c r="V2940">
        <v>600</v>
      </c>
      <c r="W2940" s="1" t="s">
        <v>151</v>
      </c>
      <c r="X2940" s="1" t="s">
        <v>152</v>
      </c>
      <c r="Y2940" s="1" t="s">
        <v>153</v>
      </c>
      <c r="Z2940">
        <v>35</v>
      </c>
      <c r="AA2940" s="2">
        <v>45768</v>
      </c>
      <c r="AB2940">
        <v>286742.7</v>
      </c>
      <c r="AC2940">
        <v>398935.42</v>
      </c>
      <c r="AD2940">
        <v>146525519.69999999</v>
      </c>
      <c r="AE2940" s="1" t="s">
        <v>55</v>
      </c>
      <c r="AF2940" s="2">
        <v>46170</v>
      </c>
      <c r="AG2940" s="2">
        <v>45776</v>
      </c>
      <c r="AH2940" s="2"/>
      <c r="AI2940" s="1" t="s">
        <v>91</v>
      </c>
      <c r="AJ2940" s="1" t="s">
        <v>92</v>
      </c>
    </row>
    <row r="2941" spans="1:36">
      <c r="A2941" s="1" t="s">
        <v>16360</v>
      </c>
      <c r="B2941" s="1" t="s">
        <v>16361</v>
      </c>
      <c r="C2941" s="1" t="s">
        <v>16362</v>
      </c>
      <c r="D2941" s="1" t="s">
        <v>1678</v>
      </c>
      <c r="E2941" s="1" t="s">
        <v>335</v>
      </c>
      <c r="F2941" s="1" t="s">
        <v>97</v>
      </c>
      <c r="G2941" s="1" t="s">
        <v>98</v>
      </c>
      <c r="H2941" s="1" t="s">
        <v>43</v>
      </c>
      <c r="I2941" s="1" t="s">
        <v>44</v>
      </c>
      <c r="J2941" t="s">
        <v>45</v>
      </c>
      <c r="K2941" t="s">
        <v>46</v>
      </c>
      <c r="L2941" s="1" t="s">
        <v>3438</v>
      </c>
      <c r="M2941" s="1" t="s">
        <v>48</v>
      </c>
      <c r="N2941" s="1" t="s">
        <v>194</v>
      </c>
      <c r="O2941" s="1" t="s">
        <v>16363</v>
      </c>
      <c r="P2941" s="1" t="s">
        <v>16364</v>
      </c>
      <c r="Q2941">
        <v>132</v>
      </c>
      <c r="R2941">
        <v>37</v>
      </c>
      <c r="S2941">
        <v>95</v>
      </c>
      <c r="T2941">
        <v>25</v>
      </c>
      <c r="U2941">
        <v>12</v>
      </c>
      <c r="V2941">
        <v>150</v>
      </c>
      <c r="W2941" s="1" t="s">
        <v>249</v>
      </c>
      <c r="X2941" s="1" t="s">
        <v>375</v>
      </c>
      <c r="Y2941" s="1" t="s">
        <v>54</v>
      </c>
      <c r="Z2941">
        <v>6</v>
      </c>
      <c r="AA2941" s="2">
        <v>46025</v>
      </c>
      <c r="AB2941">
        <v>159447.06</v>
      </c>
      <c r="AC2941">
        <v>219909.61</v>
      </c>
      <c r="AD2941">
        <v>21047011.920000002</v>
      </c>
      <c r="AE2941" s="1" t="s">
        <v>55</v>
      </c>
      <c r="AF2941" s="2">
        <v>46196</v>
      </c>
      <c r="AG2941" s="2">
        <v>46035</v>
      </c>
      <c r="AH2941" s="2"/>
      <c r="AI2941" s="1" t="s">
        <v>91</v>
      </c>
      <c r="AJ2941" s="1" t="s">
        <v>92</v>
      </c>
    </row>
    <row r="2942" spans="1:36">
      <c r="A2942" s="1" t="s">
        <v>16365</v>
      </c>
      <c r="B2942" s="1" t="s">
        <v>16366</v>
      </c>
      <c r="C2942" s="1" t="s">
        <v>16367</v>
      </c>
      <c r="D2942" s="1" t="s">
        <v>121</v>
      </c>
      <c r="E2942" s="1" t="s">
        <v>122</v>
      </c>
      <c r="F2942" s="1" t="s">
        <v>123</v>
      </c>
      <c r="G2942" s="1" t="s">
        <v>124</v>
      </c>
      <c r="H2942" s="1" t="s">
        <v>43</v>
      </c>
      <c r="I2942" s="1" t="s">
        <v>44</v>
      </c>
      <c r="J2942" t="s">
        <v>65</v>
      </c>
      <c r="K2942" t="s">
        <v>66</v>
      </c>
      <c r="L2942" s="1" t="s">
        <v>10086</v>
      </c>
      <c r="M2942" s="1" t="s">
        <v>168</v>
      </c>
      <c r="N2942" s="1" t="s">
        <v>49</v>
      </c>
      <c r="O2942" s="1" t="s">
        <v>16368</v>
      </c>
      <c r="P2942" s="1" t="s">
        <v>5683</v>
      </c>
      <c r="Q2942">
        <v>74</v>
      </c>
      <c r="R2942">
        <v>16</v>
      </c>
      <c r="S2942">
        <v>58</v>
      </c>
      <c r="T2942">
        <v>75</v>
      </c>
      <c r="U2942">
        <v>22</v>
      </c>
      <c r="V2942">
        <v>600</v>
      </c>
      <c r="W2942" s="1" t="s">
        <v>229</v>
      </c>
      <c r="X2942" s="1" t="s">
        <v>230</v>
      </c>
      <c r="Y2942" s="1" t="s">
        <v>153</v>
      </c>
      <c r="Z2942">
        <v>33</v>
      </c>
      <c r="AA2942" s="2">
        <v>46063</v>
      </c>
      <c r="AB2942">
        <v>236534.47</v>
      </c>
      <c r="AC2942">
        <v>342012.89</v>
      </c>
      <c r="AD2942">
        <v>17503550.780000001</v>
      </c>
      <c r="AE2942" s="1" t="s">
        <v>55</v>
      </c>
      <c r="AF2942" s="2">
        <v>46199</v>
      </c>
      <c r="AG2942" s="2">
        <v>46078</v>
      </c>
      <c r="AH2942" s="2"/>
      <c r="AI2942" s="1" t="s">
        <v>129</v>
      </c>
      <c r="AJ2942" s="1" t="s">
        <v>57</v>
      </c>
    </row>
    <row r="2943" spans="1:36">
      <c r="A2943" s="1" t="s">
        <v>16369</v>
      </c>
      <c r="B2943" s="1" t="s">
        <v>16370</v>
      </c>
      <c r="C2943" s="1" t="s">
        <v>16371</v>
      </c>
      <c r="D2943" s="1" t="s">
        <v>588</v>
      </c>
      <c r="E2943" s="1" t="s">
        <v>392</v>
      </c>
      <c r="F2943" s="1" t="s">
        <v>217</v>
      </c>
      <c r="G2943" s="1" t="s">
        <v>218</v>
      </c>
      <c r="H2943" s="1" t="s">
        <v>43</v>
      </c>
      <c r="I2943" s="1" t="s">
        <v>44</v>
      </c>
      <c r="J2943" t="s">
        <v>82</v>
      </c>
      <c r="K2943" t="s">
        <v>83</v>
      </c>
      <c r="L2943" s="1" t="s">
        <v>11081</v>
      </c>
      <c r="M2943" s="1" t="s">
        <v>139</v>
      </c>
      <c r="N2943" s="1" t="s">
        <v>203</v>
      </c>
      <c r="O2943" s="1" t="s">
        <v>16372</v>
      </c>
      <c r="P2943" s="1" t="s">
        <v>16373</v>
      </c>
      <c r="Q2943">
        <v>5</v>
      </c>
      <c r="R2943">
        <v>0</v>
      </c>
      <c r="S2943">
        <v>5</v>
      </c>
      <c r="T2943">
        <v>10</v>
      </c>
      <c r="U2943">
        <v>4</v>
      </c>
      <c r="V2943">
        <v>100</v>
      </c>
      <c r="W2943" s="1" t="s">
        <v>151</v>
      </c>
      <c r="X2943" s="1" t="s">
        <v>152</v>
      </c>
      <c r="Y2943" s="1" t="s">
        <v>153</v>
      </c>
      <c r="Z2943">
        <v>37</v>
      </c>
      <c r="AA2943" s="2">
        <v>45944</v>
      </c>
      <c r="AB2943">
        <v>234057.64</v>
      </c>
      <c r="AC2943">
        <v>323841.11</v>
      </c>
      <c r="AD2943">
        <v>1170288.2</v>
      </c>
      <c r="AE2943" s="1" t="s">
        <v>55</v>
      </c>
      <c r="AF2943" s="2">
        <v>46196</v>
      </c>
      <c r="AG2943" s="2">
        <v>45947</v>
      </c>
      <c r="AH2943" s="2"/>
      <c r="AI2943" s="1" t="s">
        <v>129</v>
      </c>
      <c r="AJ2943" s="1" t="s">
        <v>57</v>
      </c>
    </row>
    <row r="2944" spans="1:36">
      <c r="A2944" s="1" t="s">
        <v>16374</v>
      </c>
      <c r="B2944" s="1" t="s">
        <v>16375</v>
      </c>
      <c r="C2944" s="1" t="s">
        <v>16376</v>
      </c>
      <c r="D2944" s="1" t="s">
        <v>303</v>
      </c>
      <c r="E2944" s="1" t="s">
        <v>146</v>
      </c>
      <c r="F2944" s="1" t="s">
        <v>63</v>
      </c>
      <c r="G2944" s="1" t="s">
        <v>384</v>
      </c>
      <c r="H2944" s="1" t="s">
        <v>43</v>
      </c>
      <c r="I2944" s="1" t="s">
        <v>44</v>
      </c>
      <c r="J2944" t="s">
        <v>65</v>
      </c>
      <c r="K2944" t="s">
        <v>66</v>
      </c>
      <c r="L2944" s="1" t="s">
        <v>16377</v>
      </c>
      <c r="M2944" s="1" t="s">
        <v>68</v>
      </c>
      <c r="N2944" s="1" t="s">
        <v>278</v>
      </c>
      <c r="O2944" s="1" t="s">
        <v>16378</v>
      </c>
      <c r="P2944" s="1" t="s">
        <v>16379</v>
      </c>
      <c r="Q2944">
        <v>204</v>
      </c>
      <c r="R2944">
        <v>62</v>
      </c>
      <c r="S2944">
        <v>142</v>
      </c>
      <c r="T2944">
        <v>60</v>
      </c>
      <c r="U2944">
        <v>30</v>
      </c>
      <c r="V2944">
        <v>360</v>
      </c>
      <c r="W2944" s="1" t="s">
        <v>181</v>
      </c>
      <c r="X2944" s="1" t="s">
        <v>182</v>
      </c>
      <c r="Y2944" s="1" t="s">
        <v>54</v>
      </c>
      <c r="Z2944">
        <v>6</v>
      </c>
      <c r="AA2944" s="2">
        <v>45960</v>
      </c>
      <c r="AB2944">
        <v>151021.60999999999</v>
      </c>
      <c r="AC2944">
        <v>174927.08</v>
      </c>
      <c r="AD2944">
        <v>30808408.440000001</v>
      </c>
      <c r="AE2944" s="1" t="s">
        <v>55</v>
      </c>
      <c r="AF2944" s="2">
        <v>46150</v>
      </c>
      <c r="AG2944" s="2">
        <v>45972</v>
      </c>
      <c r="AH2944" s="2">
        <v>46606</v>
      </c>
      <c r="AI2944" s="1" t="s">
        <v>91</v>
      </c>
      <c r="AJ2944" s="1" t="s">
        <v>92</v>
      </c>
    </row>
    <row r="2945" spans="1:36">
      <c r="A2945" s="1" t="s">
        <v>16380</v>
      </c>
      <c r="B2945" s="1" t="s">
        <v>16381</v>
      </c>
      <c r="C2945" s="1" t="s">
        <v>16382</v>
      </c>
      <c r="D2945" s="1" t="s">
        <v>334</v>
      </c>
      <c r="E2945" s="1" t="s">
        <v>335</v>
      </c>
      <c r="F2945" s="1" t="s">
        <v>97</v>
      </c>
      <c r="G2945" s="1" t="s">
        <v>1110</v>
      </c>
      <c r="H2945" s="1" t="s">
        <v>43</v>
      </c>
      <c r="I2945" s="1" t="s">
        <v>44</v>
      </c>
      <c r="J2945" t="s">
        <v>65</v>
      </c>
      <c r="K2945" t="s">
        <v>66</v>
      </c>
      <c r="L2945" s="1" t="s">
        <v>4182</v>
      </c>
      <c r="M2945" s="1" t="s">
        <v>114</v>
      </c>
      <c r="N2945" s="1" t="s">
        <v>203</v>
      </c>
      <c r="O2945" s="1" t="s">
        <v>16383</v>
      </c>
      <c r="P2945" s="1" t="s">
        <v>16384</v>
      </c>
      <c r="Q2945">
        <v>52</v>
      </c>
      <c r="R2945">
        <v>0</v>
      </c>
      <c r="S2945">
        <v>52</v>
      </c>
      <c r="T2945">
        <v>25</v>
      </c>
      <c r="U2945">
        <v>12</v>
      </c>
      <c r="V2945">
        <v>250</v>
      </c>
      <c r="W2945" s="1" t="s">
        <v>52</v>
      </c>
      <c r="X2945" s="1" t="s">
        <v>53</v>
      </c>
      <c r="Y2945" s="1" t="s">
        <v>54</v>
      </c>
      <c r="Z2945">
        <v>6</v>
      </c>
      <c r="AA2945" s="2">
        <v>46053</v>
      </c>
      <c r="AB2945">
        <v>82901.81</v>
      </c>
      <c r="AC2945">
        <v>109982.61</v>
      </c>
      <c r="AD2945">
        <v>4310894.12</v>
      </c>
      <c r="AE2945" s="1" t="s">
        <v>55</v>
      </c>
      <c r="AF2945" s="2">
        <v>46159</v>
      </c>
      <c r="AG2945" s="2">
        <v>46056</v>
      </c>
      <c r="AH2945" s="2"/>
      <c r="AI2945" s="1" t="s">
        <v>91</v>
      </c>
      <c r="AJ2945" s="1" t="s">
        <v>92</v>
      </c>
    </row>
    <row r="2946" spans="1:36">
      <c r="A2946" s="1" t="s">
        <v>16385</v>
      </c>
      <c r="B2946" s="1" t="s">
        <v>16386</v>
      </c>
      <c r="C2946" s="1" t="s">
        <v>16387</v>
      </c>
      <c r="D2946" s="1" t="s">
        <v>274</v>
      </c>
      <c r="E2946" s="1" t="s">
        <v>275</v>
      </c>
      <c r="F2946" s="1" t="s">
        <v>266</v>
      </c>
      <c r="G2946" s="1" t="s">
        <v>276</v>
      </c>
      <c r="H2946" s="1" t="s">
        <v>43</v>
      </c>
      <c r="I2946" s="1" t="s">
        <v>44</v>
      </c>
      <c r="J2946" t="s">
        <v>82</v>
      </c>
      <c r="K2946" t="s">
        <v>83</v>
      </c>
      <c r="L2946" s="1" t="s">
        <v>9636</v>
      </c>
      <c r="M2946" s="1" t="s">
        <v>100</v>
      </c>
      <c r="N2946" s="1" t="s">
        <v>178</v>
      </c>
      <c r="O2946" s="1" t="s">
        <v>16388</v>
      </c>
      <c r="P2946" s="1" t="s">
        <v>16389</v>
      </c>
      <c r="Q2946">
        <v>60</v>
      </c>
      <c r="R2946">
        <v>17</v>
      </c>
      <c r="S2946">
        <v>43</v>
      </c>
      <c r="T2946">
        <v>60</v>
      </c>
      <c r="U2946">
        <v>30</v>
      </c>
      <c r="V2946">
        <v>240</v>
      </c>
      <c r="W2946" s="1" t="s">
        <v>161</v>
      </c>
      <c r="X2946" s="1" t="s">
        <v>162</v>
      </c>
      <c r="Y2946" s="1" t="s">
        <v>54</v>
      </c>
      <c r="Z2946">
        <v>3</v>
      </c>
      <c r="AA2946" s="2">
        <v>45728</v>
      </c>
      <c r="AB2946">
        <v>275100.46000000002</v>
      </c>
      <c r="AC2946">
        <v>339012.35</v>
      </c>
      <c r="AD2946">
        <v>16506027.6</v>
      </c>
      <c r="AE2946" s="1" t="s">
        <v>55</v>
      </c>
      <c r="AF2946" s="2">
        <v>46151</v>
      </c>
      <c r="AG2946" s="2">
        <v>45730</v>
      </c>
      <c r="AH2946" s="2"/>
      <c r="AI2946" s="1" t="s">
        <v>129</v>
      </c>
      <c r="AJ2946" s="1" t="s">
        <v>57</v>
      </c>
    </row>
    <row r="2947" spans="1:36">
      <c r="A2947" s="1" t="s">
        <v>16390</v>
      </c>
      <c r="B2947" s="1" t="s">
        <v>16391</v>
      </c>
      <c r="C2947" s="1" t="s">
        <v>16392</v>
      </c>
      <c r="D2947" s="1" t="s">
        <v>1318</v>
      </c>
      <c r="E2947" s="1" t="s">
        <v>62</v>
      </c>
      <c r="F2947" s="1" t="s">
        <v>363</v>
      </c>
      <c r="G2947" s="1" t="s">
        <v>364</v>
      </c>
      <c r="H2947" s="1" t="s">
        <v>43</v>
      </c>
      <c r="I2947" s="1" t="s">
        <v>44</v>
      </c>
      <c r="J2947" t="s">
        <v>65</v>
      </c>
      <c r="K2947" t="s">
        <v>66</v>
      </c>
      <c r="L2947" s="1" t="s">
        <v>4239</v>
      </c>
      <c r="M2947" s="1" t="s">
        <v>100</v>
      </c>
      <c r="N2947" s="1" t="s">
        <v>49</v>
      </c>
      <c r="O2947" s="1" t="s">
        <v>16393</v>
      </c>
      <c r="P2947" s="1" t="s">
        <v>16394</v>
      </c>
      <c r="Q2947">
        <v>240</v>
      </c>
      <c r="R2947">
        <v>24</v>
      </c>
      <c r="S2947">
        <v>216</v>
      </c>
      <c r="T2947">
        <v>60</v>
      </c>
      <c r="U2947">
        <v>24</v>
      </c>
      <c r="V2947">
        <v>480</v>
      </c>
      <c r="W2947" s="1" t="s">
        <v>181</v>
      </c>
      <c r="X2947" s="1" t="s">
        <v>182</v>
      </c>
      <c r="Y2947" s="1" t="s">
        <v>54</v>
      </c>
      <c r="Z2947">
        <v>10</v>
      </c>
      <c r="AA2947" s="2">
        <v>45680</v>
      </c>
      <c r="AB2947">
        <v>52626.15</v>
      </c>
      <c r="AC2947">
        <v>75315.31</v>
      </c>
      <c r="AD2947">
        <v>12630276</v>
      </c>
      <c r="AE2947" s="1" t="s">
        <v>55</v>
      </c>
      <c r="AF2947" s="2">
        <v>46157</v>
      </c>
      <c r="AG2947" s="2">
        <v>45687</v>
      </c>
      <c r="AH2947" s="2"/>
      <c r="AI2947" s="1" t="s">
        <v>91</v>
      </c>
      <c r="AJ2947" s="1" t="s">
        <v>92</v>
      </c>
    </row>
    <row r="2948" spans="1:36">
      <c r="A2948" s="1" t="s">
        <v>16395</v>
      </c>
      <c r="B2948" s="1" t="s">
        <v>16396</v>
      </c>
      <c r="C2948" s="1" t="s">
        <v>16397</v>
      </c>
      <c r="D2948" s="1" t="s">
        <v>185</v>
      </c>
      <c r="E2948" s="1" t="s">
        <v>186</v>
      </c>
      <c r="F2948" s="1" t="s">
        <v>111</v>
      </c>
      <c r="G2948" s="1" t="s">
        <v>112</v>
      </c>
      <c r="H2948" s="1" t="s">
        <v>43</v>
      </c>
      <c r="I2948" s="1" t="s">
        <v>44</v>
      </c>
      <c r="J2948" t="s">
        <v>65</v>
      </c>
      <c r="K2948" t="s">
        <v>66</v>
      </c>
      <c r="L2948" s="1" t="s">
        <v>10464</v>
      </c>
      <c r="M2948" s="1" t="s">
        <v>68</v>
      </c>
      <c r="N2948" s="1" t="s">
        <v>203</v>
      </c>
      <c r="O2948" s="1" t="s">
        <v>16398</v>
      </c>
      <c r="P2948" s="1" t="s">
        <v>12380</v>
      </c>
      <c r="Q2948">
        <v>533</v>
      </c>
      <c r="R2948">
        <v>190</v>
      </c>
      <c r="S2948">
        <v>343</v>
      </c>
      <c r="T2948">
        <v>100</v>
      </c>
      <c r="U2948">
        <v>30</v>
      </c>
      <c r="V2948">
        <v>500</v>
      </c>
      <c r="W2948" s="1" t="s">
        <v>181</v>
      </c>
      <c r="X2948" s="1" t="s">
        <v>182</v>
      </c>
      <c r="Y2948" s="1" t="s">
        <v>54</v>
      </c>
      <c r="Z2948">
        <v>9</v>
      </c>
      <c r="AA2948" s="2">
        <v>45831</v>
      </c>
      <c r="AB2948">
        <v>219667.46</v>
      </c>
      <c r="AC2948">
        <v>303529.67</v>
      </c>
      <c r="AD2948">
        <v>117082756.2</v>
      </c>
      <c r="AE2948" s="1" t="s">
        <v>55</v>
      </c>
      <c r="AF2948" s="2">
        <v>46159</v>
      </c>
      <c r="AG2948" s="2">
        <v>45843</v>
      </c>
      <c r="AH2948" s="2"/>
      <c r="AI2948" s="1" t="s">
        <v>410</v>
      </c>
      <c r="AJ2948" s="1" t="s">
        <v>92</v>
      </c>
    </row>
    <row r="2949" spans="1:36">
      <c r="A2949" s="1" t="s">
        <v>16399</v>
      </c>
      <c r="B2949" s="1" t="s">
        <v>16400</v>
      </c>
      <c r="C2949" s="1" t="s">
        <v>16401</v>
      </c>
      <c r="D2949" s="1" t="s">
        <v>894</v>
      </c>
      <c r="E2949" s="1" t="s">
        <v>275</v>
      </c>
      <c r="F2949" s="1" t="s">
        <v>622</v>
      </c>
      <c r="G2949" s="1" t="s">
        <v>693</v>
      </c>
      <c r="H2949" s="1" t="s">
        <v>43</v>
      </c>
      <c r="I2949" s="1" t="s">
        <v>44</v>
      </c>
      <c r="J2949" t="s">
        <v>45</v>
      </c>
      <c r="K2949" t="s">
        <v>46</v>
      </c>
      <c r="L2949" s="1" t="s">
        <v>11931</v>
      </c>
      <c r="M2949" s="1" t="s">
        <v>114</v>
      </c>
      <c r="N2949" s="1" t="s">
        <v>236</v>
      </c>
      <c r="O2949" s="1" t="s">
        <v>16402</v>
      </c>
      <c r="P2949" s="1" t="s">
        <v>16403</v>
      </c>
      <c r="Q2949">
        <v>299</v>
      </c>
      <c r="R2949">
        <v>20</v>
      </c>
      <c r="S2949">
        <v>279</v>
      </c>
      <c r="T2949">
        <v>75</v>
      </c>
      <c r="U2949">
        <v>37</v>
      </c>
      <c r="V2949">
        <v>450</v>
      </c>
      <c r="W2949" s="1" t="s">
        <v>72</v>
      </c>
      <c r="X2949" s="1" t="s">
        <v>73</v>
      </c>
      <c r="Y2949" s="1" t="s">
        <v>74</v>
      </c>
      <c r="Z2949">
        <v>18</v>
      </c>
      <c r="AA2949" s="2">
        <v>45710</v>
      </c>
      <c r="AB2949">
        <v>147886.19</v>
      </c>
      <c r="AC2949">
        <v>219351.36</v>
      </c>
      <c r="AD2949">
        <v>44217970.810000002</v>
      </c>
      <c r="AE2949" s="1" t="s">
        <v>55</v>
      </c>
      <c r="AF2949" s="2">
        <v>46169</v>
      </c>
      <c r="AG2949" s="2">
        <v>45719</v>
      </c>
      <c r="AH2949" s="2"/>
      <c r="AI2949" s="1" t="s">
        <v>91</v>
      </c>
      <c r="AJ2949" s="1" t="s">
        <v>92</v>
      </c>
    </row>
    <row r="2950" spans="1:36">
      <c r="A2950" s="1" t="s">
        <v>16404</v>
      </c>
      <c r="B2950" s="1" t="s">
        <v>16405</v>
      </c>
      <c r="C2950" s="1" t="s">
        <v>16406</v>
      </c>
      <c r="D2950" s="1" t="s">
        <v>7113</v>
      </c>
      <c r="E2950" s="1" t="s">
        <v>122</v>
      </c>
      <c r="F2950" s="1" t="s">
        <v>80</v>
      </c>
      <c r="G2950" s="1" t="s">
        <v>176</v>
      </c>
      <c r="H2950" s="1" t="s">
        <v>43</v>
      </c>
      <c r="I2950" s="1" t="s">
        <v>44</v>
      </c>
      <c r="J2950" t="s">
        <v>82</v>
      </c>
      <c r="K2950" t="s">
        <v>83</v>
      </c>
      <c r="L2950" s="1" t="s">
        <v>5789</v>
      </c>
      <c r="M2950" s="1" t="s">
        <v>114</v>
      </c>
      <c r="N2950" s="1" t="s">
        <v>203</v>
      </c>
      <c r="O2950" s="1" t="s">
        <v>16407</v>
      </c>
      <c r="P2950" s="1" t="s">
        <v>16408</v>
      </c>
      <c r="Q2950">
        <v>39</v>
      </c>
      <c r="R2950">
        <v>9</v>
      </c>
      <c r="S2950">
        <v>30</v>
      </c>
      <c r="T2950">
        <v>40</v>
      </c>
      <c r="U2950">
        <v>12</v>
      </c>
      <c r="V2950">
        <v>400</v>
      </c>
      <c r="W2950" s="1" t="s">
        <v>259</v>
      </c>
      <c r="X2950" s="1" t="s">
        <v>260</v>
      </c>
      <c r="Y2950" s="1" t="s">
        <v>54</v>
      </c>
      <c r="Z2950">
        <v>5</v>
      </c>
      <c r="AA2950" s="2">
        <v>45908</v>
      </c>
      <c r="AB2950">
        <v>636565.51</v>
      </c>
      <c r="AC2950">
        <v>741984.25</v>
      </c>
      <c r="AD2950">
        <v>24826054.890000001</v>
      </c>
      <c r="AE2950" s="1" t="s">
        <v>55</v>
      </c>
      <c r="AF2950" s="2">
        <v>46164</v>
      </c>
      <c r="AG2950" s="2">
        <v>45916</v>
      </c>
      <c r="AH2950" s="2"/>
      <c r="AI2950" s="1" t="s">
        <v>129</v>
      </c>
      <c r="AJ2950" s="1" t="s">
        <v>57</v>
      </c>
    </row>
    <row r="2951" spans="1:36">
      <c r="A2951" s="1" t="s">
        <v>16409</v>
      </c>
      <c r="B2951" s="1" t="s">
        <v>16410</v>
      </c>
      <c r="C2951" s="1" t="s">
        <v>16411</v>
      </c>
      <c r="D2951" s="1" t="s">
        <v>907</v>
      </c>
      <c r="E2951" s="1" t="s">
        <v>79</v>
      </c>
      <c r="F2951" s="1" t="s">
        <v>363</v>
      </c>
      <c r="G2951" s="1" t="s">
        <v>400</v>
      </c>
      <c r="H2951" s="1" t="s">
        <v>43</v>
      </c>
      <c r="I2951" s="1" t="s">
        <v>201</v>
      </c>
      <c r="J2951" t="s">
        <v>45</v>
      </c>
      <c r="K2951" t="s">
        <v>46</v>
      </c>
      <c r="L2951" s="1" t="s">
        <v>16129</v>
      </c>
      <c r="M2951" s="1" t="s">
        <v>48</v>
      </c>
      <c r="N2951" s="1" t="s">
        <v>236</v>
      </c>
      <c r="O2951" s="1" t="s">
        <v>16412</v>
      </c>
      <c r="P2951" s="1" t="s">
        <v>16413</v>
      </c>
      <c r="Q2951">
        <v>84</v>
      </c>
      <c r="R2951">
        <v>31</v>
      </c>
      <c r="S2951">
        <v>53</v>
      </c>
      <c r="T2951">
        <v>40</v>
      </c>
      <c r="U2951">
        <v>16</v>
      </c>
      <c r="V2951">
        <v>240</v>
      </c>
      <c r="W2951" s="1" t="s">
        <v>151</v>
      </c>
      <c r="X2951" s="1" t="s">
        <v>152</v>
      </c>
      <c r="Y2951" s="1" t="s">
        <v>153</v>
      </c>
      <c r="Z2951">
        <v>33</v>
      </c>
      <c r="AA2951" s="2">
        <v>45926</v>
      </c>
      <c r="AB2951">
        <v>59254.84</v>
      </c>
      <c r="AC2951">
        <v>86262.27</v>
      </c>
      <c r="AD2951">
        <v>4977406.5599999996</v>
      </c>
      <c r="AE2951" s="1" t="s">
        <v>55</v>
      </c>
      <c r="AF2951" s="2">
        <v>46193</v>
      </c>
      <c r="AG2951" s="2">
        <v>45930</v>
      </c>
      <c r="AH2951" s="2"/>
      <c r="AI2951" s="1" t="s">
        <v>91</v>
      </c>
      <c r="AJ2951" s="1" t="s">
        <v>92</v>
      </c>
    </row>
    <row r="2952" spans="1:36">
      <c r="A2952" s="1" t="s">
        <v>16414</v>
      </c>
      <c r="B2952" s="1" t="s">
        <v>16415</v>
      </c>
      <c r="C2952" s="1" t="s">
        <v>16416</v>
      </c>
      <c r="D2952" s="1" t="s">
        <v>7113</v>
      </c>
      <c r="E2952" s="1" t="s">
        <v>122</v>
      </c>
      <c r="F2952" s="1" t="s">
        <v>80</v>
      </c>
      <c r="G2952" s="1" t="s">
        <v>176</v>
      </c>
      <c r="H2952" s="1" t="s">
        <v>43</v>
      </c>
      <c r="I2952" s="1" t="s">
        <v>201</v>
      </c>
      <c r="J2952" t="s">
        <v>45</v>
      </c>
      <c r="K2952" t="s">
        <v>46</v>
      </c>
      <c r="L2952" s="1" t="s">
        <v>16417</v>
      </c>
      <c r="M2952" s="1" t="s">
        <v>168</v>
      </c>
      <c r="N2952" s="1" t="s">
        <v>101</v>
      </c>
      <c r="O2952" s="1" t="s">
        <v>16418</v>
      </c>
      <c r="P2952" s="1" t="s">
        <v>16419</v>
      </c>
      <c r="Q2952">
        <v>68</v>
      </c>
      <c r="R2952">
        <v>6</v>
      </c>
      <c r="S2952">
        <v>62</v>
      </c>
      <c r="U2952">
        <v>6</v>
      </c>
      <c r="V2952">
        <v>90</v>
      </c>
      <c r="W2952" s="1" t="s">
        <v>181</v>
      </c>
      <c r="X2952" s="1" t="s">
        <v>182</v>
      </c>
      <c r="Y2952" s="1" t="s">
        <v>54</v>
      </c>
      <c r="Z2952">
        <v>10</v>
      </c>
      <c r="AA2952" s="2">
        <v>45686</v>
      </c>
      <c r="AB2952">
        <v>1150923.73</v>
      </c>
      <c r="AC2952">
        <v>1379005.45</v>
      </c>
      <c r="AD2952">
        <v>78262813.640000001</v>
      </c>
      <c r="AE2952" s="1" t="s">
        <v>55</v>
      </c>
      <c r="AF2952" s="2">
        <v>46157</v>
      </c>
      <c r="AG2952" s="2">
        <v>45688</v>
      </c>
      <c r="AH2952" s="2"/>
      <c r="AI2952" s="1" t="s">
        <v>91</v>
      </c>
      <c r="AJ2952" s="1" t="s">
        <v>92</v>
      </c>
    </row>
    <row r="2953" spans="1:36">
      <c r="A2953" s="1" t="s">
        <v>16420</v>
      </c>
      <c r="B2953" s="1" t="s">
        <v>16421</v>
      </c>
      <c r="C2953" s="1" t="s">
        <v>16422</v>
      </c>
      <c r="D2953" s="1" t="s">
        <v>557</v>
      </c>
      <c r="E2953" s="1" t="s">
        <v>254</v>
      </c>
      <c r="F2953" s="1" t="s">
        <v>135</v>
      </c>
      <c r="G2953" s="1" t="s">
        <v>166</v>
      </c>
      <c r="H2953" s="1" t="s">
        <v>137</v>
      </c>
      <c r="I2953" s="1" t="s">
        <v>201</v>
      </c>
      <c r="J2953" t="s">
        <v>82</v>
      </c>
      <c r="K2953" t="s">
        <v>83</v>
      </c>
      <c r="L2953" s="1" t="s">
        <v>16423</v>
      </c>
      <c r="M2953" s="1" t="s">
        <v>126</v>
      </c>
      <c r="N2953" s="1" t="s">
        <v>278</v>
      </c>
      <c r="O2953" s="1" t="s">
        <v>16424</v>
      </c>
      <c r="P2953" s="1" t="s">
        <v>16425</v>
      </c>
      <c r="Q2953">
        <v>92</v>
      </c>
      <c r="R2953">
        <v>10</v>
      </c>
      <c r="S2953">
        <v>82</v>
      </c>
      <c r="T2953">
        <v>50</v>
      </c>
      <c r="U2953">
        <v>15</v>
      </c>
      <c r="V2953">
        <v>400</v>
      </c>
      <c r="W2953" s="1" t="s">
        <v>259</v>
      </c>
      <c r="X2953" s="1" t="s">
        <v>260</v>
      </c>
      <c r="Y2953" s="1" t="s">
        <v>54</v>
      </c>
      <c r="Z2953">
        <v>5</v>
      </c>
      <c r="AA2953" s="2">
        <v>45784</v>
      </c>
      <c r="AB2953">
        <v>6265.61</v>
      </c>
      <c r="AC2953">
        <v>7934.68</v>
      </c>
      <c r="AD2953">
        <v>576436.12</v>
      </c>
      <c r="AE2953" s="1" t="s">
        <v>55</v>
      </c>
      <c r="AF2953" s="2">
        <v>46160</v>
      </c>
      <c r="AG2953" s="2">
        <v>45787</v>
      </c>
      <c r="AH2953" s="2">
        <v>46252</v>
      </c>
      <c r="AI2953" s="1" t="s">
        <v>91</v>
      </c>
      <c r="AJ2953" s="1" t="s">
        <v>92</v>
      </c>
    </row>
    <row r="2954" spans="1:36">
      <c r="A2954" s="1" t="s">
        <v>16426</v>
      </c>
      <c r="B2954" s="1" t="s">
        <v>16427</v>
      </c>
      <c r="C2954" s="1" t="s">
        <v>16428</v>
      </c>
      <c r="D2954" s="1" t="s">
        <v>348</v>
      </c>
      <c r="E2954" s="1" t="s">
        <v>134</v>
      </c>
      <c r="F2954" s="1" t="s">
        <v>135</v>
      </c>
      <c r="G2954" s="1" t="s">
        <v>166</v>
      </c>
      <c r="H2954" s="1" t="s">
        <v>137</v>
      </c>
      <c r="I2954" s="1" t="s">
        <v>44</v>
      </c>
      <c r="J2954" t="s">
        <v>45</v>
      </c>
      <c r="K2954" t="s">
        <v>46</v>
      </c>
      <c r="L2954" s="1" t="s">
        <v>10708</v>
      </c>
      <c r="M2954" s="1" t="s">
        <v>114</v>
      </c>
      <c r="N2954" s="1" t="s">
        <v>49</v>
      </c>
      <c r="O2954" s="1" t="s">
        <v>16429</v>
      </c>
      <c r="P2954" s="1" t="s">
        <v>16430</v>
      </c>
      <c r="Q2954">
        <v>97</v>
      </c>
      <c r="R2954">
        <v>16</v>
      </c>
      <c r="S2954">
        <v>81</v>
      </c>
      <c r="T2954">
        <v>20</v>
      </c>
      <c r="U2954">
        <v>8</v>
      </c>
      <c r="V2954">
        <v>120</v>
      </c>
      <c r="W2954" s="1" t="s">
        <v>259</v>
      </c>
      <c r="X2954" s="1" t="s">
        <v>260</v>
      </c>
      <c r="Y2954" s="1" t="s">
        <v>54</v>
      </c>
      <c r="Z2954">
        <v>8</v>
      </c>
      <c r="AA2954" s="2">
        <v>45723</v>
      </c>
      <c r="AB2954">
        <v>32405.95</v>
      </c>
      <c r="AC2954">
        <v>37681.269999999997</v>
      </c>
      <c r="AD2954">
        <v>3143377.15</v>
      </c>
      <c r="AE2954" s="1" t="s">
        <v>55</v>
      </c>
      <c r="AF2954" s="2">
        <v>46153</v>
      </c>
      <c r="AG2954" s="2">
        <v>45737</v>
      </c>
      <c r="AH2954" s="2">
        <v>46647</v>
      </c>
      <c r="AI2954" s="1" t="s">
        <v>91</v>
      </c>
      <c r="AJ2954" s="1" t="s">
        <v>92</v>
      </c>
    </row>
    <row r="2955" spans="1:36">
      <c r="A2955" s="1" t="s">
        <v>16431</v>
      </c>
      <c r="B2955" s="1" t="s">
        <v>16432</v>
      </c>
      <c r="C2955" s="1" t="s">
        <v>16433</v>
      </c>
      <c r="D2955" s="1" t="s">
        <v>185</v>
      </c>
      <c r="E2955" s="1" t="s">
        <v>186</v>
      </c>
      <c r="F2955" s="1" t="s">
        <v>111</v>
      </c>
      <c r="G2955" s="1" t="s">
        <v>234</v>
      </c>
      <c r="H2955" s="1" t="s">
        <v>43</v>
      </c>
      <c r="I2955" s="1" t="s">
        <v>44</v>
      </c>
      <c r="J2955" t="s">
        <v>45</v>
      </c>
      <c r="K2955" t="s">
        <v>46</v>
      </c>
      <c r="L2955" s="1" t="s">
        <v>14265</v>
      </c>
      <c r="M2955" s="1" t="s">
        <v>139</v>
      </c>
      <c r="N2955" s="1" t="s">
        <v>69</v>
      </c>
      <c r="O2955" s="1" t="s">
        <v>16434</v>
      </c>
      <c r="P2955" s="1" t="s">
        <v>16435</v>
      </c>
      <c r="Q2955">
        <v>0</v>
      </c>
      <c r="R2955">
        <v>0</v>
      </c>
      <c r="S2955">
        <v>0</v>
      </c>
      <c r="T2955">
        <v>40</v>
      </c>
      <c r="U2955">
        <v>20</v>
      </c>
      <c r="V2955">
        <v>240</v>
      </c>
      <c r="W2955" s="1" t="s">
        <v>181</v>
      </c>
      <c r="X2955" s="1" t="s">
        <v>182</v>
      </c>
      <c r="Y2955" s="1" t="s">
        <v>54</v>
      </c>
      <c r="Z2955">
        <v>9</v>
      </c>
      <c r="AA2955" s="2">
        <v>46037</v>
      </c>
      <c r="AB2955">
        <v>108354.75</v>
      </c>
      <c r="AC2955">
        <v>136978.4</v>
      </c>
      <c r="AD2955">
        <v>0</v>
      </c>
      <c r="AE2955" s="1" t="s">
        <v>55</v>
      </c>
      <c r="AF2955" s="2">
        <v>46163</v>
      </c>
      <c r="AG2955" s="2">
        <v>46039</v>
      </c>
      <c r="AH2955" s="2"/>
      <c r="AI2955" s="1" t="s">
        <v>56</v>
      </c>
      <c r="AJ2955" s="1" t="s">
        <v>57</v>
      </c>
    </row>
    <row r="2956" spans="1:36">
      <c r="A2956" s="1" t="s">
        <v>16436</v>
      </c>
      <c r="B2956" s="1" t="s">
        <v>16437</v>
      </c>
      <c r="C2956" s="1" t="s">
        <v>16438</v>
      </c>
      <c r="D2956" s="1" t="s">
        <v>284</v>
      </c>
      <c r="E2956" s="1" t="s">
        <v>186</v>
      </c>
      <c r="F2956" s="1" t="s">
        <v>80</v>
      </c>
      <c r="G2956" s="1" t="s">
        <v>81</v>
      </c>
      <c r="H2956" s="1" t="s">
        <v>43</v>
      </c>
      <c r="I2956" s="1" t="s">
        <v>44</v>
      </c>
      <c r="J2956" t="s">
        <v>45</v>
      </c>
      <c r="K2956" t="s">
        <v>46</v>
      </c>
      <c r="L2956" s="1" t="s">
        <v>16439</v>
      </c>
      <c r="M2956" s="1" t="s">
        <v>48</v>
      </c>
      <c r="N2956" s="1" t="s">
        <v>236</v>
      </c>
      <c r="O2956" s="1" t="s">
        <v>16440</v>
      </c>
      <c r="P2956" s="1" t="s">
        <v>16441</v>
      </c>
      <c r="Q2956">
        <v>245</v>
      </c>
      <c r="R2956">
        <v>54</v>
      </c>
      <c r="S2956">
        <v>191</v>
      </c>
      <c r="T2956">
        <v>60</v>
      </c>
      <c r="U2956">
        <v>24</v>
      </c>
      <c r="V2956">
        <v>300</v>
      </c>
      <c r="W2956" s="1" t="s">
        <v>72</v>
      </c>
      <c r="X2956" s="1" t="s">
        <v>73</v>
      </c>
      <c r="Y2956" s="1" t="s">
        <v>74</v>
      </c>
      <c r="Z2956">
        <v>15</v>
      </c>
      <c r="AA2956" s="2">
        <v>46166</v>
      </c>
      <c r="AB2956">
        <v>1207829.46</v>
      </c>
      <c r="AC2956">
        <v>1682860.23</v>
      </c>
      <c r="AD2956">
        <v>295918217.69999999</v>
      </c>
      <c r="AE2956" s="1" t="s">
        <v>55</v>
      </c>
      <c r="AF2956" s="2">
        <v>46202</v>
      </c>
      <c r="AG2956" s="2">
        <v>46169</v>
      </c>
      <c r="AH2956" s="2"/>
      <c r="AI2956" s="1" t="s">
        <v>91</v>
      </c>
      <c r="AJ2956" s="1" t="s">
        <v>92</v>
      </c>
    </row>
    <row r="2957" spans="1:36">
      <c r="A2957" s="1" t="s">
        <v>16442</v>
      </c>
      <c r="B2957" s="1" t="s">
        <v>16443</v>
      </c>
      <c r="C2957" s="1" t="s">
        <v>16444</v>
      </c>
      <c r="D2957" s="1" t="s">
        <v>621</v>
      </c>
      <c r="E2957" s="1" t="s">
        <v>265</v>
      </c>
      <c r="F2957" s="1" t="s">
        <v>622</v>
      </c>
      <c r="G2957" s="1" t="s">
        <v>623</v>
      </c>
      <c r="H2957" s="1" t="s">
        <v>43</v>
      </c>
      <c r="I2957" s="1" t="s">
        <v>44</v>
      </c>
      <c r="J2957" t="s">
        <v>45</v>
      </c>
      <c r="K2957" t="s">
        <v>46</v>
      </c>
      <c r="L2957" s="1" t="s">
        <v>11152</v>
      </c>
      <c r="M2957" s="1" t="s">
        <v>168</v>
      </c>
      <c r="N2957" s="1" t="s">
        <v>49</v>
      </c>
      <c r="O2957" s="1" t="s">
        <v>16445</v>
      </c>
      <c r="P2957" s="1" t="s">
        <v>16446</v>
      </c>
      <c r="Q2957">
        <v>0</v>
      </c>
      <c r="R2957">
        <v>0</v>
      </c>
      <c r="S2957">
        <v>0</v>
      </c>
      <c r="T2957">
        <v>30</v>
      </c>
      <c r="U2957">
        <v>9</v>
      </c>
      <c r="V2957">
        <v>180</v>
      </c>
      <c r="W2957" s="1" t="s">
        <v>181</v>
      </c>
      <c r="X2957" s="1" t="s">
        <v>182</v>
      </c>
      <c r="Y2957" s="1" t="s">
        <v>54</v>
      </c>
      <c r="Z2957">
        <v>8</v>
      </c>
      <c r="AA2957" s="2">
        <v>45965</v>
      </c>
      <c r="AB2957">
        <v>222331.19</v>
      </c>
      <c r="AC2957">
        <v>338428.03</v>
      </c>
      <c r="AD2957">
        <v>0</v>
      </c>
      <c r="AE2957" s="1" t="s">
        <v>55</v>
      </c>
      <c r="AF2957" s="2">
        <v>46190</v>
      </c>
      <c r="AG2957" s="2">
        <v>45977</v>
      </c>
      <c r="AH2957" s="2"/>
      <c r="AI2957" s="1" t="s">
        <v>56</v>
      </c>
      <c r="AJ2957" s="1" t="s">
        <v>57</v>
      </c>
    </row>
    <row r="2958" spans="1:36">
      <c r="A2958" s="1" t="s">
        <v>16447</v>
      </c>
      <c r="B2958" s="1" t="s">
        <v>16448</v>
      </c>
      <c r="C2958" s="1" t="s">
        <v>16449</v>
      </c>
      <c r="D2958" s="1" t="s">
        <v>508</v>
      </c>
      <c r="E2958" s="1" t="s">
        <v>146</v>
      </c>
      <c r="F2958" s="1" t="s">
        <v>244</v>
      </c>
      <c r="G2958" s="1" t="s">
        <v>509</v>
      </c>
      <c r="H2958" s="1" t="s">
        <v>43</v>
      </c>
      <c r="I2958" s="1" t="s">
        <v>44</v>
      </c>
      <c r="J2958" t="s">
        <v>45</v>
      </c>
      <c r="K2958" t="s">
        <v>46</v>
      </c>
      <c r="L2958" s="1" t="s">
        <v>16450</v>
      </c>
      <c r="M2958" s="1" t="s">
        <v>126</v>
      </c>
      <c r="N2958" s="1" t="s">
        <v>49</v>
      </c>
      <c r="O2958" s="1" t="s">
        <v>16451</v>
      </c>
      <c r="P2958" s="1" t="s">
        <v>16452</v>
      </c>
      <c r="Q2958">
        <v>35</v>
      </c>
      <c r="R2958">
        <v>0</v>
      </c>
      <c r="S2958">
        <v>35</v>
      </c>
      <c r="U2958">
        <v>4</v>
      </c>
      <c r="V2958">
        <v>60</v>
      </c>
      <c r="W2958" s="1" t="s">
        <v>249</v>
      </c>
      <c r="X2958" s="1" t="s">
        <v>375</v>
      </c>
      <c r="Y2958" s="1" t="s">
        <v>54</v>
      </c>
      <c r="Z2958">
        <v>6</v>
      </c>
      <c r="AA2958" s="2">
        <v>45824</v>
      </c>
      <c r="AB2958">
        <v>298343.58</v>
      </c>
      <c r="AC2958">
        <v>362190.72</v>
      </c>
      <c r="AD2958">
        <v>10442025.300000001</v>
      </c>
      <c r="AE2958" s="1" t="s">
        <v>55</v>
      </c>
      <c r="AF2958" s="2">
        <v>46178</v>
      </c>
      <c r="AG2958" s="2">
        <v>45828</v>
      </c>
      <c r="AH2958" s="2"/>
      <c r="AI2958" s="1" t="s">
        <v>91</v>
      </c>
      <c r="AJ2958" s="1" t="s">
        <v>92</v>
      </c>
    </row>
    <row r="2959" spans="1:36">
      <c r="A2959" s="1" t="s">
        <v>16453</v>
      </c>
      <c r="B2959" s="1" t="s">
        <v>16454</v>
      </c>
      <c r="C2959" s="1" t="s">
        <v>16455</v>
      </c>
      <c r="D2959" s="1" t="s">
        <v>508</v>
      </c>
      <c r="E2959" s="1" t="s">
        <v>146</v>
      </c>
      <c r="F2959" s="1" t="s">
        <v>244</v>
      </c>
      <c r="G2959" s="1" t="s">
        <v>778</v>
      </c>
      <c r="H2959" s="1" t="s">
        <v>43</v>
      </c>
      <c r="I2959" s="1" t="s">
        <v>44</v>
      </c>
      <c r="J2959" t="s">
        <v>65</v>
      </c>
      <c r="K2959" t="s">
        <v>66</v>
      </c>
      <c r="L2959" s="1" t="s">
        <v>12459</v>
      </c>
      <c r="M2959" s="1" t="s">
        <v>139</v>
      </c>
      <c r="N2959" s="1" t="s">
        <v>194</v>
      </c>
      <c r="O2959" s="1" t="s">
        <v>16456</v>
      </c>
      <c r="P2959" s="1" t="s">
        <v>16457</v>
      </c>
      <c r="Q2959">
        <v>198</v>
      </c>
      <c r="R2959">
        <v>16</v>
      </c>
      <c r="S2959">
        <v>182</v>
      </c>
      <c r="U2959">
        <v>20</v>
      </c>
      <c r="V2959">
        <v>200</v>
      </c>
      <c r="W2959" s="1" t="s">
        <v>444</v>
      </c>
      <c r="X2959" s="1" t="s">
        <v>445</v>
      </c>
      <c r="Y2959" s="1" t="s">
        <v>74</v>
      </c>
      <c r="Z2959">
        <v>18</v>
      </c>
      <c r="AA2959" s="2">
        <v>45800</v>
      </c>
      <c r="AB2959">
        <v>318270.93</v>
      </c>
      <c r="AC2959">
        <v>481179.92</v>
      </c>
      <c r="AD2959">
        <v>63017644.140000001</v>
      </c>
      <c r="AE2959" s="1" t="s">
        <v>55</v>
      </c>
      <c r="AF2959" s="2">
        <v>46162</v>
      </c>
      <c r="AG2959" s="2">
        <v>45814</v>
      </c>
      <c r="AH2959" s="2"/>
      <c r="AI2959" s="1" t="s">
        <v>91</v>
      </c>
      <c r="AJ2959" s="1" t="s">
        <v>92</v>
      </c>
    </row>
    <row r="2960" spans="1:36">
      <c r="A2960" s="1" t="s">
        <v>16458</v>
      </c>
      <c r="B2960" s="1" t="s">
        <v>16459</v>
      </c>
      <c r="C2960" s="1" t="s">
        <v>16460</v>
      </c>
      <c r="D2960" s="1" t="s">
        <v>378</v>
      </c>
      <c r="E2960" s="1" t="s">
        <v>110</v>
      </c>
      <c r="F2960" s="1" t="s">
        <v>63</v>
      </c>
      <c r="G2960" s="1" t="s">
        <v>384</v>
      </c>
      <c r="H2960" s="1" t="s">
        <v>43</v>
      </c>
      <c r="I2960" s="1" t="s">
        <v>44</v>
      </c>
      <c r="J2960" t="s">
        <v>82</v>
      </c>
      <c r="K2960" t="s">
        <v>83</v>
      </c>
      <c r="L2960" s="1" t="s">
        <v>16010</v>
      </c>
      <c r="M2960" s="1" t="s">
        <v>168</v>
      </c>
      <c r="N2960" s="1" t="s">
        <v>101</v>
      </c>
      <c r="O2960" s="1" t="s">
        <v>16461</v>
      </c>
      <c r="P2960" s="1" t="s">
        <v>16462</v>
      </c>
      <c r="Q2960">
        <v>163</v>
      </c>
      <c r="R2960">
        <v>17</v>
      </c>
      <c r="S2960">
        <v>146</v>
      </c>
      <c r="T2960">
        <v>50</v>
      </c>
      <c r="U2960">
        <v>20</v>
      </c>
      <c r="V2960">
        <v>250</v>
      </c>
      <c r="W2960" s="1" t="s">
        <v>259</v>
      </c>
      <c r="X2960" s="1" t="s">
        <v>260</v>
      </c>
      <c r="Y2960" s="1" t="s">
        <v>54</v>
      </c>
      <c r="Z2960">
        <v>11</v>
      </c>
      <c r="AA2960" s="2">
        <v>45958</v>
      </c>
      <c r="AB2960">
        <v>46789.25</v>
      </c>
      <c r="AC2960">
        <v>62901.64</v>
      </c>
      <c r="AD2960">
        <v>7626647.75</v>
      </c>
      <c r="AE2960" s="1" t="s">
        <v>55</v>
      </c>
      <c r="AF2960" s="2">
        <v>46170</v>
      </c>
      <c r="AG2960" s="2">
        <v>45967</v>
      </c>
      <c r="AH2960" s="2">
        <v>46769</v>
      </c>
      <c r="AI2960" s="1" t="s">
        <v>91</v>
      </c>
      <c r="AJ2960" s="1" t="s">
        <v>92</v>
      </c>
    </row>
    <row r="2961" spans="1:36">
      <c r="A2961" s="1" t="s">
        <v>16463</v>
      </c>
      <c r="B2961" s="1" t="s">
        <v>16464</v>
      </c>
      <c r="C2961" s="1" t="s">
        <v>16465</v>
      </c>
      <c r="D2961" s="1" t="s">
        <v>1912</v>
      </c>
      <c r="E2961" s="1" t="s">
        <v>714</v>
      </c>
      <c r="F2961" s="1" t="s">
        <v>97</v>
      </c>
      <c r="G2961" s="1" t="s">
        <v>715</v>
      </c>
      <c r="H2961" s="1" t="s">
        <v>43</v>
      </c>
      <c r="I2961" s="1" t="s">
        <v>44</v>
      </c>
      <c r="J2961" t="s">
        <v>45</v>
      </c>
      <c r="K2961" t="s">
        <v>46</v>
      </c>
      <c r="L2961" s="1" t="s">
        <v>528</v>
      </c>
      <c r="M2961" s="1" t="s">
        <v>126</v>
      </c>
      <c r="N2961" s="1" t="s">
        <v>178</v>
      </c>
      <c r="O2961" s="1" t="s">
        <v>16466</v>
      </c>
      <c r="P2961" s="1" t="s">
        <v>16467</v>
      </c>
      <c r="Q2961">
        <v>42</v>
      </c>
      <c r="R2961">
        <v>13</v>
      </c>
      <c r="S2961">
        <v>29</v>
      </c>
      <c r="T2961">
        <v>10</v>
      </c>
      <c r="U2961">
        <v>5</v>
      </c>
      <c r="V2961">
        <v>80</v>
      </c>
      <c r="W2961" s="1" t="s">
        <v>181</v>
      </c>
      <c r="X2961" s="1" t="s">
        <v>182</v>
      </c>
      <c r="Y2961" s="1" t="s">
        <v>54</v>
      </c>
      <c r="Z2961">
        <v>9</v>
      </c>
      <c r="AA2961" s="2">
        <v>45799</v>
      </c>
      <c r="AB2961">
        <v>87660.6</v>
      </c>
      <c r="AC2961">
        <v>122679.13</v>
      </c>
      <c r="AD2961">
        <v>3681745.2</v>
      </c>
      <c r="AE2961" s="1" t="s">
        <v>55</v>
      </c>
      <c r="AF2961" s="2">
        <v>46174</v>
      </c>
      <c r="AG2961" s="2">
        <v>45803</v>
      </c>
      <c r="AH2961" s="2"/>
      <c r="AI2961" s="1" t="s">
        <v>91</v>
      </c>
      <c r="AJ2961" s="1" t="s">
        <v>92</v>
      </c>
    </row>
    <row r="2962" spans="1:36">
      <c r="A2962" s="1" t="s">
        <v>16468</v>
      </c>
      <c r="B2962" s="1" t="s">
        <v>16469</v>
      </c>
      <c r="C2962" s="1" t="s">
        <v>16470</v>
      </c>
      <c r="D2962" s="1" t="s">
        <v>1912</v>
      </c>
      <c r="E2962" s="1" t="s">
        <v>714</v>
      </c>
      <c r="F2962" s="1" t="s">
        <v>97</v>
      </c>
      <c r="G2962" s="1" t="s">
        <v>1110</v>
      </c>
      <c r="H2962" s="1" t="s">
        <v>43</v>
      </c>
      <c r="I2962" s="1" t="s">
        <v>44</v>
      </c>
      <c r="J2962" t="s">
        <v>82</v>
      </c>
      <c r="K2962" t="s">
        <v>83</v>
      </c>
      <c r="L2962" s="1" t="s">
        <v>16471</v>
      </c>
      <c r="M2962" s="1" t="s">
        <v>100</v>
      </c>
      <c r="N2962" s="1" t="s">
        <v>178</v>
      </c>
      <c r="O2962" s="1" t="s">
        <v>16472</v>
      </c>
      <c r="P2962" s="1" t="s">
        <v>16473</v>
      </c>
      <c r="Q2962">
        <v>69</v>
      </c>
      <c r="R2962">
        <v>2</v>
      </c>
      <c r="S2962">
        <v>67</v>
      </c>
      <c r="T2962">
        <v>60</v>
      </c>
      <c r="U2962">
        <v>30</v>
      </c>
      <c r="V2962">
        <v>480</v>
      </c>
      <c r="W2962" s="1" t="s">
        <v>308</v>
      </c>
      <c r="X2962" s="1" t="s">
        <v>309</v>
      </c>
      <c r="Y2962" s="1" t="s">
        <v>74</v>
      </c>
      <c r="Z2962">
        <v>20</v>
      </c>
      <c r="AA2962" s="2">
        <v>45805</v>
      </c>
      <c r="AB2962">
        <v>99689.03</v>
      </c>
      <c r="AC2962">
        <v>124344.33</v>
      </c>
      <c r="AD2962">
        <v>6878543.0700000003</v>
      </c>
      <c r="AE2962" s="1" t="s">
        <v>55</v>
      </c>
      <c r="AF2962" s="2">
        <v>46167</v>
      </c>
      <c r="AG2962" s="2">
        <v>45813</v>
      </c>
      <c r="AH2962" s="2"/>
      <c r="AI2962" s="1" t="s">
        <v>91</v>
      </c>
      <c r="AJ2962" s="1" t="s">
        <v>92</v>
      </c>
    </row>
    <row r="2963" spans="1:36">
      <c r="A2963" s="1" t="s">
        <v>16474</v>
      </c>
      <c r="B2963" s="1" t="s">
        <v>16475</v>
      </c>
      <c r="C2963" s="1" t="s">
        <v>16476</v>
      </c>
      <c r="D2963" s="1" t="s">
        <v>185</v>
      </c>
      <c r="E2963" s="1" t="s">
        <v>186</v>
      </c>
      <c r="F2963" s="1" t="s">
        <v>111</v>
      </c>
      <c r="G2963" s="1" t="s">
        <v>234</v>
      </c>
      <c r="H2963" s="1" t="s">
        <v>43</v>
      </c>
      <c r="I2963" s="1" t="s">
        <v>44</v>
      </c>
      <c r="J2963" t="s">
        <v>65</v>
      </c>
      <c r="K2963" t="s">
        <v>66</v>
      </c>
      <c r="L2963" s="1" t="s">
        <v>9544</v>
      </c>
      <c r="M2963" s="1" t="s">
        <v>48</v>
      </c>
      <c r="N2963" s="1" t="s">
        <v>236</v>
      </c>
      <c r="O2963" s="1" t="s">
        <v>16477</v>
      </c>
      <c r="P2963" s="1" t="s">
        <v>16478</v>
      </c>
      <c r="Q2963">
        <v>125</v>
      </c>
      <c r="R2963">
        <v>45</v>
      </c>
      <c r="S2963">
        <v>80</v>
      </c>
      <c r="T2963">
        <v>40</v>
      </c>
      <c r="U2963">
        <v>16</v>
      </c>
      <c r="V2963">
        <v>200</v>
      </c>
      <c r="W2963" s="1" t="s">
        <v>229</v>
      </c>
      <c r="X2963" s="1" t="s">
        <v>230</v>
      </c>
      <c r="Y2963" s="1" t="s">
        <v>153</v>
      </c>
      <c r="Z2963">
        <v>35</v>
      </c>
      <c r="AA2963" s="2">
        <v>45995</v>
      </c>
      <c r="AB2963">
        <v>166545.76</v>
      </c>
      <c r="AC2963">
        <v>245672.08</v>
      </c>
      <c r="AD2963">
        <v>20818220</v>
      </c>
      <c r="AE2963" s="1" t="s">
        <v>55</v>
      </c>
      <c r="AF2963" s="2">
        <v>46163</v>
      </c>
      <c r="AG2963" s="2">
        <v>45998</v>
      </c>
      <c r="AH2963" s="2"/>
      <c r="AI2963" s="1" t="s">
        <v>91</v>
      </c>
      <c r="AJ2963" s="1" t="s">
        <v>92</v>
      </c>
    </row>
    <row r="2964" spans="1:36">
      <c r="A2964" s="1" t="s">
        <v>16479</v>
      </c>
      <c r="B2964" s="1" t="s">
        <v>16480</v>
      </c>
      <c r="C2964" s="1" t="s">
        <v>16481</v>
      </c>
      <c r="D2964" s="1" t="s">
        <v>643</v>
      </c>
      <c r="E2964" s="1" t="s">
        <v>62</v>
      </c>
      <c r="F2964" s="1" t="s">
        <v>135</v>
      </c>
      <c r="G2964" s="1" t="s">
        <v>136</v>
      </c>
      <c r="H2964" s="1" t="s">
        <v>137</v>
      </c>
      <c r="I2964" s="1" t="s">
        <v>44</v>
      </c>
      <c r="J2964" t="s">
        <v>82</v>
      </c>
      <c r="K2964" t="s">
        <v>83</v>
      </c>
      <c r="L2964" s="1" t="s">
        <v>16482</v>
      </c>
      <c r="M2964" s="1" t="s">
        <v>126</v>
      </c>
      <c r="N2964" s="1" t="s">
        <v>69</v>
      </c>
      <c r="O2964" s="1" t="s">
        <v>16483</v>
      </c>
      <c r="P2964" s="1" t="s">
        <v>16484</v>
      </c>
      <c r="Q2964">
        <v>708</v>
      </c>
      <c r="R2964">
        <v>124</v>
      </c>
      <c r="S2964">
        <v>584</v>
      </c>
      <c r="T2964">
        <v>60</v>
      </c>
      <c r="U2964">
        <v>18</v>
      </c>
      <c r="V2964">
        <v>600</v>
      </c>
      <c r="W2964" s="1" t="s">
        <v>161</v>
      </c>
      <c r="X2964" s="1" t="s">
        <v>162</v>
      </c>
      <c r="Y2964" s="1" t="s">
        <v>54</v>
      </c>
      <c r="Z2964">
        <v>9</v>
      </c>
      <c r="AA2964" s="2">
        <v>46062</v>
      </c>
      <c r="AB2964">
        <v>12044.96</v>
      </c>
      <c r="AC2964">
        <v>17450.72</v>
      </c>
      <c r="AD2964">
        <v>8527831.6799999997</v>
      </c>
      <c r="AE2964" s="1" t="s">
        <v>55</v>
      </c>
      <c r="AF2964" s="2">
        <v>46157</v>
      </c>
      <c r="AG2964" s="2">
        <v>46074</v>
      </c>
      <c r="AH2964" s="2">
        <v>46258</v>
      </c>
      <c r="AI2964" s="1" t="s">
        <v>410</v>
      </c>
      <c r="AJ2964" s="1" t="s">
        <v>92</v>
      </c>
    </row>
    <row r="2965" spans="1:36">
      <c r="A2965" s="1" t="s">
        <v>16485</v>
      </c>
      <c r="B2965" s="1" t="s">
        <v>16486</v>
      </c>
      <c r="C2965" s="1" t="s">
        <v>16487</v>
      </c>
      <c r="D2965" s="1" t="s">
        <v>713</v>
      </c>
      <c r="E2965" s="1" t="s">
        <v>714</v>
      </c>
      <c r="F2965" s="1" t="s">
        <v>97</v>
      </c>
      <c r="G2965" s="1" t="s">
        <v>715</v>
      </c>
      <c r="H2965" s="1" t="s">
        <v>43</v>
      </c>
      <c r="I2965" s="1" t="s">
        <v>44</v>
      </c>
      <c r="J2965" t="s">
        <v>65</v>
      </c>
      <c r="K2965" t="s">
        <v>66</v>
      </c>
      <c r="L2965" s="1" t="s">
        <v>8657</v>
      </c>
      <c r="M2965" s="1" t="s">
        <v>114</v>
      </c>
      <c r="N2965" s="1" t="s">
        <v>194</v>
      </c>
      <c r="O2965" s="1" t="s">
        <v>16488</v>
      </c>
      <c r="P2965" s="1" t="s">
        <v>16489</v>
      </c>
      <c r="Q2965">
        <v>15</v>
      </c>
      <c r="R2965">
        <v>1</v>
      </c>
      <c r="S2965">
        <v>14</v>
      </c>
      <c r="T2965">
        <v>30</v>
      </c>
      <c r="U2965">
        <v>15</v>
      </c>
      <c r="V2965">
        <v>300</v>
      </c>
      <c r="W2965" s="1" t="s">
        <v>229</v>
      </c>
      <c r="X2965" s="1" t="s">
        <v>230</v>
      </c>
      <c r="Y2965" s="1" t="s">
        <v>153</v>
      </c>
      <c r="Z2965">
        <v>34</v>
      </c>
      <c r="AA2965" s="2">
        <v>45683</v>
      </c>
      <c r="AB2965">
        <v>163176.63</v>
      </c>
      <c r="AC2965">
        <v>237408.69</v>
      </c>
      <c r="AD2965">
        <v>2447649.4500000002</v>
      </c>
      <c r="AE2965" s="1" t="s">
        <v>55</v>
      </c>
      <c r="AF2965" s="2">
        <v>46146</v>
      </c>
      <c r="AG2965" s="2">
        <v>45693</v>
      </c>
      <c r="AH2965" s="2"/>
      <c r="AI2965" s="1" t="s">
        <v>129</v>
      </c>
      <c r="AJ2965" s="1" t="s">
        <v>57</v>
      </c>
    </row>
    <row r="2966" spans="1:36">
      <c r="A2966" s="1" t="s">
        <v>16490</v>
      </c>
      <c r="B2966" s="1" t="s">
        <v>16491</v>
      </c>
      <c r="C2966" s="1" t="s">
        <v>16492</v>
      </c>
      <c r="D2966" s="1" t="s">
        <v>378</v>
      </c>
      <c r="E2966" s="1" t="s">
        <v>110</v>
      </c>
      <c r="F2966" s="1" t="s">
        <v>63</v>
      </c>
      <c r="G2966" s="1" t="s">
        <v>384</v>
      </c>
      <c r="H2966" s="1" t="s">
        <v>43</v>
      </c>
      <c r="I2966" s="1" t="s">
        <v>44</v>
      </c>
      <c r="J2966" t="s">
        <v>65</v>
      </c>
      <c r="K2966" t="s">
        <v>66</v>
      </c>
      <c r="L2966" s="1" t="s">
        <v>6922</v>
      </c>
      <c r="M2966" s="1" t="s">
        <v>139</v>
      </c>
      <c r="N2966" s="1" t="s">
        <v>278</v>
      </c>
      <c r="O2966" s="1" t="s">
        <v>16493</v>
      </c>
      <c r="P2966" s="1" t="s">
        <v>16494</v>
      </c>
      <c r="Q2966">
        <v>95</v>
      </c>
      <c r="R2966">
        <v>0</v>
      </c>
      <c r="S2966">
        <v>95</v>
      </c>
      <c r="T2966">
        <v>25</v>
      </c>
      <c r="U2966">
        <v>10</v>
      </c>
      <c r="V2966">
        <v>100</v>
      </c>
      <c r="W2966" s="1" t="s">
        <v>181</v>
      </c>
      <c r="X2966" s="1" t="s">
        <v>182</v>
      </c>
      <c r="Y2966" s="1" t="s">
        <v>54</v>
      </c>
      <c r="Z2966">
        <v>10</v>
      </c>
      <c r="AA2966" s="2">
        <v>46081</v>
      </c>
      <c r="AB2966">
        <v>63740.29</v>
      </c>
      <c r="AC2966">
        <v>77259.62</v>
      </c>
      <c r="AD2966">
        <v>6055327.5499999998</v>
      </c>
      <c r="AE2966" s="1" t="s">
        <v>55</v>
      </c>
      <c r="AF2966" s="2">
        <v>46188</v>
      </c>
      <c r="AG2966" s="2">
        <v>46086</v>
      </c>
      <c r="AH2966" s="2">
        <v>46812</v>
      </c>
      <c r="AI2966" s="1" t="s">
        <v>91</v>
      </c>
      <c r="AJ2966" s="1" t="s">
        <v>92</v>
      </c>
    </row>
    <row r="2967" spans="1:36">
      <c r="A2967" s="1" t="s">
        <v>16495</v>
      </c>
      <c r="B2967" s="1" t="s">
        <v>16496</v>
      </c>
      <c r="C2967" s="1" t="s">
        <v>16497</v>
      </c>
      <c r="D2967" s="1" t="s">
        <v>907</v>
      </c>
      <c r="E2967" s="1" t="s">
        <v>79</v>
      </c>
      <c r="F2967" s="1" t="s">
        <v>363</v>
      </c>
      <c r="G2967" s="1" t="s">
        <v>400</v>
      </c>
      <c r="H2967" s="1" t="s">
        <v>43</v>
      </c>
      <c r="I2967" s="1" t="s">
        <v>44</v>
      </c>
      <c r="J2967" t="s">
        <v>82</v>
      </c>
      <c r="K2967" t="s">
        <v>83</v>
      </c>
      <c r="L2967" s="1" t="s">
        <v>16498</v>
      </c>
      <c r="M2967" s="1" t="s">
        <v>168</v>
      </c>
      <c r="N2967" s="1" t="s">
        <v>203</v>
      </c>
      <c r="O2967" s="1" t="s">
        <v>16499</v>
      </c>
      <c r="P2967" s="1" t="s">
        <v>16500</v>
      </c>
      <c r="Q2967">
        <v>195</v>
      </c>
      <c r="R2967">
        <v>57</v>
      </c>
      <c r="S2967">
        <v>138</v>
      </c>
      <c r="T2967">
        <v>40</v>
      </c>
      <c r="U2967">
        <v>16</v>
      </c>
      <c r="V2967">
        <v>400</v>
      </c>
      <c r="W2967" s="1" t="s">
        <v>161</v>
      </c>
      <c r="X2967" s="1" t="s">
        <v>162</v>
      </c>
      <c r="Y2967" s="1" t="s">
        <v>54</v>
      </c>
      <c r="Z2967">
        <v>3</v>
      </c>
      <c r="AA2967" s="2">
        <v>45718</v>
      </c>
      <c r="AB2967">
        <v>56060.36</v>
      </c>
      <c r="AC2967">
        <v>69840.649999999994</v>
      </c>
      <c r="AD2967">
        <v>10931770.199999999</v>
      </c>
      <c r="AE2967" s="1" t="s">
        <v>55</v>
      </c>
      <c r="AF2967" s="2">
        <v>46185</v>
      </c>
      <c r="AG2967" s="2">
        <v>45732</v>
      </c>
      <c r="AH2967" s="2"/>
      <c r="AI2967" s="1" t="s">
        <v>91</v>
      </c>
      <c r="AJ2967" s="1" t="s">
        <v>92</v>
      </c>
    </row>
    <row r="2968" spans="1:36">
      <c r="A2968" s="1" t="s">
        <v>16501</v>
      </c>
      <c r="B2968" s="1" t="s">
        <v>16502</v>
      </c>
      <c r="C2968" s="1" t="s">
        <v>16503</v>
      </c>
      <c r="D2968" s="1" t="s">
        <v>907</v>
      </c>
      <c r="E2968" s="1" t="s">
        <v>79</v>
      </c>
      <c r="F2968" s="1" t="s">
        <v>363</v>
      </c>
      <c r="G2968" s="1" t="s">
        <v>434</v>
      </c>
      <c r="H2968" s="1" t="s">
        <v>43</v>
      </c>
      <c r="I2968" s="1" t="s">
        <v>201</v>
      </c>
      <c r="J2968" t="s">
        <v>45</v>
      </c>
      <c r="K2968" t="s">
        <v>46</v>
      </c>
      <c r="L2968" s="1" t="s">
        <v>16504</v>
      </c>
      <c r="M2968" s="1" t="s">
        <v>114</v>
      </c>
      <c r="N2968" s="1" t="s">
        <v>194</v>
      </c>
      <c r="O2968" s="1" t="s">
        <v>16505</v>
      </c>
      <c r="P2968" s="1" t="s">
        <v>16506</v>
      </c>
      <c r="Q2968">
        <v>36</v>
      </c>
      <c r="R2968">
        <v>7</v>
      </c>
      <c r="S2968">
        <v>29</v>
      </c>
      <c r="T2968">
        <v>75</v>
      </c>
      <c r="U2968">
        <v>30</v>
      </c>
      <c r="V2968">
        <v>375</v>
      </c>
      <c r="W2968" s="1" t="s">
        <v>249</v>
      </c>
      <c r="X2968" s="1" t="s">
        <v>375</v>
      </c>
      <c r="Y2968" s="1" t="s">
        <v>54</v>
      </c>
      <c r="Z2968">
        <v>9</v>
      </c>
      <c r="AA2968" s="2">
        <v>45864</v>
      </c>
      <c r="AB2968">
        <v>29754.35</v>
      </c>
      <c r="AC2968">
        <v>45152.49</v>
      </c>
      <c r="AD2968">
        <v>1071156.6000000001</v>
      </c>
      <c r="AE2968" s="1" t="s">
        <v>55</v>
      </c>
      <c r="AF2968" s="2">
        <v>46186</v>
      </c>
      <c r="AG2968" s="2">
        <v>45868</v>
      </c>
      <c r="AH2968" s="2"/>
      <c r="AI2968" s="1" t="s">
        <v>129</v>
      </c>
      <c r="AJ2968" s="1" t="s">
        <v>57</v>
      </c>
    </row>
    <row r="2969" spans="1:36">
      <c r="A2969" s="1" t="s">
        <v>16507</v>
      </c>
      <c r="B2969" s="1" t="s">
        <v>16508</v>
      </c>
      <c r="C2969" s="1" t="s">
        <v>16509</v>
      </c>
      <c r="D2969" s="1" t="s">
        <v>1343</v>
      </c>
      <c r="E2969" s="1" t="s">
        <v>122</v>
      </c>
      <c r="F2969" s="1" t="s">
        <v>80</v>
      </c>
      <c r="G2969" s="1" t="s">
        <v>176</v>
      </c>
      <c r="H2969" s="1" t="s">
        <v>43</v>
      </c>
      <c r="I2969" s="1" t="s">
        <v>44</v>
      </c>
      <c r="J2969" t="s">
        <v>45</v>
      </c>
      <c r="K2969" t="s">
        <v>46</v>
      </c>
      <c r="L2969" s="1" t="s">
        <v>16510</v>
      </c>
      <c r="M2969" s="1" t="s">
        <v>126</v>
      </c>
      <c r="N2969" s="1" t="s">
        <v>49</v>
      </c>
      <c r="O2969" s="1" t="s">
        <v>16511</v>
      </c>
      <c r="P2969" s="1" t="s">
        <v>16512</v>
      </c>
      <c r="Q2969">
        <v>8</v>
      </c>
      <c r="R2969">
        <v>3</v>
      </c>
      <c r="S2969">
        <v>5</v>
      </c>
      <c r="T2969">
        <v>10</v>
      </c>
      <c r="U2969">
        <v>5</v>
      </c>
      <c r="V2969">
        <v>40</v>
      </c>
      <c r="W2969" s="1" t="s">
        <v>249</v>
      </c>
      <c r="X2969" s="1" t="s">
        <v>375</v>
      </c>
      <c r="Y2969" s="1" t="s">
        <v>54</v>
      </c>
      <c r="Z2969">
        <v>7</v>
      </c>
      <c r="AA2969" s="2">
        <v>46137</v>
      </c>
      <c r="AB2969">
        <v>528723.09</v>
      </c>
      <c r="AC2969">
        <v>614959.57999999996</v>
      </c>
      <c r="AD2969">
        <v>4229784.72</v>
      </c>
      <c r="AE2969" s="1" t="s">
        <v>55</v>
      </c>
      <c r="AF2969" s="2">
        <v>46192</v>
      </c>
      <c r="AG2969" s="2">
        <v>46145</v>
      </c>
      <c r="AH2969" s="2"/>
      <c r="AI2969" s="1" t="s">
        <v>129</v>
      </c>
      <c r="AJ2969" s="1" t="s">
        <v>57</v>
      </c>
    </row>
    <row r="2970" spans="1:36">
      <c r="A2970" s="1" t="s">
        <v>16513</v>
      </c>
      <c r="B2970" s="1" t="s">
        <v>16514</v>
      </c>
      <c r="C2970" s="1" t="s">
        <v>16515</v>
      </c>
      <c r="D2970" s="1" t="s">
        <v>1179</v>
      </c>
      <c r="E2970" s="1" t="s">
        <v>110</v>
      </c>
      <c r="F2970" s="1" t="s">
        <v>41</v>
      </c>
      <c r="G2970" s="1" t="s">
        <v>147</v>
      </c>
      <c r="H2970" s="1" t="s">
        <v>43</v>
      </c>
      <c r="I2970" s="1" t="s">
        <v>44</v>
      </c>
      <c r="J2970" t="s">
        <v>82</v>
      </c>
      <c r="K2970" t="s">
        <v>83</v>
      </c>
      <c r="L2970" s="1" t="s">
        <v>3164</v>
      </c>
      <c r="M2970" s="1" t="s">
        <v>48</v>
      </c>
      <c r="N2970" s="1" t="s">
        <v>236</v>
      </c>
      <c r="O2970" s="1" t="s">
        <v>16516</v>
      </c>
      <c r="P2970" s="1" t="s">
        <v>16517</v>
      </c>
      <c r="Q2970">
        <v>0</v>
      </c>
      <c r="R2970">
        <v>0</v>
      </c>
      <c r="S2970">
        <v>0</v>
      </c>
      <c r="T2970">
        <v>30</v>
      </c>
      <c r="U2970">
        <v>9</v>
      </c>
      <c r="V2970">
        <v>120</v>
      </c>
      <c r="W2970" s="1" t="s">
        <v>259</v>
      </c>
      <c r="X2970" s="1" t="s">
        <v>260</v>
      </c>
      <c r="Y2970" s="1" t="s">
        <v>54</v>
      </c>
      <c r="Z2970">
        <v>11</v>
      </c>
      <c r="AA2970" s="2">
        <v>46039</v>
      </c>
      <c r="AB2970">
        <v>105808.95</v>
      </c>
      <c r="AC2970">
        <v>138388.95000000001</v>
      </c>
      <c r="AD2970">
        <v>0</v>
      </c>
      <c r="AE2970" s="1" t="s">
        <v>55</v>
      </c>
      <c r="AF2970" s="2">
        <v>46181</v>
      </c>
      <c r="AG2970" s="2">
        <v>46054</v>
      </c>
      <c r="AH2970" s="2"/>
      <c r="AI2970" s="1" t="s">
        <v>56</v>
      </c>
      <c r="AJ2970" s="1" t="s">
        <v>57</v>
      </c>
    </row>
    <row r="2971" spans="1:36">
      <c r="A2971" s="1" t="s">
        <v>16518</v>
      </c>
      <c r="B2971" s="1" t="s">
        <v>16519</v>
      </c>
      <c r="C2971" s="1" t="s">
        <v>16520</v>
      </c>
      <c r="D2971" s="1" t="s">
        <v>799</v>
      </c>
      <c r="E2971" s="1" t="s">
        <v>254</v>
      </c>
      <c r="F2971" s="1" t="s">
        <v>135</v>
      </c>
      <c r="G2971" s="1" t="s">
        <v>136</v>
      </c>
      <c r="H2971" s="1" t="s">
        <v>137</v>
      </c>
      <c r="I2971" s="1" t="s">
        <v>44</v>
      </c>
      <c r="J2971" t="s">
        <v>82</v>
      </c>
      <c r="K2971" t="s">
        <v>83</v>
      </c>
      <c r="L2971" s="1" t="s">
        <v>5613</v>
      </c>
      <c r="M2971" s="1" t="s">
        <v>85</v>
      </c>
      <c r="N2971" s="1" t="s">
        <v>278</v>
      </c>
      <c r="O2971" s="1" t="s">
        <v>16521</v>
      </c>
      <c r="P2971" s="1" t="s">
        <v>16522</v>
      </c>
      <c r="Q2971">
        <v>236</v>
      </c>
      <c r="R2971">
        <v>66</v>
      </c>
      <c r="S2971">
        <v>170</v>
      </c>
      <c r="T2971">
        <v>30</v>
      </c>
      <c r="U2971">
        <v>12</v>
      </c>
      <c r="V2971">
        <v>150</v>
      </c>
      <c r="W2971" s="1" t="s">
        <v>104</v>
      </c>
      <c r="X2971" s="1" t="s">
        <v>105</v>
      </c>
      <c r="Y2971" s="1" t="s">
        <v>54</v>
      </c>
      <c r="Z2971">
        <v>10</v>
      </c>
      <c r="AA2971" s="2">
        <v>45993</v>
      </c>
      <c r="AB2971">
        <v>30190.23</v>
      </c>
      <c r="AC2971">
        <v>38782.15</v>
      </c>
      <c r="AD2971">
        <v>7124894.2800000003</v>
      </c>
      <c r="AE2971" s="1" t="s">
        <v>55</v>
      </c>
      <c r="AF2971" s="2">
        <v>46171</v>
      </c>
      <c r="AG2971" s="2">
        <v>45997</v>
      </c>
      <c r="AH2971" s="2">
        <v>46850</v>
      </c>
      <c r="AI2971" s="1" t="s">
        <v>410</v>
      </c>
      <c r="AJ2971" s="1" t="s">
        <v>92</v>
      </c>
    </row>
    <row r="2972" spans="1:36">
      <c r="A2972" s="1" t="s">
        <v>16523</v>
      </c>
      <c r="B2972" s="1" t="s">
        <v>16524</v>
      </c>
      <c r="C2972" s="1" t="s">
        <v>16525</v>
      </c>
      <c r="D2972" s="1" t="s">
        <v>39</v>
      </c>
      <c r="E2972" s="1" t="s">
        <v>40</v>
      </c>
      <c r="F2972" s="1" t="s">
        <v>41</v>
      </c>
      <c r="G2972" s="1" t="s">
        <v>42</v>
      </c>
      <c r="H2972" s="1" t="s">
        <v>43</v>
      </c>
      <c r="I2972" s="1" t="s">
        <v>44</v>
      </c>
      <c r="J2972" t="s">
        <v>65</v>
      </c>
      <c r="K2972" t="s">
        <v>66</v>
      </c>
      <c r="L2972" s="1" t="s">
        <v>16526</v>
      </c>
      <c r="M2972" s="1" t="s">
        <v>100</v>
      </c>
      <c r="N2972" s="1" t="s">
        <v>115</v>
      </c>
      <c r="O2972" s="1" t="s">
        <v>16527</v>
      </c>
      <c r="P2972" s="1" t="s">
        <v>16528</v>
      </c>
      <c r="Q2972">
        <v>108</v>
      </c>
      <c r="R2972">
        <v>2</v>
      </c>
      <c r="S2972">
        <v>106</v>
      </c>
      <c r="U2972">
        <v>20</v>
      </c>
      <c r="V2972">
        <v>500</v>
      </c>
      <c r="W2972" s="1" t="s">
        <v>444</v>
      </c>
      <c r="X2972" s="1" t="s">
        <v>445</v>
      </c>
      <c r="Y2972" s="1" t="s">
        <v>74</v>
      </c>
      <c r="Z2972">
        <v>17</v>
      </c>
      <c r="AA2972" s="2">
        <v>46165</v>
      </c>
      <c r="AB2972">
        <v>124327.48</v>
      </c>
      <c r="AC2972">
        <v>159920.43</v>
      </c>
      <c r="AD2972">
        <v>13427367.84</v>
      </c>
      <c r="AE2972" s="1" t="s">
        <v>55</v>
      </c>
      <c r="AF2972" s="2">
        <v>46157</v>
      </c>
      <c r="AG2972" s="2">
        <v>46166</v>
      </c>
      <c r="AH2972" s="2"/>
      <c r="AI2972" s="1" t="s">
        <v>91</v>
      </c>
      <c r="AJ2972" s="1" t="s">
        <v>92</v>
      </c>
    </row>
    <row r="2973" spans="1:36">
      <c r="A2973" s="1" t="s">
        <v>16529</v>
      </c>
      <c r="B2973" s="1" t="s">
        <v>16530</v>
      </c>
      <c r="C2973" s="1" t="s">
        <v>16531</v>
      </c>
      <c r="D2973" s="1" t="s">
        <v>880</v>
      </c>
      <c r="E2973" s="1" t="s">
        <v>62</v>
      </c>
      <c r="F2973" s="1" t="s">
        <v>217</v>
      </c>
      <c r="G2973" s="1" t="s">
        <v>218</v>
      </c>
      <c r="H2973" s="1" t="s">
        <v>43</v>
      </c>
      <c r="I2973" s="1" t="s">
        <v>44</v>
      </c>
      <c r="J2973" t="s">
        <v>82</v>
      </c>
      <c r="K2973" t="s">
        <v>83</v>
      </c>
      <c r="L2973" s="1" t="s">
        <v>6668</v>
      </c>
      <c r="M2973" s="1" t="s">
        <v>126</v>
      </c>
      <c r="N2973" s="1" t="s">
        <v>69</v>
      </c>
      <c r="O2973" s="1" t="s">
        <v>16532</v>
      </c>
      <c r="P2973" s="1" t="s">
        <v>7291</v>
      </c>
      <c r="Q2973">
        <v>142</v>
      </c>
      <c r="R2973">
        <v>49</v>
      </c>
      <c r="S2973">
        <v>93</v>
      </c>
      <c r="T2973">
        <v>100</v>
      </c>
      <c r="U2973">
        <v>40</v>
      </c>
      <c r="V2973">
        <v>600</v>
      </c>
      <c r="W2973" s="1" t="s">
        <v>104</v>
      </c>
      <c r="X2973" s="1" t="s">
        <v>105</v>
      </c>
      <c r="Y2973" s="1" t="s">
        <v>54</v>
      </c>
      <c r="Z2973">
        <v>4</v>
      </c>
      <c r="AA2973" s="2">
        <v>45999</v>
      </c>
      <c r="AB2973">
        <v>125701.29</v>
      </c>
      <c r="AC2973">
        <v>177820.98</v>
      </c>
      <c r="AD2973">
        <v>17849583.18</v>
      </c>
      <c r="AE2973" s="1" t="s">
        <v>55</v>
      </c>
      <c r="AF2973" s="2">
        <v>46191</v>
      </c>
      <c r="AG2973" s="2">
        <v>46012</v>
      </c>
      <c r="AH2973" s="2"/>
      <c r="AI2973" s="1" t="s">
        <v>91</v>
      </c>
      <c r="AJ2973" s="1" t="s">
        <v>92</v>
      </c>
    </row>
    <row r="2974" spans="1:36">
      <c r="A2974" s="1" t="s">
        <v>16533</v>
      </c>
      <c r="B2974" s="1" t="s">
        <v>16534</v>
      </c>
      <c r="C2974" s="1" t="s">
        <v>16535</v>
      </c>
      <c r="D2974" s="1" t="s">
        <v>109</v>
      </c>
      <c r="E2974" s="1" t="s">
        <v>110</v>
      </c>
      <c r="F2974" s="1" t="s">
        <v>111</v>
      </c>
      <c r="G2974" s="1" t="s">
        <v>234</v>
      </c>
      <c r="H2974" s="1" t="s">
        <v>43</v>
      </c>
      <c r="I2974" s="1" t="s">
        <v>44</v>
      </c>
      <c r="J2974" t="s">
        <v>65</v>
      </c>
      <c r="K2974" t="s">
        <v>66</v>
      </c>
      <c r="L2974" s="1" t="s">
        <v>13471</v>
      </c>
      <c r="M2974" s="1" t="s">
        <v>100</v>
      </c>
      <c r="N2974" s="1" t="s">
        <v>101</v>
      </c>
      <c r="O2974" s="1" t="s">
        <v>16536</v>
      </c>
      <c r="P2974" s="1" t="s">
        <v>16537</v>
      </c>
      <c r="Q2974">
        <v>263</v>
      </c>
      <c r="R2974">
        <v>63</v>
      </c>
      <c r="S2974">
        <v>200</v>
      </c>
      <c r="T2974">
        <v>75</v>
      </c>
      <c r="U2974">
        <v>30</v>
      </c>
      <c r="V2974">
        <v>300</v>
      </c>
      <c r="W2974" s="1" t="s">
        <v>161</v>
      </c>
      <c r="X2974" s="1" t="s">
        <v>162</v>
      </c>
      <c r="Y2974" s="1" t="s">
        <v>54</v>
      </c>
      <c r="Z2974">
        <v>5</v>
      </c>
      <c r="AA2974" s="2">
        <v>45719</v>
      </c>
      <c r="AB2974">
        <v>69373.59</v>
      </c>
      <c r="AC2974">
        <v>93625.78</v>
      </c>
      <c r="AD2974">
        <v>18245254.170000002</v>
      </c>
      <c r="AE2974" s="1" t="s">
        <v>55</v>
      </c>
      <c r="AF2974" s="2">
        <v>46183</v>
      </c>
      <c r="AG2974" s="2">
        <v>45732</v>
      </c>
      <c r="AH2974" s="2"/>
      <c r="AI2974" s="1" t="s">
        <v>91</v>
      </c>
      <c r="AJ2974" s="1" t="s">
        <v>92</v>
      </c>
    </row>
    <row r="2975" spans="1:36">
      <c r="A2975" s="1" t="s">
        <v>16538</v>
      </c>
      <c r="B2975" s="1" t="s">
        <v>16539</v>
      </c>
      <c r="C2975" s="1" t="s">
        <v>16540</v>
      </c>
      <c r="D2975" s="1" t="s">
        <v>636</v>
      </c>
      <c r="E2975" s="1" t="s">
        <v>134</v>
      </c>
      <c r="F2975" s="1" t="s">
        <v>217</v>
      </c>
      <c r="G2975" s="1" t="s">
        <v>255</v>
      </c>
      <c r="H2975" s="1" t="s">
        <v>43</v>
      </c>
      <c r="I2975" s="1" t="s">
        <v>44</v>
      </c>
      <c r="J2975" t="s">
        <v>45</v>
      </c>
      <c r="K2975" t="s">
        <v>46</v>
      </c>
      <c r="L2975" s="1" t="s">
        <v>7584</v>
      </c>
      <c r="M2975" s="1" t="s">
        <v>168</v>
      </c>
      <c r="N2975" s="1" t="s">
        <v>69</v>
      </c>
      <c r="O2975" s="1" t="s">
        <v>16541</v>
      </c>
      <c r="P2975" s="1" t="s">
        <v>16542</v>
      </c>
      <c r="Q2975">
        <v>78</v>
      </c>
      <c r="R2975">
        <v>6</v>
      </c>
      <c r="S2975">
        <v>72</v>
      </c>
      <c r="T2975">
        <v>20</v>
      </c>
      <c r="U2975">
        <v>10</v>
      </c>
      <c r="V2975">
        <v>100</v>
      </c>
      <c r="W2975" s="1" t="s">
        <v>52</v>
      </c>
      <c r="X2975" s="1" t="s">
        <v>53</v>
      </c>
      <c r="Y2975" s="1" t="s">
        <v>54</v>
      </c>
      <c r="Z2975">
        <v>3</v>
      </c>
      <c r="AA2975" s="2">
        <v>45851</v>
      </c>
      <c r="AB2975">
        <v>399527.65</v>
      </c>
      <c r="AC2975">
        <v>467849.44</v>
      </c>
      <c r="AD2975">
        <v>31163156.699999999</v>
      </c>
      <c r="AE2975" s="1" t="s">
        <v>55</v>
      </c>
      <c r="AF2975" s="2">
        <v>46181</v>
      </c>
      <c r="AG2975" s="2">
        <v>45865</v>
      </c>
      <c r="AH2975" s="2"/>
      <c r="AI2975" s="1" t="s">
        <v>91</v>
      </c>
      <c r="AJ2975" s="1" t="s">
        <v>92</v>
      </c>
    </row>
    <row r="2976" spans="1:36">
      <c r="A2976" s="1" t="s">
        <v>16543</v>
      </c>
      <c r="B2976" s="1" t="s">
        <v>16544</v>
      </c>
      <c r="C2976" s="1" t="s">
        <v>16545</v>
      </c>
      <c r="D2976" s="1" t="s">
        <v>588</v>
      </c>
      <c r="E2976" s="1" t="s">
        <v>392</v>
      </c>
      <c r="F2976" s="1" t="s">
        <v>217</v>
      </c>
      <c r="G2976" s="1" t="s">
        <v>255</v>
      </c>
      <c r="H2976" s="1" t="s">
        <v>43</v>
      </c>
      <c r="I2976" s="1" t="s">
        <v>201</v>
      </c>
      <c r="J2976" t="s">
        <v>45</v>
      </c>
      <c r="K2976" t="s">
        <v>46</v>
      </c>
      <c r="L2976" s="1" t="s">
        <v>7013</v>
      </c>
      <c r="M2976" s="1" t="s">
        <v>126</v>
      </c>
      <c r="N2976" s="1" t="s">
        <v>236</v>
      </c>
      <c r="O2976" s="1" t="s">
        <v>16546</v>
      </c>
      <c r="P2976" s="1" t="s">
        <v>16547</v>
      </c>
      <c r="Q2976">
        <v>38</v>
      </c>
      <c r="R2976">
        <v>12</v>
      </c>
      <c r="S2976">
        <v>26</v>
      </c>
      <c r="T2976">
        <v>30</v>
      </c>
      <c r="U2976">
        <v>9</v>
      </c>
      <c r="V2976">
        <v>150</v>
      </c>
      <c r="W2976" s="1" t="s">
        <v>249</v>
      </c>
      <c r="X2976" s="1" t="s">
        <v>375</v>
      </c>
      <c r="Y2976" s="1" t="s">
        <v>54</v>
      </c>
      <c r="Z2976">
        <v>5</v>
      </c>
      <c r="AA2976" s="2">
        <v>46089</v>
      </c>
      <c r="AB2976">
        <v>249549.78</v>
      </c>
      <c r="AC2976">
        <v>289889.07</v>
      </c>
      <c r="AD2976">
        <v>9482891.6400000006</v>
      </c>
      <c r="AE2976" s="1" t="s">
        <v>55</v>
      </c>
      <c r="AF2976" s="2">
        <v>46179</v>
      </c>
      <c r="AG2976" s="2">
        <v>46103</v>
      </c>
      <c r="AH2976" s="2"/>
      <c r="AI2976" s="1" t="s">
        <v>91</v>
      </c>
      <c r="AJ2976" s="1" t="s">
        <v>92</v>
      </c>
    </row>
    <row r="2977" spans="1:36">
      <c r="A2977" s="1" t="s">
        <v>16548</v>
      </c>
      <c r="B2977" s="1" t="s">
        <v>16549</v>
      </c>
      <c r="C2977" s="1" t="s">
        <v>16550</v>
      </c>
      <c r="D2977" s="1" t="s">
        <v>887</v>
      </c>
      <c r="E2977" s="1" t="s">
        <v>714</v>
      </c>
      <c r="F2977" s="1" t="s">
        <v>97</v>
      </c>
      <c r="G2977" s="1" t="s">
        <v>98</v>
      </c>
      <c r="H2977" s="1" t="s">
        <v>43</v>
      </c>
      <c r="I2977" s="1" t="s">
        <v>201</v>
      </c>
      <c r="J2977" t="s">
        <v>82</v>
      </c>
      <c r="K2977" t="s">
        <v>83</v>
      </c>
      <c r="L2977" s="1" t="s">
        <v>171</v>
      </c>
      <c r="M2977" s="1" t="s">
        <v>68</v>
      </c>
      <c r="N2977" s="1" t="s">
        <v>194</v>
      </c>
      <c r="O2977" s="1" t="s">
        <v>16551</v>
      </c>
      <c r="P2977" s="1" t="s">
        <v>16552</v>
      </c>
      <c r="Q2977">
        <v>82</v>
      </c>
      <c r="R2977">
        <v>12</v>
      </c>
      <c r="S2977">
        <v>70</v>
      </c>
      <c r="T2977">
        <v>15</v>
      </c>
      <c r="U2977">
        <v>4</v>
      </c>
      <c r="V2977">
        <v>120</v>
      </c>
      <c r="W2977" s="1" t="s">
        <v>259</v>
      </c>
      <c r="X2977" s="1" t="s">
        <v>260</v>
      </c>
      <c r="Y2977" s="1" t="s">
        <v>54</v>
      </c>
      <c r="Z2977">
        <v>6</v>
      </c>
      <c r="AA2977" s="2">
        <v>45745</v>
      </c>
      <c r="AB2977">
        <v>146608.69</v>
      </c>
      <c r="AC2977">
        <v>182060.3</v>
      </c>
      <c r="AD2977">
        <v>12021912.58</v>
      </c>
      <c r="AE2977" s="1" t="s">
        <v>55</v>
      </c>
      <c r="AF2977" s="2">
        <v>46154</v>
      </c>
      <c r="AG2977" s="2">
        <v>45751</v>
      </c>
      <c r="AH2977" s="2"/>
      <c r="AI2977" s="1" t="s">
        <v>91</v>
      </c>
      <c r="AJ2977" s="1" t="s">
        <v>92</v>
      </c>
    </row>
    <row r="2978" spans="1:36">
      <c r="A2978" s="1" t="s">
        <v>16553</v>
      </c>
      <c r="B2978" s="1" t="s">
        <v>16554</v>
      </c>
      <c r="C2978" s="1" t="s">
        <v>16555</v>
      </c>
      <c r="D2978" s="1" t="s">
        <v>907</v>
      </c>
      <c r="E2978" s="1" t="s">
        <v>79</v>
      </c>
      <c r="F2978" s="1" t="s">
        <v>363</v>
      </c>
      <c r="G2978" s="1" t="s">
        <v>495</v>
      </c>
      <c r="H2978" s="1" t="s">
        <v>43</v>
      </c>
      <c r="I2978" s="1" t="s">
        <v>44</v>
      </c>
      <c r="J2978" t="s">
        <v>45</v>
      </c>
      <c r="K2978" t="s">
        <v>46</v>
      </c>
      <c r="L2978" s="1" t="s">
        <v>2502</v>
      </c>
      <c r="M2978" s="1" t="s">
        <v>68</v>
      </c>
      <c r="N2978" s="1" t="s">
        <v>278</v>
      </c>
      <c r="O2978" s="1" t="s">
        <v>16556</v>
      </c>
      <c r="P2978" s="1" t="s">
        <v>16557</v>
      </c>
      <c r="Q2978">
        <v>183</v>
      </c>
      <c r="R2978">
        <v>48</v>
      </c>
      <c r="S2978">
        <v>135</v>
      </c>
      <c r="T2978">
        <v>40</v>
      </c>
      <c r="U2978">
        <v>20</v>
      </c>
      <c r="V2978">
        <v>400</v>
      </c>
      <c r="W2978" s="1" t="s">
        <v>259</v>
      </c>
      <c r="X2978" s="1" t="s">
        <v>260</v>
      </c>
      <c r="Y2978" s="1" t="s">
        <v>54</v>
      </c>
      <c r="Z2978">
        <v>8</v>
      </c>
      <c r="AA2978" s="2">
        <v>46125</v>
      </c>
      <c r="AB2978">
        <v>17646.29</v>
      </c>
      <c r="AC2978">
        <v>21892.27</v>
      </c>
      <c r="AD2978">
        <v>3229271.07</v>
      </c>
      <c r="AE2978" s="1" t="s">
        <v>55</v>
      </c>
      <c r="AF2978" s="2">
        <v>46157</v>
      </c>
      <c r="AG2978" s="2">
        <v>46132</v>
      </c>
      <c r="AH2978" s="2"/>
      <c r="AI2978" s="1" t="s">
        <v>91</v>
      </c>
      <c r="AJ2978" s="1" t="s">
        <v>92</v>
      </c>
    </row>
    <row r="2979" spans="1:36">
      <c r="A2979" s="1" t="s">
        <v>16558</v>
      </c>
      <c r="B2979" s="1" t="s">
        <v>16559</v>
      </c>
      <c r="C2979" s="1" t="s">
        <v>16560</v>
      </c>
      <c r="D2979" s="1" t="s">
        <v>426</v>
      </c>
      <c r="E2979" s="1" t="s">
        <v>146</v>
      </c>
      <c r="F2979" s="1" t="s">
        <v>266</v>
      </c>
      <c r="G2979" s="1" t="s">
        <v>313</v>
      </c>
      <c r="H2979" s="1" t="s">
        <v>43</v>
      </c>
      <c r="I2979" s="1" t="s">
        <v>44</v>
      </c>
      <c r="J2979" t="s">
        <v>45</v>
      </c>
      <c r="K2979" t="s">
        <v>46</v>
      </c>
      <c r="L2979" s="1" t="s">
        <v>16561</v>
      </c>
      <c r="M2979" s="1" t="s">
        <v>126</v>
      </c>
      <c r="N2979" s="1" t="s">
        <v>278</v>
      </c>
      <c r="O2979" s="1" t="s">
        <v>16562</v>
      </c>
      <c r="P2979" s="1" t="s">
        <v>16563</v>
      </c>
      <c r="Q2979">
        <v>128</v>
      </c>
      <c r="R2979">
        <v>30</v>
      </c>
      <c r="S2979">
        <v>98</v>
      </c>
      <c r="T2979">
        <v>25</v>
      </c>
      <c r="U2979">
        <v>7</v>
      </c>
      <c r="V2979">
        <v>250</v>
      </c>
      <c r="W2979" s="1" t="s">
        <v>151</v>
      </c>
      <c r="X2979" s="1" t="s">
        <v>152</v>
      </c>
      <c r="Y2979" s="1" t="s">
        <v>153</v>
      </c>
      <c r="Z2979">
        <v>35</v>
      </c>
      <c r="AA2979" s="2">
        <v>45772</v>
      </c>
      <c r="AB2979">
        <v>128928.24</v>
      </c>
      <c r="AC2979">
        <v>158639.99</v>
      </c>
      <c r="AD2979">
        <v>16502814.720000001</v>
      </c>
      <c r="AE2979" s="1" t="s">
        <v>55</v>
      </c>
      <c r="AF2979" s="2">
        <v>46151</v>
      </c>
      <c r="AG2979" s="2">
        <v>45783</v>
      </c>
      <c r="AH2979" s="2"/>
      <c r="AI2979" s="1" t="s">
        <v>91</v>
      </c>
      <c r="AJ2979" s="1" t="s">
        <v>92</v>
      </c>
    </row>
    <row r="2980" spans="1:36">
      <c r="A2980" s="1" t="s">
        <v>16564</v>
      </c>
      <c r="B2980" s="1" t="s">
        <v>16565</v>
      </c>
      <c r="C2980" s="1" t="s">
        <v>16566</v>
      </c>
      <c r="D2980" s="1" t="s">
        <v>740</v>
      </c>
      <c r="E2980" s="1" t="s">
        <v>275</v>
      </c>
      <c r="F2980" s="1" t="s">
        <v>622</v>
      </c>
      <c r="G2980" s="1" t="s">
        <v>747</v>
      </c>
      <c r="H2980" s="1" t="s">
        <v>43</v>
      </c>
      <c r="I2980" s="1" t="s">
        <v>44</v>
      </c>
      <c r="J2980" t="s">
        <v>65</v>
      </c>
      <c r="K2980" t="s">
        <v>66</v>
      </c>
      <c r="L2980" s="1" t="s">
        <v>8408</v>
      </c>
      <c r="M2980" s="1" t="s">
        <v>168</v>
      </c>
      <c r="N2980" s="1" t="s">
        <v>236</v>
      </c>
      <c r="O2980" s="1" t="s">
        <v>16567</v>
      </c>
      <c r="P2980" s="1" t="s">
        <v>16568</v>
      </c>
      <c r="Q2980">
        <v>122</v>
      </c>
      <c r="R2980">
        <v>44</v>
      </c>
      <c r="S2980">
        <v>78</v>
      </c>
      <c r="T2980">
        <v>25</v>
      </c>
      <c r="U2980">
        <v>12</v>
      </c>
      <c r="V2980">
        <v>125</v>
      </c>
      <c r="W2980" s="1" t="s">
        <v>444</v>
      </c>
      <c r="X2980" s="1" t="s">
        <v>445</v>
      </c>
      <c r="Y2980" s="1" t="s">
        <v>74</v>
      </c>
      <c r="Z2980">
        <v>21</v>
      </c>
      <c r="AA2980" s="2">
        <v>46100</v>
      </c>
      <c r="AB2980">
        <v>902390.93</v>
      </c>
      <c r="AC2980">
        <v>1346526.57</v>
      </c>
      <c r="AD2980">
        <v>110091693.5</v>
      </c>
      <c r="AE2980" s="1" t="s">
        <v>55</v>
      </c>
      <c r="AF2980" s="2">
        <v>46186</v>
      </c>
      <c r="AG2980" s="2">
        <v>46113</v>
      </c>
      <c r="AH2980" s="2"/>
      <c r="AI2980" s="1" t="s">
        <v>91</v>
      </c>
      <c r="AJ2980" s="1" t="s">
        <v>92</v>
      </c>
    </row>
    <row r="2981" spans="1:36">
      <c r="A2981" s="1" t="s">
        <v>16569</v>
      </c>
      <c r="B2981" s="1" t="s">
        <v>16570</v>
      </c>
      <c r="C2981" s="1" t="s">
        <v>16571</v>
      </c>
      <c r="D2981" s="1" t="s">
        <v>1807</v>
      </c>
      <c r="E2981" s="1" t="s">
        <v>392</v>
      </c>
      <c r="F2981" s="1" t="s">
        <v>217</v>
      </c>
      <c r="G2981" s="1" t="s">
        <v>218</v>
      </c>
      <c r="H2981" s="1" t="s">
        <v>43</v>
      </c>
      <c r="I2981" s="1" t="s">
        <v>201</v>
      </c>
      <c r="J2981" t="s">
        <v>65</v>
      </c>
      <c r="K2981" t="s">
        <v>66</v>
      </c>
      <c r="L2981" s="1" t="s">
        <v>16572</v>
      </c>
      <c r="M2981" s="1" t="s">
        <v>68</v>
      </c>
      <c r="N2981" s="1" t="s">
        <v>101</v>
      </c>
      <c r="O2981" s="1" t="s">
        <v>16573</v>
      </c>
      <c r="P2981" s="1" t="s">
        <v>16574</v>
      </c>
      <c r="Q2981">
        <v>84</v>
      </c>
      <c r="R2981">
        <v>30</v>
      </c>
      <c r="S2981">
        <v>54</v>
      </c>
      <c r="T2981">
        <v>20</v>
      </c>
      <c r="U2981">
        <v>10</v>
      </c>
      <c r="V2981">
        <v>100</v>
      </c>
      <c r="W2981" s="1" t="s">
        <v>52</v>
      </c>
      <c r="X2981" s="1" t="s">
        <v>53</v>
      </c>
      <c r="Y2981" s="1" t="s">
        <v>54</v>
      </c>
      <c r="Z2981">
        <v>5</v>
      </c>
      <c r="AA2981" s="2">
        <v>46180</v>
      </c>
      <c r="AB2981">
        <v>416994.1</v>
      </c>
      <c r="AC2981">
        <v>533858.79</v>
      </c>
      <c r="AD2981">
        <v>35027504.399999999</v>
      </c>
      <c r="AE2981" s="1" t="s">
        <v>55</v>
      </c>
      <c r="AF2981" s="2">
        <v>46144</v>
      </c>
      <c r="AG2981" s="2">
        <v>46195</v>
      </c>
      <c r="AH2981" s="2"/>
      <c r="AI2981" s="1" t="s">
        <v>91</v>
      </c>
      <c r="AJ2981" s="1" t="s">
        <v>92</v>
      </c>
    </row>
    <row r="2982" spans="1:36">
      <c r="A2982" s="1" t="s">
        <v>16575</v>
      </c>
      <c r="B2982" s="1" t="s">
        <v>16576</v>
      </c>
      <c r="C2982" s="1" t="s">
        <v>16577</v>
      </c>
      <c r="D2982" s="1" t="s">
        <v>185</v>
      </c>
      <c r="E2982" s="1" t="s">
        <v>186</v>
      </c>
      <c r="F2982" s="1" t="s">
        <v>111</v>
      </c>
      <c r="G2982" s="1" t="s">
        <v>187</v>
      </c>
      <c r="H2982" s="1" t="s">
        <v>43</v>
      </c>
      <c r="I2982" s="1" t="s">
        <v>44</v>
      </c>
      <c r="J2982" t="s">
        <v>65</v>
      </c>
      <c r="K2982" t="s">
        <v>66</v>
      </c>
      <c r="L2982" s="1" t="s">
        <v>16578</v>
      </c>
      <c r="M2982" s="1" t="s">
        <v>100</v>
      </c>
      <c r="N2982" s="1" t="s">
        <v>178</v>
      </c>
      <c r="O2982" s="1" t="s">
        <v>16579</v>
      </c>
      <c r="P2982" s="1" t="s">
        <v>16580</v>
      </c>
      <c r="Q2982">
        <v>246</v>
      </c>
      <c r="R2982">
        <v>34</v>
      </c>
      <c r="S2982">
        <v>212</v>
      </c>
      <c r="T2982">
        <v>50</v>
      </c>
      <c r="U2982">
        <v>20</v>
      </c>
      <c r="V2982">
        <v>400</v>
      </c>
      <c r="W2982" s="1" t="s">
        <v>72</v>
      </c>
      <c r="X2982" s="1" t="s">
        <v>73</v>
      </c>
      <c r="Y2982" s="1" t="s">
        <v>74</v>
      </c>
      <c r="Z2982">
        <v>17</v>
      </c>
      <c r="AA2982" s="2">
        <v>46149</v>
      </c>
      <c r="AB2982">
        <v>77943.740000000005</v>
      </c>
      <c r="AC2982">
        <v>108717.43</v>
      </c>
      <c r="AD2982">
        <v>19174160.039999999</v>
      </c>
      <c r="AE2982" s="1" t="s">
        <v>55</v>
      </c>
      <c r="AF2982" s="2">
        <v>46147</v>
      </c>
      <c r="AG2982" s="2">
        <v>46160</v>
      </c>
      <c r="AH2982" s="2"/>
      <c r="AI2982" s="1" t="s">
        <v>91</v>
      </c>
      <c r="AJ2982" s="1" t="s">
        <v>92</v>
      </c>
    </row>
    <row r="2983" spans="1:36">
      <c r="A2983" s="1" t="s">
        <v>16581</v>
      </c>
      <c r="B2983" s="1" t="s">
        <v>16582</v>
      </c>
      <c r="C2983" s="1" t="s">
        <v>16583</v>
      </c>
      <c r="D2983" s="1" t="s">
        <v>508</v>
      </c>
      <c r="E2983" s="1" t="s">
        <v>146</v>
      </c>
      <c r="F2983" s="1" t="s">
        <v>244</v>
      </c>
      <c r="G2983" s="1" t="s">
        <v>245</v>
      </c>
      <c r="H2983" s="1" t="s">
        <v>43</v>
      </c>
      <c r="I2983" s="1" t="s">
        <v>44</v>
      </c>
      <c r="J2983" t="s">
        <v>65</v>
      </c>
      <c r="K2983" t="s">
        <v>66</v>
      </c>
      <c r="L2983" s="1" t="s">
        <v>16584</v>
      </c>
      <c r="M2983" s="1" t="s">
        <v>168</v>
      </c>
      <c r="N2983" s="1" t="s">
        <v>49</v>
      </c>
      <c r="O2983" s="1" t="s">
        <v>16585</v>
      </c>
      <c r="P2983" s="1" t="s">
        <v>16586</v>
      </c>
      <c r="Q2983">
        <v>95</v>
      </c>
      <c r="R2983">
        <v>3</v>
      </c>
      <c r="S2983">
        <v>92</v>
      </c>
      <c r="T2983">
        <v>10</v>
      </c>
      <c r="U2983">
        <v>3</v>
      </c>
      <c r="V2983">
        <v>80</v>
      </c>
      <c r="W2983" s="1" t="s">
        <v>161</v>
      </c>
      <c r="X2983" s="1" t="s">
        <v>162</v>
      </c>
      <c r="Y2983" s="1" t="s">
        <v>54</v>
      </c>
      <c r="Z2983">
        <v>9</v>
      </c>
      <c r="AA2983" s="2">
        <v>45799</v>
      </c>
      <c r="AB2983">
        <v>23936.17</v>
      </c>
      <c r="AC2983">
        <v>36200.160000000003</v>
      </c>
      <c r="AD2983">
        <v>2273936.15</v>
      </c>
      <c r="AE2983" s="1" t="s">
        <v>55</v>
      </c>
      <c r="AF2983" s="2">
        <v>46146</v>
      </c>
      <c r="AG2983" s="2">
        <v>45811</v>
      </c>
      <c r="AH2983" s="2"/>
      <c r="AI2983" s="1" t="s">
        <v>410</v>
      </c>
      <c r="AJ2983" s="1" t="s">
        <v>92</v>
      </c>
    </row>
    <row r="2984" spans="1:36">
      <c r="A2984" s="1" t="s">
        <v>16587</v>
      </c>
      <c r="B2984" s="1" t="s">
        <v>16588</v>
      </c>
      <c r="C2984" s="1" t="s">
        <v>16589</v>
      </c>
      <c r="D2984" s="1" t="s">
        <v>564</v>
      </c>
      <c r="E2984" s="1" t="s">
        <v>265</v>
      </c>
      <c r="F2984" s="1" t="s">
        <v>266</v>
      </c>
      <c r="G2984" s="1" t="s">
        <v>313</v>
      </c>
      <c r="H2984" s="1" t="s">
        <v>43</v>
      </c>
      <c r="I2984" s="1" t="s">
        <v>44</v>
      </c>
      <c r="J2984" t="s">
        <v>82</v>
      </c>
      <c r="K2984" t="s">
        <v>83</v>
      </c>
      <c r="L2984" s="1" t="s">
        <v>16590</v>
      </c>
      <c r="M2984" s="1" t="s">
        <v>126</v>
      </c>
      <c r="N2984" s="1" t="s">
        <v>49</v>
      </c>
      <c r="O2984" s="1" t="s">
        <v>16591</v>
      </c>
      <c r="P2984" s="1" t="s">
        <v>16592</v>
      </c>
      <c r="Q2984">
        <v>-11</v>
      </c>
      <c r="R2984">
        <v>9</v>
      </c>
      <c r="S2984">
        <v>122</v>
      </c>
      <c r="U2984">
        <v>20</v>
      </c>
      <c r="V2984">
        <v>160</v>
      </c>
      <c r="W2984" s="1" t="s">
        <v>259</v>
      </c>
      <c r="X2984" s="1" t="s">
        <v>260</v>
      </c>
      <c r="Y2984" s="1" t="s">
        <v>54</v>
      </c>
      <c r="Z2984">
        <v>10</v>
      </c>
      <c r="AA2984" s="2">
        <v>45940</v>
      </c>
      <c r="AB2984">
        <v>617772.88</v>
      </c>
      <c r="AC2984">
        <v>853342.25</v>
      </c>
      <c r="AD2984">
        <v>80928247.280000001</v>
      </c>
      <c r="AE2984" s="1" t="s">
        <v>55</v>
      </c>
      <c r="AF2984" s="2">
        <v>46167</v>
      </c>
      <c r="AG2984" s="2">
        <v>45951</v>
      </c>
      <c r="AH2984" s="2"/>
      <c r="AI2984" s="1" t="s">
        <v>91</v>
      </c>
      <c r="AJ2984" s="1" t="s">
        <v>92</v>
      </c>
    </row>
    <row r="2985" spans="1:36">
      <c r="A2985" s="1" t="s">
        <v>16593</v>
      </c>
      <c r="B2985" s="1" t="s">
        <v>16594</v>
      </c>
      <c r="C2985" s="1" t="s">
        <v>16595</v>
      </c>
      <c r="D2985" s="1" t="s">
        <v>1135</v>
      </c>
      <c r="E2985" s="1" t="s">
        <v>122</v>
      </c>
      <c r="F2985" s="1" t="s">
        <v>123</v>
      </c>
      <c r="G2985" s="1" t="s">
        <v>124</v>
      </c>
      <c r="H2985" s="1" t="s">
        <v>43</v>
      </c>
      <c r="I2985" s="1" t="s">
        <v>44</v>
      </c>
      <c r="J2985" t="s">
        <v>82</v>
      </c>
      <c r="K2985" t="s">
        <v>83</v>
      </c>
      <c r="L2985" s="1" t="s">
        <v>5800</v>
      </c>
      <c r="M2985" s="1" t="s">
        <v>48</v>
      </c>
      <c r="N2985" s="1" t="s">
        <v>69</v>
      </c>
      <c r="O2985" s="1" t="s">
        <v>16596</v>
      </c>
      <c r="P2985" s="1" t="s">
        <v>16597</v>
      </c>
      <c r="Q2985">
        <v>134</v>
      </c>
      <c r="R2985">
        <v>22</v>
      </c>
      <c r="S2985">
        <v>112</v>
      </c>
      <c r="T2985">
        <v>50</v>
      </c>
      <c r="U2985">
        <v>15</v>
      </c>
      <c r="V2985">
        <v>250</v>
      </c>
      <c r="W2985" s="1" t="s">
        <v>104</v>
      </c>
      <c r="X2985" s="1" t="s">
        <v>105</v>
      </c>
      <c r="Y2985" s="1" t="s">
        <v>54</v>
      </c>
      <c r="Z2985">
        <v>4</v>
      </c>
      <c r="AA2985" s="2">
        <v>45775</v>
      </c>
      <c r="AB2985">
        <v>272038.28999999998</v>
      </c>
      <c r="AC2985">
        <v>407108.3</v>
      </c>
      <c r="AD2985">
        <v>36453130.859999999</v>
      </c>
      <c r="AE2985" s="1" t="s">
        <v>55</v>
      </c>
      <c r="AF2985" s="2">
        <v>46146</v>
      </c>
      <c r="AG2985" s="2">
        <v>45777</v>
      </c>
      <c r="AH2985" s="2"/>
      <c r="AI2985" s="1" t="s">
        <v>91</v>
      </c>
      <c r="AJ2985" s="1" t="s">
        <v>92</v>
      </c>
    </row>
    <row r="2986" spans="1:36">
      <c r="A2986" s="1" t="s">
        <v>16598</v>
      </c>
      <c r="B2986" s="1" t="s">
        <v>16599</v>
      </c>
      <c r="C2986" s="1" t="s">
        <v>16600</v>
      </c>
      <c r="D2986" s="1" t="s">
        <v>1318</v>
      </c>
      <c r="E2986" s="1" t="s">
        <v>62</v>
      </c>
      <c r="F2986" s="1" t="s">
        <v>363</v>
      </c>
      <c r="G2986" s="1" t="s">
        <v>364</v>
      </c>
      <c r="H2986" s="1" t="s">
        <v>43</v>
      </c>
      <c r="I2986" s="1" t="s">
        <v>44</v>
      </c>
      <c r="J2986" t="s">
        <v>82</v>
      </c>
      <c r="K2986" t="s">
        <v>83</v>
      </c>
      <c r="L2986" s="1" t="s">
        <v>7333</v>
      </c>
      <c r="M2986" s="1" t="s">
        <v>68</v>
      </c>
      <c r="N2986" s="1" t="s">
        <v>115</v>
      </c>
      <c r="O2986" s="1" t="s">
        <v>16601</v>
      </c>
      <c r="P2986" s="1" t="s">
        <v>5377</v>
      </c>
      <c r="Q2986">
        <v>68</v>
      </c>
      <c r="R2986">
        <v>3</v>
      </c>
      <c r="S2986">
        <v>65</v>
      </c>
      <c r="T2986">
        <v>15</v>
      </c>
      <c r="U2986">
        <v>4</v>
      </c>
      <c r="V2986">
        <v>75</v>
      </c>
      <c r="W2986" s="1" t="s">
        <v>161</v>
      </c>
      <c r="X2986" s="1" t="s">
        <v>162</v>
      </c>
      <c r="Y2986" s="1" t="s">
        <v>54</v>
      </c>
      <c r="Z2986">
        <v>7</v>
      </c>
      <c r="AA2986" s="2">
        <v>46134</v>
      </c>
      <c r="AB2986">
        <v>4445.38</v>
      </c>
      <c r="AC2986">
        <v>5596.03</v>
      </c>
      <c r="AD2986">
        <v>302285.84000000003</v>
      </c>
      <c r="AE2986" s="1" t="s">
        <v>55</v>
      </c>
      <c r="AF2986" s="2">
        <v>46173</v>
      </c>
      <c r="AG2986" s="2">
        <v>46144</v>
      </c>
      <c r="AH2986" s="2"/>
      <c r="AI2986" s="1" t="s">
        <v>91</v>
      </c>
      <c r="AJ2986" s="1" t="s">
        <v>92</v>
      </c>
    </row>
    <row r="2987" spans="1:36">
      <c r="A2987" s="1" t="s">
        <v>16602</v>
      </c>
      <c r="B2987" s="1" t="s">
        <v>16603</v>
      </c>
      <c r="C2987" s="1" t="s">
        <v>16604</v>
      </c>
      <c r="D2987" s="1" t="s">
        <v>1617</v>
      </c>
      <c r="E2987" s="1" t="s">
        <v>62</v>
      </c>
      <c r="F2987" s="1" t="s">
        <v>80</v>
      </c>
      <c r="G2987" s="1" t="s">
        <v>81</v>
      </c>
      <c r="H2987" s="1" t="s">
        <v>43</v>
      </c>
      <c r="I2987" s="1" t="s">
        <v>44</v>
      </c>
      <c r="J2987" t="s">
        <v>45</v>
      </c>
      <c r="K2987" t="s">
        <v>46</v>
      </c>
      <c r="L2987" s="1" t="s">
        <v>7803</v>
      </c>
      <c r="M2987" s="1" t="s">
        <v>100</v>
      </c>
      <c r="N2987" s="1" t="s">
        <v>101</v>
      </c>
      <c r="O2987" s="1" t="s">
        <v>16605</v>
      </c>
      <c r="P2987" s="1" t="s">
        <v>16606</v>
      </c>
      <c r="Q2987">
        <v>42</v>
      </c>
      <c r="R2987">
        <v>13</v>
      </c>
      <c r="S2987">
        <v>29</v>
      </c>
      <c r="T2987">
        <v>30</v>
      </c>
      <c r="U2987">
        <v>9</v>
      </c>
      <c r="V2987">
        <v>300</v>
      </c>
      <c r="W2987" s="1" t="s">
        <v>72</v>
      </c>
      <c r="X2987" s="1" t="s">
        <v>73</v>
      </c>
      <c r="Y2987" s="1" t="s">
        <v>74</v>
      </c>
      <c r="Z2987">
        <v>19</v>
      </c>
      <c r="AA2987" s="2"/>
      <c r="AB2987">
        <v>635617.25</v>
      </c>
      <c r="AC2987">
        <v>775048.31</v>
      </c>
      <c r="AD2987">
        <v>26695924.5</v>
      </c>
      <c r="AE2987" s="1" t="s">
        <v>55</v>
      </c>
      <c r="AF2987" s="2">
        <v>46194</v>
      </c>
      <c r="AG2987" s="2">
        <v>45701</v>
      </c>
      <c r="AH2987" s="2"/>
      <c r="AI2987" s="1" t="s">
        <v>91</v>
      </c>
      <c r="AJ2987" s="1" t="s">
        <v>92</v>
      </c>
    </row>
    <row r="2988" spans="1:36">
      <c r="A2988" s="1" t="s">
        <v>16607</v>
      </c>
      <c r="B2988" s="1" t="s">
        <v>16608</v>
      </c>
      <c r="C2988" s="1" t="s">
        <v>16609</v>
      </c>
      <c r="D2988" s="1" t="s">
        <v>61</v>
      </c>
      <c r="E2988" s="1" t="s">
        <v>62</v>
      </c>
      <c r="F2988" s="1" t="s">
        <v>63</v>
      </c>
      <c r="G2988" s="1" t="s">
        <v>304</v>
      </c>
      <c r="H2988" s="1" t="s">
        <v>43</v>
      </c>
      <c r="I2988" s="1" t="s">
        <v>44</v>
      </c>
      <c r="J2988" t="s">
        <v>45</v>
      </c>
      <c r="K2988" t="s">
        <v>46</v>
      </c>
      <c r="L2988" s="1" t="s">
        <v>16610</v>
      </c>
      <c r="M2988" s="1" t="s">
        <v>68</v>
      </c>
      <c r="N2988" s="1" t="s">
        <v>69</v>
      </c>
      <c r="O2988" s="1" t="s">
        <v>16611</v>
      </c>
      <c r="P2988" s="1" t="s">
        <v>16612</v>
      </c>
      <c r="Q2988">
        <v>37</v>
      </c>
      <c r="R2988">
        <v>3</v>
      </c>
      <c r="S2988">
        <v>34</v>
      </c>
      <c r="T2988">
        <v>25</v>
      </c>
      <c r="U2988">
        <v>7</v>
      </c>
      <c r="V2988">
        <v>100</v>
      </c>
      <c r="W2988" s="1" t="s">
        <v>249</v>
      </c>
      <c r="X2988" s="1" t="s">
        <v>375</v>
      </c>
      <c r="Y2988" s="1" t="s">
        <v>54</v>
      </c>
      <c r="Z2988">
        <v>8</v>
      </c>
      <c r="AA2988" s="2">
        <v>45758</v>
      </c>
      <c r="AB2988">
        <v>170752.35</v>
      </c>
      <c r="AC2988">
        <v>200134.14</v>
      </c>
      <c r="AD2988">
        <v>6317836.9500000002</v>
      </c>
      <c r="AE2988" s="1" t="s">
        <v>55</v>
      </c>
      <c r="AF2988" s="2">
        <v>46192</v>
      </c>
      <c r="AG2988" s="2">
        <v>45765</v>
      </c>
      <c r="AH2988" s="2">
        <v>46280</v>
      </c>
      <c r="AI2988" s="1" t="s">
        <v>91</v>
      </c>
      <c r="AJ2988" s="1" t="s">
        <v>92</v>
      </c>
    </row>
    <row r="2989" spans="1:36">
      <c r="A2989" s="1" t="s">
        <v>16613</v>
      </c>
      <c r="B2989" s="1" t="s">
        <v>16614</v>
      </c>
      <c r="C2989" s="1" t="s">
        <v>16615</v>
      </c>
      <c r="D2989" s="1" t="s">
        <v>109</v>
      </c>
      <c r="E2989" s="1" t="s">
        <v>110</v>
      </c>
      <c r="F2989" s="1" t="s">
        <v>111</v>
      </c>
      <c r="G2989" s="1" t="s">
        <v>112</v>
      </c>
      <c r="H2989" s="1" t="s">
        <v>43</v>
      </c>
      <c r="I2989" s="1" t="s">
        <v>44</v>
      </c>
      <c r="J2989" t="s">
        <v>82</v>
      </c>
      <c r="K2989" t="s">
        <v>83</v>
      </c>
      <c r="L2989" s="1" t="s">
        <v>7803</v>
      </c>
      <c r="M2989" s="1" t="s">
        <v>100</v>
      </c>
      <c r="N2989" s="1" t="s">
        <v>101</v>
      </c>
      <c r="O2989" s="1" t="s">
        <v>16616</v>
      </c>
      <c r="P2989" s="1" t="s">
        <v>16617</v>
      </c>
      <c r="Q2989">
        <v>294</v>
      </c>
      <c r="R2989">
        <v>47</v>
      </c>
      <c r="S2989">
        <v>247</v>
      </c>
      <c r="T2989">
        <v>40</v>
      </c>
      <c r="U2989">
        <v>12</v>
      </c>
      <c r="V2989">
        <v>400</v>
      </c>
      <c r="W2989" s="1" t="s">
        <v>88</v>
      </c>
      <c r="X2989" s="1" t="s">
        <v>171</v>
      </c>
      <c r="Y2989" s="1" t="s">
        <v>90</v>
      </c>
      <c r="Z2989">
        <v>30</v>
      </c>
      <c r="AA2989" s="2">
        <v>46180</v>
      </c>
      <c r="AB2989">
        <v>235815.8</v>
      </c>
      <c r="AC2989">
        <v>305158.25</v>
      </c>
      <c r="AD2989">
        <v>69329845.200000003</v>
      </c>
      <c r="AE2989" s="1" t="s">
        <v>55</v>
      </c>
      <c r="AF2989" s="2">
        <v>46173</v>
      </c>
      <c r="AG2989" s="2">
        <v>46181</v>
      </c>
      <c r="AH2989" s="2"/>
      <c r="AI2989" s="1" t="s">
        <v>91</v>
      </c>
      <c r="AJ2989" s="1" t="s">
        <v>92</v>
      </c>
    </row>
    <row r="2990" spans="1:36">
      <c r="A2990" s="1" t="s">
        <v>16618</v>
      </c>
      <c r="B2990" s="1" t="s">
        <v>16619</v>
      </c>
      <c r="C2990" s="1" t="s">
        <v>16620</v>
      </c>
      <c r="D2990" s="1" t="s">
        <v>1148</v>
      </c>
      <c r="E2990" s="1" t="s">
        <v>62</v>
      </c>
      <c r="F2990" s="1" t="s">
        <v>80</v>
      </c>
      <c r="G2990" s="1" t="s">
        <v>81</v>
      </c>
      <c r="H2990" s="1" t="s">
        <v>43</v>
      </c>
      <c r="I2990" s="1" t="s">
        <v>44</v>
      </c>
      <c r="J2990" t="s">
        <v>45</v>
      </c>
      <c r="K2990" t="s">
        <v>46</v>
      </c>
      <c r="L2990" s="1" t="s">
        <v>16621</v>
      </c>
      <c r="M2990" s="1" t="s">
        <v>68</v>
      </c>
      <c r="N2990" s="1" t="s">
        <v>194</v>
      </c>
      <c r="O2990" s="1" t="s">
        <v>16622</v>
      </c>
      <c r="P2990" s="1" t="s">
        <v>16623</v>
      </c>
      <c r="Q2990">
        <v>121</v>
      </c>
      <c r="R2990">
        <v>45</v>
      </c>
      <c r="S2990">
        <v>76</v>
      </c>
      <c r="T2990">
        <v>25</v>
      </c>
      <c r="U2990">
        <v>7</v>
      </c>
      <c r="V2990">
        <v>200</v>
      </c>
      <c r="W2990" s="1" t="s">
        <v>249</v>
      </c>
      <c r="X2990" s="1" t="s">
        <v>375</v>
      </c>
      <c r="Y2990" s="1" t="s">
        <v>54</v>
      </c>
      <c r="Z2990">
        <v>7</v>
      </c>
      <c r="AA2990" s="2">
        <v>45680</v>
      </c>
      <c r="AB2990">
        <v>359308.78</v>
      </c>
      <c r="AC2990">
        <v>438773.86</v>
      </c>
      <c r="AD2990">
        <v>43476362.380000003</v>
      </c>
      <c r="AE2990" s="1" t="s">
        <v>55</v>
      </c>
      <c r="AF2990" s="2">
        <v>46202</v>
      </c>
      <c r="AG2990" s="2">
        <v>45695</v>
      </c>
      <c r="AH2990" s="2"/>
      <c r="AI2990" s="1" t="s">
        <v>91</v>
      </c>
      <c r="AJ2990" s="1" t="s">
        <v>92</v>
      </c>
    </row>
    <row r="2991" spans="1:36">
      <c r="A2991" s="1" t="s">
        <v>16624</v>
      </c>
      <c r="B2991" s="1" t="s">
        <v>16625</v>
      </c>
      <c r="C2991" s="1" t="s">
        <v>16626</v>
      </c>
      <c r="D2991" s="1" t="s">
        <v>1015</v>
      </c>
      <c r="E2991" s="1" t="s">
        <v>62</v>
      </c>
      <c r="F2991" s="1" t="s">
        <v>80</v>
      </c>
      <c r="G2991" s="1" t="s">
        <v>81</v>
      </c>
      <c r="H2991" s="1" t="s">
        <v>43</v>
      </c>
      <c r="I2991" s="1" t="s">
        <v>44</v>
      </c>
      <c r="J2991" t="s">
        <v>45</v>
      </c>
      <c r="K2991" t="s">
        <v>46</v>
      </c>
      <c r="L2991" s="1" t="s">
        <v>16627</v>
      </c>
      <c r="M2991" s="1" t="s">
        <v>126</v>
      </c>
      <c r="N2991" s="1" t="s">
        <v>278</v>
      </c>
      <c r="O2991" s="1" t="s">
        <v>16628</v>
      </c>
      <c r="P2991" s="1" t="s">
        <v>16629</v>
      </c>
      <c r="Q2991">
        <v>3</v>
      </c>
      <c r="R2991">
        <v>1</v>
      </c>
      <c r="S2991">
        <v>2</v>
      </c>
      <c r="T2991">
        <v>10</v>
      </c>
      <c r="U2991">
        <v>5</v>
      </c>
      <c r="V2991">
        <v>50</v>
      </c>
      <c r="W2991" s="1" t="s">
        <v>72</v>
      </c>
      <c r="X2991" s="1" t="s">
        <v>73</v>
      </c>
      <c r="Y2991" s="1" t="s">
        <v>74</v>
      </c>
      <c r="Z2991">
        <v>18</v>
      </c>
      <c r="AA2991" s="2">
        <v>46065</v>
      </c>
      <c r="AB2991">
        <v>995505.11</v>
      </c>
      <c r="AC2991">
        <v>1452873.55</v>
      </c>
      <c r="AD2991">
        <v>2986515.33</v>
      </c>
      <c r="AE2991" s="1" t="s">
        <v>55</v>
      </c>
      <c r="AF2991" s="2">
        <v>46149</v>
      </c>
      <c r="AG2991" s="2">
        <v>46077</v>
      </c>
      <c r="AH2991" s="2"/>
      <c r="AI2991" s="1" t="s">
        <v>129</v>
      </c>
      <c r="AJ2991" s="1" t="s">
        <v>57</v>
      </c>
    </row>
    <row r="2992" spans="1:36">
      <c r="A2992" s="1" t="s">
        <v>16630</v>
      </c>
      <c r="B2992" s="1" t="s">
        <v>16631</v>
      </c>
      <c r="C2992" s="1" t="s">
        <v>16632</v>
      </c>
      <c r="D2992" s="1" t="s">
        <v>96</v>
      </c>
      <c r="E2992" s="1" t="s">
        <v>40</v>
      </c>
      <c r="F2992" s="1" t="s">
        <v>97</v>
      </c>
      <c r="G2992" s="1" t="s">
        <v>614</v>
      </c>
      <c r="H2992" s="1" t="s">
        <v>43</v>
      </c>
      <c r="I2992" s="1" t="s">
        <v>44</v>
      </c>
      <c r="J2992" t="s">
        <v>82</v>
      </c>
      <c r="K2992" t="s">
        <v>83</v>
      </c>
      <c r="L2992" s="1" t="s">
        <v>365</v>
      </c>
      <c r="M2992" s="1" t="s">
        <v>48</v>
      </c>
      <c r="N2992" s="1" t="s">
        <v>101</v>
      </c>
      <c r="O2992" s="1" t="s">
        <v>16633</v>
      </c>
      <c r="P2992" s="1" t="s">
        <v>16634</v>
      </c>
      <c r="Q2992">
        <v>174</v>
      </c>
      <c r="R2992">
        <v>0</v>
      </c>
      <c r="S2992">
        <v>174</v>
      </c>
      <c r="T2992">
        <v>30</v>
      </c>
      <c r="U2992">
        <v>15</v>
      </c>
      <c r="V2992">
        <v>120</v>
      </c>
      <c r="W2992" s="1" t="s">
        <v>104</v>
      </c>
      <c r="X2992" s="1" t="s">
        <v>105</v>
      </c>
      <c r="Y2992" s="1" t="s">
        <v>54</v>
      </c>
      <c r="Z2992">
        <v>9</v>
      </c>
      <c r="AA2992" s="2">
        <v>45828</v>
      </c>
      <c r="AB2992">
        <v>61167.76</v>
      </c>
      <c r="AC2992">
        <v>79344.490000000005</v>
      </c>
      <c r="AD2992">
        <v>10643190.24</v>
      </c>
      <c r="AE2992" s="1" t="s">
        <v>55</v>
      </c>
      <c r="AF2992" s="2">
        <v>46146</v>
      </c>
      <c r="AG2992" s="2">
        <v>45831</v>
      </c>
      <c r="AH2992" s="2"/>
      <c r="AI2992" s="1" t="s">
        <v>410</v>
      </c>
      <c r="AJ2992" s="1" t="s">
        <v>92</v>
      </c>
    </row>
    <row r="2993" spans="1:36">
      <c r="A2993" s="1" t="s">
        <v>16635</v>
      </c>
      <c r="B2993" s="1" t="s">
        <v>16636</v>
      </c>
      <c r="C2993" s="1"/>
      <c r="D2993" s="1" t="s">
        <v>1807</v>
      </c>
      <c r="E2993" s="1" t="s">
        <v>392</v>
      </c>
      <c r="F2993" s="1" t="s">
        <v>217</v>
      </c>
      <c r="G2993" s="1" t="s">
        <v>255</v>
      </c>
      <c r="H2993" s="1" t="s">
        <v>43</v>
      </c>
      <c r="I2993" s="1" t="s">
        <v>44</v>
      </c>
      <c r="J2993" t="s">
        <v>82</v>
      </c>
      <c r="K2993" t="s">
        <v>83</v>
      </c>
      <c r="L2993" s="1" t="s">
        <v>16637</v>
      </c>
      <c r="M2993" s="1" t="s">
        <v>48</v>
      </c>
      <c r="N2993" s="1" t="s">
        <v>49</v>
      </c>
      <c r="O2993" s="1" t="s">
        <v>16638</v>
      </c>
      <c r="P2993" s="1" t="s">
        <v>16639</v>
      </c>
      <c r="Q2993">
        <v>132</v>
      </c>
      <c r="R2993">
        <v>52</v>
      </c>
      <c r="S2993">
        <v>80</v>
      </c>
      <c r="T2993">
        <v>60</v>
      </c>
      <c r="U2993">
        <v>30</v>
      </c>
      <c r="V2993">
        <v>300</v>
      </c>
      <c r="W2993" s="1" t="s">
        <v>151</v>
      </c>
      <c r="X2993" s="1" t="s">
        <v>152</v>
      </c>
      <c r="Y2993" s="1" t="s">
        <v>153</v>
      </c>
      <c r="Z2993">
        <v>35</v>
      </c>
      <c r="AA2993" s="2">
        <v>45998</v>
      </c>
      <c r="AB2993">
        <v>125680.08</v>
      </c>
      <c r="AC2993">
        <v>172878</v>
      </c>
      <c r="AD2993">
        <v>16589770.560000001</v>
      </c>
      <c r="AE2993" s="1" t="s">
        <v>55</v>
      </c>
      <c r="AF2993" s="2">
        <v>46153</v>
      </c>
      <c r="AG2993" s="2">
        <v>46009</v>
      </c>
      <c r="AH2993" s="2"/>
      <c r="AI2993" s="1" t="s">
        <v>91</v>
      </c>
      <c r="AJ2993" s="1" t="s">
        <v>92</v>
      </c>
    </row>
    <row r="2994" spans="1:36">
      <c r="A2994" s="1" t="s">
        <v>16640</v>
      </c>
      <c r="B2994" s="1" t="s">
        <v>16641</v>
      </c>
      <c r="C2994" s="1" t="s">
        <v>16642</v>
      </c>
      <c r="D2994" s="1" t="s">
        <v>900</v>
      </c>
      <c r="E2994" s="1" t="s">
        <v>62</v>
      </c>
      <c r="F2994" s="1" t="s">
        <v>363</v>
      </c>
      <c r="G2994" s="1" t="s">
        <v>400</v>
      </c>
      <c r="H2994" s="1" t="s">
        <v>43</v>
      </c>
      <c r="I2994" s="1" t="s">
        <v>44</v>
      </c>
      <c r="J2994" t="s">
        <v>45</v>
      </c>
      <c r="K2994" t="s">
        <v>46</v>
      </c>
      <c r="L2994" s="1" t="s">
        <v>1205</v>
      </c>
      <c r="M2994" s="1" t="s">
        <v>126</v>
      </c>
      <c r="N2994" s="1" t="s">
        <v>178</v>
      </c>
      <c r="O2994" s="1" t="s">
        <v>16643</v>
      </c>
      <c r="P2994" s="1" t="s">
        <v>16644</v>
      </c>
      <c r="Q2994">
        <v>230</v>
      </c>
      <c r="R2994">
        <v>38</v>
      </c>
      <c r="S2994">
        <v>192</v>
      </c>
      <c r="T2994">
        <v>50</v>
      </c>
      <c r="U2994">
        <v>15</v>
      </c>
      <c r="V2994">
        <v>300</v>
      </c>
      <c r="W2994" s="1" t="s">
        <v>181</v>
      </c>
      <c r="X2994" s="1" t="s">
        <v>182</v>
      </c>
      <c r="Y2994" s="1" t="s">
        <v>54</v>
      </c>
      <c r="Z2994">
        <v>11</v>
      </c>
      <c r="AA2994" s="2">
        <v>46023</v>
      </c>
      <c r="AB2994">
        <v>63689.15</v>
      </c>
      <c r="AC2994">
        <v>85498.46</v>
      </c>
      <c r="AD2994">
        <v>14648504.5</v>
      </c>
      <c r="AE2994" s="1" t="s">
        <v>55</v>
      </c>
      <c r="AF2994" s="2">
        <v>46172</v>
      </c>
      <c r="AG2994" s="2">
        <v>46025</v>
      </c>
      <c r="AH2994" s="2"/>
      <c r="AI2994" s="1" t="s">
        <v>91</v>
      </c>
      <c r="AJ2994" s="1" t="s">
        <v>92</v>
      </c>
    </row>
    <row r="2995" spans="1:36">
      <c r="A2995" s="1" t="s">
        <v>16645</v>
      </c>
      <c r="B2995" s="1" t="s">
        <v>16646</v>
      </c>
      <c r="C2995" s="1" t="s">
        <v>16647</v>
      </c>
      <c r="D2995" s="1" t="s">
        <v>508</v>
      </c>
      <c r="E2995" s="1" t="s">
        <v>146</v>
      </c>
      <c r="F2995" s="1" t="s">
        <v>244</v>
      </c>
      <c r="G2995" s="1" t="s">
        <v>245</v>
      </c>
      <c r="H2995" s="1" t="s">
        <v>43</v>
      </c>
      <c r="I2995" s="1" t="s">
        <v>44</v>
      </c>
      <c r="J2995" t="s">
        <v>65</v>
      </c>
      <c r="K2995" t="s">
        <v>66</v>
      </c>
      <c r="L2995" s="1" t="s">
        <v>10953</v>
      </c>
      <c r="M2995" s="1" t="s">
        <v>100</v>
      </c>
      <c r="N2995" s="1" t="s">
        <v>115</v>
      </c>
      <c r="O2995" s="1" t="s">
        <v>16648</v>
      </c>
      <c r="P2995" s="1" t="s">
        <v>16649</v>
      </c>
      <c r="Q2995">
        <v>0</v>
      </c>
      <c r="R2995">
        <v>0</v>
      </c>
      <c r="S2995">
        <v>0</v>
      </c>
      <c r="T2995">
        <v>10</v>
      </c>
      <c r="U2995">
        <v>4</v>
      </c>
      <c r="V2995">
        <v>60</v>
      </c>
      <c r="W2995" s="1" t="s">
        <v>181</v>
      </c>
      <c r="X2995" s="1" t="s">
        <v>182</v>
      </c>
      <c r="Y2995" s="1" t="s">
        <v>54</v>
      </c>
      <c r="Z2995">
        <v>6</v>
      </c>
      <c r="AA2995" s="2">
        <v>46115</v>
      </c>
      <c r="AB2995">
        <v>314875.71000000002</v>
      </c>
      <c r="AC2995">
        <v>440548.75</v>
      </c>
      <c r="AD2995">
        <v>0</v>
      </c>
      <c r="AE2995" s="1" t="s">
        <v>55</v>
      </c>
      <c r="AF2995" s="2">
        <v>46172</v>
      </c>
      <c r="AG2995" s="2">
        <v>46116</v>
      </c>
      <c r="AH2995" s="2"/>
      <c r="AI2995" s="1" t="s">
        <v>56</v>
      </c>
      <c r="AJ2995" s="1" t="s">
        <v>57</v>
      </c>
    </row>
    <row r="2996" spans="1:36">
      <c r="A2996" s="1" t="s">
        <v>16650</v>
      </c>
      <c r="B2996" s="1" t="s">
        <v>16651</v>
      </c>
      <c r="C2996" s="1" t="s">
        <v>16652</v>
      </c>
      <c r="D2996" s="1" t="s">
        <v>413</v>
      </c>
      <c r="E2996" s="1" t="s">
        <v>146</v>
      </c>
      <c r="F2996" s="1" t="s">
        <v>244</v>
      </c>
      <c r="G2996" s="1" t="s">
        <v>778</v>
      </c>
      <c r="H2996" s="1" t="s">
        <v>43</v>
      </c>
      <c r="I2996" s="1" t="s">
        <v>44</v>
      </c>
      <c r="J2996" t="s">
        <v>82</v>
      </c>
      <c r="K2996" t="s">
        <v>83</v>
      </c>
      <c r="L2996" s="1" t="s">
        <v>7646</v>
      </c>
      <c r="M2996" s="1" t="s">
        <v>114</v>
      </c>
      <c r="N2996" s="1" t="s">
        <v>115</v>
      </c>
      <c r="O2996" s="1" t="s">
        <v>16653</v>
      </c>
      <c r="P2996" s="1" t="s">
        <v>3459</v>
      </c>
      <c r="Q2996">
        <v>242</v>
      </c>
      <c r="R2996">
        <v>27</v>
      </c>
      <c r="S2996">
        <v>215</v>
      </c>
      <c r="T2996">
        <v>30</v>
      </c>
      <c r="U2996">
        <v>9</v>
      </c>
      <c r="V2996">
        <v>180</v>
      </c>
      <c r="W2996" s="1" t="s">
        <v>161</v>
      </c>
      <c r="X2996" s="1" t="s">
        <v>162</v>
      </c>
      <c r="Y2996" s="1" t="s">
        <v>54</v>
      </c>
      <c r="Z2996">
        <v>8</v>
      </c>
      <c r="AA2996" s="2">
        <v>46081</v>
      </c>
      <c r="AB2996">
        <v>156124.98000000001</v>
      </c>
      <c r="AC2996">
        <v>209440.68</v>
      </c>
      <c r="AD2996">
        <v>37782245.159999996</v>
      </c>
      <c r="AE2996" s="1" t="s">
        <v>55</v>
      </c>
      <c r="AF2996" s="2">
        <v>46178</v>
      </c>
      <c r="AG2996" s="2">
        <v>46084</v>
      </c>
      <c r="AH2996" s="2"/>
      <c r="AI2996" s="1" t="s">
        <v>410</v>
      </c>
      <c r="AJ2996" s="1" t="s">
        <v>92</v>
      </c>
    </row>
    <row r="2997" spans="1:36">
      <c r="A2997" s="1" t="s">
        <v>16654</v>
      </c>
      <c r="B2997" s="1" t="s">
        <v>16655</v>
      </c>
      <c r="C2997" s="1" t="s">
        <v>16656</v>
      </c>
      <c r="D2997" s="1" t="s">
        <v>887</v>
      </c>
      <c r="E2997" s="1" t="s">
        <v>714</v>
      </c>
      <c r="F2997" s="1" t="s">
        <v>97</v>
      </c>
      <c r="G2997" s="1" t="s">
        <v>1110</v>
      </c>
      <c r="H2997" s="1" t="s">
        <v>43</v>
      </c>
      <c r="I2997" s="1" t="s">
        <v>44</v>
      </c>
      <c r="J2997" t="s">
        <v>65</v>
      </c>
      <c r="K2997" t="s">
        <v>66</v>
      </c>
      <c r="L2997" s="1" t="s">
        <v>16657</v>
      </c>
      <c r="M2997" s="1" t="s">
        <v>68</v>
      </c>
      <c r="N2997" s="1" t="s">
        <v>236</v>
      </c>
      <c r="O2997" s="1" t="s">
        <v>16658</v>
      </c>
      <c r="P2997" s="1" t="s">
        <v>16659</v>
      </c>
      <c r="Q2997">
        <v>37</v>
      </c>
      <c r="R2997">
        <v>7</v>
      </c>
      <c r="S2997">
        <v>30</v>
      </c>
      <c r="T2997">
        <v>20</v>
      </c>
      <c r="U2997">
        <v>8</v>
      </c>
      <c r="V2997">
        <v>100</v>
      </c>
      <c r="W2997" s="1" t="s">
        <v>229</v>
      </c>
      <c r="X2997" s="1" t="s">
        <v>230</v>
      </c>
      <c r="Y2997" s="1" t="s">
        <v>153</v>
      </c>
      <c r="Z2997">
        <v>34</v>
      </c>
      <c r="AA2997" s="2">
        <v>46017</v>
      </c>
      <c r="AB2997">
        <v>119116.88</v>
      </c>
      <c r="AC2997">
        <v>155788.78</v>
      </c>
      <c r="AD2997">
        <v>4407324.5599999996</v>
      </c>
      <c r="AE2997" s="1" t="s">
        <v>55</v>
      </c>
      <c r="AF2997" s="2">
        <v>46154</v>
      </c>
      <c r="AG2997" s="2">
        <v>46030</v>
      </c>
      <c r="AH2997" s="2"/>
      <c r="AI2997" s="1" t="s">
        <v>91</v>
      </c>
      <c r="AJ2997" s="1" t="s">
        <v>92</v>
      </c>
    </row>
    <row r="2998" spans="1:36">
      <c r="A2998" s="1" t="s">
        <v>16660</v>
      </c>
      <c r="B2998" s="1" t="s">
        <v>16661</v>
      </c>
      <c r="C2998" s="1" t="s">
        <v>16662</v>
      </c>
      <c r="D2998" s="1" t="s">
        <v>371</v>
      </c>
      <c r="E2998" s="1" t="s">
        <v>62</v>
      </c>
      <c r="F2998" s="1" t="s">
        <v>111</v>
      </c>
      <c r="G2998" s="1" t="s">
        <v>234</v>
      </c>
      <c r="H2998" s="1" t="s">
        <v>43</v>
      </c>
      <c r="I2998" s="1" t="s">
        <v>201</v>
      </c>
      <c r="J2998" t="s">
        <v>65</v>
      </c>
      <c r="K2998" t="s">
        <v>66</v>
      </c>
      <c r="L2998" s="1" t="s">
        <v>12539</v>
      </c>
      <c r="M2998" s="1" t="s">
        <v>68</v>
      </c>
      <c r="N2998" s="1" t="s">
        <v>69</v>
      </c>
      <c r="O2998" s="1" t="s">
        <v>16663</v>
      </c>
      <c r="P2998" s="1" t="s">
        <v>16664</v>
      </c>
      <c r="Q2998">
        <v>47</v>
      </c>
      <c r="R2998">
        <v>5</v>
      </c>
      <c r="S2998">
        <v>42</v>
      </c>
      <c r="T2998">
        <v>25</v>
      </c>
      <c r="U2998">
        <v>10</v>
      </c>
      <c r="V2998">
        <v>150</v>
      </c>
      <c r="W2998" s="1" t="s">
        <v>181</v>
      </c>
      <c r="X2998" s="1" t="s">
        <v>182</v>
      </c>
      <c r="Y2998" s="1" t="s">
        <v>54</v>
      </c>
      <c r="Z2998">
        <v>6</v>
      </c>
      <c r="AA2998" s="2">
        <v>46125</v>
      </c>
      <c r="AB2998">
        <v>221242.23</v>
      </c>
      <c r="AC2998">
        <v>277777.5</v>
      </c>
      <c r="AD2998">
        <v>10398384.810000001</v>
      </c>
      <c r="AE2998" s="1" t="s">
        <v>55</v>
      </c>
      <c r="AF2998" s="2">
        <v>46190</v>
      </c>
      <c r="AG2998" s="2">
        <v>46131</v>
      </c>
      <c r="AH2998" s="2"/>
      <c r="AI2998" s="1" t="s">
        <v>91</v>
      </c>
      <c r="AJ2998" s="1" t="s">
        <v>92</v>
      </c>
    </row>
    <row r="2999" spans="1:36">
      <c r="A2999" s="1" t="s">
        <v>16665</v>
      </c>
      <c r="B2999" s="1" t="s">
        <v>16666</v>
      </c>
      <c r="C2999" s="1" t="s">
        <v>16667</v>
      </c>
      <c r="D2999" s="1" t="s">
        <v>61</v>
      </c>
      <c r="E2999" s="1" t="s">
        <v>62</v>
      </c>
      <c r="F2999" s="1" t="s">
        <v>63</v>
      </c>
      <c r="G2999" s="1" t="s">
        <v>384</v>
      </c>
      <c r="H2999" s="1" t="s">
        <v>43</v>
      </c>
      <c r="I2999" s="1" t="s">
        <v>44</v>
      </c>
      <c r="J2999" t="s">
        <v>65</v>
      </c>
      <c r="K2999" t="s">
        <v>66</v>
      </c>
      <c r="L2999" s="1" t="s">
        <v>7192</v>
      </c>
      <c r="M2999" s="1" t="s">
        <v>114</v>
      </c>
      <c r="N2999" s="1" t="s">
        <v>101</v>
      </c>
      <c r="O2999" s="1" t="s">
        <v>16668</v>
      </c>
      <c r="P2999" s="1" t="s">
        <v>16669</v>
      </c>
      <c r="Q2999">
        <v>204</v>
      </c>
      <c r="R2999">
        <v>63</v>
      </c>
      <c r="S2999">
        <v>141</v>
      </c>
      <c r="T2999">
        <v>75</v>
      </c>
      <c r="U2999">
        <v>37</v>
      </c>
      <c r="V2999">
        <v>750</v>
      </c>
      <c r="W2999" s="1" t="s">
        <v>181</v>
      </c>
      <c r="X2999" s="1" t="s">
        <v>182</v>
      </c>
      <c r="Y2999" s="1" t="s">
        <v>54</v>
      </c>
      <c r="Z2999">
        <v>12</v>
      </c>
      <c r="AA2999" s="2">
        <v>45816</v>
      </c>
      <c r="AB2999">
        <v>23068.959999999999</v>
      </c>
      <c r="AC2999">
        <v>33258.51</v>
      </c>
      <c r="AD2999">
        <v>4706067.84</v>
      </c>
      <c r="AE2999" s="1" t="s">
        <v>55</v>
      </c>
      <c r="AF2999" s="2">
        <v>46170</v>
      </c>
      <c r="AG2999" s="2">
        <v>45826</v>
      </c>
      <c r="AH2999" s="2">
        <v>46351</v>
      </c>
      <c r="AI2999" s="1" t="s">
        <v>91</v>
      </c>
      <c r="AJ2999" s="1" t="s">
        <v>92</v>
      </c>
    </row>
    <row r="3000" spans="1:36">
      <c r="A3000" s="1" t="s">
        <v>16670</v>
      </c>
      <c r="B3000" s="1" t="s">
        <v>16671</v>
      </c>
      <c r="C3000" s="1" t="s">
        <v>16672</v>
      </c>
      <c r="D3000" s="1" t="s">
        <v>109</v>
      </c>
      <c r="E3000" s="1" t="s">
        <v>110</v>
      </c>
      <c r="F3000" s="1" t="s">
        <v>111</v>
      </c>
      <c r="G3000" s="1" t="s">
        <v>187</v>
      </c>
      <c r="H3000" s="1" t="s">
        <v>43</v>
      </c>
      <c r="I3000" s="1" t="s">
        <v>44</v>
      </c>
      <c r="J3000" t="s">
        <v>45</v>
      </c>
      <c r="K3000" t="s">
        <v>46</v>
      </c>
      <c r="L3000" s="1" t="s">
        <v>16673</v>
      </c>
      <c r="M3000" s="1" t="s">
        <v>48</v>
      </c>
      <c r="N3000" s="1" t="s">
        <v>236</v>
      </c>
      <c r="O3000" s="1" t="s">
        <v>16674</v>
      </c>
      <c r="P3000" s="1" t="s">
        <v>16675</v>
      </c>
      <c r="Q3000">
        <v>144</v>
      </c>
      <c r="R3000">
        <v>33</v>
      </c>
      <c r="S3000">
        <v>111</v>
      </c>
      <c r="T3000">
        <v>40</v>
      </c>
      <c r="U3000">
        <v>16</v>
      </c>
      <c r="V3000">
        <v>160</v>
      </c>
      <c r="W3000" s="1" t="s">
        <v>151</v>
      </c>
      <c r="X3000" s="1" t="s">
        <v>152</v>
      </c>
      <c r="Y3000" s="1" t="s">
        <v>153</v>
      </c>
      <c r="Z3000">
        <v>38</v>
      </c>
      <c r="AA3000" s="2">
        <v>45793</v>
      </c>
      <c r="AB3000">
        <v>215927.23</v>
      </c>
      <c r="AC3000">
        <v>287834.64</v>
      </c>
      <c r="AD3000">
        <v>31093521.120000001</v>
      </c>
      <c r="AE3000" s="1" t="s">
        <v>55</v>
      </c>
      <c r="AF3000" s="2">
        <v>46191</v>
      </c>
      <c r="AG3000" s="2">
        <v>45805</v>
      </c>
      <c r="AH3000" s="2"/>
      <c r="AI3000" s="1" t="s">
        <v>91</v>
      </c>
      <c r="AJ3000" s="1" t="s">
        <v>92</v>
      </c>
    </row>
    <row r="3001" spans="1:36">
      <c r="A3001" s="1" t="s">
        <v>16676</v>
      </c>
      <c r="B3001" s="1" t="s">
        <v>16677</v>
      </c>
      <c r="C3001" s="1" t="s">
        <v>16678</v>
      </c>
      <c r="D3001" s="1" t="s">
        <v>355</v>
      </c>
      <c r="E3001" s="1" t="s">
        <v>62</v>
      </c>
      <c r="F3001" s="1" t="s">
        <v>123</v>
      </c>
      <c r="G3001" s="1" t="s">
        <v>200</v>
      </c>
      <c r="H3001" s="1" t="s">
        <v>43</v>
      </c>
      <c r="I3001" s="1" t="s">
        <v>44</v>
      </c>
      <c r="J3001" t="s">
        <v>45</v>
      </c>
      <c r="K3001" t="s">
        <v>46</v>
      </c>
      <c r="L3001" s="1" t="s">
        <v>1641</v>
      </c>
      <c r="M3001" s="1" t="s">
        <v>100</v>
      </c>
      <c r="N3001" s="1" t="s">
        <v>203</v>
      </c>
      <c r="O3001" s="1" t="s">
        <v>16679</v>
      </c>
      <c r="P3001" s="1" t="s">
        <v>16680</v>
      </c>
      <c r="Q3001">
        <v>108</v>
      </c>
      <c r="R3001">
        <v>22</v>
      </c>
      <c r="S3001">
        <v>86</v>
      </c>
      <c r="T3001">
        <v>75</v>
      </c>
      <c r="U3001">
        <v>37</v>
      </c>
      <c r="V3001">
        <v>450</v>
      </c>
      <c r="W3001" s="1" t="s">
        <v>52</v>
      </c>
      <c r="X3001" s="1" t="s">
        <v>53</v>
      </c>
      <c r="Y3001" s="1" t="s">
        <v>54</v>
      </c>
      <c r="Z3001">
        <v>3</v>
      </c>
      <c r="AA3001" s="2">
        <v>45669</v>
      </c>
      <c r="AB3001">
        <v>309779.74</v>
      </c>
      <c r="AC3001">
        <v>424188.78</v>
      </c>
      <c r="AD3001">
        <v>33456211.920000002</v>
      </c>
      <c r="AE3001" s="1" t="s">
        <v>55</v>
      </c>
      <c r="AF3001" s="2">
        <v>46157</v>
      </c>
      <c r="AG3001" s="2">
        <v>45670</v>
      </c>
      <c r="AH3001" s="2"/>
      <c r="AI3001" s="1" t="s">
        <v>91</v>
      </c>
      <c r="AJ3001" s="1" t="s">
        <v>92</v>
      </c>
    </row>
    <row r="3002" spans="1:36">
      <c r="A3002" s="1" t="s">
        <v>16681</v>
      </c>
      <c r="B3002" s="1" t="s">
        <v>16682</v>
      </c>
      <c r="C3002" s="1" t="s">
        <v>16683</v>
      </c>
      <c r="D3002" s="1" t="s">
        <v>145</v>
      </c>
      <c r="E3002" s="1" t="s">
        <v>146</v>
      </c>
      <c r="F3002" s="1" t="s">
        <v>41</v>
      </c>
      <c r="G3002" s="1" t="s">
        <v>786</v>
      </c>
      <c r="H3002" s="1" t="s">
        <v>43</v>
      </c>
      <c r="I3002" s="1" t="s">
        <v>44</v>
      </c>
      <c r="J3002" t="s">
        <v>65</v>
      </c>
      <c r="K3002" t="s">
        <v>66</v>
      </c>
      <c r="L3002" s="1" t="s">
        <v>16578</v>
      </c>
      <c r="M3002" s="1" t="s">
        <v>100</v>
      </c>
      <c r="N3002" s="1" t="s">
        <v>178</v>
      </c>
      <c r="O3002" s="1" t="s">
        <v>16684</v>
      </c>
      <c r="P3002" s="1" t="s">
        <v>16685</v>
      </c>
      <c r="Q3002">
        <v>34</v>
      </c>
      <c r="R3002">
        <v>11</v>
      </c>
      <c r="S3002">
        <v>23</v>
      </c>
      <c r="T3002">
        <v>10</v>
      </c>
      <c r="U3002">
        <v>5</v>
      </c>
      <c r="V3002">
        <v>50</v>
      </c>
      <c r="W3002" s="1" t="s">
        <v>229</v>
      </c>
      <c r="X3002" s="1" t="s">
        <v>230</v>
      </c>
      <c r="Y3002" s="1" t="s">
        <v>153</v>
      </c>
      <c r="Z3002">
        <v>34</v>
      </c>
      <c r="AA3002" s="2">
        <v>45847</v>
      </c>
      <c r="AB3002">
        <v>73830.61</v>
      </c>
      <c r="AC3002">
        <v>110261.96</v>
      </c>
      <c r="AD3002">
        <v>2510240.7400000002</v>
      </c>
      <c r="AE3002" s="1" t="s">
        <v>55</v>
      </c>
      <c r="AF3002" s="2">
        <v>46157</v>
      </c>
      <c r="AG3002" s="2">
        <v>45855</v>
      </c>
      <c r="AH3002" s="2"/>
      <c r="AI3002" s="1" t="s">
        <v>91</v>
      </c>
      <c r="AJ3002" s="1" t="s">
        <v>92</v>
      </c>
    </row>
    <row r="3003" spans="1:36">
      <c r="A3003" s="1" t="s">
        <v>16686</v>
      </c>
      <c r="B3003" s="1" t="s">
        <v>16687</v>
      </c>
      <c r="C3003" s="1" t="s">
        <v>16688</v>
      </c>
      <c r="D3003" s="1" t="s">
        <v>2078</v>
      </c>
      <c r="E3003" s="1" t="s">
        <v>243</v>
      </c>
      <c r="F3003" s="1" t="s">
        <v>244</v>
      </c>
      <c r="G3003" s="1" t="s">
        <v>245</v>
      </c>
      <c r="H3003" s="1" t="s">
        <v>43</v>
      </c>
      <c r="I3003" s="1" t="s">
        <v>44</v>
      </c>
      <c r="J3003" t="s">
        <v>45</v>
      </c>
      <c r="K3003" t="s">
        <v>46</v>
      </c>
      <c r="L3003" s="1" t="s">
        <v>10976</v>
      </c>
      <c r="M3003" s="1" t="s">
        <v>168</v>
      </c>
      <c r="N3003" s="1" t="s">
        <v>101</v>
      </c>
      <c r="O3003" s="1" t="s">
        <v>16689</v>
      </c>
      <c r="P3003" s="1" t="s">
        <v>16690</v>
      </c>
      <c r="Q3003">
        <v>142</v>
      </c>
      <c r="R3003">
        <v>37</v>
      </c>
      <c r="S3003">
        <v>105</v>
      </c>
      <c r="T3003">
        <v>25</v>
      </c>
      <c r="U3003">
        <v>7</v>
      </c>
      <c r="V3003">
        <v>150</v>
      </c>
      <c r="W3003" s="1" t="s">
        <v>259</v>
      </c>
      <c r="X3003" s="1" t="s">
        <v>260</v>
      </c>
      <c r="Y3003" s="1" t="s">
        <v>54</v>
      </c>
      <c r="Z3003">
        <v>5</v>
      </c>
      <c r="AA3003" s="2">
        <v>46001</v>
      </c>
      <c r="AB3003">
        <v>207056.72</v>
      </c>
      <c r="AC3003">
        <v>294502</v>
      </c>
      <c r="AD3003">
        <v>29402054.239999998</v>
      </c>
      <c r="AE3003" s="1" t="s">
        <v>55</v>
      </c>
      <c r="AF3003" s="2">
        <v>46148</v>
      </c>
      <c r="AG3003" s="2">
        <v>46004</v>
      </c>
      <c r="AH3003" s="2"/>
      <c r="AI3003" s="1" t="s">
        <v>91</v>
      </c>
      <c r="AJ3003" s="1" t="s">
        <v>92</v>
      </c>
    </row>
    <row r="3004" spans="1:36">
      <c r="A3004" s="1" t="s">
        <v>16691</v>
      </c>
      <c r="B3004" s="1" t="s">
        <v>16692</v>
      </c>
      <c r="C3004" s="1" t="s">
        <v>16693</v>
      </c>
      <c r="D3004" s="1" t="s">
        <v>1087</v>
      </c>
      <c r="E3004" s="1" t="s">
        <v>79</v>
      </c>
      <c r="F3004" s="1" t="s">
        <v>80</v>
      </c>
      <c r="G3004" s="1" t="s">
        <v>285</v>
      </c>
      <c r="H3004" s="1" t="s">
        <v>43</v>
      </c>
      <c r="I3004" s="1" t="s">
        <v>44</v>
      </c>
      <c r="J3004" t="s">
        <v>45</v>
      </c>
      <c r="K3004" t="s">
        <v>46</v>
      </c>
      <c r="L3004" s="1" t="s">
        <v>16694</v>
      </c>
      <c r="M3004" s="1" t="s">
        <v>168</v>
      </c>
      <c r="N3004" s="1" t="s">
        <v>203</v>
      </c>
      <c r="O3004" s="1" t="s">
        <v>16695</v>
      </c>
      <c r="P3004" s="1" t="s">
        <v>16696</v>
      </c>
      <c r="Q3004">
        <v>29</v>
      </c>
      <c r="R3004">
        <v>5</v>
      </c>
      <c r="S3004">
        <v>24</v>
      </c>
      <c r="T3004">
        <v>15</v>
      </c>
      <c r="U3004">
        <v>6</v>
      </c>
      <c r="V3004">
        <v>120</v>
      </c>
      <c r="W3004" s="1" t="s">
        <v>259</v>
      </c>
      <c r="X3004" s="1" t="s">
        <v>260</v>
      </c>
      <c r="Y3004" s="1" t="s">
        <v>54</v>
      </c>
      <c r="Z3004">
        <v>8</v>
      </c>
      <c r="AA3004" s="2">
        <v>46019</v>
      </c>
      <c r="AB3004">
        <v>625866.37</v>
      </c>
      <c r="AC3004">
        <v>830156.11</v>
      </c>
      <c r="AD3004">
        <v>18150124.73</v>
      </c>
      <c r="AE3004" s="1" t="s">
        <v>55</v>
      </c>
      <c r="AF3004" s="2">
        <v>46160</v>
      </c>
      <c r="AG3004" s="2">
        <v>46023</v>
      </c>
      <c r="AH3004" s="2"/>
      <c r="AI3004" s="1" t="s">
        <v>91</v>
      </c>
      <c r="AJ3004" s="1" t="s">
        <v>92</v>
      </c>
    </row>
    <row r="3005" spans="1:36">
      <c r="A3005" s="1" t="s">
        <v>16697</v>
      </c>
      <c r="B3005" s="1" t="s">
        <v>16698</v>
      </c>
      <c r="C3005" s="1" t="s">
        <v>16699</v>
      </c>
      <c r="D3005" s="1" t="s">
        <v>61</v>
      </c>
      <c r="E3005" s="1" t="s">
        <v>62</v>
      </c>
      <c r="F3005" s="1" t="s">
        <v>63</v>
      </c>
      <c r="G3005" s="1" t="s">
        <v>384</v>
      </c>
      <c r="H3005" s="1" t="s">
        <v>43</v>
      </c>
      <c r="I3005" s="1" t="s">
        <v>44</v>
      </c>
      <c r="J3005" t="s">
        <v>45</v>
      </c>
      <c r="K3005" t="s">
        <v>46</v>
      </c>
      <c r="L3005" s="1" t="s">
        <v>13696</v>
      </c>
      <c r="M3005" s="1" t="s">
        <v>139</v>
      </c>
      <c r="N3005" s="1" t="s">
        <v>178</v>
      </c>
      <c r="O3005" s="1" t="s">
        <v>16700</v>
      </c>
      <c r="P3005" s="1" t="s">
        <v>16701</v>
      </c>
      <c r="Q3005">
        <v>31</v>
      </c>
      <c r="R3005">
        <v>1</v>
      </c>
      <c r="S3005">
        <v>30</v>
      </c>
      <c r="T3005">
        <v>10</v>
      </c>
      <c r="U3005">
        <v>3</v>
      </c>
      <c r="V3005">
        <v>100</v>
      </c>
      <c r="W3005" s="1" t="s">
        <v>52</v>
      </c>
      <c r="X3005" s="1" t="s">
        <v>53</v>
      </c>
      <c r="Y3005" s="1" t="s">
        <v>54</v>
      </c>
      <c r="Z3005">
        <v>3</v>
      </c>
      <c r="AA3005" s="2">
        <v>46175</v>
      </c>
      <c r="AB3005">
        <v>125103.31</v>
      </c>
      <c r="AC3005">
        <v>157588.45000000001</v>
      </c>
      <c r="AD3005">
        <v>3878202.61</v>
      </c>
      <c r="AE3005" s="1" t="s">
        <v>55</v>
      </c>
      <c r="AF3005" s="2">
        <v>46156</v>
      </c>
      <c r="AG3005" s="2">
        <v>46177</v>
      </c>
      <c r="AH3005" s="2">
        <v>46221</v>
      </c>
      <c r="AI3005" s="1" t="s">
        <v>91</v>
      </c>
      <c r="AJ3005" s="1" t="s">
        <v>92</v>
      </c>
    </row>
    <row r="3006" spans="1:36">
      <c r="A3006" s="1" t="s">
        <v>16702</v>
      </c>
      <c r="B3006" s="1" t="s">
        <v>16703</v>
      </c>
      <c r="C3006" s="1" t="s">
        <v>16704</v>
      </c>
      <c r="D3006" s="1" t="s">
        <v>508</v>
      </c>
      <c r="E3006" s="1" t="s">
        <v>146</v>
      </c>
      <c r="F3006" s="1" t="s">
        <v>244</v>
      </c>
      <c r="G3006" s="1" t="s">
        <v>778</v>
      </c>
      <c r="H3006" s="1" t="s">
        <v>43</v>
      </c>
      <c r="I3006" s="1" t="s">
        <v>44</v>
      </c>
      <c r="J3006" t="s">
        <v>65</v>
      </c>
      <c r="K3006" t="s">
        <v>66</v>
      </c>
      <c r="L3006" s="1" t="s">
        <v>6566</v>
      </c>
      <c r="M3006" s="1" t="s">
        <v>100</v>
      </c>
      <c r="N3006" s="1" t="s">
        <v>101</v>
      </c>
      <c r="O3006" s="1" t="s">
        <v>16705</v>
      </c>
      <c r="P3006" s="1" t="s">
        <v>5222</v>
      </c>
      <c r="Q3006">
        <v>73</v>
      </c>
      <c r="R3006">
        <v>11</v>
      </c>
      <c r="S3006">
        <v>62</v>
      </c>
      <c r="T3006">
        <v>25</v>
      </c>
      <c r="U3006">
        <v>10</v>
      </c>
      <c r="V3006">
        <v>100</v>
      </c>
      <c r="W3006" s="1" t="s">
        <v>181</v>
      </c>
      <c r="X3006" s="1" t="s">
        <v>182</v>
      </c>
      <c r="Y3006" s="1" t="s">
        <v>54</v>
      </c>
      <c r="Z3006">
        <v>7</v>
      </c>
      <c r="AA3006" s="2">
        <v>46035</v>
      </c>
      <c r="AB3006">
        <v>265843.03000000003</v>
      </c>
      <c r="AC3006">
        <v>320168.90000000002</v>
      </c>
      <c r="AD3006">
        <v>19406541.190000001</v>
      </c>
      <c r="AE3006" s="1" t="s">
        <v>55</v>
      </c>
      <c r="AF3006" s="2">
        <v>46190</v>
      </c>
      <c r="AG3006" s="2">
        <v>46048</v>
      </c>
      <c r="AH3006" s="2"/>
      <c r="AI3006" s="1" t="s">
        <v>91</v>
      </c>
      <c r="AJ3006" s="1" t="s">
        <v>92</v>
      </c>
    </row>
    <row r="3007" spans="1:36">
      <c r="A3007" s="1" t="s">
        <v>16706</v>
      </c>
      <c r="B3007" s="1" t="s">
        <v>16707</v>
      </c>
      <c r="C3007" s="1" t="s">
        <v>16708</v>
      </c>
      <c r="D3007" s="1" t="s">
        <v>486</v>
      </c>
      <c r="E3007" s="1" t="s">
        <v>254</v>
      </c>
      <c r="F3007" s="1" t="s">
        <v>217</v>
      </c>
      <c r="G3007" s="1" t="s">
        <v>487</v>
      </c>
      <c r="H3007" s="1" t="s">
        <v>43</v>
      </c>
      <c r="I3007" s="1" t="s">
        <v>44</v>
      </c>
      <c r="J3007" t="s">
        <v>65</v>
      </c>
      <c r="K3007" t="s">
        <v>66</v>
      </c>
      <c r="L3007" s="1" t="s">
        <v>16709</v>
      </c>
      <c r="M3007" s="1" t="s">
        <v>168</v>
      </c>
      <c r="N3007" s="1" t="s">
        <v>69</v>
      </c>
      <c r="O3007" s="1" t="s">
        <v>16710</v>
      </c>
      <c r="P3007" s="1" t="s">
        <v>6211</v>
      </c>
      <c r="Q3007">
        <v>117</v>
      </c>
      <c r="R3007">
        <v>17</v>
      </c>
      <c r="S3007">
        <v>100</v>
      </c>
      <c r="T3007">
        <v>50</v>
      </c>
      <c r="U3007">
        <v>25</v>
      </c>
      <c r="V3007">
        <v>250</v>
      </c>
      <c r="W3007" s="1" t="s">
        <v>229</v>
      </c>
      <c r="X3007" s="1" t="s">
        <v>230</v>
      </c>
      <c r="Y3007" s="1" t="s">
        <v>153</v>
      </c>
      <c r="Z3007">
        <v>30</v>
      </c>
      <c r="AA3007" s="2">
        <v>45743</v>
      </c>
      <c r="AB3007">
        <v>442306.75</v>
      </c>
      <c r="AC3007">
        <v>611530.31999999995</v>
      </c>
      <c r="AD3007">
        <v>51749889.75</v>
      </c>
      <c r="AE3007" s="1" t="s">
        <v>55</v>
      </c>
      <c r="AF3007" s="2">
        <v>46186</v>
      </c>
      <c r="AG3007" s="2">
        <v>45751</v>
      </c>
      <c r="AH3007" s="2"/>
      <c r="AI3007" s="1" t="s">
        <v>91</v>
      </c>
      <c r="AJ3007" s="1" t="s">
        <v>92</v>
      </c>
    </row>
    <row r="3008" spans="1:36">
      <c r="A3008" s="1" t="s">
        <v>16711</v>
      </c>
      <c r="B3008" s="1" t="s">
        <v>16712</v>
      </c>
      <c r="C3008" s="1" t="s">
        <v>16713</v>
      </c>
      <c r="D3008" s="1" t="s">
        <v>1515</v>
      </c>
      <c r="E3008" s="1" t="s">
        <v>62</v>
      </c>
      <c r="F3008" s="1" t="s">
        <v>217</v>
      </c>
      <c r="G3008" s="1" t="s">
        <v>218</v>
      </c>
      <c r="H3008" s="1" t="s">
        <v>43</v>
      </c>
      <c r="I3008" s="1" t="s">
        <v>44</v>
      </c>
      <c r="J3008" t="s">
        <v>82</v>
      </c>
      <c r="K3008" t="s">
        <v>83</v>
      </c>
      <c r="L3008" s="1" t="s">
        <v>16714</v>
      </c>
      <c r="M3008" s="1" t="s">
        <v>126</v>
      </c>
      <c r="N3008" s="1" t="s">
        <v>203</v>
      </c>
      <c r="O3008" s="1" t="s">
        <v>16715</v>
      </c>
      <c r="P3008" s="1" t="s">
        <v>16716</v>
      </c>
      <c r="Q3008">
        <v>24</v>
      </c>
      <c r="R3008">
        <v>1</v>
      </c>
      <c r="S3008">
        <v>23</v>
      </c>
      <c r="T3008">
        <v>40</v>
      </c>
      <c r="U3008">
        <v>12</v>
      </c>
      <c r="V3008">
        <v>160</v>
      </c>
      <c r="W3008" s="1" t="s">
        <v>151</v>
      </c>
      <c r="X3008" s="1" t="s">
        <v>152</v>
      </c>
      <c r="Y3008" s="1" t="s">
        <v>153</v>
      </c>
      <c r="Z3008">
        <v>36</v>
      </c>
      <c r="AA3008" s="2">
        <v>45785</v>
      </c>
      <c r="AB3008">
        <v>395264.34</v>
      </c>
      <c r="AC3008">
        <v>575291.54</v>
      </c>
      <c r="AD3008">
        <v>9486344.1600000001</v>
      </c>
      <c r="AE3008" s="1" t="s">
        <v>55</v>
      </c>
      <c r="AF3008" s="2">
        <v>46184</v>
      </c>
      <c r="AG3008" s="2">
        <v>45797</v>
      </c>
      <c r="AH3008" s="2"/>
      <c r="AI3008" s="1" t="s">
        <v>129</v>
      </c>
      <c r="AJ3008" s="1" t="s">
        <v>57</v>
      </c>
    </row>
    <row r="3009" spans="1:36">
      <c r="A3009" s="1" t="s">
        <v>16717</v>
      </c>
      <c r="B3009" s="1" t="s">
        <v>16718</v>
      </c>
      <c r="C3009" s="1" t="s">
        <v>16719</v>
      </c>
      <c r="D3009" s="1" t="s">
        <v>1009</v>
      </c>
      <c r="E3009" s="1" t="s">
        <v>186</v>
      </c>
      <c r="F3009" s="1" t="s">
        <v>363</v>
      </c>
      <c r="G3009" s="1" t="s">
        <v>400</v>
      </c>
      <c r="H3009" s="1" t="s">
        <v>43</v>
      </c>
      <c r="I3009" s="1" t="s">
        <v>44</v>
      </c>
      <c r="J3009" t="s">
        <v>65</v>
      </c>
      <c r="K3009" t="s">
        <v>66</v>
      </c>
      <c r="L3009" s="1" t="s">
        <v>14401</v>
      </c>
      <c r="M3009" s="1" t="s">
        <v>139</v>
      </c>
      <c r="N3009" s="1" t="s">
        <v>236</v>
      </c>
      <c r="O3009" s="1" t="s">
        <v>16720</v>
      </c>
      <c r="P3009" s="1" t="s">
        <v>16721</v>
      </c>
      <c r="Q3009">
        <v>21</v>
      </c>
      <c r="R3009">
        <v>7</v>
      </c>
      <c r="S3009">
        <v>14</v>
      </c>
      <c r="T3009">
        <v>20</v>
      </c>
      <c r="U3009">
        <v>10</v>
      </c>
      <c r="V3009">
        <v>160</v>
      </c>
      <c r="W3009" s="1" t="s">
        <v>72</v>
      </c>
      <c r="X3009" s="1" t="s">
        <v>73</v>
      </c>
      <c r="Y3009" s="1" t="s">
        <v>74</v>
      </c>
      <c r="Z3009">
        <v>18</v>
      </c>
      <c r="AA3009" s="2">
        <v>45664</v>
      </c>
      <c r="AB3009">
        <v>9164.11</v>
      </c>
      <c r="AC3009">
        <v>13319.53</v>
      </c>
      <c r="AD3009">
        <v>192446.31</v>
      </c>
      <c r="AE3009" s="1" t="s">
        <v>55</v>
      </c>
      <c r="AF3009" s="2">
        <v>46157</v>
      </c>
      <c r="AG3009" s="2">
        <v>45669</v>
      </c>
      <c r="AH3009" s="2"/>
      <c r="AI3009" s="1" t="s">
        <v>91</v>
      </c>
      <c r="AJ3009" s="1" t="s">
        <v>92</v>
      </c>
    </row>
    <row r="3010" spans="1:36">
      <c r="A3010" s="1" t="s">
        <v>16722</v>
      </c>
      <c r="B3010" s="1" t="s">
        <v>16723</v>
      </c>
      <c r="C3010" s="1" t="s">
        <v>16724</v>
      </c>
      <c r="D3010" s="1" t="s">
        <v>2078</v>
      </c>
      <c r="E3010" s="1" t="s">
        <v>243</v>
      </c>
      <c r="F3010" s="1" t="s">
        <v>244</v>
      </c>
      <c r="G3010" s="1" t="s">
        <v>778</v>
      </c>
      <c r="H3010" s="1" t="s">
        <v>43</v>
      </c>
      <c r="I3010" s="1" t="s">
        <v>44</v>
      </c>
      <c r="J3010" t="s">
        <v>45</v>
      </c>
      <c r="K3010" t="s">
        <v>46</v>
      </c>
      <c r="L3010" s="1" t="s">
        <v>16725</v>
      </c>
      <c r="M3010" s="1" t="s">
        <v>126</v>
      </c>
      <c r="N3010" s="1" t="s">
        <v>69</v>
      </c>
      <c r="O3010" s="1" t="s">
        <v>16726</v>
      </c>
      <c r="P3010" s="1" t="s">
        <v>16727</v>
      </c>
      <c r="Q3010">
        <v>19</v>
      </c>
      <c r="R3010">
        <v>6</v>
      </c>
      <c r="S3010">
        <v>13</v>
      </c>
      <c r="T3010">
        <v>10</v>
      </c>
      <c r="U3010">
        <v>4</v>
      </c>
      <c r="V3010">
        <v>50</v>
      </c>
      <c r="W3010" s="1" t="s">
        <v>52</v>
      </c>
      <c r="X3010" s="1" t="s">
        <v>53</v>
      </c>
      <c r="Y3010" s="1" t="s">
        <v>54</v>
      </c>
      <c r="Z3010">
        <v>4</v>
      </c>
      <c r="AA3010" s="2">
        <v>46009</v>
      </c>
      <c r="AB3010">
        <v>14327.81</v>
      </c>
      <c r="AC3010">
        <v>20323.849999999999</v>
      </c>
      <c r="AD3010">
        <v>272228.39</v>
      </c>
      <c r="AE3010" s="1" t="s">
        <v>55</v>
      </c>
      <c r="AF3010" s="2">
        <v>46178</v>
      </c>
      <c r="AG3010" s="2">
        <v>46020</v>
      </c>
      <c r="AH3010" s="2"/>
      <c r="AI3010" s="1" t="s">
        <v>91</v>
      </c>
      <c r="AJ3010" s="1" t="s">
        <v>92</v>
      </c>
    </row>
    <row r="3011" spans="1:36">
      <c r="A3011" s="1" t="s">
        <v>16728</v>
      </c>
      <c r="B3011" s="1" t="s">
        <v>16729</v>
      </c>
      <c r="C3011" s="1" t="s">
        <v>16730</v>
      </c>
      <c r="D3011" s="1" t="s">
        <v>894</v>
      </c>
      <c r="E3011" s="1" t="s">
        <v>275</v>
      </c>
      <c r="F3011" s="1" t="s">
        <v>622</v>
      </c>
      <c r="G3011" s="1" t="s">
        <v>693</v>
      </c>
      <c r="H3011" s="1" t="s">
        <v>43</v>
      </c>
      <c r="I3011" s="1" t="s">
        <v>44</v>
      </c>
      <c r="J3011" t="s">
        <v>65</v>
      </c>
      <c r="K3011" t="s">
        <v>66</v>
      </c>
      <c r="L3011" s="1" t="s">
        <v>16731</v>
      </c>
      <c r="M3011" s="1" t="s">
        <v>48</v>
      </c>
      <c r="N3011" s="1" t="s">
        <v>203</v>
      </c>
      <c r="O3011" s="1" t="s">
        <v>16732</v>
      </c>
      <c r="P3011" s="1" t="s">
        <v>16733</v>
      </c>
      <c r="Q3011">
        <v>306</v>
      </c>
      <c r="R3011">
        <v>65</v>
      </c>
      <c r="S3011">
        <v>241</v>
      </c>
      <c r="T3011">
        <v>60</v>
      </c>
      <c r="U3011">
        <v>24</v>
      </c>
      <c r="V3011">
        <v>600</v>
      </c>
      <c r="W3011" s="1" t="s">
        <v>161</v>
      </c>
      <c r="X3011" s="1" t="s">
        <v>162</v>
      </c>
      <c r="Y3011" s="1" t="s">
        <v>54</v>
      </c>
      <c r="Z3011">
        <v>5</v>
      </c>
      <c r="AA3011" s="2">
        <v>46066</v>
      </c>
      <c r="AB3011">
        <v>759524.63</v>
      </c>
      <c r="AC3011">
        <v>1111740.19</v>
      </c>
      <c r="AD3011">
        <v>232414536.80000001</v>
      </c>
      <c r="AE3011" s="1" t="s">
        <v>55</v>
      </c>
      <c r="AF3011" s="2">
        <v>46149</v>
      </c>
      <c r="AG3011" s="2">
        <v>46070</v>
      </c>
      <c r="AH3011" s="2"/>
      <c r="AI3011" s="1" t="s">
        <v>91</v>
      </c>
      <c r="AJ3011" s="1" t="s">
        <v>92</v>
      </c>
    </row>
    <row r="3012" spans="1:36">
      <c r="A3012" s="1" t="s">
        <v>16734</v>
      </c>
      <c r="B3012" s="1" t="s">
        <v>16735</v>
      </c>
      <c r="C3012" s="1" t="s">
        <v>16736</v>
      </c>
      <c r="D3012" s="1" t="s">
        <v>3456</v>
      </c>
      <c r="E3012" s="1" t="s">
        <v>110</v>
      </c>
      <c r="F3012" s="1" t="s">
        <v>363</v>
      </c>
      <c r="G3012" s="1" t="s">
        <v>495</v>
      </c>
      <c r="H3012" s="1" t="s">
        <v>43</v>
      </c>
      <c r="I3012" s="1" t="s">
        <v>44</v>
      </c>
      <c r="J3012" t="s">
        <v>65</v>
      </c>
      <c r="K3012" t="s">
        <v>66</v>
      </c>
      <c r="L3012" s="1" t="s">
        <v>16737</v>
      </c>
      <c r="M3012" s="1" t="s">
        <v>68</v>
      </c>
      <c r="N3012" s="1" t="s">
        <v>178</v>
      </c>
      <c r="O3012" s="1" t="s">
        <v>16738</v>
      </c>
      <c r="P3012" s="1" t="s">
        <v>16739</v>
      </c>
      <c r="Q3012">
        <v>143</v>
      </c>
      <c r="R3012">
        <v>13</v>
      </c>
      <c r="S3012">
        <v>130</v>
      </c>
      <c r="T3012">
        <v>100</v>
      </c>
      <c r="U3012">
        <v>50</v>
      </c>
      <c r="V3012">
        <v>400</v>
      </c>
      <c r="W3012" s="1" t="s">
        <v>161</v>
      </c>
      <c r="X3012" s="1" t="s">
        <v>162</v>
      </c>
      <c r="Y3012" s="1" t="s">
        <v>54</v>
      </c>
      <c r="Z3012">
        <v>6</v>
      </c>
      <c r="AA3012" s="2">
        <v>46090</v>
      </c>
      <c r="AB3012">
        <v>17969.310000000001</v>
      </c>
      <c r="AC3012">
        <v>23686.97</v>
      </c>
      <c r="AD3012">
        <v>2569611.33</v>
      </c>
      <c r="AE3012" s="1" t="s">
        <v>55</v>
      </c>
      <c r="AF3012" s="2">
        <v>46154</v>
      </c>
      <c r="AG3012" s="2">
        <v>46103</v>
      </c>
      <c r="AH3012" s="2"/>
      <c r="AI3012" s="1" t="s">
        <v>91</v>
      </c>
      <c r="AJ3012" s="1" t="s">
        <v>92</v>
      </c>
    </row>
    <row r="3013" spans="1:36">
      <c r="A3013" s="1" t="s">
        <v>16740</v>
      </c>
      <c r="B3013" s="1" t="s">
        <v>16741</v>
      </c>
      <c r="C3013" s="1" t="s">
        <v>16742</v>
      </c>
      <c r="D3013" s="1" t="s">
        <v>133</v>
      </c>
      <c r="E3013" s="1" t="s">
        <v>134</v>
      </c>
      <c r="F3013" s="1" t="s">
        <v>135</v>
      </c>
      <c r="G3013" s="1" t="s">
        <v>706</v>
      </c>
      <c r="H3013" s="1" t="s">
        <v>137</v>
      </c>
      <c r="I3013" s="1" t="s">
        <v>44</v>
      </c>
      <c r="J3013" t="s">
        <v>82</v>
      </c>
      <c r="K3013" t="s">
        <v>83</v>
      </c>
      <c r="L3013" s="1" t="s">
        <v>16743</v>
      </c>
      <c r="M3013" s="1" t="s">
        <v>100</v>
      </c>
      <c r="N3013" s="1" t="s">
        <v>49</v>
      </c>
      <c r="O3013" s="1" t="s">
        <v>16744</v>
      </c>
      <c r="P3013" s="1" t="s">
        <v>16745</v>
      </c>
      <c r="Q3013">
        <v>371</v>
      </c>
      <c r="R3013">
        <v>22</v>
      </c>
      <c r="S3013">
        <v>349</v>
      </c>
      <c r="T3013">
        <v>60</v>
      </c>
      <c r="U3013">
        <v>24</v>
      </c>
      <c r="V3013">
        <v>480</v>
      </c>
      <c r="W3013" s="1" t="s">
        <v>259</v>
      </c>
      <c r="X3013" s="1" t="s">
        <v>260</v>
      </c>
      <c r="Y3013" s="1" t="s">
        <v>54</v>
      </c>
      <c r="Z3013">
        <v>10</v>
      </c>
      <c r="AA3013" s="2">
        <v>45954</v>
      </c>
      <c r="AB3013">
        <v>10505.59</v>
      </c>
      <c r="AC3013">
        <v>13969.13</v>
      </c>
      <c r="AD3013">
        <v>3897573.89</v>
      </c>
      <c r="AE3013" s="1" t="s">
        <v>55</v>
      </c>
      <c r="AF3013" s="2">
        <v>46157</v>
      </c>
      <c r="AG3013" s="2">
        <v>45955</v>
      </c>
      <c r="AH3013" s="2">
        <v>46424</v>
      </c>
      <c r="AI3013" s="1" t="s">
        <v>91</v>
      </c>
      <c r="AJ3013" s="1" t="s">
        <v>92</v>
      </c>
    </row>
    <row r="3014" spans="1:36">
      <c r="A3014" s="1" t="s">
        <v>16746</v>
      </c>
      <c r="B3014" s="1" t="s">
        <v>16747</v>
      </c>
      <c r="C3014" s="1" t="s">
        <v>16748</v>
      </c>
      <c r="D3014" s="1" t="s">
        <v>121</v>
      </c>
      <c r="E3014" s="1" t="s">
        <v>122</v>
      </c>
      <c r="F3014" s="1" t="s">
        <v>123</v>
      </c>
      <c r="G3014" s="1" t="s">
        <v>124</v>
      </c>
      <c r="H3014" s="1" t="s">
        <v>43</v>
      </c>
      <c r="I3014" s="1" t="s">
        <v>44</v>
      </c>
      <c r="J3014" t="s">
        <v>45</v>
      </c>
      <c r="K3014" t="s">
        <v>46</v>
      </c>
      <c r="L3014" s="1" t="s">
        <v>3510</v>
      </c>
      <c r="M3014" s="1" t="s">
        <v>168</v>
      </c>
      <c r="N3014" s="1" t="s">
        <v>115</v>
      </c>
      <c r="O3014" s="1" t="s">
        <v>16749</v>
      </c>
      <c r="P3014" s="1" t="s">
        <v>11305</v>
      </c>
      <c r="Q3014">
        <v>223</v>
      </c>
      <c r="R3014">
        <v>64</v>
      </c>
      <c r="S3014">
        <v>159</v>
      </c>
      <c r="T3014">
        <v>100</v>
      </c>
      <c r="U3014">
        <v>30</v>
      </c>
      <c r="V3014">
        <v>600</v>
      </c>
      <c r="W3014" s="1" t="s">
        <v>259</v>
      </c>
      <c r="X3014" s="1" t="s">
        <v>260</v>
      </c>
      <c r="Y3014" s="1" t="s">
        <v>54</v>
      </c>
      <c r="Z3014">
        <v>7</v>
      </c>
      <c r="AA3014" s="2">
        <v>45809</v>
      </c>
      <c r="AB3014">
        <v>136414.92000000001</v>
      </c>
      <c r="AC3014">
        <v>173538.9</v>
      </c>
      <c r="AD3014">
        <v>30420527.16</v>
      </c>
      <c r="AE3014" s="1" t="s">
        <v>55</v>
      </c>
      <c r="AF3014" s="2">
        <v>46149</v>
      </c>
      <c r="AG3014" s="2">
        <v>45812</v>
      </c>
      <c r="AH3014" s="2"/>
      <c r="AI3014" s="1" t="s">
        <v>91</v>
      </c>
      <c r="AJ3014" s="1" t="s">
        <v>92</v>
      </c>
    </row>
    <row r="3015" spans="1:36">
      <c r="A3015" s="1" t="s">
        <v>16750</v>
      </c>
      <c r="B3015" s="1" t="s">
        <v>16751</v>
      </c>
      <c r="C3015" s="1" t="s">
        <v>16752</v>
      </c>
      <c r="D3015" s="1" t="s">
        <v>521</v>
      </c>
      <c r="E3015" s="1" t="s">
        <v>243</v>
      </c>
      <c r="F3015" s="1" t="s">
        <v>244</v>
      </c>
      <c r="G3015" s="1" t="s">
        <v>778</v>
      </c>
      <c r="H3015" s="1" t="s">
        <v>43</v>
      </c>
      <c r="I3015" s="1" t="s">
        <v>44</v>
      </c>
      <c r="J3015" t="s">
        <v>45</v>
      </c>
      <c r="K3015" t="s">
        <v>46</v>
      </c>
      <c r="L3015" s="1" t="s">
        <v>3444</v>
      </c>
      <c r="M3015" s="1" t="s">
        <v>139</v>
      </c>
      <c r="N3015" s="1" t="s">
        <v>236</v>
      </c>
      <c r="O3015" s="1" t="s">
        <v>16753</v>
      </c>
      <c r="P3015" s="1" t="s">
        <v>16754</v>
      </c>
      <c r="Q3015">
        <v>197</v>
      </c>
      <c r="R3015">
        <v>60</v>
      </c>
      <c r="S3015">
        <v>137</v>
      </c>
      <c r="T3015">
        <v>75</v>
      </c>
      <c r="U3015">
        <v>37</v>
      </c>
      <c r="V3015">
        <v>375</v>
      </c>
      <c r="W3015" s="1" t="s">
        <v>259</v>
      </c>
      <c r="X3015" s="1" t="s">
        <v>260</v>
      </c>
      <c r="Y3015" s="1" t="s">
        <v>54</v>
      </c>
      <c r="Z3015">
        <v>6</v>
      </c>
      <c r="AA3015" s="2">
        <v>45756</v>
      </c>
      <c r="AB3015">
        <v>151917.41</v>
      </c>
      <c r="AC3015">
        <v>186064.69</v>
      </c>
      <c r="AD3015">
        <v>29927729.77</v>
      </c>
      <c r="AE3015" s="1" t="s">
        <v>55</v>
      </c>
      <c r="AF3015" s="2">
        <v>46179</v>
      </c>
      <c r="AG3015" s="2">
        <v>45765</v>
      </c>
      <c r="AH3015" s="2"/>
      <c r="AI3015" s="1" t="s">
        <v>91</v>
      </c>
      <c r="AJ3015" s="1" t="s">
        <v>92</v>
      </c>
    </row>
    <row r="3016" spans="1:36">
      <c r="A3016" s="1" t="s">
        <v>16755</v>
      </c>
      <c r="B3016" s="1" t="s">
        <v>16756</v>
      </c>
      <c r="C3016" s="1" t="s">
        <v>16757</v>
      </c>
      <c r="D3016" s="1" t="s">
        <v>284</v>
      </c>
      <c r="E3016" s="1" t="s">
        <v>186</v>
      </c>
      <c r="F3016" s="1" t="s">
        <v>80</v>
      </c>
      <c r="G3016" s="1" t="s">
        <v>176</v>
      </c>
      <c r="H3016" s="1" t="s">
        <v>43</v>
      </c>
      <c r="I3016" s="1" t="s">
        <v>44</v>
      </c>
      <c r="J3016" t="s">
        <v>45</v>
      </c>
      <c r="K3016" t="s">
        <v>46</v>
      </c>
      <c r="L3016" s="1" t="s">
        <v>14534</v>
      </c>
      <c r="M3016" s="1" t="s">
        <v>114</v>
      </c>
      <c r="N3016" s="1" t="s">
        <v>236</v>
      </c>
      <c r="O3016" s="1" t="s">
        <v>16758</v>
      </c>
      <c r="P3016" s="1" t="s">
        <v>6099</v>
      </c>
      <c r="Q3016">
        <v>58</v>
      </c>
      <c r="R3016">
        <v>15</v>
      </c>
      <c r="S3016">
        <v>43</v>
      </c>
      <c r="T3016">
        <v>10</v>
      </c>
      <c r="U3016">
        <v>5</v>
      </c>
      <c r="V3016">
        <v>60</v>
      </c>
      <c r="W3016" s="1" t="s">
        <v>72</v>
      </c>
      <c r="X3016" s="1" t="s">
        <v>73</v>
      </c>
      <c r="Y3016" s="1" t="s">
        <v>74</v>
      </c>
      <c r="Z3016">
        <v>16</v>
      </c>
      <c r="AA3016" s="2">
        <v>45778</v>
      </c>
      <c r="AB3016">
        <v>875484.57</v>
      </c>
      <c r="AC3016">
        <v>1228787.28</v>
      </c>
      <c r="AD3016">
        <v>50778105.060000002</v>
      </c>
      <c r="AE3016" s="1" t="s">
        <v>55</v>
      </c>
      <c r="AF3016" s="2">
        <v>46174</v>
      </c>
      <c r="AG3016" s="2">
        <v>45779</v>
      </c>
      <c r="AH3016" s="2"/>
      <c r="AI3016" s="1" t="s">
        <v>91</v>
      </c>
      <c r="AJ3016" s="1" t="s">
        <v>92</v>
      </c>
    </row>
    <row r="3017" spans="1:36">
      <c r="A3017" s="1" t="s">
        <v>16759</v>
      </c>
      <c r="B3017" s="1" t="s">
        <v>16760</v>
      </c>
      <c r="C3017" s="1" t="s">
        <v>16761</v>
      </c>
      <c r="D3017" s="1" t="s">
        <v>837</v>
      </c>
      <c r="E3017" s="1" t="s">
        <v>265</v>
      </c>
      <c r="F3017" s="1" t="s">
        <v>622</v>
      </c>
      <c r="G3017" s="1" t="s">
        <v>747</v>
      </c>
      <c r="H3017" s="1" t="s">
        <v>43</v>
      </c>
      <c r="I3017" s="1" t="s">
        <v>44</v>
      </c>
      <c r="J3017" t="s">
        <v>45</v>
      </c>
      <c r="K3017" t="s">
        <v>46</v>
      </c>
      <c r="L3017" s="1" t="s">
        <v>824</v>
      </c>
      <c r="M3017" s="1" t="s">
        <v>114</v>
      </c>
      <c r="N3017" s="1" t="s">
        <v>49</v>
      </c>
      <c r="O3017" s="1" t="s">
        <v>16762</v>
      </c>
      <c r="P3017" s="1" t="s">
        <v>16763</v>
      </c>
      <c r="Q3017">
        <v>48</v>
      </c>
      <c r="R3017">
        <v>17</v>
      </c>
      <c r="S3017">
        <v>31</v>
      </c>
      <c r="T3017">
        <v>15</v>
      </c>
      <c r="U3017">
        <v>4</v>
      </c>
      <c r="V3017">
        <v>75</v>
      </c>
      <c r="W3017" s="1" t="s">
        <v>72</v>
      </c>
      <c r="X3017" s="1" t="s">
        <v>73</v>
      </c>
      <c r="Y3017" s="1" t="s">
        <v>74</v>
      </c>
      <c r="Z3017">
        <v>16</v>
      </c>
      <c r="AA3017" s="2">
        <v>45855</v>
      </c>
      <c r="AB3017">
        <v>394797.42</v>
      </c>
      <c r="AC3017">
        <v>599019.32999999996</v>
      </c>
      <c r="AD3017">
        <v>18950276.16</v>
      </c>
      <c r="AE3017" s="1" t="s">
        <v>55</v>
      </c>
      <c r="AF3017" s="2">
        <v>46142</v>
      </c>
      <c r="AG3017" s="2">
        <v>45856</v>
      </c>
      <c r="AH3017" s="2"/>
      <c r="AI3017" s="1" t="s">
        <v>91</v>
      </c>
      <c r="AJ3017" s="1" t="s">
        <v>92</v>
      </c>
    </row>
    <row r="3018" spans="1:36">
      <c r="A3018" s="1" t="s">
        <v>16764</v>
      </c>
      <c r="B3018" s="1" t="s">
        <v>16765</v>
      </c>
      <c r="C3018" s="1" t="s">
        <v>16766</v>
      </c>
      <c r="D3018" s="1" t="s">
        <v>242</v>
      </c>
      <c r="E3018" s="1" t="s">
        <v>243</v>
      </c>
      <c r="F3018" s="1" t="s">
        <v>244</v>
      </c>
      <c r="G3018" s="1" t="s">
        <v>778</v>
      </c>
      <c r="H3018" s="1" t="s">
        <v>43</v>
      </c>
      <c r="I3018" s="1" t="s">
        <v>44</v>
      </c>
      <c r="J3018" t="s">
        <v>65</v>
      </c>
      <c r="K3018" t="s">
        <v>66</v>
      </c>
      <c r="L3018" s="1" t="s">
        <v>1180</v>
      </c>
      <c r="M3018" s="1" t="s">
        <v>48</v>
      </c>
      <c r="N3018" s="1" t="s">
        <v>69</v>
      </c>
      <c r="O3018" s="1" t="s">
        <v>16767</v>
      </c>
      <c r="P3018" s="1" t="s">
        <v>16768</v>
      </c>
      <c r="Q3018">
        <v>30</v>
      </c>
      <c r="R3018">
        <v>10</v>
      </c>
      <c r="S3018">
        <v>20</v>
      </c>
      <c r="T3018">
        <v>15</v>
      </c>
      <c r="U3018">
        <v>6</v>
      </c>
      <c r="V3018">
        <v>60</v>
      </c>
      <c r="W3018" s="1" t="s">
        <v>229</v>
      </c>
      <c r="X3018" s="1" t="s">
        <v>230</v>
      </c>
      <c r="Y3018" s="1" t="s">
        <v>153</v>
      </c>
      <c r="Z3018">
        <v>30</v>
      </c>
      <c r="AA3018" s="2">
        <v>45916</v>
      </c>
      <c r="AB3018">
        <v>151676.93</v>
      </c>
      <c r="AC3018">
        <v>184249.02</v>
      </c>
      <c r="AD3018">
        <v>4550307.9000000004</v>
      </c>
      <c r="AE3018" s="1" t="s">
        <v>55</v>
      </c>
      <c r="AF3018" s="2">
        <v>46194</v>
      </c>
      <c r="AG3018" s="2">
        <v>45928</v>
      </c>
      <c r="AH3018" s="2"/>
      <c r="AI3018" s="1" t="s">
        <v>91</v>
      </c>
      <c r="AJ3018" s="1" t="s">
        <v>92</v>
      </c>
    </row>
    <row r="3019" spans="1:36">
      <c r="A3019" s="1" t="s">
        <v>16769</v>
      </c>
      <c r="B3019" s="1" t="s">
        <v>16770</v>
      </c>
      <c r="C3019" s="1" t="s">
        <v>16771</v>
      </c>
      <c r="D3019" s="1" t="s">
        <v>521</v>
      </c>
      <c r="E3019" s="1" t="s">
        <v>243</v>
      </c>
      <c r="F3019" s="1" t="s">
        <v>244</v>
      </c>
      <c r="G3019" s="1" t="s">
        <v>778</v>
      </c>
      <c r="H3019" s="1" t="s">
        <v>43</v>
      </c>
      <c r="I3019" s="1" t="s">
        <v>44</v>
      </c>
      <c r="J3019" t="s">
        <v>82</v>
      </c>
      <c r="K3019" t="s">
        <v>83</v>
      </c>
      <c r="L3019" s="1" t="s">
        <v>1216</v>
      </c>
      <c r="M3019" s="1" t="s">
        <v>126</v>
      </c>
      <c r="N3019" s="1" t="s">
        <v>236</v>
      </c>
      <c r="O3019" s="1" t="s">
        <v>16772</v>
      </c>
      <c r="P3019" s="1" t="s">
        <v>16773</v>
      </c>
      <c r="Q3019">
        <v>87</v>
      </c>
      <c r="R3019">
        <v>18</v>
      </c>
      <c r="S3019">
        <v>69</v>
      </c>
      <c r="T3019">
        <v>75</v>
      </c>
      <c r="U3019">
        <v>30</v>
      </c>
      <c r="V3019">
        <v>300</v>
      </c>
      <c r="W3019" s="1" t="s">
        <v>104</v>
      </c>
      <c r="X3019" s="1" t="s">
        <v>105</v>
      </c>
      <c r="Y3019" s="1" t="s">
        <v>54</v>
      </c>
      <c r="Z3019">
        <v>4</v>
      </c>
      <c r="AA3019" s="2">
        <v>45996</v>
      </c>
      <c r="AB3019">
        <v>62132.78</v>
      </c>
      <c r="AC3019">
        <v>94697.88</v>
      </c>
      <c r="AD3019">
        <v>5405551.8600000003</v>
      </c>
      <c r="AE3019" s="1" t="s">
        <v>55</v>
      </c>
      <c r="AF3019" s="2">
        <v>46202</v>
      </c>
      <c r="AG3019" s="2">
        <v>46001</v>
      </c>
      <c r="AH3019" s="2"/>
      <c r="AI3019" s="1" t="s">
        <v>91</v>
      </c>
      <c r="AJ3019" s="1" t="s">
        <v>92</v>
      </c>
    </row>
    <row r="3020" spans="1:36">
      <c r="A3020" s="1" t="s">
        <v>16774</v>
      </c>
      <c r="B3020" s="1" t="s">
        <v>16775</v>
      </c>
      <c r="C3020" s="1"/>
      <c r="D3020" s="1" t="s">
        <v>133</v>
      </c>
      <c r="E3020" s="1" t="s">
        <v>134</v>
      </c>
      <c r="F3020" s="1" t="s">
        <v>135</v>
      </c>
      <c r="G3020" s="1" t="s">
        <v>166</v>
      </c>
      <c r="H3020" s="1" t="s">
        <v>137</v>
      </c>
      <c r="I3020" s="1" t="s">
        <v>44</v>
      </c>
      <c r="J3020" t="s">
        <v>65</v>
      </c>
      <c r="K3020" t="s">
        <v>66</v>
      </c>
      <c r="L3020" s="1" t="s">
        <v>11705</v>
      </c>
      <c r="M3020" s="1" t="s">
        <v>114</v>
      </c>
      <c r="N3020" s="1" t="s">
        <v>49</v>
      </c>
      <c r="O3020" s="1" t="s">
        <v>1709</v>
      </c>
      <c r="P3020" s="1" t="s">
        <v>16776</v>
      </c>
      <c r="Q3020">
        <v>458</v>
      </c>
      <c r="R3020">
        <v>74</v>
      </c>
      <c r="S3020">
        <v>384</v>
      </c>
      <c r="T3020">
        <v>100</v>
      </c>
      <c r="U3020">
        <v>50</v>
      </c>
      <c r="V3020">
        <v>800</v>
      </c>
      <c r="W3020" s="1" t="s">
        <v>52</v>
      </c>
      <c r="X3020" s="1" t="s">
        <v>53</v>
      </c>
      <c r="Y3020" s="1" t="s">
        <v>54</v>
      </c>
      <c r="Z3020">
        <v>7</v>
      </c>
      <c r="AA3020" s="2">
        <v>45872</v>
      </c>
      <c r="AB3020">
        <v>27188.560000000001</v>
      </c>
      <c r="AC3020">
        <v>41962.94</v>
      </c>
      <c r="AD3020">
        <v>12452360.48</v>
      </c>
      <c r="AE3020" s="1" t="s">
        <v>55</v>
      </c>
      <c r="AF3020" s="2">
        <v>46178</v>
      </c>
      <c r="AG3020" s="2">
        <v>45876</v>
      </c>
      <c r="AH3020" s="2">
        <v>46654</v>
      </c>
      <c r="AI3020" s="1" t="s">
        <v>91</v>
      </c>
      <c r="AJ3020" s="1" t="s">
        <v>92</v>
      </c>
    </row>
    <row r="3021" spans="1:36">
      <c r="A3021" s="1" t="s">
        <v>16777</v>
      </c>
      <c r="B3021" s="1" t="s">
        <v>16778</v>
      </c>
      <c r="C3021" s="1" t="s">
        <v>16779</v>
      </c>
      <c r="D3021" s="1" t="s">
        <v>3456</v>
      </c>
      <c r="E3021" s="1" t="s">
        <v>110</v>
      </c>
      <c r="F3021" s="1" t="s">
        <v>363</v>
      </c>
      <c r="G3021" s="1" t="s">
        <v>495</v>
      </c>
      <c r="H3021" s="1" t="s">
        <v>43</v>
      </c>
      <c r="I3021" s="1" t="s">
        <v>44</v>
      </c>
      <c r="J3021" t="s">
        <v>65</v>
      </c>
      <c r="K3021" t="s">
        <v>66</v>
      </c>
      <c r="L3021" s="1" t="s">
        <v>3932</v>
      </c>
      <c r="M3021" s="1" t="s">
        <v>100</v>
      </c>
      <c r="N3021" s="1" t="s">
        <v>101</v>
      </c>
      <c r="O3021" s="1" t="s">
        <v>16780</v>
      </c>
      <c r="P3021" s="1" t="s">
        <v>16781</v>
      </c>
      <c r="Q3021">
        <v>8</v>
      </c>
      <c r="R3021">
        <v>2</v>
      </c>
      <c r="S3021">
        <v>6</v>
      </c>
      <c r="T3021">
        <v>10</v>
      </c>
      <c r="U3021">
        <v>3</v>
      </c>
      <c r="V3021">
        <v>40</v>
      </c>
      <c r="W3021" s="1" t="s">
        <v>444</v>
      </c>
      <c r="X3021" s="1" t="s">
        <v>445</v>
      </c>
      <c r="Y3021" s="1" t="s">
        <v>74</v>
      </c>
      <c r="Z3021">
        <v>18</v>
      </c>
      <c r="AA3021" s="2">
        <v>45738</v>
      </c>
      <c r="AB3021">
        <v>31246.92</v>
      </c>
      <c r="AC3021">
        <v>38462.720000000001</v>
      </c>
      <c r="AD3021">
        <v>249975.36</v>
      </c>
      <c r="AE3021" s="1" t="s">
        <v>55</v>
      </c>
      <c r="AF3021" s="2">
        <v>46184</v>
      </c>
      <c r="AG3021" s="2">
        <v>45751</v>
      </c>
      <c r="AH3021" s="2"/>
      <c r="AI3021" s="1" t="s">
        <v>129</v>
      </c>
      <c r="AJ3021" s="1" t="s">
        <v>57</v>
      </c>
    </row>
    <row r="3022" spans="1:36">
      <c r="A3022" s="1" t="s">
        <v>16782</v>
      </c>
      <c r="B3022" s="1" t="s">
        <v>16783</v>
      </c>
      <c r="C3022" s="1" t="s">
        <v>16784</v>
      </c>
      <c r="D3022" s="1" t="s">
        <v>362</v>
      </c>
      <c r="E3022" s="1" t="s">
        <v>186</v>
      </c>
      <c r="F3022" s="1" t="s">
        <v>363</v>
      </c>
      <c r="G3022" s="1" t="s">
        <v>434</v>
      </c>
      <c r="H3022" s="1" t="s">
        <v>43</v>
      </c>
      <c r="I3022" s="1" t="s">
        <v>44</v>
      </c>
      <c r="J3022" t="s">
        <v>82</v>
      </c>
      <c r="K3022" t="s">
        <v>83</v>
      </c>
      <c r="L3022" s="1" t="s">
        <v>14616</v>
      </c>
      <c r="M3022" s="1" t="s">
        <v>68</v>
      </c>
      <c r="N3022" s="1" t="s">
        <v>69</v>
      </c>
      <c r="O3022" s="1" t="s">
        <v>16785</v>
      </c>
      <c r="P3022" s="1" t="s">
        <v>2838</v>
      </c>
      <c r="Q3022">
        <v>561</v>
      </c>
      <c r="R3022">
        <v>98</v>
      </c>
      <c r="S3022">
        <v>463</v>
      </c>
      <c r="T3022">
        <v>75</v>
      </c>
      <c r="U3022">
        <v>22</v>
      </c>
      <c r="V3022">
        <v>600</v>
      </c>
      <c r="W3022" s="1" t="s">
        <v>259</v>
      </c>
      <c r="X3022" s="1" t="s">
        <v>260</v>
      </c>
      <c r="Y3022" s="1" t="s">
        <v>54</v>
      </c>
      <c r="Z3022">
        <v>6</v>
      </c>
      <c r="AA3022" s="2">
        <v>46114</v>
      </c>
      <c r="AB3022">
        <v>38490.699999999997</v>
      </c>
      <c r="AC3022">
        <v>58621.11</v>
      </c>
      <c r="AD3022">
        <v>21593282.699999999</v>
      </c>
      <c r="AE3022" s="1" t="s">
        <v>55</v>
      </c>
      <c r="AF3022" s="2">
        <v>46153</v>
      </c>
      <c r="AG3022" s="2">
        <v>46127</v>
      </c>
      <c r="AH3022" s="2"/>
      <c r="AI3022" s="1" t="s">
        <v>91</v>
      </c>
      <c r="AJ3022" s="1" t="s">
        <v>92</v>
      </c>
    </row>
    <row r="3023" spans="1:36">
      <c r="A3023" s="1" t="s">
        <v>16786</v>
      </c>
      <c r="B3023" s="1" t="s">
        <v>16787</v>
      </c>
      <c r="C3023" s="1" t="s">
        <v>16788</v>
      </c>
      <c r="D3023" s="1" t="s">
        <v>225</v>
      </c>
      <c r="E3023" s="1" t="s">
        <v>40</v>
      </c>
      <c r="F3023" s="1" t="s">
        <v>123</v>
      </c>
      <c r="G3023" s="1" t="s">
        <v>124</v>
      </c>
      <c r="H3023" s="1" t="s">
        <v>43</v>
      </c>
      <c r="I3023" s="1" t="s">
        <v>44</v>
      </c>
      <c r="J3023" t="s">
        <v>82</v>
      </c>
      <c r="K3023" t="s">
        <v>83</v>
      </c>
      <c r="L3023" s="1" t="s">
        <v>3655</v>
      </c>
      <c r="M3023" s="1" t="s">
        <v>126</v>
      </c>
      <c r="N3023" s="1" t="s">
        <v>101</v>
      </c>
      <c r="O3023" s="1" t="s">
        <v>16789</v>
      </c>
      <c r="P3023" s="1" t="s">
        <v>16790</v>
      </c>
      <c r="Q3023">
        <v>10</v>
      </c>
      <c r="R3023">
        <v>4</v>
      </c>
      <c r="S3023">
        <v>6</v>
      </c>
      <c r="T3023">
        <v>25</v>
      </c>
      <c r="U3023">
        <v>12</v>
      </c>
      <c r="V3023">
        <v>150</v>
      </c>
      <c r="W3023" s="1" t="s">
        <v>104</v>
      </c>
      <c r="X3023" s="1" t="s">
        <v>105</v>
      </c>
      <c r="Y3023" s="1" t="s">
        <v>54</v>
      </c>
      <c r="Z3023">
        <v>7</v>
      </c>
      <c r="AA3023" s="2">
        <v>45818</v>
      </c>
      <c r="AB3023">
        <v>313077.19</v>
      </c>
      <c r="AC3023">
        <v>449132.94</v>
      </c>
      <c r="AD3023">
        <v>3130771.9</v>
      </c>
      <c r="AE3023" s="1" t="s">
        <v>55</v>
      </c>
      <c r="AF3023" s="2">
        <v>46167</v>
      </c>
      <c r="AG3023" s="2">
        <v>45832</v>
      </c>
      <c r="AH3023" s="2"/>
      <c r="AI3023" s="1" t="s">
        <v>129</v>
      </c>
      <c r="AJ3023" s="1" t="s">
        <v>57</v>
      </c>
    </row>
    <row r="3024" spans="1:36">
      <c r="A3024" s="1" t="s">
        <v>16791</v>
      </c>
      <c r="B3024" s="1" t="s">
        <v>16792</v>
      </c>
      <c r="C3024" s="1" t="s">
        <v>16793</v>
      </c>
      <c r="D3024" s="1" t="s">
        <v>1318</v>
      </c>
      <c r="E3024" s="1" t="s">
        <v>62</v>
      </c>
      <c r="F3024" s="1" t="s">
        <v>363</v>
      </c>
      <c r="G3024" s="1" t="s">
        <v>400</v>
      </c>
      <c r="H3024" s="1" t="s">
        <v>43</v>
      </c>
      <c r="I3024" s="1" t="s">
        <v>44</v>
      </c>
      <c r="J3024" t="s">
        <v>65</v>
      </c>
      <c r="K3024" t="s">
        <v>66</v>
      </c>
      <c r="L3024" s="1" t="s">
        <v>9615</v>
      </c>
      <c r="M3024" s="1" t="s">
        <v>139</v>
      </c>
      <c r="N3024" s="1" t="s">
        <v>236</v>
      </c>
      <c r="O3024" s="1" t="s">
        <v>16794</v>
      </c>
      <c r="P3024" s="1" t="s">
        <v>16795</v>
      </c>
      <c r="Q3024">
        <v>37</v>
      </c>
      <c r="R3024">
        <v>4</v>
      </c>
      <c r="S3024">
        <v>33</v>
      </c>
      <c r="T3024">
        <v>15</v>
      </c>
      <c r="U3024">
        <v>6</v>
      </c>
      <c r="V3024">
        <v>75</v>
      </c>
      <c r="W3024" s="1" t="s">
        <v>229</v>
      </c>
      <c r="X3024" s="1" t="s">
        <v>230</v>
      </c>
      <c r="Y3024" s="1" t="s">
        <v>153</v>
      </c>
      <c r="Z3024">
        <v>32</v>
      </c>
      <c r="AA3024" s="2">
        <v>46162</v>
      </c>
      <c r="AB3024">
        <v>41313.42</v>
      </c>
      <c r="AC3024">
        <v>63592.1</v>
      </c>
      <c r="AD3024">
        <v>1528596.54</v>
      </c>
      <c r="AE3024" s="1" t="s">
        <v>55</v>
      </c>
      <c r="AF3024" s="2">
        <v>46195</v>
      </c>
      <c r="AG3024" s="2">
        <v>46175</v>
      </c>
      <c r="AH3024" s="2"/>
      <c r="AI3024" s="1" t="s">
        <v>91</v>
      </c>
      <c r="AJ3024" s="1" t="s">
        <v>92</v>
      </c>
    </row>
    <row r="3025" spans="1:36">
      <c r="A3025" s="1" t="s">
        <v>16796</v>
      </c>
      <c r="B3025" s="1" t="s">
        <v>16797</v>
      </c>
      <c r="C3025" s="1" t="s">
        <v>16798</v>
      </c>
      <c r="D3025" s="1" t="s">
        <v>837</v>
      </c>
      <c r="E3025" s="1" t="s">
        <v>265</v>
      </c>
      <c r="F3025" s="1" t="s">
        <v>622</v>
      </c>
      <c r="G3025" s="1" t="s">
        <v>693</v>
      </c>
      <c r="H3025" s="1" t="s">
        <v>43</v>
      </c>
      <c r="I3025" s="1" t="s">
        <v>44</v>
      </c>
      <c r="J3025" t="s">
        <v>45</v>
      </c>
      <c r="K3025" t="s">
        <v>46</v>
      </c>
      <c r="L3025" s="1" t="s">
        <v>8321</v>
      </c>
      <c r="M3025" s="1" t="s">
        <v>114</v>
      </c>
      <c r="N3025" s="1" t="s">
        <v>236</v>
      </c>
      <c r="O3025" s="1" t="s">
        <v>16799</v>
      </c>
      <c r="P3025" s="1" t="s">
        <v>16800</v>
      </c>
      <c r="Q3025">
        <v>72</v>
      </c>
      <c r="R3025">
        <v>5</v>
      </c>
      <c r="S3025">
        <v>67</v>
      </c>
      <c r="T3025">
        <v>40</v>
      </c>
      <c r="U3025">
        <v>20</v>
      </c>
      <c r="V3025">
        <v>160</v>
      </c>
      <c r="W3025" s="1" t="s">
        <v>249</v>
      </c>
      <c r="X3025" s="1" t="s">
        <v>375</v>
      </c>
      <c r="Y3025" s="1" t="s">
        <v>54</v>
      </c>
      <c r="Z3025">
        <v>3</v>
      </c>
      <c r="AA3025" s="2">
        <v>45998</v>
      </c>
      <c r="AB3025">
        <v>607799.92000000004</v>
      </c>
      <c r="AC3025">
        <v>804123.5</v>
      </c>
      <c r="AD3025">
        <v>43761594.240000002</v>
      </c>
      <c r="AE3025" s="1" t="s">
        <v>55</v>
      </c>
      <c r="AF3025" s="2">
        <v>46175</v>
      </c>
      <c r="AG3025" s="2">
        <v>46000</v>
      </c>
      <c r="AH3025" s="2"/>
      <c r="AI3025" s="1" t="s">
        <v>91</v>
      </c>
      <c r="AJ3025" s="1" t="s">
        <v>92</v>
      </c>
    </row>
    <row r="3026" spans="1:36">
      <c r="A3026" s="1" t="s">
        <v>16801</v>
      </c>
      <c r="B3026" s="1" t="s">
        <v>16802</v>
      </c>
      <c r="C3026" s="1" t="s">
        <v>16803</v>
      </c>
      <c r="D3026" s="1" t="s">
        <v>486</v>
      </c>
      <c r="E3026" s="1" t="s">
        <v>254</v>
      </c>
      <c r="F3026" s="1" t="s">
        <v>217</v>
      </c>
      <c r="G3026" s="1" t="s">
        <v>218</v>
      </c>
      <c r="H3026" s="1" t="s">
        <v>43</v>
      </c>
      <c r="I3026" s="1" t="s">
        <v>44</v>
      </c>
      <c r="J3026" t="s">
        <v>45</v>
      </c>
      <c r="K3026" t="s">
        <v>46</v>
      </c>
      <c r="L3026" s="1" t="s">
        <v>16804</v>
      </c>
      <c r="M3026" s="1" t="s">
        <v>114</v>
      </c>
      <c r="N3026" s="1" t="s">
        <v>236</v>
      </c>
      <c r="O3026" s="1" t="s">
        <v>1709</v>
      </c>
      <c r="P3026" s="1" t="s">
        <v>16805</v>
      </c>
      <c r="Q3026">
        <v>69</v>
      </c>
      <c r="R3026">
        <v>5</v>
      </c>
      <c r="S3026">
        <v>64</v>
      </c>
      <c r="T3026">
        <v>50</v>
      </c>
      <c r="U3026">
        <v>15</v>
      </c>
      <c r="V3026">
        <v>400</v>
      </c>
      <c r="W3026" s="1" t="s">
        <v>181</v>
      </c>
      <c r="X3026" s="1" t="s">
        <v>182</v>
      </c>
      <c r="Y3026" s="1" t="s">
        <v>54</v>
      </c>
      <c r="Z3026">
        <v>8</v>
      </c>
      <c r="AA3026" s="2">
        <v>45829</v>
      </c>
      <c r="AB3026">
        <v>342626.64</v>
      </c>
      <c r="AC3026">
        <v>432544.67</v>
      </c>
      <c r="AD3026">
        <v>23641238.16</v>
      </c>
      <c r="AE3026" s="1" t="s">
        <v>55</v>
      </c>
      <c r="AF3026" s="2">
        <v>46151</v>
      </c>
      <c r="AG3026" s="2">
        <v>45834</v>
      </c>
      <c r="AH3026" s="2"/>
      <c r="AI3026" s="1" t="s">
        <v>91</v>
      </c>
      <c r="AJ3026" s="1" t="s">
        <v>92</v>
      </c>
    </row>
    <row r="3027" spans="1:36">
      <c r="A3027" s="1" t="s">
        <v>16806</v>
      </c>
      <c r="B3027" s="1" t="s">
        <v>16807</v>
      </c>
      <c r="C3027" s="1" t="s">
        <v>16808</v>
      </c>
      <c r="D3027" s="1" t="s">
        <v>1135</v>
      </c>
      <c r="E3027" s="1" t="s">
        <v>122</v>
      </c>
      <c r="F3027" s="1" t="s">
        <v>123</v>
      </c>
      <c r="G3027" s="1" t="s">
        <v>124</v>
      </c>
      <c r="H3027" s="1" t="s">
        <v>43</v>
      </c>
      <c r="I3027" s="1" t="s">
        <v>44</v>
      </c>
      <c r="J3027" t="s">
        <v>65</v>
      </c>
      <c r="K3027" t="s">
        <v>66</v>
      </c>
      <c r="L3027" s="1" t="s">
        <v>9147</v>
      </c>
      <c r="M3027" s="1" t="s">
        <v>100</v>
      </c>
      <c r="N3027" s="1" t="s">
        <v>101</v>
      </c>
      <c r="O3027" s="1" t="s">
        <v>16809</v>
      </c>
      <c r="P3027" s="1" t="s">
        <v>16810</v>
      </c>
      <c r="Q3027">
        <v>126</v>
      </c>
      <c r="R3027">
        <v>32</v>
      </c>
      <c r="S3027">
        <v>94</v>
      </c>
      <c r="T3027">
        <v>100</v>
      </c>
      <c r="U3027">
        <v>50</v>
      </c>
      <c r="V3027">
        <v>500</v>
      </c>
      <c r="W3027" s="1" t="s">
        <v>229</v>
      </c>
      <c r="X3027" s="1" t="s">
        <v>230</v>
      </c>
      <c r="Y3027" s="1" t="s">
        <v>153</v>
      </c>
      <c r="Z3027">
        <v>34</v>
      </c>
      <c r="AA3027" s="2">
        <v>45971</v>
      </c>
      <c r="AB3027">
        <v>422089</v>
      </c>
      <c r="AC3027">
        <v>634834.74</v>
      </c>
      <c r="AD3027">
        <v>53183214</v>
      </c>
      <c r="AE3027" s="1" t="s">
        <v>55</v>
      </c>
      <c r="AF3027" s="2">
        <v>46164</v>
      </c>
      <c r="AG3027" s="2">
        <v>45972</v>
      </c>
      <c r="AH3027" s="2"/>
      <c r="AI3027" s="1" t="s">
        <v>91</v>
      </c>
      <c r="AJ3027" s="1" t="s">
        <v>92</v>
      </c>
    </row>
    <row r="3028" spans="1:36">
      <c r="A3028" s="1" t="s">
        <v>16811</v>
      </c>
      <c r="B3028" s="1" t="s">
        <v>16812</v>
      </c>
      <c r="C3028" s="1" t="s">
        <v>16813</v>
      </c>
      <c r="D3028" s="1" t="s">
        <v>391</v>
      </c>
      <c r="E3028" s="1" t="s">
        <v>392</v>
      </c>
      <c r="F3028" s="1" t="s">
        <v>217</v>
      </c>
      <c r="G3028" s="1" t="s">
        <v>255</v>
      </c>
      <c r="H3028" s="1" t="s">
        <v>43</v>
      </c>
      <c r="I3028" s="1" t="s">
        <v>44</v>
      </c>
      <c r="J3028" t="s">
        <v>82</v>
      </c>
      <c r="K3028" t="s">
        <v>83</v>
      </c>
      <c r="L3028" s="1" t="s">
        <v>16814</v>
      </c>
      <c r="M3028" s="1" t="s">
        <v>168</v>
      </c>
      <c r="N3028" s="1" t="s">
        <v>236</v>
      </c>
      <c r="O3028" s="1" t="s">
        <v>16815</v>
      </c>
      <c r="P3028" s="1" t="s">
        <v>16816</v>
      </c>
      <c r="Q3028">
        <v>191</v>
      </c>
      <c r="R3028">
        <v>39</v>
      </c>
      <c r="S3028">
        <v>152</v>
      </c>
      <c r="T3028">
        <v>20</v>
      </c>
      <c r="U3028">
        <v>10</v>
      </c>
      <c r="V3028">
        <v>200</v>
      </c>
      <c r="W3028" s="1" t="s">
        <v>151</v>
      </c>
      <c r="X3028" s="1" t="s">
        <v>152</v>
      </c>
      <c r="Y3028" s="1" t="s">
        <v>153</v>
      </c>
      <c r="Z3028">
        <v>35</v>
      </c>
      <c r="AA3028" s="2">
        <v>45753</v>
      </c>
      <c r="AB3028">
        <v>145573.82</v>
      </c>
      <c r="AC3028">
        <v>181543.14</v>
      </c>
      <c r="AD3028">
        <v>27804599.620000001</v>
      </c>
      <c r="AE3028" s="1" t="s">
        <v>55</v>
      </c>
      <c r="AF3028" s="2">
        <v>46157</v>
      </c>
      <c r="AG3028" s="2">
        <v>45766</v>
      </c>
      <c r="AH3028" s="2"/>
      <c r="AI3028" s="1" t="s">
        <v>91</v>
      </c>
      <c r="AJ3028" s="1" t="s">
        <v>92</v>
      </c>
    </row>
    <row r="3029" spans="1:36">
      <c r="A3029" s="1" t="s">
        <v>16817</v>
      </c>
      <c r="B3029" s="1" t="s">
        <v>16818</v>
      </c>
      <c r="C3029" s="1" t="s">
        <v>16819</v>
      </c>
      <c r="D3029" s="1" t="s">
        <v>564</v>
      </c>
      <c r="E3029" s="1" t="s">
        <v>265</v>
      </c>
      <c r="F3029" s="1" t="s">
        <v>266</v>
      </c>
      <c r="G3029" s="1" t="s">
        <v>313</v>
      </c>
      <c r="H3029" s="1" t="s">
        <v>43</v>
      </c>
      <c r="I3029" s="1" t="s">
        <v>44</v>
      </c>
      <c r="J3029" t="s">
        <v>45</v>
      </c>
      <c r="K3029" t="s">
        <v>46</v>
      </c>
      <c r="L3029" s="1" t="s">
        <v>8584</v>
      </c>
      <c r="M3029" s="1" t="s">
        <v>139</v>
      </c>
      <c r="N3029" s="1" t="s">
        <v>69</v>
      </c>
      <c r="O3029" s="1" t="s">
        <v>16820</v>
      </c>
      <c r="P3029" s="1" t="s">
        <v>16821</v>
      </c>
      <c r="Q3029">
        <v>203</v>
      </c>
      <c r="R3029">
        <v>69</v>
      </c>
      <c r="S3029">
        <v>134</v>
      </c>
      <c r="T3029">
        <v>30</v>
      </c>
      <c r="U3029">
        <v>9</v>
      </c>
      <c r="V3029">
        <v>300</v>
      </c>
      <c r="W3029" s="1" t="s">
        <v>52</v>
      </c>
      <c r="X3029" s="1" t="s">
        <v>53</v>
      </c>
      <c r="Y3029" s="1" t="s">
        <v>54</v>
      </c>
      <c r="Z3029">
        <v>2</v>
      </c>
      <c r="AA3029" s="2">
        <v>46175</v>
      </c>
      <c r="AB3029">
        <v>721179.26</v>
      </c>
      <c r="AC3029">
        <v>1049386.8400000001</v>
      </c>
      <c r="AD3029">
        <v>146399389.80000001</v>
      </c>
      <c r="AE3029" s="1" t="s">
        <v>55</v>
      </c>
      <c r="AF3029" s="2">
        <v>46164</v>
      </c>
      <c r="AG3029" s="2">
        <v>46180</v>
      </c>
      <c r="AH3029" s="2"/>
      <c r="AI3029" s="1" t="s">
        <v>91</v>
      </c>
      <c r="AJ3029" s="1" t="s">
        <v>92</v>
      </c>
    </row>
    <row r="3030" spans="1:36">
      <c r="A3030" s="1" t="s">
        <v>16822</v>
      </c>
      <c r="B3030" s="1" t="s">
        <v>16823</v>
      </c>
      <c r="C3030" s="1" t="s">
        <v>16824</v>
      </c>
      <c r="D3030" s="1" t="s">
        <v>216</v>
      </c>
      <c r="E3030" s="1" t="s">
        <v>134</v>
      </c>
      <c r="F3030" s="1" t="s">
        <v>217</v>
      </c>
      <c r="G3030" s="1" t="s">
        <v>218</v>
      </c>
      <c r="H3030" s="1" t="s">
        <v>43</v>
      </c>
      <c r="I3030" s="1" t="s">
        <v>44</v>
      </c>
      <c r="J3030" t="s">
        <v>65</v>
      </c>
      <c r="K3030" t="s">
        <v>66</v>
      </c>
      <c r="L3030" s="1" t="s">
        <v>3463</v>
      </c>
      <c r="M3030" s="1" t="s">
        <v>48</v>
      </c>
      <c r="N3030" s="1" t="s">
        <v>49</v>
      </c>
      <c r="O3030" s="1" t="s">
        <v>16825</v>
      </c>
      <c r="P3030" s="1" t="s">
        <v>16826</v>
      </c>
      <c r="Q3030">
        <v>34</v>
      </c>
      <c r="R3030">
        <v>3</v>
      </c>
      <c r="S3030">
        <v>31</v>
      </c>
      <c r="T3030">
        <v>10</v>
      </c>
      <c r="U3030">
        <v>5</v>
      </c>
      <c r="V3030">
        <v>60</v>
      </c>
      <c r="W3030" s="1" t="s">
        <v>444</v>
      </c>
      <c r="X3030" s="1" t="s">
        <v>445</v>
      </c>
      <c r="Y3030" s="1" t="s">
        <v>74</v>
      </c>
      <c r="Z3030">
        <v>16</v>
      </c>
      <c r="AA3030" s="2">
        <v>45678</v>
      </c>
      <c r="AB3030">
        <v>97328.41</v>
      </c>
      <c r="AC3030">
        <v>117769.59</v>
      </c>
      <c r="AD3030">
        <v>3309165.94</v>
      </c>
      <c r="AE3030" s="1" t="s">
        <v>55</v>
      </c>
      <c r="AF3030" s="2">
        <v>46176</v>
      </c>
      <c r="AG3030" s="2">
        <v>45680</v>
      </c>
      <c r="AH3030" s="2"/>
      <c r="AI3030" s="1" t="s">
        <v>91</v>
      </c>
      <c r="AJ3030" s="1" t="s">
        <v>92</v>
      </c>
    </row>
    <row r="3031" spans="1:36">
      <c r="A3031" s="1" t="s">
        <v>16827</v>
      </c>
      <c r="B3031" s="1" t="s">
        <v>16828</v>
      </c>
      <c r="C3031" s="1"/>
      <c r="D3031" s="1" t="s">
        <v>284</v>
      </c>
      <c r="E3031" s="1" t="s">
        <v>186</v>
      </c>
      <c r="F3031" s="1" t="s">
        <v>80</v>
      </c>
      <c r="G3031" s="1" t="s">
        <v>285</v>
      </c>
      <c r="H3031" s="1" t="s">
        <v>43</v>
      </c>
      <c r="I3031" s="1" t="s">
        <v>44</v>
      </c>
      <c r="J3031" t="s">
        <v>82</v>
      </c>
      <c r="K3031" t="s">
        <v>83</v>
      </c>
      <c r="L3031" s="1" t="s">
        <v>16829</v>
      </c>
      <c r="M3031" s="1" t="s">
        <v>85</v>
      </c>
      <c r="N3031" s="1" t="s">
        <v>178</v>
      </c>
      <c r="O3031" s="1" t="s">
        <v>16830</v>
      </c>
      <c r="P3031" s="1" t="s">
        <v>16831</v>
      </c>
      <c r="Q3031">
        <v>54</v>
      </c>
      <c r="R3031">
        <v>13</v>
      </c>
      <c r="S3031">
        <v>41</v>
      </c>
      <c r="T3031">
        <v>30</v>
      </c>
      <c r="U3031">
        <v>12</v>
      </c>
      <c r="V3031">
        <v>150</v>
      </c>
      <c r="W3031" s="1" t="s">
        <v>308</v>
      </c>
      <c r="X3031" s="1" t="s">
        <v>309</v>
      </c>
      <c r="Y3031" s="1" t="s">
        <v>74</v>
      </c>
      <c r="Z3031">
        <v>21</v>
      </c>
      <c r="AA3031" s="2">
        <v>45970</v>
      </c>
      <c r="AB3031">
        <v>1279630.8700000001</v>
      </c>
      <c r="AC3031">
        <v>1695187.42</v>
      </c>
      <c r="AD3031">
        <v>69100066.980000004</v>
      </c>
      <c r="AE3031" s="1" t="s">
        <v>55</v>
      </c>
      <c r="AF3031" s="2">
        <v>46191</v>
      </c>
      <c r="AG3031" s="2">
        <v>45980</v>
      </c>
      <c r="AH3031" s="2"/>
      <c r="AI3031" s="1" t="s">
        <v>91</v>
      </c>
      <c r="AJ3031" s="1" t="s">
        <v>92</v>
      </c>
    </row>
    <row r="3032" spans="1:36">
      <c r="A3032" s="1" t="s">
        <v>16832</v>
      </c>
      <c r="B3032" s="1" t="s">
        <v>16833</v>
      </c>
      <c r="C3032" s="1" t="s">
        <v>16834</v>
      </c>
      <c r="D3032" s="1" t="s">
        <v>185</v>
      </c>
      <c r="E3032" s="1" t="s">
        <v>186</v>
      </c>
      <c r="F3032" s="1" t="s">
        <v>111</v>
      </c>
      <c r="G3032" s="1" t="s">
        <v>112</v>
      </c>
      <c r="H3032" s="1" t="s">
        <v>43</v>
      </c>
      <c r="I3032" s="1" t="s">
        <v>44</v>
      </c>
      <c r="J3032" t="s">
        <v>45</v>
      </c>
      <c r="K3032" t="s">
        <v>46</v>
      </c>
      <c r="L3032" s="1" t="s">
        <v>2637</v>
      </c>
      <c r="M3032" s="1" t="s">
        <v>68</v>
      </c>
      <c r="N3032" s="1" t="s">
        <v>178</v>
      </c>
      <c r="O3032" s="1" t="s">
        <v>16835</v>
      </c>
      <c r="P3032" s="1" t="s">
        <v>16836</v>
      </c>
      <c r="Q3032">
        <v>116</v>
      </c>
      <c r="R3032">
        <v>28</v>
      </c>
      <c r="S3032">
        <v>88</v>
      </c>
      <c r="T3032">
        <v>20</v>
      </c>
      <c r="U3032">
        <v>8</v>
      </c>
      <c r="V3032">
        <v>160</v>
      </c>
      <c r="W3032" s="1" t="s">
        <v>259</v>
      </c>
      <c r="X3032" s="1" t="s">
        <v>260</v>
      </c>
      <c r="Y3032" s="1" t="s">
        <v>54</v>
      </c>
      <c r="Z3032">
        <v>5</v>
      </c>
      <c r="AA3032" s="2">
        <v>45961</v>
      </c>
      <c r="AB3032">
        <v>72660.149999999994</v>
      </c>
      <c r="AC3032">
        <v>96665.56</v>
      </c>
      <c r="AD3032">
        <v>8428577.4000000004</v>
      </c>
      <c r="AE3032" s="1" t="s">
        <v>55</v>
      </c>
      <c r="AF3032" s="2">
        <v>46172</v>
      </c>
      <c r="AG3032" s="2">
        <v>45971</v>
      </c>
      <c r="AH3032" s="2"/>
      <c r="AI3032" s="1" t="s">
        <v>91</v>
      </c>
      <c r="AJ3032" s="1" t="s">
        <v>92</v>
      </c>
    </row>
    <row r="3033" spans="1:36">
      <c r="A3033" s="1" t="s">
        <v>16837</v>
      </c>
      <c r="B3033" s="1" t="s">
        <v>16838</v>
      </c>
      <c r="C3033" s="1" t="s">
        <v>16839</v>
      </c>
      <c r="D3033" s="1" t="s">
        <v>145</v>
      </c>
      <c r="E3033" s="1" t="s">
        <v>146</v>
      </c>
      <c r="F3033" s="1" t="s">
        <v>41</v>
      </c>
      <c r="G3033" s="1" t="s">
        <v>147</v>
      </c>
      <c r="H3033" s="1" t="s">
        <v>43</v>
      </c>
      <c r="I3033" s="1" t="s">
        <v>44</v>
      </c>
      <c r="J3033" t="s">
        <v>82</v>
      </c>
      <c r="K3033" t="s">
        <v>83</v>
      </c>
      <c r="L3033" s="1" t="s">
        <v>16840</v>
      </c>
      <c r="M3033" s="1" t="s">
        <v>48</v>
      </c>
      <c r="N3033" s="1" t="s">
        <v>101</v>
      </c>
      <c r="O3033" s="1" t="s">
        <v>16841</v>
      </c>
      <c r="P3033" s="1" t="s">
        <v>16842</v>
      </c>
      <c r="Q3033">
        <v>120</v>
      </c>
      <c r="R3033">
        <v>3</v>
      </c>
      <c r="S3033">
        <v>117</v>
      </c>
      <c r="T3033">
        <v>50</v>
      </c>
      <c r="U3033">
        <v>15</v>
      </c>
      <c r="V3033">
        <v>250</v>
      </c>
      <c r="W3033" s="1" t="s">
        <v>104</v>
      </c>
      <c r="X3033" s="1" t="s">
        <v>105</v>
      </c>
      <c r="Y3033" s="1" t="s">
        <v>54</v>
      </c>
      <c r="Z3033">
        <v>8</v>
      </c>
      <c r="AA3033" s="2">
        <v>46079</v>
      </c>
      <c r="AB3033">
        <v>50280.160000000003</v>
      </c>
      <c r="AC3033">
        <v>71011.149999999994</v>
      </c>
      <c r="AD3033">
        <v>6033619.2000000002</v>
      </c>
      <c r="AE3033" s="1" t="s">
        <v>55</v>
      </c>
      <c r="AF3033" s="2">
        <v>46187</v>
      </c>
      <c r="AG3033" s="2">
        <v>46088</v>
      </c>
      <c r="AH3033" s="2"/>
      <c r="AI3033" s="1" t="s">
        <v>91</v>
      </c>
      <c r="AJ3033" s="1" t="s">
        <v>92</v>
      </c>
    </row>
    <row r="3034" spans="1:36">
      <c r="A3034" s="1" t="s">
        <v>16843</v>
      </c>
      <c r="B3034" s="1" t="s">
        <v>16844</v>
      </c>
      <c r="C3034" s="1" t="s">
        <v>16845</v>
      </c>
      <c r="D3034" s="1" t="s">
        <v>413</v>
      </c>
      <c r="E3034" s="1" t="s">
        <v>146</v>
      </c>
      <c r="F3034" s="1" t="s">
        <v>244</v>
      </c>
      <c r="G3034" s="1" t="s">
        <v>245</v>
      </c>
      <c r="H3034" s="1" t="s">
        <v>43</v>
      </c>
      <c r="I3034" s="1" t="s">
        <v>44</v>
      </c>
      <c r="J3034" t="s">
        <v>45</v>
      </c>
      <c r="K3034" t="s">
        <v>46</v>
      </c>
      <c r="L3034" s="1" t="s">
        <v>16846</v>
      </c>
      <c r="M3034" s="1" t="s">
        <v>48</v>
      </c>
      <c r="N3034" s="1" t="s">
        <v>49</v>
      </c>
      <c r="O3034" s="1" t="s">
        <v>16847</v>
      </c>
      <c r="P3034" s="1" t="s">
        <v>16848</v>
      </c>
      <c r="Q3034">
        <v>38</v>
      </c>
      <c r="R3034">
        <v>9</v>
      </c>
      <c r="S3034">
        <v>29</v>
      </c>
      <c r="T3034">
        <v>20</v>
      </c>
      <c r="U3034">
        <v>10</v>
      </c>
      <c r="V3034">
        <v>160</v>
      </c>
      <c r="W3034" s="1" t="s">
        <v>259</v>
      </c>
      <c r="X3034" s="1" t="s">
        <v>260</v>
      </c>
      <c r="Y3034" s="1" t="s">
        <v>54</v>
      </c>
      <c r="Z3034">
        <v>8</v>
      </c>
      <c r="AA3034" s="2">
        <v>45788</v>
      </c>
      <c r="AB3034">
        <v>54666.16</v>
      </c>
      <c r="AC3034">
        <v>78656.39</v>
      </c>
      <c r="AD3034">
        <v>2077314.08</v>
      </c>
      <c r="AE3034" s="1" t="s">
        <v>55</v>
      </c>
      <c r="AF3034" s="2">
        <v>46190</v>
      </c>
      <c r="AG3034" s="2">
        <v>45799</v>
      </c>
      <c r="AH3034" s="2"/>
      <c r="AI3034" s="1" t="s">
        <v>91</v>
      </c>
      <c r="AJ3034" s="1" t="s">
        <v>92</v>
      </c>
    </row>
    <row r="3035" spans="1:36">
      <c r="A3035" s="1" t="s">
        <v>16849</v>
      </c>
      <c r="B3035" s="1" t="s">
        <v>16850</v>
      </c>
      <c r="C3035" s="1" t="s">
        <v>16851</v>
      </c>
      <c r="D3035" s="1" t="s">
        <v>830</v>
      </c>
      <c r="E3035" s="1" t="s">
        <v>265</v>
      </c>
      <c r="F3035" s="1" t="s">
        <v>622</v>
      </c>
      <c r="G3035" s="1" t="s">
        <v>747</v>
      </c>
      <c r="H3035" s="1" t="s">
        <v>43</v>
      </c>
      <c r="I3035" s="1" t="s">
        <v>44</v>
      </c>
      <c r="J3035" t="s">
        <v>82</v>
      </c>
      <c r="K3035" t="s">
        <v>83</v>
      </c>
      <c r="L3035" s="1" t="s">
        <v>4666</v>
      </c>
      <c r="M3035" s="1" t="s">
        <v>114</v>
      </c>
      <c r="N3035" s="1" t="s">
        <v>49</v>
      </c>
      <c r="O3035" s="1" t="s">
        <v>16852</v>
      </c>
      <c r="P3035" s="1" t="s">
        <v>1314</v>
      </c>
      <c r="Q3035">
        <v>120</v>
      </c>
      <c r="R3035">
        <v>3</v>
      </c>
      <c r="S3035">
        <v>117</v>
      </c>
      <c r="T3035">
        <v>40</v>
      </c>
      <c r="U3035">
        <v>16</v>
      </c>
      <c r="V3035">
        <v>400</v>
      </c>
      <c r="W3035" s="1" t="s">
        <v>161</v>
      </c>
      <c r="X3035" s="1" t="s">
        <v>162</v>
      </c>
      <c r="Y3035" s="1" t="s">
        <v>54</v>
      </c>
      <c r="Z3035">
        <v>5</v>
      </c>
      <c r="AA3035" s="2">
        <v>45693</v>
      </c>
      <c r="AB3035">
        <v>255821.73</v>
      </c>
      <c r="AC3035">
        <v>337732.48</v>
      </c>
      <c r="AD3035">
        <v>30698607.600000001</v>
      </c>
      <c r="AE3035" s="1" t="s">
        <v>55</v>
      </c>
      <c r="AF3035" s="2">
        <v>46160</v>
      </c>
      <c r="AG3035" s="2">
        <v>45703</v>
      </c>
      <c r="AH3035" s="2"/>
      <c r="AI3035" s="1" t="s">
        <v>91</v>
      </c>
      <c r="AJ3035" s="1" t="s">
        <v>92</v>
      </c>
    </row>
    <row r="3036" spans="1:36">
      <c r="A3036" s="1" t="s">
        <v>16853</v>
      </c>
      <c r="B3036" s="1" t="s">
        <v>16854</v>
      </c>
      <c r="C3036" s="1" t="s">
        <v>16855</v>
      </c>
      <c r="D3036" s="1" t="s">
        <v>1372</v>
      </c>
      <c r="E3036" s="1" t="s">
        <v>978</v>
      </c>
      <c r="F3036" s="1" t="s">
        <v>97</v>
      </c>
      <c r="G3036" s="1" t="s">
        <v>98</v>
      </c>
      <c r="H3036" s="1" t="s">
        <v>43</v>
      </c>
      <c r="I3036" s="1" t="s">
        <v>44</v>
      </c>
      <c r="J3036" t="s">
        <v>82</v>
      </c>
      <c r="K3036" t="s">
        <v>83</v>
      </c>
      <c r="L3036" s="1" t="s">
        <v>6075</v>
      </c>
      <c r="M3036" s="1" t="s">
        <v>139</v>
      </c>
      <c r="N3036" s="1" t="s">
        <v>69</v>
      </c>
      <c r="O3036" s="1" t="s">
        <v>16856</v>
      </c>
      <c r="P3036" s="1" t="s">
        <v>16857</v>
      </c>
      <c r="Q3036">
        <v>531</v>
      </c>
      <c r="R3036">
        <v>95</v>
      </c>
      <c r="S3036">
        <v>436</v>
      </c>
      <c r="T3036">
        <v>75</v>
      </c>
      <c r="U3036">
        <v>22</v>
      </c>
      <c r="V3036">
        <v>600</v>
      </c>
      <c r="W3036" s="1" t="s">
        <v>259</v>
      </c>
      <c r="X3036" s="1" t="s">
        <v>260</v>
      </c>
      <c r="Y3036" s="1" t="s">
        <v>54</v>
      </c>
      <c r="Z3036">
        <v>7</v>
      </c>
      <c r="AA3036" s="2">
        <v>45940</v>
      </c>
      <c r="AB3036">
        <v>140069.9</v>
      </c>
      <c r="AC3036">
        <v>188734.7</v>
      </c>
      <c r="AD3036">
        <v>74377116.900000006</v>
      </c>
      <c r="AE3036" s="1" t="s">
        <v>55</v>
      </c>
      <c r="AF3036" s="2">
        <v>46153</v>
      </c>
      <c r="AG3036" s="2">
        <v>45952</v>
      </c>
      <c r="AH3036" s="2"/>
      <c r="AI3036" s="1" t="s">
        <v>91</v>
      </c>
      <c r="AJ3036" s="1" t="s">
        <v>92</v>
      </c>
    </row>
    <row r="3037" spans="1:36">
      <c r="A3037" s="1" t="s">
        <v>16858</v>
      </c>
      <c r="B3037" s="1" t="s">
        <v>16859</v>
      </c>
      <c r="C3037" s="1" t="s">
        <v>16860</v>
      </c>
      <c r="D3037" s="1" t="s">
        <v>327</v>
      </c>
      <c r="E3037" s="1" t="s">
        <v>40</v>
      </c>
      <c r="F3037" s="1" t="s">
        <v>123</v>
      </c>
      <c r="G3037" s="1" t="s">
        <v>200</v>
      </c>
      <c r="H3037" s="1" t="s">
        <v>43</v>
      </c>
      <c r="I3037" s="1" t="s">
        <v>44</v>
      </c>
      <c r="J3037" t="s">
        <v>65</v>
      </c>
      <c r="K3037" t="s">
        <v>66</v>
      </c>
      <c r="L3037" s="1" t="s">
        <v>15556</v>
      </c>
      <c r="M3037" s="1" t="s">
        <v>168</v>
      </c>
      <c r="N3037" s="1" t="s">
        <v>236</v>
      </c>
      <c r="O3037" s="1" t="s">
        <v>16861</v>
      </c>
      <c r="P3037" s="1" t="s">
        <v>16862</v>
      </c>
      <c r="Q3037">
        <v>361</v>
      </c>
      <c r="R3037">
        <v>3</v>
      </c>
      <c r="S3037">
        <v>358</v>
      </c>
      <c r="T3037">
        <v>75</v>
      </c>
      <c r="U3037">
        <v>22</v>
      </c>
      <c r="V3037">
        <v>600</v>
      </c>
      <c r="W3037" s="1" t="s">
        <v>52</v>
      </c>
      <c r="X3037" s="1" t="s">
        <v>53</v>
      </c>
      <c r="Y3037" s="1" t="s">
        <v>54</v>
      </c>
      <c r="Z3037">
        <v>3</v>
      </c>
      <c r="AA3037" s="2">
        <v>46069</v>
      </c>
      <c r="AB3037">
        <v>279930.89</v>
      </c>
      <c r="AC3037">
        <v>337799.74</v>
      </c>
      <c r="AD3037">
        <v>101055051.3</v>
      </c>
      <c r="AE3037" s="1" t="s">
        <v>55</v>
      </c>
      <c r="AF3037" s="2">
        <v>46158</v>
      </c>
      <c r="AG3037" s="2">
        <v>46076</v>
      </c>
      <c r="AH3037" s="2"/>
      <c r="AI3037" s="1" t="s">
        <v>91</v>
      </c>
      <c r="AJ3037" s="1" t="s">
        <v>92</v>
      </c>
    </row>
    <row r="3038" spans="1:36">
      <c r="A3038" s="1" t="s">
        <v>16863</v>
      </c>
      <c r="B3038" s="1" t="s">
        <v>16864</v>
      </c>
      <c r="C3038" s="1" t="s">
        <v>16865</v>
      </c>
      <c r="D3038" s="1" t="s">
        <v>39</v>
      </c>
      <c r="E3038" s="1" t="s">
        <v>40</v>
      </c>
      <c r="F3038" s="1" t="s">
        <v>41</v>
      </c>
      <c r="G3038" s="1" t="s">
        <v>786</v>
      </c>
      <c r="H3038" s="1" t="s">
        <v>43</v>
      </c>
      <c r="I3038" s="1" t="s">
        <v>201</v>
      </c>
      <c r="J3038" t="s">
        <v>82</v>
      </c>
      <c r="K3038" t="s">
        <v>83</v>
      </c>
      <c r="L3038" s="1" t="s">
        <v>3819</v>
      </c>
      <c r="M3038" s="1" t="s">
        <v>114</v>
      </c>
      <c r="N3038" s="1" t="s">
        <v>115</v>
      </c>
      <c r="O3038" s="1" t="s">
        <v>16866</v>
      </c>
      <c r="P3038" s="1" t="s">
        <v>16867</v>
      </c>
      <c r="Q3038">
        <v>43</v>
      </c>
      <c r="R3038">
        <v>3</v>
      </c>
      <c r="S3038">
        <v>40</v>
      </c>
      <c r="T3038">
        <v>15</v>
      </c>
      <c r="U3038">
        <v>4</v>
      </c>
      <c r="V3038">
        <v>75</v>
      </c>
      <c r="W3038" s="1" t="s">
        <v>161</v>
      </c>
      <c r="X3038" s="1" t="s">
        <v>162</v>
      </c>
      <c r="Y3038" s="1" t="s">
        <v>54</v>
      </c>
      <c r="Z3038">
        <v>7</v>
      </c>
      <c r="AA3038" s="2">
        <v>45737</v>
      </c>
      <c r="AB3038">
        <v>151229.78</v>
      </c>
      <c r="AC3038">
        <v>227064.69</v>
      </c>
      <c r="AD3038">
        <v>6502880.54</v>
      </c>
      <c r="AE3038" s="1" t="s">
        <v>55</v>
      </c>
      <c r="AF3038" s="2">
        <v>46150</v>
      </c>
      <c r="AG3038" s="2">
        <v>45748</v>
      </c>
      <c r="AH3038" s="2"/>
      <c r="AI3038" s="1" t="s">
        <v>91</v>
      </c>
      <c r="AJ3038" s="1" t="s">
        <v>92</v>
      </c>
    </row>
    <row r="3039" spans="1:36">
      <c r="A3039" s="1" t="s">
        <v>16868</v>
      </c>
      <c r="B3039" s="1" t="s">
        <v>16869</v>
      </c>
      <c r="C3039" s="1" t="s">
        <v>16870</v>
      </c>
      <c r="D3039" s="1" t="s">
        <v>96</v>
      </c>
      <c r="E3039" s="1" t="s">
        <v>40</v>
      </c>
      <c r="F3039" s="1" t="s">
        <v>97</v>
      </c>
      <c r="G3039" s="1" t="s">
        <v>1110</v>
      </c>
      <c r="H3039" s="1" t="s">
        <v>43</v>
      </c>
      <c r="I3039" s="1" t="s">
        <v>44</v>
      </c>
      <c r="J3039" t="s">
        <v>82</v>
      </c>
      <c r="K3039" t="s">
        <v>83</v>
      </c>
      <c r="L3039" s="1" t="s">
        <v>15144</v>
      </c>
      <c r="M3039" s="1" t="s">
        <v>126</v>
      </c>
      <c r="N3039" s="1" t="s">
        <v>101</v>
      </c>
      <c r="O3039" s="1" t="s">
        <v>16871</v>
      </c>
      <c r="P3039" s="1" t="s">
        <v>16872</v>
      </c>
      <c r="Q3039">
        <v>296</v>
      </c>
      <c r="R3039">
        <v>47</v>
      </c>
      <c r="S3039">
        <v>249</v>
      </c>
      <c r="T3039">
        <v>40</v>
      </c>
      <c r="U3039">
        <v>12</v>
      </c>
      <c r="V3039">
        <v>240</v>
      </c>
      <c r="W3039" s="1" t="s">
        <v>104</v>
      </c>
      <c r="X3039" s="1" t="s">
        <v>105</v>
      </c>
      <c r="Y3039" s="1" t="s">
        <v>54</v>
      </c>
      <c r="Z3039">
        <v>7</v>
      </c>
      <c r="AA3039" s="2">
        <v>45787</v>
      </c>
      <c r="AB3039">
        <v>218207.9</v>
      </c>
      <c r="AC3039">
        <v>274580.12</v>
      </c>
      <c r="AD3039">
        <v>64589538.399999999</v>
      </c>
      <c r="AE3039" s="1" t="s">
        <v>55</v>
      </c>
      <c r="AF3039" s="2">
        <v>46156</v>
      </c>
      <c r="AG3039" s="2">
        <v>45802</v>
      </c>
      <c r="AH3039" s="2"/>
      <c r="AI3039" s="1" t="s">
        <v>410</v>
      </c>
      <c r="AJ3039" s="1" t="s">
        <v>92</v>
      </c>
    </row>
    <row r="3040" spans="1:36">
      <c r="A3040" s="1" t="s">
        <v>16873</v>
      </c>
      <c r="B3040" s="1" t="s">
        <v>16874</v>
      </c>
      <c r="C3040" s="1" t="s">
        <v>16875</v>
      </c>
      <c r="D3040" s="1" t="s">
        <v>880</v>
      </c>
      <c r="E3040" s="1" t="s">
        <v>62</v>
      </c>
      <c r="F3040" s="1" t="s">
        <v>217</v>
      </c>
      <c r="G3040" s="1" t="s">
        <v>255</v>
      </c>
      <c r="H3040" s="1" t="s">
        <v>43</v>
      </c>
      <c r="I3040" s="1" t="s">
        <v>44</v>
      </c>
      <c r="J3040" t="s">
        <v>65</v>
      </c>
      <c r="K3040" t="s">
        <v>66</v>
      </c>
      <c r="L3040" s="1" t="s">
        <v>171</v>
      </c>
      <c r="M3040" s="1" t="s">
        <v>68</v>
      </c>
      <c r="N3040" s="1" t="s">
        <v>194</v>
      </c>
      <c r="O3040" s="1" t="s">
        <v>16876</v>
      </c>
      <c r="P3040" s="1" t="s">
        <v>16877</v>
      </c>
      <c r="Q3040">
        <v>24</v>
      </c>
      <c r="R3040">
        <v>1</v>
      </c>
      <c r="S3040">
        <v>23</v>
      </c>
      <c r="T3040">
        <v>15</v>
      </c>
      <c r="U3040">
        <v>4</v>
      </c>
      <c r="V3040">
        <v>150</v>
      </c>
      <c r="W3040" s="1" t="s">
        <v>444</v>
      </c>
      <c r="X3040" s="1" t="s">
        <v>445</v>
      </c>
      <c r="Y3040" s="1" t="s">
        <v>74</v>
      </c>
      <c r="Z3040">
        <v>21</v>
      </c>
      <c r="AA3040" s="2">
        <v>46101</v>
      </c>
      <c r="AB3040">
        <v>420264.68</v>
      </c>
      <c r="AC3040">
        <v>628609.78</v>
      </c>
      <c r="AD3040">
        <v>10086352.32</v>
      </c>
      <c r="AE3040" s="1" t="s">
        <v>55</v>
      </c>
      <c r="AF3040" s="2">
        <v>46192</v>
      </c>
      <c r="AG3040" s="2">
        <v>46112</v>
      </c>
      <c r="AH3040" s="2"/>
      <c r="AI3040" s="1" t="s">
        <v>91</v>
      </c>
      <c r="AJ3040" s="1" t="s">
        <v>92</v>
      </c>
    </row>
    <row r="3041" spans="1:36">
      <c r="A3041" s="1" t="s">
        <v>16878</v>
      </c>
      <c r="B3041" s="1" t="s">
        <v>16879</v>
      </c>
      <c r="C3041" s="1" t="s">
        <v>16880</v>
      </c>
      <c r="D3041" s="1" t="s">
        <v>39</v>
      </c>
      <c r="E3041" s="1" t="s">
        <v>40</v>
      </c>
      <c r="F3041" s="1" t="s">
        <v>41</v>
      </c>
      <c r="G3041" s="1" t="s">
        <v>147</v>
      </c>
      <c r="H3041" s="1" t="s">
        <v>43</v>
      </c>
      <c r="I3041" s="1" t="s">
        <v>44</v>
      </c>
      <c r="J3041" t="s">
        <v>45</v>
      </c>
      <c r="K3041" t="s">
        <v>46</v>
      </c>
      <c r="L3041" s="1" t="s">
        <v>2733</v>
      </c>
      <c r="M3041" s="1" t="s">
        <v>114</v>
      </c>
      <c r="N3041" s="1" t="s">
        <v>115</v>
      </c>
      <c r="O3041" s="1" t="s">
        <v>16881</v>
      </c>
      <c r="P3041" s="1" t="s">
        <v>16882</v>
      </c>
      <c r="Q3041">
        <v>194</v>
      </c>
      <c r="R3041">
        <v>45</v>
      </c>
      <c r="S3041">
        <v>149</v>
      </c>
      <c r="T3041">
        <v>75</v>
      </c>
      <c r="U3041">
        <v>30</v>
      </c>
      <c r="V3041">
        <v>750</v>
      </c>
      <c r="W3041" s="1" t="s">
        <v>72</v>
      </c>
      <c r="X3041" s="1" t="s">
        <v>73</v>
      </c>
      <c r="Y3041" s="1" t="s">
        <v>74</v>
      </c>
      <c r="Z3041">
        <v>14</v>
      </c>
      <c r="AA3041" s="2">
        <v>46049</v>
      </c>
      <c r="AB3041">
        <v>151415.09</v>
      </c>
      <c r="AC3041">
        <v>217689.12</v>
      </c>
      <c r="AD3041">
        <v>29374527.460000001</v>
      </c>
      <c r="AE3041" s="1" t="s">
        <v>55</v>
      </c>
      <c r="AF3041" s="2">
        <v>46156</v>
      </c>
      <c r="AG3041" s="2">
        <v>46059</v>
      </c>
      <c r="AH3041" s="2"/>
      <c r="AI3041" s="1" t="s">
        <v>91</v>
      </c>
      <c r="AJ3041" s="1" t="s">
        <v>92</v>
      </c>
    </row>
    <row r="3042" spans="1:36">
      <c r="A3042" s="1" t="s">
        <v>16883</v>
      </c>
      <c r="B3042" s="1" t="s">
        <v>16884</v>
      </c>
      <c r="C3042" s="1"/>
      <c r="D3042" s="1" t="s">
        <v>362</v>
      </c>
      <c r="E3042" s="1" t="s">
        <v>186</v>
      </c>
      <c r="F3042" s="1" t="s">
        <v>363</v>
      </c>
      <c r="G3042" s="1" t="s">
        <v>495</v>
      </c>
      <c r="H3042" s="1" t="s">
        <v>43</v>
      </c>
      <c r="I3042" s="1" t="s">
        <v>44</v>
      </c>
      <c r="J3042" t="s">
        <v>82</v>
      </c>
      <c r="K3042" t="s">
        <v>83</v>
      </c>
      <c r="L3042" s="1" t="s">
        <v>3903</v>
      </c>
      <c r="M3042" s="1" t="s">
        <v>68</v>
      </c>
      <c r="N3042" s="1" t="s">
        <v>101</v>
      </c>
      <c r="O3042" s="1" t="s">
        <v>16885</v>
      </c>
      <c r="P3042" s="1" t="s">
        <v>14748</v>
      </c>
      <c r="Q3042">
        <v>565</v>
      </c>
      <c r="R3042">
        <v>96</v>
      </c>
      <c r="S3042">
        <v>469</v>
      </c>
      <c r="T3042">
        <v>100</v>
      </c>
      <c r="U3042">
        <v>30</v>
      </c>
      <c r="V3042">
        <v>600</v>
      </c>
      <c r="W3042" s="1" t="s">
        <v>151</v>
      </c>
      <c r="X3042" s="1" t="s">
        <v>152</v>
      </c>
      <c r="Y3042" s="1" t="s">
        <v>153</v>
      </c>
      <c r="Z3042">
        <v>38</v>
      </c>
      <c r="AA3042" s="2">
        <v>45934</v>
      </c>
      <c r="AB3042">
        <v>16098.12</v>
      </c>
      <c r="AC3042">
        <v>22325.5</v>
      </c>
      <c r="AD3042">
        <v>9095437.8000000007</v>
      </c>
      <c r="AE3042" s="1" t="s">
        <v>55</v>
      </c>
      <c r="AF3042" s="2">
        <v>46158</v>
      </c>
      <c r="AG3042" s="2">
        <v>45936</v>
      </c>
      <c r="AH3042" s="2"/>
      <c r="AI3042" s="1" t="s">
        <v>91</v>
      </c>
      <c r="AJ3042" s="1" t="s">
        <v>92</v>
      </c>
    </row>
    <row r="3043" spans="1:36">
      <c r="A3043" s="1" t="s">
        <v>16886</v>
      </c>
      <c r="B3043" s="1" t="s">
        <v>16887</v>
      </c>
      <c r="C3043" s="1" t="s">
        <v>16888</v>
      </c>
      <c r="D3043" s="1" t="s">
        <v>185</v>
      </c>
      <c r="E3043" s="1" t="s">
        <v>186</v>
      </c>
      <c r="F3043" s="1" t="s">
        <v>111</v>
      </c>
      <c r="G3043" s="1" t="s">
        <v>112</v>
      </c>
      <c r="H3043" s="1" t="s">
        <v>43</v>
      </c>
      <c r="I3043" s="1" t="s">
        <v>44</v>
      </c>
      <c r="J3043" t="s">
        <v>82</v>
      </c>
      <c r="K3043" t="s">
        <v>83</v>
      </c>
      <c r="L3043" s="1" t="s">
        <v>16526</v>
      </c>
      <c r="M3043" s="1" t="s">
        <v>100</v>
      </c>
      <c r="N3043" s="1" t="s">
        <v>115</v>
      </c>
      <c r="O3043" s="1" t="s">
        <v>16889</v>
      </c>
      <c r="P3043" s="1" t="s">
        <v>16890</v>
      </c>
      <c r="Q3043">
        <v>15</v>
      </c>
      <c r="R3043">
        <v>1</v>
      </c>
      <c r="S3043">
        <v>14</v>
      </c>
      <c r="T3043">
        <v>15</v>
      </c>
      <c r="U3043">
        <v>4</v>
      </c>
      <c r="V3043">
        <v>150</v>
      </c>
      <c r="W3043" s="1" t="s">
        <v>161</v>
      </c>
      <c r="X3043" s="1" t="s">
        <v>162</v>
      </c>
      <c r="Y3043" s="1" t="s">
        <v>54</v>
      </c>
      <c r="Z3043">
        <v>8</v>
      </c>
      <c r="AA3043" s="2">
        <v>45898</v>
      </c>
      <c r="AB3043">
        <v>127610.41</v>
      </c>
      <c r="AC3043">
        <v>151385.73000000001</v>
      </c>
      <c r="AD3043">
        <v>1914156.15</v>
      </c>
      <c r="AE3043" s="1" t="s">
        <v>55</v>
      </c>
      <c r="AF3043" s="2">
        <v>46180</v>
      </c>
      <c r="AG3043" s="2">
        <v>45908</v>
      </c>
      <c r="AH3043" s="2"/>
      <c r="AI3043" s="1" t="s">
        <v>129</v>
      </c>
      <c r="AJ3043" s="1" t="s">
        <v>57</v>
      </c>
    </row>
    <row r="3044" spans="1:36">
      <c r="A3044" s="1" t="s">
        <v>16891</v>
      </c>
      <c r="B3044" s="1" t="s">
        <v>16892</v>
      </c>
      <c r="C3044" s="1" t="s">
        <v>16893</v>
      </c>
      <c r="D3044" s="1" t="s">
        <v>264</v>
      </c>
      <c r="E3044" s="1" t="s">
        <v>265</v>
      </c>
      <c r="F3044" s="1" t="s">
        <v>266</v>
      </c>
      <c r="G3044" s="1" t="s">
        <v>313</v>
      </c>
      <c r="H3044" s="1" t="s">
        <v>43</v>
      </c>
      <c r="I3044" s="1" t="s">
        <v>44</v>
      </c>
      <c r="J3044" t="s">
        <v>82</v>
      </c>
      <c r="K3044" t="s">
        <v>83</v>
      </c>
      <c r="L3044" s="1" t="s">
        <v>11627</v>
      </c>
      <c r="M3044" s="1" t="s">
        <v>48</v>
      </c>
      <c r="N3044" s="1" t="s">
        <v>236</v>
      </c>
      <c r="O3044" s="1" t="s">
        <v>16894</v>
      </c>
      <c r="P3044" s="1" t="s">
        <v>9143</v>
      </c>
      <c r="Q3044">
        <v>232</v>
      </c>
      <c r="R3044">
        <v>1</v>
      </c>
      <c r="S3044">
        <v>231</v>
      </c>
      <c r="T3044">
        <v>60</v>
      </c>
      <c r="U3044">
        <v>30</v>
      </c>
      <c r="V3044">
        <v>480</v>
      </c>
      <c r="W3044" s="1" t="s">
        <v>161</v>
      </c>
      <c r="X3044" s="1" t="s">
        <v>162</v>
      </c>
      <c r="Y3044" s="1" t="s">
        <v>54</v>
      </c>
      <c r="Z3044">
        <v>7</v>
      </c>
      <c r="AA3044" s="2"/>
      <c r="AB3044">
        <v>521419.83</v>
      </c>
      <c r="AC3044">
        <v>742639.51</v>
      </c>
      <c r="AD3044">
        <v>120969400.59999999</v>
      </c>
      <c r="AE3044" s="1" t="s">
        <v>55</v>
      </c>
      <c r="AF3044" s="2">
        <v>46149</v>
      </c>
      <c r="AG3044" s="2">
        <v>45739</v>
      </c>
      <c r="AH3044" s="2"/>
      <c r="AI3044" s="1" t="s">
        <v>91</v>
      </c>
      <c r="AJ3044" s="1" t="s">
        <v>92</v>
      </c>
    </row>
    <row r="3045" spans="1:36">
      <c r="A3045" s="1" t="s">
        <v>16895</v>
      </c>
      <c r="B3045" s="1" t="s">
        <v>16896</v>
      </c>
      <c r="C3045" s="1" t="s">
        <v>16897</v>
      </c>
      <c r="D3045" s="1" t="s">
        <v>274</v>
      </c>
      <c r="E3045" s="1" t="s">
        <v>275</v>
      </c>
      <c r="F3045" s="1" t="s">
        <v>266</v>
      </c>
      <c r="G3045" s="1" t="s">
        <v>313</v>
      </c>
      <c r="H3045" s="1" t="s">
        <v>43</v>
      </c>
      <c r="I3045" s="1" t="s">
        <v>44</v>
      </c>
      <c r="J3045" t="s">
        <v>45</v>
      </c>
      <c r="K3045" t="s">
        <v>46</v>
      </c>
      <c r="L3045" s="1" t="s">
        <v>171</v>
      </c>
      <c r="M3045" s="1" t="s">
        <v>126</v>
      </c>
      <c r="N3045" s="1" t="s">
        <v>194</v>
      </c>
      <c r="O3045" s="1" t="s">
        <v>16898</v>
      </c>
      <c r="P3045" s="1" t="s">
        <v>16899</v>
      </c>
      <c r="Q3045">
        <v>87</v>
      </c>
      <c r="R3045">
        <v>33</v>
      </c>
      <c r="S3045">
        <v>54</v>
      </c>
      <c r="T3045">
        <v>15</v>
      </c>
      <c r="U3045">
        <v>4</v>
      </c>
      <c r="V3045">
        <v>120</v>
      </c>
      <c r="W3045" s="1" t="s">
        <v>181</v>
      </c>
      <c r="X3045" s="1" t="s">
        <v>182</v>
      </c>
      <c r="Y3045" s="1" t="s">
        <v>54</v>
      </c>
      <c r="Z3045">
        <v>10</v>
      </c>
      <c r="AA3045" s="2">
        <v>45941</v>
      </c>
      <c r="AB3045">
        <v>391092.35</v>
      </c>
      <c r="AC3045">
        <v>507223.79</v>
      </c>
      <c r="AD3045">
        <v>34025034.450000003</v>
      </c>
      <c r="AE3045" s="1" t="s">
        <v>55</v>
      </c>
      <c r="AF3045" s="2">
        <v>46176</v>
      </c>
      <c r="AG3045" s="2">
        <v>45944</v>
      </c>
      <c r="AH3045" s="2"/>
      <c r="AI3045" s="1" t="s">
        <v>91</v>
      </c>
      <c r="AJ3045" s="1" t="s">
        <v>92</v>
      </c>
    </row>
    <row r="3046" spans="1:36">
      <c r="A3046" s="1" t="s">
        <v>16900</v>
      </c>
      <c r="B3046" s="1" t="s">
        <v>16901</v>
      </c>
      <c r="C3046" s="1" t="s">
        <v>16902</v>
      </c>
      <c r="D3046" s="1" t="s">
        <v>785</v>
      </c>
      <c r="E3046" s="1" t="s">
        <v>146</v>
      </c>
      <c r="F3046" s="1" t="s">
        <v>41</v>
      </c>
      <c r="G3046" s="1" t="s">
        <v>147</v>
      </c>
      <c r="H3046" s="1" t="s">
        <v>43</v>
      </c>
      <c r="I3046" s="1" t="s">
        <v>44</v>
      </c>
      <c r="J3046" t="s">
        <v>65</v>
      </c>
      <c r="K3046" t="s">
        <v>66</v>
      </c>
      <c r="L3046" s="1" t="s">
        <v>1123</v>
      </c>
      <c r="M3046" s="1" t="s">
        <v>114</v>
      </c>
      <c r="N3046" s="1" t="s">
        <v>236</v>
      </c>
      <c r="O3046" s="1" t="s">
        <v>16903</v>
      </c>
      <c r="P3046" s="1" t="s">
        <v>16904</v>
      </c>
      <c r="Q3046">
        <v>0</v>
      </c>
      <c r="R3046">
        <v>0</v>
      </c>
      <c r="S3046">
        <v>0</v>
      </c>
      <c r="T3046">
        <v>25</v>
      </c>
      <c r="U3046">
        <v>10</v>
      </c>
      <c r="V3046">
        <v>250</v>
      </c>
      <c r="W3046" s="1" t="s">
        <v>444</v>
      </c>
      <c r="X3046" s="1" t="s">
        <v>445</v>
      </c>
      <c r="Y3046" s="1" t="s">
        <v>74</v>
      </c>
      <c r="Z3046">
        <v>22</v>
      </c>
      <c r="AA3046" s="2">
        <v>45910</v>
      </c>
      <c r="AB3046">
        <v>102656.51</v>
      </c>
      <c r="AC3046">
        <v>144391.07999999999</v>
      </c>
      <c r="AD3046">
        <v>0</v>
      </c>
      <c r="AE3046" s="1" t="s">
        <v>55</v>
      </c>
      <c r="AF3046" s="2">
        <v>46178</v>
      </c>
      <c r="AG3046" s="2">
        <v>45922</v>
      </c>
      <c r="AH3046" s="2"/>
      <c r="AI3046" s="1" t="s">
        <v>56</v>
      </c>
      <c r="AJ3046" s="1" t="s">
        <v>57</v>
      </c>
    </row>
    <row r="3047" spans="1:36">
      <c r="A3047" s="1" t="s">
        <v>16905</v>
      </c>
      <c r="B3047" s="1" t="s">
        <v>16906</v>
      </c>
      <c r="C3047" s="1" t="s">
        <v>16907</v>
      </c>
      <c r="D3047" s="1" t="s">
        <v>216</v>
      </c>
      <c r="E3047" s="1" t="s">
        <v>134</v>
      </c>
      <c r="F3047" s="1" t="s">
        <v>217</v>
      </c>
      <c r="G3047" s="1" t="s">
        <v>487</v>
      </c>
      <c r="H3047" s="1" t="s">
        <v>43</v>
      </c>
      <c r="I3047" s="1" t="s">
        <v>44</v>
      </c>
      <c r="J3047" t="s">
        <v>45</v>
      </c>
      <c r="K3047" t="s">
        <v>46</v>
      </c>
      <c r="L3047" s="1" t="s">
        <v>16908</v>
      </c>
      <c r="M3047" s="1" t="s">
        <v>168</v>
      </c>
      <c r="N3047" s="1" t="s">
        <v>115</v>
      </c>
      <c r="O3047" s="1" t="s">
        <v>16909</v>
      </c>
      <c r="P3047" s="1" t="s">
        <v>16910</v>
      </c>
      <c r="Q3047">
        <v>37</v>
      </c>
      <c r="R3047">
        <v>4</v>
      </c>
      <c r="S3047">
        <v>33</v>
      </c>
      <c r="T3047">
        <v>20</v>
      </c>
      <c r="U3047">
        <v>8</v>
      </c>
      <c r="V3047">
        <v>100</v>
      </c>
      <c r="W3047" s="1" t="s">
        <v>249</v>
      </c>
      <c r="X3047" s="1" t="s">
        <v>375</v>
      </c>
      <c r="Y3047" s="1" t="s">
        <v>54</v>
      </c>
      <c r="Z3047">
        <v>8</v>
      </c>
      <c r="AA3047" s="2">
        <v>45738</v>
      </c>
      <c r="AB3047">
        <v>502942.77</v>
      </c>
      <c r="AC3047">
        <v>739886.8</v>
      </c>
      <c r="AD3047">
        <v>18608882.489999998</v>
      </c>
      <c r="AE3047" s="1" t="s">
        <v>55</v>
      </c>
      <c r="AF3047" s="2">
        <v>46173</v>
      </c>
      <c r="AG3047" s="2">
        <v>45750</v>
      </c>
      <c r="AH3047" s="2"/>
      <c r="AI3047" s="1" t="s">
        <v>91</v>
      </c>
      <c r="AJ3047" s="1" t="s">
        <v>92</v>
      </c>
    </row>
    <row r="3048" spans="1:36">
      <c r="A3048" s="1" t="s">
        <v>16911</v>
      </c>
      <c r="B3048" s="1" t="s">
        <v>16912</v>
      </c>
      <c r="C3048" s="1" t="s">
        <v>16913</v>
      </c>
      <c r="D3048" s="1" t="s">
        <v>7113</v>
      </c>
      <c r="E3048" s="1" t="s">
        <v>122</v>
      </c>
      <c r="F3048" s="1" t="s">
        <v>80</v>
      </c>
      <c r="G3048" s="1" t="s">
        <v>176</v>
      </c>
      <c r="H3048" s="1" t="s">
        <v>43</v>
      </c>
      <c r="I3048" s="1" t="s">
        <v>44</v>
      </c>
      <c r="J3048" t="s">
        <v>82</v>
      </c>
      <c r="K3048" t="s">
        <v>83</v>
      </c>
      <c r="L3048" s="1" t="s">
        <v>15218</v>
      </c>
      <c r="M3048" s="1" t="s">
        <v>168</v>
      </c>
      <c r="N3048" s="1" t="s">
        <v>203</v>
      </c>
      <c r="O3048" s="1" t="s">
        <v>1491</v>
      </c>
      <c r="P3048" s="1" t="s">
        <v>16914</v>
      </c>
      <c r="Q3048">
        <v>49</v>
      </c>
      <c r="R3048">
        <v>7</v>
      </c>
      <c r="S3048">
        <v>42</v>
      </c>
      <c r="T3048">
        <v>10</v>
      </c>
      <c r="U3048">
        <v>3</v>
      </c>
      <c r="V3048">
        <v>60</v>
      </c>
      <c r="W3048" s="1" t="s">
        <v>88</v>
      </c>
      <c r="X3048" s="1" t="s">
        <v>89</v>
      </c>
      <c r="Y3048" s="1" t="s">
        <v>90</v>
      </c>
      <c r="Z3048">
        <v>27</v>
      </c>
      <c r="AA3048" s="2">
        <v>45766</v>
      </c>
      <c r="AB3048">
        <v>853334.09</v>
      </c>
      <c r="AC3048">
        <v>1305392.23</v>
      </c>
      <c r="AD3048">
        <v>41813370.409999996</v>
      </c>
      <c r="AE3048" s="1" t="s">
        <v>55</v>
      </c>
      <c r="AF3048" s="2">
        <v>46147</v>
      </c>
      <c r="AG3048" s="2">
        <v>45777</v>
      </c>
      <c r="AH3048" s="2"/>
      <c r="AI3048" s="1" t="s">
        <v>91</v>
      </c>
      <c r="AJ3048" s="1" t="s">
        <v>92</v>
      </c>
    </row>
    <row r="3049" spans="1:36">
      <c r="A3049" s="1" t="s">
        <v>16915</v>
      </c>
      <c r="B3049" s="1" t="s">
        <v>16916</v>
      </c>
      <c r="C3049" s="1" t="s">
        <v>16917</v>
      </c>
      <c r="D3049" s="1" t="s">
        <v>426</v>
      </c>
      <c r="E3049" s="1" t="s">
        <v>146</v>
      </c>
      <c r="F3049" s="1" t="s">
        <v>266</v>
      </c>
      <c r="G3049" s="1" t="s">
        <v>267</v>
      </c>
      <c r="H3049" s="1" t="s">
        <v>43</v>
      </c>
      <c r="I3049" s="1" t="s">
        <v>44</v>
      </c>
      <c r="J3049" t="s">
        <v>45</v>
      </c>
      <c r="K3049" t="s">
        <v>46</v>
      </c>
      <c r="L3049" s="1" t="s">
        <v>15067</v>
      </c>
      <c r="M3049" s="1" t="s">
        <v>48</v>
      </c>
      <c r="N3049" s="1" t="s">
        <v>236</v>
      </c>
      <c r="O3049" s="1" t="s">
        <v>16918</v>
      </c>
      <c r="P3049" s="1" t="s">
        <v>16919</v>
      </c>
      <c r="Q3049">
        <v>45</v>
      </c>
      <c r="R3049">
        <v>10</v>
      </c>
      <c r="S3049">
        <v>35</v>
      </c>
      <c r="T3049">
        <v>40</v>
      </c>
      <c r="U3049">
        <v>12</v>
      </c>
      <c r="V3049">
        <v>240</v>
      </c>
      <c r="W3049" s="1" t="s">
        <v>151</v>
      </c>
      <c r="X3049" s="1" t="s">
        <v>152</v>
      </c>
      <c r="Y3049" s="1" t="s">
        <v>153</v>
      </c>
      <c r="Z3049">
        <v>38</v>
      </c>
      <c r="AA3049" s="2">
        <v>46018</v>
      </c>
      <c r="AB3049">
        <v>602382.78</v>
      </c>
      <c r="AC3049">
        <v>709014.96</v>
      </c>
      <c r="AD3049">
        <v>27107225.100000001</v>
      </c>
      <c r="AE3049" s="1" t="s">
        <v>55</v>
      </c>
      <c r="AF3049" s="2">
        <v>46174</v>
      </c>
      <c r="AG3049" s="2">
        <v>46022</v>
      </c>
      <c r="AH3049" s="2"/>
      <c r="AI3049" s="1" t="s">
        <v>91</v>
      </c>
      <c r="AJ3049" s="1" t="s">
        <v>92</v>
      </c>
    </row>
    <row r="3050" spans="1:36">
      <c r="A3050" s="1" t="s">
        <v>16920</v>
      </c>
      <c r="B3050" s="1" t="s">
        <v>16921</v>
      </c>
      <c r="C3050" s="1" t="s">
        <v>16922</v>
      </c>
      <c r="D3050" s="1" t="s">
        <v>274</v>
      </c>
      <c r="E3050" s="1" t="s">
        <v>275</v>
      </c>
      <c r="F3050" s="1" t="s">
        <v>266</v>
      </c>
      <c r="G3050" s="1" t="s">
        <v>267</v>
      </c>
      <c r="H3050" s="1" t="s">
        <v>43</v>
      </c>
      <c r="I3050" s="1" t="s">
        <v>44</v>
      </c>
      <c r="J3050" t="s">
        <v>82</v>
      </c>
      <c r="K3050" t="s">
        <v>83</v>
      </c>
      <c r="L3050" s="1" t="s">
        <v>16923</v>
      </c>
      <c r="M3050" s="1" t="s">
        <v>85</v>
      </c>
      <c r="N3050" s="1" t="s">
        <v>278</v>
      </c>
      <c r="O3050" s="1" t="s">
        <v>16924</v>
      </c>
      <c r="P3050" s="1" t="s">
        <v>16925</v>
      </c>
      <c r="Q3050">
        <v>48</v>
      </c>
      <c r="R3050">
        <v>2</v>
      </c>
      <c r="S3050">
        <v>46</v>
      </c>
      <c r="T3050">
        <v>20</v>
      </c>
      <c r="U3050">
        <v>8</v>
      </c>
      <c r="V3050">
        <v>80</v>
      </c>
      <c r="W3050" s="1" t="s">
        <v>308</v>
      </c>
      <c r="X3050" s="1" t="s">
        <v>309</v>
      </c>
      <c r="Y3050" s="1" t="s">
        <v>74</v>
      </c>
      <c r="Z3050">
        <v>23</v>
      </c>
      <c r="AA3050" s="2">
        <v>46003</v>
      </c>
      <c r="AB3050">
        <v>446864.48</v>
      </c>
      <c r="AC3050">
        <v>612714.15</v>
      </c>
      <c r="AD3050">
        <v>21449495.039999999</v>
      </c>
      <c r="AE3050" s="1" t="s">
        <v>55</v>
      </c>
      <c r="AF3050" s="2">
        <v>46178</v>
      </c>
      <c r="AG3050" s="2">
        <v>46008</v>
      </c>
      <c r="AH3050" s="2"/>
      <c r="AI3050" s="1" t="s">
        <v>91</v>
      </c>
      <c r="AJ3050" s="1" t="s">
        <v>92</v>
      </c>
    </row>
    <row r="3051" spans="1:36">
      <c r="A3051" s="1" t="s">
        <v>16926</v>
      </c>
      <c r="B3051" s="1" t="s">
        <v>16927</v>
      </c>
      <c r="C3051" s="1" t="s">
        <v>16928</v>
      </c>
      <c r="D3051" s="1" t="s">
        <v>588</v>
      </c>
      <c r="E3051" s="1" t="s">
        <v>392</v>
      </c>
      <c r="F3051" s="1" t="s">
        <v>217</v>
      </c>
      <c r="G3051" s="1" t="s">
        <v>218</v>
      </c>
      <c r="H3051" s="1" t="s">
        <v>43</v>
      </c>
      <c r="I3051" s="1" t="s">
        <v>44</v>
      </c>
      <c r="J3051" t="s">
        <v>45</v>
      </c>
      <c r="K3051" t="s">
        <v>46</v>
      </c>
      <c r="L3051" s="1" t="s">
        <v>16929</v>
      </c>
      <c r="M3051" s="1" t="s">
        <v>100</v>
      </c>
      <c r="N3051" s="1" t="s">
        <v>69</v>
      </c>
      <c r="O3051" s="1" t="s">
        <v>16930</v>
      </c>
      <c r="P3051" s="1" t="s">
        <v>16931</v>
      </c>
      <c r="Q3051">
        <v>39</v>
      </c>
      <c r="R3051">
        <v>7</v>
      </c>
      <c r="S3051">
        <v>32</v>
      </c>
      <c r="T3051">
        <v>40</v>
      </c>
      <c r="U3051">
        <v>12</v>
      </c>
      <c r="V3051">
        <v>240</v>
      </c>
      <c r="W3051" s="1" t="s">
        <v>52</v>
      </c>
      <c r="X3051" s="1" t="s">
        <v>53</v>
      </c>
      <c r="Y3051" s="1" t="s">
        <v>54</v>
      </c>
      <c r="Z3051">
        <v>3</v>
      </c>
      <c r="AA3051" s="2">
        <v>45685</v>
      </c>
      <c r="AB3051">
        <v>517389.07</v>
      </c>
      <c r="AC3051">
        <v>678957.74</v>
      </c>
      <c r="AD3051">
        <v>20178173.73</v>
      </c>
      <c r="AE3051" s="1" t="s">
        <v>55</v>
      </c>
      <c r="AF3051" s="2">
        <v>46158</v>
      </c>
      <c r="AG3051" s="2">
        <v>45689</v>
      </c>
      <c r="AH3051" s="2"/>
      <c r="AI3051" s="1" t="s">
        <v>129</v>
      </c>
      <c r="AJ3051" s="1" t="s">
        <v>57</v>
      </c>
    </row>
    <row r="3052" spans="1:36">
      <c r="A3052" s="1" t="s">
        <v>16932</v>
      </c>
      <c r="B3052" s="1" t="s">
        <v>16933</v>
      </c>
      <c r="C3052" s="1" t="s">
        <v>16934</v>
      </c>
      <c r="D3052" s="1" t="s">
        <v>216</v>
      </c>
      <c r="E3052" s="1" t="s">
        <v>134</v>
      </c>
      <c r="F3052" s="1" t="s">
        <v>217</v>
      </c>
      <c r="G3052" s="1" t="s">
        <v>218</v>
      </c>
      <c r="H3052" s="1" t="s">
        <v>43</v>
      </c>
      <c r="I3052" s="1" t="s">
        <v>44</v>
      </c>
      <c r="J3052" t="s">
        <v>45</v>
      </c>
      <c r="K3052" t="s">
        <v>46</v>
      </c>
      <c r="L3052" s="1" t="s">
        <v>806</v>
      </c>
      <c r="M3052" s="1" t="s">
        <v>68</v>
      </c>
      <c r="N3052" s="1" t="s">
        <v>236</v>
      </c>
      <c r="O3052" s="1" t="s">
        <v>16935</v>
      </c>
      <c r="P3052" s="1" t="s">
        <v>16936</v>
      </c>
      <c r="Q3052">
        <v>307</v>
      </c>
      <c r="R3052">
        <v>31</v>
      </c>
      <c r="S3052">
        <v>276</v>
      </c>
      <c r="T3052">
        <v>100</v>
      </c>
      <c r="U3052">
        <v>50</v>
      </c>
      <c r="V3052">
        <v>400</v>
      </c>
      <c r="W3052" s="1" t="s">
        <v>52</v>
      </c>
      <c r="X3052" s="1" t="s">
        <v>53</v>
      </c>
      <c r="Y3052" s="1" t="s">
        <v>54</v>
      </c>
      <c r="Z3052">
        <v>7</v>
      </c>
      <c r="AA3052" s="2">
        <v>45979</v>
      </c>
      <c r="AB3052">
        <v>208706.98</v>
      </c>
      <c r="AC3052">
        <v>300118.05</v>
      </c>
      <c r="AD3052">
        <v>64073042.859999999</v>
      </c>
      <c r="AE3052" s="1" t="s">
        <v>55</v>
      </c>
      <c r="AF3052" s="2">
        <v>46202</v>
      </c>
      <c r="AG3052" s="2">
        <v>45985</v>
      </c>
      <c r="AH3052" s="2"/>
      <c r="AI3052" s="1" t="s">
        <v>91</v>
      </c>
      <c r="AJ3052" s="1" t="s">
        <v>92</v>
      </c>
    </row>
    <row r="3053" spans="1:36">
      <c r="A3053" s="1" t="s">
        <v>16937</v>
      </c>
      <c r="B3053" s="1" t="s">
        <v>16938</v>
      </c>
      <c r="C3053" s="1" t="s">
        <v>16939</v>
      </c>
      <c r="D3053" s="1" t="s">
        <v>371</v>
      </c>
      <c r="E3053" s="1" t="s">
        <v>62</v>
      </c>
      <c r="F3053" s="1" t="s">
        <v>111</v>
      </c>
      <c r="G3053" s="1" t="s">
        <v>187</v>
      </c>
      <c r="H3053" s="1" t="s">
        <v>43</v>
      </c>
      <c r="I3053" s="1" t="s">
        <v>44</v>
      </c>
      <c r="J3053" t="s">
        <v>82</v>
      </c>
      <c r="K3053" t="s">
        <v>83</v>
      </c>
      <c r="L3053" s="1" t="s">
        <v>11555</v>
      </c>
      <c r="M3053" s="1" t="s">
        <v>114</v>
      </c>
      <c r="N3053" s="1" t="s">
        <v>69</v>
      </c>
      <c r="O3053" s="1" t="s">
        <v>16940</v>
      </c>
      <c r="P3053" s="1" t="s">
        <v>16941</v>
      </c>
      <c r="Q3053">
        <v>51</v>
      </c>
      <c r="R3053">
        <v>18</v>
      </c>
      <c r="S3053">
        <v>33</v>
      </c>
      <c r="T3053">
        <v>40</v>
      </c>
      <c r="U3053">
        <v>12</v>
      </c>
      <c r="V3053">
        <v>200</v>
      </c>
      <c r="W3053" s="1" t="s">
        <v>259</v>
      </c>
      <c r="X3053" s="1" t="s">
        <v>260</v>
      </c>
      <c r="Y3053" s="1" t="s">
        <v>54</v>
      </c>
      <c r="Z3053">
        <v>10</v>
      </c>
      <c r="AA3053" s="2">
        <v>46079</v>
      </c>
      <c r="AB3053">
        <v>169812.92</v>
      </c>
      <c r="AC3053">
        <v>251414.94</v>
      </c>
      <c r="AD3053">
        <v>8660458.9199999999</v>
      </c>
      <c r="AE3053" s="1" t="s">
        <v>55</v>
      </c>
      <c r="AF3053" s="2">
        <v>46170</v>
      </c>
      <c r="AG3053" s="2">
        <v>46093</v>
      </c>
      <c r="AH3053" s="2"/>
      <c r="AI3053" s="1" t="s">
        <v>91</v>
      </c>
      <c r="AJ3053" s="1" t="s">
        <v>92</v>
      </c>
    </row>
    <row r="3054" spans="1:36">
      <c r="A3054" s="1" t="s">
        <v>16942</v>
      </c>
      <c r="B3054" s="1" t="s">
        <v>16943</v>
      </c>
      <c r="C3054" s="1" t="s">
        <v>16944</v>
      </c>
      <c r="D3054" s="1" t="s">
        <v>830</v>
      </c>
      <c r="E3054" s="1" t="s">
        <v>265</v>
      </c>
      <c r="F3054" s="1" t="s">
        <v>266</v>
      </c>
      <c r="G3054" s="1" t="s">
        <v>693</v>
      </c>
      <c r="H3054" s="1" t="s">
        <v>43</v>
      </c>
      <c r="I3054" s="1" t="s">
        <v>44</v>
      </c>
      <c r="J3054" t="s">
        <v>45</v>
      </c>
      <c r="K3054" t="s">
        <v>46</v>
      </c>
      <c r="L3054" s="1" t="s">
        <v>16945</v>
      </c>
      <c r="M3054" s="1" t="s">
        <v>114</v>
      </c>
      <c r="N3054" s="1" t="s">
        <v>278</v>
      </c>
      <c r="O3054" s="1" t="s">
        <v>16946</v>
      </c>
      <c r="P3054" s="1" t="s">
        <v>16947</v>
      </c>
      <c r="Q3054">
        <v>0</v>
      </c>
      <c r="R3054">
        <v>0</v>
      </c>
      <c r="S3054">
        <v>0</v>
      </c>
      <c r="T3054">
        <v>30</v>
      </c>
      <c r="U3054">
        <v>15</v>
      </c>
      <c r="V3054">
        <v>150</v>
      </c>
      <c r="W3054" s="1" t="s">
        <v>181</v>
      </c>
      <c r="X3054" s="1" t="s">
        <v>182</v>
      </c>
      <c r="Y3054" s="1" t="s">
        <v>54</v>
      </c>
      <c r="Z3054">
        <v>8</v>
      </c>
      <c r="AA3054" s="2">
        <v>45853</v>
      </c>
      <c r="AB3054">
        <v>914398.48</v>
      </c>
      <c r="AC3054">
        <v>1104400.97</v>
      </c>
      <c r="AD3054">
        <v>0</v>
      </c>
      <c r="AE3054" s="1" t="s">
        <v>55</v>
      </c>
      <c r="AF3054" s="2">
        <v>46192</v>
      </c>
      <c r="AG3054" s="2">
        <v>45859</v>
      </c>
      <c r="AH3054" s="2"/>
      <c r="AI3054" s="1" t="s">
        <v>56</v>
      </c>
      <c r="AJ3054" s="1" t="s">
        <v>57</v>
      </c>
    </row>
    <row r="3055" spans="1:36">
      <c r="A3055" s="1" t="s">
        <v>16948</v>
      </c>
      <c r="B3055" s="1" t="s">
        <v>16949</v>
      </c>
      <c r="C3055" s="1" t="s">
        <v>16950</v>
      </c>
      <c r="D3055" s="1" t="s">
        <v>837</v>
      </c>
      <c r="E3055" s="1" t="s">
        <v>265</v>
      </c>
      <c r="F3055" s="1" t="s">
        <v>622</v>
      </c>
      <c r="G3055" s="1" t="s">
        <v>693</v>
      </c>
      <c r="H3055" s="1" t="s">
        <v>43</v>
      </c>
      <c r="I3055" s="1" t="s">
        <v>44</v>
      </c>
      <c r="J3055" t="s">
        <v>82</v>
      </c>
      <c r="K3055" t="s">
        <v>83</v>
      </c>
      <c r="L3055" s="1" t="s">
        <v>8304</v>
      </c>
      <c r="M3055" s="1" t="s">
        <v>48</v>
      </c>
      <c r="N3055" s="1" t="s">
        <v>115</v>
      </c>
      <c r="O3055" s="1" t="s">
        <v>16951</v>
      </c>
      <c r="P3055" s="1" t="s">
        <v>16952</v>
      </c>
      <c r="Q3055">
        <v>81</v>
      </c>
      <c r="R3055">
        <v>8</v>
      </c>
      <c r="S3055">
        <v>73</v>
      </c>
      <c r="T3055">
        <v>15</v>
      </c>
      <c r="U3055">
        <v>7</v>
      </c>
      <c r="V3055">
        <v>75</v>
      </c>
      <c r="W3055" s="1" t="s">
        <v>161</v>
      </c>
      <c r="X3055" s="1" t="s">
        <v>162</v>
      </c>
      <c r="Y3055" s="1" t="s">
        <v>54</v>
      </c>
      <c r="Z3055">
        <v>6</v>
      </c>
      <c r="AA3055" s="2">
        <v>45817</v>
      </c>
      <c r="AB3055">
        <v>864466.13</v>
      </c>
      <c r="AC3055">
        <v>1265555.44</v>
      </c>
      <c r="AD3055">
        <v>70021756.530000001</v>
      </c>
      <c r="AE3055" s="1" t="s">
        <v>55</v>
      </c>
      <c r="AF3055" s="2">
        <v>46199</v>
      </c>
      <c r="AG3055" s="2">
        <v>45831</v>
      </c>
      <c r="AH3055" s="2"/>
      <c r="AI3055" s="1" t="s">
        <v>410</v>
      </c>
      <c r="AJ3055" s="1" t="s">
        <v>92</v>
      </c>
    </row>
    <row r="3056" spans="1:36">
      <c r="A3056" s="1" t="s">
        <v>16953</v>
      </c>
      <c r="B3056" s="1" t="s">
        <v>16954</v>
      </c>
      <c r="C3056" s="1" t="s">
        <v>16955</v>
      </c>
      <c r="D3056" s="1" t="s">
        <v>355</v>
      </c>
      <c r="E3056" s="1" t="s">
        <v>62</v>
      </c>
      <c r="F3056" s="1" t="s">
        <v>123</v>
      </c>
      <c r="G3056" s="1" t="s">
        <v>124</v>
      </c>
      <c r="H3056" s="1" t="s">
        <v>43</v>
      </c>
      <c r="I3056" s="1" t="s">
        <v>44</v>
      </c>
      <c r="J3056" t="s">
        <v>65</v>
      </c>
      <c r="K3056" t="s">
        <v>66</v>
      </c>
      <c r="L3056" s="1" t="s">
        <v>16956</v>
      </c>
      <c r="M3056" s="1" t="s">
        <v>139</v>
      </c>
      <c r="N3056" s="1" t="s">
        <v>236</v>
      </c>
      <c r="O3056" s="1" t="s">
        <v>16957</v>
      </c>
      <c r="P3056" s="1" t="s">
        <v>16958</v>
      </c>
      <c r="Q3056">
        <v>388</v>
      </c>
      <c r="R3056">
        <v>62</v>
      </c>
      <c r="S3056">
        <v>326</v>
      </c>
      <c r="T3056">
        <v>75</v>
      </c>
      <c r="U3056">
        <v>30</v>
      </c>
      <c r="V3056">
        <v>600</v>
      </c>
      <c r="W3056" s="1" t="s">
        <v>161</v>
      </c>
      <c r="X3056" s="1" t="s">
        <v>171</v>
      </c>
      <c r="Y3056" s="1" t="s">
        <v>54</v>
      </c>
      <c r="Z3056">
        <v>9</v>
      </c>
      <c r="AA3056" s="2">
        <v>45801</v>
      </c>
      <c r="AB3056">
        <v>486668.66</v>
      </c>
      <c r="AC3056">
        <v>683036.7</v>
      </c>
      <c r="AD3056">
        <v>188827440.09999999</v>
      </c>
      <c r="AE3056" s="1" t="s">
        <v>55</v>
      </c>
      <c r="AF3056" s="2">
        <v>46171</v>
      </c>
      <c r="AG3056" s="2">
        <v>45808</v>
      </c>
      <c r="AH3056" s="2"/>
      <c r="AI3056" s="1" t="s">
        <v>91</v>
      </c>
      <c r="AJ3056" s="1" t="s">
        <v>92</v>
      </c>
    </row>
    <row r="3057" spans="1:36">
      <c r="A3057" s="1" t="s">
        <v>16959</v>
      </c>
      <c r="B3057" s="1" t="s">
        <v>16960</v>
      </c>
      <c r="C3057" s="1" t="s">
        <v>16961</v>
      </c>
      <c r="D3057" s="1" t="s">
        <v>713</v>
      </c>
      <c r="E3057" s="1" t="s">
        <v>714</v>
      </c>
      <c r="F3057" s="1" t="s">
        <v>97</v>
      </c>
      <c r="G3057" s="1" t="s">
        <v>1110</v>
      </c>
      <c r="H3057" s="1" t="s">
        <v>43</v>
      </c>
      <c r="I3057" s="1" t="s">
        <v>44</v>
      </c>
      <c r="J3057" t="s">
        <v>45</v>
      </c>
      <c r="K3057" t="s">
        <v>46</v>
      </c>
      <c r="L3057" s="1" t="s">
        <v>12043</v>
      </c>
      <c r="M3057" s="1" t="s">
        <v>168</v>
      </c>
      <c r="N3057" s="1" t="s">
        <v>278</v>
      </c>
      <c r="O3057" s="1" t="s">
        <v>16962</v>
      </c>
      <c r="P3057" s="1" t="s">
        <v>16963</v>
      </c>
      <c r="Q3057">
        <v>145</v>
      </c>
      <c r="R3057">
        <v>38</v>
      </c>
      <c r="S3057">
        <v>107</v>
      </c>
      <c r="T3057">
        <v>50</v>
      </c>
      <c r="U3057">
        <v>20</v>
      </c>
      <c r="V3057">
        <v>200</v>
      </c>
      <c r="W3057" s="1" t="s">
        <v>52</v>
      </c>
      <c r="X3057" s="1" t="s">
        <v>53</v>
      </c>
      <c r="Y3057" s="1" t="s">
        <v>54</v>
      </c>
      <c r="Z3057">
        <v>8</v>
      </c>
      <c r="AA3057" s="2">
        <v>45856</v>
      </c>
      <c r="AB3057">
        <v>110607.03999999999</v>
      </c>
      <c r="AC3057">
        <v>134277.01</v>
      </c>
      <c r="AD3057">
        <v>16038020.800000001</v>
      </c>
      <c r="AE3057" s="1" t="s">
        <v>55</v>
      </c>
      <c r="AF3057" s="2">
        <v>46150</v>
      </c>
      <c r="AG3057" s="2">
        <v>45864</v>
      </c>
      <c r="AH3057" s="2"/>
      <c r="AI3057" s="1" t="s">
        <v>91</v>
      </c>
      <c r="AJ3057" s="1" t="s">
        <v>92</v>
      </c>
    </row>
    <row r="3058" spans="1:36">
      <c r="A3058" s="1" t="s">
        <v>16964</v>
      </c>
      <c r="B3058" s="1" t="s">
        <v>16965</v>
      </c>
      <c r="C3058" s="1" t="s">
        <v>16966</v>
      </c>
      <c r="D3058" s="1" t="s">
        <v>943</v>
      </c>
      <c r="E3058" s="1" t="s">
        <v>335</v>
      </c>
      <c r="F3058" s="1" t="s">
        <v>97</v>
      </c>
      <c r="G3058" s="1" t="s">
        <v>98</v>
      </c>
      <c r="H3058" s="1" t="s">
        <v>43</v>
      </c>
      <c r="I3058" s="1" t="s">
        <v>44</v>
      </c>
      <c r="J3058" t="s">
        <v>82</v>
      </c>
      <c r="K3058" t="s">
        <v>83</v>
      </c>
      <c r="L3058" s="1" t="s">
        <v>16967</v>
      </c>
      <c r="M3058" s="1" t="s">
        <v>114</v>
      </c>
      <c r="N3058" s="1" t="s">
        <v>69</v>
      </c>
      <c r="O3058" s="1" t="s">
        <v>16968</v>
      </c>
      <c r="P3058" s="1" t="s">
        <v>16969</v>
      </c>
      <c r="Q3058">
        <v>38</v>
      </c>
      <c r="R3058">
        <v>11</v>
      </c>
      <c r="S3058">
        <v>27</v>
      </c>
      <c r="T3058">
        <v>25</v>
      </c>
      <c r="U3058">
        <v>7</v>
      </c>
      <c r="V3058">
        <v>200</v>
      </c>
      <c r="W3058" s="1" t="s">
        <v>88</v>
      </c>
      <c r="X3058" s="1" t="s">
        <v>89</v>
      </c>
      <c r="Y3058" s="1" t="s">
        <v>90</v>
      </c>
      <c r="Z3058">
        <v>31</v>
      </c>
      <c r="AA3058" s="2">
        <v>46154</v>
      </c>
      <c r="AB3058">
        <v>137157.21</v>
      </c>
      <c r="AC3058">
        <v>177819.25</v>
      </c>
      <c r="AD3058">
        <v>5211973.9800000004</v>
      </c>
      <c r="AE3058" s="1" t="s">
        <v>55</v>
      </c>
      <c r="AF3058" s="2">
        <v>46188</v>
      </c>
      <c r="AG3058" s="2">
        <v>46169</v>
      </c>
      <c r="AH3058" s="2"/>
      <c r="AI3058" s="1" t="s">
        <v>91</v>
      </c>
      <c r="AJ3058" s="1" t="s">
        <v>92</v>
      </c>
    </row>
    <row r="3059" spans="1:36">
      <c r="A3059" s="1" t="s">
        <v>16970</v>
      </c>
      <c r="B3059" s="1" t="s">
        <v>16971</v>
      </c>
      <c r="C3059" s="1" t="s">
        <v>16972</v>
      </c>
      <c r="D3059" s="1" t="s">
        <v>564</v>
      </c>
      <c r="E3059" s="1" t="s">
        <v>265</v>
      </c>
      <c r="F3059" s="1" t="s">
        <v>266</v>
      </c>
      <c r="G3059" s="1" t="s">
        <v>267</v>
      </c>
      <c r="H3059" s="1" t="s">
        <v>43</v>
      </c>
      <c r="I3059" s="1" t="s">
        <v>44</v>
      </c>
      <c r="J3059" t="s">
        <v>65</v>
      </c>
      <c r="K3059" t="s">
        <v>66</v>
      </c>
      <c r="L3059" s="1" t="s">
        <v>7662</v>
      </c>
      <c r="M3059" s="1" t="s">
        <v>139</v>
      </c>
      <c r="N3059" s="1" t="s">
        <v>194</v>
      </c>
      <c r="O3059" s="1" t="s">
        <v>16973</v>
      </c>
      <c r="P3059" s="1" t="s">
        <v>15157</v>
      </c>
      <c r="Q3059">
        <v>0</v>
      </c>
      <c r="R3059">
        <v>0</v>
      </c>
      <c r="S3059">
        <v>0</v>
      </c>
      <c r="T3059">
        <v>30</v>
      </c>
      <c r="U3059">
        <v>15</v>
      </c>
      <c r="V3059">
        <v>300</v>
      </c>
      <c r="W3059" s="1" t="s">
        <v>72</v>
      </c>
      <c r="X3059" s="1" t="s">
        <v>73</v>
      </c>
      <c r="Y3059" s="1" t="s">
        <v>74</v>
      </c>
      <c r="Z3059">
        <v>17</v>
      </c>
      <c r="AA3059" s="2">
        <v>45991</v>
      </c>
      <c r="AB3059">
        <v>150950.97</v>
      </c>
      <c r="AC3059">
        <v>210882.98</v>
      </c>
      <c r="AD3059">
        <v>0</v>
      </c>
      <c r="AE3059" s="1" t="s">
        <v>55</v>
      </c>
      <c r="AF3059" s="2">
        <v>46167</v>
      </c>
      <c r="AG3059" s="2">
        <v>46004</v>
      </c>
      <c r="AH3059" s="2"/>
      <c r="AI3059" s="1" t="s">
        <v>56</v>
      </c>
      <c r="AJ3059" s="1" t="s">
        <v>57</v>
      </c>
    </row>
    <row r="3060" spans="1:36">
      <c r="A3060" s="1" t="s">
        <v>16974</v>
      </c>
      <c r="B3060" s="1" t="s">
        <v>16975</v>
      </c>
      <c r="C3060" s="1" t="s">
        <v>16976</v>
      </c>
      <c r="D3060" s="1" t="s">
        <v>109</v>
      </c>
      <c r="E3060" s="1" t="s">
        <v>110</v>
      </c>
      <c r="F3060" s="1" t="s">
        <v>111</v>
      </c>
      <c r="G3060" s="1" t="s">
        <v>112</v>
      </c>
      <c r="H3060" s="1" t="s">
        <v>43</v>
      </c>
      <c r="I3060" s="1" t="s">
        <v>44</v>
      </c>
      <c r="J3060" t="s">
        <v>45</v>
      </c>
      <c r="K3060" t="s">
        <v>46</v>
      </c>
      <c r="L3060" s="1" t="s">
        <v>4227</v>
      </c>
      <c r="M3060" s="1" t="s">
        <v>126</v>
      </c>
      <c r="N3060" s="1" t="s">
        <v>203</v>
      </c>
      <c r="O3060" s="1" t="s">
        <v>16977</v>
      </c>
      <c r="P3060" s="1" t="s">
        <v>16978</v>
      </c>
      <c r="Q3060">
        <v>120</v>
      </c>
      <c r="R3060">
        <v>25</v>
      </c>
      <c r="S3060">
        <v>95</v>
      </c>
      <c r="T3060">
        <v>15</v>
      </c>
      <c r="U3060">
        <v>7</v>
      </c>
      <c r="V3060">
        <v>150</v>
      </c>
      <c r="W3060" s="1" t="s">
        <v>151</v>
      </c>
      <c r="X3060" s="1" t="s">
        <v>152</v>
      </c>
      <c r="Y3060" s="1" t="s">
        <v>153</v>
      </c>
      <c r="Z3060">
        <v>34</v>
      </c>
      <c r="AA3060" s="2">
        <v>45732</v>
      </c>
      <c r="AB3060">
        <v>92231.88</v>
      </c>
      <c r="AC3060">
        <v>120542.95</v>
      </c>
      <c r="AD3060">
        <v>11067825.6</v>
      </c>
      <c r="AE3060" s="1" t="s">
        <v>55</v>
      </c>
      <c r="AF3060" s="2">
        <v>46174</v>
      </c>
      <c r="AG3060" s="2">
        <v>45746</v>
      </c>
      <c r="AH3060" s="2"/>
      <c r="AI3060" s="1" t="s">
        <v>91</v>
      </c>
      <c r="AJ3060" s="1" t="s">
        <v>92</v>
      </c>
    </row>
    <row r="3061" spans="1:36">
      <c r="A3061" s="1" t="s">
        <v>16979</v>
      </c>
      <c r="B3061" s="1" t="s">
        <v>16980</v>
      </c>
      <c r="C3061" s="1" t="s">
        <v>16981</v>
      </c>
      <c r="D3061" s="1" t="s">
        <v>907</v>
      </c>
      <c r="E3061" s="1" t="s">
        <v>79</v>
      </c>
      <c r="F3061" s="1" t="s">
        <v>363</v>
      </c>
      <c r="G3061" s="1" t="s">
        <v>434</v>
      </c>
      <c r="H3061" s="1" t="s">
        <v>43</v>
      </c>
      <c r="I3061" s="1" t="s">
        <v>44</v>
      </c>
      <c r="J3061" t="s">
        <v>65</v>
      </c>
      <c r="K3061" t="s">
        <v>66</v>
      </c>
      <c r="L3061" s="1" t="s">
        <v>16982</v>
      </c>
      <c r="M3061" s="1" t="s">
        <v>168</v>
      </c>
      <c r="N3061" s="1" t="s">
        <v>194</v>
      </c>
      <c r="O3061" s="1" t="s">
        <v>16983</v>
      </c>
      <c r="P3061" s="1" t="s">
        <v>16984</v>
      </c>
      <c r="Q3061">
        <v>13</v>
      </c>
      <c r="R3061">
        <v>5</v>
      </c>
      <c r="S3061">
        <v>8</v>
      </c>
      <c r="T3061">
        <v>10</v>
      </c>
      <c r="U3061">
        <v>4</v>
      </c>
      <c r="V3061">
        <v>40</v>
      </c>
      <c r="W3061" s="1" t="s">
        <v>161</v>
      </c>
      <c r="X3061" s="1" t="s">
        <v>162</v>
      </c>
      <c r="Y3061" s="1" t="s">
        <v>54</v>
      </c>
      <c r="Z3061">
        <v>8</v>
      </c>
      <c r="AA3061" s="2">
        <v>46044</v>
      </c>
      <c r="AB3061">
        <v>8220.31</v>
      </c>
      <c r="AC3061">
        <v>9573.91</v>
      </c>
      <c r="AD3061">
        <v>106864.03</v>
      </c>
      <c r="AE3061" s="1" t="s">
        <v>55</v>
      </c>
      <c r="AF3061" s="2">
        <v>46149</v>
      </c>
      <c r="AG3061" s="2">
        <v>46049</v>
      </c>
      <c r="AH3061" s="2"/>
      <c r="AI3061" s="1" t="s">
        <v>91</v>
      </c>
      <c r="AJ3061" s="1" t="s">
        <v>92</v>
      </c>
    </row>
    <row r="3062" spans="1:36">
      <c r="A3062" s="1" t="s">
        <v>16985</v>
      </c>
      <c r="B3062" s="1" t="s">
        <v>16986</v>
      </c>
      <c r="C3062" s="1" t="s">
        <v>16987</v>
      </c>
      <c r="D3062" s="1" t="s">
        <v>413</v>
      </c>
      <c r="E3062" s="1" t="s">
        <v>146</v>
      </c>
      <c r="F3062" s="1" t="s">
        <v>244</v>
      </c>
      <c r="G3062" s="1" t="s">
        <v>509</v>
      </c>
      <c r="H3062" s="1" t="s">
        <v>43</v>
      </c>
      <c r="I3062" s="1" t="s">
        <v>44</v>
      </c>
      <c r="J3062" t="s">
        <v>45</v>
      </c>
      <c r="K3062" t="s">
        <v>46</v>
      </c>
      <c r="L3062" s="1" t="s">
        <v>15328</v>
      </c>
      <c r="M3062" s="1" t="s">
        <v>48</v>
      </c>
      <c r="N3062" s="1" t="s">
        <v>69</v>
      </c>
      <c r="O3062" s="1" t="s">
        <v>16988</v>
      </c>
      <c r="P3062" s="1" t="s">
        <v>16989</v>
      </c>
      <c r="Q3062">
        <v>49</v>
      </c>
      <c r="R3062">
        <v>13</v>
      </c>
      <c r="S3062">
        <v>36</v>
      </c>
      <c r="T3062">
        <v>25</v>
      </c>
      <c r="U3062">
        <v>10</v>
      </c>
      <c r="V3062">
        <v>125</v>
      </c>
      <c r="W3062" s="1" t="s">
        <v>259</v>
      </c>
      <c r="X3062" s="1" t="s">
        <v>260</v>
      </c>
      <c r="Y3062" s="1" t="s">
        <v>54</v>
      </c>
      <c r="Z3062">
        <v>7</v>
      </c>
      <c r="AA3062" s="2">
        <v>45792</v>
      </c>
      <c r="AB3062">
        <v>188088.59</v>
      </c>
      <c r="AC3062">
        <v>272184.09999999998</v>
      </c>
      <c r="AD3062">
        <v>9216340.9100000001</v>
      </c>
      <c r="AE3062" s="1" t="s">
        <v>55</v>
      </c>
      <c r="AF3062" s="2">
        <v>46143</v>
      </c>
      <c r="AG3062" s="2">
        <v>45801</v>
      </c>
      <c r="AH3062" s="2"/>
      <c r="AI3062" s="1" t="s">
        <v>91</v>
      </c>
      <c r="AJ3062" s="1" t="s">
        <v>92</v>
      </c>
    </row>
    <row r="3063" spans="1:36">
      <c r="A3063" s="1" t="s">
        <v>16990</v>
      </c>
      <c r="B3063" s="1" t="s">
        <v>16991</v>
      </c>
      <c r="C3063" s="1" t="s">
        <v>16992</v>
      </c>
      <c r="D3063" s="1" t="s">
        <v>740</v>
      </c>
      <c r="E3063" s="1" t="s">
        <v>275</v>
      </c>
      <c r="F3063" s="1" t="s">
        <v>622</v>
      </c>
      <c r="G3063" s="1" t="s">
        <v>747</v>
      </c>
      <c r="H3063" s="1" t="s">
        <v>43</v>
      </c>
      <c r="I3063" s="1" t="s">
        <v>44</v>
      </c>
      <c r="J3063" t="s">
        <v>45</v>
      </c>
      <c r="K3063" t="s">
        <v>46</v>
      </c>
      <c r="L3063" s="1" t="s">
        <v>3955</v>
      </c>
      <c r="M3063" s="1" t="s">
        <v>68</v>
      </c>
      <c r="N3063" s="1" t="s">
        <v>101</v>
      </c>
      <c r="O3063" s="1" t="s">
        <v>16993</v>
      </c>
      <c r="P3063" s="1" t="s">
        <v>16994</v>
      </c>
      <c r="Q3063">
        <v>28</v>
      </c>
      <c r="R3063">
        <v>5</v>
      </c>
      <c r="S3063">
        <v>23</v>
      </c>
      <c r="T3063">
        <v>60</v>
      </c>
      <c r="U3063">
        <v>24</v>
      </c>
      <c r="V3063">
        <v>300</v>
      </c>
      <c r="W3063" s="1" t="s">
        <v>72</v>
      </c>
      <c r="X3063" s="1" t="s">
        <v>73</v>
      </c>
      <c r="Y3063" s="1" t="s">
        <v>74</v>
      </c>
      <c r="Z3063">
        <v>18</v>
      </c>
      <c r="AA3063" s="2">
        <v>45694</v>
      </c>
      <c r="AB3063">
        <v>168555.64</v>
      </c>
      <c r="AC3063">
        <v>218185.26</v>
      </c>
      <c r="AD3063">
        <v>4719557.92</v>
      </c>
      <c r="AE3063" s="1" t="s">
        <v>55</v>
      </c>
      <c r="AF3063" s="2">
        <v>46154</v>
      </c>
      <c r="AG3063" s="2">
        <v>45707</v>
      </c>
      <c r="AH3063" s="2"/>
      <c r="AI3063" s="1" t="s">
        <v>129</v>
      </c>
      <c r="AJ3063" s="1" t="s">
        <v>57</v>
      </c>
    </row>
    <row r="3064" spans="1:36">
      <c r="A3064" s="1" t="s">
        <v>16995</v>
      </c>
      <c r="B3064" s="1" t="s">
        <v>16996</v>
      </c>
      <c r="C3064" s="1" t="s">
        <v>16997</v>
      </c>
      <c r="D3064" s="1" t="s">
        <v>1015</v>
      </c>
      <c r="E3064" s="1" t="s">
        <v>62</v>
      </c>
      <c r="F3064" s="1" t="s">
        <v>80</v>
      </c>
      <c r="G3064" s="1" t="s">
        <v>285</v>
      </c>
      <c r="H3064" s="1" t="s">
        <v>43</v>
      </c>
      <c r="I3064" s="1" t="s">
        <v>201</v>
      </c>
      <c r="J3064" t="s">
        <v>65</v>
      </c>
      <c r="K3064" t="s">
        <v>66</v>
      </c>
      <c r="L3064" s="1" t="s">
        <v>15582</v>
      </c>
      <c r="M3064" s="1" t="s">
        <v>48</v>
      </c>
      <c r="N3064" s="1" t="s">
        <v>178</v>
      </c>
      <c r="O3064" s="1" t="s">
        <v>16998</v>
      </c>
      <c r="P3064" s="1" t="s">
        <v>16999</v>
      </c>
      <c r="Q3064">
        <v>31</v>
      </c>
      <c r="R3064">
        <v>12</v>
      </c>
      <c r="S3064">
        <v>19</v>
      </c>
      <c r="T3064">
        <v>15</v>
      </c>
      <c r="U3064">
        <v>7</v>
      </c>
      <c r="V3064">
        <v>60</v>
      </c>
      <c r="W3064" s="1" t="s">
        <v>72</v>
      </c>
      <c r="X3064" s="1" t="s">
        <v>73</v>
      </c>
      <c r="Y3064" s="1" t="s">
        <v>74</v>
      </c>
      <c r="Z3064">
        <v>20</v>
      </c>
      <c r="AA3064" s="2">
        <v>45741</v>
      </c>
      <c r="AB3064">
        <v>1143529.43</v>
      </c>
      <c r="AC3064">
        <v>1768699.43</v>
      </c>
      <c r="AD3064">
        <v>35449412.329999998</v>
      </c>
      <c r="AE3064" s="1" t="s">
        <v>55</v>
      </c>
      <c r="AF3064" s="2">
        <v>46185</v>
      </c>
      <c r="AG3064" s="2">
        <v>45752</v>
      </c>
      <c r="AH3064" s="2"/>
      <c r="AI3064" s="1" t="s">
        <v>91</v>
      </c>
      <c r="AJ3064" s="1" t="s">
        <v>92</v>
      </c>
    </row>
    <row r="3065" spans="1:36">
      <c r="A3065" s="1" t="s">
        <v>17000</v>
      </c>
      <c r="B3065" s="1" t="s">
        <v>17001</v>
      </c>
      <c r="C3065" s="1" t="s">
        <v>17002</v>
      </c>
      <c r="D3065" s="1" t="s">
        <v>133</v>
      </c>
      <c r="E3065" s="1" t="s">
        <v>134</v>
      </c>
      <c r="F3065" s="1" t="s">
        <v>135</v>
      </c>
      <c r="G3065" s="1" t="s">
        <v>136</v>
      </c>
      <c r="H3065" s="1" t="s">
        <v>137</v>
      </c>
      <c r="I3065" s="1" t="s">
        <v>44</v>
      </c>
      <c r="J3065" t="s">
        <v>82</v>
      </c>
      <c r="K3065" t="s">
        <v>83</v>
      </c>
      <c r="L3065" s="1" t="s">
        <v>9097</v>
      </c>
      <c r="M3065" s="1" t="s">
        <v>114</v>
      </c>
      <c r="N3065" s="1" t="s">
        <v>278</v>
      </c>
      <c r="O3065" s="1" t="s">
        <v>17003</v>
      </c>
      <c r="P3065" s="1" t="s">
        <v>17004</v>
      </c>
      <c r="Q3065">
        <v>575</v>
      </c>
      <c r="R3065">
        <v>80</v>
      </c>
      <c r="S3065">
        <v>495</v>
      </c>
      <c r="T3065">
        <v>75</v>
      </c>
      <c r="U3065">
        <v>22</v>
      </c>
      <c r="V3065">
        <v>450</v>
      </c>
      <c r="W3065" s="1" t="s">
        <v>104</v>
      </c>
      <c r="X3065" s="1" t="s">
        <v>105</v>
      </c>
      <c r="Y3065" s="1" t="s">
        <v>54</v>
      </c>
      <c r="Z3065">
        <v>8</v>
      </c>
      <c r="AA3065" s="2">
        <v>45990</v>
      </c>
      <c r="AB3065">
        <v>11002.48</v>
      </c>
      <c r="AC3065">
        <v>16220.86</v>
      </c>
      <c r="AD3065">
        <v>6326426</v>
      </c>
      <c r="AE3065" s="1" t="s">
        <v>55</v>
      </c>
      <c r="AF3065" s="2">
        <v>46164</v>
      </c>
      <c r="AG3065" s="2">
        <v>46005</v>
      </c>
      <c r="AH3065" s="2">
        <v>46731</v>
      </c>
      <c r="AI3065" s="1" t="s">
        <v>410</v>
      </c>
      <c r="AJ3065" s="1" t="s">
        <v>92</v>
      </c>
    </row>
    <row r="3066" spans="1:36">
      <c r="A3066" s="1" t="s">
        <v>17005</v>
      </c>
      <c r="B3066" s="1" t="s">
        <v>17006</v>
      </c>
      <c r="C3066" s="1" t="s">
        <v>17007</v>
      </c>
      <c r="D3066" s="1" t="s">
        <v>297</v>
      </c>
      <c r="E3066" s="1" t="s">
        <v>122</v>
      </c>
      <c r="F3066" s="1" t="s">
        <v>80</v>
      </c>
      <c r="G3066" s="1" t="s">
        <v>176</v>
      </c>
      <c r="H3066" s="1" t="s">
        <v>43</v>
      </c>
      <c r="I3066" s="1" t="s">
        <v>44</v>
      </c>
      <c r="J3066" t="s">
        <v>82</v>
      </c>
      <c r="K3066" t="s">
        <v>83</v>
      </c>
      <c r="L3066" s="1" t="s">
        <v>2824</v>
      </c>
      <c r="M3066" s="1" t="s">
        <v>139</v>
      </c>
      <c r="N3066" s="1" t="s">
        <v>49</v>
      </c>
      <c r="O3066" s="1" t="s">
        <v>17008</v>
      </c>
      <c r="P3066" s="1" t="s">
        <v>17009</v>
      </c>
      <c r="Q3066">
        <v>81</v>
      </c>
      <c r="R3066">
        <v>21</v>
      </c>
      <c r="S3066">
        <v>60</v>
      </c>
      <c r="T3066">
        <v>15</v>
      </c>
      <c r="U3066">
        <v>6</v>
      </c>
      <c r="V3066">
        <v>120</v>
      </c>
      <c r="W3066" s="1" t="s">
        <v>259</v>
      </c>
      <c r="X3066" s="1" t="s">
        <v>260</v>
      </c>
      <c r="Y3066" s="1" t="s">
        <v>54</v>
      </c>
      <c r="Z3066">
        <v>10</v>
      </c>
      <c r="AA3066" s="2">
        <v>46077</v>
      </c>
      <c r="AB3066">
        <v>574255.73</v>
      </c>
      <c r="AC3066">
        <v>736235.52000000002</v>
      </c>
      <c r="AD3066">
        <v>46514714.130000003</v>
      </c>
      <c r="AE3066" s="1" t="s">
        <v>55</v>
      </c>
      <c r="AF3066" s="2">
        <v>46170</v>
      </c>
      <c r="AG3066" s="2">
        <v>46082</v>
      </c>
      <c r="AH3066" s="2"/>
      <c r="AI3066" s="1" t="s">
        <v>91</v>
      </c>
      <c r="AJ3066" s="1" t="s">
        <v>92</v>
      </c>
    </row>
    <row r="3067" spans="1:36">
      <c r="A3067" s="1" t="s">
        <v>17010</v>
      </c>
      <c r="B3067" s="1" t="s">
        <v>17011</v>
      </c>
      <c r="C3067" s="1" t="s">
        <v>17012</v>
      </c>
      <c r="D3067" s="1" t="s">
        <v>274</v>
      </c>
      <c r="E3067" s="1" t="s">
        <v>275</v>
      </c>
      <c r="F3067" s="1" t="s">
        <v>266</v>
      </c>
      <c r="G3067" s="1" t="s">
        <v>276</v>
      </c>
      <c r="H3067" s="1" t="s">
        <v>43</v>
      </c>
      <c r="I3067" s="1" t="s">
        <v>44</v>
      </c>
      <c r="J3067" t="s">
        <v>82</v>
      </c>
      <c r="K3067" t="s">
        <v>83</v>
      </c>
      <c r="L3067" s="1" t="s">
        <v>11555</v>
      </c>
      <c r="M3067" s="1" t="s">
        <v>114</v>
      </c>
      <c r="N3067" s="1" t="s">
        <v>69</v>
      </c>
      <c r="O3067" s="1" t="s">
        <v>17013</v>
      </c>
      <c r="P3067" s="1" t="s">
        <v>17014</v>
      </c>
      <c r="Q3067">
        <v>0</v>
      </c>
      <c r="R3067">
        <v>0</v>
      </c>
      <c r="S3067">
        <v>0</v>
      </c>
      <c r="T3067">
        <v>100</v>
      </c>
      <c r="U3067">
        <v>30</v>
      </c>
      <c r="V3067">
        <v>800</v>
      </c>
      <c r="W3067" s="1" t="s">
        <v>151</v>
      </c>
      <c r="X3067" s="1" t="s">
        <v>171</v>
      </c>
      <c r="Y3067" s="1" t="s">
        <v>153</v>
      </c>
      <c r="Z3067">
        <v>35</v>
      </c>
      <c r="AA3067" s="2">
        <v>45808</v>
      </c>
      <c r="AB3067">
        <v>694515.97</v>
      </c>
      <c r="AC3067">
        <v>1012927.54</v>
      </c>
      <c r="AD3067">
        <v>0</v>
      </c>
      <c r="AE3067" s="1" t="s">
        <v>55</v>
      </c>
      <c r="AF3067" s="2">
        <v>46142</v>
      </c>
      <c r="AG3067" s="2">
        <v>45819</v>
      </c>
      <c r="AH3067" s="2"/>
      <c r="AI3067" s="1" t="s">
        <v>56</v>
      </c>
      <c r="AJ3067" s="1" t="s">
        <v>57</v>
      </c>
    </row>
    <row r="3068" spans="1:36">
      <c r="A3068" s="1" t="s">
        <v>17015</v>
      </c>
      <c r="B3068" s="1" t="s">
        <v>17016</v>
      </c>
      <c r="C3068" s="1" t="s">
        <v>17017</v>
      </c>
      <c r="D3068" s="1" t="s">
        <v>145</v>
      </c>
      <c r="E3068" s="1" t="s">
        <v>146</v>
      </c>
      <c r="F3068" s="1" t="s">
        <v>41</v>
      </c>
      <c r="G3068" s="1" t="s">
        <v>786</v>
      </c>
      <c r="H3068" s="1" t="s">
        <v>43</v>
      </c>
      <c r="I3068" s="1" t="s">
        <v>44</v>
      </c>
      <c r="J3068" t="s">
        <v>45</v>
      </c>
      <c r="K3068" t="s">
        <v>46</v>
      </c>
      <c r="L3068" s="1" t="s">
        <v>9990</v>
      </c>
      <c r="M3068" s="1" t="s">
        <v>68</v>
      </c>
      <c r="N3068" s="1" t="s">
        <v>203</v>
      </c>
      <c r="O3068" s="1" t="s">
        <v>17018</v>
      </c>
      <c r="P3068" s="1" t="s">
        <v>17019</v>
      </c>
      <c r="Q3068">
        <v>239</v>
      </c>
      <c r="R3068">
        <v>81</v>
      </c>
      <c r="S3068">
        <v>158</v>
      </c>
      <c r="T3068">
        <v>25</v>
      </c>
      <c r="U3068">
        <v>10</v>
      </c>
      <c r="V3068">
        <v>250</v>
      </c>
      <c r="W3068" s="1" t="s">
        <v>181</v>
      </c>
      <c r="X3068" s="1" t="s">
        <v>182</v>
      </c>
      <c r="Y3068" s="1" t="s">
        <v>54</v>
      </c>
      <c r="Z3068">
        <v>11</v>
      </c>
      <c r="AA3068" s="2">
        <v>45875</v>
      </c>
      <c r="AB3068">
        <v>40762.660000000003</v>
      </c>
      <c r="AC3068">
        <v>59720.69</v>
      </c>
      <c r="AD3068">
        <v>9742275.7400000002</v>
      </c>
      <c r="AE3068" s="1" t="s">
        <v>55</v>
      </c>
      <c r="AF3068" s="2">
        <v>46181</v>
      </c>
      <c r="AG3068" s="2">
        <v>45888</v>
      </c>
      <c r="AH3068" s="2"/>
      <c r="AI3068" s="1" t="s">
        <v>91</v>
      </c>
      <c r="AJ3068" s="1" t="s">
        <v>92</v>
      </c>
    </row>
    <row r="3069" spans="1:36">
      <c r="A3069" s="1" t="s">
        <v>17020</v>
      </c>
      <c r="B3069" s="1" t="s">
        <v>17021</v>
      </c>
      <c r="C3069" s="1" t="s">
        <v>17022</v>
      </c>
      <c r="D3069" s="1" t="s">
        <v>521</v>
      </c>
      <c r="E3069" s="1" t="s">
        <v>243</v>
      </c>
      <c r="F3069" s="1" t="s">
        <v>244</v>
      </c>
      <c r="G3069" s="1" t="s">
        <v>245</v>
      </c>
      <c r="H3069" s="1" t="s">
        <v>43</v>
      </c>
      <c r="I3069" s="1" t="s">
        <v>44</v>
      </c>
      <c r="J3069" t="s">
        <v>65</v>
      </c>
      <c r="K3069" t="s">
        <v>66</v>
      </c>
      <c r="L3069" s="1" t="s">
        <v>17023</v>
      </c>
      <c r="M3069" s="1" t="s">
        <v>48</v>
      </c>
      <c r="N3069" s="1" t="s">
        <v>178</v>
      </c>
      <c r="O3069" s="1" t="s">
        <v>17024</v>
      </c>
      <c r="P3069" s="1" t="s">
        <v>17025</v>
      </c>
      <c r="Q3069">
        <v>493</v>
      </c>
      <c r="R3069">
        <v>37</v>
      </c>
      <c r="S3069">
        <v>456</v>
      </c>
      <c r="T3069">
        <v>75</v>
      </c>
      <c r="U3069">
        <v>22</v>
      </c>
      <c r="V3069">
        <v>450</v>
      </c>
      <c r="W3069" s="1" t="s">
        <v>52</v>
      </c>
      <c r="X3069" s="1" t="s">
        <v>53</v>
      </c>
      <c r="Y3069" s="1" t="s">
        <v>54</v>
      </c>
      <c r="Z3069">
        <v>5</v>
      </c>
      <c r="AA3069" s="2">
        <v>45889</v>
      </c>
      <c r="AB3069">
        <v>162064.59</v>
      </c>
      <c r="AC3069">
        <v>189241.91</v>
      </c>
      <c r="AD3069">
        <v>79897842.870000005</v>
      </c>
      <c r="AE3069" s="1" t="s">
        <v>55</v>
      </c>
      <c r="AF3069" s="2">
        <v>46169</v>
      </c>
      <c r="AG3069" s="2">
        <v>45902</v>
      </c>
      <c r="AH3069" s="2"/>
      <c r="AI3069" s="1" t="s">
        <v>410</v>
      </c>
      <c r="AJ3069" s="1" t="s">
        <v>92</v>
      </c>
    </row>
    <row r="3070" spans="1:36">
      <c r="A3070" s="1" t="s">
        <v>17026</v>
      </c>
      <c r="B3070" s="1" t="s">
        <v>17027</v>
      </c>
      <c r="C3070" s="1" t="s">
        <v>17028</v>
      </c>
      <c r="D3070" s="1" t="s">
        <v>121</v>
      </c>
      <c r="E3070" s="1" t="s">
        <v>122</v>
      </c>
      <c r="F3070" s="1" t="s">
        <v>123</v>
      </c>
      <c r="G3070" s="1" t="s">
        <v>124</v>
      </c>
      <c r="H3070" s="1" t="s">
        <v>43</v>
      </c>
      <c r="I3070" s="1" t="s">
        <v>44</v>
      </c>
      <c r="J3070" t="s">
        <v>82</v>
      </c>
      <c r="K3070" t="s">
        <v>83</v>
      </c>
      <c r="L3070" s="1" t="s">
        <v>2180</v>
      </c>
      <c r="M3070" s="1" t="s">
        <v>114</v>
      </c>
      <c r="N3070" s="1" t="s">
        <v>194</v>
      </c>
      <c r="O3070" s="1" t="s">
        <v>17029</v>
      </c>
      <c r="P3070" s="1" t="s">
        <v>17030</v>
      </c>
      <c r="Q3070">
        <v>592</v>
      </c>
      <c r="R3070">
        <v>230</v>
      </c>
      <c r="S3070">
        <v>362</v>
      </c>
      <c r="U3070">
        <v>30</v>
      </c>
      <c r="V3070">
        <v>1000</v>
      </c>
      <c r="W3070" s="1" t="s">
        <v>161</v>
      </c>
      <c r="X3070" s="1" t="s">
        <v>162</v>
      </c>
      <c r="Y3070" s="1" t="s">
        <v>54</v>
      </c>
      <c r="Z3070">
        <v>9</v>
      </c>
      <c r="AA3070" s="2">
        <v>45864</v>
      </c>
      <c r="AB3070">
        <v>389804.2</v>
      </c>
      <c r="AC3070">
        <v>499993.87</v>
      </c>
      <c r="AD3070">
        <v>230764086.40000001</v>
      </c>
      <c r="AE3070" s="1" t="s">
        <v>55</v>
      </c>
      <c r="AF3070" s="2">
        <v>46199</v>
      </c>
      <c r="AG3070" s="2">
        <v>45878</v>
      </c>
      <c r="AH3070" s="2"/>
      <c r="AI3070" s="1" t="s">
        <v>91</v>
      </c>
      <c r="AJ3070" s="1" t="s">
        <v>92</v>
      </c>
    </row>
    <row r="3071" spans="1:36">
      <c r="A3071" s="1" t="s">
        <v>17031</v>
      </c>
      <c r="B3071" s="1" t="s">
        <v>17032</v>
      </c>
      <c r="C3071" s="1" t="s">
        <v>17033</v>
      </c>
      <c r="D3071" s="1" t="s">
        <v>157</v>
      </c>
      <c r="E3071" s="1" t="s">
        <v>122</v>
      </c>
      <c r="F3071" s="1" t="s">
        <v>80</v>
      </c>
      <c r="G3071" s="1" t="s">
        <v>81</v>
      </c>
      <c r="H3071" s="1" t="s">
        <v>43</v>
      </c>
      <c r="I3071" s="1" t="s">
        <v>44</v>
      </c>
      <c r="J3071" t="s">
        <v>82</v>
      </c>
      <c r="K3071" t="s">
        <v>83</v>
      </c>
      <c r="L3071" s="1" t="s">
        <v>17034</v>
      </c>
      <c r="M3071" s="1" t="s">
        <v>85</v>
      </c>
      <c r="N3071" s="1" t="s">
        <v>69</v>
      </c>
      <c r="O3071" s="1" t="s">
        <v>17035</v>
      </c>
      <c r="P3071" s="1" t="s">
        <v>8493</v>
      </c>
      <c r="Q3071">
        <v>0</v>
      </c>
      <c r="R3071">
        <v>0</v>
      </c>
      <c r="S3071">
        <v>0</v>
      </c>
      <c r="T3071">
        <v>40</v>
      </c>
      <c r="U3071">
        <v>16</v>
      </c>
      <c r="V3071">
        <v>160</v>
      </c>
      <c r="W3071" s="1" t="s">
        <v>161</v>
      </c>
      <c r="X3071" s="1" t="s">
        <v>162</v>
      </c>
      <c r="Y3071" s="1" t="s">
        <v>54</v>
      </c>
      <c r="Z3071">
        <v>6</v>
      </c>
      <c r="AA3071" s="2">
        <v>46087</v>
      </c>
      <c r="AB3071">
        <v>518949.72</v>
      </c>
      <c r="AC3071">
        <v>612361.17000000004</v>
      </c>
      <c r="AD3071">
        <v>0</v>
      </c>
      <c r="AE3071" s="1" t="s">
        <v>55</v>
      </c>
      <c r="AF3071" s="2">
        <v>46164</v>
      </c>
      <c r="AG3071" s="2">
        <v>46093</v>
      </c>
      <c r="AH3071" s="2"/>
      <c r="AI3071" s="1" t="s">
        <v>56</v>
      </c>
      <c r="AJ3071" s="1" t="s">
        <v>57</v>
      </c>
    </row>
    <row r="3072" spans="1:36">
      <c r="A3072" s="1" t="s">
        <v>17036</v>
      </c>
      <c r="B3072" s="1" t="s">
        <v>17037</v>
      </c>
      <c r="C3072" s="1" t="s">
        <v>17038</v>
      </c>
      <c r="D3072" s="1" t="s">
        <v>1807</v>
      </c>
      <c r="E3072" s="1" t="s">
        <v>392</v>
      </c>
      <c r="F3072" s="1" t="s">
        <v>217</v>
      </c>
      <c r="G3072" s="1" t="s">
        <v>218</v>
      </c>
      <c r="H3072" s="1" t="s">
        <v>43</v>
      </c>
      <c r="I3072" s="1" t="s">
        <v>44</v>
      </c>
      <c r="J3072" t="s">
        <v>82</v>
      </c>
      <c r="K3072" t="s">
        <v>83</v>
      </c>
      <c r="L3072" s="1" t="s">
        <v>17039</v>
      </c>
      <c r="M3072" s="1" t="s">
        <v>114</v>
      </c>
      <c r="N3072" s="1" t="s">
        <v>178</v>
      </c>
      <c r="O3072" s="1" t="s">
        <v>17040</v>
      </c>
      <c r="P3072" s="1" t="s">
        <v>8538</v>
      </c>
      <c r="Q3072">
        <v>53</v>
      </c>
      <c r="R3072">
        <v>16</v>
      </c>
      <c r="S3072">
        <v>37</v>
      </c>
      <c r="T3072">
        <v>60</v>
      </c>
      <c r="U3072">
        <v>30</v>
      </c>
      <c r="V3072">
        <v>600</v>
      </c>
      <c r="W3072" s="1" t="s">
        <v>104</v>
      </c>
      <c r="X3072" s="1" t="s">
        <v>105</v>
      </c>
      <c r="Y3072" s="1" t="s">
        <v>54</v>
      </c>
      <c r="Z3072">
        <v>7</v>
      </c>
      <c r="AA3072" s="2">
        <v>46143</v>
      </c>
      <c r="AB3072">
        <v>93085.24</v>
      </c>
      <c r="AC3072">
        <v>119208.25</v>
      </c>
      <c r="AD3072">
        <v>4933517.72</v>
      </c>
      <c r="AE3072" s="1" t="s">
        <v>55</v>
      </c>
      <c r="AF3072" s="2">
        <v>46164</v>
      </c>
      <c r="AG3072" s="2">
        <v>46146</v>
      </c>
      <c r="AH3072" s="2"/>
      <c r="AI3072" s="1" t="s">
        <v>129</v>
      </c>
      <c r="AJ3072" s="1" t="s">
        <v>57</v>
      </c>
    </row>
    <row r="3073" spans="1:36">
      <c r="A3073" s="1" t="s">
        <v>17041</v>
      </c>
      <c r="B3073" s="1" t="s">
        <v>17042</v>
      </c>
      <c r="C3073" s="1" t="s">
        <v>17043</v>
      </c>
      <c r="D3073" s="1" t="s">
        <v>564</v>
      </c>
      <c r="E3073" s="1" t="s">
        <v>265</v>
      </c>
      <c r="F3073" s="1" t="s">
        <v>266</v>
      </c>
      <c r="G3073" s="1" t="s">
        <v>313</v>
      </c>
      <c r="H3073" s="1" t="s">
        <v>43</v>
      </c>
      <c r="I3073" s="1" t="s">
        <v>44</v>
      </c>
      <c r="J3073" t="s">
        <v>82</v>
      </c>
      <c r="K3073" t="s">
        <v>83</v>
      </c>
      <c r="L3073" s="1" t="s">
        <v>3409</v>
      </c>
      <c r="M3073" s="1" t="s">
        <v>168</v>
      </c>
      <c r="N3073" s="1" t="s">
        <v>101</v>
      </c>
      <c r="O3073" s="1" t="s">
        <v>17044</v>
      </c>
      <c r="P3073" s="1" t="s">
        <v>17045</v>
      </c>
      <c r="Q3073">
        <v>87</v>
      </c>
      <c r="R3073">
        <v>3</v>
      </c>
      <c r="S3073">
        <v>84</v>
      </c>
      <c r="T3073">
        <v>10</v>
      </c>
      <c r="U3073">
        <v>4</v>
      </c>
      <c r="V3073">
        <v>80</v>
      </c>
      <c r="W3073" s="1" t="s">
        <v>161</v>
      </c>
      <c r="X3073" s="1" t="s">
        <v>162</v>
      </c>
      <c r="Y3073" s="1" t="s">
        <v>54</v>
      </c>
      <c r="Z3073">
        <v>9</v>
      </c>
      <c r="AA3073" s="2">
        <v>45749</v>
      </c>
      <c r="AB3073">
        <v>110027.49</v>
      </c>
      <c r="AC3073">
        <v>159919.07999999999</v>
      </c>
      <c r="AD3073">
        <v>9572391.6300000008</v>
      </c>
      <c r="AE3073" s="1" t="s">
        <v>55</v>
      </c>
      <c r="AF3073" s="2">
        <v>46186</v>
      </c>
      <c r="AG3073" s="2">
        <v>45754</v>
      </c>
      <c r="AH3073" s="2"/>
      <c r="AI3073" s="1" t="s">
        <v>410</v>
      </c>
      <c r="AJ3073" s="1" t="s">
        <v>92</v>
      </c>
    </row>
    <row r="3074" spans="1:36">
      <c r="A3074" s="1" t="s">
        <v>17046</v>
      </c>
      <c r="B3074" s="1" t="s">
        <v>17047</v>
      </c>
      <c r="C3074" s="1" t="s">
        <v>17048</v>
      </c>
      <c r="D3074" s="1" t="s">
        <v>455</v>
      </c>
      <c r="E3074" s="1" t="s">
        <v>62</v>
      </c>
      <c r="F3074" s="1" t="s">
        <v>135</v>
      </c>
      <c r="G3074" s="1" t="s">
        <v>706</v>
      </c>
      <c r="H3074" s="1" t="s">
        <v>137</v>
      </c>
      <c r="I3074" s="1" t="s">
        <v>44</v>
      </c>
      <c r="J3074" t="s">
        <v>45</v>
      </c>
      <c r="K3074" t="s">
        <v>46</v>
      </c>
      <c r="L3074" s="1" t="s">
        <v>171</v>
      </c>
      <c r="M3074" s="1" t="s">
        <v>139</v>
      </c>
      <c r="N3074" s="1" t="s">
        <v>194</v>
      </c>
      <c r="O3074" s="1" t="s">
        <v>17049</v>
      </c>
      <c r="P3074" s="1" t="s">
        <v>17050</v>
      </c>
      <c r="Q3074">
        <v>43</v>
      </c>
      <c r="R3074">
        <v>3</v>
      </c>
      <c r="S3074">
        <v>40</v>
      </c>
      <c r="T3074">
        <v>50</v>
      </c>
      <c r="U3074">
        <v>20</v>
      </c>
      <c r="V3074">
        <v>500</v>
      </c>
      <c r="W3074" s="1" t="s">
        <v>52</v>
      </c>
      <c r="X3074" s="1" t="s">
        <v>53</v>
      </c>
      <c r="Y3074" s="1" t="s">
        <v>54</v>
      </c>
      <c r="Z3074">
        <v>8</v>
      </c>
      <c r="AA3074" s="2">
        <v>45913</v>
      </c>
      <c r="AB3074">
        <v>8781.18</v>
      </c>
      <c r="AC3074">
        <v>10863.14</v>
      </c>
      <c r="AD3074">
        <v>377590.74</v>
      </c>
      <c r="AE3074" s="1" t="s">
        <v>55</v>
      </c>
      <c r="AF3074" s="2">
        <v>46158</v>
      </c>
      <c r="AG3074" s="2">
        <v>45923</v>
      </c>
      <c r="AH3074" s="2">
        <v>46767</v>
      </c>
      <c r="AI3074" s="1" t="s">
        <v>129</v>
      </c>
      <c r="AJ3074" s="1" t="s">
        <v>57</v>
      </c>
    </row>
    <row r="3075" spans="1:36">
      <c r="A3075" s="1" t="s">
        <v>17051</v>
      </c>
      <c r="B3075" s="1" t="s">
        <v>17052</v>
      </c>
      <c r="C3075" s="1" t="s">
        <v>17053</v>
      </c>
      <c r="D3075" s="1" t="s">
        <v>844</v>
      </c>
      <c r="E3075" s="1" t="s">
        <v>275</v>
      </c>
      <c r="F3075" s="1" t="s">
        <v>622</v>
      </c>
      <c r="G3075" s="1" t="s">
        <v>693</v>
      </c>
      <c r="H3075" s="1" t="s">
        <v>43</v>
      </c>
      <c r="I3075" s="1" t="s">
        <v>44</v>
      </c>
      <c r="J3075" t="s">
        <v>45</v>
      </c>
      <c r="K3075" t="s">
        <v>46</v>
      </c>
      <c r="L3075" s="1" t="s">
        <v>12502</v>
      </c>
      <c r="M3075" s="1" t="s">
        <v>114</v>
      </c>
      <c r="N3075" s="1" t="s">
        <v>194</v>
      </c>
      <c r="O3075" s="1" t="s">
        <v>17054</v>
      </c>
      <c r="P3075" s="1" t="s">
        <v>17055</v>
      </c>
      <c r="Q3075">
        <v>-3</v>
      </c>
      <c r="R3075">
        <v>81</v>
      </c>
      <c r="S3075">
        <v>128</v>
      </c>
      <c r="T3075">
        <v>25</v>
      </c>
      <c r="U3075">
        <v>10</v>
      </c>
      <c r="V3075">
        <v>250</v>
      </c>
      <c r="W3075" s="1" t="s">
        <v>72</v>
      </c>
      <c r="X3075" s="1" t="s">
        <v>73</v>
      </c>
      <c r="Y3075" s="1" t="s">
        <v>74</v>
      </c>
      <c r="Z3075">
        <v>18</v>
      </c>
      <c r="AA3075" s="2">
        <v>45840</v>
      </c>
      <c r="AB3075">
        <v>176425.73</v>
      </c>
      <c r="AC3075">
        <v>227285.31</v>
      </c>
      <c r="AD3075">
        <v>36872977.57</v>
      </c>
      <c r="AE3075" s="1" t="s">
        <v>55</v>
      </c>
      <c r="AF3075" s="2">
        <v>46171</v>
      </c>
      <c r="AG3075" s="2">
        <v>45854</v>
      </c>
      <c r="AH3075" s="2"/>
      <c r="AI3075" s="1" t="s">
        <v>91</v>
      </c>
      <c r="AJ3075" s="1" t="s">
        <v>92</v>
      </c>
    </row>
    <row r="3076" spans="1:36">
      <c r="A3076" s="1" t="s">
        <v>17056</v>
      </c>
      <c r="B3076" s="1" t="s">
        <v>17057</v>
      </c>
      <c r="C3076" s="1" t="s">
        <v>17058</v>
      </c>
      <c r="D3076" s="1" t="s">
        <v>426</v>
      </c>
      <c r="E3076" s="1" t="s">
        <v>146</v>
      </c>
      <c r="F3076" s="1" t="s">
        <v>266</v>
      </c>
      <c r="G3076" s="1" t="s">
        <v>267</v>
      </c>
      <c r="H3076" s="1" t="s">
        <v>43</v>
      </c>
      <c r="I3076" s="1" t="s">
        <v>44</v>
      </c>
      <c r="J3076" t="s">
        <v>45</v>
      </c>
      <c r="K3076" t="s">
        <v>46</v>
      </c>
      <c r="L3076" s="1" t="s">
        <v>17059</v>
      </c>
      <c r="M3076" s="1" t="s">
        <v>114</v>
      </c>
      <c r="N3076" s="1" t="s">
        <v>236</v>
      </c>
      <c r="O3076" s="1" t="s">
        <v>17060</v>
      </c>
      <c r="P3076" s="1" t="s">
        <v>17061</v>
      </c>
      <c r="Q3076">
        <v>45</v>
      </c>
      <c r="R3076">
        <v>14</v>
      </c>
      <c r="S3076">
        <v>31</v>
      </c>
      <c r="T3076">
        <v>100</v>
      </c>
      <c r="U3076">
        <v>50</v>
      </c>
      <c r="V3076">
        <v>1000</v>
      </c>
      <c r="W3076" s="1" t="s">
        <v>259</v>
      </c>
      <c r="X3076" s="1" t="s">
        <v>260</v>
      </c>
      <c r="Y3076" s="1" t="s">
        <v>54</v>
      </c>
      <c r="Z3076">
        <v>9</v>
      </c>
      <c r="AA3076" s="2">
        <v>45869</v>
      </c>
      <c r="AB3076">
        <v>687801.61</v>
      </c>
      <c r="AC3076">
        <v>966679.52</v>
      </c>
      <c r="AD3076">
        <v>30951072.449999999</v>
      </c>
      <c r="AE3076" s="1" t="s">
        <v>55</v>
      </c>
      <c r="AF3076" s="2">
        <v>46145</v>
      </c>
      <c r="AG3076" s="2">
        <v>45876</v>
      </c>
      <c r="AH3076" s="2"/>
      <c r="AI3076" s="1" t="s">
        <v>129</v>
      </c>
      <c r="AJ3076" s="1" t="s">
        <v>57</v>
      </c>
    </row>
    <row r="3077" spans="1:36">
      <c r="A3077" s="1" t="s">
        <v>17062</v>
      </c>
      <c r="B3077" s="1" t="s">
        <v>17063</v>
      </c>
      <c r="C3077" s="1" t="s">
        <v>17064</v>
      </c>
      <c r="D3077" s="1" t="s">
        <v>785</v>
      </c>
      <c r="E3077" s="1" t="s">
        <v>146</v>
      </c>
      <c r="F3077" s="1" t="s">
        <v>41</v>
      </c>
      <c r="G3077" s="1" t="s">
        <v>786</v>
      </c>
      <c r="H3077" s="1" t="s">
        <v>43</v>
      </c>
      <c r="I3077" s="1" t="s">
        <v>44</v>
      </c>
      <c r="J3077" t="s">
        <v>45</v>
      </c>
      <c r="K3077" t="s">
        <v>46</v>
      </c>
      <c r="L3077" s="1" t="s">
        <v>8607</v>
      </c>
      <c r="M3077" s="1" t="s">
        <v>168</v>
      </c>
      <c r="N3077" s="1" t="s">
        <v>194</v>
      </c>
      <c r="O3077" s="1" t="s">
        <v>17065</v>
      </c>
      <c r="P3077" s="1" t="s">
        <v>12588</v>
      </c>
      <c r="Q3077">
        <v>78</v>
      </c>
      <c r="R3077">
        <v>2</v>
      </c>
      <c r="S3077">
        <v>76</v>
      </c>
      <c r="T3077">
        <v>15</v>
      </c>
      <c r="U3077">
        <v>6</v>
      </c>
      <c r="V3077">
        <v>90</v>
      </c>
      <c r="W3077" s="1" t="s">
        <v>249</v>
      </c>
      <c r="X3077" s="1" t="s">
        <v>375</v>
      </c>
      <c r="Y3077" s="1" t="s">
        <v>54</v>
      </c>
      <c r="Z3077">
        <v>8</v>
      </c>
      <c r="AA3077" s="2">
        <v>45677</v>
      </c>
      <c r="AB3077">
        <v>165756.57999999999</v>
      </c>
      <c r="AC3077">
        <v>213072.08</v>
      </c>
      <c r="AD3077">
        <v>12929013.24</v>
      </c>
      <c r="AE3077" s="1" t="s">
        <v>55</v>
      </c>
      <c r="AF3077" s="2">
        <v>46188</v>
      </c>
      <c r="AG3077" s="2">
        <v>45688</v>
      </c>
      <c r="AH3077" s="2"/>
      <c r="AI3077" s="1" t="s">
        <v>91</v>
      </c>
      <c r="AJ3077" s="1" t="s">
        <v>92</v>
      </c>
    </row>
    <row r="3078" spans="1:36">
      <c r="A3078" s="1" t="s">
        <v>17066</v>
      </c>
      <c r="B3078" s="1" t="s">
        <v>17067</v>
      </c>
      <c r="C3078" s="1" t="s">
        <v>17068</v>
      </c>
      <c r="D3078" s="1" t="s">
        <v>613</v>
      </c>
      <c r="E3078" s="1" t="s">
        <v>40</v>
      </c>
      <c r="F3078" s="1" t="s">
        <v>97</v>
      </c>
      <c r="G3078" s="1" t="s">
        <v>98</v>
      </c>
      <c r="H3078" s="1" t="s">
        <v>43</v>
      </c>
      <c r="I3078" s="1" t="s">
        <v>44</v>
      </c>
      <c r="J3078" t="s">
        <v>82</v>
      </c>
      <c r="K3078" t="s">
        <v>83</v>
      </c>
      <c r="L3078" s="1" t="s">
        <v>800</v>
      </c>
      <c r="M3078" s="1" t="s">
        <v>48</v>
      </c>
      <c r="N3078" s="1" t="s">
        <v>178</v>
      </c>
      <c r="O3078" s="1" t="s">
        <v>17069</v>
      </c>
      <c r="P3078" s="1" t="s">
        <v>17070</v>
      </c>
      <c r="Q3078">
        <v>68</v>
      </c>
      <c r="R3078">
        <v>19</v>
      </c>
      <c r="S3078">
        <v>49</v>
      </c>
      <c r="T3078">
        <v>50</v>
      </c>
      <c r="U3078">
        <v>20</v>
      </c>
      <c r="V3078">
        <v>300</v>
      </c>
      <c r="W3078" s="1" t="s">
        <v>161</v>
      </c>
      <c r="X3078" s="1" t="s">
        <v>162</v>
      </c>
      <c r="Y3078" s="1" t="s">
        <v>54</v>
      </c>
      <c r="Z3078">
        <v>4</v>
      </c>
      <c r="AA3078" s="2">
        <v>46043</v>
      </c>
      <c r="AB3078">
        <v>217540.82</v>
      </c>
      <c r="AC3078">
        <v>317357.26</v>
      </c>
      <c r="AD3078">
        <v>14792775.76</v>
      </c>
      <c r="AE3078" s="1" t="s">
        <v>55</v>
      </c>
      <c r="AF3078" s="2">
        <v>46194</v>
      </c>
      <c r="AG3078" s="2">
        <v>46058</v>
      </c>
      <c r="AH3078" s="2"/>
      <c r="AI3078" s="1" t="s">
        <v>91</v>
      </c>
      <c r="AJ3078" s="1" t="s">
        <v>92</v>
      </c>
    </row>
    <row r="3079" spans="1:36">
      <c r="A3079" s="1" t="s">
        <v>17071</v>
      </c>
      <c r="B3079" s="1" t="s">
        <v>17072</v>
      </c>
      <c r="C3079" s="1" t="s">
        <v>17073</v>
      </c>
      <c r="D3079" s="1" t="s">
        <v>713</v>
      </c>
      <c r="E3079" s="1" t="s">
        <v>714</v>
      </c>
      <c r="F3079" s="1" t="s">
        <v>97</v>
      </c>
      <c r="G3079" s="1" t="s">
        <v>1110</v>
      </c>
      <c r="H3079" s="1" t="s">
        <v>43</v>
      </c>
      <c r="I3079" s="1" t="s">
        <v>44</v>
      </c>
      <c r="J3079" t="s">
        <v>45</v>
      </c>
      <c r="K3079" t="s">
        <v>46</v>
      </c>
      <c r="L3079" s="1" t="s">
        <v>16280</v>
      </c>
      <c r="M3079" s="1" t="s">
        <v>100</v>
      </c>
      <c r="N3079" s="1" t="s">
        <v>236</v>
      </c>
      <c r="O3079" s="1" t="s">
        <v>17074</v>
      </c>
      <c r="P3079" s="1" t="s">
        <v>17075</v>
      </c>
      <c r="Q3079">
        <v>311</v>
      </c>
      <c r="R3079">
        <v>83</v>
      </c>
      <c r="S3079">
        <v>228</v>
      </c>
      <c r="T3079">
        <v>100</v>
      </c>
      <c r="U3079">
        <v>30</v>
      </c>
      <c r="V3079">
        <v>1000</v>
      </c>
      <c r="W3079" s="1" t="s">
        <v>249</v>
      </c>
      <c r="X3079" s="1" t="s">
        <v>375</v>
      </c>
      <c r="Y3079" s="1" t="s">
        <v>54</v>
      </c>
      <c r="Z3079">
        <v>4</v>
      </c>
      <c r="AA3079" s="2">
        <v>45797</v>
      </c>
      <c r="AB3079">
        <v>125975.29</v>
      </c>
      <c r="AC3079">
        <v>149088.82999999999</v>
      </c>
      <c r="AD3079">
        <v>39178315.189999998</v>
      </c>
      <c r="AE3079" s="1" t="s">
        <v>55</v>
      </c>
      <c r="AF3079" s="2">
        <v>46172</v>
      </c>
      <c r="AG3079" s="2">
        <v>45807</v>
      </c>
      <c r="AH3079" s="2"/>
      <c r="AI3079" s="1" t="s">
        <v>91</v>
      </c>
      <c r="AJ3079" s="1" t="s">
        <v>92</v>
      </c>
    </row>
    <row r="3080" spans="1:36">
      <c r="A3080" s="1" t="s">
        <v>17076</v>
      </c>
      <c r="B3080" s="1" t="s">
        <v>17077</v>
      </c>
      <c r="C3080" s="1" t="s">
        <v>17078</v>
      </c>
      <c r="D3080" s="1" t="s">
        <v>894</v>
      </c>
      <c r="E3080" s="1" t="s">
        <v>275</v>
      </c>
      <c r="F3080" s="1" t="s">
        <v>622</v>
      </c>
      <c r="G3080" s="1" t="s">
        <v>623</v>
      </c>
      <c r="H3080" s="1" t="s">
        <v>43</v>
      </c>
      <c r="I3080" s="1" t="s">
        <v>44</v>
      </c>
      <c r="J3080" t="s">
        <v>82</v>
      </c>
      <c r="K3080" t="s">
        <v>83</v>
      </c>
      <c r="L3080" s="1" t="s">
        <v>17079</v>
      </c>
      <c r="M3080" s="1" t="s">
        <v>126</v>
      </c>
      <c r="N3080" s="1" t="s">
        <v>69</v>
      </c>
      <c r="O3080" s="1" t="s">
        <v>17080</v>
      </c>
      <c r="P3080" s="1" t="s">
        <v>17081</v>
      </c>
      <c r="Q3080">
        <v>19</v>
      </c>
      <c r="R3080">
        <v>4</v>
      </c>
      <c r="S3080">
        <v>15</v>
      </c>
      <c r="T3080">
        <v>10</v>
      </c>
      <c r="U3080">
        <v>4</v>
      </c>
      <c r="V3080">
        <v>100</v>
      </c>
      <c r="W3080" s="1" t="s">
        <v>88</v>
      </c>
      <c r="X3080" s="1" t="s">
        <v>89</v>
      </c>
      <c r="Y3080" s="1" t="s">
        <v>90</v>
      </c>
      <c r="Z3080">
        <v>29</v>
      </c>
      <c r="AA3080" s="2">
        <v>45827</v>
      </c>
      <c r="AB3080">
        <v>854106.61</v>
      </c>
      <c r="AC3080">
        <v>1022174.55</v>
      </c>
      <c r="AD3080">
        <v>16228025.59</v>
      </c>
      <c r="AE3080" s="1" t="s">
        <v>55</v>
      </c>
      <c r="AF3080" s="2">
        <v>46158</v>
      </c>
      <c r="AG3080" s="2">
        <v>45835</v>
      </c>
      <c r="AH3080" s="2"/>
      <c r="AI3080" s="1" t="s">
        <v>91</v>
      </c>
      <c r="AJ3080" s="1" t="s">
        <v>92</v>
      </c>
    </row>
    <row r="3081" spans="1:36">
      <c r="A3081" s="1" t="s">
        <v>17082</v>
      </c>
      <c r="B3081" s="1" t="s">
        <v>17083</v>
      </c>
      <c r="C3081" s="1" t="s">
        <v>17084</v>
      </c>
      <c r="D3081" s="1" t="s">
        <v>303</v>
      </c>
      <c r="E3081" s="1" t="s">
        <v>146</v>
      </c>
      <c r="F3081" s="1" t="s">
        <v>63</v>
      </c>
      <c r="G3081" s="1" t="s">
        <v>384</v>
      </c>
      <c r="H3081" s="1" t="s">
        <v>43</v>
      </c>
      <c r="I3081" s="1" t="s">
        <v>44</v>
      </c>
      <c r="J3081" t="s">
        <v>45</v>
      </c>
      <c r="K3081" t="s">
        <v>46</v>
      </c>
      <c r="L3081" s="1" t="s">
        <v>3176</v>
      </c>
      <c r="M3081" s="1" t="s">
        <v>126</v>
      </c>
      <c r="N3081" s="1" t="s">
        <v>49</v>
      </c>
      <c r="O3081" s="1" t="s">
        <v>17085</v>
      </c>
      <c r="P3081" s="1" t="s">
        <v>17086</v>
      </c>
      <c r="Q3081">
        <v>3</v>
      </c>
      <c r="R3081">
        <v>1</v>
      </c>
      <c r="S3081">
        <v>2</v>
      </c>
      <c r="T3081">
        <v>20</v>
      </c>
      <c r="U3081">
        <v>8</v>
      </c>
      <c r="V3081">
        <v>80</v>
      </c>
      <c r="W3081" s="1" t="s">
        <v>259</v>
      </c>
      <c r="X3081" s="1" t="s">
        <v>260</v>
      </c>
      <c r="Y3081" s="1" t="s">
        <v>54</v>
      </c>
      <c r="Z3081">
        <v>9</v>
      </c>
      <c r="AA3081" s="2">
        <v>46026</v>
      </c>
      <c r="AB3081">
        <v>107326.73</v>
      </c>
      <c r="AC3081">
        <v>154261.53</v>
      </c>
      <c r="AD3081">
        <v>321980.19</v>
      </c>
      <c r="AE3081" s="1" t="s">
        <v>55</v>
      </c>
      <c r="AF3081" s="2">
        <v>46186</v>
      </c>
      <c r="AG3081" s="2">
        <v>46028</v>
      </c>
      <c r="AH3081" s="2">
        <v>46206</v>
      </c>
      <c r="AI3081" s="1" t="s">
        <v>129</v>
      </c>
      <c r="AJ3081" s="1" t="s">
        <v>57</v>
      </c>
    </row>
    <row r="3082" spans="1:36">
      <c r="A3082" s="1" t="s">
        <v>17087</v>
      </c>
      <c r="B3082" s="1" t="s">
        <v>17088</v>
      </c>
      <c r="C3082" s="1" t="s">
        <v>17089</v>
      </c>
      <c r="D3082" s="1" t="s">
        <v>621</v>
      </c>
      <c r="E3082" s="1" t="s">
        <v>265</v>
      </c>
      <c r="F3082" s="1" t="s">
        <v>622</v>
      </c>
      <c r="G3082" s="1" t="s">
        <v>747</v>
      </c>
      <c r="H3082" s="1" t="s">
        <v>43</v>
      </c>
      <c r="I3082" s="1" t="s">
        <v>44</v>
      </c>
      <c r="J3082" t="s">
        <v>82</v>
      </c>
      <c r="K3082" t="s">
        <v>83</v>
      </c>
      <c r="L3082" s="1" t="s">
        <v>2860</v>
      </c>
      <c r="M3082" s="1" t="s">
        <v>100</v>
      </c>
      <c r="N3082" s="1" t="s">
        <v>278</v>
      </c>
      <c r="O3082" s="1" t="s">
        <v>17090</v>
      </c>
      <c r="P3082" s="1" t="s">
        <v>10682</v>
      </c>
      <c r="Q3082">
        <v>0</v>
      </c>
      <c r="R3082">
        <v>0</v>
      </c>
      <c r="S3082">
        <v>0</v>
      </c>
      <c r="T3082">
        <v>100</v>
      </c>
      <c r="U3082">
        <v>50</v>
      </c>
      <c r="V3082">
        <v>400</v>
      </c>
      <c r="W3082" s="1" t="s">
        <v>308</v>
      </c>
      <c r="X3082" s="1" t="s">
        <v>309</v>
      </c>
      <c r="Y3082" s="1" t="s">
        <v>74</v>
      </c>
      <c r="Z3082">
        <v>22</v>
      </c>
      <c r="AA3082" s="2">
        <v>46096</v>
      </c>
      <c r="AB3082">
        <v>292005.82</v>
      </c>
      <c r="AC3082">
        <v>429650.03</v>
      </c>
      <c r="AD3082">
        <v>0</v>
      </c>
      <c r="AE3082" s="1" t="s">
        <v>55</v>
      </c>
      <c r="AF3082" s="2">
        <v>46183</v>
      </c>
      <c r="AG3082" s="2">
        <v>46104</v>
      </c>
      <c r="AH3082" s="2"/>
      <c r="AI3082" s="1" t="s">
        <v>56</v>
      </c>
      <c r="AJ3082" s="1" t="s">
        <v>57</v>
      </c>
    </row>
    <row r="3083" spans="1:36">
      <c r="A3083" s="1" t="s">
        <v>17091</v>
      </c>
      <c r="B3083" s="1" t="s">
        <v>17092</v>
      </c>
      <c r="C3083" s="1" t="s">
        <v>17093</v>
      </c>
      <c r="D3083" s="1" t="s">
        <v>284</v>
      </c>
      <c r="E3083" s="1" t="s">
        <v>186</v>
      </c>
      <c r="F3083" s="1" t="s">
        <v>80</v>
      </c>
      <c r="G3083" s="1" t="s">
        <v>81</v>
      </c>
      <c r="H3083" s="1" t="s">
        <v>43</v>
      </c>
      <c r="I3083" s="1" t="s">
        <v>44</v>
      </c>
      <c r="J3083" t="s">
        <v>82</v>
      </c>
      <c r="K3083" t="s">
        <v>83</v>
      </c>
      <c r="L3083" s="1" t="s">
        <v>5023</v>
      </c>
      <c r="M3083" s="1" t="s">
        <v>48</v>
      </c>
      <c r="N3083" s="1" t="s">
        <v>49</v>
      </c>
      <c r="O3083" s="1" t="s">
        <v>17094</v>
      </c>
      <c r="P3083" s="1" t="s">
        <v>17095</v>
      </c>
      <c r="Q3083">
        <v>151</v>
      </c>
      <c r="R3083">
        <v>23</v>
      </c>
      <c r="S3083">
        <v>128</v>
      </c>
      <c r="T3083">
        <v>50</v>
      </c>
      <c r="U3083">
        <v>15</v>
      </c>
      <c r="V3083">
        <v>200</v>
      </c>
      <c r="W3083" s="1" t="s">
        <v>308</v>
      </c>
      <c r="X3083" s="1" t="s">
        <v>309</v>
      </c>
      <c r="Y3083" s="1" t="s">
        <v>74</v>
      </c>
      <c r="Z3083">
        <v>19</v>
      </c>
      <c r="AA3083" s="2">
        <v>45922</v>
      </c>
      <c r="AB3083">
        <v>668356.53</v>
      </c>
      <c r="AC3083">
        <v>845321.22</v>
      </c>
      <c r="AD3083">
        <v>100921836</v>
      </c>
      <c r="AE3083" s="1" t="s">
        <v>55</v>
      </c>
      <c r="AF3083" s="2">
        <v>46161</v>
      </c>
      <c r="AG3083" s="2">
        <v>45927</v>
      </c>
      <c r="AH3083" s="2"/>
      <c r="AI3083" s="1" t="s">
        <v>91</v>
      </c>
      <c r="AJ3083" s="1" t="s">
        <v>92</v>
      </c>
    </row>
    <row r="3084" spans="1:36">
      <c r="A3084" s="1" t="s">
        <v>17096</v>
      </c>
      <c r="B3084" s="1" t="s">
        <v>17097</v>
      </c>
      <c r="C3084" s="1" t="s">
        <v>17098</v>
      </c>
      <c r="D3084" s="1" t="s">
        <v>1009</v>
      </c>
      <c r="E3084" s="1" t="s">
        <v>186</v>
      </c>
      <c r="F3084" s="1" t="s">
        <v>363</v>
      </c>
      <c r="G3084" s="1" t="s">
        <v>364</v>
      </c>
      <c r="H3084" s="1" t="s">
        <v>43</v>
      </c>
      <c r="I3084" s="1" t="s">
        <v>44</v>
      </c>
      <c r="J3084" t="s">
        <v>45</v>
      </c>
      <c r="K3084" t="s">
        <v>46</v>
      </c>
      <c r="L3084" s="1" t="s">
        <v>171</v>
      </c>
      <c r="M3084" s="1" t="s">
        <v>139</v>
      </c>
      <c r="N3084" s="1" t="s">
        <v>178</v>
      </c>
      <c r="O3084" s="1" t="s">
        <v>17099</v>
      </c>
      <c r="P3084" s="1" t="s">
        <v>17100</v>
      </c>
      <c r="Q3084">
        <v>167</v>
      </c>
      <c r="R3084">
        <v>26</v>
      </c>
      <c r="S3084">
        <v>141</v>
      </c>
      <c r="T3084">
        <v>40</v>
      </c>
      <c r="U3084">
        <v>16</v>
      </c>
      <c r="V3084">
        <v>320</v>
      </c>
      <c r="W3084" s="1" t="s">
        <v>151</v>
      </c>
      <c r="X3084" s="1" t="s">
        <v>152</v>
      </c>
      <c r="Y3084" s="1" t="s">
        <v>153</v>
      </c>
      <c r="Z3084">
        <v>33</v>
      </c>
      <c r="AA3084" s="2">
        <v>45692</v>
      </c>
      <c r="AB3084">
        <v>27848.66</v>
      </c>
      <c r="AC3084">
        <v>32454.98</v>
      </c>
      <c r="AD3084">
        <v>4650726.22</v>
      </c>
      <c r="AE3084" s="1" t="s">
        <v>55</v>
      </c>
      <c r="AF3084" s="2">
        <v>46169</v>
      </c>
      <c r="AG3084" s="2">
        <v>45696</v>
      </c>
      <c r="AH3084" s="2"/>
      <c r="AI3084" s="1" t="s">
        <v>91</v>
      </c>
      <c r="AJ3084" s="1" t="s">
        <v>92</v>
      </c>
    </row>
    <row r="3085" spans="1:36">
      <c r="A3085" s="1" t="s">
        <v>17101</v>
      </c>
      <c r="B3085" s="1" t="s">
        <v>17102</v>
      </c>
      <c r="C3085" s="1" t="s">
        <v>17103</v>
      </c>
      <c r="D3085" s="1" t="s">
        <v>1807</v>
      </c>
      <c r="E3085" s="1" t="s">
        <v>392</v>
      </c>
      <c r="F3085" s="1" t="s">
        <v>217</v>
      </c>
      <c r="G3085" s="1" t="s">
        <v>487</v>
      </c>
      <c r="H3085" s="1" t="s">
        <v>43</v>
      </c>
      <c r="I3085" s="1" t="s">
        <v>44</v>
      </c>
      <c r="J3085" t="s">
        <v>65</v>
      </c>
      <c r="K3085" t="s">
        <v>66</v>
      </c>
      <c r="L3085" s="1" t="s">
        <v>16227</v>
      </c>
      <c r="M3085" s="1" t="s">
        <v>48</v>
      </c>
      <c r="N3085" s="1" t="s">
        <v>115</v>
      </c>
      <c r="O3085" s="1" t="s">
        <v>17104</v>
      </c>
      <c r="P3085" s="1" t="s">
        <v>12634</v>
      </c>
      <c r="Q3085">
        <v>65</v>
      </c>
      <c r="R3085">
        <v>11</v>
      </c>
      <c r="S3085">
        <v>54</v>
      </c>
      <c r="T3085">
        <v>15</v>
      </c>
      <c r="U3085">
        <v>7</v>
      </c>
      <c r="V3085">
        <v>120</v>
      </c>
      <c r="W3085" s="1" t="s">
        <v>181</v>
      </c>
      <c r="X3085" s="1" t="s">
        <v>182</v>
      </c>
      <c r="Y3085" s="1" t="s">
        <v>54</v>
      </c>
      <c r="Z3085">
        <v>10</v>
      </c>
      <c r="AA3085" s="2">
        <v>46128</v>
      </c>
      <c r="AB3085">
        <v>474552.13</v>
      </c>
      <c r="AC3085">
        <v>602384.21</v>
      </c>
      <c r="AD3085">
        <v>30845888.449999999</v>
      </c>
      <c r="AE3085" s="1" t="s">
        <v>55</v>
      </c>
      <c r="AF3085" s="2">
        <v>46175</v>
      </c>
      <c r="AG3085" s="2">
        <v>46135</v>
      </c>
      <c r="AH3085" s="2"/>
      <c r="AI3085" s="1" t="s">
        <v>91</v>
      </c>
      <c r="AJ3085" s="1" t="s">
        <v>92</v>
      </c>
    </row>
    <row r="3086" spans="1:36">
      <c r="A3086" s="1" t="s">
        <v>17105</v>
      </c>
      <c r="B3086" s="1" t="s">
        <v>17106</v>
      </c>
      <c r="C3086" s="1" t="s">
        <v>17107</v>
      </c>
      <c r="D3086" s="1" t="s">
        <v>39</v>
      </c>
      <c r="E3086" s="1" t="s">
        <v>40</v>
      </c>
      <c r="F3086" s="1" t="s">
        <v>41</v>
      </c>
      <c r="G3086" s="1" t="s">
        <v>147</v>
      </c>
      <c r="H3086" s="1" t="s">
        <v>43</v>
      </c>
      <c r="I3086" s="1" t="s">
        <v>44</v>
      </c>
      <c r="J3086" t="s">
        <v>45</v>
      </c>
      <c r="K3086" t="s">
        <v>46</v>
      </c>
      <c r="L3086" s="1" t="s">
        <v>11499</v>
      </c>
      <c r="M3086" s="1" t="s">
        <v>168</v>
      </c>
      <c r="N3086" s="1" t="s">
        <v>115</v>
      </c>
      <c r="O3086" s="1" t="s">
        <v>17108</v>
      </c>
      <c r="P3086" s="1" t="s">
        <v>17109</v>
      </c>
      <c r="Q3086">
        <v>126</v>
      </c>
      <c r="R3086">
        <v>35</v>
      </c>
      <c r="S3086">
        <v>91</v>
      </c>
      <c r="T3086">
        <v>75</v>
      </c>
      <c r="U3086">
        <v>22</v>
      </c>
      <c r="V3086">
        <v>450</v>
      </c>
      <c r="W3086" s="1" t="s">
        <v>72</v>
      </c>
      <c r="X3086" s="1" t="s">
        <v>73</v>
      </c>
      <c r="Y3086" s="1" t="s">
        <v>74</v>
      </c>
      <c r="Z3086">
        <v>16</v>
      </c>
      <c r="AA3086" s="2">
        <v>45887</v>
      </c>
      <c r="AB3086">
        <v>70899.22</v>
      </c>
      <c r="AC3086">
        <v>88663</v>
      </c>
      <c r="AD3086">
        <v>8933301.7200000007</v>
      </c>
      <c r="AE3086" s="1" t="s">
        <v>55</v>
      </c>
      <c r="AF3086" s="2">
        <v>46159</v>
      </c>
      <c r="AG3086" s="2">
        <v>45898</v>
      </c>
      <c r="AH3086" s="2"/>
      <c r="AI3086" s="1" t="s">
        <v>91</v>
      </c>
      <c r="AJ3086" s="1" t="s">
        <v>92</v>
      </c>
    </row>
    <row r="3087" spans="1:36">
      <c r="A3087" s="1" t="s">
        <v>17110</v>
      </c>
      <c r="B3087" s="1" t="s">
        <v>17111</v>
      </c>
      <c r="C3087" s="1" t="s">
        <v>17112</v>
      </c>
      <c r="D3087" s="1" t="s">
        <v>977</v>
      </c>
      <c r="E3087" s="1" t="s">
        <v>978</v>
      </c>
      <c r="F3087" s="1" t="s">
        <v>97</v>
      </c>
      <c r="G3087" s="1" t="s">
        <v>98</v>
      </c>
      <c r="H3087" s="1" t="s">
        <v>43</v>
      </c>
      <c r="I3087" s="1" t="s">
        <v>44</v>
      </c>
      <c r="J3087" t="s">
        <v>45</v>
      </c>
      <c r="K3087" t="s">
        <v>46</v>
      </c>
      <c r="L3087" s="1" t="s">
        <v>17113</v>
      </c>
      <c r="M3087" s="1" t="s">
        <v>139</v>
      </c>
      <c r="N3087" s="1" t="s">
        <v>236</v>
      </c>
      <c r="O3087" s="1" t="s">
        <v>17114</v>
      </c>
      <c r="P3087" s="1" t="s">
        <v>17115</v>
      </c>
      <c r="Q3087">
        <v>116</v>
      </c>
      <c r="R3087">
        <v>43</v>
      </c>
      <c r="S3087">
        <v>73</v>
      </c>
      <c r="T3087">
        <v>40</v>
      </c>
      <c r="U3087">
        <v>12</v>
      </c>
      <c r="V3087">
        <v>240</v>
      </c>
      <c r="W3087" s="1" t="s">
        <v>52</v>
      </c>
      <c r="X3087" s="1" t="s">
        <v>53</v>
      </c>
      <c r="Y3087" s="1" t="s">
        <v>54</v>
      </c>
      <c r="Z3087">
        <v>7</v>
      </c>
      <c r="AA3087" s="2">
        <v>45967</v>
      </c>
      <c r="AB3087">
        <v>67713.89</v>
      </c>
      <c r="AC3087">
        <v>87898.54</v>
      </c>
      <c r="AD3087">
        <v>7854811.2400000002</v>
      </c>
      <c r="AE3087" s="1" t="s">
        <v>55</v>
      </c>
      <c r="AF3087" s="2">
        <v>46153</v>
      </c>
      <c r="AG3087" s="2">
        <v>45982</v>
      </c>
      <c r="AH3087" s="2"/>
      <c r="AI3087" s="1" t="s">
        <v>91</v>
      </c>
      <c r="AJ3087" s="1" t="s">
        <v>92</v>
      </c>
    </row>
    <row r="3088" spans="1:36">
      <c r="A3088" s="1" t="s">
        <v>17116</v>
      </c>
      <c r="B3088" s="1" t="s">
        <v>17117</v>
      </c>
      <c r="C3088" s="1" t="s">
        <v>17118</v>
      </c>
      <c r="D3088" s="1" t="s">
        <v>1198</v>
      </c>
      <c r="E3088" s="1" t="s">
        <v>110</v>
      </c>
      <c r="F3088" s="1" t="s">
        <v>363</v>
      </c>
      <c r="G3088" s="1" t="s">
        <v>495</v>
      </c>
      <c r="H3088" s="1" t="s">
        <v>43</v>
      </c>
      <c r="I3088" s="1" t="s">
        <v>44</v>
      </c>
      <c r="J3088" t="s">
        <v>82</v>
      </c>
      <c r="K3088" t="s">
        <v>83</v>
      </c>
      <c r="L3088" s="1" t="s">
        <v>17119</v>
      </c>
      <c r="M3088" s="1" t="s">
        <v>68</v>
      </c>
      <c r="N3088" s="1" t="s">
        <v>49</v>
      </c>
      <c r="O3088" s="1" t="s">
        <v>17120</v>
      </c>
      <c r="P3088" s="1" t="s">
        <v>17121</v>
      </c>
      <c r="Q3088">
        <v>113</v>
      </c>
      <c r="R3088">
        <v>34</v>
      </c>
      <c r="S3088">
        <v>79</v>
      </c>
      <c r="T3088">
        <v>15</v>
      </c>
      <c r="U3088">
        <v>7</v>
      </c>
      <c r="V3088">
        <v>120</v>
      </c>
      <c r="W3088" s="1" t="s">
        <v>259</v>
      </c>
      <c r="X3088" s="1" t="s">
        <v>260</v>
      </c>
      <c r="Y3088" s="1" t="s">
        <v>54</v>
      </c>
      <c r="Z3088">
        <v>11</v>
      </c>
      <c r="AA3088" s="2">
        <v>45678</v>
      </c>
      <c r="AB3088">
        <v>33419.82</v>
      </c>
      <c r="AC3088">
        <v>46729.83</v>
      </c>
      <c r="AD3088">
        <v>3776439.66</v>
      </c>
      <c r="AE3088" s="1" t="s">
        <v>55</v>
      </c>
      <c r="AF3088" s="2">
        <v>46146</v>
      </c>
      <c r="AG3088" s="2">
        <v>45693</v>
      </c>
      <c r="AH3088" s="2"/>
      <c r="AI3088" s="1" t="s">
        <v>91</v>
      </c>
      <c r="AJ3088" s="1" t="s">
        <v>92</v>
      </c>
    </row>
    <row r="3089" spans="1:36">
      <c r="A3089" s="1" t="s">
        <v>17122</v>
      </c>
      <c r="B3089" s="1" t="s">
        <v>17123</v>
      </c>
      <c r="C3089" s="1" t="s">
        <v>17124</v>
      </c>
      <c r="D3089" s="1" t="s">
        <v>185</v>
      </c>
      <c r="E3089" s="1" t="s">
        <v>186</v>
      </c>
      <c r="F3089" s="1" t="s">
        <v>111</v>
      </c>
      <c r="G3089" s="1" t="s">
        <v>234</v>
      </c>
      <c r="H3089" s="1" t="s">
        <v>43</v>
      </c>
      <c r="I3089" s="1" t="s">
        <v>44</v>
      </c>
      <c r="J3089" t="s">
        <v>45</v>
      </c>
      <c r="K3089" t="s">
        <v>46</v>
      </c>
      <c r="L3089" s="1" t="s">
        <v>10447</v>
      </c>
      <c r="M3089" s="1" t="s">
        <v>126</v>
      </c>
      <c r="N3089" s="1" t="s">
        <v>236</v>
      </c>
      <c r="O3089" s="1" t="s">
        <v>17125</v>
      </c>
      <c r="P3089" s="1" t="s">
        <v>17126</v>
      </c>
      <c r="Q3089">
        <v>92</v>
      </c>
      <c r="R3089">
        <v>25</v>
      </c>
      <c r="S3089">
        <v>67</v>
      </c>
      <c r="T3089">
        <v>100</v>
      </c>
      <c r="U3089">
        <v>40</v>
      </c>
      <c r="V3089">
        <v>800</v>
      </c>
      <c r="W3089" s="1" t="s">
        <v>52</v>
      </c>
      <c r="X3089" s="1" t="s">
        <v>53</v>
      </c>
      <c r="Y3089" s="1" t="s">
        <v>54</v>
      </c>
      <c r="Z3089">
        <v>6</v>
      </c>
      <c r="AA3089" s="2">
        <v>45982</v>
      </c>
      <c r="AB3089">
        <v>156926.26</v>
      </c>
      <c r="AC3089">
        <v>218639.74</v>
      </c>
      <c r="AD3089">
        <v>14437215.92</v>
      </c>
      <c r="AE3089" s="1" t="s">
        <v>55</v>
      </c>
      <c r="AF3089" s="2">
        <v>46150</v>
      </c>
      <c r="AG3089" s="2">
        <v>45988</v>
      </c>
      <c r="AH3089" s="2"/>
      <c r="AI3089" s="1" t="s">
        <v>129</v>
      </c>
      <c r="AJ3089" s="1" t="s">
        <v>57</v>
      </c>
    </row>
    <row r="3090" spans="1:36">
      <c r="A3090" s="1" t="s">
        <v>17127</v>
      </c>
      <c r="B3090" s="1" t="s">
        <v>17128</v>
      </c>
      <c r="C3090" s="1" t="s">
        <v>17129</v>
      </c>
      <c r="D3090" s="1" t="s">
        <v>713</v>
      </c>
      <c r="E3090" s="1" t="s">
        <v>714</v>
      </c>
      <c r="F3090" s="1" t="s">
        <v>97</v>
      </c>
      <c r="G3090" s="1" t="s">
        <v>715</v>
      </c>
      <c r="H3090" s="1" t="s">
        <v>43</v>
      </c>
      <c r="I3090" s="1" t="s">
        <v>44</v>
      </c>
      <c r="J3090" t="s">
        <v>65</v>
      </c>
      <c r="K3090" t="s">
        <v>66</v>
      </c>
      <c r="L3090" s="1" t="s">
        <v>13872</v>
      </c>
      <c r="M3090" s="1" t="s">
        <v>139</v>
      </c>
      <c r="N3090" s="1" t="s">
        <v>178</v>
      </c>
      <c r="O3090" s="1" t="s">
        <v>17130</v>
      </c>
      <c r="P3090" s="1" t="s">
        <v>17131</v>
      </c>
      <c r="Q3090">
        <v>25</v>
      </c>
      <c r="R3090">
        <v>8</v>
      </c>
      <c r="S3090">
        <v>17</v>
      </c>
      <c r="T3090">
        <v>20</v>
      </c>
      <c r="U3090">
        <v>6</v>
      </c>
      <c r="V3090">
        <v>160</v>
      </c>
      <c r="W3090" s="1" t="s">
        <v>72</v>
      </c>
      <c r="X3090" s="1" t="s">
        <v>73</v>
      </c>
      <c r="Y3090" s="1" t="s">
        <v>74</v>
      </c>
      <c r="Z3090">
        <v>17</v>
      </c>
      <c r="AA3090" s="2">
        <v>45794</v>
      </c>
      <c r="AB3090">
        <v>193993.13</v>
      </c>
      <c r="AC3090">
        <v>234412.38</v>
      </c>
      <c r="AD3090">
        <v>4849828.25</v>
      </c>
      <c r="AE3090" s="1" t="s">
        <v>55</v>
      </c>
      <c r="AF3090" s="2">
        <v>46164</v>
      </c>
      <c r="AG3090" s="2">
        <v>45808</v>
      </c>
      <c r="AH3090" s="2"/>
      <c r="AI3090" s="1" t="s">
        <v>91</v>
      </c>
      <c r="AJ3090" s="1" t="s">
        <v>92</v>
      </c>
    </row>
    <row r="3091" spans="1:36">
      <c r="A3091" s="1" t="s">
        <v>17132</v>
      </c>
      <c r="B3091" s="1" t="s">
        <v>17133</v>
      </c>
      <c r="C3091" s="1" t="s">
        <v>17134</v>
      </c>
      <c r="D3091" s="1" t="s">
        <v>348</v>
      </c>
      <c r="E3091" s="1" t="s">
        <v>134</v>
      </c>
      <c r="F3091" s="1" t="s">
        <v>135</v>
      </c>
      <c r="G3091" s="1" t="s">
        <v>166</v>
      </c>
      <c r="H3091" s="1" t="s">
        <v>137</v>
      </c>
      <c r="I3091" s="1" t="s">
        <v>44</v>
      </c>
      <c r="J3091" t="s">
        <v>45</v>
      </c>
      <c r="K3091" t="s">
        <v>46</v>
      </c>
      <c r="L3091" s="1" t="s">
        <v>4372</v>
      </c>
      <c r="M3091" s="1" t="s">
        <v>48</v>
      </c>
      <c r="N3091" s="1" t="s">
        <v>194</v>
      </c>
      <c r="O3091" s="1" t="s">
        <v>17135</v>
      </c>
      <c r="P3091" s="1" t="s">
        <v>17136</v>
      </c>
      <c r="Q3091">
        <v>83</v>
      </c>
      <c r="R3091">
        <v>27</v>
      </c>
      <c r="S3091">
        <v>56</v>
      </c>
      <c r="T3091">
        <v>25</v>
      </c>
      <c r="U3091">
        <v>7</v>
      </c>
      <c r="V3091">
        <v>150</v>
      </c>
      <c r="W3091" s="1" t="s">
        <v>72</v>
      </c>
      <c r="X3091" s="1" t="s">
        <v>73</v>
      </c>
      <c r="Y3091" s="1" t="s">
        <v>74</v>
      </c>
      <c r="Z3091">
        <v>20</v>
      </c>
      <c r="AA3091" s="2">
        <v>45905</v>
      </c>
      <c r="AB3091">
        <v>32794.68</v>
      </c>
      <c r="AC3091">
        <v>40235.93</v>
      </c>
      <c r="AD3091">
        <v>2721958.44</v>
      </c>
      <c r="AE3091" s="1" t="s">
        <v>55</v>
      </c>
      <c r="AF3091" s="2">
        <v>46163</v>
      </c>
      <c r="AG3091" s="2">
        <v>45915</v>
      </c>
      <c r="AH3091" s="2">
        <v>46388</v>
      </c>
      <c r="AI3091" s="1" t="s">
        <v>91</v>
      </c>
      <c r="AJ3091" s="1" t="s">
        <v>92</v>
      </c>
    </row>
    <row r="3092" spans="1:36">
      <c r="A3092" s="1" t="s">
        <v>17137</v>
      </c>
      <c r="B3092" s="1" t="s">
        <v>17138</v>
      </c>
      <c r="C3092" s="1" t="s">
        <v>17139</v>
      </c>
      <c r="D3092" s="1" t="s">
        <v>303</v>
      </c>
      <c r="E3092" s="1" t="s">
        <v>146</v>
      </c>
      <c r="F3092" s="1" t="s">
        <v>63</v>
      </c>
      <c r="G3092" s="1" t="s">
        <v>384</v>
      </c>
      <c r="H3092" s="1" t="s">
        <v>43</v>
      </c>
      <c r="I3092" s="1" t="s">
        <v>44</v>
      </c>
      <c r="J3092" t="s">
        <v>45</v>
      </c>
      <c r="K3092" t="s">
        <v>46</v>
      </c>
      <c r="L3092" s="1" t="s">
        <v>8430</v>
      </c>
      <c r="M3092" s="1" t="s">
        <v>48</v>
      </c>
      <c r="N3092" s="1" t="s">
        <v>236</v>
      </c>
      <c r="O3092" s="1" t="s">
        <v>17140</v>
      </c>
      <c r="P3092" s="1" t="s">
        <v>17141</v>
      </c>
      <c r="Q3092">
        <v>760</v>
      </c>
      <c r="R3092">
        <v>204</v>
      </c>
      <c r="S3092">
        <v>556</v>
      </c>
      <c r="T3092">
        <v>100</v>
      </c>
      <c r="U3092">
        <v>40</v>
      </c>
      <c r="V3092">
        <v>800</v>
      </c>
      <c r="W3092" s="1" t="s">
        <v>181</v>
      </c>
      <c r="X3092" s="1" t="s">
        <v>182</v>
      </c>
      <c r="Y3092" s="1" t="s">
        <v>54</v>
      </c>
      <c r="Z3092">
        <v>6</v>
      </c>
      <c r="AA3092" s="2">
        <v>45673</v>
      </c>
      <c r="AB3092">
        <v>140652.26</v>
      </c>
      <c r="AC3092">
        <v>181044.45</v>
      </c>
      <c r="AD3092">
        <v>106895717.59999999</v>
      </c>
      <c r="AE3092" s="1" t="s">
        <v>55</v>
      </c>
      <c r="AF3092" s="2">
        <v>46183</v>
      </c>
      <c r="AG3092" s="2">
        <v>45686</v>
      </c>
      <c r="AH3092" s="2">
        <v>46284</v>
      </c>
      <c r="AI3092" s="1" t="s">
        <v>91</v>
      </c>
      <c r="AJ3092" s="1" t="s">
        <v>92</v>
      </c>
    </row>
    <row r="3093" spans="1:36">
      <c r="A3093" s="1" t="s">
        <v>17142</v>
      </c>
      <c r="B3093" s="1" t="s">
        <v>17143</v>
      </c>
      <c r="C3093" s="1" t="s">
        <v>17144</v>
      </c>
      <c r="D3093" s="1" t="s">
        <v>1148</v>
      </c>
      <c r="E3093" s="1" t="s">
        <v>62</v>
      </c>
      <c r="F3093" s="1" t="s">
        <v>80</v>
      </c>
      <c r="G3093" s="1" t="s">
        <v>81</v>
      </c>
      <c r="H3093" s="1" t="s">
        <v>43</v>
      </c>
      <c r="I3093" s="1" t="s">
        <v>44</v>
      </c>
      <c r="J3093" t="s">
        <v>65</v>
      </c>
      <c r="K3093" t="s">
        <v>66</v>
      </c>
      <c r="L3093" s="1" t="s">
        <v>17145</v>
      </c>
      <c r="M3093" s="1" t="s">
        <v>100</v>
      </c>
      <c r="N3093" s="1" t="s">
        <v>49</v>
      </c>
      <c r="O3093" s="1" t="s">
        <v>17146</v>
      </c>
      <c r="P3093" s="1" t="s">
        <v>17147</v>
      </c>
      <c r="Q3093">
        <v>66</v>
      </c>
      <c r="R3093">
        <v>4</v>
      </c>
      <c r="S3093">
        <v>62</v>
      </c>
      <c r="T3093">
        <v>25</v>
      </c>
      <c r="U3093">
        <v>7</v>
      </c>
      <c r="V3093">
        <v>100</v>
      </c>
      <c r="W3093" s="1" t="s">
        <v>444</v>
      </c>
      <c r="X3093" s="1" t="s">
        <v>445</v>
      </c>
      <c r="Y3093" s="1" t="s">
        <v>74</v>
      </c>
      <c r="Z3093">
        <v>16</v>
      </c>
      <c r="AA3093" s="2">
        <v>46057</v>
      </c>
      <c r="AB3093">
        <v>1347074.83</v>
      </c>
      <c r="AC3093">
        <v>2029956.54</v>
      </c>
      <c r="AD3093">
        <v>88906938.780000001</v>
      </c>
      <c r="AE3093" s="1" t="s">
        <v>55</v>
      </c>
      <c r="AF3093" s="2">
        <v>46182</v>
      </c>
      <c r="AG3093" s="2">
        <v>46072</v>
      </c>
      <c r="AH3093" s="2"/>
      <c r="AI3093" s="1" t="s">
        <v>91</v>
      </c>
      <c r="AJ3093" s="1" t="s">
        <v>92</v>
      </c>
    </row>
    <row r="3094" spans="1:36">
      <c r="A3094" s="1" t="s">
        <v>17148</v>
      </c>
      <c r="B3094" s="1" t="s">
        <v>17149</v>
      </c>
      <c r="C3094" s="1" t="s">
        <v>17150</v>
      </c>
      <c r="D3094" s="1" t="s">
        <v>426</v>
      </c>
      <c r="E3094" s="1" t="s">
        <v>146</v>
      </c>
      <c r="F3094" s="1" t="s">
        <v>266</v>
      </c>
      <c r="G3094" s="1" t="s">
        <v>276</v>
      </c>
      <c r="H3094" s="1" t="s">
        <v>43</v>
      </c>
      <c r="I3094" s="1" t="s">
        <v>44</v>
      </c>
      <c r="J3094" t="s">
        <v>82</v>
      </c>
      <c r="K3094" t="s">
        <v>83</v>
      </c>
      <c r="L3094" s="1" t="s">
        <v>11642</v>
      </c>
      <c r="M3094" s="1" t="s">
        <v>126</v>
      </c>
      <c r="N3094" s="1" t="s">
        <v>236</v>
      </c>
      <c r="O3094" s="1" t="s">
        <v>17151</v>
      </c>
      <c r="P3094" s="1" t="s">
        <v>17152</v>
      </c>
      <c r="Q3094">
        <v>291</v>
      </c>
      <c r="R3094">
        <v>47</v>
      </c>
      <c r="S3094">
        <v>244</v>
      </c>
      <c r="T3094">
        <v>60</v>
      </c>
      <c r="U3094">
        <v>30</v>
      </c>
      <c r="V3094">
        <v>300</v>
      </c>
      <c r="W3094" s="1" t="s">
        <v>88</v>
      </c>
      <c r="X3094" s="1" t="s">
        <v>89</v>
      </c>
      <c r="Y3094" s="1" t="s">
        <v>90</v>
      </c>
      <c r="Z3094">
        <v>30</v>
      </c>
      <c r="AA3094" s="2">
        <v>45827</v>
      </c>
      <c r="AB3094">
        <v>449202.39</v>
      </c>
      <c r="AC3094">
        <v>574208.44999999995</v>
      </c>
      <c r="AD3094">
        <v>130717895.5</v>
      </c>
      <c r="AE3094" s="1" t="s">
        <v>55</v>
      </c>
      <c r="AF3094" s="2">
        <v>46191</v>
      </c>
      <c r="AG3094" s="2">
        <v>45834</v>
      </c>
      <c r="AH3094" s="2"/>
      <c r="AI3094" s="1" t="s">
        <v>91</v>
      </c>
      <c r="AJ3094" s="1" t="s">
        <v>92</v>
      </c>
    </row>
    <row r="3095" spans="1:36">
      <c r="A3095" s="1" t="s">
        <v>17153</v>
      </c>
      <c r="B3095" s="1" t="s">
        <v>17154</v>
      </c>
      <c r="C3095" s="1" t="s">
        <v>17155</v>
      </c>
      <c r="D3095" s="1" t="s">
        <v>785</v>
      </c>
      <c r="E3095" s="1" t="s">
        <v>146</v>
      </c>
      <c r="F3095" s="1" t="s">
        <v>41</v>
      </c>
      <c r="G3095" s="1" t="s">
        <v>147</v>
      </c>
      <c r="H3095" s="1" t="s">
        <v>43</v>
      </c>
      <c r="I3095" s="1" t="s">
        <v>44</v>
      </c>
      <c r="J3095" t="s">
        <v>45</v>
      </c>
      <c r="K3095" t="s">
        <v>46</v>
      </c>
      <c r="L3095" s="1" t="s">
        <v>3474</v>
      </c>
      <c r="M3095" s="1" t="s">
        <v>126</v>
      </c>
      <c r="N3095" s="1" t="s">
        <v>278</v>
      </c>
      <c r="O3095" s="1" t="s">
        <v>17156</v>
      </c>
      <c r="P3095" s="1" t="s">
        <v>17157</v>
      </c>
      <c r="Q3095">
        <v>156</v>
      </c>
      <c r="R3095">
        <v>7</v>
      </c>
      <c r="S3095">
        <v>149</v>
      </c>
      <c r="T3095">
        <v>20</v>
      </c>
      <c r="U3095">
        <v>8</v>
      </c>
      <c r="V3095">
        <v>100</v>
      </c>
      <c r="W3095" s="1" t="s">
        <v>249</v>
      </c>
      <c r="X3095" s="1" t="s">
        <v>375</v>
      </c>
      <c r="Y3095" s="1" t="s">
        <v>54</v>
      </c>
      <c r="Z3095">
        <v>4</v>
      </c>
      <c r="AA3095" s="2">
        <v>45942</v>
      </c>
      <c r="AB3095">
        <v>113239.1</v>
      </c>
      <c r="AC3095">
        <v>137448.74</v>
      </c>
      <c r="AD3095">
        <v>17665299.600000001</v>
      </c>
      <c r="AE3095" s="1" t="s">
        <v>55</v>
      </c>
      <c r="AF3095" s="2">
        <v>46202</v>
      </c>
      <c r="AG3095" s="2">
        <v>45951</v>
      </c>
      <c r="AH3095" s="2"/>
      <c r="AI3095" s="1" t="s">
        <v>410</v>
      </c>
      <c r="AJ3095" s="1" t="s">
        <v>92</v>
      </c>
    </row>
    <row r="3096" spans="1:36">
      <c r="A3096" s="1" t="s">
        <v>17158</v>
      </c>
      <c r="B3096" s="1" t="s">
        <v>17159</v>
      </c>
      <c r="C3096" s="1" t="s">
        <v>17160</v>
      </c>
      <c r="D3096" s="1" t="s">
        <v>1912</v>
      </c>
      <c r="E3096" s="1" t="s">
        <v>714</v>
      </c>
      <c r="F3096" s="1" t="s">
        <v>97</v>
      </c>
      <c r="G3096" s="1" t="s">
        <v>1110</v>
      </c>
      <c r="H3096" s="1" t="s">
        <v>43</v>
      </c>
      <c r="I3096" s="1" t="s">
        <v>44</v>
      </c>
      <c r="J3096" t="s">
        <v>45</v>
      </c>
      <c r="K3096" t="s">
        <v>46</v>
      </c>
      <c r="L3096" s="1" t="s">
        <v>171</v>
      </c>
      <c r="M3096" s="1" t="s">
        <v>48</v>
      </c>
      <c r="N3096" s="1" t="s">
        <v>115</v>
      </c>
      <c r="O3096" s="1" t="s">
        <v>17161</v>
      </c>
      <c r="P3096" s="1" t="s">
        <v>17162</v>
      </c>
      <c r="Q3096">
        <v>87</v>
      </c>
      <c r="R3096">
        <v>9</v>
      </c>
      <c r="S3096">
        <v>78</v>
      </c>
      <c r="T3096">
        <v>40</v>
      </c>
      <c r="U3096">
        <v>16</v>
      </c>
      <c r="V3096">
        <v>160</v>
      </c>
      <c r="W3096" s="1" t="s">
        <v>151</v>
      </c>
      <c r="X3096" s="1" t="s">
        <v>152</v>
      </c>
      <c r="Y3096" s="1" t="s">
        <v>153</v>
      </c>
      <c r="Z3096">
        <v>33</v>
      </c>
      <c r="AA3096" s="2">
        <v>46093</v>
      </c>
      <c r="AB3096">
        <v>38034.42</v>
      </c>
      <c r="AC3096">
        <v>51643.18</v>
      </c>
      <c r="AD3096">
        <v>3308994.54</v>
      </c>
      <c r="AE3096" s="1" t="s">
        <v>55</v>
      </c>
      <c r="AF3096" s="2">
        <v>46183</v>
      </c>
      <c r="AG3096" s="2">
        <v>46099</v>
      </c>
      <c r="AH3096" s="2"/>
      <c r="AI3096" s="1" t="s">
        <v>91</v>
      </c>
      <c r="AJ3096" s="1" t="s">
        <v>92</v>
      </c>
    </row>
    <row r="3097" spans="1:36">
      <c r="A3097" s="1" t="s">
        <v>17163</v>
      </c>
      <c r="B3097" s="1" t="s">
        <v>17164</v>
      </c>
      <c r="C3097" s="1" t="s">
        <v>17165</v>
      </c>
      <c r="D3097" s="1" t="s">
        <v>413</v>
      </c>
      <c r="E3097" s="1" t="s">
        <v>146</v>
      </c>
      <c r="F3097" s="1" t="s">
        <v>244</v>
      </c>
      <c r="G3097" s="1" t="s">
        <v>245</v>
      </c>
      <c r="H3097" s="1" t="s">
        <v>43</v>
      </c>
      <c r="I3097" s="1" t="s">
        <v>44</v>
      </c>
      <c r="J3097" t="s">
        <v>65</v>
      </c>
      <c r="K3097" t="s">
        <v>66</v>
      </c>
      <c r="L3097" s="1" t="s">
        <v>7223</v>
      </c>
      <c r="M3097" s="1" t="s">
        <v>168</v>
      </c>
      <c r="N3097" s="1" t="s">
        <v>278</v>
      </c>
      <c r="O3097" s="1" t="s">
        <v>17166</v>
      </c>
      <c r="P3097" s="1" t="s">
        <v>17167</v>
      </c>
      <c r="Q3097">
        <v>45</v>
      </c>
      <c r="R3097">
        <v>7</v>
      </c>
      <c r="S3097">
        <v>38</v>
      </c>
      <c r="T3097">
        <v>60</v>
      </c>
      <c r="U3097">
        <v>24</v>
      </c>
      <c r="V3097">
        <v>600</v>
      </c>
      <c r="W3097" s="1" t="s">
        <v>161</v>
      </c>
      <c r="X3097" s="1" t="s">
        <v>162</v>
      </c>
      <c r="Y3097" s="1" t="s">
        <v>54</v>
      </c>
      <c r="Z3097">
        <v>9</v>
      </c>
      <c r="AA3097" s="2">
        <v>45732</v>
      </c>
      <c r="AB3097">
        <v>251155.32</v>
      </c>
      <c r="AC3097">
        <v>292420.61</v>
      </c>
      <c r="AD3097">
        <v>11301989.4</v>
      </c>
      <c r="AE3097" s="1" t="s">
        <v>55</v>
      </c>
      <c r="AF3097" s="2">
        <v>46145</v>
      </c>
      <c r="AG3097" s="2">
        <v>45734</v>
      </c>
      <c r="AH3097" s="2"/>
      <c r="AI3097" s="1" t="s">
        <v>129</v>
      </c>
      <c r="AJ3097" s="1" t="s">
        <v>57</v>
      </c>
    </row>
    <row r="3098" spans="1:36">
      <c r="A3098" s="1" t="s">
        <v>17168</v>
      </c>
      <c r="B3098" s="1" t="s">
        <v>17169</v>
      </c>
      <c r="C3098" s="1" t="s">
        <v>17170</v>
      </c>
      <c r="D3098" s="1" t="s">
        <v>175</v>
      </c>
      <c r="E3098" s="1" t="s">
        <v>79</v>
      </c>
      <c r="F3098" s="1" t="s">
        <v>80</v>
      </c>
      <c r="G3098" s="1" t="s">
        <v>285</v>
      </c>
      <c r="H3098" s="1" t="s">
        <v>43</v>
      </c>
      <c r="I3098" s="1" t="s">
        <v>201</v>
      </c>
      <c r="J3098" t="s">
        <v>82</v>
      </c>
      <c r="K3098" t="s">
        <v>83</v>
      </c>
      <c r="L3098" s="1" t="s">
        <v>17171</v>
      </c>
      <c r="M3098" s="1" t="s">
        <v>68</v>
      </c>
      <c r="N3098" s="1" t="s">
        <v>236</v>
      </c>
      <c r="O3098" s="1" t="s">
        <v>17172</v>
      </c>
      <c r="P3098" s="1" t="s">
        <v>17173</v>
      </c>
      <c r="Q3098">
        <v>1184</v>
      </c>
      <c r="R3098">
        <v>159</v>
      </c>
      <c r="S3098">
        <v>1025</v>
      </c>
      <c r="T3098">
        <v>100</v>
      </c>
      <c r="U3098">
        <v>40</v>
      </c>
      <c r="V3098">
        <v>1000</v>
      </c>
      <c r="W3098" s="1" t="s">
        <v>104</v>
      </c>
      <c r="X3098" s="1" t="s">
        <v>105</v>
      </c>
      <c r="Y3098" s="1" t="s">
        <v>54</v>
      </c>
      <c r="Z3098">
        <v>8</v>
      </c>
      <c r="AA3098" s="2">
        <v>45866</v>
      </c>
      <c r="AB3098">
        <v>1164270.45</v>
      </c>
      <c r="AC3098">
        <v>1407560.62</v>
      </c>
      <c r="AD3098">
        <v>1378496213</v>
      </c>
      <c r="AE3098" s="1" t="s">
        <v>55</v>
      </c>
      <c r="AF3098" s="2">
        <v>46181</v>
      </c>
      <c r="AG3098" s="2">
        <v>45876</v>
      </c>
      <c r="AH3098" s="2"/>
      <c r="AI3098" s="1" t="s">
        <v>410</v>
      </c>
      <c r="AJ3098" s="1" t="s">
        <v>92</v>
      </c>
    </row>
    <row r="3099" spans="1:36">
      <c r="A3099" s="1" t="s">
        <v>17174</v>
      </c>
      <c r="B3099" s="1" t="s">
        <v>17175</v>
      </c>
      <c r="C3099" s="1" t="s">
        <v>17176</v>
      </c>
      <c r="D3099" s="1" t="s">
        <v>486</v>
      </c>
      <c r="E3099" s="1" t="s">
        <v>254</v>
      </c>
      <c r="F3099" s="1" t="s">
        <v>217</v>
      </c>
      <c r="G3099" s="1" t="s">
        <v>218</v>
      </c>
      <c r="H3099" s="1" t="s">
        <v>43</v>
      </c>
      <c r="I3099" s="1" t="s">
        <v>44</v>
      </c>
      <c r="J3099" t="s">
        <v>82</v>
      </c>
      <c r="K3099" t="s">
        <v>83</v>
      </c>
      <c r="L3099" s="1" t="s">
        <v>9392</v>
      </c>
      <c r="M3099" s="1" t="s">
        <v>139</v>
      </c>
      <c r="N3099" s="1" t="s">
        <v>49</v>
      </c>
      <c r="O3099" s="1" t="s">
        <v>17177</v>
      </c>
      <c r="P3099" s="1" t="s">
        <v>17178</v>
      </c>
      <c r="Q3099">
        <v>24</v>
      </c>
      <c r="R3099">
        <v>4</v>
      </c>
      <c r="S3099">
        <v>20</v>
      </c>
      <c r="T3099">
        <v>15</v>
      </c>
      <c r="U3099">
        <v>4</v>
      </c>
      <c r="V3099">
        <v>150</v>
      </c>
      <c r="W3099" s="1" t="s">
        <v>151</v>
      </c>
      <c r="X3099" s="1" t="s">
        <v>152</v>
      </c>
      <c r="Y3099" s="1" t="s">
        <v>153</v>
      </c>
      <c r="Z3099">
        <v>39</v>
      </c>
      <c r="AA3099" s="2">
        <v>46032</v>
      </c>
      <c r="AB3099">
        <v>379266.16</v>
      </c>
      <c r="AC3099">
        <v>586009.99</v>
      </c>
      <c r="AD3099">
        <v>9102387.8399999999</v>
      </c>
      <c r="AE3099" s="1" t="s">
        <v>55</v>
      </c>
      <c r="AF3099" s="2">
        <v>46182</v>
      </c>
      <c r="AG3099" s="2">
        <v>46033</v>
      </c>
      <c r="AH3099" s="2"/>
      <c r="AI3099" s="1" t="s">
        <v>91</v>
      </c>
      <c r="AJ3099" s="1" t="s">
        <v>92</v>
      </c>
    </row>
    <row r="3100" spans="1:36">
      <c r="A3100" s="1" t="s">
        <v>17179</v>
      </c>
      <c r="B3100" s="1" t="s">
        <v>619</v>
      </c>
      <c r="C3100" s="1" t="s">
        <v>17180</v>
      </c>
      <c r="D3100" s="1" t="s">
        <v>426</v>
      </c>
      <c r="E3100" s="1" t="s">
        <v>146</v>
      </c>
      <c r="F3100" s="1" t="s">
        <v>266</v>
      </c>
      <c r="G3100" s="1" t="s">
        <v>276</v>
      </c>
      <c r="H3100" s="1" t="s">
        <v>43</v>
      </c>
      <c r="I3100" s="1" t="s">
        <v>44</v>
      </c>
      <c r="J3100" t="s">
        <v>82</v>
      </c>
      <c r="K3100" t="s">
        <v>83</v>
      </c>
      <c r="L3100" s="1" t="s">
        <v>10194</v>
      </c>
      <c r="M3100" s="1" t="s">
        <v>168</v>
      </c>
      <c r="N3100" s="1" t="s">
        <v>178</v>
      </c>
      <c r="O3100" s="1" t="s">
        <v>17181</v>
      </c>
      <c r="P3100" s="1" t="s">
        <v>17182</v>
      </c>
      <c r="Q3100">
        <v>79</v>
      </c>
      <c r="R3100">
        <v>23</v>
      </c>
      <c r="S3100">
        <v>56</v>
      </c>
      <c r="T3100">
        <v>20</v>
      </c>
      <c r="U3100">
        <v>10</v>
      </c>
      <c r="V3100">
        <v>100</v>
      </c>
      <c r="W3100" s="1" t="s">
        <v>104</v>
      </c>
      <c r="X3100" s="1" t="s">
        <v>105</v>
      </c>
      <c r="Y3100" s="1" t="s">
        <v>54</v>
      </c>
      <c r="Z3100">
        <v>7</v>
      </c>
      <c r="AA3100" s="2">
        <v>46068</v>
      </c>
      <c r="AB3100">
        <v>550954.54</v>
      </c>
      <c r="AC3100">
        <v>714404.7</v>
      </c>
      <c r="AD3100">
        <v>43525408.659999996</v>
      </c>
      <c r="AE3100" s="1" t="s">
        <v>55</v>
      </c>
      <c r="AF3100" s="2">
        <v>46161</v>
      </c>
      <c r="AG3100" s="2">
        <v>46078</v>
      </c>
      <c r="AH3100" s="2"/>
      <c r="AI3100" s="1" t="s">
        <v>91</v>
      </c>
      <c r="AJ3100" s="1" t="s">
        <v>92</v>
      </c>
    </row>
    <row r="3101" spans="1:36">
      <c r="A3101" s="1" t="s">
        <v>17183</v>
      </c>
      <c r="B3101" s="1" t="s">
        <v>17184</v>
      </c>
      <c r="C3101" s="1" t="s">
        <v>17185</v>
      </c>
      <c r="D3101" s="1" t="s">
        <v>713</v>
      </c>
      <c r="E3101" s="1" t="s">
        <v>714</v>
      </c>
      <c r="F3101" s="1" t="s">
        <v>97</v>
      </c>
      <c r="G3101" s="1" t="s">
        <v>715</v>
      </c>
      <c r="H3101" s="1" t="s">
        <v>43</v>
      </c>
      <c r="I3101" s="1" t="s">
        <v>44</v>
      </c>
      <c r="J3101" t="s">
        <v>65</v>
      </c>
      <c r="K3101" t="s">
        <v>66</v>
      </c>
      <c r="L3101" s="1" t="s">
        <v>1294</v>
      </c>
      <c r="M3101" s="1" t="s">
        <v>100</v>
      </c>
      <c r="N3101" s="1" t="s">
        <v>101</v>
      </c>
      <c r="O3101" s="1" t="s">
        <v>17186</v>
      </c>
      <c r="P3101" s="1" t="s">
        <v>17187</v>
      </c>
      <c r="Q3101">
        <v>285</v>
      </c>
      <c r="R3101">
        <v>66</v>
      </c>
      <c r="S3101">
        <v>219</v>
      </c>
      <c r="T3101">
        <v>60</v>
      </c>
      <c r="U3101">
        <v>24</v>
      </c>
      <c r="V3101">
        <v>360</v>
      </c>
      <c r="W3101" s="1" t="s">
        <v>72</v>
      </c>
      <c r="X3101" s="1" t="s">
        <v>73</v>
      </c>
      <c r="Y3101" s="1" t="s">
        <v>74</v>
      </c>
      <c r="Z3101">
        <v>16</v>
      </c>
      <c r="AA3101" s="2">
        <v>45942</v>
      </c>
      <c r="AB3101">
        <v>93729.33</v>
      </c>
      <c r="AC3101">
        <v>112491.21</v>
      </c>
      <c r="AD3101">
        <v>26712859.050000001</v>
      </c>
      <c r="AE3101" s="1" t="s">
        <v>55</v>
      </c>
      <c r="AF3101" s="2">
        <v>46187</v>
      </c>
      <c r="AG3101" s="2">
        <v>45954</v>
      </c>
      <c r="AH3101" s="2"/>
      <c r="AI3101" s="1" t="s">
        <v>91</v>
      </c>
      <c r="AJ3101" s="1" t="s">
        <v>92</v>
      </c>
    </row>
    <row r="3102" spans="1:36">
      <c r="A3102" s="1" t="s">
        <v>17188</v>
      </c>
      <c r="B3102" s="1" t="s">
        <v>17189</v>
      </c>
      <c r="C3102" s="1" t="s">
        <v>17190</v>
      </c>
      <c r="D3102" s="1" t="s">
        <v>413</v>
      </c>
      <c r="E3102" s="1" t="s">
        <v>146</v>
      </c>
      <c r="F3102" s="1" t="s">
        <v>244</v>
      </c>
      <c r="G3102" s="1" t="s">
        <v>245</v>
      </c>
      <c r="H3102" s="1" t="s">
        <v>43</v>
      </c>
      <c r="I3102" s="1" t="s">
        <v>44</v>
      </c>
      <c r="J3102" t="s">
        <v>82</v>
      </c>
      <c r="K3102" t="s">
        <v>83</v>
      </c>
      <c r="L3102" s="1" t="s">
        <v>17191</v>
      </c>
      <c r="M3102" s="1" t="s">
        <v>48</v>
      </c>
      <c r="N3102" s="1" t="s">
        <v>115</v>
      </c>
      <c r="O3102" s="1" t="s">
        <v>17192</v>
      </c>
      <c r="P3102" s="1" t="s">
        <v>17193</v>
      </c>
      <c r="Q3102">
        <v>175</v>
      </c>
      <c r="R3102">
        <v>58</v>
      </c>
      <c r="S3102">
        <v>117</v>
      </c>
      <c r="T3102">
        <v>50</v>
      </c>
      <c r="U3102">
        <v>25</v>
      </c>
      <c r="V3102">
        <v>300</v>
      </c>
      <c r="W3102" s="1" t="s">
        <v>161</v>
      </c>
      <c r="X3102" s="1" t="s">
        <v>162</v>
      </c>
      <c r="Y3102" s="1" t="s">
        <v>54</v>
      </c>
      <c r="Z3102">
        <v>6</v>
      </c>
      <c r="AA3102" s="2">
        <v>46133</v>
      </c>
      <c r="AB3102">
        <v>158192.57999999999</v>
      </c>
      <c r="AC3102">
        <v>227916.64</v>
      </c>
      <c r="AD3102">
        <v>27683701.5</v>
      </c>
      <c r="AE3102" s="1" t="s">
        <v>55</v>
      </c>
      <c r="AF3102" s="2">
        <v>46150</v>
      </c>
      <c r="AG3102" s="2">
        <v>46135</v>
      </c>
      <c r="AH3102" s="2"/>
      <c r="AI3102" s="1" t="s">
        <v>91</v>
      </c>
      <c r="AJ3102" s="1" t="s">
        <v>92</v>
      </c>
    </row>
    <row r="3103" spans="1:36">
      <c r="A3103" s="1" t="s">
        <v>17194</v>
      </c>
      <c r="B3103" s="1" t="s">
        <v>17195</v>
      </c>
      <c r="C3103" s="1" t="s">
        <v>17196</v>
      </c>
      <c r="D3103" s="1" t="s">
        <v>1343</v>
      </c>
      <c r="E3103" s="1" t="s">
        <v>122</v>
      </c>
      <c r="F3103" s="1" t="s">
        <v>80</v>
      </c>
      <c r="G3103" s="1" t="s">
        <v>285</v>
      </c>
      <c r="H3103" s="1" t="s">
        <v>43</v>
      </c>
      <c r="I3103" s="1" t="s">
        <v>44</v>
      </c>
      <c r="J3103" t="s">
        <v>65</v>
      </c>
      <c r="K3103" t="s">
        <v>66</v>
      </c>
      <c r="L3103" s="1" t="s">
        <v>7350</v>
      </c>
      <c r="M3103" s="1" t="s">
        <v>68</v>
      </c>
      <c r="N3103" s="1" t="s">
        <v>203</v>
      </c>
      <c r="O3103" s="1" t="s">
        <v>17197</v>
      </c>
      <c r="P3103" s="1" t="s">
        <v>17198</v>
      </c>
      <c r="Q3103">
        <v>332</v>
      </c>
      <c r="R3103">
        <v>68</v>
      </c>
      <c r="S3103">
        <v>264</v>
      </c>
      <c r="T3103">
        <v>100</v>
      </c>
      <c r="U3103">
        <v>40</v>
      </c>
      <c r="V3103">
        <v>400</v>
      </c>
      <c r="W3103" s="1" t="s">
        <v>161</v>
      </c>
      <c r="X3103" s="1" t="s">
        <v>162</v>
      </c>
      <c r="Y3103" s="1" t="s">
        <v>54</v>
      </c>
      <c r="Z3103">
        <v>3</v>
      </c>
      <c r="AA3103" s="2">
        <v>45680</v>
      </c>
      <c r="AB3103">
        <v>1239240.99</v>
      </c>
      <c r="AC3103">
        <v>1604642.67</v>
      </c>
      <c r="AD3103">
        <v>411428008.69999999</v>
      </c>
      <c r="AE3103" s="1" t="s">
        <v>55</v>
      </c>
      <c r="AF3103" s="2">
        <v>46153</v>
      </c>
      <c r="AG3103" s="2">
        <v>45686</v>
      </c>
      <c r="AH3103" s="2"/>
      <c r="AI3103" s="1" t="s">
        <v>91</v>
      </c>
      <c r="AJ3103" s="1" t="s">
        <v>92</v>
      </c>
    </row>
    <row r="3104" spans="1:36">
      <c r="A3104" s="1" t="s">
        <v>17199</v>
      </c>
      <c r="B3104" s="1" t="s">
        <v>17200</v>
      </c>
      <c r="C3104" s="1" t="s">
        <v>17201</v>
      </c>
      <c r="D3104" s="1" t="s">
        <v>1912</v>
      </c>
      <c r="E3104" s="1" t="s">
        <v>714</v>
      </c>
      <c r="F3104" s="1" t="s">
        <v>97</v>
      </c>
      <c r="G3104" s="1" t="s">
        <v>614</v>
      </c>
      <c r="H3104" s="1" t="s">
        <v>43</v>
      </c>
      <c r="I3104" s="1" t="s">
        <v>44</v>
      </c>
      <c r="J3104" t="s">
        <v>82</v>
      </c>
      <c r="K3104" t="s">
        <v>83</v>
      </c>
      <c r="L3104" s="1" t="s">
        <v>16377</v>
      </c>
      <c r="M3104" s="1" t="s">
        <v>68</v>
      </c>
      <c r="N3104" s="1" t="s">
        <v>278</v>
      </c>
      <c r="O3104" s="1" t="s">
        <v>17202</v>
      </c>
      <c r="P3104" s="1" t="s">
        <v>17203</v>
      </c>
      <c r="Q3104">
        <v>309</v>
      </c>
      <c r="R3104">
        <v>76</v>
      </c>
      <c r="S3104">
        <v>233</v>
      </c>
      <c r="T3104">
        <v>100</v>
      </c>
      <c r="U3104">
        <v>40</v>
      </c>
      <c r="V3104">
        <v>400</v>
      </c>
      <c r="W3104" s="1" t="s">
        <v>308</v>
      </c>
      <c r="X3104" s="1" t="s">
        <v>309</v>
      </c>
      <c r="Y3104" s="1" t="s">
        <v>74</v>
      </c>
      <c r="Z3104">
        <v>22</v>
      </c>
      <c r="AA3104" s="2">
        <v>45688</v>
      </c>
      <c r="AB3104">
        <v>145487.9</v>
      </c>
      <c r="AC3104">
        <v>186436.31</v>
      </c>
      <c r="AD3104">
        <v>44955761.100000001</v>
      </c>
      <c r="AE3104" s="1" t="s">
        <v>55</v>
      </c>
      <c r="AF3104" s="2">
        <v>46184</v>
      </c>
      <c r="AG3104" s="2">
        <v>45697</v>
      </c>
      <c r="AH3104" s="2"/>
      <c r="AI3104" s="1" t="s">
        <v>91</v>
      </c>
      <c r="AJ3104" s="1" t="s">
        <v>92</v>
      </c>
    </row>
    <row r="3105" spans="1:36">
      <c r="A3105" s="1" t="s">
        <v>17204</v>
      </c>
      <c r="B3105" s="1" t="s">
        <v>17205</v>
      </c>
      <c r="C3105" s="1" t="s">
        <v>17206</v>
      </c>
      <c r="D3105" s="1" t="s">
        <v>209</v>
      </c>
      <c r="E3105" s="1" t="s">
        <v>40</v>
      </c>
      <c r="F3105" s="1" t="s">
        <v>123</v>
      </c>
      <c r="G3105" s="1" t="s">
        <v>200</v>
      </c>
      <c r="H3105" s="1" t="s">
        <v>43</v>
      </c>
      <c r="I3105" s="1" t="s">
        <v>44</v>
      </c>
      <c r="J3105" t="s">
        <v>45</v>
      </c>
      <c r="K3105" t="s">
        <v>46</v>
      </c>
      <c r="L3105" s="1" t="s">
        <v>1954</v>
      </c>
      <c r="M3105" s="1" t="s">
        <v>68</v>
      </c>
      <c r="N3105" s="1" t="s">
        <v>178</v>
      </c>
      <c r="O3105" s="1" t="s">
        <v>17207</v>
      </c>
      <c r="P3105" s="1" t="s">
        <v>17208</v>
      </c>
      <c r="Q3105">
        <v>468</v>
      </c>
      <c r="R3105">
        <v>94</v>
      </c>
      <c r="S3105">
        <v>374</v>
      </c>
      <c r="T3105">
        <v>50</v>
      </c>
      <c r="U3105">
        <v>15</v>
      </c>
      <c r="V3105">
        <v>500</v>
      </c>
      <c r="W3105" s="1" t="s">
        <v>181</v>
      </c>
      <c r="X3105" s="1" t="s">
        <v>182</v>
      </c>
      <c r="Y3105" s="1" t="s">
        <v>54</v>
      </c>
      <c r="Z3105">
        <v>12</v>
      </c>
      <c r="AA3105" s="2">
        <v>45765</v>
      </c>
      <c r="AB3105">
        <v>460063.88</v>
      </c>
      <c r="AC3105">
        <v>548052.31999999995</v>
      </c>
      <c r="AD3105">
        <v>215309895.80000001</v>
      </c>
      <c r="AE3105" s="1" t="s">
        <v>55</v>
      </c>
      <c r="AF3105" s="2">
        <v>46196</v>
      </c>
      <c r="AG3105" s="2">
        <v>45773</v>
      </c>
      <c r="AH3105" s="2"/>
      <c r="AI3105" s="1" t="s">
        <v>91</v>
      </c>
      <c r="AJ3105" s="1" t="s">
        <v>92</v>
      </c>
    </row>
    <row r="3106" spans="1:36">
      <c r="A3106" s="1" t="s">
        <v>17209</v>
      </c>
      <c r="B3106" s="1" t="s">
        <v>17210</v>
      </c>
      <c r="C3106" s="1" t="s">
        <v>17211</v>
      </c>
      <c r="D3106" s="1" t="s">
        <v>662</v>
      </c>
      <c r="E3106" s="1" t="s">
        <v>186</v>
      </c>
      <c r="F3106" s="1" t="s">
        <v>80</v>
      </c>
      <c r="G3106" s="1" t="s">
        <v>81</v>
      </c>
      <c r="H3106" s="1" t="s">
        <v>43</v>
      </c>
      <c r="I3106" s="1" t="s">
        <v>44</v>
      </c>
      <c r="J3106" t="s">
        <v>65</v>
      </c>
      <c r="K3106" t="s">
        <v>66</v>
      </c>
      <c r="L3106" s="1" t="s">
        <v>17212</v>
      </c>
      <c r="M3106" s="1" t="s">
        <v>68</v>
      </c>
      <c r="N3106" s="1" t="s">
        <v>178</v>
      </c>
      <c r="O3106" s="1" t="s">
        <v>17213</v>
      </c>
      <c r="P3106" s="1" t="s">
        <v>17214</v>
      </c>
      <c r="Q3106">
        <v>134</v>
      </c>
      <c r="R3106">
        <v>12</v>
      </c>
      <c r="S3106">
        <v>122</v>
      </c>
      <c r="T3106">
        <v>25</v>
      </c>
      <c r="U3106">
        <v>12</v>
      </c>
      <c r="V3106">
        <v>150</v>
      </c>
      <c r="W3106" s="1" t="s">
        <v>72</v>
      </c>
      <c r="X3106" s="1" t="s">
        <v>73</v>
      </c>
      <c r="Y3106" s="1" t="s">
        <v>74</v>
      </c>
      <c r="Z3106">
        <v>16</v>
      </c>
      <c r="AA3106" s="2">
        <v>46053</v>
      </c>
      <c r="AB3106">
        <v>1289602.46</v>
      </c>
      <c r="AC3106">
        <v>1737301.52</v>
      </c>
      <c r="AD3106">
        <v>172806729.59999999</v>
      </c>
      <c r="AE3106" s="1" t="s">
        <v>55</v>
      </c>
      <c r="AF3106" s="2">
        <v>46202</v>
      </c>
      <c r="AG3106" s="2">
        <v>46054</v>
      </c>
      <c r="AH3106" s="2"/>
      <c r="AI3106" s="1" t="s">
        <v>91</v>
      </c>
      <c r="AJ3106" s="1" t="s">
        <v>92</v>
      </c>
    </row>
    <row r="3107" spans="1:36">
      <c r="A3107" s="1" t="s">
        <v>17215</v>
      </c>
      <c r="B3107" s="1" t="s">
        <v>17216</v>
      </c>
      <c r="C3107" s="1" t="s">
        <v>17217</v>
      </c>
      <c r="D3107" s="1" t="s">
        <v>157</v>
      </c>
      <c r="E3107" s="1" t="s">
        <v>122</v>
      </c>
      <c r="F3107" s="1" t="s">
        <v>80</v>
      </c>
      <c r="G3107" s="1" t="s">
        <v>285</v>
      </c>
      <c r="H3107" s="1" t="s">
        <v>43</v>
      </c>
      <c r="I3107" s="1" t="s">
        <v>44</v>
      </c>
      <c r="J3107" t="s">
        <v>45</v>
      </c>
      <c r="K3107" t="s">
        <v>46</v>
      </c>
      <c r="L3107" s="1" t="s">
        <v>17218</v>
      </c>
      <c r="M3107" s="1" t="s">
        <v>100</v>
      </c>
      <c r="N3107" s="1" t="s">
        <v>115</v>
      </c>
      <c r="O3107" s="1" t="s">
        <v>17219</v>
      </c>
      <c r="P3107" s="1" t="s">
        <v>17220</v>
      </c>
      <c r="Q3107">
        <v>55</v>
      </c>
      <c r="R3107">
        <v>8</v>
      </c>
      <c r="S3107">
        <v>47</v>
      </c>
      <c r="T3107">
        <v>40</v>
      </c>
      <c r="U3107">
        <v>20</v>
      </c>
      <c r="V3107">
        <v>320</v>
      </c>
      <c r="W3107" s="1" t="s">
        <v>72</v>
      </c>
      <c r="X3107" s="1" t="s">
        <v>73</v>
      </c>
      <c r="Y3107" s="1" t="s">
        <v>74</v>
      </c>
      <c r="Z3107">
        <v>20</v>
      </c>
      <c r="AA3107" s="2">
        <v>45773</v>
      </c>
      <c r="AB3107">
        <v>404814.19</v>
      </c>
      <c r="AC3107">
        <v>527135.87</v>
      </c>
      <c r="AD3107">
        <v>22264780.449999999</v>
      </c>
      <c r="AE3107" s="1" t="s">
        <v>55</v>
      </c>
      <c r="AF3107" s="2">
        <v>46150</v>
      </c>
      <c r="AG3107" s="2">
        <v>45781</v>
      </c>
      <c r="AH3107" s="2"/>
      <c r="AI3107" s="1" t="s">
        <v>91</v>
      </c>
      <c r="AJ3107" s="1" t="s">
        <v>92</v>
      </c>
    </row>
    <row r="3108" spans="1:36">
      <c r="A3108" s="1" t="s">
        <v>17221</v>
      </c>
      <c r="B3108" s="1" t="s">
        <v>17222</v>
      </c>
      <c r="C3108" s="1" t="s">
        <v>17223</v>
      </c>
      <c r="D3108" s="1" t="s">
        <v>371</v>
      </c>
      <c r="E3108" s="1" t="s">
        <v>62</v>
      </c>
      <c r="F3108" s="1" t="s">
        <v>111</v>
      </c>
      <c r="G3108" s="1" t="s">
        <v>112</v>
      </c>
      <c r="H3108" s="1" t="s">
        <v>43</v>
      </c>
      <c r="I3108" s="1" t="s">
        <v>44</v>
      </c>
      <c r="J3108" t="s">
        <v>82</v>
      </c>
      <c r="K3108" t="s">
        <v>83</v>
      </c>
      <c r="L3108" s="1" t="s">
        <v>558</v>
      </c>
      <c r="M3108" s="1" t="s">
        <v>114</v>
      </c>
      <c r="N3108" s="1" t="s">
        <v>49</v>
      </c>
      <c r="O3108" s="1" t="s">
        <v>17224</v>
      </c>
      <c r="P3108" s="1" t="s">
        <v>7847</v>
      </c>
      <c r="Q3108">
        <v>50</v>
      </c>
      <c r="R3108">
        <v>14</v>
      </c>
      <c r="S3108">
        <v>36</v>
      </c>
      <c r="T3108">
        <v>60</v>
      </c>
      <c r="U3108">
        <v>30</v>
      </c>
      <c r="V3108">
        <v>480</v>
      </c>
      <c r="W3108" s="1" t="s">
        <v>161</v>
      </c>
      <c r="X3108" s="1" t="s">
        <v>162</v>
      </c>
      <c r="Y3108" s="1" t="s">
        <v>54</v>
      </c>
      <c r="Z3108">
        <v>3</v>
      </c>
      <c r="AA3108" s="2">
        <v>46164</v>
      </c>
      <c r="AB3108">
        <v>270846.88</v>
      </c>
      <c r="AC3108">
        <v>385216.81</v>
      </c>
      <c r="AD3108">
        <v>13542344</v>
      </c>
      <c r="AE3108" s="1" t="s">
        <v>55</v>
      </c>
      <c r="AF3108" s="2">
        <v>46168</v>
      </c>
      <c r="AG3108" s="2">
        <v>46165</v>
      </c>
      <c r="AH3108" s="2"/>
      <c r="AI3108" s="1" t="s">
        <v>129</v>
      </c>
      <c r="AJ3108" s="1" t="s">
        <v>57</v>
      </c>
    </row>
    <row r="3109" spans="1:36">
      <c r="A3109" s="1" t="s">
        <v>17225</v>
      </c>
      <c r="B3109" s="1" t="s">
        <v>17226</v>
      </c>
      <c r="C3109" s="1" t="s">
        <v>17227</v>
      </c>
      <c r="D3109" s="1" t="s">
        <v>521</v>
      </c>
      <c r="E3109" s="1" t="s">
        <v>243</v>
      </c>
      <c r="F3109" s="1" t="s">
        <v>244</v>
      </c>
      <c r="G3109" s="1" t="s">
        <v>245</v>
      </c>
      <c r="H3109" s="1" t="s">
        <v>43</v>
      </c>
      <c r="I3109" s="1" t="s">
        <v>44</v>
      </c>
      <c r="J3109" t="s">
        <v>65</v>
      </c>
      <c r="K3109" t="s">
        <v>66</v>
      </c>
      <c r="L3109" s="1" t="s">
        <v>2256</v>
      </c>
      <c r="M3109" s="1" t="s">
        <v>68</v>
      </c>
      <c r="N3109" s="1" t="s">
        <v>278</v>
      </c>
      <c r="O3109" s="1" t="s">
        <v>17228</v>
      </c>
      <c r="P3109" s="1" t="s">
        <v>17229</v>
      </c>
      <c r="Q3109">
        <v>44</v>
      </c>
      <c r="R3109">
        <v>5</v>
      </c>
      <c r="S3109">
        <v>39</v>
      </c>
      <c r="T3109">
        <v>20</v>
      </c>
      <c r="U3109">
        <v>8</v>
      </c>
      <c r="V3109">
        <v>100</v>
      </c>
      <c r="W3109" s="1" t="s">
        <v>229</v>
      </c>
      <c r="X3109" s="1" t="s">
        <v>230</v>
      </c>
      <c r="Y3109" s="1" t="s">
        <v>153</v>
      </c>
      <c r="Z3109">
        <v>33</v>
      </c>
      <c r="AA3109" s="2">
        <v>46175</v>
      </c>
      <c r="AB3109">
        <v>89605.99</v>
      </c>
      <c r="AC3109">
        <v>117224.09</v>
      </c>
      <c r="AD3109">
        <v>3942663.56</v>
      </c>
      <c r="AE3109" s="1" t="s">
        <v>55</v>
      </c>
      <c r="AF3109" s="2">
        <v>46188</v>
      </c>
      <c r="AG3109" s="2">
        <v>46179</v>
      </c>
      <c r="AH3109" s="2"/>
      <c r="AI3109" s="1" t="s">
        <v>91</v>
      </c>
      <c r="AJ3109" s="1" t="s">
        <v>92</v>
      </c>
    </row>
    <row r="3110" spans="1:36">
      <c r="A3110" s="1" t="s">
        <v>17230</v>
      </c>
      <c r="B3110" s="1" t="s">
        <v>17231</v>
      </c>
      <c r="C3110" s="1" t="s">
        <v>17232</v>
      </c>
      <c r="D3110" s="1" t="s">
        <v>378</v>
      </c>
      <c r="E3110" s="1" t="s">
        <v>110</v>
      </c>
      <c r="F3110" s="1" t="s">
        <v>363</v>
      </c>
      <c r="G3110" s="1" t="s">
        <v>304</v>
      </c>
      <c r="H3110" s="1" t="s">
        <v>43</v>
      </c>
      <c r="I3110" s="1" t="s">
        <v>44</v>
      </c>
      <c r="J3110" t="s">
        <v>65</v>
      </c>
      <c r="K3110" t="s">
        <v>66</v>
      </c>
      <c r="L3110" s="1" t="s">
        <v>10756</v>
      </c>
      <c r="M3110" s="1" t="s">
        <v>139</v>
      </c>
      <c r="N3110" s="1" t="s">
        <v>278</v>
      </c>
      <c r="O3110" s="1" t="s">
        <v>17233</v>
      </c>
      <c r="P3110" s="1" t="s">
        <v>17234</v>
      </c>
      <c r="Q3110">
        <v>71</v>
      </c>
      <c r="R3110">
        <v>11</v>
      </c>
      <c r="S3110">
        <v>60</v>
      </c>
      <c r="T3110">
        <v>10</v>
      </c>
      <c r="U3110">
        <v>5</v>
      </c>
      <c r="V3110">
        <v>50</v>
      </c>
      <c r="W3110" s="1" t="s">
        <v>72</v>
      </c>
      <c r="X3110" s="1" t="s">
        <v>73</v>
      </c>
      <c r="Y3110" s="1" t="s">
        <v>74</v>
      </c>
      <c r="Z3110">
        <v>18</v>
      </c>
      <c r="AA3110" s="2">
        <v>45805</v>
      </c>
      <c r="AB3110">
        <v>100762.72</v>
      </c>
      <c r="AC3110">
        <v>144486.18</v>
      </c>
      <c r="AD3110">
        <v>7154153.1200000001</v>
      </c>
      <c r="AE3110" s="1" t="s">
        <v>55</v>
      </c>
      <c r="AF3110" s="2">
        <v>46196</v>
      </c>
      <c r="AG3110" s="2">
        <v>45814</v>
      </c>
      <c r="AH3110" s="2">
        <v>46721</v>
      </c>
      <c r="AI3110" s="1" t="s">
        <v>410</v>
      </c>
      <c r="AJ3110" s="1" t="s">
        <v>92</v>
      </c>
    </row>
    <row r="3111" spans="1:36">
      <c r="A3111" s="1" t="s">
        <v>17235</v>
      </c>
      <c r="B3111" s="1" t="s">
        <v>17236</v>
      </c>
      <c r="C3111" s="1" t="s">
        <v>17237</v>
      </c>
      <c r="D3111" s="1" t="s">
        <v>837</v>
      </c>
      <c r="E3111" s="1" t="s">
        <v>265</v>
      </c>
      <c r="F3111" s="1" t="s">
        <v>622</v>
      </c>
      <c r="G3111" s="1" t="s">
        <v>747</v>
      </c>
      <c r="H3111" s="1" t="s">
        <v>43</v>
      </c>
      <c r="I3111" s="1" t="s">
        <v>44</v>
      </c>
      <c r="J3111" t="s">
        <v>82</v>
      </c>
      <c r="K3111" t="s">
        <v>83</v>
      </c>
      <c r="L3111" s="1" t="s">
        <v>4250</v>
      </c>
      <c r="M3111" s="1" t="s">
        <v>139</v>
      </c>
      <c r="N3111" s="1" t="s">
        <v>278</v>
      </c>
      <c r="O3111" s="1" t="s">
        <v>17238</v>
      </c>
      <c r="P3111" s="1" t="s">
        <v>17239</v>
      </c>
      <c r="Q3111">
        <v>380</v>
      </c>
      <c r="R3111">
        <v>44</v>
      </c>
      <c r="S3111">
        <v>336</v>
      </c>
      <c r="T3111">
        <v>50</v>
      </c>
      <c r="U3111">
        <v>15</v>
      </c>
      <c r="V3111">
        <v>300</v>
      </c>
      <c r="W3111" s="1" t="s">
        <v>104</v>
      </c>
      <c r="X3111" s="1" t="s">
        <v>105</v>
      </c>
      <c r="Y3111" s="1" t="s">
        <v>54</v>
      </c>
      <c r="Z3111">
        <v>7</v>
      </c>
      <c r="AA3111" s="2">
        <v>46040</v>
      </c>
      <c r="AB3111">
        <v>672268.58</v>
      </c>
      <c r="AC3111">
        <v>859826.11</v>
      </c>
      <c r="AD3111">
        <v>255462060.40000001</v>
      </c>
      <c r="AE3111" s="1" t="s">
        <v>55</v>
      </c>
      <c r="AF3111" s="2">
        <v>46153</v>
      </c>
      <c r="AG3111" s="2">
        <v>46051</v>
      </c>
      <c r="AH3111" s="2"/>
      <c r="AI3111" s="1" t="s">
        <v>410</v>
      </c>
      <c r="AJ3111" s="1" t="s">
        <v>92</v>
      </c>
    </row>
    <row r="3112" spans="1:36">
      <c r="A3112" s="1" t="s">
        <v>17240</v>
      </c>
      <c r="B3112" s="1" t="s">
        <v>17241</v>
      </c>
      <c r="C3112" s="1" t="s">
        <v>17242</v>
      </c>
      <c r="D3112" s="1" t="s">
        <v>378</v>
      </c>
      <c r="E3112" s="1" t="s">
        <v>110</v>
      </c>
      <c r="F3112" s="1" t="s">
        <v>63</v>
      </c>
      <c r="G3112" s="1" t="s">
        <v>64</v>
      </c>
      <c r="H3112" s="1" t="s">
        <v>43</v>
      </c>
      <c r="I3112" s="1" t="s">
        <v>44</v>
      </c>
      <c r="J3112" t="s">
        <v>45</v>
      </c>
      <c r="K3112" t="s">
        <v>46</v>
      </c>
      <c r="L3112" s="1" t="s">
        <v>5591</v>
      </c>
      <c r="M3112" s="1" t="s">
        <v>168</v>
      </c>
      <c r="N3112" s="1" t="s">
        <v>178</v>
      </c>
      <c r="O3112" s="1" t="s">
        <v>17243</v>
      </c>
      <c r="P3112" s="1" t="s">
        <v>17244</v>
      </c>
      <c r="Q3112">
        <v>20</v>
      </c>
      <c r="R3112">
        <v>0</v>
      </c>
      <c r="S3112">
        <v>20</v>
      </c>
      <c r="U3112">
        <v>12</v>
      </c>
      <c r="V3112">
        <v>150</v>
      </c>
      <c r="W3112" s="1" t="s">
        <v>151</v>
      </c>
      <c r="X3112" s="1" t="s">
        <v>152</v>
      </c>
      <c r="Y3112" s="1" t="s">
        <v>153</v>
      </c>
      <c r="Z3112">
        <v>36</v>
      </c>
      <c r="AA3112" s="2">
        <v>45696</v>
      </c>
      <c r="AB3112">
        <v>83410.8</v>
      </c>
      <c r="AC3112">
        <v>112974.54</v>
      </c>
      <c r="AD3112">
        <v>1668216</v>
      </c>
      <c r="AE3112" s="1" t="s">
        <v>55</v>
      </c>
      <c r="AF3112" s="2">
        <v>46202</v>
      </c>
      <c r="AG3112" s="2">
        <v>45700</v>
      </c>
      <c r="AH3112" s="2">
        <v>46646</v>
      </c>
      <c r="AI3112" s="1" t="s">
        <v>129</v>
      </c>
      <c r="AJ3112" s="1" t="s">
        <v>57</v>
      </c>
    </row>
    <row r="3113" spans="1:36">
      <c r="A3113" s="1" t="s">
        <v>17245</v>
      </c>
      <c r="B3113" s="1" t="s">
        <v>17246</v>
      </c>
      <c r="C3113" s="1" t="s">
        <v>17247</v>
      </c>
      <c r="D3113" s="1" t="s">
        <v>253</v>
      </c>
      <c r="E3113" s="1" t="s">
        <v>254</v>
      </c>
      <c r="F3113" s="1" t="s">
        <v>217</v>
      </c>
      <c r="G3113" s="1" t="s">
        <v>487</v>
      </c>
      <c r="H3113" s="1" t="s">
        <v>43</v>
      </c>
      <c r="I3113" s="1" t="s">
        <v>44</v>
      </c>
      <c r="J3113" t="s">
        <v>65</v>
      </c>
      <c r="K3113" t="s">
        <v>66</v>
      </c>
      <c r="L3113" s="1" t="s">
        <v>9392</v>
      </c>
      <c r="M3113" s="1" t="s">
        <v>139</v>
      </c>
      <c r="N3113" s="1" t="s">
        <v>49</v>
      </c>
      <c r="O3113" s="1" t="s">
        <v>17248</v>
      </c>
      <c r="P3113" s="1" t="s">
        <v>17249</v>
      </c>
      <c r="Q3113">
        <v>0</v>
      </c>
      <c r="R3113">
        <v>0</v>
      </c>
      <c r="S3113">
        <v>0</v>
      </c>
      <c r="T3113">
        <v>100</v>
      </c>
      <c r="U3113">
        <v>50</v>
      </c>
      <c r="V3113">
        <v>400</v>
      </c>
      <c r="W3113" s="1" t="s">
        <v>229</v>
      </c>
      <c r="X3113" s="1" t="s">
        <v>230</v>
      </c>
      <c r="Y3113" s="1" t="s">
        <v>153</v>
      </c>
      <c r="Z3113">
        <v>31</v>
      </c>
      <c r="AA3113" s="2">
        <v>46010</v>
      </c>
      <c r="AB3113">
        <v>75683.33</v>
      </c>
      <c r="AC3113">
        <v>108009.47</v>
      </c>
      <c r="AD3113">
        <v>0</v>
      </c>
      <c r="AE3113" s="1" t="s">
        <v>55</v>
      </c>
      <c r="AF3113" s="2">
        <v>46165</v>
      </c>
      <c r="AG3113" s="2">
        <v>46014</v>
      </c>
      <c r="AH3113" s="2"/>
      <c r="AI3113" s="1" t="s">
        <v>56</v>
      </c>
      <c r="AJ3113" s="1" t="s">
        <v>57</v>
      </c>
    </row>
    <row r="3114" spans="1:36">
      <c r="A3114" s="1" t="s">
        <v>17250</v>
      </c>
      <c r="B3114" s="1" t="s">
        <v>17251</v>
      </c>
      <c r="C3114" s="1" t="s">
        <v>17252</v>
      </c>
      <c r="D3114" s="1" t="s">
        <v>508</v>
      </c>
      <c r="E3114" s="1" t="s">
        <v>146</v>
      </c>
      <c r="F3114" s="1" t="s">
        <v>244</v>
      </c>
      <c r="G3114" s="1" t="s">
        <v>245</v>
      </c>
      <c r="H3114" s="1" t="s">
        <v>43</v>
      </c>
      <c r="I3114" s="1" t="s">
        <v>44</v>
      </c>
      <c r="J3114" t="s">
        <v>65</v>
      </c>
      <c r="K3114" t="s">
        <v>66</v>
      </c>
      <c r="L3114" s="1" t="s">
        <v>3409</v>
      </c>
      <c r="M3114" s="1" t="s">
        <v>168</v>
      </c>
      <c r="N3114" s="1" t="s">
        <v>101</v>
      </c>
      <c r="O3114" s="1" t="s">
        <v>17253</v>
      </c>
      <c r="P3114" s="1" t="s">
        <v>17254</v>
      </c>
      <c r="Q3114">
        <v>0</v>
      </c>
      <c r="R3114">
        <v>0</v>
      </c>
      <c r="S3114">
        <v>0</v>
      </c>
      <c r="T3114">
        <v>100</v>
      </c>
      <c r="U3114">
        <v>50</v>
      </c>
      <c r="V3114">
        <v>1000</v>
      </c>
      <c r="W3114" s="1" t="s">
        <v>181</v>
      </c>
      <c r="X3114" s="1" t="s">
        <v>182</v>
      </c>
      <c r="Y3114" s="1" t="s">
        <v>54</v>
      </c>
      <c r="Z3114">
        <v>11</v>
      </c>
      <c r="AA3114" s="2">
        <v>45823</v>
      </c>
      <c r="AB3114">
        <v>89445.19</v>
      </c>
      <c r="AC3114">
        <v>112325.24</v>
      </c>
      <c r="AD3114">
        <v>0</v>
      </c>
      <c r="AE3114" s="1" t="s">
        <v>55</v>
      </c>
      <c r="AF3114" s="2">
        <v>46178</v>
      </c>
      <c r="AG3114" s="2">
        <v>45838</v>
      </c>
      <c r="AH3114" s="2"/>
      <c r="AI3114" s="1" t="s">
        <v>56</v>
      </c>
      <c r="AJ3114" s="1" t="s">
        <v>57</v>
      </c>
    </row>
    <row r="3115" spans="1:36">
      <c r="A3115" s="1" t="s">
        <v>17255</v>
      </c>
      <c r="B3115" s="1" t="s">
        <v>17256</v>
      </c>
      <c r="C3115" s="1" t="s">
        <v>17257</v>
      </c>
      <c r="D3115" s="1" t="s">
        <v>1515</v>
      </c>
      <c r="E3115" s="1" t="s">
        <v>62</v>
      </c>
      <c r="F3115" s="1" t="s">
        <v>217</v>
      </c>
      <c r="G3115" s="1" t="s">
        <v>255</v>
      </c>
      <c r="H3115" s="1" t="s">
        <v>43</v>
      </c>
      <c r="I3115" s="1" t="s">
        <v>44</v>
      </c>
      <c r="J3115" t="s">
        <v>82</v>
      </c>
      <c r="K3115" t="s">
        <v>83</v>
      </c>
      <c r="L3115" s="1" t="s">
        <v>2791</v>
      </c>
      <c r="M3115" s="1" t="s">
        <v>85</v>
      </c>
      <c r="N3115" s="1" t="s">
        <v>115</v>
      </c>
      <c r="O3115" s="1" t="s">
        <v>17258</v>
      </c>
      <c r="P3115" s="1" t="s">
        <v>17259</v>
      </c>
      <c r="Q3115">
        <v>157</v>
      </c>
      <c r="R3115">
        <v>30</v>
      </c>
      <c r="S3115">
        <v>127</v>
      </c>
      <c r="T3115">
        <v>15</v>
      </c>
      <c r="U3115">
        <v>4</v>
      </c>
      <c r="V3115">
        <v>120</v>
      </c>
      <c r="W3115" s="1" t="s">
        <v>151</v>
      </c>
      <c r="X3115" s="1" t="s">
        <v>152</v>
      </c>
      <c r="Y3115" s="1" t="s">
        <v>153</v>
      </c>
      <c r="Z3115">
        <v>35</v>
      </c>
      <c r="AA3115" s="2">
        <v>45823</v>
      </c>
      <c r="AB3115">
        <v>467095.21</v>
      </c>
      <c r="AC3115">
        <v>604805.59</v>
      </c>
      <c r="AD3115">
        <v>73333947.969999999</v>
      </c>
      <c r="AE3115" s="1" t="s">
        <v>55</v>
      </c>
      <c r="AF3115" s="2">
        <v>46181</v>
      </c>
      <c r="AG3115" s="2">
        <v>45830</v>
      </c>
      <c r="AH3115" s="2"/>
      <c r="AI3115" s="1" t="s">
        <v>410</v>
      </c>
      <c r="AJ3115" s="1" t="s">
        <v>92</v>
      </c>
    </row>
    <row r="3116" spans="1:36">
      <c r="A3116" s="1" t="s">
        <v>17260</v>
      </c>
      <c r="B3116" s="1" t="s">
        <v>17261</v>
      </c>
      <c r="C3116" s="1" t="s">
        <v>17262</v>
      </c>
      <c r="D3116" s="1" t="s">
        <v>1318</v>
      </c>
      <c r="E3116" s="1" t="s">
        <v>62</v>
      </c>
      <c r="F3116" s="1" t="s">
        <v>363</v>
      </c>
      <c r="G3116" s="1" t="s">
        <v>364</v>
      </c>
      <c r="H3116" s="1" t="s">
        <v>43</v>
      </c>
      <c r="I3116" s="1" t="s">
        <v>44</v>
      </c>
      <c r="J3116" t="s">
        <v>82</v>
      </c>
      <c r="K3116" t="s">
        <v>83</v>
      </c>
      <c r="L3116" s="1" t="s">
        <v>17263</v>
      </c>
      <c r="M3116" s="1" t="s">
        <v>85</v>
      </c>
      <c r="N3116" s="1" t="s">
        <v>69</v>
      </c>
      <c r="O3116" s="1" t="s">
        <v>17264</v>
      </c>
      <c r="P3116" s="1" t="s">
        <v>17265</v>
      </c>
      <c r="Q3116">
        <v>68</v>
      </c>
      <c r="R3116">
        <v>14</v>
      </c>
      <c r="S3116">
        <v>54</v>
      </c>
      <c r="T3116">
        <v>40</v>
      </c>
      <c r="U3116">
        <v>20</v>
      </c>
      <c r="V3116">
        <v>320</v>
      </c>
      <c r="W3116" s="1" t="s">
        <v>88</v>
      </c>
      <c r="X3116" s="1" t="s">
        <v>89</v>
      </c>
      <c r="Y3116" s="1" t="s">
        <v>90</v>
      </c>
      <c r="Z3116">
        <v>28</v>
      </c>
      <c r="AA3116" s="2">
        <v>45722</v>
      </c>
      <c r="AB3116">
        <v>5666.6</v>
      </c>
      <c r="AC3116">
        <v>7003.45</v>
      </c>
      <c r="AD3116">
        <v>385328.8</v>
      </c>
      <c r="AE3116" s="1" t="s">
        <v>55</v>
      </c>
      <c r="AF3116" s="2">
        <v>46186</v>
      </c>
      <c r="AG3116" s="2">
        <v>45727</v>
      </c>
      <c r="AH3116" s="2"/>
      <c r="AI3116" s="1" t="s">
        <v>91</v>
      </c>
      <c r="AJ3116" s="1" t="s">
        <v>92</v>
      </c>
    </row>
    <row r="3117" spans="1:36">
      <c r="A3117" s="1" t="s">
        <v>17266</v>
      </c>
      <c r="B3117" s="1" t="s">
        <v>17267</v>
      </c>
      <c r="C3117" s="1" t="s">
        <v>17268</v>
      </c>
      <c r="D3117" s="1" t="s">
        <v>1343</v>
      </c>
      <c r="E3117" s="1" t="s">
        <v>122</v>
      </c>
      <c r="F3117" s="1" t="s">
        <v>80</v>
      </c>
      <c r="G3117" s="1" t="s">
        <v>81</v>
      </c>
      <c r="H3117" s="1" t="s">
        <v>43</v>
      </c>
      <c r="I3117" s="1" t="s">
        <v>201</v>
      </c>
      <c r="J3117" t="s">
        <v>82</v>
      </c>
      <c r="K3117" t="s">
        <v>83</v>
      </c>
      <c r="L3117" s="1" t="s">
        <v>3426</v>
      </c>
      <c r="M3117" s="1" t="s">
        <v>126</v>
      </c>
      <c r="N3117" s="1" t="s">
        <v>115</v>
      </c>
      <c r="O3117" s="1" t="s">
        <v>17269</v>
      </c>
      <c r="P3117" s="1" t="s">
        <v>17270</v>
      </c>
      <c r="Q3117">
        <v>330</v>
      </c>
      <c r="R3117">
        <v>56</v>
      </c>
      <c r="S3117">
        <v>274</v>
      </c>
      <c r="T3117">
        <v>50</v>
      </c>
      <c r="U3117">
        <v>20</v>
      </c>
      <c r="V3117">
        <v>500</v>
      </c>
      <c r="W3117" s="1" t="s">
        <v>151</v>
      </c>
      <c r="X3117" s="1" t="s">
        <v>152</v>
      </c>
      <c r="Y3117" s="1" t="s">
        <v>153</v>
      </c>
      <c r="Z3117">
        <v>34</v>
      </c>
      <c r="AA3117" s="2">
        <v>45784</v>
      </c>
      <c r="AB3117">
        <v>636582.07999999996</v>
      </c>
      <c r="AC3117">
        <v>855729.79</v>
      </c>
      <c r="AD3117">
        <v>210072086.40000001</v>
      </c>
      <c r="AE3117" s="1" t="s">
        <v>55</v>
      </c>
      <c r="AF3117" s="2">
        <v>46160</v>
      </c>
      <c r="AG3117" s="2">
        <v>45790</v>
      </c>
      <c r="AH3117" s="2"/>
      <c r="AI3117" s="1" t="s">
        <v>91</v>
      </c>
      <c r="AJ3117" s="1" t="s">
        <v>92</v>
      </c>
    </row>
    <row r="3118" spans="1:36">
      <c r="A3118" s="1" t="s">
        <v>17271</v>
      </c>
      <c r="B3118" s="1" t="s">
        <v>17272</v>
      </c>
      <c r="C3118" s="1" t="s">
        <v>17273</v>
      </c>
      <c r="D3118" s="1" t="s">
        <v>713</v>
      </c>
      <c r="E3118" s="1" t="s">
        <v>714</v>
      </c>
      <c r="F3118" s="1" t="s">
        <v>97</v>
      </c>
      <c r="G3118" s="1" t="s">
        <v>715</v>
      </c>
      <c r="H3118" s="1" t="s">
        <v>43</v>
      </c>
      <c r="I3118" s="1" t="s">
        <v>44</v>
      </c>
      <c r="J3118" t="s">
        <v>65</v>
      </c>
      <c r="K3118" t="s">
        <v>66</v>
      </c>
      <c r="L3118" s="1" t="s">
        <v>12868</v>
      </c>
      <c r="M3118" s="1" t="s">
        <v>139</v>
      </c>
      <c r="N3118" s="1" t="s">
        <v>115</v>
      </c>
      <c r="O3118" s="1" t="s">
        <v>17274</v>
      </c>
      <c r="P3118" s="1" t="s">
        <v>17275</v>
      </c>
      <c r="Q3118">
        <v>57</v>
      </c>
      <c r="R3118">
        <v>5</v>
      </c>
      <c r="S3118">
        <v>52</v>
      </c>
      <c r="T3118">
        <v>10</v>
      </c>
      <c r="U3118">
        <v>5</v>
      </c>
      <c r="V3118">
        <v>60</v>
      </c>
      <c r="W3118" s="1" t="s">
        <v>444</v>
      </c>
      <c r="X3118" s="1" t="s">
        <v>445</v>
      </c>
      <c r="Y3118" s="1" t="s">
        <v>74</v>
      </c>
      <c r="Z3118">
        <v>16</v>
      </c>
      <c r="AA3118" s="2">
        <v>46147</v>
      </c>
      <c r="AB3118">
        <v>128856.31</v>
      </c>
      <c r="AC3118">
        <v>170706.56</v>
      </c>
      <c r="AD3118">
        <v>7344809.6699999999</v>
      </c>
      <c r="AE3118" s="1" t="s">
        <v>55</v>
      </c>
      <c r="AF3118" s="2">
        <v>46163</v>
      </c>
      <c r="AG3118" s="2">
        <v>46159</v>
      </c>
      <c r="AH3118" s="2"/>
      <c r="AI3118" s="1" t="s">
        <v>91</v>
      </c>
      <c r="AJ3118" s="1" t="s">
        <v>92</v>
      </c>
    </row>
    <row r="3119" spans="1:36">
      <c r="A3119" s="1" t="s">
        <v>17276</v>
      </c>
      <c r="B3119" s="1" t="s">
        <v>17277</v>
      </c>
      <c r="C3119" s="1" t="s">
        <v>17278</v>
      </c>
      <c r="D3119" s="1" t="s">
        <v>39</v>
      </c>
      <c r="E3119" s="1" t="s">
        <v>40</v>
      </c>
      <c r="F3119" s="1" t="s">
        <v>41</v>
      </c>
      <c r="G3119" s="1" t="s">
        <v>786</v>
      </c>
      <c r="H3119" s="1" t="s">
        <v>43</v>
      </c>
      <c r="I3119" s="1" t="s">
        <v>44</v>
      </c>
      <c r="J3119" t="s">
        <v>82</v>
      </c>
      <c r="K3119" t="s">
        <v>83</v>
      </c>
      <c r="L3119" s="1" t="s">
        <v>17279</v>
      </c>
      <c r="M3119" s="1" t="s">
        <v>126</v>
      </c>
      <c r="N3119" s="1" t="s">
        <v>49</v>
      </c>
      <c r="O3119" s="1" t="s">
        <v>17280</v>
      </c>
      <c r="P3119" s="1" t="s">
        <v>17281</v>
      </c>
      <c r="Q3119">
        <v>109</v>
      </c>
      <c r="R3119">
        <v>18</v>
      </c>
      <c r="S3119">
        <v>91</v>
      </c>
      <c r="T3119">
        <v>40</v>
      </c>
      <c r="U3119">
        <v>20</v>
      </c>
      <c r="V3119">
        <v>320</v>
      </c>
      <c r="W3119" s="1" t="s">
        <v>308</v>
      </c>
      <c r="X3119" s="1" t="s">
        <v>309</v>
      </c>
      <c r="Y3119" s="1" t="s">
        <v>74</v>
      </c>
      <c r="Z3119">
        <v>20</v>
      </c>
      <c r="AA3119" s="2">
        <v>46106</v>
      </c>
      <c r="AB3119">
        <v>107678.21</v>
      </c>
      <c r="AC3119">
        <v>128324.08</v>
      </c>
      <c r="AD3119">
        <v>11736924.890000001</v>
      </c>
      <c r="AE3119" s="1" t="s">
        <v>55</v>
      </c>
      <c r="AF3119" s="2">
        <v>46190</v>
      </c>
      <c r="AG3119" s="2">
        <v>46111</v>
      </c>
      <c r="AH3119" s="2"/>
      <c r="AI3119" s="1" t="s">
        <v>91</v>
      </c>
      <c r="AJ3119" s="1" t="s">
        <v>92</v>
      </c>
    </row>
    <row r="3120" spans="1:36">
      <c r="A3120" s="1" t="s">
        <v>17282</v>
      </c>
      <c r="B3120" s="1" t="s">
        <v>17283</v>
      </c>
      <c r="C3120" s="1" t="s">
        <v>17284</v>
      </c>
      <c r="D3120" s="1" t="s">
        <v>185</v>
      </c>
      <c r="E3120" s="1" t="s">
        <v>186</v>
      </c>
      <c r="F3120" s="1" t="s">
        <v>111</v>
      </c>
      <c r="G3120" s="1" t="s">
        <v>112</v>
      </c>
      <c r="H3120" s="1" t="s">
        <v>43</v>
      </c>
      <c r="I3120" s="1" t="s">
        <v>44</v>
      </c>
      <c r="J3120" t="s">
        <v>65</v>
      </c>
      <c r="K3120" t="s">
        <v>66</v>
      </c>
      <c r="L3120" s="1" t="s">
        <v>17285</v>
      </c>
      <c r="M3120" s="1" t="s">
        <v>139</v>
      </c>
      <c r="N3120" s="1" t="s">
        <v>115</v>
      </c>
      <c r="O3120" s="1" t="s">
        <v>17286</v>
      </c>
      <c r="P3120" s="1" t="s">
        <v>17287</v>
      </c>
      <c r="Q3120">
        <v>74</v>
      </c>
      <c r="R3120">
        <v>19</v>
      </c>
      <c r="S3120">
        <v>55</v>
      </c>
      <c r="T3120">
        <v>15</v>
      </c>
      <c r="U3120">
        <v>7</v>
      </c>
      <c r="V3120">
        <v>90</v>
      </c>
      <c r="W3120" s="1" t="s">
        <v>161</v>
      </c>
      <c r="X3120" s="1" t="s">
        <v>162</v>
      </c>
      <c r="Y3120" s="1" t="s">
        <v>54</v>
      </c>
      <c r="Z3120">
        <v>5</v>
      </c>
      <c r="AA3120" s="2">
        <v>45828</v>
      </c>
      <c r="AB3120">
        <v>112291.28</v>
      </c>
      <c r="AC3120">
        <v>143789.91</v>
      </c>
      <c r="AD3120">
        <v>8309554.7199999997</v>
      </c>
      <c r="AE3120" s="1" t="s">
        <v>55</v>
      </c>
      <c r="AF3120" s="2">
        <v>46145</v>
      </c>
      <c r="AG3120" s="2">
        <v>45832</v>
      </c>
      <c r="AH3120" s="2"/>
      <c r="AI3120" s="1" t="s">
        <v>91</v>
      </c>
      <c r="AJ3120" s="1" t="s">
        <v>92</v>
      </c>
    </row>
    <row r="3121" spans="1:36">
      <c r="A3121" s="1" t="s">
        <v>17288</v>
      </c>
      <c r="B3121" s="1" t="s">
        <v>17289</v>
      </c>
      <c r="C3121" s="1" t="s">
        <v>17290</v>
      </c>
      <c r="D3121" s="1" t="s">
        <v>185</v>
      </c>
      <c r="E3121" s="1" t="s">
        <v>186</v>
      </c>
      <c r="F3121" s="1" t="s">
        <v>111</v>
      </c>
      <c r="G3121" s="1" t="s">
        <v>234</v>
      </c>
      <c r="H3121" s="1" t="s">
        <v>43</v>
      </c>
      <c r="I3121" s="1" t="s">
        <v>44</v>
      </c>
      <c r="J3121" t="s">
        <v>82</v>
      </c>
      <c r="K3121" t="s">
        <v>83</v>
      </c>
      <c r="L3121" s="1" t="s">
        <v>16498</v>
      </c>
      <c r="M3121" s="1" t="s">
        <v>168</v>
      </c>
      <c r="N3121" s="1" t="s">
        <v>203</v>
      </c>
      <c r="O3121" s="1" t="s">
        <v>17291</v>
      </c>
      <c r="P3121" s="1" t="s">
        <v>17292</v>
      </c>
      <c r="Q3121">
        <v>0</v>
      </c>
      <c r="R3121">
        <v>0</v>
      </c>
      <c r="S3121">
        <v>0</v>
      </c>
      <c r="T3121">
        <v>100</v>
      </c>
      <c r="U3121">
        <v>40</v>
      </c>
      <c r="V3121">
        <v>1000</v>
      </c>
      <c r="W3121" s="1" t="s">
        <v>151</v>
      </c>
      <c r="X3121" s="1" t="s">
        <v>152</v>
      </c>
      <c r="Y3121" s="1" t="s">
        <v>153</v>
      </c>
      <c r="Z3121">
        <v>38</v>
      </c>
      <c r="AA3121" s="2">
        <v>45955</v>
      </c>
      <c r="AB3121">
        <v>219000.84</v>
      </c>
      <c r="AC3121">
        <v>303222.34000000003</v>
      </c>
      <c r="AD3121">
        <v>0</v>
      </c>
      <c r="AE3121" s="1" t="s">
        <v>55</v>
      </c>
      <c r="AF3121" s="2">
        <v>46164</v>
      </c>
      <c r="AG3121" s="2">
        <v>45970</v>
      </c>
      <c r="AH3121" s="2"/>
      <c r="AI3121" s="1" t="s">
        <v>56</v>
      </c>
      <c r="AJ3121" s="1" t="s">
        <v>57</v>
      </c>
    </row>
    <row r="3122" spans="1:36">
      <c r="A3122" s="1" t="s">
        <v>17293</v>
      </c>
      <c r="B3122" s="1" t="s">
        <v>17294</v>
      </c>
      <c r="C3122" s="1" t="s">
        <v>17295</v>
      </c>
      <c r="D3122" s="1" t="s">
        <v>971</v>
      </c>
      <c r="E3122" s="1" t="s">
        <v>110</v>
      </c>
      <c r="F3122" s="1" t="s">
        <v>41</v>
      </c>
      <c r="G3122" s="1" t="s">
        <v>147</v>
      </c>
      <c r="H3122" s="1" t="s">
        <v>43</v>
      </c>
      <c r="I3122" s="1" t="s">
        <v>44</v>
      </c>
      <c r="J3122" t="s">
        <v>45</v>
      </c>
      <c r="K3122" t="s">
        <v>46</v>
      </c>
      <c r="L3122" s="1" t="s">
        <v>11907</v>
      </c>
      <c r="M3122" s="1" t="s">
        <v>68</v>
      </c>
      <c r="N3122" s="1" t="s">
        <v>194</v>
      </c>
      <c r="O3122" s="1" t="s">
        <v>17296</v>
      </c>
      <c r="P3122" s="1" t="s">
        <v>17297</v>
      </c>
      <c r="Q3122">
        <v>64</v>
      </c>
      <c r="R3122">
        <v>9</v>
      </c>
      <c r="S3122">
        <v>55</v>
      </c>
      <c r="T3122">
        <v>50</v>
      </c>
      <c r="U3122">
        <v>15</v>
      </c>
      <c r="V3122">
        <v>300</v>
      </c>
      <c r="W3122" s="1" t="s">
        <v>259</v>
      </c>
      <c r="X3122" s="1" t="s">
        <v>260</v>
      </c>
      <c r="Y3122" s="1" t="s">
        <v>54</v>
      </c>
      <c r="Z3122">
        <v>9</v>
      </c>
      <c r="AA3122" s="2">
        <v>46068</v>
      </c>
      <c r="AB3122">
        <v>140751.15</v>
      </c>
      <c r="AC3122">
        <v>165901.01</v>
      </c>
      <c r="AD3122">
        <v>9008073.5999999996</v>
      </c>
      <c r="AE3122" s="1" t="s">
        <v>55</v>
      </c>
      <c r="AF3122" s="2">
        <v>46177</v>
      </c>
      <c r="AG3122" s="2">
        <v>46081</v>
      </c>
      <c r="AH3122" s="2"/>
      <c r="AI3122" s="1" t="s">
        <v>91</v>
      </c>
      <c r="AJ3122" s="1" t="s">
        <v>92</v>
      </c>
    </row>
    <row r="3123" spans="1:36">
      <c r="A3123" s="1" t="s">
        <v>17298</v>
      </c>
      <c r="B3123" s="1" t="s">
        <v>17299</v>
      </c>
      <c r="C3123" s="1" t="s">
        <v>17300</v>
      </c>
      <c r="D3123" s="1" t="s">
        <v>844</v>
      </c>
      <c r="E3123" s="1" t="s">
        <v>275</v>
      </c>
      <c r="F3123" s="1" t="s">
        <v>622</v>
      </c>
      <c r="G3123" s="1" t="s">
        <v>693</v>
      </c>
      <c r="H3123" s="1" t="s">
        <v>43</v>
      </c>
      <c r="I3123" s="1" t="s">
        <v>44</v>
      </c>
      <c r="J3123" t="s">
        <v>65</v>
      </c>
      <c r="K3123" t="s">
        <v>66</v>
      </c>
      <c r="L3123" s="1" t="s">
        <v>17301</v>
      </c>
      <c r="M3123" s="1" t="s">
        <v>68</v>
      </c>
      <c r="N3123" s="1" t="s">
        <v>203</v>
      </c>
      <c r="O3123" s="1" t="s">
        <v>17302</v>
      </c>
      <c r="P3123" s="1" t="s">
        <v>17303</v>
      </c>
      <c r="Q3123">
        <v>722</v>
      </c>
      <c r="R3123">
        <v>3</v>
      </c>
      <c r="S3123">
        <v>719</v>
      </c>
      <c r="T3123">
        <v>75</v>
      </c>
      <c r="U3123">
        <v>30</v>
      </c>
      <c r="V3123">
        <v>600</v>
      </c>
      <c r="W3123" s="1" t="s">
        <v>72</v>
      </c>
      <c r="X3123" s="1" t="s">
        <v>73</v>
      </c>
      <c r="Y3123" s="1" t="s">
        <v>74</v>
      </c>
      <c r="Z3123">
        <v>20</v>
      </c>
      <c r="AA3123" s="2">
        <v>46075</v>
      </c>
      <c r="AB3123">
        <v>817308.39</v>
      </c>
      <c r="AC3123">
        <v>1014724.24</v>
      </c>
      <c r="AD3123">
        <v>590096657.60000002</v>
      </c>
      <c r="AE3123" s="1" t="s">
        <v>55</v>
      </c>
      <c r="AF3123" s="2">
        <v>46179</v>
      </c>
      <c r="AG3123" s="2">
        <v>46083</v>
      </c>
      <c r="AH3123" s="2"/>
      <c r="AI3123" s="1" t="s">
        <v>410</v>
      </c>
      <c r="AJ3123" s="1" t="s">
        <v>92</v>
      </c>
    </row>
    <row r="3124" spans="1:36">
      <c r="A3124" s="1" t="s">
        <v>17304</v>
      </c>
      <c r="B3124" s="1" t="s">
        <v>17305</v>
      </c>
      <c r="C3124" s="1" t="s">
        <v>17306</v>
      </c>
      <c r="D3124" s="1" t="s">
        <v>185</v>
      </c>
      <c r="E3124" s="1" t="s">
        <v>186</v>
      </c>
      <c r="F3124" s="1" t="s">
        <v>111</v>
      </c>
      <c r="G3124" s="1" t="s">
        <v>234</v>
      </c>
      <c r="H3124" s="1" t="s">
        <v>43</v>
      </c>
      <c r="I3124" s="1" t="s">
        <v>44</v>
      </c>
      <c r="J3124" t="s">
        <v>45</v>
      </c>
      <c r="K3124" t="s">
        <v>46</v>
      </c>
      <c r="L3124" s="1" t="s">
        <v>11136</v>
      </c>
      <c r="M3124" s="1" t="s">
        <v>48</v>
      </c>
      <c r="N3124" s="1" t="s">
        <v>49</v>
      </c>
      <c r="O3124" s="1" t="s">
        <v>17307</v>
      </c>
      <c r="P3124" s="1" t="s">
        <v>17308</v>
      </c>
      <c r="Q3124">
        <v>15</v>
      </c>
      <c r="R3124">
        <v>4</v>
      </c>
      <c r="S3124">
        <v>11</v>
      </c>
      <c r="T3124">
        <v>10</v>
      </c>
      <c r="U3124">
        <v>3</v>
      </c>
      <c r="V3124">
        <v>60</v>
      </c>
      <c r="W3124" s="1" t="s">
        <v>151</v>
      </c>
      <c r="X3124" s="1" t="s">
        <v>152</v>
      </c>
      <c r="Y3124" s="1" t="s">
        <v>153</v>
      </c>
      <c r="Z3124">
        <v>38</v>
      </c>
      <c r="AA3124" s="2">
        <v>45743</v>
      </c>
      <c r="AB3124">
        <v>58164.79</v>
      </c>
      <c r="AC3124">
        <v>84086.7</v>
      </c>
      <c r="AD3124">
        <v>872471.85</v>
      </c>
      <c r="AE3124" s="1" t="s">
        <v>55</v>
      </c>
      <c r="AF3124" s="2">
        <v>46190</v>
      </c>
      <c r="AG3124" s="2">
        <v>45744</v>
      </c>
      <c r="AH3124" s="2"/>
      <c r="AI3124" s="1" t="s">
        <v>91</v>
      </c>
      <c r="AJ3124" s="1" t="s">
        <v>92</v>
      </c>
    </row>
    <row r="3125" spans="1:36">
      <c r="A3125" s="1" t="s">
        <v>17309</v>
      </c>
      <c r="B3125" s="1" t="s">
        <v>17310</v>
      </c>
      <c r="C3125" s="1" t="s">
        <v>17311</v>
      </c>
      <c r="D3125" s="1" t="s">
        <v>355</v>
      </c>
      <c r="E3125" s="1" t="s">
        <v>62</v>
      </c>
      <c r="F3125" s="1" t="s">
        <v>123</v>
      </c>
      <c r="G3125" s="1" t="s">
        <v>124</v>
      </c>
      <c r="H3125" s="1" t="s">
        <v>43</v>
      </c>
      <c r="I3125" s="1" t="s">
        <v>44</v>
      </c>
      <c r="J3125" t="s">
        <v>45</v>
      </c>
      <c r="K3125" t="s">
        <v>46</v>
      </c>
      <c r="L3125" s="1" t="s">
        <v>17312</v>
      </c>
      <c r="M3125" s="1" t="s">
        <v>114</v>
      </c>
      <c r="N3125" s="1" t="s">
        <v>101</v>
      </c>
      <c r="O3125" s="1" t="s">
        <v>17313</v>
      </c>
      <c r="P3125" s="1" t="s">
        <v>17314</v>
      </c>
      <c r="Q3125">
        <v>326</v>
      </c>
      <c r="R3125">
        <v>109</v>
      </c>
      <c r="S3125">
        <v>217</v>
      </c>
      <c r="T3125">
        <v>75</v>
      </c>
      <c r="U3125">
        <v>22</v>
      </c>
      <c r="V3125">
        <v>375</v>
      </c>
      <c r="W3125" s="1" t="s">
        <v>52</v>
      </c>
      <c r="X3125" s="1" t="s">
        <v>53</v>
      </c>
      <c r="Y3125" s="1" t="s">
        <v>54</v>
      </c>
      <c r="Z3125">
        <v>8</v>
      </c>
      <c r="AA3125" s="2">
        <v>45732</v>
      </c>
      <c r="AB3125">
        <v>157937.15</v>
      </c>
      <c r="AC3125">
        <v>188814.7</v>
      </c>
      <c r="AD3125">
        <v>51487510.899999999</v>
      </c>
      <c r="AE3125" s="1" t="s">
        <v>55</v>
      </c>
      <c r="AF3125" s="2">
        <v>46165</v>
      </c>
      <c r="AG3125" s="2">
        <v>45745</v>
      </c>
      <c r="AH3125" s="2"/>
      <c r="AI3125" s="1" t="s">
        <v>91</v>
      </c>
      <c r="AJ3125" s="1" t="s">
        <v>92</v>
      </c>
    </row>
    <row r="3126" spans="1:36">
      <c r="A3126" s="1" t="s">
        <v>17315</v>
      </c>
      <c r="B3126" s="1" t="s">
        <v>17316</v>
      </c>
      <c r="C3126" s="1" t="s">
        <v>17317</v>
      </c>
      <c r="D3126" s="1" t="s">
        <v>264</v>
      </c>
      <c r="E3126" s="1" t="s">
        <v>265</v>
      </c>
      <c r="F3126" s="1" t="s">
        <v>266</v>
      </c>
      <c r="G3126" s="1" t="s">
        <v>313</v>
      </c>
      <c r="H3126" s="1" t="s">
        <v>43</v>
      </c>
      <c r="I3126" s="1" t="s">
        <v>44</v>
      </c>
      <c r="J3126" t="s">
        <v>45</v>
      </c>
      <c r="K3126" t="s">
        <v>46</v>
      </c>
      <c r="L3126" s="1" t="s">
        <v>17318</v>
      </c>
      <c r="M3126" s="1" t="s">
        <v>126</v>
      </c>
      <c r="N3126" s="1" t="s">
        <v>69</v>
      </c>
      <c r="O3126" s="1" t="s">
        <v>17319</v>
      </c>
      <c r="P3126" s="1" t="s">
        <v>17320</v>
      </c>
      <c r="Q3126">
        <v>23</v>
      </c>
      <c r="R3126">
        <v>4</v>
      </c>
      <c r="S3126">
        <v>19</v>
      </c>
      <c r="T3126">
        <v>10</v>
      </c>
      <c r="U3126">
        <v>3</v>
      </c>
      <c r="V3126">
        <v>50</v>
      </c>
      <c r="W3126" s="1" t="s">
        <v>72</v>
      </c>
      <c r="X3126" s="1" t="s">
        <v>73</v>
      </c>
      <c r="Y3126" s="1" t="s">
        <v>74</v>
      </c>
      <c r="Z3126">
        <v>19</v>
      </c>
      <c r="AA3126" s="2">
        <v>45879</v>
      </c>
      <c r="AB3126">
        <v>177945.47</v>
      </c>
      <c r="AC3126">
        <v>242813.86</v>
      </c>
      <c r="AD3126">
        <v>4092745.81</v>
      </c>
      <c r="AE3126" s="1" t="s">
        <v>55</v>
      </c>
      <c r="AF3126" s="2">
        <v>46182</v>
      </c>
      <c r="AG3126" s="2">
        <v>45885</v>
      </c>
      <c r="AH3126" s="2"/>
      <c r="AI3126" s="1" t="s">
        <v>91</v>
      </c>
      <c r="AJ3126" s="1" t="s">
        <v>92</v>
      </c>
    </row>
    <row r="3127" spans="1:36">
      <c r="A3127" s="1" t="s">
        <v>17321</v>
      </c>
      <c r="B3127" s="1" t="s">
        <v>17322</v>
      </c>
      <c r="C3127" s="1" t="s">
        <v>17323</v>
      </c>
      <c r="D3127" s="1" t="s">
        <v>662</v>
      </c>
      <c r="E3127" s="1" t="s">
        <v>186</v>
      </c>
      <c r="F3127" s="1" t="s">
        <v>80</v>
      </c>
      <c r="G3127" s="1" t="s">
        <v>81</v>
      </c>
      <c r="H3127" s="1" t="s">
        <v>43</v>
      </c>
      <c r="I3127" s="1" t="s">
        <v>44</v>
      </c>
      <c r="J3127" t="s">
        <v>65</v>
      </c>
      <c r="K3127" t="s">
        <v>66</v>
      </c>
      <c r="L3127" s="1" t="s">
        <v>11314</v>
      </c>
      <c r="M3127" s="1" t="s">
        <v>100</v>
      </c>
      <c r="N3127" s="1" t="s">
        <v>115</v>
      </c>
      <c r="O3127" s="1" t="s">
        <v>17324</v>
      </c>
      <c r="P3127" s="1" t="s">
        <v>17325</v>
      </c>
      <c r="Q3127">
        <v>0</v>
      </c>
      <c r="R3127">
        <v>0</v>
      </c>
      <c r="S3127">
        <v>0</v>
      </c>
      <c r="T3127">
        <v>15</v>
      </c>
      <c r="U3127">
        <v>6</v>
      </c>
      <c r="V3127">
        <v>75</v>
      </c>
      <c r="W3127" s="1" t="s">
        <v>52</v>
      </c>
      <c r="X3127" s="1" t="s">
        <v>53</v>
      </c>
      <c r="Y3127" s="1" t="s">
        <v>54</v>
      </c>
      <c r="Z3127">
        <v>4</v>
      </c>
      <c r="AA3127" s="2">
        <v>45865</v>
      </c>
      <c r="AB3127">
        <v>1228122.48</v>
      </c>
      <c r="AC3127">
        <v>1812981.98</v>
      </c>
      <c r="AD3127">
        <v>0</v>
      </c>
      <c r="AE3127" s="1" t="s">
        <v>55</v>
      </c>
      <c r="AF3127" s="2">
        <v>46167</v>
      </c>
      <c r="AG3127" s="2">
        <v>45869</v>
      </c>
      <c r="AH3127" s="2"/>
      <c r="AI3127" s="1" t="s">
        <v>56</v>
      </c>
      <c r="AJ3127" s="1" t="s">
        <v>57</v>
      </c>
    </row>
    <row r="3128" spans="1:36">
      <c r="A3128" s="1" t="s">
        <v>17326</v>
      </c>
      <c r="B3128" s="1" t="s">
        <v>17327</v>
      </c>
      <c r="C3128" s="1" t="s">
        <v>17328</v>
      </c>
      <c r="D3128" s="1" t="s">
        <v>799</v>
      </c>
      <c r="E3128" s="1" t="s">
        <v>254</v>
      </c>
      <c r="F3128" s="1" t="s">
        <v>135</v>
      </c>
      <c r="G3128" s="1" t="s">
        <v>706</v>
      </c>
      <c r="H3128" s="1" t="s">
        <v>137</v>
      </c>
      <c r="I3128" s="1" t="s">
        <v>44</v>
      </c>
      <c r="J3128" t="s">
        <v>82</v>
      </c>
      <c r="K3128" t="s">
        <v>83</v>
      </c>
      <c r="L3128" s="1" t="s">
        <v>700</v>
      </c>
      <c r="M3128" s="1" t="s">
        <v>68</v>
      </c>
      <c r="N3128" s="1" t="s">
        <v>194</v>
      </c>
      <c r="O3128" s="1" t="s">
        <v>17329</v>
      </c>
      <c r="P3128" s="1" t="s">
        <v>2575</v>
      </c>
      <c r="Q3128">
        <v>79</v>
      </c>
      <c r="R3128">
        <v>0</v>
      </c>
      <c r="S3128">
        <v>79</v>
      </c>
      <c r="T3128">
        <v>40</v>
      </c>
      <c r="U3128">
        <v>12</v>
      </c>
      <c r="V3128">
        <v>320</v>
      </c>
      <c r="W3128" s="1" t="s">
        <v>161</v>
      </c>
      <c r="X3128" s="1" t="s">
        <v>162</v>
      </c>
      <c r="Y3128" s="1" t="s">
        <v>54</v>
      </c>
      <c r="Z3128">
        <v>8</v>
      </c>
      <c r="AA3128" s="2">
        <v>46116</v>
      </c>
      <c r="AB3128">
        <v>17939.580000000002</v>
      </c>
      <c r="AC3128">
        <v>24121.98</v>
      </c>
      <c r="AD3128">
        <v>1417226.82</v>
      </c>
      <c r="AE3128" s="1" t="s">
        <v>55</v>
      </c>
      <c r="AF3128" s="2">
        <v>46157</v>
      </c>
      <c r="AG3128" s="2">
        <v>46131</v>
      </c>
      <c r="AH3128" s="2">
        <v>46589</v>
      </c>
      <c r="AI3128" s="1" t="s">
        <v>91</v>
      </c>
      <c r="AJ3128" s="1" t="s">
        <v>92</v>
      </c>
    </row>
    <row r="3129" spans="1:36">
      <c r="A3129" s="1" t="s">
        <v>17330</v>
      </c>
      <c r="B3129" s="1" t="s">
        <v>17331</v>
      </c>
      <c r="C3129" s="1" t="s">
        <v>17332</v>
      </c>
      <c r="D3129" s="1" t="s">
        <v>216</v>
      </c>
      <c r="E3129" s="1" t="s">
        <v>134</v>
      </c>
      <c r="F3129" s="1" t="s">
        <v>217</v>
      </c>
      <c r="G3129" s="1" t="s">
        <v>218</v>
      </c>
      <c r="H3129" s="1" t="s">
        <v>43</v>
      </c>
      <c r="I3129" s="1" t="s">
        <v>44</v>
      </c>
      <c r="J3129" t="s">
        <v>82</v>
      </c>
      <c r="K3129" t="s">
        <v>83</v>
      </c>
      <c r="L3129" s="1" t="s">
        <v>1582</v>
      </c>
      <c r="M3129" s="1" t="s">
        <v>126</v>
      </c>
      <c r="N3129" s="1" t="s">
        <v>236</v>
      </c>
      <c r="O3129" s="1" t="s">
        <v>17333</v>
      </c>
      <c r="P3129" s="1" t="s">
        <v>17334</v>
      </c>
      <c r="Q3129">
        <v>0</v>
      </c>
      <c r="R3129">
        <v>0</v>
      </c>
      <c r="S3129">
        <v>0</v>
      </c>
      <c r="T3129">
        <v>25</v>
      </c>
      <c r="U3129">
        <v>7</v>
      </c>
      <c r="V3129">
        <v>250</v>
      </c>
      <c r="W3129" s="1" t="s">
        <v>151</v>
      </c>
      <c r="X3129" s="1" t="s">
        <v>152</v>
      </c>
      <c r="Y3129" s="1" t="s">
        <v>153</v>
      </c>
      <c r="Z3129">
        <v>36</v>
      </c>
      <c r="AA3129" s="2">
        <v>46145</v>
      </c>
      <c r="AB3129">
        <v>182438.97</v>
      </c>
      <c r="AC3129">
        <v>259825.57</v>
      </c>
      <c r="AD3129">
        <v>0</v>
      </c>
      <c r="AE3129" s="1" t="s">
        <v>55</v>
      </c>
      <c r="AF3129" s="2">
        <v>46201</v>
      </c>
      <c r="AG3129" s="2">
        <v>46147</v>
      </c>
      <c r="AH3129" s="2"/>
      <c r="AI3129" s="1" t="s">
        <v>56</v>
      </c>
      <c r="AJ3129" s="1" t="s">
        <v>57</v>
      </c>
    </row>
    <row r="3130" spans="1:36">
      <c r="A3130" s="1" t="s">
        <v>17335</v>
      </c>
      <c r="B3130" s="1" t="s">
        <v>17336</v>
      </c>
      <c r="C3130" s="1" t="s">
        <v>17337</v>
      </c>
      <c r="D3130" s="1" t="s">
        <v>355</v>
      </c>
      <c r="E3130" s="1" t="s">
        <v>62</v>
      </c>
      <c r="F3130" s="1" t="s">
        <v>123</v>
      </c>
      <c r="G3130" s="1" t="s">
        <v>200</v>
      </c>
      <c r="H3130" s="1" t="s">
        <v>43</v>
      </c>
      <c r="I3130" s="1" t="s">
        <v>44</v>
      </c>
      <c r="J3130" t="s">
        <v>82</v>
      </c>
      <c r="K3130" t="s">
        <v>83</v>
      </c>
      <c r="L3130" s="1" t="s">
        <v>17338</v>
      </c>
      <c r="M3130" s="1" t="s">
        <v>85</v>
      </c>
      <c r="N3130" s="1" t="s">
        <v>194</v>
      </c>
      <c r="O3130" s="1" t="s">
        <v>17339</v>
      </c>
      <c r="P3130" s="1" t="s">
        <v>17340</v>
      </c>
      <c r="Q3130">
        <v>41</v>
      </c>
      <c r="R3130">
        <v>3</v>
      </c>
      <c r="S3130">
        <v>38</v>
      </c>
      <c r="T3130">
        <v>10</v>
      </c>
      <c r="U3130">
        <v>3</v>
      </c>
      <c r="V3130">
        <v>60</v>
      </c>
      <c r="W3130" s="1" t="s">
        <v>161</v>
      </c>
      <c r="X3130" s="1" t="s">
        <v>162</v>
      </c>
      <c r="Y3130" s="1" t="s">
        <v>54</v>
      </c>
      <c r="Z3130">
        <v>3</v>
      </c>
      <c r="AA3130" s="2">
        <v>46081</v>
      </c>
      <c r="AB3130">
        <v>517612.6</v>
      </c>
      <c r="AC3130">
        <v>698027.92</v>
      </c>
      <c r="AD3130">
        <v>21222116.600000001</v>
      </c>
      <c r="AE3130" s="1" t="s">
        <v>55</v>
      </c>
      <c r="AF3130" s="2">
        <v>46150</v>
      </c>
      <c r="AG3130" s="2">
        <v>46091</v>
      </c>
      <c r="AH3130" s="2"/>
      <c r="AI3130" s="1" t="s">
        <v>91</v>
      </c>
      <c r="AJ3130" s="1" t="s">
        <v>92</v>
      </c>
    </row>
    <row r="3131" spans="1:36">
      <c r="A3131" s="1" t="s">
        <v>17341</v>
      </c>
      <c r="B3131" s="1" t="s">
        <v>17342</v>
      </c>
      <c r="C3131" s="1" t="s">
        <v>17343</v>
      </c>
      <c r="D3131" s="1" t="s">
        <v>830</v>
      </c>
      <c r="E3131" s="1" t="s">
        <v>265</v>
      </c>
      <c r="F3131" s="1" t="s">
        <v>123</v>
      </c>
      <c r="G3131" s="1" t="s">
        <v>747</v>
      </c>
      <c r="H3131" s="1" t="s">
        <v>43</v>
      </c>
      <c r="I3131" s="1" t="s">
        <v>44</v>
      </c>
      <c r="J3131" t="s">
        <v>65</v>
      </c>
      <c r="K3131" t="s">
        <v>66</v>
      </c>
      <c r="L3131" s="1" t="s">
        <v>4316</v>
      </c>
      <c r="M3131" s="1" t="s">
        <v>114</v>
      </c>
      <c r="N3131" s="1" t="s">
        <v>69</v>
      </c>
      <c r="O3131" s="1" t="s">
        <v>17344</v>
      </c>
      <c r="P3131" s="1" t="s">
        <v>17345</v>
      </c>
      <c r="Q3131">
        <v>438</v>
      </c>
      <c r="R3131">
        <v>78</v>
      </c>
      <c r="S3131">
        <v>360</v>
      </c>
      <c r="T3131">
        <v>75</v>
      </c>
      <c r="U3131">
        <v>22</v>
      </c>
      <c r="V3131">
        <v>450</v>
      </c>
      <c r="W3131" s="1" t="s">
        <v>52</v>
      </c>
      <c r="X3131" s="1" t="s">
        <v>53</v>
      </c>
      <c r="Y3131" s="1" t="s">
        <v>54</v>
      </c>
      <c r="Z3131">
        <v>4</v>
      </c>
      <c r="AA3131" s="2">
        <v>45867</v>
      </c>
      <c r="AB3131">
        <v>105444.37</v>
      </c>
      <c r="AC3131">
        <v>155120.13</v>
      </c>
      <c r="AD3131">
        <v>46184634.060000002</v>
      </c>
      <c r="AE3131" s="1" t="s">
        <v>55</v>
      </c>
      <c r="AF3131" s="2">
        <v>46169</v>
      </c>
      <c r="AG3131" s="2">
        <v>45871</v>
      </c>
      <c r="AH3131" s="2"/>
      <c r="AI3131" s="1" t="s">
        <v>91</v>
      </c>
      <c r="AJ3131" s="1" t="s">
        <v>92</v>
      </c>
    </row>
    <row r="3132" spans="1:36">
      <c r="A3132" s="1" t="s">
        <v>17346</v>
      </c>
      <c r="B3132" s="1" t="s">
        <v>17347</v>
      </c>
      <c r="C3132" s="1" t="s">
        <v>17348</v>
      </c>
      <c r="D3132" s="1" t="s">
        <v>303</v>
      </c>
      <c r="E3132" s="1" t="s">
        <v>146</v>
      </c>
      <c r="F3132" s="1" t="s">
        <v>63</v>
      </c>
      <c r="G3132" s="1" t="s">
        <v>384</v>
      </c>
      <c r="H3132" s="1" t="s">
        <v>43</v>
      </c>
      <c r="I3132" s="1" t="s">
        <v>44</v>
      </c>
      <c r="J3132" t="s">
        <v>45</v>
      </c>
      <c r="K3132" t="s">
        <v>46</v>
      </c>
      <c r="L3132" s="1" t="s">
        <v>17349</v>
      </c>
      <c r="M3132" s="1" t="s">
        <v>114</v>
      </c>
      <c r="N3132" s="1" t="s">
        <v>194</v>
      </c>
      <c r="O3132" s="1" t="s">
        <v>17350</v>
      </c>
      <c r="P3132" s="1" t="s">
        <v>17351</v>
      </c>
      <c r="Q3132">
        <v>65</v>
      </c>
      <c r="R3132">
        <v>26</v>
      </c>
      <c r="S3132">
        <v>39</v>
      </c>
      <c r="T3132">
        <v>30</v>
      </c>
      <c r="U3132">
        <v>12</v>
      </c>
      <c r="V3132">
        <v>300</v>
      </c>
      <c r="W3132" s="1" t="s">
        <v>249</v>
      </c>
      <c r="X3132" s="1" t="s">
        <v>375</v>
      </c>
      <c r="Y3132" s="1" t="s">
        <v>54</v>
      </c>
      <c r="Z3132">
        <v>7</v>
      </c>
      <c r="AA3132" s="2">
        <v>46067</v>
      </c>
      <c r="AB3132">
        <v>127337.15</v>
      </c>
      <c r="AC3132">
        <v>187447.89</v>
      </c>
      <c r="AD3132">
        <v>8276914.75</v>
      </c>
      <c r="AE3132" s="1" t="s">
        <v>55</v>
      </c>
      <c r="AF3132" s="2">
        <v>46149</v>
      </c>
      <c r="AG3132" s="2">
        <v>46081</v>
      </c>
      <c r="AH3132" s="2">
        <v>46257</v>
      </c>
      <c r="AI3132" s="1" t="s">
        <v>91</v>
      </c>
      <c r="AJ3132" s="1" t="s">
        <v>92</v>
      </c>
    </row>
    <row r="3133" spans="1:36">
      <c r="A3133" s="1" t="s">
        <v>17352</v>
      </c>
      <c r="B3133" s="1" t="s">
        <v>17353</v>
      </c>
      <c r="C3133" s="1" t="s">
        <v>17354</v>
      </c>
      <c r="D3133" s="1" t="s">
        <v>133</v>
      </c>
      <c r="E3133" s="1" t="s">
        <v>134</v>
      </c>
      <c r="F3133" s="1" t="s">
        <v>135</v>
      </c>
      <c r="G3133" s="1" t="s">
        <v>706</v>
      </c>
      <c r="H3133" s="1" t="s">
        <v>137</v>
      </c>
      <c r="I3133" s="1" t="s">
        <v>44</v>
      </c>
      <c r="J3133" t="s">
        <v>45</v>
      </c>
      <c r="K3133" t="s">
        <v>46</v>
      </c>
      <c r="L3133" s="1" t="s">
        <v>17355</v>
      </c>
      <c r="M3133" s="1" t="s">
        <v>114</v>
      </c>
      <c r="N3133" s="1" t="s">
        <v>178</v>
      </c>
      <c r="O3133" s="1" t="s">
        <v>17356</v>
      </c>
      <c r="P3133" s="1" t="s">
        <v>17357</v>
      </c>
      <c r="Q3133">
        <v>467</v>
      </c>
      <c r="R3133">
        <v>66</v>
      </c>
      <c r="S3133">
        <v>401</v>
      </c>
      <c r="T3133">
        <v>50</v>
      </c>
      <c r="U3133">
        <v>20</v>
      </c>
      <c r="V3133">
        <v>500</v>
      </c>
      <c r="W3133" s="1" t="s">
        <v>249</v>
      </c>
      <c r="X3133" s="1" t="s">
        <v>375</v>
      </c>
      <c r="Y3133" s="1" t="s">
        <v>54</v>
      </c>
      <c r="Z3133">
        <v>6</v>
      </c>
      <c r="AA3133" s="2">
        <v>45979</v>
      </c>
      <c r="AB3133">
        <v>27108.97</v>
      </c>
      <c r="AC3133">
        <v>36120.620000000003</v>
      </c>
      <c r="AD3133">
        <v>12659888.99</v>
      </c>
      <c r="AE3133" s="1" t="s">
        <v>55</v>
      </c>
      <c r="AF3133" s="2">
        <v>46170</v>
      </c>
      <c r="AG3133" s="2">
        <v>45994</v>
      </c>
      <c r="AH3133" s="2">
        <v>46706</v>
      </c>
      <c r="AI3133" s="1" t="s">
        <v>91</v>
      </c>
      <c r="AJ3133" s="1" t="s">
        <v>92</v>
      </c>
    </row>
    <row r="3134" spans="1:36">
      <c r="A3134" s="1" t="s">
        <v>17358</v>
      </c>
      <c r="B3134" s="1" t="s">
        <v>17359</v>
      </c>
      <c r="C3134" s="1" t="s">
        <v>17360</v>
      </c>
      <c r="D3134" s="1" t="s">
        <v>662</v>
      </c>
      <c r="E3134" s="1" t="s">
        <v>186</v>
      </c>
      <c r="F3134" s="1" t="s">
        <v>80</v>
      </c>
      <c r="G3134" s="1" t="s">
        <v>176</v>
      </c>
      <c r="H3134" s="1" t="s">
        <v>43</v>
      </c>
      <c r="I3134" s="1" t="s">
        <v>44</v>
      </c>
      <c r="J3134" t="s">
        <v>65</v>
      </c>
      <c r="K3134" t="s">
        <v>66</v>
      </c>
      <c r="L3134" s="1" t="s">
        <v>17361</v>
      </c>
      <c r="M3134" s="1" t="s">
        <v>114</v>
      </c>
      <c r="N3134" s="1" t="s">
        <v>101</v>
      </c>
      <c r="O3134" s="1" t="s">
        <v>17362</v>
      </c>
      <c r="P3134" s="1" t="s">
        <v>17363</v>
      </c>
      <c r="Q3134">
        <v>78</v>
      </c>
      <c r="R3134">
        <v>11</v>
      </c>
      <c r="S3134">
        <v>67</v>
      </c>
      <c r="T3134">
        <v>25</v>
      </c>
      <c r="U3134">
        <v>10</v>
      </c>
      <c r="V3134">
        <v>150</v>
      </c>
      <c r="W3134" s="1" t="s">
        <v>444</v>
      </c>
      <c r="X3134" s="1" t="s">
        <v>445</v>
      </c>
      <c r="Y3134" s="1" t="s">
        <v>74</v>
      </c>
      <c r="Z3134">
        <v>21</v>
      </c>
      <c r="AA3134" s="2">
        <v>46164</v>
      </c>
      <c r="AB3134">
        <v>1220594.1499999999</v>
      </c>
      <c r="AC3134">
        <v>1574585.08</v>
      </c>
      <c r="AD3134">
        <v>95206343.700000003</v>
      </c>
      <c r="AE3134" s="1" t="s">
        <v>55</v>
      </c>
      <c r="AF3134" s="2">
        <v>46195</v>
      </c>
      <c r="AG3134" s="2">
        <v>46176</v>
      </c>
      <c r="AH3134" s="2"/>
      <c r="AI3134" s="1" t="s">
        <v>91</v>
      </c>
      <c r="AJ3134" s="1" t="s">
        <v>92</v>
      </c>
    </row>
    <row r="3135" spans="1:36">
      <c r="A3135" s="1" t="s">
        <v>17364</v>
      </c>
      <c r="B3135" s="1" t="s">
        <v>17365</v>
      </c>
      <c r="C3135" s="1" t="s">
        <v>17366</v>
      </c>
      <c r="D3135" s="1" t="s">
        <v>508</v>
      </c>
      <c r="E3135" s="1" t="s">
        <v>146</v>
      </c>
      <c r="F3135" s="1" t="s">
        <v>244</v>
      </c>
      <c r="G3135" s="1" t="s">
        <v>245</v>
      </c>
      <c r="H3135" s="1" t="s">
        <v>43</v>
      </c>
      <c r="I3135" s="1" t="s">
        <v>44</v>
      </c>
      <c r="J3135" t="s">
        <v>82</v>
      </c>
      <c r="K3135" t="s">
        <v>83</v>
      </c>
      <c r="L3135" s="1" t="s">
        <v>17367</v>
      </c>
      <c r="M3135" s="1" t="s">
        <v>114</v>
      </c>
      <c r="N3135" s="1" t="s">
        <v>49</v>
      </c>
      <c r="O3135" s="1" t="s">
        <v>17368</v>
      </c>
      <c r="P3135" s="1" t="s">
        <v>17369</v>
      </c>
      <c r="Q3135">
        <v>62</v>
      </c>
      <c r="R3135">
        <v>15</v>
      </c>
      <c r="S3135">
        <v>47</v>
      </c>
      <c r="T3135">
        <v>50</v>
      </c>
      <c r="U3135">
        <v>15</v>
      </c>
      <c r="V3135">
        <v>400</v>
      </c>
      <c r="W3135" s="1" t="s">
        <v>308</v>
      </c>
      <c r="X3135" s="1" t="s">
        <v>309</v>
      </c>
      <c r="Y3135" s="1" t="s">
        <v>74</v>
      </c>
      <c r="Z3135">
        <v>19</v>
      </c>
      <c r="AA3135" s="2">
        <v>46080</v>
      </c>
      <c r="AB3135">
        <v>215886.77</v>
      </c>
      <c r="AC3135">
        <v>325445.90000000002</v>
      </c>
      <c r="AD3135">
        <v>13384979.74</v>
      </c>
      <c r="AE3135" s="1" t="s">
        <v>55</v>
      </c>
      <c r="AF3135" s="2">
        <v>46170</v>
      </c>
      <c r="AG3135" s="2">
        <v>46090</v>
      </c>
      <c r="AH3135" s="2"/>
      <c r="AI3135" s="1" t="s">
        <v>91</v>
      </c>
      <c r="AJ3135" s="1" t="s">
        <v>92</v>
      </c>
    </row>
    <row r="3136" spans="1:36">
      <c r="A3136" s="1" t="s">
        <v>17370</v>
      </c>
      <c r="B3136" s="1" t="s">
        <v>17371</v>
      </c>
      <c r="C3136" s="1"/>
      <c r="D3136" s="1" t="s">
        <v>900</v>
      </c>
      <c r="E3136" s="1" t="s">
        <v>62</v>
      </c>
      <c r="F3136" s="1" t="s">
        <v>363</v>
      </c>
      <c r="G3136" s="1" t="s">
        <v>364</v>
      </c>
      <c r="H3136" s="1" t="s">
        <v>43</v>
      </c>
      <c r="I3136" s="1" t="s">
        <v>44</v>
      </c>
      <c r="J3136" t="s">
        <v>45</v>
      </c>
      <c r="K3136" t="s">
        <v>46</v>
      </c>
      <c r="L3136" s="1" t="s">
        <v>8843</v>
      </c>
      <c r="M3136" s="1" t="s">
        <v>114</v>
      </c>
      <c r="N3136" s="1" t="s">
        <v>203</v>
      </c>
      <c r="O3136" s="1" t="s">
        <v>17372</v>
      </c>
      <c r="P3136" s="1" t="s">
        <v>17373</v>
      </c>
      <c r="Q3136">
        <v>56</v>
      </c>
      <c r="R3136">
        <v>20</v>
      </c>
      <c r="S3136">
        <v>36</v>
      </c>
      <c r="T3136">
        <v>50</v>
      </c>
      <c r="U3136">
        <v>20</v>
      </c>
      <c r="V3136">
        <v>300</v>
      </c>
      <c r="W3136" s="1" t="s">
        <v>72</v>
      </c>
      <c r="X3136" s="1" t="s">
        <v>73</v>
      </c>
      <c r="Y3136" s="1" t="s">
        <v>74</v>
      </c>
      <c r="Z3136">
        <v>18</v>
      </c>
      <c r="AA3136" s="2">
        <v>45710</v>
      </c>
      <c r="AB3136">
        <v>53698.91</v>
      </c>
      <c r="AC3136">
        <v>66920.2</v>
      </c>
      <c r="AD3136">
        <v>3007138.96</v>
      </c>
      <c r="AE3136" s="1" t="s">
        <v>55</v>
      </c>
      <c r="AF3136" s="2">
        <v>46186</v>
      </c>
      <c r="AG3136" s="2">
        <v>45720</v>
      </c>
      <c r="AH3136" s="2"/>
      <c r="AI3136" s="1" t="s">
        <v>91</v>
      </c>
      <c r="AJ3136" s="1" t="s">
        <v>92</v>
      </c>
    </row>
    <row r="3137" spans="1:36">
      <c r="A3137" s="1" t="s">
        <v>17374</v>
      </c>
      <c r="B3137" s="1" t="s">
        <v>17375</v>
      </c>
      <c r="C3137" s="1" t="s">
        <v>17376</v>
      </c>
      <c r="D3137" s="1" t="s">
        <v>378</v>
      </c>
      <c r="E3137" s="1" t="s">
        <v>110</v>
      </c>
      <c r="F3137" s="1" t="s">
        <v>63</v>
      </c>
      <c r="G3137" s="1" t="s">
        <v>304</v>
      </c>
      <c r="H3137" s="1" t="s">
        <v>43</v>
      </c>
      <c r="I3137" s="1" t="s">
        <v>44</v>
      </c>
      <c r="J3137" t="s">
        <v>82</v>
      </c>
      <c r="K3137" t="s">
        <v>83</v>
      </c>
      <c r="L3137" s="1" t="s">
        <v>766</v>
      </c>
      <c r="M3137" s="1" t="s">
        <v>114</v>
      </c>
      <c r="N3137" s="1" t="s">
        <v>194</v>
      </c>
      <c r="O3137" s="1" t="s">
        <v>17377</v>
      </c>
      <c r="P3137" s="1" t="s">
        <v>5036</v>
      </c>
      <c r="Q3137">
        <v>175</v>
      </c>
      <c r="R3137">
        <v>55</v>
      </c>
      <c r="S3137">
        <v>120</v>
      </c>
      <c r="T3137">
        <v>75</v>
      </c>
      <c r="U3137">
        <v>37</v>
      </c>
      <c r="V3137">
        <v>300</v>
      </c>
      <c r="W3137" s="1" t="s">
        <v>308</v>
      </c>
      <c r="X3137" s="1" t="s">
        <v>309</v>
      </c>
      <c r="Y3137" s="1" t="s">
        <v>74</v>
      </c>
      <c r="Z3137">
        <v>19</v>
      </c>
      <c r="AA3137" s="2">
        <v>45872</v>
      </c>
      <c r="AB3137">
        <v>102243.89</v>
      </c>
      <c r="AC3137">
        <v>135677.73000000001</v>
      </c>
      <c r="AD3137">
        <v>17892680.75</v>
      </c>
      <c r="AE3137" s="1" t="s">
        <v>55</v>
      </c>
      <c r="AF3137" s="2">
        <v>46174</v>
      </c>
      <c r="AG3137" s="2">
        <v>45884</v>
      </c>
      <c r="AH3137" s="2">
        <v>46565</v>
      </c>
      <c r="AI3137" s="1" t="s">
        <v>91</v>
      </c>
      <c r="AJ3137" s="1" t="s">
        <v>92</v>
      </c>
    </row>
    <row r="3138" spans="1:36">
      <c r="A3138" s="1" t="s">
        <v>17378</v>
      </c>
      <c r="B3138" s="1" t="s">
        <v>17379</v>
      </c>
      <c r="C3138" s="1" t="s">
        <v>17380</v>
      </c>
      <c r="D3138" s="1" t="s">
        <v>1148</v>
      </c>
      <c r="E3138" s="1" t="s">
        <v>62</v>
      </c>
      <c r="F3138" s="1" t="s">
        <v>80</v>
      </c>
      <c r="G3138" s="1" t="s">
        <v>81</v>
      </c>
      <c r="H3138" s="1" t="s">
        <v>43</v>
      </c>
      <c r="I3138" s="1" t="s">
        <v>201</v>
      </c>
      <c r="J3138" t="s">
        <v>45</v>
      </c>
      <c r="K3138" t="s">
        <v>46</v>
      </c>
      <c r="L3138" s="1" t="s">
        <v>10882</v>
      </c>
      <c r="M3138" s="1" t="s">
        <v>114</v>
      </c>
      <c r="N3138" s="1" t="s">
        <v>49</v>
      </c>
      <c r="O3138" s="1" t="s">
        <v>17381</v>
      </c>
      <c r="P3138" s="1" t="s">
        <v>17382</v>
      </c>
      <c r="Q3138">
        <v>198</v>
      </c>
      <c r="R3138">
        <v>63</v>
      </c>
      <c r="S3138">
        <v>135</v>
      </c>
      <c r="T3138">
        <v>60</v>
      </c>
      <c r="U3138">
        <v>24</v>
      </c>
      <c r="V3138">
        <v>300</v>
      </c>
      <c r="W3138" s="1" t="s">
        <v>259</v>
      </c>
      <c r="X3138" s="1" t="s">
        <v>260</v>
      </c>
      <c r="Y3138" s="1" t="s">
        <v>54</v>
      </c>
      <c r="Z3138">
        <v>5</v>
      </c>
      <c r="AA3138" s="2">
        <v>45870</v>
      </c>
      <c r="AB3138">
        <v>783065.54</v>
      </c>
      <c r="AC3138">
        <v>1056081.2</v>
      </c>
      <c r="AD3138">
        <v>155046976.90000001</v>
      </c>
      <c r="AE3138" s="1" t="s">
        <v>55</v>
      </c>
      <c r="AF3138" s="2">
        <v>46194</v>
      </c>
      <c r="AG3138" s="2">
        <v>45882</v>
      </c>
      <c r="AH3138" s="2"/>
      <c r="AI3138" s="1" t="s">
        <v>91</v>
      </c>
      <c r="AJ3138" s="1" t="s">
        <v>92</v>
      </c>
    </row>
    <row r="3139" spans="1:36">
      <c r="A3139" s="1" t="s">
        <v>17383</v>
      </c>
      <c r="B3139" s="1" t="s">
        <v>17384</v>
      </c>
      <c r="C3139" s="1" t="s">
        <v>17385</v>
      </c>
      <c r="D3139" s="1" t="s">
        <v>39</v>
      </c>
      <c r="E3139" s="1" t="s">
        <v>40</v>
      </c>
      <c r="F3139" s="1" t="s">
        <v>41</v>
      </c>
      <c r="G3139" s="1" t="s">
        <v>147</v>
      </c>
      <c r="H3139" s="1" t="s">
        <v>43</v>
      </c>
      <c r="I3139" s="1" t="s">
        <v>44</v>
      </c>
      <c r="J3139" t="s">
        <v>82</v>
      </c>
      <c r="K3139" t="s">
        <v>83</v>
      </c>
      <c r="L3139" s="1" t="s">
        <v>6986</v>
      </c>
      <c r="M3139" s="1" t="s">
        <v>139</v>
      </c>
      <c r="N3139" s="1" t="s">
        <v>69</v>
      </c>
      <c r="O3139" s="1" t="s">
        <v>17386</v>
      </c>
      <c r="P3139" s="1" t="s">
        <v>17387</v>
      </c>
      <c r="Q3139">
        <v>0</v>
      </c>
      <c r="R3139">
        <v>0</v>
      </c>
      <c r="S3139">
        <v>0</v>
      </c>
      <c r="T3139">
        <v>40</v>
      </c>
      <c r="U3139">
        <v>20</v>
      </c>
      <c r="V3139">
        <v>240</v>
      </c>
      <c r="W3139" s="1" t="s">
        <v>104</v>
      </c>
      <c r="X3139" s="1" t="s">
        <v>105</v>
      </c>
      <c r="Y3139" s="1" t="s">
        <v>54</v>
      </c>
      <c r="Z3139">
        <v>8</v>
      </c>
      <c r="AA3139" s="2">
        <v>46131</v>
      </c>
      <c r="AB3139">
        <v>139007.69</v>
      </c>
      <c r="AC3139">
        <v>194610.39</v>
      </c>
      <c r="AD3139">
        <v>0</v>
      </c>
      <c r="AE3139" s="1" t="s">
        <v>55</v>
      </c>
      <c r="AF3139" s="2">
        <v>46155</v>
      </c>
      <c r="AG3139" s="2">
        <v>46141</v>
      </c>
      <c r="AH3139" s="2"/>
      <c r="AI3139" s="1" t="s">
        <v>56</v>
      </c>
      <c r="AJ3139" s="1" t="s">
        <v>57</v>
      </c>
    </row>
    <row r="3140" spans="1:36">
      <c r="A3140" s="1" t="s">
        <v>17388</v>
      </c>
      <c r="B3140" s="1" t="s">
        <v>17389</v>
      </c>
      <c r="C3140" s="1" t="s">
        <v>17390</v>
      </c>
      <c r="D3140" s="1" t="s">
        <v>209</v>
      </c>
      <c r="E3140" s="1" t="s">
        <v>40</v>
      </c>
      <c r="F3140" s="1" t="s">
        <v>123</v>
      </c>
      <c r="G3140" s="1" t="s">
        <v>124</v>
      </c>
      <c r="H3140" s="1" t="s">
        <v>43</v>
      </c>
      <c r="I3140" s="1" t="s">
        <v>44</v>
      </c>
      <c r="J3140" t="s">
        <v>65</v>
      </c>
      <c r="K3140" t="s">
        <v>66</v>
      </c>
      <c r="L3140" s="1" t="s">
        <v>17391</v>
      </c>
      <c r="M3140" s="1" t="s">
        <v>100</v>
      </c>
      <c r="N3140" s="1" t="s">
        <v>203</v>
      </c>
      <c r="O3140" s="1" t="s">
        <v>17392</v>
      </c>
      <c r="P3140" s="1" t="s">
        <v>17393</v>
      </c>
      <c r="Q3140">
        <v>79</v>
      </c>
      <c r="R3140">
        <v>19</v>
      </c>
      <c r="S3140">
        <v>60</v>
      </c>
      <c r="T3140">
        <v>25</v>
      </c>
      <c r="U3140">
        <v>10</v>
      </c>
      <c r="V3140">
        <v>150</v>
      </c>
      <c r="W3140" s="1" t="s">
        <v>72</v>
      </c>
      <c r="X3140" s="1" t="s">
        <v>73</v>
      </c>
      <c r="Y3140" s="1" t="s">
        <v>74</v>
      </c>
      <c r="Z3140">
        <v>18</v>
      </c>
      <c r="AA3140" s="2">
        <v>45767</v>
      </c>
      <c r="AB3140">
        <v>166176.25</v>
      </c>
      <c r="AC3140">
        <v>234699.37</v>
      </c>
      <c r="AD3140">
        <v>13127923.75</v>
      </c>
      <c r="AE3140" s="1" t="s">
        <v>55</v>
      </c>
      <c r="AF3140" s="2">
        <v>46201</v>
      </c>
      <c r="AG3140" s="2">
        <v>45771</v>
      </c>
      <c r="AH3140" s="2"/>
      <c r="AI3140" s="1" t="s">
        <v>91</v>
      </c>
      <c r="AJ3140" s="1" t="s">
        <v>92</v>
      </c>
    </row>
    <row r="3141" spans="1:36">
      <c r="A3141" s="1" t="s">
        <v>17394</v>
      </c>
      <c r="B3141" s="1" t="s">
        <v>17395</v>
      </c>
      <c r="C3141" s="1" t="s">
        <v>17396</v>
      </c>
      <c r="D3141" s="1" t="s">
        <v>133</v>
      </c>
      <c r="E3141" s="1" t="s">
        <v>134</v>
      </c>
      <c r="F3141" s="1" t="s">
        <v>135</v>
      </c>
      <c r="G3141" s="1" t="s">
        <v>706</v>
      </c>
      <c r="H3141" s="1" t="s">
        <v>137</v>
      </c>
      <c r="I3141" s="1" t="s">
        <v>44</v>
      </c>
      <c r="J3141" t="s">
        <v>65</v>
      </c>
      <c r="K3141" t="s">
        <v>66</v>
      </c>
      <c r="L3141" s="1" t="s">
        <v>17397</v>
      </c>
      <c r="M3141" s="1" t="s">
        <v>48</v>
      </c>
      <c r="N3141" s="1" t="s">
        <v>194</v>
      </c>
      <c r="O3141" s="1" t="s">
        <v>17398</v>
      </c>
      <c r="P3141" s="1" t="s">
        <v>17399</v>
      </c>
      <c r="Q3141">
        <v>25</v>
      </c>
      <c r="R3141">
        <v>9</v>
      </c>
      <c r="S3141">
        <v>16</v>
      </c>
      <c r="T3141">
        <v>75</v>
      </c>
      <c r="U3141">
        <v>22</v>
      </c>
      <c r="V3141">
        <v>750</v>
      </c>
      <c r="W3141" s="1" t="s">
        <v>52</v>
      </c>
      <c r="X3141" s="1" t="s">
        <v>53</v>
      </c>
      <c r="Y3141" s="1" t="s">
        <v>54</v>
      </c>
      <c r="Z3141">
        <v>3</v>
      </c>
      <c r="AA3141" s="2">
        <v>45767</v>
      </c>
      <c r="AB3141">
        <v>34593.56</v>
      </c>
      <c r="AC3141">
        <v>48236.99</v>
      </c>
      <c r="AD3141">
        <v>864839</v>
      </c>
      <c r="AE3141" s="1" t="s">
        <v>55</v>
      </c>
      <c r="AF3141" s="2">
        <v>46162</v>
      </c>
      <c r="AG3141" s="2">
        <v>45777</v>
      </c>
      <c r="AH3141" s="2">
        <v>46217</v>
      </c>
      <c r="AI3141" s="1" t="s">
        <v>129</v>
      </c>
      <c r="AJ3141" s="1" t="s">
        <v>57</v>
      </c>
    </row>
    <row r="3142" spans="1:36">
      <c r="A3142" s="1" t="s">
        <v>17400</v>
      </c>
      <c r="B3142" s="1" t="s">
        <v>17401</v>
      </c>
      <c r="C3142" s="1" t="s">
        <v>17402</v>
      </c>
      <c r="D3142" s="1" t="s">
        <v>413</v>
      </c>
      <c r="E3142" s="1" t="s">
        <v>146</v>
      </c>
      <c r="F3142" s="1" t="s">
        <v>244</v>
      </c>
      <c r="G3142" s="1" t="s">
        <v>778</v>
      </c>
      <c r="H3142" s="1" t="s">
        <v>43</v>
      </c>
      <c r="I3142" s="1" t="s">
        <v>44</v>
      </c>
      <c r="J3142" t="s">
        <v>82</v>
      </c>
      <c r="K3142" t="s">
        <v>83</v>
      </c>
      <c r="L3142" s="1" t="s">
        <v>17403</v>
      </c>
      <c r="M3142" s="1" t="s">
        <v>85</v>
      </c>
      <c r="N3142" s="1" t="s">
        <v>203</v>
      </c>
      <c r="O3142" s="1" t="s">
        <v>17404</v>
      </c>
      <c r="P3142" s="1" t="s">
        <v>17405</v>
      </c>
      <c r="Q3142">
        <v>105</v>
      </c>
      <c r="R3142">
        <v>10</v>
      </c>
      <c r="S3142">
        <v>95</v>
      </c>
      <c r="T3142">
        <v>50</v>
      </c>
      <c r="U3142">
        <v>20</v>
      </c>
      <c r="V3142">
        <v>200</v>
      </c>
      <c r="W3142" s="1" t="s">
        <v>104</v>
      </c>
      <c r="X3142" s="1" t="s">
        <v>171</v>
      </c>
      <c r="Y3142" s="1" t="s">
        <v>54</v>
      </c>
      <c r="Z3142">
        <v>4</v>
      </c>
      <c r="AA3142" s="2">
        <v>46097</v>
      </c>
      <c r="AB3142">
        <v>270658.11</v>
      </c>
      <c r="AC3142">
        <v>326549.51</v>
      </c>
      <c r="AD3142">
        <v>28419101.550000001</v>
      </c>
      <c r="AE3142" s="1" t="s">
        <v>55</v>
      </c>
      <c r="AF3142" s="2">
        <v>46199</v>
      </c>
      <c r="AG3142" s="2">
        <v>46109</v>
      </c>
      <c r="AH3142" s="2"/>
      <c r="AI3142" s="1" t="s">
        <v>91</v>
      </c>
      <c r="AJ3142" s="1" t="s">
        <v>92</v>
      </c>
    </row>
    <row r="3143" spans="1:36">
      <c r="A3143" s="1" t="s">
        <v>17406</v>
      </c>
      <c r="B3143" s="1" t="s">
        <v>17407</v>
      </c>
      <c r="C3143" s="1" t="s">
        <v>17408</v>
      </c>
      <c r="D3143" s="1" t="s">
        <v>371</v>
      </c>
      <c r="E3143" s="1" t="s">
        <v>62</v>
      </c>
      <c r="F3143" s="1" t="s">
        <v>111</v>
      </c>
      <c r="G3143" s="1" t="s">
        <v>112</v>
      </c>
      <c r="H3143" s="1" t="s">
        <v>43</v>
      </c>
      <c r="I3143" s="1" t="s">
        <v>44</v>
      </c>
      <c r="J3143" t="s">
        <v>45</v>
      </c>
      <c r="K3143" t="s">
        <v>46</v>
      </c>
      <c r="L3143" s="1" t="s">
        <v>17409</v>
      </c>
      <c r="M3143" s="1" t="s">
        <v>139</v>
      </c>
      <c r="N3143" s="1" t="s">
        <v>236</v>
      </c>
      <c r="O3143" s="1" t="s">
        <v>17410</v>
      </c>
      <c r="P3143" s="1" t="s">
        <v>17411</v>
      </c>
      <c r="Q3143">
        <v>129</v>
      </c>
      <c r="R3143">
        <v>24</v>
      </c>
      <c r="S3143">
        <v>105</v>
      </c>
      <c r="T3143">
        <v>50</v>
      </c>
      <c r="U3143">
        <v>15</v>
      </c>
      <c r="V3143">
        <v>250</v>
      </c>
      <c r="W3143" s="1" t="s">
        <v>181</v>
      </c>
      <c r="X3143" s="1" t="s">
        <v>182</v>
      </c>
      <c r="Y3143" s="1" t="s">
        <v>54</v>
      </c>
      <c r="Z3143">
        <v>7</v>
      </c>
      <c r="AA3143" s="2">
        <v>45662</v>
      </c>
      <c r="AB3143">
        <v>177202.16</v>
      </c>
      <c r="AC3143">
        <v>235050.6</v>
      </c>
      <c r="AD3143">
        <v>22859078.640000001</v>
      </c>
      <c r="AE3143" s="1" t="s">
        <v>55</v>
      </c>
      <c r="AF3143" s="2">
        <v>46181</v>
      </c>
      <c r="AG3143" s="2">
        <v>45670</v>
      </c>
      <c r="AH3143" s="2"/>
      <c r="AI3143" s="1" t="s">
        <v>91</v>
      </c>
      <c r="AJ3143" s="1" t="s">
        <v>92</v>
      </c>
    </row>
    <row r="3144" spans="1:36">
      <c r="A3144" s="1" t="s">
        <v>17412</v>
      </c>
      <c r="B3144" s="1" t="s">
        <v>17413</v>
      </c>
      <c r="C3144" s="1" t="s">
        <v>17414</v>
      </c>
      <c r="D3144" s="1" t="s">
        <v>837</v>
      </c>
      <c r="E3144" s="1" t="s">
        <v>265</v>
      </c>
      <c r="F3144" s="1" t="s">
        <v>622</v>
      </c>
      <c r="G3144" s="1" t="s">
        <v>623</v>
      </c>
      <c r="H3144" s="1" t="s">
        <v>43</v>
      </c>
      <c r="I3144" s="1" t="s">
        <v>44</v>
      </c>
      <c r="J3144" t="s">
        <v>45</v>
      </c>
      <c r="K3144" t="s">
        <v>46</v>
      </c>
      <c r="L3144" s="1" t="s">
        <v>9253</v>
      </c>
      <c r="M3144" s="1" t="s">
        <v>114</v>
      </c>
      <c r="N3144" s="1" t="s">
        <v>194</v>
      </c>
      <c r="O3144" s="1" t="s">
        <v>17415</v>
      </c>
      <c r="P3144" s="1" t="s">
        <v>17416</v>
      </c>
      <c r="Q3144">
        <v>13</v>
      </c>
      <c r="R3144">
        <v>3</v>
      </c>
      <c r="S3144">
        <v>10</v>
      </c>
      <c r="T3144">
        <v>25</v>
      </c>
      <c r="U3144">
        <v>7</v>
      </c>
      <c r="V3144">
        <v>250</v>
      </c>
      <c r="W3144" s="1" t="s">
        <v>151</v>
      </c>
      <c r="X3144" s="1" t="s">
        <v>152</v>
      </c>
      <c r="Y3144" s="1" t="s">
        <v>153</v>
      </c>
      <c r="Z3144">
        <v>34</v>
      </c>
      <c r="AA3144" s="2">
        <v>45903</v>
      </c>
      <c r="AB3144">
        <v>664419.53</v>
      </c>
      <c r="AC3144">
        <v>827730.39</v>
      </c>
      <c r="AD3144">
        <v>8637453.8900000006</v>
      </c>
      <c r="AE3144" s="1" t="s">
        <v>55</v>
      </c>
      <c r="AF3144" s="2">
        <v>46197</v>
      </c>
      <c r="AG3144" s="2">
        <v>45910</v>
      </c>
      <c r="AH3144" s="2"/>
      <c r="AI3144" s="1" t="s">
        <v>129</v>
      </c>
      <c r="AJ3144" s="1" t="s">
        <v>57</v>
      </c>
    </row>
    <row r="3145" spans="1:36">
      <c r="A3145" s="1" t="s">
        <v>17417</v>
      </c>
      <c r="B3145" s="1" t="s">
        <v>1353</v>
      </c>
      <c r="C3145" s="1" t="s">
        <v>17418</v>
      </c>
      <c r="D3145" s="1" t="s">
        <v>1515</v>
      </c>
      <c r="E3145" s="1" t="s">
        <v>62</v>
      </c>
      <c r="F3145" s="1" t="s">
        <v>217</v>
      </c>
      <c r="G3145" s="1" t="s">
        <v>255</v>
      </c>
      <c r="H3145" s="1" t="s">
        <v>43</v>
      </c>
      <c r="I3145" s="1" t="s">
        <v>44</v>
      </c>
      <c r="J3145" t="s">
        <v>82</v>
      </c>
      <c r="K3145" t="s">
        <v>83</v>
      </c>
      <c r="L3145" s="1" t="s">
        <v>17419</v>
      </c>
      <c r="M3145" s="1" t="s">
        <v>139</v>
      </c>
      <c r="N3145" s="1" t="s">
        <v>203</v>
      </c>
      <c r="O3145" s="1" t="s">
        <v>17420</v>
      </c>
      <c r="P3145" s="1" t="s">
        <v>1113</v>
      </c>
      <c r="Q3145">
        <v>68</v>
      </c>
      <c r="R3145">
        <v>12</v>
      </c>
      <c r="S3145">
        <v>56</v>
      </c>
      <c r="T3145">
        <v>40</v>
      </c>
      <c r="U3145">
        <v>16</v>
      </c>
      <c r="V3145">
        <v>200</v>
      </c>
      <c r="W3145" s="1" t="s">
        <v>259</v>
      </c>
      <c r="X3145" s="1" t="s">
        <v>260</v>
      </c>
      <c r="Y3145" s="1" t="s">
        <v>54</v>
      </c>
      <c r="Z3145">
        <v>11</v>
      </c>
      <c r="AA3145" s="2">
        <v>45711</v>
      </c>
      <c r="AB3145">
        <v>284457.06</v>
      </c>
      <c r="AC3145">
        <v>349833.58</v>
      </c>
      <c r="AD3145">
        <v>19343080.079999998</v>
      </c>
      <c r="AE3145" s="1" t="s">
        <v>55</v>
      </c>
      <c r="AF3145" s="2">
        <v>46183</v>
      </c>
      <c r="AG3145" s="2">
        <v>45717</v>
      </c>
      <c r="AH3145" s="2"/>
      <c r="AI3145" s="1" t="s">
        <v>91</v>
      </c>
      <c r="AJ3145" s="1" t="s">
        <v>92</v>
      </c>
    </row>
    <row r="3146" spans="1:36">
      <c r="A3146" s="1" t="s">
        <v>17421</v>
      </c>
      <c r="B3146" s="1" t="s">
        <v>17422</v>
      </c>
      <c r="C3146" s="1" t="s">
        <v>17423</v>
      </c>
      <c r="D3146" s="1" t="s">
        <v>274</v>
      </c>
      <c r="E3146" s="1" t="s">
        <v>275</v>
      </c>
      <c r="F3146" s="1" t="s">
        <v>266</v>
      </c>
      <c r="G3146" s="1" t="s">
        <v>276</v>
      </c>
      <c r="H3146" s="1" t="s">
        <v>43</v>
      </c>
      <c r="I3146" s="1" t="s">
        <v>44</v>
      </c>
      <c r="J3146" t="s">
        <v>45</v>
      </c>
      <c r="K3146" t="s">
        <v>46</v>
      </c>
      <c r="L3146" s="1" t="s">
        <v>8131</v>
      </c>
      <c r="M3146" s="1" t="s">
        <v>68</v>
      </c>
      <c r="N3146" s="1" t="s">
        <v>278</v>
      </c>
      <c r="O3146" s="1" t="s">
        <v>17424</v>
      </c>
      <c r="P3146" s="1" t="s">
        <v>17425</v>
      </c>
      <c r="Q3146">
        <v>263</v>
      </c>
      <c r="R3146">
        <v>12</v>
      </c>
      <c r="S3146">
        <v>251</v>
      </c>
      <c r="T3146">
        <v>50</v>
      </c>
      <c r="U3146">
        <v>25</v>
      </c>
      <c r="V3146">
        <v>200</v>
      </c>
      <c r="W3146" s="1" t="s">
        <v>72</v>
      </c>
      <c r="X3146" s="1" t="s">
        <v>73</v>
      </c>
      <c r="Y3146" s="1" t="s">
        <v>74</v>
      </c>
      <c r="Z3146">
        <v>20</v>
      </c>
      <c r="AA3146" s="2">
        <v>45823</v>
      </c>
      <c r="AB3146">
        <v>447967.67</v>
      </c>
      <c r="AC3146">
        <v>555935.92000000004</v>
      </c>
      <c r="AD3146">
        <v>117815497.2</v>
      </c>
      <c r="AE3146" s="1" t="s">
        <v>55</v>
      </c>
      <c r="AF3146" s="2">
        <v>46167</v>
      </c>
      <c r="AG3146" s="2">
        <v>45835</v>
      </c>
      <c r="AH3146" s="2"/>
      <c r="AI3146" s="1" t="s">
        <v>410</v>
      </c>
      <c r="AJ3146" s="1" t="s">
        <v>92</v>
      </c>
    </row>
    <row r="3147" spans="1:36">
      <c r="A3147" s="1" t="s">
        <v>17426</v>
      </c>
      <c r="B3147" s="1" t="s">
        <v>17427</v>
      </c>
      <c r="C3147" s="1" t="s">
        <v>17428</v>
      </c>
      <c r="D3147" s="1" t="s">
        <v>799</v>
      </c>
      <c r="E3147" s="1" t="s">
        <v>254</v>
      </c>
      <c r="F3147" s="1" t="s">
        <v>135</v>
      </c>
      <c r="G3147" s="1" t="s">
        <v>706</v>
      </c>
      <c r="H3147" s="1" t="s">
        <v>137</v>
      </c>
      <c r="I3147" s="1" t="s">
        <v>44</v>
      </c>
      <c r="J3147" t="s">
        <v>65</v>
      </c>
      <c r="K3147" t="s">
        <v>66</v>
      </c>
      <c r="L3147" s="1" t="s">
        <v>17429</v>
      </c>
      <c r="M3147" s="1" t="s">
        <v>139</v>
      </c>
      <c r="N3147" s="1" t="s">
        <v>178</v>
      </c>
      <c r="O3147" s="1" t="s">
        <v>13498</v>
      </c>
      <c r="P3147" s="1" t="s">
        <v>17430</v>
      </c>
      <c r="Q3147">
        <v>236</v>
      </c>
      <c r="R3147">
        <v>37</v>
      </c>
      <c r="S3147">
        <v>199</v>
      </c>
      <c r="T3147">
        <v>50</v>
      </c>
      <c r="U3147">
        <v>20</v>
      </c>
      <c r="V3147">
        <v>400</v>
      </c>
      <c r="W3147" s="1" t="s">
        <v>444</v>
      </c>
      <c r="X3147" s="1" t="s">
        <v>445</v>
      </c>
      <c r="Y3147" s="1" t="s">
        <v>74</v>
      </c>
      <c r="Z3147">
        <v>21</v>
      </c>
      <c r="AA3147" s="2">
        <v>45774</v>
      </c>
      <c r="AB3147">
        <v>16632.560000000001</v>
      </c>
      <c r="AC3147">
        <v>24298.69</v>
      </c>
      <c r="AD3147">
        <v>3925284.16</v>
      </c>
      <c r="AE3147" s="1" t="s">
        <v>55</v>
      </c>
      <c r="AF3147" s="2">
        <v>46171</v>
      </c>
      <c r="AG3147" s="2">
        <v>45778</v>
      </c>
      <c r="AH3147" s="2">
        <v>46620</v>
      </c>
      <c r="AI3147" s="1" t="s">
        <v>91</v>
      </c>
      <c r="AJ3147" s="1" t="s">
        <v>92</v>
      </c>
    </row>
    <row r="3148" spans="1:36">
      <c r="A3148" s="1" t="s">
        <v>17431</v>
      </c>
      <c r="B3148" s="1" t="s">
        <v>17432</v>
      </c>
      <c r="C3148" s="1" t="s">
        <v>17433</v>
      </c>
      <c r="D3148" s="1" t="s">
        <v>355</v>
      </c>
      <c r="E3148" s="1" t="s">
        <v>62</v>
      </c>
      <c r="F3148" s="1" t="s">
        <v>123</v>
      </c>
      <c r="G3148" s="1" t="s">
        <v>200</v>
      </c>
      <c r="H3148" s="1" t="s">
        <v>43</v>
      </c>
      <c r="I3148" s="1" t="s">
        <v>44</v>
      </c>
      <c r="J3148" t="s">
        <v>45</v>
      </c>
      <c r="K3148" t="s">
        <v>46</v>
      </c>
      <c r="L3148" s="1" t="s">
        <v>10235</v>
      </c>
      <c r="M3148" s="1" t="s">
        <v>126</v>
      </c>
      <c r="N3148" s="1" t="s">
        <v>49</v>
      </c>
      <c r="O3148" s="1" t="s">
        <v>17434</v>
      </c>
      <c r="P3148" s="1" t="s">
        <v>17435</v>
      </c>
      <c r="Q3148">
        <v>71</v>
      </c>
      <c r="R3148">
        <v>2</v>
      </c>
      <c r="S3148">
        <v>69</v>
      </c>
      <c r="T3148">
        <v>15</v>
      </c>
      <c r="U3148">
        <v>7</v>
      </c>
      <c r="V3148">
        <v>150</v>
      </c>
      <c r="W3148" s="1" t="s">
        <v>52</v>
      </c>
      <c r="X3148" s="1" t="s">
        <v>53</v>
      </c>
      <c r="Y3148" s="1" t="s">
        <v>54</v>
      </c>
      <c r="Z3148">
        <v>3</v>
      </c>
      <c r="AA3148" s="2">
        <v>46070</v>
      </c>
      <c r="AB3148">
        <v>170187.88</v>
      </c>
      <c r="AC3148">
        <v>242350.47</v>
      </c>
      <c r="AD3148">
        <v>12083339.48</v>
      </c>
      <c r="AE3148" s="1" t="s">
        <v>55</v>
      </c>
      <c r="AF3148" s="2">
        <v>46178</v>
      </c>
      <c r="AG3148" s="2">
        <v>46082</v>
      </c>
      <c r="AH3148" s="2"/>
      <c r="AI3148" s="1" t="s">
        <v>91</v>
      </c>
      <c r="AJ3148" s="1" t="s">
        <v>92</v>
      </c>
    </row>
    <row r="3149" spans="1:36">
      <c r="A3149" s="1" t="s">
        <v>17436</v>
      </c>
      <c r="B3149" s="1" t="s">
        <v>17437</v>
      </c>
      <c r="C3149" s="1" t="s">
        <v>17438</v>
      </c>
      <c r="D3149" s="1" t="s">
        <v>1372</v>
      </c>
      <c r="E3149" s="1" t="s">
        <v>978</v>
      </c>
      <c r="F3149" s="1" t="s">
        <v>97</v>
      </c>
      <c r="G3149" s="1" t="s">
        <v>98</v>
      </c>
      <c r="H3149" s="1" t="s">
        <v>43</v>
      </c>
      <c r="I3149" s="1" t="s">
        <v>44</v>
      </c>
      <c r="J3149" t="s">
        <v>45</v>
      </c>
      <c r="K3149" t="s">
        <v>46</v>
      </c>
      <c r="L3149" s="1" t="s">
        <v>12121</v>
      </c>
      <c r="M3149" s="1" t="s">
        <v>68</v>
      </c>
      <c r="N3149" s="1" t="s">
        <v>236</v>
      </c>
      <c r="O3149" s="1" t="s">
        <v>17439</v>
      </c>
      <c r="P3149" s="1" t="s">
        <v>17440</v>
      </c>
      <c r="Q3149">
        <v>129</v>
      </c>
      <c r="R3149">
        <v>26</v>
      </c>
      <c r="S3149">
        <v>103</v>
      </c>
      <c r="U3149">
        <v>7</v>
      </c>
      <c r="V3149">
        <v>125</v>
      </c>
      <c r="W3149" s="1" t="s">
        <v>259</v>
      </c>
      <c r="X3149" s="1" t="s">
        <v>260</v>
      </c>
      <c r="Y3149" s="1" t="s">
        <v>54</v>
      </c>
      <c r="Z3149">
        <v>5</v>
      </c>
      <c r="AA3149" s="2">
        <v>45954</v>
      </c>
      <c r="AB3149">
        <v>192791.83</v>
      </c>
      <c r="AC3149">
        <v>273826.57</v>
      </c>
      <c r="AD3149">
        <v>24870146.07</v>
      </c>
      <c r="AE3149" s="1" t="s">
        <v>55</v>
      </c>
      <c r="AF3149" s="2">
        <v>46167</v>
      </c>
      <c r="AG3149" s="2">
        <v>45961</v>
      </c>
      <c r="AH3149" s="2"/>
      <c r="AI3149" s="1" t="s">
        <v>410</v>
      </c>
      <c r="AJ3149" s="1" t="s">
        <v>92</v>
      </c>
    </row>
    <row r="3150" spans="1:36">
      <c r="A3150" s="1" t="s">
        <v>17441</v>
      </c>
      <c r="B3150" s="1" t="s">
        <v>17442</v>
      </c>
      <c r="C3150" s="1" t="s">
        <v>17443</v>
      </c>
      <c r="D3150" s="1" t="s">
        <v>486</v>
      </c>
      <c r="E3150" s="1" t="s">
        <v>254</v>
      </c>
      <c r="F3150" s="1" t="s">
        <v>217</v>
      </c>
      <c r="G3150" s="1" t="s">
        <v>218</v>
      </c>
      <c r="H3150" s="1" t="s">
        <v>43</v>
      </c>
      <c r="I3150" s="1" t="s">
        <v>44</v>
      </c>
      <c r="J3150" t="s">
        <v>65</v>
      </c>
      <c r="K3150" t="s">
        <v>66</v>
      </c>
      <c r="L3150" s="1" t="s">
        <v>171</v>
      </c>
      <c r="M3150" s="1" t="s">
        <v>114</v>
      </c>
      <c r="N3150" s="1" t="s">
        <v>278</v>
      </c>
      <c r="O3150" s="1" t="s">
        <v>17444</v>
      </c>
      <c r="P3150" s="1" t="s">
        <v>17445</v>
      </c>
      <c r="Q3150">
        <v>301</v>
      </c>
      <c r="R3150">
        <v>48</v>
      </c>
      <c r="S3150">
        <v>253</v>
      </c>
      <c r="T3150">
        <v>40</v>
      </c>
      <c r="U3150">
        <v>20</v>
      </c>
      <c r="V3150">
        <v>320</v>
      </c>
      <c r="W3150" s="1" t="s">
        <v>229</v>
      </c>
      <c r="X3150" s="1" t="s">
        <v>230</v>
      </c>
      <c r="Y3150" s="1" t="s">
        <v>153</v>
      </c>
      <c r="Z3150">
        <v>35</v>
      </c>
      <c r="AA3150" s="2">
        <v>45903</v>
      </c>
      <c r="AB3150">
        <v>308541.40000000002</v>
      </c>
      <c r="AC3150">
        <v>471749.71</v>
      </c>
      <c r="AD3150">
        <v>92870961.400000006</v>
      </c>
      <c r="AE3150" s="1" t="s">
        <v>55</v>
      </c>
      <c r="AF3150" s="2">
        <v>46153</v>
      </c>
      <c r="AG3150" s="2">
        <v>45904</v>
      </c>
      <c r="AH3150" s="2"/>
      <c r="AI3150" s="1" t="s">
        <v>91</v>
      </c>
      <c r="AJ3150" s="1" t="s">
        <v>92</v>
      </c>
    </row>
    <row r="3151" spans="1:36">
      <c r="A3151" s="1" t="s">
        <v>17446</v>
      </c>
      <c r="B3151" s="1" t="s">
        <v>17447</v>
      </c>
      <c r="C3151" s="1" t="s">
        <v>17448</v>
      </c>
      <c r="D3151" s="1" t="s">
        <v>109</v>
      </c>
      <c r="E3151" s="1" t="s">
        <v>110</v>
      </c>
      <c r="F3151" s="1" t="s">
        <v>111</v>
      </c>
      <c r="G3151" s="1" t="s">
        <v>187</v>
      </c>
      <c r="H3151" s="1" t="s">
        <v>43</v>
      </c>
      <c r="I3151" s="1" t="s">
        <v>44</v>
      </c>
      <c r="J3151" t="s">
        <v>45</v>
      </c>
      <c r="K3151" t="s">
        <v>46</v>
      </c>
      <c r="L3151" s="1" t="s">
        <v>8069</v>
      </c>
      <c r="M3151" s="1" t="s">
        <v>68</v>
      </c>
      <c r="N3151" s="1" t="s">
        <v>115</v>
      </c>
      <c r="O3151" s="1" t="s">
        <v>17449</v>
      </c>
      <c r="P3151" s="1" t="s">
        <v>17450</v>
      </c>
      <c r="Q3151">
        <v>282</v>
      </c>
      <c r="R3151">
        <v>17</v>
      </c>
      <c r="S3151">
        <v>265</v>
      </c>
      <c r="T3151">
        <v>40</v>
      </c>
      <c r="U3151">
        <v>12</v>
      </c>
      <c r="V3151">
        <v>320</v>
      </c>
      <c r="W3151" s="1" t="s">
        <v>52</v>
      </c>
      <c r="X3151" s="1" t="s">
        <v>53</v>
      </c>
      <c r="Y3151" s="1" t="s">
        <v>54</v>
      </c>
      <c r="Z3151">
        <v>4</v>
      </c>
      <c r="AA3151" s="2">
        <v>45663</v>
      </c>
      <c r="AB3151">
        <v>76500.429999999993</v>
      </c>
      <c r="AC3151">
        <v>95095.91</v>
      </c>
      <c r="AD3151">
        <v>21573121.260000002</v>
      </c>
      <c r="AE3151" s="1" t="s">
        <v>55</v>
      </c>
      <c r="AF3151" s="2">
        <v>46190</v>
      </c>
      <c r="AG3151" s="2">
        <v>45666</v>
      </c>
      <c r="AH3151" s="2"/>
      <c r="AI3151" s="1" t="s">
        <v>91</v>
      </c>
      <c r="AJ3151" s="1" t="s">
        <v>92</v>
      </c>
    </row>
    <row r="3152" spans="1:36">
      <c r="A3152" s="1" t="s">
        <v>17451</v>
      </c>
      <c r="B3152" s="1" t="s">
        <v>17452</v>
      </c>
      <c r="C3152" s="1" t="s">
        <v>17453</v>
      </c>
      <c r="D3152" s="1" t="s">
        <v>1515</v>
      </c>
      <c r="E3152" s="1" t="s">
        <v>62</v>
      </c>
      <c r="F3152" s="1" t="s">
        <v>217</v>
      </c>
      <c r="G3152" s="1" t="s">
        <v>487</v>
      </c>
      <c r="H3152" s="1" t="s">
        <v>43</v>
      </c>
      <c r="I3152" s="1" t="s">
        <v>44</v>
      </c>
      <c r="J3152" t="s">
        <v>65</v>
      </c>
      <c r="K3152" t="s">
        <v>66</v>
      </c>
      <c r="L3152" s="1" t="s">
        <v>1672</v>
      </c>
      <c r="M3152" s="1" t="s">
        <v>114</v>
      </c>
      <c r="N3152" s="1" t="s">
        <v>101</v>
      </c>
      <c r="O3152" s="1" t="s">
        <v>17454</v>
      </c>
      <c r="P3152" s="1" t="s">
        <v>17455</v>
      </c>
      <c r="Q3152">
        <v>0</v>
      </c>
      <c r="R3152">
        <v>0</v>
      </c>
      <c r="S3152">
        <v>0</v>
      </c>
      <c r="T3152">
        <v>75</v>
      </c>
      <c r="U3152">
        <v>37</v>
      </c>
      <c r="V3152">
        <v>450</v>
      </c>
      <c r="W3152" s="1" t="s">
        <v>72</v>
      </c>
      <c r="X3152" s="1" t="s">
        <v>73</v>
      </c>
      <c r="Y3152" s="1" t="s">
        <v>74</v>
      </c>
      <c r="Z3152">
        <v>16</v>
      </c>
      <c r="AA3152" s="2">
        <v>45750</v>
      </c>
      <c r="AB3152">
        <v>347954.82</v>
      </c>
      <c r="AC3152">
        <v>433282.52</v>
      </c>
      <c r="AD3152">
        <v>0</v>
      </c>
      <c r="AE3152" s="1" t="s">
        <v>55</v>
      </c>
      <c r="AF3152" s="2">
        <v>46182</v>
      </c>
      <c r="AG3152" s="2">
        <v>45757</v>
      </c>
      <c r="AH3152" s="2"/>
      <c r="AI3152" s="1" t="s">
        <v>56</v>
      </c>
      <c r="AJ3152" s="1" t="s">
        <v>57</v>
      </c>
    </row>
    <row r="3153" spans="1:36">
      <c r="A3153" s="1" t="s">
        <v>17456</v>
      </c>
      <c r="B3153" s="1" t="s">
        <v>17457</v>
      </c>
      <c r="C3153" s="1" t="s">
        <v>17458</v>
      </c>
      <c r="D3153" s="1" t="s">
        <v>887</v>
      </c>
      <c r="E3153" s="1" t="s">
        <v>714</v>
      </c>
      <c r="F3153" s="1" t="s">
        <v>97</v>
      </c>
      <c r="G3153" s="1" t="s">
        <v>614</v>
      </c>
      <c r="H3153" s="1" t="s">
        <v>43</v>
      </c>
      <c r="I3153" s="1" t="s">
        <v>44</v>
      </c>
      <c r="J3153" t="s">
        <v>65</v>
      </c>
      <c r="K3153" t="s">
        <v>66</v>
      </c>
      <c r="L3153" s="1" t="s">
        <v>4536</v>
      </c>
      <c r="M3153" s="1" t="s">
        <v>68</v>
      </c>
      <c r="N3153" s="1" t="s">
        <v>236</v>
      </c>
      <c r="O3153" s="1" t="s">
        <v>17459</v>
      </c>
      <c r="P3153" s="1" t="s">
        <v>17460</v>
      </c>
      <c r="Q3153">
        <v>167</v>
      </c>
      <c r="R3153">
        <v>61</v>
      </c>
      <c r="S3153">
        <v>106</v>
      </c>
      <c r="T3153">
        <v>60</v>
      </c>
      <c r="U3153">
        <v>18</v>
      </c>
      <c r="V3153">
        <v>300</v>
      </c>
      <c r="W3153" s="1" t="s">
        <v>161</v>
      </c>
      <c r="X3153" s="1" t="s">
        <v>162</v>
      </c>
      <c r="Y3153" s="1" t="s">
        <v>54</v>
      </c>
      <c r="Z3153">
        <v>7</v>
      </c>
      <c r="AA3153" s="2">
        <v>45893</v>
      </c>
      <c r="AB3153">
        <v>132467.84</v>
      </c>
      <c r="AC3153">
        <v>156074.19</v>
      </c>
      <c r="AD3153">
        <v>22122129.280000001</v>
      </c>
      <c r="AE3153" s="1" t="s">
        <v>55</v>
      </c>
      <c r="AF3153" s="2">
        <v>46196</v>
      </c>
      <c r="AG3153" s="2">
        <v>45903</v>
      </c>
      <c r="AH3153" s="2"/>
      <c r="AI3153" s="1" t="s">
        <v>91</v>
      </c>
      <c r="AJ3153" s="1" t="s">
        <v>92</v>
      </c>
    </row>
    <row r="3154" spans="1:36">
      <c r="A3154" s="1" t="s">
        <v>17461</v>
      </c>
      <c r="B3154" s="1" t="s">
        <v>17462</v>
      </c>
      <c r="C3154" s="1" t="s">
        <v>17463</v>
      </c>
      <c r="D3154" s="1" t="s">
        <v>1033</v>
      </c>
      <c r="E3154" s="1" t="s">
        <v>62</v>
      </c>
      <c r="F3154" s="1" t="s">
        <v>217</v>
      </c>
      <c r="G3154" s="1" t="s">
        <v>255</v>
      </c>
      <c r="H3154" s="1" t="s">
        <v>43</v>
      </c>
      <c r="I3154" s="1" t="s">
        <v>44</v>
      </c>
      <c r="J3154" t="s">
        <v>65</v>
      </c>
      <c r="K3154" t="s">
        <v>66</v>
      </c>
      <c r="L3154" s="1" t="s">
        <v>1088</v>
      </c>
      <c r="M3154" s="1" t="s">
        <v>100</v>
      </c>
      <c r="N3154" s="1" t="s">
        <v>115</v>
      </c>
      <c r="O3154" s="1" t="s">
        <v>17464</v>
      </c>
      <c r="P3154" s="1" t="s">
        <v>17465</v>
      </c>
      <c r="Q3154">
        <v>0</v>
      </c>
      <c r="R3154">
        <v>0</v>
      </c>
      <c r="S3154">
        <v>0</v>
      </c>
      <c r="T3154">
        <v>10</v>
      </c>
      <c r="U3154">
        <v>5</v>
      </c>
      <c r="V3154">
        <v>100</v>
      </c>
      <c r="W3154" s="1" t="s">
        <v>444</v>
      </c>
      <c r="X3154" s="1" t="s">
        <v>445</v>
      </c>
      <c r="Y3154" s="1" t="s">
        <v>74</v>
      </c>
      <c r="Z3154">
        <v>19</v>
      </c>
      <c r="AA3154" s="2">
        <v>46111</v>
      </c>
      <c r="AB3154">
        <v>441592.12</v>
      </c>
      <c r="AC3154">
        <v>514628.78</v>
      </c>
      <c r="AD3154">
        <v>0</v>
      </c>
      <c r="AE3154" s="1" t="s">
        <v>55</v>
      </c>
      <c r="AF3154" s="2">
        <v>46177</v>
      </c>
      <c r="AG3154" s="2">
        <v>46125</v>
      </c>
      <c r="AH3154" s="2"/>
      <c r="AI3154" s="1" t="s">
        <v>56</v>
      </c>
      <c r="AJ3154" s="1" t="s">
        <v>57</v>
      </c>
    </row>
    <row r="3155" spans="1:36">
      <c r="A3155" s="1" t="s">
        <v>17466</v>
      </c>
      <c r="B3155" s="1" t="s">
        <v>17467</v>
      </c>
      <c r="C3155" s="1" t="s">
        <v>17468</v>
      </c>
      <c r="D3155" s="1" t="s">
        <v>209</v>
      </c>
      <c r="E3155" s="1" t="s">
        <v>40</v>
      </c>
      <c r="F3155" s="1" t="s">
        <v>123</v>
      </c>
      <c r="G3155" s="1" t="s">
        <v>200</v>
      </c>
      <c r="H3155" s="1" t="s">
        <v>43</v>
      </c>
      <c r="I3155" s="1" t="s">
        <v>44</v>
      </c>
      <c r="J3155" t="s">
        <v>82</v>
      </c>
      <c r="K3155" t="s">
        <v>83</v>
      </c>
      <c r="L3155" s="1" t="s">
        <v>16504</v>
      </c>
      <c r="M3155" s="1" t="s">
        <v>114</v>
      </c>
      <c r="N3155" s="1" t="s">
        <v>194</v>
      </c>
      <c r="O3155" s="1" t="s">
        <v>17469</v>
      </c>
      <c r="P3155" s="1" t="s">
        <v>17470</v>
      </c>
      <c r="Q3155">
        <v>24</v>
      </c>
      <c r="R3155">
        <v>0</v>
      </c>
      <c r="S3155">
        <v>24</v>
      </c>
      <c r="T3155">
        <v>20</v>
      </c>
      <c r="U3155">
        <v>6</v>
      </c>
      <c r="V3155">
        <v>160</v>
      </c>
      <c r="W3155" s="1" t="s">
        <v>308</v>
      </c>
      <c r="X3155" s="1" t="s">
        <v>309</v>
      </c>
      <c r="Y3155" s="1" t="s">
        <v>74</v>
      </c>
      <c r="Z3155">
        <v>25</v>
      </c>
      <c r="AA3155" s="2">
        <v>46000</v>
      </c>
      <c r="AB3155">
        <v>438160.83</v>
      </c>
      <c r="AC3155">
        <v>628355.72</v>
      </c>
      <c r="AD3155">
        <v>10515859.92</v>
      </c>
      <c r="AE3155" s="1" t="s">
        <v>55</v>
      </c>
      <c r="AF3155" s="2">
        <v>46158</v>
      </c>
      <c r="AG3155" s="2">
        <v>46005</v>
      </c>
      <c r="AH3155" s="2"/>
      <c r="AI3155" s="1" t="s">
        <v>91</v>
      </c>
      <c r="AJ3155" s="1" t="s">
        <v>92</v>
      </c>
    </row>
    <row r="3156" spans="1:36">
      <c r="A3156" s="1" t="s">
        <v>17471</v>
      </c>
      <c r="B3156" s="1" t="s">
        <v>17472</v>
      </c>
      <c r="C3156" s="1" t="s">
        <v>17473</v>
      </c>
      <c r="D3156" s="1" t="s">
        <v>1372</v>
      </c>
      <c r="E3156" s="1" t="s">
        <v>978</v>
      </c>
      <c r="F3156" s="1" t="s">
        <v>97</v>
      </c>
      <c r="G3156" s="1" t="s">
        <v>98</v>
      </c>
      <c r="H3156" s="1" t="s">
        <v>43</v>
      </c>
      <c r="I3156" s="1" t="s">
        <v>44</v>
      </c>
      <c r="J3156" t="s">
        <v>65</v>
      </c>
      <c r="K3156" t="s">
        <v>66</v>
      </c>
      <c r="L3156" s="1" t="s">
        <v>3752</v>
      </c>
      <c r="M3156" s="1" t="s">
        <v>68</v>
      </c>
      <c r="N3156" s="1" t="s">
        <v>115</v>
      </c>
      <c r="O3156" s="1" t="s">
        <v>17474</v>
      </c>
      <c r="P3156" s="1" t="s">
        <v>17475</v>
      </c>
      <c r="Q3156">
        <v>61</v>
      </c>
      <c r="R3156">
        <v>22</v>
      </c>
      <c r="S3156">
        <v>39</v>
      </c>
      <c r="T3156">
        <v>15</v>
      </c>
      <c r="U3156">
        <v>4</v>
      </c>
      <c r="V3156">
        <v>75</v>
      </c>
      <c r="W3156" s="1" t="s">
        <v>161</v>
      </c>
      <c r="X3156" s="1" t="s">
        <v>162</v>
      </c>
      <c r="Y3156" s="1" t="s">
        <v>54</v>
      </c>
      <c r="Z3156">
        <v>9</v>
      </c>
      <c r="AA3156" s="2">
        <v>45855</v>
      </c>
      <c r="AB3156">
        <v>191488.27</v>
      </c>
      <c r="AC3156">
        <v>291805.63</v>
      </c>
      <c r="AD3156">
        <v>11680784.470000001</v>
      </c>
      <c r="AE3156" s="1" t="s">
        <v>55</v>
      </c>
      <c r="AF3156" s="2">
        <v>46199</v>
      </c>
      <c r="AG3156" s="2">
        <v>45870</v>
      </c>
      <c r="AH3156" s="2"/>
      <c r="AI3156" s="1" t="s">
        <v>91</v>
      </c>
      <c r="AJ3156" s="1" t="s">
        <v>92</v>
      </c>
    </row>
    <row r="3157" spans="1:36">
      <c r="A3157" s="1" t="s">
        <v>17476</v>
      </c>
      <c r="B3157" s="1" t="s">
        <v>17477</v>
      </c>
      <c r="C3157" s="1" t="s">
        <v>17478</v>
      </c>
      <c r="D3157" s="1" t="s">
        <v>109</v>
      </c>
      <c r="E3157" s="1" t="s">
        <v>110</v>
      </c>
      <c r="F3157" s="1" t="s">
        <v>111</v>
      </c>
      <c r="G3157" s="1" t="s">
        <v>187</v>
      </c>
      <c r="H3157" s="1" t="s">
        <v>43</v>
      </c>
      <c r="I3157" s="1" t="s">
        <v>44</v>
      </c>
      <c r="J3157" t="s">
        <v>65</v>
      </c>
      <c r="K3157" t="s">
        <v>66</v>
      </c>
      <c r="L3157" s="1" t="s">
        <v>5625</v>
      </c>
      <c r="M3157" s="1" t="s">
        <v>48</v>
      </c>
      <c r="N3157" s="1" t="s">
        <v>69</v>
      </c>
      <c r="O3157" s="1" t="s">
        <v>17479</v>
      </c>
      <c r="P3157" s="1" t="s">
        <v>17480</v>
      </c>
      <c r="Q3157">
        <v>82</v>
      </c>
      <c r="R3157">
        <v>29</v>
      </c>
      <c r="S3157">
        <v>53</v>
      </c>
      <c r="T3157">
        <v>15</v>
      </c>
      <c r="U3157">
        <v>4</v>
      </c>
      <c r="V3157">
        <v>150</v>
      </c>
      <c r="W3157" s="1" t="s">
        <v>52</v>
      </c>
      <c r="X3157" s="1" t="s">
        <v>53</v>
      </c>
      <c r="Y3157" s="1" t="s">
        <v>54</v>
      </c>
      <c r="Z3157">
        <v>5</v>
      </c>
      <c r="AA3157" s="2">
        <v>45840</v>
      </c>
      <c r="AB3157">
        <v>227047.04000000001</v>
      </c>
      <c r="AC3157">
        <v>281808.18</v>
      </c>
      <c r="AD3157">
        <v>18617857.280000001</v>
      </c>
      <c r="AE3157" s="1" t="s">
        <v>55</v>
      </c>
      <c r="AF3157" s="2">
        <v>46170</v>
      </c>
      <c r="AG3157" s="2">
        <v>45841</v>
      </c>
      <c r="AH3157" s="2"/>
      <c r="AI3157" s="1" t="s">
        <v>91</v>
      </c>
      <c r="AJ3157" s="1" t="s">
        <v>92</v>
      </c>
    </row>
    <row r="3158" spans="1:36">
      <c r="A3158" s="1" t="s">
        <v>17481</v>
      </c>
      <c r="B3158" s="1" t="s">
        <v>17482</v>
      </c>
      <c r="C3158" s="1" t="s">
        <v>17483</v>
      </c>
      <c r="D3158" s="1" t="s">
        <v>109</v>
      </c>
      <c r="E3158" s="1" t="s">
        <v>110</v>
      </c>
      <c r="F3158" s="1" t="s">
        <v>111</v>
      </c>
      <c r="G3158" s="1" t="s">
        <v>187</v>
      </c>
      <c r="H3158" s="1" t="s">
        <v>43</v>
      </c>
      <c r="I3158" s="1" t="s">
        <v>44</v>
      </c>
      <c r="J3158" t="s">
        <v>65</v>
      </c>
      <c r="K3158" t="s">
        <v>66</v>
      </c>
      <c r="L3158" s="1" t="s">
        <v>47</v>
      </c>
      <c r="M3158" s="1" t="s">
        <v>48</v>
      </c>
      <c r="N3158" s="1" t="s">
        <v>49</v>
      </c>
      <c r="O3158" s="1" t="s">
        <v>17484</v>
      </c>
      <c r="P3158" s="1" t="s">
        <v>17485</v>
      </c>
      <c r="Q3158">
        <v>411</v>
      </c>
      <c r="R3158">
        <v>144</v>
      </c>
      <c r="S3158">
        <v>267</v>
      </c>
      <c r="T3158">
        <v>75</v>
      </c>
      <c r="U3158">
        <v>37</v>
      </c>
      <c r="V3158">
        <v>750</v>
      </c>
      <c r="W3158" s="1" t="s">
        <v>229</v>
      </c>
      <c r="X3158" s="1" t="s">
        <v>230</v>
      </c>
      <c r="Y3158" s="1" t="s">
        <v>153</v>
      </c>
      <c r="Z3158">
        <v>31</v>
      </c>
      <c r="AA3158" s="2">
        <v>46166</v>
      </c>
      <c r="AB3158">
        <v>115575.69</v>
      </c>
      <c r="AC3158">
        <v>176001.02</v>
      </c>
      <c r="AD3158">
        <v>47501608.590000004</v>
      </c>
      <c r="AE3158" s="1" t="s">
        <v>55</v>
      </c>
      <c r="AF3158" s="2">
        <v>46201</v>
      </c>
      <c r="AG3158" s="2">
        <v>46179</v>
      </c>
      <c r="AH3158" s="2"/>
      <c r="AI3158" s="1" t="s">
        <v>91</v>
      </c>
      <c r="AJ3158" s="1" t="s">
        <v>92</v>
      </c>
    </row>
    <row r="3159" spans="1:36">
      <c r="A3159" s="1" t="s">
        <v>17486</v>
      </c>
      <c r="B3159" s="1" t="s">
        <v>17487</v>
      </c>
      <c r="C3159" s="1" t="s">
        <v>17488</v>
      </c>
      <c r="D3159" s="1" t="s">
        <v>785</v>
      </c>
      <c r="E3159" s="1" t="s">
        <v>146</v>
      </c>
      <c r="F3159" s="1" t="s">
        <v>41</v>
      </c>
      <c r="G3159" s="1" t="s">
        <v>786</v>
      </c>
      <c r="H3159" s="1" t="s">
        <v>43</v>
      </c>
      <c r="I3159" s="1" t="s">
        <v>44</v>
      </c>
      <c r="J3159" t="s">
        <v>45</v>
      </c>
      <c r="K3159" t="s">
        <v>46</v>
      </c>
      <c r="L3159" s="1" t="s">
        <v>17489</v>
      </c>
      <c r="M3159" s="1" t="s">
        <v>114</v>
      </c>
      <c r="N3159" s="1" t="s">
        <v>194</v>
      </c>
      <c r="O3159" s="1" t="s">
        <v>17490</v>
      </c>
      <c r="P3159" s="1" t="s">
        <v>17491</v>
      </c>
      <c r="Q3159">
        <v>24</v>
      </c>
      <c r="R3159">
        <v>1</v>
      </c>
      <c r="S3159">
        <v>23</v>
      </c>
      <c r="T3159">
        <v>10</v>
      </c>
      <c r="U3159">
        <v>3</v>
      </c>
      <c r="V3159">
        <v>40</v>
      </c>
      <c r="W3159" s="1" t="s">
        <v>52</v>
      </c>
      <c r="X3159" s="1" t="s">
        <v>53</v>
      </c>
      <c r="Y3159" s="1" t="s">
        <v>54</v>
      </c>
      <c r="Z3159">
        <v>6</v>
      </c>
      <c r="AA3159" s="2">
        <v>45969</v>
      </c>
      <c r="AB3159">
        <v>109200.61</v>
      </c>
      <c r="AC3159">
        <v>159837.99</v>
      </c>
      <c r="AD3159">
        <v>2620814.64</v>
      </c>
      <c r="AE3159" s="1" t="s">
        <v>55</v>
      </c>
      <c r="AF3159" s="2">
        <v>46143</v>
      </c>
      <c r="AG3159" s="2">
        <v>45972</v>
      </c>
      <c r="AH3159" s="2"/>
      <c r="AI3159" s="1" t="s">
        <v>91</v>
      </c>
      <c r="AJ3159" s="1" t="s">
        <v>92</v>
      </c>
    </row>
    <row r="3160" spans="1:36">
      <c r="A3160" s="1" t="s">
        <v>17492</v>
      </c>
      <c r="B3160" s="1" t="s">
        <v>17493</v>
      </c>
      <c r="C3160" s="1" t="s">
        <v>17494</v>
      </c>
      <c r="D3160" s="1" t="s">
        <v>109</v>
      </c>
      <c r="E3160" s="1" t="s">
        <v>110</v>
      </c>
      <c r="F3160" s="1" t="s">
        <v>111</v>
      </c>
      <c r="G3160" s="1" t="s">
        <v>234</v>
      </c>
      <c r="H3160" s="1" t="s">
        <v>43</v>
      </c>
      <c r="I3160" s="1" t="s">
        <v>44</v>
      </c>
      <c r="J3160" t="s">
        <v>65</v>
      </c>
      <c r="K3160" t="s">
        <v>66</v>
      </c>
      <c r="L3160" s="1" t="s">
        <v>17495</v>
      </c>
      <c r="M3160" s="1" t="s">
        <v>114</v>
      </c>
      <c r="N3160" s="1" t="s">
        <v>178</v>
      </c>
      <c r="O3160" s="1" t="s">
        <v>17496</v>
      </c>
      <c r="P3160" s="1" t="s">
        <v>17497</v>
      </c>
      <c r="Q3160">
        <v>274</v>
      </c>
      <c r="R3160">
        <v>29</v>
      </c>
      <c r="S3160">
        <v>245</v>
      </c>
      <c r="T3160">
        <v>75</v>
      </c>
      <c r="U3160">
        <v>30</v>
      </c>
      <c r="V3160">
        <v>450</v>
      </c>
      <c r="W3160" s="1" t="s">
        <v>161</v>
      </c>
      <c r="X3160" s="1" t="s">
        <v>162</v>
      </c>
      <c r="Y3160" s="1" t="s">
        <v>54</v>
      </c>
      <c r="Z3160">
        <v>4</v>
      </c>
      <c r="AA3160" s="2">
        <v>46103</v>
      </c>
      <c r="AB3160">
        <v>70181.429999999993</v>
      </c>
      <c r="AC3160">
        <v>97334.43</v>
      </c>
      <c r="AD3160">
        <v>19229711.82</v>
      </c>
      <c r="AE3160" s="1" t="s">
        <v>55</v>
      </c>
      <c r="AF3160" s="2">
        <v>46192</v>
      </c>
      <c r="AG3160" s="2">
        <v>46112</v>
      </c>
      <c r="AH3160" s="2"/>
      <c r="AI3160" s="1" t="s">
        <v>91</v>
      </c>
      <c r="AJ3160" s="1" t="s">
        <v>92</v>
      </c>
    </row>
    <row r="3161" spans="1:36">
      <c r="A3161" s="1" t="s">
        <v>17498</v>
      </c>
      <c r="B3161" s="1" t="s">
        <v>17499</v>
      </c>
      <c r="C3161" s="1" t="s">
        <v>17500</v>
      </c>
      <c r="D3161" s="1" t="s">
        <v>7113</v>
      </c>
      <c r="E3161" s="1" t="s">
        <v>122</v>
      </c>
      <c r="F3161" s="1" t="s">
        <v>80</v>
      </c>
      <c r="G3161" s="1" t="s">
        <v>176</v>
      </c>
      <c r="H3161" s="1" t="s">
        <v>43</v>
      </c>
      <c r="I3161" s="1" t="s">
        <v>201</v>
      </c>
      <c r="J3161" t="s">
        <v>45</v>
      </c>
      <c r="K3161" t="s">
        <v>46</v>
      </c>
      <c r="L3161" s="1" t="s">
        <v>17501</v>
      </c>
      <c r="M3161" s="1" t="s">
        <v>126</v>
      </c>
      <c r="N3161" s="1" t="s">
        <v>49</v>
      </c>
      <c r="O3161" s="1" t="s">
        <v>17502</v>
      </c>
      <c r="P3161" s="1" t="s">
        <v>17503</v>
      </c>
      <c r="Q3161">
        <v>174</v>
      </c>
      <c r="R3161">
        <v>35</v>
      </c>
      <c r="S3161">
        <v>139</v>
      </c>
      <c r="T3161">
        <v>25</v>
      </c>
      <c r="U3161">
        <v>10</v>
      </c>
      <c r="V3161">
        <v>100</v>
      </c>
      <c r="W3161" s="1" t="s">
        <v>259</v>
      </c>
      <c r="X3161" s="1" t="s">
        <v>260</v>
      </c>
      <c r="Y3161" s="1" t="s">
        <v>54</v>
      </c>
      <c r="Z3161">
        <v>6</v>
      </c>
      <c r="AA3161" s="2">
        <v>46068</v>
      </c>
      <c r="AB3161">
        <v>1135569.05</v>
      </c>
      <c r="AC3161">
        <v>1703448.09</v>
      </c>
      <c r="AD3161">
        <v>197589014.69999999</v>
      </c>
      <c r="AE3161" s="1" t="s">
        <v>55</v>
      </c>
      <c r="AF3161" s="2">
        <v>46172</v>
      </c>
      <c r="AG3161" s="2">
        <v>46071</v>
      </c>
      <c r="AH3161" s="2"/>
      <c r="AI3161" s="1" t="s">
        <v>410</v>
      </c>
      <c r="AJ3161" s="1" t="s">
        <v>92</v>
      </c>
    </row>
    <row r="3162" spans="1:36">
      <c r="A3162" s="1" t="s">
        <v>17504</v>
      </c>
      <c r="B3162" s="1" t="s">
        <v>17505</v>
      </c>
      <c r="C3162" s="1" t="s">
        <v>17506</v>
      </c>
      <c r="D3162" s="1" t="s">
        <v>426</v>
      </c>
      <c r="E3162" s="1" t="s">
        <v>146</v>
      </c>
      <c r="F3162" s="1" t="s">
        <v>266</v>
      </c>
      <c r="G3162" s="1" t="s">
        <v>276</v>
      </c>
      <c r="H3162" s="1" t="s">
        <v>43</v>
      </c>
      <c r="I3162" s="1" t="s">
        <v>44</v>
      </c>
      <c r="J3162" t="s">
        <v>82</v>
      </c>
      <c r="K3162" t="s">
        <v>83</v>
      </c>
      <c r="L3162" s="1" t="s">
        <v>12300</v>
      </c>
      <c r="M3162" s="1" t="s">
        <v>100</v>
      </c>
      <c r="N3162" s="1" t="s">
        <v>101</v>
      </c>
      <c r="O3162" s="1" t="s">
        <v>17507</v>
      </c>
      <c r="P3162" s="1" t="s">
        <v>858</v>
      </c>
      <c r="Q3162">
        <v>123</v>
      </c>
      <c r="R3162">
        <v>47</v>
      </c>
      <c r="S3162">
        <v>76</v>
      </c>
      <c r="T3162">
        <v>40</v>
      </c>
      <c r="U3162">
        <v>16</v>
      </c>
      <c r="V3162">
        <v>200</v>
      </c>
      <c r="W3162" s="1" t="s">
        <v>259</v>
      </c>
      <c r="X3162" s="1" t="s">
        <v>260</v>
      </c>
      <c r="Y3162" s="1" t="s">
        <v>54</v>
      </c>
      <c r="Z3162">
        <v>6</v>
      </c>
      <c r="AA3162" s="2">
        <v>45723</v>
      </c>
      <c r="AB3162">
        <v>452635.67</v>
      </c>
      <c r="AC3162">
        <v>534356.32999999996</v>
      </c>
      <c r="AD3162">
        <v>55674187.409999996</v>
      </c>
      <c r="AE3162" s="1" t="s">
        <v>55</v>
      </c>
      <c r="AF3162" s="2">
        <v>46171</v>
      </c>
      <c r="AG3162" s="2">
        <v>45738</v>
      </c>
      <c r="AH3162" s="2"/>
      <c r="AI3162" s="1" t="s">
        <v>91</v>
      </c>
      <c r="AJ3162" s="1" t="s">
        <v>92</v>
      </c>
    </row>
    <row r="3163" spans="1:36">
      <c r="A3163" s="1" t="s">
        <v>17508</v>
      </c>
      <c r="B3163" s="1" t="s">
        <v>17509</v>
      </c>
      <c r="C3163" s="1" t="s">
        <v>17510</v>
      </c>
      <c r="D3163" s="1" t="s">
        <v>740</v>
      </c>
      <c r="E3163" s="1" t="s">
        <v>275</v>
      </c>
      <c r="F3163" s="1" t="s">
        <v>622</v>
      </c>
      <c r="G3163" s="1" t="s">
        <v>623</v>
      </c>
      <c r="H3163" s="1" t="s">
        <v>43</v>
      </c>
      <c r="I3163" s="1" t="s">
        <v>44</v>
      </c>
      <c r="J3163" t="s">
        <v>45</v>
      </c>
      <c r="K3163" t="s">
        <v>46</v>
      </c>
      <c r="L3163" s="1" t="s">
        <v>17511</v>
      </c>
      <c r="M3163" s="1" t="s">
        <v>168</v>
      </c>
      <c r="N3163" s="1" t="s">
        <v>236</v>
      </c>
      <c r="O3163" s="1" t="s">
        <v>17512</v>
      </c>
      <c r="P3163" s="1" t="s">
        <v>17513</v>
      </c>
      <c r="Q3163">
        <v>121</v>
      </c>
      <c r="R3163">
        <v>28</v>
      </c>
      <c r="S3163">
        <v>93</v>
      </c>
      <c r="T3163">
        <v>25</v>
      </c>
      <c r="U3163">
        <v>12</v>
      </c>
      <c r="V3163">
        <v>250</v>
      </c>
      <c r="W3163" s="1" t="s">
        <v>259</v>
      </c>
      <c r="X3163" s="1" t="s">
        <v>260</v>
      </c>
      <c r="Y3163" s="1" t="s">
        <v>54</v>
      </c>
      <c r="Z3163">
        <v>10</v>
      </c>
      <c r="AA3163" s="2">
        <v>45696</v>
      </c>
      <c r="AB3163">
        <v>488812.77</v>
      </c>
      <c r="AC3163">
        <v>678985.88</v>
      </c>
      <c r="AD3163">
        <v>59146345.170000002</v>
      </c>
      <c r="AE3163" s="1" t="s">
        <v>55</v>
      </c>
      <c r="AF3163" s="2">
        <v>46176</v>
      </c>
      <c r="AG3163" s="2">
        <v>45875</v>
      </c>
      <c r="AH3163" s="2"/>
      <c r="AI3163" s="1" t="s">
        <v>91</v>
      </c>
      <c r="AJ3163" s="1" t="s">
        <v>92</v>
      </c>
    </row>
    <row r="3164" spans="1:36">
      <c r="A3164" s="1" t="s">
        <v>17514</v>
      </c>
      <c r="B3164" s="1" t="s">
        <v>17515</v>
      </c>
      <c r="C3164" s="1" t="s">
        <v>17516</v>
      </c>
      <c r="D3164" s="1" t="s">
        <v>362</v>
      </c>
      <c r="E3164" s="1" t="s">
        <v>186</v>
      </c>
      <c r="F3164" s="1" t="s">
        <v>363</v>
      </c>
      <c r="G3164" s="1" t="s">
        <v>495</v>
      </c>
      <c r="H3164" s="1" t="s">
        <v>43</v>
      </c>
      <c r="I3164" s="1" t="s">
        <v>44</v>
      </c>
      <c r="J3164" t="s">
        <v>45</v>
      </c>
      <c r="K3164" t="s">
        <v>46</v>
      </c>
      <c r="L3164" s="1" t="s">
        <v>17517</v>
      </c>
      <c r="M3164" s="1" t="s">
        <v>139</v>
      </c>
      <c r="N3164" s="1" t="s">
        <v>115</v>
      </c>
      <c r="O3164" s="1" t="s">
        <v>17518</v>
      </c>
      <c r="P3164" s="1" t="s">
        <v>17519</v>
      </c>
      <c r="Q3164">
        <v>416</v>
      </c>
      <c r="R3164">
        <v>49</v>
      </c>
      <c r="S3164">
        <v>367</v>
      </c>
      <c r="T3164">
        <v>75</v>
      </c>
      <c r="U3164">
        <v>37</v>
      </c>
      <c r="V3164">
        <v>600</v>
      </c>
      <c r="W3164" s="1" t="s">
        <v>249</v>
      </c>
      <c r="X3164" s="1" t="s">
        <v>375</v>
      </c>
      <c r="Y3164" s="1" t="s">
        <v>54</v>
      </c>
      <c r="Z3164">
        <v>6</v>
      </c>
      <c r="AA3164" s="2">
        <v>45773</v>
      </c>
      <c r="AB3164">
        <v>59006.04</v>
      </c>
      <c r="AC3164">
        <v>79004.38</v>
      </c>
      <c r="AD3164">
        <v>24546512.640000001</v>
      </c>
      <c r="AE3164" s="1" t="s">
        <v>55</v>
      </c>
      <c r="AF3164" s="2">
        <v>46199</v>
      </c>
      <c r="AG3164" s="2">
        <v>45777</v>
      </c>
      <c r="AH3164" s="2"/>
      <c r="AI3164" s="1" t="s">
        <v>91</v>
      </c>
      <c r="AJ3164" s="1" t="s">
        <v>92</v>
      </c>
    </row>
    <row r="3165" spans="1:36">
      <c r="A3165" s="1" t="s">
        <v>17520</v>
      </c>
      <c r="B3165" s="1" t="s">
        <v>17521</v>
      </c>
      <c r="C3165" s="1" t="s">
        <v>17522</v>
      </c>
      <c r="D3165" s="1" t="s">
        <v>96</v>
      </c>
      <c r="E3165" s="1" t="s">
        <v>40</v>
      </c>
      <c r="F3165" s="1" t="s">
        <v>97</v>
      </c>
      <c r="G3165" s="1" t="s">
        <v>98</v>
      </c>
      <c r="H3165" s="1" t="s">
        <v>43</v>
      </c>
      <c r="I3165" s="1" t="s">
        <v>44</v>
      </c>
      <c r="J3165" t="s">
        <v>65</v>
      </c>
      <c r="K3165" t="s">
        <v>66</v>
      </c>
      <c r="L3165" s="1" t="s">
        <v>17523</v>
      </c>
      <c r="M3165" s="1" t="s">
        <v>100</v>
      </c>
      <c r="N3165" s="1" t="s">
        <v>115</v>
      </c>
      <c r="O3165" s="1" t="s">
        <v>17524</v>
      </c>
      <c r="P3165" s="1" t="s">
        <v>17525</v>
      </c>
      <c r="Q3165">
        <v>89</v>
      </c>
      <c r="R3165">
        <v>26</v>
      </c>
      <c r="S3165">
        <v>63</v>
      </c>
      <c r="T3165">
        <v>100</v>
      </c>
      <c r="U3165">
        <v>30</v>
      </c>
      <c r="V3165">
        <v>800</v>
      </c>
      <c r="W3165" s="1" t="s">
        <v>181</v>
      </c>
      <c r="X3165" s="1" t="s">
        <v>182</v>
      </c>
      <c r="Y3165" s="1" t="s">
        <v>54</v>
      </c>
      <c r="Z3165">
        <v>12</v>
      </c>
      <c r="AA3165" s="2">
        <v>45696</v>
      </c>
      <c r="AB3165">
        <v>37343.43</v>
      </c>
      <c r="AC3165">
        <v>56056.81</v>
      </c>
      <c r="AD3165">
        <v>3323565.27</v>
      </c>
      <c r="AE3165" s="1" t="s">
        <v>55</v>
      </c>
      <c r="AF3165" s="2">
        <v>46194</v>
      </c>
      <c r="AG3165" s="2">
        <v>45707</v>
      </c>
      <c r="AH3165" s="2"/>
      <c r="AI3165" s="1" t="s">
        <v>129</v>
      </c>
      <c r="AJ3165" s="1" t="s">
        <v>57</v>
      </c>
    </row>
    <row r="3166" spans="1:36">
      <c r="A3166" s="1" t="s">
        <v>17526</v>
      </c>
      <c r="B3166" s="1" t="s">
        <v>17527</v>
      </c>
      <c r="C3166" s="1" t="s">
        <v>17528</v>
      </c>
      <c r="D3166" s="1" t="s">
        <v>636</v>
      </c>
      <c r="E3166" s="1" t="s">
        <v>134</v>
      </c>
      <c r="F3166" s="1" t="s">
        <v>217</v>
      </c>
      <c r="G3166" s="1" t="s">
        <v>487</v>
      </c>
      <c r="H3166" s="1" t="s">
        <v>43</v>
      </c>
      <c r="I3166" s="1" t="s">
        <v>44</v>
      </c>
      <c r="J3166" t="s">
        <v>82</v>
      </c>
      <c r="K3166" t="s">
        <v>83</v>
      </c>
      <c r="L3166" s="1" t="s">
        <v>17301</v>
      </c>
      <c r="M3166" s="1" t="s">
        <v>68</v>
      </c>
      <c r="N3166" s="1" t="s">
        <v>203</v>
      </c>
      <c r="O3166" s="1" t="s">
        <v>17529</v>
      </c>
      <c r="P3166" s="1" t="s">
        <v>17530</v>
      </c>
      <c r="Q3166">
        <v>119</v>
      </c>
      <c r="R3166">
        <v>38</v>
      </c>
      <c r="S3166">
        <v>81</v>
      </c>
      <c r="T3166">
        <v>75</v>
      </c>
      <c r="U3166">
        <v>37</v>
      </c>
      <c r="V3166">
        <v>750</v>
      </c>
      <c r="W3166" s="1" t="s">
        <v>161</v>
      </c>
      <c r="X3166" s="1" t="s">
        <v>162</v>
      </c>
      <c r="Y3166" s="1" t="s">
        <v>54</v>
      </c>
      <c r="Z3166">
        <v>3</v>
      </c>
      <c r="AA3166" s="2">
        <v>46088</v>
      </c>
      <c r="AB3166">
        <v>510676.34</v>
      </c>
      <c r="AC3166">
        <v>733461.7</v>
      </c>
      <c r="AD3166">
        <v>60770484.460000001</v>
      </c>
      <c r="AE3166" s="1" t="s">
        <v>55</v>
      </c>
      <c r="AF3166" s="2">
        <v>46149</v>
      </c>
      <c r="AG3166" s="2">
        <v>46097</v>
      </c>
      <c r="AH3166" s="2"/>
      <c r="AI3166" s="1" t="s">
        <v>91</v>
      </c>
      <c r="AJ3166" s="1" t="s">
        <v>92</v>
      </c>
    </row>
    <row r="3167" spans="1:36">
      <c r="A3167" s="1" t="s">
        <v>17531</v>
      </c>
      <c r="B3167" s="1" t="s">
        <v>17532</v>
      </c>
      <c r="C3167" s="1" t="s">
        <v>17533</v>
      </c>
      <c r="D3167" s="1" t="s">
        <v>1502</v>
      </c>
      <c r="E3167" s="1" t="s">
        <v>79</v>
      </c>
      <c r="F3167" s="1" t="s">
        <v>80</v>
      </c>
      <c r="G3167" s="1" t="s">
        <v>81</v>
      </c>
      <c r="H3167" s="1" t="s">
        <v>43</v>
      </c>
      <c r="I3167" s="1" t="s">
        <v>44</v>
      </c>
      <c r="J3167" t="s">
        <v>65</v>
      </c>
      <c r="K3167" t="s">
        <v>66</v>
      </c>
      <c r="L3167" s="1" t="s">
        <v>17534</v>
      </c>
      <c r="M3167" s="1" t="s">
        <v>168</v>
      </c>
      <c r="N3167" s="1" t="s">
        <v>101</v>
      </c>
      <c r="O3167" s="1" t="s">
        <v>17535</v>
      </c>
      <c r="P3167" s="1" t="s">
        <v>17536</v>
      </c>
      <c r="Q3167">
        <v>167</v>
      </c>
      <c r="R3167">
        <v>7</v>
      </c>
      <c r="S3167">
        <v>160</v>
      </c>
      <c r="T3167">
        <v>100</v>
      </c>
      <c r="U3167">
        <v>40</v>
      </c>
      <c r="V3167">
        <v>400</v>
      </c>
      <c r="W3167" s="1" t="s">
        <v>161</v>
      </c>
      <c r="X3167" s="1" t="s">
        <v>162</v>
      </c>
      <c r="Y3167" s="1" t="s">
        <v>54</v>
      </c>
      <c r="Z3167">
        <v>7</v>
      </c>
      <c r="AA3167" s="2">
        <v>45688</v>
      </c>
      <c r="AB3167">
        <v>667778.66</v>
      </c>
      <c r="AC3167">
        <v>800413.39</v>
      </c>
      <c r="AD3167">
        <v>111519036.2</v>
      </c>
      <c r="AE3167" s="1" t="s">
        <v>55</v>
      </c>
      <c r="AF3167" s="2">
        <v>46156</v>
      </c>
      <c r="AG3167" s="2">
        <v>45702</v>
      </c>
      <c r="AH3167" s="2"/>
      <c r="AI3167" s="1" t="s">
        <v>91</v>
      </c>
      <c r="AJ3167" s="1" t="s">
        <v>92</v>
      </c>
    </row>
    <row r="3168" spans="1:36">
      <c r="A3168" s="1" t="s">
        <v>17537</v>
      </c>
      <c r="B3168" s="1" t="s">
        <v>17538</v>
      </c>
      <c r="C3168" s="1" t="s">
        <v>17539</v>
      </c>
      <c r="D3168" s="1" t="s">
        <v>1033</v>
      </c>
      <c r="E3168" s="1" t="s">
        <v>62</v>
      </c>
      <c r="F3168" s="1" t="s">
        <v>217</v>
      </c>
      <c r="G3168" s="1" t="s">
        <v>218</v>
      </c>
      <c r="H3168" s="1" t="s">
        <v>43</v>
      </c>
      <c r="I3168" s="1" t="s">
        <v>44</v>
      </c>
      <c r="J3168" t="s">
        <v>45</v>
      </c>
      <c r="K3168" t="s">
        <v>46</v>
      </c>
      <c r="L3168" s="1" t="s">
        <v>17540</v>
      </c>
      <c r="M3168" s="1" t="s">
        <v>114</v>
      </c>
      <c r="N3168" s="1" t="s">
        <v>203</v>
      </c>
      <c r="O3168" s="1" t="s">
        <v>17541</v>
      </c>
      <c r="P3168" s="1" t="s">
        <v>7767</v>
      </c>
      <c r="Q3168">
        <v>109</v>
      </c>
      <c r="R3168">
        <v>38</v>
      </c>
      <c r="S3168">
        <v>71</v>
      </c>
      <c r="T3168">
        <v>40</v>
      </c>
      <c r="U3168">
        <v>20</v>
      </c>
      <c r="V3168">
        <v>200</v>
      </c>
      <c r="W3168" s="1" t="s">
        <v>52</v>
      </c>
      <c r="X3168" s="1" t="s">
        <v>53</v>
      </c>
      <c r="Y3168" s="1" t="s">
        <v>54</v>
      </c>
      <c r="Z3168">
        <v>3</v>
      </c>
      <c r="AA3168" s="2"/>
      <c r="AB3168">
        <v>77352.86</v>
      </c>
      <c r="AC3168">
        <v>101156.37</v>
      </c>
      <c r="AD3168">
        <v>8431461.7400000002</v>
      </c>
      <c r="AE3168" s="1" t="s">
        <v>55</v>
      </c>
      <c r="AF3168" s="2">
        <v>46174</v>
      </c>
      <c r="AG3168" s="2">
        <v>45893</v>
      </c>
      <c r="AH3168" s="2"/>
      <c r="AI3168" s="1" t="s">
        <v>91</v>
      </c>
      <c r="AJ3168" s="1" t="s">
        <v>92</v>
      </c>
    </row>
    <row r="3169" spans="1:36">
      <c r="A3169" s="1" t="s">
        <v>17542</v>
      </c>
      <c r="B3169" s="1" t="s">
        <v>17543</v>
      </c>
      <c r="C3169" s="1" t="s">
        <v>17544</v>
      </c>
      <c r="D3169" s="1" t="s">
        <v>636</v>
      </c>
      <c r="E3169" s="1" t="s">
        <v>134</v>
      </c>
      <c r="F3169" s="1" t="s">
        <v>217</v>
      </c>
      <c r="G3169" s="1" t="s">
        <v>487</v>
      </c>
      <c r="H3169" s="1" t="s">
        <v>43</v>
      </c>
      <c r="I3169" s="1" t="s">
        <v>44</v>
      </c>
      <c r="J3169" t="s">
        <v>45</v>
      </c>
      <c r="K3169" t="s">
        <v>46</v>
      </c>
      <c r="L3169" s="1" t="s">
        <v>17545</v>
      </c>
      <c r="M3169" s="1" t="s">
        <v>126</v>
      </c>
      <c r="N3169" s="1" t="s">
        <v>101</v>
      </c>
      <c r="O3169" s="1" t="s">
        <v>17546</v>
      </c>
      <c r="P3169" s="1" t="s">
        <v>17547</v>
      </c>
      <c r="Q3169">
        <v>-5</v>
      </c>
      <c r="R3169">
        <v>3</v>
      </c>
      <c r="S3169">
        <v>74</v>
      </c>
      <c r="T3169">
        <v>30</v>
      </c>
      <c r="U3169">
        <v>15</v>
      </c>
      <c r="V3169">
        <v>120</v>
      </c>
      <c r="W3169" s="1" t="s">
        <v>181</v>
      </c>
      <c r="X3169" s="1" t="s">
        <v>182</v>
      </c>
      <c r="Y3169" s="1" t="s">
        <v>54</v>
      </c>
      <c r="Z3169">
        <v>11</v>
      </c>
      <c r="AA3169" s="2">
        <v>45979</v>
      </c>
      <c r="AB3169">
        <v>261401</v>
      </c>
      <c r="AC3169">
        <v>335963.58</v>
      </c>
      <c r="AD3169">
        <v>20127877</v>
      </c>
      <c r="AE3169" s="1" t="s">
        <v>55</v>
      </c>
      <c r="AF3169" s="2">
        <v>46194</v>
      </c>
      <c r="AG3169" s="2">
        <v>45989</v>
      </c>
      <c r="AH3169" s="2"/>
      <c r="AI3169" s="1" t="s">
        <v>91</v>
      </c>
      <c r="AJ3169" s="1" t="s">
        <v>92</v>
      </c>
    </row>
    <row r="3170" spans="1:36">
      <c r="A3170" s="1" t="s">
        <v>17548</v>
      </c>
      <c r="B3170" s="1" t="s">
        <v>17549</v>
      </c>
      <c r="C3170" s="1" t="s">
        <v>17550</v>
      </c>
      <c r="D3170" s="1" t="s">
        <v>426</v>
      </c>
      <c r="E3170" s="1" t="s">
        <v>146</v>
      </c>
      <c r="F3170" s="1" t="s">
        <v>266</v>
      </c>
      <c r="G3170" s="1" t="s">
        <v>276</v>
      </c>
      <c r="H3170" s="1" t="s">
        <v>43</v>
      </c>
      <c r="I3170" s="1" t="s">
        <v>44</v>
      </c>
      <c r="J3170" t="s">
        <v>82</v>
      </c>
      <c r="K3170" t="s">
        <v>83</v>
      </c>
      <c r="L3170" s="1" t="s">
        <v>17551</v>
      </c>
      <c r="M3170" s="1" t="s">
        <v>126</v>
      </c>
      <c r="N3170" s="1" t="s">
        <v>69</v>
      </c>
      <c r="O3170" s="1" t="s">
        <v>17552</v>
      </c>
      <c r="P3170" s="1" t="s">
        <v>17553</v>
      </c>
      <c r="Q3170">
        <v>14</v>
      </c>
      <c r="R3170">
        <v>0</v>
      </c>
      <c r="S3170">
        <v>14</v>
      </c>
      <c r="T3170">
        <v>30</v>
      </c>
      <c r="U3170">
        <v>9</v>
      </c>
      <c r="V3170">
        <v>300</v>
      </c>
      <c r="W3170" s="1" t="s">
        <v>308</v>
      </c>
      <c r="X3170" s="1" t="s">
        <v>309</v>
      </c>
      <c r="Y3170" s="1" t="s">
        <v>74</v>
      </c>
      <c r="Z3170">
        <v>24</v>
      </c>
      <c r="AA3170" s="2">
        <v>45867</v>
      </c>
      <c r="AB3170">
        <v>539408.5</v>
      </c>
      <c r="AC3170">
        <v>725317.31</v>
      </c>
      <c r="AD3170">
        <v>7551719</v>
      </c>
      <c r="AE3170" s="1" t="s">
        <v>55</v>
      </c>
      <c r="AF3170" s="2">
        <v>46188</v>
      </c>
      <c r="AG3170" s="2">
        <v>45868</v>
      </c>
      <c r="AH3170" s="2"/>
      <c r="AI3170" s="1" t="s">
        <v>129</v>
      </c>
      <c r="AJ3170" s="1" t="s">
        <v>57</v>
      </c>
    </row>
    <row r="3171" spans="1:36">
      <c r="A3171" s="1" t="s">
        <v>17554</v>
      </c>
      <c r="B3171" s="1" t="s">
        <v>17555</v>
      </c>
      <c r="C3171" s="1" t="s">
        <v>17556</v>
      </c>
      <c r="D3171" s="1" t="s">
        <v>971</v>
      </c>
      <c r="E3171" s="1" t="s">
        <v>110</v>
      </c>
      <c r="F3171" s="1" t="s">
        <v>41</v>
      </c>
      <c r="G3171" s="1" t="s">
        <v>42</v>
      </c>
      <c r="H3171" s="1" t="s">
        <v>43</v>
      </c>
      <c r="I3171" s="1" t="s">
        <v>201</v>
      </c>
      <c r="J3171" t="s">
        <v>65</v>
      </c>
      <c r="K3171" t="s">
        <v>66</v>
      </c>
      <c r="L3171" s="1" t="s">
        <v>2757</v>
      </c>
      <c r="M3171" s="1" t="s">
        <v>114</v>
      </c>
      <c r="N3171" s="1" t="s">
        <v>278</v>
      </c>
      <c r="O3171" s="1" t="s">
        <v>17557</v>
      </c>
      <c r="P3171" s="1" t="s">
        <v>4945</v>
      </c>
      <c r="Q3171">
        <v>219</v>
      </c>
      <c r="R3171">
        <v>86</v>
      </c>
      <c r="S3171">
        <v>133</v>
      </c>
      <c r="T3171">
        <v>75</v>
      </c>
      <c r="U3171">
        <v>37</v>
      </c>
      <c r="V3171">
        <v>450</v>
      </c>
      <c r="W3171" s="1" t="s">
        <v>161</v>
      </c>
      <c r="X3171" s="1" t="s">
        <v>162</v>
      </c>
      <c r="Y3171" s="1" t="s">
        <v>54</v>
      </c>
      <c r="Z3171">
        <v>5</v>
      </c>
      <c r="AA3171" s="2">
        <v>45852</v>
      </c>
      <c r="AB3171">
        <v>116676.79</v>
      </c>
      <c r="AC3171">
        <v>156562.5</v>
      </c>
      <c r="AD3171">
        <v>25552217.010000002</v>
      </c>
      <c r="AE3171" s="1" t="s">
        <v>55</v>
      </c>
      <c r="AF3171" s="2">
        <v>46172</v>
      </c>
      <c r="AG3171" s="2">
        <v>45864</v>
      </c>
      <c r="AH3171" s="2"/>
      <c r="AI3171" s="1" t="s">
        <v>91</v>
      </c>
      <c r="AJ3171" s="1" t="s">
        <v>92</v>
      </c>
    </row>
    <row r="3172" spans="1:36">
      <c r="A3172" s="1" t="s">
        <v>17558</v>
      </c>
      <c r="B3172" s="1" t="s">
        <v>17559</v>
      </c>
      <c r="C3172" s="1" t="s">
        <v>17560</v>
      </c>
      <c r="D3172" s="1" t="s">
        <v>61</v>
      </c>
      <c r="E3172" s="1" t="s">
        <v>62</v>
      </c>
      <c r="F3172" s="1" t="s">
        <v>63</v>
      </c>
      <c r="G3172" s="1" t="s">
        <v>64</v>
      </c>
      <c r="H3172" s="1" t="s">
        <v>43</v>
      </c>
      <c r="I3172" s="1" t="s">
        <v>44</v>
      </c>
      <c r="J3172" t="s">
        <v>45</v>
      </c>
      <c r="K3172" t="s">
        <v>46</v>
      </c>
      <c r="L3172" s="1" t="s">
        <v>1730</v>
      </c>
      <c r="M3172" s="1" t="s">
        <v>139</v>
      </c>
      <c r="N3172" s="1" t="s">
        <v>203</v>
      </c>
      <c r="O3172" s="1" t="s">
        <v>17561</v>
      </c>
      <c r="P3172" s="1" t="s">
        <v>17562</v>
      </c>
      <c r="Q3172">
        <v>131</v>
      </c>
      <c r="R3172">
        <v>9</v>
      </c>
      <c r="S3172">
        <v>122</v>
      </c>
      <c r="T3172">
        <v>40</v>
      </c>
      <c r="U3172">
        <v>12</v>
      </c>
      <c r="V3172">
        <v>200</v>
      </c>
      <c r="W3172" s="1" t="s">
        <v>72</v>
      </c>
      <c r="X3172" s="1" t="s">
        <v>73</v>
      </c>
      <c r="Y3172" s="1" t="s">
        <v>74</v>
      </c>
      <c r="Z3172">
        <v>20</v>
      </c>
      <c r="AA3172" s="2">
        <v>46146</v>
      </c>
      <c r="AB3172">
        <v>89298.5</v>
      </c>
      <c r="AC3172">
        <v>135173.93</v>
      </c>
      <c r="AD3172">
        <v>11698103.5</v>
      </c>
      <c r="AE3172" s="1" t="s">
        <v>55</v>
      </c>
      <c r="AF3172" s="2">
        <v>46182</v>
      </c>
      <c r="AG3172" s="2">
        <v>46161</v>
      </c>
      <c r="AH3172" s="2">
        <v>46739</v>
      </c>
      <c r="AI3172" s="1" t="s">
        <v>91</v>
      </c>
      <c r="AJ3172" s="1" t="s">
        <v>92</v>
      </c>
    </row>
    <row r="3173" spans="1:36">
      <c r="A3173" s="1" t="s">
        <v>17563</v>
      </c>
      <c r="B3173" s="1" t="s">
        <v>17564</v>
      </c>
      <c r="C3173" s="1"/>
      <c r="D3173" s="1" t="s">
        <v>185</v>
      </c>
      <c r="E3173" s="1" t="s">
        <v>186</v>
      </c>
      <c r="F3173" s="1" t="s">
        <v>111</v>
      </c>
      <c r="G3173" s="1" t="s">
        <v>187</v>
      </c>
      <c r="H3173" s="1" t="s">
        <v>43</v>
      </c>
      <c r="I3173" s="1" t="s">
        <v>44</v>
      </c>
      <c r="J3173" t="s">
        <v>65</v>
      </c>
      <c r="K3173" t="s">
        <v>66</v>
      </c>
      <c r="L3173" s="1" t="s">
        <v>3527</v>
      </c>
      <c r="M3173" s="1" t="s">
        <v>139</v>
      </c>
      <c r="N3173" s="1" t="s">
        <v>203</v>
      </c>
      <c r="O3173" s="1" t="s">
        <v>17565</v>
      </c>
      <c r="P3173" s="1" t="s">
        <v>17566</v>
      </c>
      <c r="Q3173">
        <v>3</v>
      </c>
      <c r="R3173">
        <v>0</v>
      </c>
      <c r="S3173">
        <v>3</v>
      </c>
      <c r="T3173">
        <v>10</v>
      </c>
      <c r="U3173">
        <v>5</v>
      </c>
      <c r="V3173">
        <v>80</v>
      </c>
      <c r="W3173" s="1" t="s">
        <v>72</v>
      </c>
      <c r="X3173" s="1" t="s">
        <v>73</v>
      </c>
      <c r="Y3173" s="1" t="s">
        <v>74</v>
      </c>
      <c r="Z3173">
        <v>20</v>
      </c>
      <c r="AA3173" s="2">
        <v>45790</v>
      </c>
      <c r="AB3173">
        <v>169859.62</v>
      </c>
      <c r="AC3173">
        <v>201590.9</v>
      </c>
      <c r="AD3173">
        <v>509578.86</v>
      </c>
      <c r="AE3173" s="1" t="s">
        <v>55</v>
      </c>
      <c r="AF3173" s="2">
        <v>46201</v>
      </c>
      <c r="AG3173" s="2">
        <v>45801</v>
      </c>
      <c r="AH3173" s="2"/>
      <c r="AI3173" s="1" t="s">
        <v>129</v>
      </c>
      <c r="AJ3173" s="1" t="s">
        <v>57</v>
      </c>
    </row>
    <row r="3174" spans="1:36">
      <c r="A3174" s="1" t="s">
        <v>17567</v>
      </c>
      <c r="B3174" s="1" t="s">
        <v>17568</v>
      </c>
      <c r="C3174" s="1"/>
      <c r="D3174" s="1" t="s">
        <v>894</v>
      </c>
      <c r="E3174" s="1" t="s">
        <v>275</v>
      </c>
      <c r="F3174" s="1" t="s">
        <v>622</v>
      </c>
      <c r="G3174" s="1" t="s">
        <v>693</v>
      </c>
      <c r="H3174" s="1" t="s">
        <v>43</v>
      </c>
      <c r="I3174" s="1" t="s">
        <v>44</v>
      </c>
      <c r="J3174" t="s">
        <v>82</v>
      </c>
      <c r="K3174" t="s">
        <v>83</v>
      </c>
      <c r="L3174" s="1" t="s">
        <v>171</v>
      </c>
      <c r="M3174" s="1" t="s">
        <v>126</v>
      </c>
      <c r="N3174" s="1" t="s">
        <v>69</v>
      </c>
      <c r="O3174" s="1" t="s">
        <v>17569</v>
      </c>
      <c r="P3174" s="1" t="s">
        <v>13257</v>
      </c>
      <c r="Q3174">
        <v>84</v>
      </c>
      <c r="R3174">
        <v>20</v>
      </c>
      <c r="S3174">
        <v>64</v>
      </c>
      <c r="T3174">
        <v>40</v>
      </c>
      <c r="U3174">
        <v>20</v>
      </c>
      <c r="V3174">
        <v>240</v>
      </c>
      <c r="W3174" s="1" t="s">
        <v>88</v>
      </c>
      <c r="X3174" s="1" t="s">
        <v>89</v>
      </c>
      <c r="Y3174" s="1" t="s">
        <v>90</v>
      </c>
      <c r="Z3174">
        <v>28</v>
      </c>
      <c r="AA3174" s="2">
        <v>46085</v>
      </c>
      <c r="AB3174">
        <v>335273.26</v>
      </c>
      <c r="AC3174">
        <v>421417.44</v>
      </c>
      <c r="AD3174">
        <v>28162953.84</v>
      </c>
      <c r="AE3174" s="1" t="s">
        <v>55</v>
      </c>
      <c r="AF3174" s="2">
        <v>46154</v>
      </c>
      <c r="AG3174" s="2">
        <v>46088</v>
      </c>
      <c r="AH3174" s="2"/>
      <c r="AI3174" s="1" t="s">
        <v>91</v>
      </c>
      <c r="AJ3174" s="1" t="s">
        <v>92</v>
      </c>
    </row>
    <row r="3175" spans="1:36">
      <c r="A3175" s="1" t="s">
        <v>17570</v>
      </c>
      <c r="B3175" s="1" t="s">
        <v>17571</v>
      </c>
      <c r="C3175" s="1" t="s">
        <v>17572</v>
      </c>
      <c r="D3175" s="1" t="s">
        <v>175</v>
      </c>
      <c r="E3175" s="1" t="s">
        <v>79</v>
      </c>
      <c r="F3175" s="1" t="s">
        <v>80</v>
      </c>
      <c r="G3175" s="1" t="s">
        <v>285</v>
      </c>
      <c r="H3175" s="1" t="s">
        <v>43</v>
      </c>
      <c r="I3175" s="1" t="s">
        <v>44</v>
      </c>
      <c r="J3175" t="s">
        <v>82</v>
      </c>
      <c r="K3175" t="s">
        <v>83</v>
      </c>
      <c r="L3175" s="1" t="s">
        <v>11942</v>
      </c>
      <c r="M3175" s="1" t="s">
        <v>68</v>
      </c>
      <c r="N3175" s="1" t="s">
        <v>278</v>
      </c>
      <c r="O3175" s="1" t="s">
        <v>17573</v>
      </c>
      <c r="P3175" s="1" t="s">
        <v>17574</v>
      </c>
      <c r="Q3175">
        <v>121</v>
      </c>
      <c r="R3175">
        <v>43</v>
      </c>
      <c r="S3175">
        <v>78</v>
      </c>
      <c r="T3175">
        <v>25</v>
      </c>
      <c r="U3175">
        <v>12</v>
      </c>
      <c r="V3175">
        <v>150</v>
      </c>
      <c r="W3175" s="1" t="s">
        <v>308</v>
      </c>
      <c r="X3175" s="1" t="s">
        <v>309</v>
      </c>
      <c r="Y3175" s="1" t="s">
        <v>74</v>
      </c>
      <c r="Z3175">
        <v>20</v>
      </c>
      <c r="AA3175" s="2">
        <v>45915</v>
      </c>
      <c r="AB3175">
        <v>1090924.77</v>
      </c>
      <c r="AC3175">
        <v>1690058.78</v>
      </c>
      <c r="AD3175">
        <v>132001897.2</v>
      </c>
      <c r="AE3175" s="1" t="s">
        <v>55</v>
      </c>
      <c r="AF3175" s="2">
        <v>46153</v>
      </c>
      <c r="AG3175" s="2">
        <v>45916</v>
      </c>
      <c r="AH3175" s="2"/>
      <c r="AI3175" s="1" t="s">
        <v>91</v>
      </c>
      <c r="AJ3175" s="1" t="s">
        <v>92</v>
      </c>
    </row>
    <row r="3176" spans="1:36">
      <c r="A3176" s="1" t="s">
        <v>17575</v>
      </c>
      <c r="B3176" s="1" t="s">
        <v>17576</v>
      </c>
      <c r="C3176" s="1" t="s">
        <v>17577</v>
      </c>
      <c r="D3176" s="1" t="s">
        <v>209</v>
      </c>
      <c r="E3176" s="1" t="s">
        <v>40</v>
      </c>
      <c r="F3176" s="1" t="s">
        <v>123</v>
      </c>
      <c r="G3176" s="1" t="s">
        <v>124</v>
      </c>
      <c r="H3176" s="1" t="s">
        <v>43</v>
      </c>
      <c r="I3176" s="1" t="s">
        <v>44</v>
      </c>
      <c r="J3176" t="s">
        <v>45</v>
      </c>
      <c r="K3176" t="s">
        <v>46</v>
      </c>
      <c r="L3176" s="1" t="s">
        <v>6699</v>
      </c>
      <c r="M3176" s="1" t="s">
        <v>100</v>
      </c>
      <c r="N3176" s="1" t="s">
        <v>115</v>
      </c>
      <c r="O3176" s="1" t="s">
        <v>17578</v>
      </c>
      <c r="P3176" s="1" t="s">
        <v>17579</v>
      </c>
      <c r="Q3176">
        <v>110</v>
      </c>
      <c r="R3176">
        <v>14</v>
      </c>
      <c r="S3176">
        <v>96</v>
      </c>
      <c r="T3176">
        <v>15</v>
      </c>
      <c r="U3176">
        <v>4</v>
      </c>
      <c r="V3176">
        <v>120</v>
      </c>
      <c r="W3176" s="1" t="s">
        <v>52</v>
      </c>
      <c r="X3176" s="1" t="s">
        <v>53</v>
      </c>
      <c r="Y3176" s="1" t="s">
        <v>54</v>
      </c>
      <c r="Z3176">
        <v>4</v>
      </c>
      <c r="AA3176" s="2">
        <v>46063</v>
      </c>
      <c r="AB3176">
        <v>364283.01</v>
      </c>
      <c r="AC3176">
        <v>547564.26</v>
      </c>
      <c r="AD3176">
        <v>40071131.100000001</v>
      </c>
      <c r="AE3176" s="1" t="s">
        <v>55</v>
      </c>
      <c r="AF3176" s="2">
        <v>46193</v>
      </c>
      <c r="AG3176" s="2">
        <v>46076</v>
      </c>
      <c r="AH3176" s="2"/>
      <c r="AI3176" s="1" t="s">
        <v>91</v>
      </c>
      <c r="AJ3176" s="1" t="s">
        <v>92</v>
      </c>
    </row>
    <row r="3177" spans="1:36">
      <c r="A3177" s="1" t="s">
        <v>17580</v>
      </c>
      <c r="B3177" s="1" t="s">
        <v>17581</v>
      </c>
      <c r="C3177" s="1" t="s">
        <v>17582</v>
      </c>
      <c r="D3177" s="1" t="s">
        <v>133</v>
      </c>
      <c r="E3177" s="1" t="s">
        <v>134</v>
      </c>
      <c r="F3177" s="1" t="s">
        <v>135</v>
      </c>
      <c r="G3177" s="1" t="s">
        <v>136</v>
      </c>
      <c r="H3177" s="1" t="s">
        <v>137</v>
      </c>
      <c r="I3177" s="1" t="s">
        <v>44</v>
      </c>
      <c r="J3177" t="s">
        <v>82</v>
      </c>
      <c r="K3177" t="s">
        <v>83</v>
      </c>
      <c r="L3177" s="1" t="s">
        <v>17583</v>
      </c>
      <c r="M3177" s="1" t="s">
        <v>139</v>
      </c>
      <c r="N3177" s="1" t="s">
        <v>203</v>
      </c>
      <c r="O3177" s="1" t="s">
        <v>17584</v>
      </c>
      <c r="P3177" s="1" t="s">
        <v>17585</v>
      </c>
      <c r="Q3177">
        <v>0</v>
      </c>
      <c r="R3177">
        <v>0</v>
      </c>
      <c r="S3177">
        <v>0</v>
      </c>
      <c r="T3177">
        <v>60</v>
      </c>
      <c r="U3177">
        <v>30</v>
      </c>
      <c r="V3177">
        <v>480</v>
      </c>
      <c r="W3177" s="1" t="s">
        <v>104</v>
      </c>
      <c r="X3177" s="1" t="s">
        <v>105</v>
      </c>
      <c r="Y3177" s="1" t="s">
        <v>54</v>
      </c>
      <c r="Z3177">
        <v>6</v>
      </c>
      <c r="AA3177" s="2">
        <v>46031</v>
      </c>
      <c r="AB3177">
        <v>36571.14</v>
      </c>
      <c r="AC3177">
        <v>45825.72</v>
      </c>
      <c r="AD3177">
        <v>0</v>
      </c>
      <c r="AE3177" s="1" t="s">
        <v>55</v>
      </c>
      <c r="AF3177" s="2">
        <v>46188</v>
      </c>
      <c r="AG3177" s="2">
        <v>46040</v>
      </c>
      <c r="AH3177" s="2">
        <v>46914</v>
      </c>
      <c r="AI3177" s="1" t="s">
        <v>56</v>
      </c>
      <c r="AJ3177" s="1" t="s">
        <v>57</v>
      </c>
    </row>
    <row r="3178" spans="1:36">
      <c r="A3178" s="1" t="s">
        <v>17586</v>
      </c>
      <c r="B3178" s="1" t="s">
        <v>17587</v>
      </c>
      <c r="C3178" s="1" t="s">
        <v>17588</v>
      </c>
      <c r="D3178" s="1" t="s">
        <v>297</v>
      </c>
      <c r="E3178" s="1" t="s">
        <v>122</v>
      </c>
      <c r="F3178" s="1" t="s">
        <v>80</v>
      </c>
      <c r="G3178" s="1" t="s">
        <v>176</v>
      </c>
      <c r="H3178" s="1" t="s">
        <v>43</v>
      </c>
      <c r="I3178" s="1" t="s">
        <v>44</v>
      </c>
      <c r="J3178" t="s">
        <v>82</v>
      </c>
      <c r="K3178" t="s">
        <v>83</v>
      </c>
      <c r="L3178" s="1" t="s">
        <v>17589</v>
      </c>
      <c r="M3178" s="1" t="s">
        <v>85</v>
      </c>
      <c r="N3178" s="1" t="s">
        <v>115</v>
      </c>
      <c r="O3178" s="1" t="s">
        <v>17590</v>
      </c>
      <c r="P3178" s="1" t="s">
        <v>17591</v>
      </c>
      <c r="Q3178">
        <v>265</v>
      </c>
      <c r="R3178">
        <v>23</v>
      </c>
      <c r="S3178">
        <v>242</v>
      </c>
      <c r="T3178">
        <v>100</v>
      </c>
      <c r="U3178">
        <v>40</v>
      </c>
      <c r="V3178">
        <v>600</v>
      </c>
      <c r="W3178" s="1" t="s">
        <v>259</v>
      </c>
      <c r="X3178" s="1" t="s">
        <v>260</v>
      </c>
      <c r="Y3178" s="1" t="s">
        <v>54</v>
      </c>
      <c r="Z3178">
        <v>8</v>
      </c>
      <c r="AA3178" s="2">
        <v>45676</v>
      </c>
      <c r="AB3178">
        <v>731944.62</v>
      </c>
      <c r="AC3178">
        <v>925915.25</v>
      </c>
      <c r="AD3178">
        <v>193965324.30000001</v>
      </c>
      <c r="AE3178" s="1" t="s">
        <v>55</v>
      </c>
      <c r="AF3178" s="2">
        <v>46194</v>
      </c>
      <c r="AG3178" s="2">
        <v>45685</v>
      </c>
      <c r="AH3178" s="2"/>
      <c r="AI3178" s="1" t="s">
        <v>91</v>
      </c>
      <c r="AJ3178" s="1" t="s">
        <v>92</v>
      </c>
    </row>
    <row r="3179" spans="1:36">
      <c r="A3179" s="1" t="s">
        <v>17592</v>
      </c>
      <c r="B3179" s="1" t="s">
        <v>17593</v>
      </c>
      <c r="C3179" s="1" t="s">
        <v>17594</v>
      </c>
      <c r="D3179" s="1" t="s">
        <v>209</v>
      </c>
      <c r="E3179" s="1" t="s">
        <v>40</v>
      </c>
      <c r="F3179" s="1" t="s">
        <v>123</v>
      </c>
      <c r="G3179" s="1" t="s">
        <v>124</v>
      </c>
      <c r="H3179" s="1" t="s">
        <v>43</v>
      </c>
      <c r="I3179" s="1" t="s">
        <v>44</v>
      </c>
      <c r="J3179" t="s">
        <v>45</v>
      </c>
      <c r="K3179" t="s">
        <v>46</v>
      </c>
      <c r="L3179" s="1" t="s">
        <v>1247</v>
      </c>
      <c r="M3179" s="1" t="s">
        <v>139</v>
      </c>
      <c r="N3179" s="1" t="s">
        <v>69</v>
      </c>
      <c r="O3179" s="1" t="s">
        <v>17595</v>
      </c>
      <c r="P3179" s="1" t="s">
        <v>17596</v>
      </c>
      <c r="Q3179">
        <v>99</v>
      </c>
      <c r="R3179">
        <v>5</v>
      </c>
      <c r="S3179">
        <v>94</v>
      </c>
      <c r="T3179">
        <v>60</v>
      </c>
      <c r="U3179">
        <v>18</v>
      </c>
      <c r="V3179">
        <v>240</v>
      </c>
      <c r="W3179" s="1" t="s">
        <v>52</v>
      </c>
      <c r="X3179" s="1" t="s">
        <v>53</v>
      </c>
      <c r="Y3179" s="1" t="s">
        <v>54</v>
      </c>
      <c r="Z3179">
        <v>4</v>
      </c>
      <c r="AA3179" s="2">
        <v>45767</v>
      </c>
      <c r="AB3179">
        <v>393122.91</v>
      </c>
      <c r="AC3179">
        <v>525518.36</v>
      </c>
      <c r="AD3179">
        <v>38919168.090000004</v>
      </c>
      <c r="AE3179" s="1" t="s">
        <v>55</v>
      </c>
      <c r="AF3179" s="2">
        <v>46145</v>
      </c>
      <c r="AG3179" s="2">
        <v>45773</v>
      </c>
      <c r="AH3179" s="2"/>
      <c r="AI3179" s="1" t="s">
        <v>91</v>
      </c>
      <c r="AJ3179" s="1" t="s">
        <v>92</v>
      </c>
    </row>
    <row r="3180" spans="1:36">
      <c r="A3180" s="1" t="s">
        <v>17597</v>
      </c>
      <c r="B3180" s="1" t="s">
        <v>17598</v>
      </c>
      <c r="C3180" s="1" t="s">
        <v>17599</v>
      </c>
      <c r="D3180" s="1" t="s">
        <v>378</v>
      </c>
      <c r="E3180" s="1" t="s">
        <v>110</v>
      </c>
      <c r="F3180" s="1" t="s">
        <v>63</v>
      </c>
      <c r="G3180" s="1" t="s">
        <v>64</v>
      </c>
      <c r="H3180" s="1" t="s">
        <v>43</v>
      </c>
      <c r="I3180" s="1" t="s">
        <v>44</v>
      </c>
      <c r="J3180" t="s">
        <v>45</v>
      </c>
      <c r="K3180" t="s">
        <v>46</v>
      </c>
      <c r="L3180" s="1" t="s">
        <v>13696</v>
      </c>
      <c r="M3180" s="1" t="s">
        <v>139</v>
      </c>
      <c r="N3180" s="1" t="s">
        <v>178</v>
      </c>
      <c r="O3180" s="1" t="s">
        <v>17600</v>
      </c>
      <c r="P3180" s="1" t="s">
        <v>17601</v>
      </c>
      <c r="Q3180">
        <v>54</v>
      </c>
      <c r="R3180">
        <v>7</v>
      </c>
      <c r="S3180">
        <v>47</v>
      </c>
      <c r="T3180">
        <v>25</v>
      </c>
      <c r="U3180">
        <v>7</v>
      </c>
      <c r="V3180">
        <v>200</v>
      </c>
      <c r="W3180" s="1" t="s">
        <v>181</v>
      </c>
      <c r="X3180" s="1" t="s">
        <v>182</v>
      </c>
      <c r="Y3180" s="1" t="s">
        <v>54</v>
      </c>
      <c r="Z3180">
        <v>6</v>
      </c>
      <c r="AA3180" s="2">
        <v>45955</v>
      </c>
      <c r="AB3180">
        <v>64592.66</v>
      </c>
      <c r="AC3180">
        <v>91270.04</v>
      </c>
      <c r="AD3180">
        <v>3488003.64</v>
      </c>
      <c r="AE3180" s="1" t="s">
        <v>55</v>
      </c>
      <c r="AF3180" s="2">
        <v>46183</v>
      </c>
      <c r="AG3180" s="2">
        <v>45962</v>
      </c>
      <c r="AH3180" s="2">
        <v>46160</v>
      </c>
      <c r="AI3180" s="1" t="s">
        <v>91</v>
      </c>
      <c r="AJ3180" s="1" t="s">
        <v>92</v>
      </c>
    </row>
    <row r="3181" spans="1:36">
      <c r="A3181" s="1" t="s">
        <v>17602</v>
      </c>
      <c r="B3181" s="1" t="s">
        <v>17603</v>
      </c>
      <c r="C3181" s="1" t="s">
        <v>17604</v>
      </c>
      <c r="D3181" s="1" t="s">
        <v>785</v>
      </c>
      <c r="E3181" s="1" t="s">
        <v>146</v>
      </c>
      <c r="F3181" s="1" t="s">
        <v>41</v>
      </c>
      <c r="G3181" s="1" t="s">
        <v>147</v>
      </c>
      <c r="H3181" s="1" t="s">
        <v>43</v>
      </c>
      <c r="I3181" s="1" t="s">
        <v>44</v>
      </c>
      <c r="J3181" t="s">
        <v>45</v>
      </c>
      <c r="K3181" t="s">
        <v>46</v>
      </c>
      <c r="L3181" s="1" t="s">
        <v>17605</v>
      </c>
      <c r="M3181" s="1" t="s">
        <v>100</v>
      </c>
      <c r="N3181" s="1" t="s">
        <v>194</v>
      </c>
      <c r="O3181" s="1" t="s">
        <v>17606</v>
      </c>
      <c r="P3181" s="1" t="s">
        <v>17607</v>
      </c>
      <c r="Q3181">
        <v>86</v>
      </c>
      <c r="R3181">
        <v>14</v>
      </c>
      <c r="S3181">
        <v>72</v>
      </c>
      <c r="T3181">
        <v>10</v>
      </c>
      <c r="U3181">
        <v>5</v>
      </c>
      <c r="V3181">
        <v>100</v>
      </c>
      <c r="W3181" s="1" t="s">
        <v>181</v>
      </c>
      <c r="X3181" s="1" t="s">
        <v>182</v>
      </c>
      <c r="Y3181" s="1" t="s">
        <v>54</v>
      </c>
      <c r="Z3181">
        <v>8</v>
      </c>
      <c r="AA3181" s="2">
        <v>45679</v>
      </c>
      <c r="AB3181">
        <v>87143.51</v>
      </c>
      <c r="AC3181">
        <v>119912.72</v>
      </c>
      <c r="AD3181">
        <v>7494341.8600000003</v>
      </c>
      <c r="AE3181" s="1" t="s">
        <v>55</v>
      </c>
      <c r="AF3181" s="2">
        <v>46199</v>
      </c>
      <c r="AG3181" s="2">
        <v>45694</v>
      </c>
      <c r="AH3181" s="2"/>
      <c r="AI3181" s="1" t="s">
        <v>91</v>
      </c>
      <c r="AJ3181" s="1" t="s">
        <v>92</v>
      </c>
    </row>
    <row r="3182" spans="1:36">
      <c r="A3182" s="1" t="s">
        <v>17608</v>
      </c>
      <c r="B3182" s="1" t="s">
        <v>17609</v>
      </c>
      <c r="C3182" s="1" t="s">
        <v>17610</v>
      </c>
      <c r="D3182" s="1" t="s">
        <v>521</v>
      </c>
      <c r="E3182" s="1" t="s">
        <v>243</v>
      </c>
      <c r="F3182" s="1" t="s">
        <v>244</v>
      </c>
      <c r="G3182" s="1" t="s">
        <v>509</v>
      </c>
      <c r="H3182" s="1" t="s">
        <v>43</v>
      </c>
      <c r="I3182" s="1" t="s">
        <v>44</v>
      </c>
      <c r="J3182" t="s">
        <v>82</v>
      </c>
      <c r="K3182" t="s">
        <v>83</v>
      </c>
      <c r="L3182" s="1" t="s">
        <v>17611</v>
      </c>
      <c r="M3182" s="1" t="s">
        <v>139</v>
      </c>
      <c r="N3182" s="1" t="s">
        <v>101</v>
      </c>
      <c r="O3182" s="1" t="s">
        <v>17612</v>
      </c>
      <c r="P3182" s="1" t="s">
        <v>17613</v>
      </c>
      <c r="Q3182">
        <v>15</v>
      </c>
      <c r="R3182">
        <v>5</v>
      </c>
      <c r="S3182">
        <v>10</v>
      </c>
      <c r="T3182">
        <v>10</v>
      </c>
      <c r="U3182">
        <v>3</v>
      </c>
      <c r="V3182">
        <v>50</v>
      </c>
      <c r="W3182" s="1" t="s">
        <v>151</v>
      </c>
      <c r="X3182" s="1" t="s">
        <v>152</v>
      </c>
      <c r="Y3182" s="1" t="s">
        <v>153</v>
      </c>
      <c r="Z3182">
        <v>34</v>
      </c>
      <c r="AA3182" s="2">
        <v>46067</v>
      </c>
      <c r="AB3182">
        <v>309148.61</v>
      </c>
      <c r="AC3182">
        <v>389718.81</v>
      </c>
      <c r="AD3182">
        <v>4637229.1500000004</v>
      </c>
      <c r="AE3182" s="1" t="s">
        <v>55</v>
      </c>
      <c r="AF3182" s="2">
        <v>46202</v>
      </c>
      <c r="AG3182" s="2">
        <v>46077</v>
      </c>
      <c r="AH3182" s="2"/>
      <c r="AI3182" s="1" t="s">
        <v>91</v>
      </c>
      <c r="AJ3182" s="1" t="s">
        <v>92</v>
      </c>
    </row>
    <row r="3183" spans="1:36">
      <c r="A3183" s="1" t="s">
        <v>17614</v>
      </c>
      <c r="B3183" s="1" t="s">
        <v>17615</v>
      </c>
      <c r="C3183" s="1" t="s">
        <v>17616</v>
      </c>
      <c r="D3183" s="1" t="s">
        <v>1198</v>
      </c>
      <c r="E3183" s="1" t="s">
        <v>110</v>
      </c>
      <c r="F3183" s="1" t="s">
        <v>363</v>
      </c>
      <c r="G3183" s="1" t="s">
        <v>495</v>
      </c>
      <c r="H3183" s="1" t="s">
        <v>43</v>
      </c>
      <c r="I3183" s="1" t="s">
        <v>44</v>
      </c>
      <c r="J3183" t="s">
        <v>82</v>
      </c>
      <c r="K3183" t="s">
        <v>83</v>
      </c>
      <c r="L3183" s="1" t="s">
        <v>4773</v>
      </c>
      <c r="M3183" s="1" t="s">
        <v>68</v>
      </c>
      <c r="N3183" s="1" t="s">
        <v>115</v>
      </c>
      <c r="O3183" s="1" t="s">
        <v>17617</v>
      </c>
      <c r="P3183" s="1" t="s">
        <v>17618</v>
      </c>
      <c r="Q3183">
        <v>87</v>
      </c>
      <c r="R3183">
        <v>31</v>
      </c>
      <c r="S3183">
        <v>56</v>
      </c>
      <c r="T3183">
        <v>30</v>
      </c>
      <c r="U3183">
        <v>9</v>
      </c>
      <c r="V3183">
        <v>120</v>
      </c>
      <c r="W3183" s="1" t="s">
        <v>104</v>
      </c>
      <c r="X3183" s="1" t="s">
        <v>105</v>
      </c>
      <c r="Y3183" s="1" t="s">
        <v>54</v>
      </c>
      <c r="Z3183">
        <v>7</v>
      </c>
      <c r="AA3183" s="2">
        <v>46053</v>
      </c>
      <c r="AB3183">
        <v>42900.39</v>
      </c>
      <c r="AC3183">
        <v>53813.02</v>
      </c>
      <c r="AD3183">
        <v>3732333.93</v>
      </c>
      <c r="AE3183" s="1" t="s">
        <v>55</v>
      </c>
      <c r="AF3183" s="2">
        <v>46158</v>
      </c>
      <c r="AG3183" s="2">
        <v>46059</v>
      </c>
      <c r="AH3183" s="2"/>
      <c r="AI3183" s="1" t="s">
        <v>91</v>
      </c>
      <c r="AJ3183" s="1" t="s">
        <v>92</v>
      </c>
    </row>
    <row r="3184" spans="1:36">
      <c r="A3184" s="1" t="s">
        <v>17619</v>
      </c>
      <c r="B3184" s="1" t="s">
        <v>619</v>
      </c>
      <c r="C3184" s="1" t="s">
        <v>17620</v>
      </c>
      <c r="D3184" s="1" t="s">
        <v>303</v>
      </c>
      <c r="E3184" s="1" t="s">
        <v>146</v>
      </c>
      <c r="F3184" s="1" t="s">
        <v>63</v>
      </c>
      <c r="G3184" s="1" t="s">
        <v>64</v>
      </c>
      <c r="H3184" s="1" t="s">
        <v>43</v>
      </c>
      <c r="I3184" s="1" t="s">
        <v>44</v>
      </c>
      <c r="J3184" t="s">
        <v>65</v>
      </c>
      <c r="K3184" t="s">
        <v>66</v>
      </c>
      <c r="L3184" s="1" t="s">
        <v>17621</v>
      </c>
      <c r="M3184" s="1" t="s">
        <v>100</v>
      </c>
      <c r="N3184" s="1" t="s">
        <v>203</v>
      </c>
      <c r="O3184" s="1" t="s">
        <v>17622</v>
      </c>
      <c r="P3184" s="1" t="s">
        <v>17623</v>
      </c>
      <c r="Q3184">
        <v>46</v>
      </c>
      <c r="R3184">
        <v>10</v>
      </c>
      <c r="S3184">
        <v>36</v>
      </c>
      <c r="T3184">
        <v>20</v>
      </c>
      <c r="U3184">
        <v>10</v>
      </c>
      <c r="V3184">
        <v>120</v>
      </c>
      <c r="W3184" s="1" t="s">
        <v>72</v>
      </c>
      <c r="X3184" s="1" t="s">
        <v>73</v>
      </c>
      <c r="Y3184" s="1" t="s">
        <v>74</v>
      </c>
      <c r="Z3184">
        <v>15</v>
      </c>
      <c r="AA3184" s="2">
        <v>45971</v>
      </c>
      <c r="AB3184">
        <v>156745.88</v>
      </c>
      <c r="AC3184">
        <v>203408.03</v>
      </c>
      <c r="AD3184">
        <v>7210310.4800000004</v>
      </c>
      <c r="AE3184" s="1" t="s">
        <v>55</v>
      </c>
      <c r="AF3184" s="2">
        <v>46149</v>
      </c>
      <c r="AG3184" s="2">
        <v>45979</v>
      </c>
      <c r="AH3184" s="2">
        <v>46611</v>
      </c>
      <c r="AI3184" s="1" t="s">
        <v>91</v>
      </c>
      <c r="AJ3184" s="1" t="s">
        <v>92</v>
      </c>
    </row>
    <row r="3185" spans="1:36">
      <c r="A3185" s="1" t="s">
        <v>17624</v>
      </c>
      <c r="B3185" s="1" t="s">
        <v>17625</v>
      </c>
      <c r="C3185" s="1" t="s">
        <v>17626</v>
      </c>
      <c r="D3185" s="1" t="s">
        <v>1009</v>
      </c>
      <c r="E3185" s="1" t="s">
        <v>186</v>
      </c>
      <c r="F3185" s="1" t="s">
        <v>363</v>
      </c>
      <c r="G3185" s="1" t="s">
        <v>400</v>
      </c>
      <c r="H3185" s="1" t="s">
        <v>43</v>
      </c>
      <c r="I3185" s="1" t="s">
        <v>44</v>
      </c>
      <c r="J3185" t="s">
        <v>45</v>
      </c>
      <c r="K3185" t="s">
        <v>46</v>
      </c>
      <c r="L3185" s="1" t="s">
        <v>3311</v>
      </c>
      <c r="M3185" s="1" t="s">
        <v>126</v>
      </c>
      <c r="N3185" s="1" t="s">
        <v>194</v>
      </c>
      <c r="O3185" s="1" t="s">
        <v>17627</v>
      </c>
      <c r="P3185" s="1" t="s">
        <v>17628</v>
      </c>
      <c r="Q3185">
        <v>68</v>
      </c>
      <c r="R3185">
        <v>10</v>
      </c>
      <c r="S3185">
        <v>58</v>
      </c>
      <c r="T3185">
        <v>20</v>
      </c>
      <c r="U3185">
        <v>6</v>
      </c>
      <c r="V3185">
        <v>80</v>
      </c>
      <c r="W3185" s="1" t="s">
        <v>72</v>
      </c>
      <c r="X3185" s="1" t="s">
        <v>73</v>
      </c>
      <c r="Y3185" s="1" t="s">
        <v>74</v>
      </c>
      <c r="Z3185">
        <v>16</v>
      </c>
      <c r="AA3185" s="2">
        <v>46155</v>
      </c>
      <c r="AB3185">
        <v>27025.7</v>
      </c>
      <c r="AC3185">
        <v>37174.92</v>
      </c>
      <c r="AD3185">
        <v>1837747.6</v>
      </c>
      <c r="AE3185" s="1" t="s">
        <v>55</v>
      </c>
      <c r="AF3185" s="2">
        <v>46184</v>
      </c>
      <c r="AG3185" s="2">
        <v>46169</v>
      </c>
      <c r="AH3185" s="2"/>
      <c r="AI3185" s="1" t="s">
        <v>91</v>
      </c>
      <c r="AJ3185" s="1" t="s">
        <v>92</v>
      </c>
    </row>
    <row r="3186" spans="1:36">
      <c r="A3186" s="1" t="s">
        <v>17629</v>
      </c>
      <c r="B3186" s="1" t="s">
        <v>17630</v>
      </c>
      <c r="C3186" s="1" t="s">
        <v>17631</v>
      </c>
      <c r="D3186" s="1" t="s">
        <v>564</v>
      </c>
      <c r="E3186" s="1" t="s">
        <v>265</v>
      </c>
      <c r="F3186" s="1" t="s">
        <v>266</v>
      </c>
      <c r="G3186" s="1" t="s">
        <v>276</v>
      </c>
      <c r="H3186" s="1" t="s">
        <v>43</v>
      </c>
      <c r="I3186" s="1" t="s">
        <v>44</v>
      </c>
      <c r="J3186" t="s">
        <v>65</v>
      </c>
      <c r="K3186" t="s">
        <v>66</v>
      </c>
      <c r="L3186" s="1" t="s">
        <v>17632</v>
      </c>
      <c r="M3186" s="1" t="s">
        <v>168</v>
      </c>
      <c r="N3186" s="1" t="s">
        <v>278</v>
      </c>
      <c r="O3186" s="1" t="s">
        <v>17633</v>
      </c>
      <c r="P3186" s="1" t="s">
        <v>17634</v>
      </c>
      <c r="Q3186">
        <v>219</v>
      </c>
      <c r="R3186">
        <v>66</v>
      </c>
      <c r="S3186">
        <v>153</v>
      </c>
      <c r="T3186">
        <v>60</v>
      </c>
      <c r="U3186">
        <v>30</v>
      </c>
      <c r="V3186">
        <v>300</v>
      </c>
      <c r="W3186" s="1" t="s">
        <v>72</v>
      </c>
      <c r="X3186" s="1" t="s">
        <v>73</v>
      </c>
      <c r="Y3186" s="1" t="s">
        <v>74</v>
      </c>
      <c r="Z3186">
        <v>17</v>
      </c>
      <c r="AA3186" s="2">
        <v>45697</v>
      </c>
      <c r="AB3186">
        <v>558424.75</v>
      </c>
      <c r="AC3186">
        <v>718069.07</v>
      </c>
      <c r="AD3186">
        <v>122295020.3</v>
      </c>
      <c r="AE3186" s="1" t="s">
        <v>55</v>
      </c>
      <c r="AF3186" s="2">
        <v>46197</v>
      </c>
      <c r="AG3186" s="2">
        <v>45698</v>
      </c>
      <c r="AH3186" s="2"/>
      <c r="AI3186" s="1" t="s">
        <v>91</v>
      </c>
      <c r="AJ3186" s="1" t="s">
        <v>92</v>
      </c>
    </row>
    <row r="3187" spans="1:36">
      <c r="A3187" s="1" t="s">
        <v>17635</v>
      </c>
      <c r="B3187" s="1" t="s">
        <v>17636</v>
      </c>
      <c r="C3187" s="1" t="s">
        <v>17637</v>
      </c>
      <c r="D3187" s="1" t="s">
        <v>508</v>
      </c>
      <c r="E3187" s="1" t="s">
        <v>146</v>
      </c>
      <c r="F3187" s="1" t="s">
        <v>244</v>
      </c>
      <c r="G3187" s="1" t="s">
        <v>509</v>
      </c>
      <c r="H3187" s="1" t="s">
        <v>43</v>
      </c>
      <c r="I3187" s="1" t="s">
        <v>44</v>
      </c>
      <c r="J3187" t="s">
        <v>65</v>
      </c>
      <c r="K3187" t="s">
        <v>66</v>
      </c>
      <c r="L3187" s="1" t="s">
        <v>11175</v>
      </c>
      <c r="M3187" s="1" t="s">
        <v>114</v>
      </c>
      <c r="N3187" s="1" t="s">
        <v>115</v>
      </c>
      <c r="O3187" s="1" t="s">
        <v>17638</v>
      </c>
      <c r="P3187" s="1" t="s">
        <v>17639</v>
      </c>
      <c r="Q3187">
        <v>531</v>
      </c>
      <c r="R3187">
        <v>205</v>
      </c>
      <c r="S3187">
        <v>326</v>
      </c>
      <c r="T3187">
        <v>75</v>
      </c>
      <c r="U3187">
        <v>30</v>
      </c>
      <c r="V3187">
        <v>750</v>
      </c>
      <c r="W3187" s="1" t="s">
        <v>52</v>
      </c>
      <c r="X3187" s="1" t="s">
        <v>53</v>
      </c>
      <c r="Y3187" s="1" t="s">
        <v>54</v>
      </c>
      <c r="Z3187">
        <v>4</v>
      </c>
      <c r="AA3187" s="2">
        <v>46009</v>
      </c>
      <c r="AB3187">
        <v>87909.49</v>
      </c>
      <c r="AC3187">
        <v>130906.43</v>
      </c>
      <c r="AD3187">
        <v>46679939.189999998</v>
      </c>
      <c r="AE3187" s="1" t="s">
        <v>55</v>
      </c>
      <c r="AF3187" s="2">
        <v>46169</v>
      </c>
      <c r="AG3187" s="2">
        <v>46023</v>
      </c>
      <c r="AH3187" s="2"/>
      <c r="AI3187" s="1" t="s">
        <v>91</v>
      </c>
      <c r="AJ3187" s="1" t="s">
        <v>92</v>
      </c>
    </row>
    <row r="3188" spans="1:36">
      <c r="A3188" s="1" t="s">
        <v>17640</v>
      </c>
      <c r="B3188" s="1" t="s">
        <v>17641</v>
      </c>
      <c r="C3188" s="1"/>
      <c r="D3188" s="1" t="s">
        <v>1372</v>
      </c>
      <c r="E3188" s="1" t="s">
        <v>978</v>
      </c>
      <c r="F3188" s="1" t="s">
        <v>97</v>
      </c>
      <c r="G3188" s="1" t="s">
        <v>614</v>
      </c>
      <c r="H3188" s="1" t="s">
        <v>43</v>
      </c>
      <c r="I3188" s="1" t="s">
        <v>44</v>
      </c>
      <c r="J3188" t="s">
        <v>65</v>
      </c>
      <c r="K3188" t="s">
        <v>66</v>
      </c>
      <c r="L3188" s="1" t="s">
        <v>11303</v>
      </c>
      <c r="M3188" s="1" t="s">
        <v>68</v>
      </c>
      <c r="N3188" s="1" t="s">
        <v>236</v>
      </c>
      <c r="O3188" s="1" t="s">
        <v>17642</v>
      </c>
      <c r="P3188" s="1" t="s">
        <v>17643</v>
      </c>
      <c r="Q3188">
        <v>0</v>
      </c>
      <c r="R3188">
        <v>0</v>
      </c>
      <c r="S3188">
        <v>0</v>
      </c>
      <c r="T3188">
        <v>15</v>
      </c>
      <c r="U3188">
        <v>7</v>
      </c>
      <c r="V3188">
        <v>150</v>
      </c>
      <c r="W3188" s="1" t="s">
        <v>229</v>
      </c>
      <c r="X3188" s="1" t="s">
        <v>230</v>
      </c>
      <c r="Y3188" s="1" t="s">
        <v>153</v>
      </c>
      <c r="Z3188">
        <v>34</v>
      </c>
      <c r="AA3188" s="2">
        <v>45952</v>
      </c>
      <c r="AB3188">
        <v>161111.75</v>
      </c>
      <c r="AC3188">
        <v>245860.18</v>
      </c>
      <c r="AD3188">
        <v>0</v>
      </c>
      <c r="AE3188" s="1" t="s">
        <v>55</v>
      </c>
      <c r="AF3188" s="2">
        <v>46157</v>
      </c>
      <c r="AG3188" s="2">
        <v>45963</v>
      </c>
      <c r="AH3188" s="2"/>
      <c r="AI3188" s="1" t="s">
        <v>56</v>
      </c>
      <c r="AJ3188" s="1" t="s">
        <v>57</v>
      </c>
    </row>
    <row r="3189" spans="1:36">
      <c r="A3189" s="1" t="s">
        <v>17644</v>
      </c>
      <c r="B3189" s="1" t="s">
        <v>17645</v>
      </c>
      <c r="C3189" s="1" t="s">
        <v>17646</v>
      </c>
      <c r="D3189" s="1" t="s">
        <v>145</v>
      </c>
      <c r="E3189" s="1" t="s">
        <v>146</v>
      </c>
      <c r="F3189" s="1" t="s">
        <v>41</v>
      </c>
      <c r="G3189" s="1" t="s">
        <v>42</v>
      </c>
      <c r="H3189" s="1" t="s">
        <v>43</v>
      </c>
      <c r="I3189" s="1" t="s">
        <v>44</v>
      </c>
      <c r="J3189" t="s">
        <v>45</v>
      </c>
      <c r="K3189" t="s">
        <v>46</v>
      </c>
      <c r="L3189" s="1" t="s">
        <v>3949</v>
      </c>
      <c r="M3189" s="1" t="s">
        <v>100</v>
      </c>
      <c r="N3189" s="1" t="s">
        <v>101</v>
      </c>
      <c r="O3189" s="1" t="s">
        <v>17647</v>
      </c>
      <c r="P3189" s="1" t="s">
        <v>17648</v>
      </c>
      <c r="Q3189">
        <v>194</v>
      </c>
      <c r="R3189">
        <v>27</v>
      </c>
      <c r="S3189">
        <v>167</v>
      </c>
      <c r="T3189">
        <v>20</v>
      </c>
      <c r="U3189">
        <v>10</v>
      </c>
      <c r="V3189">
        <v>160</v>
      </c>
      <c r="W3189" s="1" t="s">
        <v>72</v>
      </c>
      <c r="X3189" s="1" t="s">
        <v>73</v>
      </c>
      <c r="Y3189" s="1" t="s">
        <v>74</v>
      </c>
      <c r="Z3189">
        <v>18</v>
      </c>
      <c r="AA3189" s="2"/>
      <c r="AB3189">
        <v>96848.38</v>
      </c>
      <c r="AC3189">
        <v>138010.51</v>
      </c>
      <c r="AD3189">
        <v>18788585.719999999</v>
      </c>
      <c r="AE3189" s="1" t="s">
        <v>55</v>
      </c>
      <c r="AF3189" s="2">
        <v>46147</v>
      </c>
      <c r="AG3189" s="2">
        <v>45767</v>
      </c>
      <c r="AH3189" s="2"/>
      <c r="AI3189" s="1" t="s">
        <v>410</v>
      </c>
      <c r="AJ3189" s="1" t="s">
        <v>92</v>
      </c>
    </row>
    <row r="3190" spans="1:36">
      <c r="A3190" s="1" t="s">
        <v>17649</v>
      </c>
      <c r="B3190" s="1" t="s">
        <v>17650</v>
      </c>
      <c r="C3190" s="1" t="s">
        <v>17651</v>
      </c>
      <c r="D3190" s="1" t="s">
        <v>977</v>
      </c>
      <c r="E3190" s="1" t="s">
        <v>978</v>
      </c>
      <c r="F3190" s="1" t="s">
        <v>97</v>
      </c>
      <c r="G3190" s="1" t="s">
        <v>1110</v>
      </c>
      <c r="H3190" s="1" t="s">
        <v>43</v>
      </c>
      <c r="I3190" s="1" t="s">
        <v>44</v>
      </c>
      <c r="J3190" t="s">
        <v>82</v>
      </c>
      <c r="K3190" t="s">
        <v>83</v>
      </c>
      <c r="L3190" s="1" t="s">
        <v>17652</v>
      </c>
      <c r="M3190" s="1" t="s">
        <v>85</v>
      </c>
      <c r="N3190" s="1" t="s">
        <v>203</v>
      </c>
      <c r="O3190" s="1" t="s">
        <v>17653</v>
      </c>
      <c r="P3190" s="1" t="s">
        <v>17654</v>
      </c>
      <c r="Q3190">
        <v>0</v>
      </c>
      <c r="R3190">
        <v>0</v>
      </c>
      <c r="S3190">
        <v>0</v>
      </c>
      <c r="T3190">
        <v>20</v>
      </c>
      <c r="U3190">
        <v>8</v>
      </c>
      <c r="V3190">
        <v>100</v>
      </c>
      <c r="W3190" s="1" t="s">
        <v>308</v>
      </c>
      <c r="X3190" s="1" t="s">
        <v>309</v>
      </c>
      <c r="Y3190" s="1" t="s">
        <v>74</v>
      </c>
      <c r="Z3190">
        <v>23</v>
      </c>
      <c r="AA3190" s="2">
        <v>45850</v>
      </c>
      <c r="AB3190">
        <v>197223</v>
      </c>
      <c r="AC3190">
        <v>266004.96999999997</v>
      </c>
      <c r="AD3190">
        <v>0</v>
      </c>
      <c r="AE3190" s="1" t="s">
        <v>55</v>
      </c>
      <c r="AF3190" s="2">
        <v>46194</v>
      </c>
      <c r="AG3190" s="2">
        <v>45865</v>
      </c>
      <c r="AH3190" s="2"/>
      <c r="AI3190" s="1" t="s">
        <v>56</v>
      </c>
      <c r="AJ3190" s="1" t="s">
        <v>57</v>
      </c>
    </row>
    <row r="3191" spans="1:36">
      <c r="A3191" s="1" t="s">
        <v>17655</v>
      </c>
      <c r="B3191" s="1" t="s">
        <v>17656</v>
      </c>
      <c r="C3191" s="1" t="s">
        <v>17657</v>
      </c>
      <c r="D3191" s="1" t="s">
        <v>455</v>
      </c>
      <c r="E3191" s="1" t="s">
        <v>62</v>
      </c>
      <c r="F3191" s="1" t="s">
        <v>135</v>
      </c>
      <c r="G3191" s="1" t="s">
        <v>136</v>
      </c>
      <c r="H3191" s="1" t="s">
        <v>137</v>
      </c>
      <c r="I3191" s="1" t="s">
        <v>44</v>
      </c>
      <c r="J3191" t="s">
        <v>82</v>
      </c>
      <c r="K3191" t="s">
        <v>83</v>
      </c>
      <c r="L3191" s="1" t="s">
        <v>17658</v>
      </c>
      <c r="M3191" s="1" t="s">
        <v>85</v>
      </c>
      <c r="N3191" s="1" t="s">
        <v>236</v>
      </c>
      <c r="O3191" s="1" t="s">
        <v>1709</v>
      </c>
      <c r="P3191" s="1" t="s">
        <v>17659</v>
      </c>
      <c r="Q3191">
        <v>267</v>
      </c>
      <c r="R3191">
        <v>4</v>
      </c>
      <c r="S3191">
        <v>263</v>
      </c>
      <c r="T3191">
        <v>60</v>
      </c>
      <c r="U3191">
        <v>24</v>
      </c>
      <c r="V3191">
        <v>360</v>
      </c>
      <c r="W3191" s="1" t="s">
        <v>259</v>
      </c>
      <c r="X3191" s="1" t="s">
        <v>260</v>
      </c>
      <c r="Y3191" s="1" t="s">
        <v>54</v>
      </c>
      <c r="Z3191">
        <v>8</v>
      </c>
      <c r="AA3191" s="2">
        <v>45785</v>
      </c>
      <c r="AB3191">
        <v>3579.43</v>
      </c>
      <c r="AC3191">
        <v>4987.55</v>
      </c>
      <c r="AD3191">
        <v>955707.81</v>
      </c>
      <c r="AE3191" s="1" t="s">
        <v>55</v>
      </c>
      <c r="AF3191" s="2">
        <v>46201</v>
      </c>
      <c r="AG3191" s="2">
        <v>45787</v>
      </c>
      <c r="AH3191" s="2">
        <v>46191</v>
      </c>
      <c r="AI3191" s="1" t="s">
        <v>91</v>
      </c>
      <c r="AJ3191" s="1" t="s">
        <v>92</v>
      </c>
    </row>
    <row r="3192" spans="1:36">
      <c r="A3192" s="1" t="s">
        <v>17660</v>
      </c>
      <c r="B3192" s="1" t="s">
        <v>17661</v>
      </c>
      <c r="C3192" s="1" t="s">
        <v>17662</v>
      </c>
      <c r="D3192" s="1" t="s">
        <v>486</v>
      </c>
      <c r="E3192" s="1" t="s">
        <v>254</v>
      </c>
      <c r="F3192" s="1" t="s">
        <v>217</v>
      </c>
      <c r="G3192" s="1" t="s">
        <v>255</v>
      </c>
      <c r="H3192" s="1" t="s">
        <v>43</v>
      </c>
      <c r="I3192" s="1" t="s">
        <v>201</v>
      </c>
      <c r="J3192" t="s">
        <v>65</v>
      </c>
      <c r="K3192" t="s">
        <v>66</v>
      </c>
      <c r="L3192" s="1" t="s">
        <v>10976</v>
      </c>
      <c r="M3192" s="1" t="s">
        <v>168</v>
      </c>
      <c r="N3192" s="1" t="s">
        <v>101</v>
      </c>
      <c r="O3192" s="1" t="s">
        <v>17663</v>
      </c>
      <c r="P3192" s="1" t="s">
        <v>17664</v>
      </c>
      <c r="Q3192">
        <v>197</v>
      </c>
      <c r="R3192">
        <v>55</v>
      </c>
      <c r="S3192">
        <v>142</v>
      </c>
      <c r="T3192">
        <v>30</v>
      </c>
      <c r="U3192">
        <v>9</v>
      </c>
      <c r="V3192">
        <v>240</v>
      </c>
      <c r="W3192" s="1" t="s">
        <v>444</v>
      </c>
      <c r="X3192" s="1" t="s">
        <v>445</v>
      </c>
      <c r="Y3192" s="1" t="s">
        <v>74</v>
      </c>
      <c r="Z3192">
        <v>19</v>
      </c>
      <c r="AA3192" s="2">
        <v>46028</v>
      </c>
      <c r="AB3192">
        <v>444955.67</v>
      </c>
      <c r="AC3192">
        <v>596730.43999999994</v>
      </c>
      <c r="AD3192">
        <v>87656266.989999995</v>
      </c>
      <c r="AE3192" s="1" t="s">
        <v>55</v>
      </c>
      <c r="AF3192" s="2">
        <v>46158</v>
      </c>
      <c r="AG3192" s="2">
        <v>46030</v>
      </c>
      <c r="AH3192" s="2"/>
      <c r="AI3192" s="1" t="s">
        <v>91</v>
      </c>
      <c r="AJ3192" s="1" t="s">
        <v>92</v>
      </c>
    </row>
    <row r="3193" spans="1:36">
      <c r="A3193" s="1" t="s">
        <v>17665</v>
      </c>
      <c r="B3193" s="1" t="s">
        <v>17666</v>
      </c>
      <c r="C3193" s="1" t="s">
        <v>17667</v>
      </c>
      <c r="D3193" s="1" t="s">
        <v>486</v>
      </c>
      <c r="E3193" s="1" t="s">
        <v>254</v>
      </c>
      <c r="F3193" s="1" t="s">
        <v>217</v>
      </c>
      <c r="G3193" s="1" t="s">
        <v>487</v>
      </c>
      <c r="H3193" s="1" t="s">
        <v>43</v>
      </c>
      <c r="I3193" s="1" t="s">
        <v>44</v>
      </c>
      <c r="J3193" t="s">
        <v>45</v>
      </c>
      <c r="K3193" t="s">
        <v>46</v>
      </c>
      <c r="L3193" s="1" t="s">
        <v>1361</v>
      </c>
      <c r="M3193" s="1" t="s">
        <v>139</v>
      </c>
      <c r="N3193" s="1" t="s">
        <v>203</v>
      </c>
      <c r="O3193" s="1" t="s">
        <v>17668</v>
      </c>
      <c r="P3193" s="1" t="s">
        <v>17669</v>
      </c>
      <c r="Q3193">
        <v>82</v>
      </c>
      <c r="R3193">
        <v>6</v>
      </c>
      <c r="S3193">
        <v>76</v>
      </c>
      <c r="U3193">
        <v>24</v>
      </c>
      <c r="V3193">
        <v>240</v>
      </c>
      <c r="W3193" s="1" t="s">
        <v>52</v>
      </c>
      <c r="X3193" s="1" t="s">
        <v>53</v>
      </c>
      <c r="Y3193" s="1" t="s">
        <v>54</v>
      </c>
      <c r="Z3193">
        <v>2</v>
      </c>
      <c r="AA3193" s="2">
        <v>46063</v>
      </c>
      <c r="AB3193">
        <v>185061.98</v>
      </c>
      <c r="AC3193">
        <v>236380.65</v>
      </c>
      <c r="AD3193">
        <v>15175082.359999999</v>
      </c>
      <c r="AE3193" s="1" t="s">
        <v>55</v>
      </c>
      <c r="AF3193" s="2">
        <v>46177</v>
      </c>
      <c r="AG3193" s="2">
        <v>46065</v>
      </c>
      <c r="AH3193" s="2"/>
      <c r="AI3193" s="1" t="s">
        <v>91</v>
      </c>
      <c r="AJ3193" s="1" t="s">
        <v>92</v>
      </c>
    </row>
    <row r="3194" spans="1:36">
      <c r="A3194" s="1" t="s">
        <v>17670</v>
      </c>
      <c r="B3194" s="1" t="s">
        <v>17671</v>
      </c>
      <c r="C3194" s="1" t="s">
        <v>17672</v>
      </c>
      <c r="D3194" s="1" t="s">
        <v>185</v>
      </c>
      <c r="E3194" s="1" t="s">
        <v>186</v>
      </c>
      <c r="F3194" s="1" t="s">
        <v>111</v>
      </c>
      <c r="G3194" s="1" t="s">
        <v>187</v>
      </c>
      <c r="H3194" s="1" t="s">
        <v>43</v>
      </c>
      <c r="I3194" s="1" t="s">
        <v>44</v>
      </c>
      <c r="J3194" t="s">
        <v>45</v>
      </c>
      <c r="K3194" t="s">
        <v>46</v>
      </c>
      <c r="L3194" s="1" t="s">
        <v>3261</v>
      </c>
      <c r="M3194" s="1" t="s">
        <v>139</v>
      </c>
      <c r="N3194" s="1" t="s">
        <v>194</v>
      </c>
      <c r="O3194" s="1" t="s">
        <v>17673</v>
      </c>
      <c r="P3194" s="1" t="s">
        <v>17674</v>
      </c>
      <c r="Q3194">
        <v>6</v>
      </c>
      <c r="R3194">
        <v>1</v>
      </c>
      <c r="S3194">
        <v>5</v>
      </c>
      <c r="T3194">
        <v>25</v>
      </c>
      <c r="U3194">
        <v>10</v>
      </c>
      <c r="V3194">
        <v>125</v>
      </c>
      <c r="W3194" s="1" t="s">
        <v>249</v>
      </c>
      <c r="X3194" s="1" t="s">
        <v>375</v>
      </c>
      <c r="Y3194" s="1" t="s">
        <v>54</v>
      </c>
      <c r="Z3194">
        <v>3</v>
      </c>
      <c r="AA3194" s="2">
        <v>45886</v>
      </c>
      <c r="AB3194">
        <v>97755.54</v>
      </c>
      <c r="AC3194">
        <v>139426.04</v>
      </c>
      <c r="AD3194">
        <v>586533.24</v>
      </c>
      <c r="AE3194" s="1" t="s">
        <v>55</v>
      </c>
      <c r="AF3194" s="2">
        <v>46174</v>
      </c>
      <c r="AG3194" s="2">
        <v>45893</v>
      </c>
      <c r="AH3194" s="2"/>
      <c r="AI3194" s="1" t="s">
        <v>129</v>
      </c>
      <c r="AJ3194" s="1" t="s">
        <v>57</v>
      </c>
    </row>
    <row r="3195" spans="1:36">
      <c r="A3195" s="1" t="s">
        <v>17675</v>
      </c>
      <c r="B3195" s="1" t="s">
        <v>17676</v>
      </c>
      <c r="C3195" s="1" t="s">
        <v>17677</v>
      </c>
      <c r="D3195" s="1" t="s">
        <v>455</v>
      </c>
      <c r="E3195" s="1" t="s">
        <v>62</v>
      </c>
      <c r="F3195" s="1" t="s">
        <v>135</v>
      </c>
      <c r="G3195" s="1" t="s">
        <v>166</v>
      </c>
      <c r="H3195" s="1" t="s">
        <v>137</v>
      </c>
      <c r="I3195" s="1" t="s">
        <v>44</v>
      </c>
      <c r="J3195" t="s">
        <v>45</v>
      </c>
      <c r="K3195" t="s">
        <v>46</v>
      </c>
      <c r="L3195" s="1" t="s">
        <v>7277</v>
      </c>
      <c r="M3195" s="1" t="s">
        <v>168</v>
      </c>
      <c r="N3195" s="1" t="s">
        <v>278</v>
      </c>
      <c r="O3195" s="1" t="s">
        <v>17678</v>
      </c>
      <c r="P3195" s="1" t="s">
        <v>17679</v>
      </c>
      <c r="Q3195">
        <v>11</v>
      </c>
      <c r="R3195">
        <v>2</v>
      </c>
      <c r="S3195">
        <v>9</v>
      </c>
      <c r="T3195">
        <v>10</v>
      </c>
      <c r="U3195">
        <v>5</v>
      </c>
      <c r="V3195">
        <v>60</v>
      </c>
      <c r="W3195" s="1" t="s">
        <v>259</v>
      </c>
      <c r="X3195" s="1" t="s">
        <v>260</v>
      </c>
      <c r="Y3195" s="1" t="s">
        <v>54</v>
      </c>
      <c r="Z3195">
        <v>11</v>
      </c>
      <c r="AA3195" s="2">
        <v>45670</v>
      </c>
      <c r="AB3195">
        <v>12454.58</v>
      </c>
      <c r="AC3195">
        <v>16785.599999999999</v>
      </c>
      <c r="AD3195">
        <v>137000.38</v>
      </c>
      <c r="AE3195" s="1" t="s">
        <v>55</v>
      </c>
      <c r="AF3195" s="2">
        <v>46150</v>
      </c>
      <c r="AG3195" s="2">
        <v>45678</v>
      </c>
      <c r="AH3195" s="2">
        <v>46300</v>
      </c>
      <c r="AI3195" s="1" t="s">
        <v>91</v>
      </c>
      <c r="AJ3195" s="1" t="s">
        <v>92</v>
      </c>
    </row>
    <row r="3196" spans="1:36">
      <c r="A3196" s="1" t="s">
        <v>17680</v>
      </c>
      <c r="B3196" s="1" t="s">
        <v>17681</v>
      </c>
      <c r="C3196" s="1" t="s">
        <v>17682</v>
      </c>
      <c r="D3196" s="1" t="s">
        <v>1135</v>
      </c>
      <c r="E3196" s="1" t="s">
        <v>122</v>
      </c>
      <c r="F3196" s="1" t="s">
        <v>123</v>
      </c>
      <c r="G3196" s="1" t="s">
        <v>200</v>
      </c>
      <c r="H3196" s="1" t="s">
        <v>43</v>
      </c>
      <c r="I3196" s="1" t="s">
        <v>44</v>
      </c>
      <c r="J3196" t="s">
        <v>65</v>
      </c>
      <c r="K3196" t="s">
        <v>66</v>
      </c>
      <c r="L3196" s="1" t="s">
        <v>8590</v>
      </c>
      <c r="M3196" s="1" t="s">
        <v>139</v>
      </c>
      <c r="N3196" s="1" t="s">
        <v>178</v>
      </c>
      <c r="O3196" s="1" t="s">
        <v>17683</v>
      </c>
      <c r="P3196" s="1" t="s">
        <v>17684</v>
      </c>
      <c r="Q3196">
        <v>0</v>
      </c>
      <c r="R3196">
        <v>0</v>
      </c>
      <c r="S3196">
        <v>0</v>
      </c>
      <c r="T3196">
        <v>60</v>
      </c>
      <c r="U3196">
        <v>30</v>
      </c>
      <c r="V3196">
        <v>600</v>
      </c>
      <c r="W3196" s="1" t="s">
        <v>161</v>
      </c>
      <c r="X3196" s="1" t="s">
        <v>162</v>
      </c>
      <c r="Y3196" s="1" t="s">
        <v>54</v>
      </c>
      <c r="Z3196">
        <v>6</v>
      </c>
      <c r="AA3196" s="2">
        <v>46168</v>
      </c>
      <c r="AB3196">
        <v>413977.53</v>
      </c>
      <c r="AC3196">
        <v>522762.88</v>
      </c>
      <c r="AD3196">
        <v>0</v>
      </c>
      <c r="AE3196" s="1" t="s">
        <v>55</v>
      </c>
      <c r="AF3196" s="2">
        <v>46158</v>
      </c>
      <c r="AG3196" s="2">
        <v>46173</v>
      </c>
      <c r="AH3196" s="2"/>
      <c r="AI3196" s="1" t="s">
        <v>56</v>
      </c>
      <c r="AJ3196" s="1" t="s">
        <v>57</v>
      </c>
    </row>
    <row r="3197" spans="1:36">
      <c r="A3197" s="1" t="s">
        <v>17685</v>
      </c>
      <c r="B3197" s="1" t="s">
        <v>17686</v>
      </c>
      <c r="C3197" s="1" t="s">
        <v>17687</v>
      </c>
      <c r="D3197" s="1" t="s">
        <v>662</v>
      </c>
      <c r="E3197" s="1" t="s">
        <v>186</v>
      </c>
      <c r="F3197" s="1" t="s">
        <v>80</v>
      </c>
      <c r="G3197" s="1" t="s">
        <v>176</v>
      </c>
      <c r="H3197" s="1" t="s">
        <v>43</v>
      </c>
      <c r="I3197" s="1" t="s">
        <v>44</v>
      </c>
      <c r="J3197" t="s">
        <v>65</v>
      </c>
      <c r="K3197" t="s">
        <v>66</v>
      </c>
      <c r="L3197" s="1" t="s">
        <v>2369</v>
      </c>
      <c r="M3197" s="1" t="s">
        <v>48</v>
      </c>
      <c r="N3197" s="1" t="s">
        <v>203</v>
      </c>
      <c r="O3197" s="1" t="s">
        <v>17688</v>
      </c>
      <c r="P3197" s="1" t="s">
        <v>17689</v>
      </c>
      <c r="Q3197">
        <v>118</v>
      </c>
      <c r="R3197">
        <v>24</v>
      </c>
      <c r="S3197">
        <v>94</v>
      </c>
      <c r="T3197">
        <v>30</v>
      </c>
      <c r="U3197">
        <v>12</v>
      </c>
      <c r="V3197">
        <v>120</v>
      </c>
      <c r="W3197" s="1" t="s">
        <v>72</v>
      </c>
      <c r="X3197" s="1" t="s">
        <v>73</v>
      </c>
      <c r="Y3197" s="1" t="s">
        <v>74</v>
      </c>
      <c r="Z3197">
        <v>15</v>
      </c>
      <c r="AA3197" s="2">
        <v>45764</v>
      </c>
      <c r="AB3197">
        <v>1011434.35</v>
      </c>
      <c r="AC3197">
        <v>1272392.1100000001</v>
      </c>
      <c r="AD3197">
        <v>119349253.3</v>
      </c>
      <c r="AE3197" s="1" t="s">
        <v>55</v>
      </c>
      <c r="AF3197" s="2">
        <v>46158</v>
      </c>
      <c r="AG3197" s="2">
        <v>45773</v>
      </c>
      <c r="AH3197" s="2"/>
      <c r="AI3197" s="1" t="s">
        <v>91</v>
      </c>
      <c r="AJ3197" s="1" t="s">
        <v>92</v>
      </c>
    </row>
    <row r="3198" spans="1:36">
      <c r="A3198" s="1" t="s">
        <v>17690</v>
      </c>
      <c r="B3198" s="1" t="s">
        <v>17691</v>
      </c>
      <c r="C3198" s="1" t="s">
        <v>17692</v>
      </c>
      <c r="D3198" s="1" t="s">
        <v>564</v>
      </c>
      <c r="E3198" s="1" t="s">
        <v>265</v>
      </c>
      <c r="F3198" s="1" t="s">
        <v>266</v>
      </c>
      <c r="G3198" s="1" t="s">
        <v>276</v>
      </c>
      <c r="H3198" s="1" t="s">
        <v>43</v>
      </c>
      <c r="I3198" s="1" t="s">
        <v>44</v>
      </c>
      <c r="J3198" t="s">
        <v>82</v>
      </c>
      <c r="K3198" t="s">
        <v>83</v>
      </c>
      <c r="L3198" s="1" t="s">
        <v>2186</v>
      </c>
      <c r="M3198" s="1" t="s">
        <v>114</v>
      </c>
      <c r="N3198" s="1" t="s">
        <v>194</v>
      </c>
      <c r="O3198" s="1" t="s">
        <v>17693</v>
      </c>
      <c r="P3198" s="1" t="s">
        <v>17694</v>
      </c>
      <c r="Q3198">
        <v>28</v>
      </c>
      <c r="R3198">
        <v>4</v>
      </c>
      <c r="S3198">
        <v>24</v>
      </c>
      <c r="T3198">
        <v>20</v>
      </c>
      <c r="U3198">
        <v>6</v>
      </c>
      <c r="V3198">
        <v>80</v>
      </c>
      <c r="W3198" s="1" t="s">
        <v>104</v>
      </c>
      <c r="X3198" s="1" t="s">
        <v>105</v>
      </c>
      <c r="Y3198" s="1" t="s">
        <v>54</v>
      </c>
      <c r="Z3198">
        <v>10</v>
      </c>
      <c r="AA3198" s="2">
        <v>45755</v>
      </c>
      <c r="AB3198">
        <v>363038.43</v>
      </c>
      <c r="AC3198">
        <v>466250.5</v>
      </c>
      <c r="AD3198">
        <v>10165076.039999999</v>
      </c>
      <c r="AE3198" s="1" t="s">
        <v>55</v>
      </c>
      <c r="AF3198" s="2">
        <v>46169</v>
      </c>
      <c r="AG3198" s="2">
        <v>45761</v>
      </c>
      <c r="AH3198" s="2"/>
      <c r="AI3198" s="1" t="s">
        <v>91</v>
      </c>
      <c r="AJ3198" s="1" t="s">
        <v>92</v>
      </c>
    </row>
    <row r="3199" spans="1:36">
      <c r="A3199" s="1" t="s">
        <v>17695</v>
      </c>
      <c r="B3199" s="1" t="s">
        <v>17696</v>
      </c>
      <c r="C3199" s="1" t="s">
        <v>17697</v>
      </c>
      <c r="D3199" s="1" t="s">
        <v>426</v>
      </c>
      <c r="E3199" s="1" t="s">
        <v>146</v>
      </c>
      <c r="F3199" s="1" t="s">
        <v>266</v>
      </c>
      <c r="G3199" s="1" t="s">
        <v>267</v>
      </c>
      <c r="H3199" s="1" t="s">
        <v>43</v>
      </c>
      <c r="I3199" s="1" t="s">
        <v>44</v>
      </c>
      <c r="J3199" t="s">
        <v>82</v>
      </c>
      <c r="K3199" t="s">
        <v>83</v>
      </c>
      <c r="L3199" s="1" t="s">
        <v>171</v>
      </c>
      <c r="M3199" s="1" t="s">
        <v>168</v>
      </c>
      <c r="N3199" s="1" t="s">
        <v>203</v>
      </c>
      <c r="O3199" s="1" t="s">
        <v>17698</v>
      </c>
      <c r="P3199" s="1" t="s">
        <v>17699</v>
      </c>
      <c r="Q3199">
        <v>5</v>
      </c>
      <c r="R3199">
        <v>0</v>
      </c>
      <c r="S3199">
        <v>5</v>
      </c>
      <c r="T3199">
        <v>15</v>
      </c>
      <c r="U3199">
        <v>4</v>
      </c>
      <c r="V3199">
        <v>120</v>
      </c>
      <c r="W3199" s="1" t="s">
        <v>151</v>
      </c>
      <c r="X3199" s="1" t="s">
        <v>152</v>
      </c>
      <c r="Y3199" s="1" t="s">
        <v>153</v>
      </c>
      <c r="Z3199">
        <v>35</v>
      </c>
      <c r="AA3199" s="2">
        <v>45786</v>
      </c>
      <c r="AB3199">
        <v>455050.21</v>
      </c>
      <c r="AC3199">
        <v>621532.93999999994</v>
      </c>
      <c r="AD3199">
        <v>2275251.0499999998</v>
      </c>
      <c r="AE3199" s="1" t="s">
        <v>55</v>
      </c>
      <c r="AF3199" s="2">
        <v>46154</v>
      </c>
      <c r="AG3199" s="2">
        <v>45791</v>
      </c>
      <c r="AH3199" s="2"/>
      <c r="AI3199" s="1" t="s">
        <v>129</v>
      </c>
      <c r="AJ3199" s="1" t="s">
        <v>57</v>
      </c>
    </row>
    <row r="3200" spans="1:36">
      <c r="A3200" s="1" t="s">
        <v>17700</v>
      </c>
      <c r="B3200" s="1" t="s">
        <v>17701</v>
      </c>
      <c r="C3200" s="1" t="s">
        <v>17702</v>
      </c>
      <c r="D3200" s="1" t="s">
        <v>662</v>
      </c>
      <c r="E3200" s="1" t="s">
        <v>186</v>
      </c>
      <c r="F3200" s="1" t="s">
        <v>80</v>
      </c>
      <c r="G3200" s="1" t="s">
        <v>285</v>
      </c>
      <c r="H3200" s="1" t="s">
        <v>43</v>
      </c>
      <c r="I3200" s="1" t="s">
        <v>44</v>
      </c>
      <c r="J3200" t="s">
        <v>82</v>
      </c>
      <c r="K3200" t="s">
        <v>83</v>
      </c>
      <c r="L3200" s="1" t="s">
        <v>1288</v>
      </c>
      <c r="M3200" s="1" t="s">
        <v>48</v>
      </c>
      <c r="N3200" s="1" t="s">
        <v>115</v>
      </c>
      <c r="O3200" s="1" t="s">
        <v>17703</v>
      </c>
      <c r="P3200" s="1" t="s">
        <v>17704</v>
      </c>
      <c r="Q3200">
        <v>125</v>
      </c>
      <c r="R3200">
        <v>38</v>
      </c>
      <c r="S3200">
        <v>87</v>
      </c>
      <c r="T3200">
        <v>20</v>
      </c>
      <c r="U3200">
        <v>6</v>
      </c>
      <c r="V3200">
        <v>120</v>
      </c>
      <c r="W3200" s="1" t="s">
        <v>161</v>
      </c>
      <c r="X3200" s="1" t="s">
        <v>162</v>
      </c>
      <c r="Y3200" s="1" t="s">
        <v>54</v>
      </c>
      <c r="Z3200">
        <v>8</v>
      </c>
      <c r="AA3200" s="2">
        <v>45833</v>
      </c>
      <c r="AB3200">
        <v>1296394.6399999999</v>
      </c>
      <c r="AC3200">
        <v>1868688.31</v>
      </c>
      <c r="AD3200">
        <v>162049330</v>
      </c>
      <c r="AE3200" s="1" t="s">
        <v>55</v>
      </c>
      <c r="AF3200" s="2">
        <v>46177</v>
      </c>
      <c r="AG3200" s="2">
        <v>45836</v>
      </c>
      <c r="AH3200" s="2"/>
      <c r="AI3200" s="1" t="s">
        <v>410</v>
      </c>
      <c r="AJ3200" s="1" t="s">
        <v>92</v>
      </c>
    </row>
    <row r="3201" spans="1:36">
      <c r="A3201" s="1" t="s">
        <v>17705</v>
      </c>
      <c r="B3201" s="1" t="s">
        <v>17706</v>
      </c>
      <c r="C3201" s="1" t="s">
        <v>17707</v>
      </c>
      <c r="D3201" s="1" t="s">
        <v>740</v>
      </c>
      <c r="E3201" s="1" t="s">
        <v>275</v>
      </c>
      <c r="F3201" s="1" t="s">
        <v>622</v>
      </c>
      <c r="G3201" s="1" t="s">
        <v>623</v>
      </c>
      <c r="H3201" s="1" t="s">
        <v>43</v>
      </c>
      <c r="I3201" s="1" t="s">
        <v>201</v>
      </c>
      <c r="J3201" t="s">
        <v>45</v>
      </c>
      <c r="K3201" t="s">
        <v>46</v>
      </c>
      <c r="L3201" s="1" t="s">
        <v>6498</v>
      </c>
      <c r="M3201" s="1" t="s">
        <v>48</v>
      </c>
      <c r="N3201" s="1" t="s">
        <v>69</v>
      </c>
      <c r="O3201" s="1" t="s">
        <v>17708</v>
      </c>
      <c r="P3201" s="1" t="s">
        <v>17709</v>
      </c>
      <c r="Q3201">
        <v>337</v>
      </c>
      <c r="R3201">
        <v>59</v>
      </c>
      <c r="S3201">
        <v>278</v>
      </c>
      <c r="T3201">
        <v>100</v>
      </c>
      <c r="U3201">
        <v>40</v>
      </c>
      <c r="V3201">
        <v>500</v>
      </c>
      <c r="W3201" s="1" t="s">
        <v>181</v>
      </c>
      <c r="X3201" s="1" t="s">
        <v>182</v>
      </c>
      <c r="Y3201" s="1" t="s">
        <v>54</v>
      </c>
      <c r="Z3201">
        <v>7</v>
      </c>
      <c r="AA3201" s="2">
        <v>46073</v>
      </c>
      <c r="AB3201">
        <v>860001.38</v>
      </c>
      <c r="AC3201">
        <v>1101158.53</v>
      </c>
      <c r="AD3201">
        <v>289820465.10000002</v>
      </c>
      <c r="AE3201" s="1" t="s">
        <v>55</v>
      </c>
      <c r="AF3201" s="2">
        <v>46187</v>
      </c>
      <c r="AG3201" s="2">
        <v>46079</v>
      </c>
      <c r="AH3201" s="2"/>
      <c r="AI3201" s="1" t="s">
        <v>91</v>
      </c>
      <c r="AJ3201" s="1" t="s">
        <v>92</v>
      </c>
    </row>
    <row r="3202" spans="1:36">
      <c r="A3202" s="1" t="s">
        <v>17710</v>
      </c>
      <c r="B3202" s="1" t="s">
        <v>17711</v>
      </c>
      <c r="C3202" s="1" t="s">
        <v>17712</v>
      </c>
      <c r="D3202" s="1" t="s">
        <v>133</v>
      </c>
      <c r="E3202" s="1" t="s">
        <v>134</v>
      </c>
      <c r="F3202" s="1" t="s">
        <v>135</v>
      </c>
      <c r="G3202" s="1" t="s">
        <v>136</v>
      </c>
      <c r="H3202" s="1" t="s">
        <v>137</v>
      </c>
      <c r="I3202" s="1" t="s">
        <v>44</v>
      </c>
      <c r="J3202" t="s">
        <v>65</v>
      </c>
      <c r="K3202" t="s">
        <v>66</v>
      </c>
      <c r="L3202" s="1" t="s">
        <v>1838</v>
      </c>
      <c r="M3202" s="1" t="s">
        <v>139</v>
      </c>
      <c r="N3202" s="1" t="s">
        <v>115</v>
      </c>
      <c r="O3202" s="1" t="s">
        <v>17713</v>
      </c>
      <c r="P3202" s="1" t="s">
        <v>17714</v>
      </c>
      <c r="Q3202">
        <v>8</v>
      </c>
      <c r="R3202">
        <v>3</v>
      </c>
      <c r="S3202">
        <v>5</v>
      </c>
      <c r="T3202">
        <v>10</v>
      </c>
      <c r="U3202">
        <v>3</v>
      </c>
      <c r="V3202">
        <v>50</v>
      </c>
      <c r="W3202" s="1" t="s">
        <v>72</v>
      </c>
      <c r="X3202" s="1" t="s">
        <v>73</v>
      </c>
      <c r="Y3202" s="1" t="s">
        <v>74</v>
      </c>
      <c r="Z3202">
        <v>14</v>
      </c>
      <c r="AA3202" s="2">
        <v>46127</v>
      </c>
      <c r="AB3202">
        <v>8009.2</v>
      </c>
      <c r="AC3202">
        <v>10985.44</v>
      </c>
      <c r="AD3202">
        <v>64073.599999999999</v>
      </c>
      <c r="AE3202" s="1" t="s">
        <v>55</v>
      </c>
      <c r="AF3202" s="2">
        <v>46154</v>
      </c>
      <c r="AG3202" s="2">
        <v>46134</v>
      </c>
      <c r="AH3202" s="2">
        <v>46556</v>
      </c>
      <c r="AI3202" s="1" t="s">
        <v>129</v>
      </c>
      <c r="AJ3202" s="1" t="s">
        <v>57</v>
      </c>
    </row>
    <row r="3203" spans="1:36">
      <c r="A3203" s="1" t="s">
        <v>17715</v>
      </c>
      <c r="B3203" s="1" t="s">
        <v>17716</v>
      </c>
      <c r="C3203" s="1" t="s">
        <v>17717</v>
      </c>
      <c r="D3203" s="1" t="s">
        <v>109</v>
      </c>
      <c r="E3203" s="1" t="s">
        <v>110</v>
      </c>
      <c r="F3203" s="1" t="s">
        <v>111</v>
      </c>
      <c r="G3203" s="1" t="s">
        <v>112</v>
      </c>
      <c r="H3203" s="1" t="s">
        <v>43</v>
      </c>
      <c r="I3203" s="1" t="s">
        <v>44</v>
      </c>
      <c r="J3203" t="s">
        <v>82</v>
      </c>
      <c r="K3203" t="s">
        <v>83</v>
      </c>
      <c r="L3203" s="1" t="s">
        <v>17718</v>
      </c>
      <c r="M3203" s="1" t="s">
        <v>48</v>
      </c>
      <c r="N3203" s="1" t="s">
        <v>203</v>
      </c>
      <c r="O3203" s="1" t="s">
        <v>17719</v>
      </c>
      <c r="P3203" s="1" t="s">
        <v>17720</v>
      </c>
      <c r="Q3203">
        <v>143</v>
      </c>
      <c r="R3203">
        <v>17</v>
      </c>
      <c r="S3203">
        <v>126</v>
      </c>
      <c r="T3203">
        <v>50</v>
      </c>
      <c r="U3203">
        <v>20</v>
      </c>
      <c r="V3203">
        <v>200</v>
      </c>
      <c r="W3203" s="1" t="s">
        <v>308</v>
      </c>
      <c r="X3203" s="1" t="s">
        <v>309</v>
      </c>
      <c r="Y3203" s="1" t="s">
        <v>74</v>
      </c>
      <c r="Z3203">
        <v>22</v>
      </c>
      <c r="AA3203" s="2">
        <v>46083</v>
      </c>
      <c r="AB3203">
        <v>78991.47</v>
      </c>
      <c r="AC3203">
        <v>94776.16</v>
      </c>
      <c r="AD3203">
        <v>11295780.210000001</v>
      </c>
      <c r="AE3203" s="1" t="s">
        <v>55</v>
      </c>
      <c r="AF3203" s="2">
        <v>46182</v>
      </c>
      <c r="AG3203" s="2">
        <v>46090</v>
      </c>
      <c r="AH3203" s="2"/>
      <c r="AI3203" s="1" t="s">
        <v>91</v>
      </c>
      <c r="AJ3203" s="1" t="s">
        <v>92</v>
      </c>
    </row>
    <row r="3204" spans="1:36">
      <c r="A3204" s="1" t="s">
        <v>17721</v>
      </c>
      <c r="B3204" s="1" t="s">
        <v>17722</v>
      </c>
      <c r="C3204" s="1" t="s">
        <v>17723</v>
      </c>
      <c r="D3204" s="1" t="s">
        <v>1325</v>
      </c>
      <c r="E3204" s="1" t="s">
        <v>62</v>
      </c>
      <c r="F3204" s="1" t="s">
        <v>363</v>
      </c>
      <c r="G3204" s="1" t="s">
        <v>400</v>
      </c>
      <c r="H3204" s="1" t="s">
        <v>43</v>
      </c>
      <c r="I3204" s="1" t="s">
        <v>44</v>
      </c>
      <c r="J3204" t="s">
        <v>65</v>
      </c>
      <c r="K3204" t="s">
        <v>66</v>
      </c>
      <c r="L3204" s="1" t="s">
        <v>2878</v>
      </c>
      <c r="M3204" s="1" t="s">
        <v>48</v>
      </c>
      <c r="N3204" s="1" t="s">
        <v>278</v>
      </c>
      <c r="O3204" s="1" t="s">
        <v>17724</v>
      </c>
      <c r="P3204" s="1" t="s">
        <v>17725</v>
      </c>
      <c r="Q3204">
        <v>21</v>
      </c>
      <c r="R3204">
        <v>1</v>
      </c>
      <c r="S3204">
        <v>20</v>
      </c>
      <c r="T3204">
        <v>15</v>
      </c>
      <c r="U3204">
        <v>6</v>
      </c>
      <c r="V3204">
        <v>75</v>
      </c>
      <c r="W3204" s="1" t="s">
        <v>444</v>
      </c>
      <c r="X3204" s="1" t="s">
        <v>445</v>
      </c>
      <c r="Y3204" s="1" t="s">
        <v>74</v>
      </c>
      <c r="Z3204">
        <v>22</v>
      </c>
      <c r="AA3204" s="2">
        <v>45720</v>
      </c>
      <c r="AB3204">
        <v>63948.81</v>
      </c>
      <c r="AC3204">
        <v>85899.43</v>
      </c>
      <c r="AD3204">
        <v>1342925.01</v>
      </c>
      <c r="AE3204" s="1" t="s">
        <v>55</v>
      </c>
      <c r="AF3204" s="2">
        <v>46156</v>
      </c>
      <c r="AG3204" s="2">
        <v>45731</v>
      </c>
      <c r="AH3204" s="2"/>
      <c r="AI3204" s="1" t="s">
        <v>91</v>
      </c>
      <c r="AJ3204" s="1" t="s">
        <v>92</v>
      </c>
    </row>
    <row r="3205" spans="1:36">
      <c r="A3205" s="1" t="s">
        <v>17726</v>
      </c>
      <c r="B3205" s="1" t="s">
        <v>17727</v>
      </c>
      <c r="C3205" s="1" t="s">
        <v>17728</v>
      </c>
      <c r="D3205" s="1" t="s">
        <v>216</v>
      </c>
      <c r="E3205" s="1" t="s">
        <v>134</v>
      </c>
      <c r="F3205" s="1" t="s">
        <v>217</v>
      </c>
      <c r="G3205" s="1" t="s">
        <v>255</v>
      </c>
      <c r="H3205" s="1" t="s">
        <v>43</v>
      </c>
      <c r="I3205" s="1" t="s">
        <v>44</v>
      </c>
      <c r="J3205" t="s">
        <v>45</v>
      </c>
      <c r="K3205" t="s">
        <v>46</v>
      </c>
      <c r="L3205" s="1" t="s">
        <v>2705</v>
      </c>
      <c r="M3205" s="1" t="s">
        <v>114</v>
      </c>
      <c r="N3205" s="1" t="s">
        <v>101</v>
      </c>
      <c r="O3205" s="1" t="s">
        <v>17729</v>
      </c>
      <c r="P3205" s="1" t="s">
        <v>17730</v>
      </c>
      <c r="Q3205">
        <v>99</v>
      </c>
      <c r="R3205">
        <v>3</v>
      </c>
      <c r="S3205">
        <v>96</v>
      </c>
      <c r="U3205">
        <v>12</v>
      </c>
      <c r="V3205">
        <v>100</v>
      </c>
      <c r="W3205" s="1" t="s">
        <v>259</v>
      </c>
      <c r="X3205" s="1" t="s">
        <v>260</v>
      </c>
      <c r="Y3205" s="1" t="s">
        <v>54</v>
      </c>
      <c r="Z3205">
        <v>9</v>
      </c>
      <c r="AA3205" s="2">
        <v>45694</v>
      </c>
      <c r="AB3205">
        <v>127333.25</v>
      </c>
      <c r="AC3205">
        <v>182068.38</v>
      </c>
      <c r="AD3205">
        <v>12605991.75</v>
      </c>
      <c r="AE3205" s="1" t="s">
        <v>55</v>
      </c>
      <c r="AF3205" s="2">
        <v>46162</v>
      </c>
      <c r="AG3205" s="2">
        <v>45698</v>
      </c>
      <c r="AH3205" s="2"/>
      <c r="AI3205" s="1" t="s">
        <v>91</v>
      </c>
      <c r="AJ3205" s="1" t="s">
        <v>92</v>
      </c>
    </row>
    <row r="3206" spans="1:36">
      <c r="A3206" s="1" t="s">
        <v>17731</v>
      </c>
      <c r="B3206" s="1" t="s">
        <v>17732</v>
      </c>
      <c r="C3206" s="1" t="s">
        <v>17733</v>
      </c>
      <c r="D3206" s="1" t="s">
        <v>740</v>
      </c>
      <c r="E3206" s="1" t="s">
        <v>275</v>
      </c>
      <c r="F3206" s="1" t="s">
        <v>622</v>
      </c>
      <c r="G3206" s="1" t="s">
        <v>623</v>
      </c>
      <c r="H3206" s="1" t="s">
        <v>43</v>
      </c>
      <c r="I3206" s="1" t="s">
        <v>44</v>
      </c>
      <c r="J3206" t="s">
        <v>65</v>
      </c>
      <c r="K3206" t="s">
        <v>66</v>
      </c>
      <c r="L3206" s="1" t="s">
        <v>17734</v>
      </c>
      <c r="M3206" s="1" t="s">
        <v>114</v>
      </c>
      <c r="N3206" s="1" t="s">
        <v>203</v>
      </c>
      <c r="O3206" s="1" t="s">
        <v>17735</v>
      </c>
      <c r="P3206" s="1" t="s">
        <v>17736</v>
      </c>
      <c r="Q3206">
        <v>116</v>
      </c>
      <c r="R3206">
        <v>39</v>
      </c>
      <c r="S3206">
        <v>77</v>
      </c>
      <c r="T3206">
        <v>60</v>
      </c>
      <c r="U3206">
        <v>24</v>
      </c>
      <c r="V3206">
        <v>240</v>
      </c>
      <c r="W3206" s="1" t="s">
        <v>229</v>
      </c>
      <c r="X3206" s="1" t="s">
        <v>230</v>
      </c>
      <c r="Y3206" s="1" t="s">
        <v>153</v>
      </c>
      <c r="Z3206">
        <v>31</v>
      </c>
      <c r="AA3206" s="2">
        <v>46012</v>
      </c>
      <c r="AB3206">
        <v>186556.6</v>
      </c>
      <c r="AC3206">
        <v>238390.71</v>
      </c>
      <c r="AD3206">
        <v>21640565.600000001</v>
      </c>
      <c r="AE3206" s="1" t="s">
        <v>55</v>
      </c>
      <c r="AF3206" s="2">
        <v>46182</v>
      </c>
      <c r="AG3206" s="2">
        <v>46026</v>
      </c>
      <c r="AH3206" s="2"/>
      <c r="AI3206" s="1" t="s">
        <v>91</v>
      </c>
      <c r="AJ3206" s="1" t="s">
        <v>92</v>
      </c>
    </row>
    <row r="3207" spans="1:36">
      <c r="A3207" s="1" t="s">
        <v>17737</v>
      </c>
      <c r="B3207" s="1" t="s">
        <v>17738</v>
      </c>
      <c r="C3207" s="1" t="s">
        <v>17739</v>
      </c>
      <c r="D3207" s="1" t="s">
        <v>613</v>
      </c>
      <c r="E3207" s="1" t="s">
        <v>40</v>
      </c>
      <c r="F3207" s="1" t="s">
        <v>97</v>
      </c>
      <c r="G3207" s="1" t="s">
        <v>614</v>
      </c>
      <c r="H3207" s="1" t="s">
        <v>43</v>
      </c>
      <c r="I3207" s="1" t="s">
        <v>44</v>
      </c>
      <c r="J3207" t="s">
        <v>65</v>
      </c>
      <c r="K3207" t="s">
        <v>66</v>
      </c>
      <c r="L3207" s="1" t="s">
        <v>15427</v>
      </c>
      <c r="M3207" s="1" t="s">
        <v>100</v>
      </c>
      <c r="N3207" s="1" t="s">
        <v>178</v>
      </c>
      <c r="O3207" s="1" t="s">
        <v>17740</v>
      </c>
      <c r="P3207" s="1" t="s">
        <v>17741</v>
      </c>
      <c r="Q3207">
        <v>180</v>
      </c>
      <c r="R3207">
        <v>66</v>
      </c>
      <c r="S3207">
        <v>114</v>
      </c>
      <c r="T3207">
        <v>15</v>
      </c>
      <c r="U3207">
        <v>7</v>
      </c>
      <c r="V3207">
        <v>150</v>
      </c>
      <c r="W3207" s="1" t="s">
        <v>229</v>
      </c>
      <c r="X3207" s="1" t="s">
        <v>230</v>
      </c>
      <c r="Y3207" s="1" t="s">
        <v>153</v>
      </c>
      <c r="Z3207">
        <v>34</v>
      </c>
      <c r="AA3207" s="2">
        <v>45760</v>
      </c>
      <c r="AB3207">
        <v>173014.26</v>
      </c>
      <c r="AC3207">
        <v>243624.53</v>
      </c>
      <c r="AD3207">
        <v>31142566.800000001</v>
      </c>
      <c r="AE3207" s="1" t="s">
        <v>55</v>
      </c>
      <c r="AF3207" s="2">
        <v>46172</v>
      </c>
      <c r="AG3207" s="2">
        <v>45769</v>
      </c>
      <c r="AH3207" s="2"/>
      <c r="AI3207" s="1" t="s">
        <v>410</v>
      </c>
      <c r="AJ3207" s="1" t="s">
        <v>92</v>
      </c>
    </row>
    <row r="3208" spans="1:36">
      <c r="A3208" s="1" t="s">
        <v>17742</v>
      </c>
      <c r="B3208" s="1" t="s">
        <v>17743</v>
      </c>
      <c r="C3208" s="1" t="s">
        <v>17744</v>
      </c>
      <c r="D3208" s="1" t="s">
        <v>662</v>
      </c>
      <c r="E3208" s="1" t="s">
        <v>186</v>
      </c>
      <c r="F3208" s="1" t="s">
        <v>80</v>
      </c>
      <c r="G3208" s="1" t="s">
        <v>81</v>
      </c>
      <c r="H3208" s="1" t="s">
        <v>43</v>
      </c>
      <c r="I3208" s="1" t="s">
        <v>44</v>
      </c>
      <c r="J3208" t="s">
        <v>45</v>
      </c>
      <c r="K3208" t="s">
        <v>46</v>
      </c>
      <c r="L3208" s="1" t="s">
        <v>17745</v>
      </c>
      <c r="M3208" s="1" t="s">
        <v>126</v>
      </c>
      <c r="N3208" s="1" t="s">
        <v>178</v>
      </c>
      <c r="O3208" s="1" t="s">
        <v>17746</v>
      </c>
      <c r="P3208" s="1" t="s">
        <v>17747</v>
      </c>
      <c r="Q3208">
        <v>0</v>
      </c>
      <c r="R3208">
        <v>0</v>
      </c>
      <c r="S3208">
        <v>0</v>
      </c>
      <c r="T3208">
        <v>10</v>
      </c>
      <c r="U3208">
        <v>5</v>
      </c>
      <c r="V3208">
        <v>100</v>
      </c>
      <c r="W3208" s="1" t="s">
        <v>259</v>
      </c>
      <c r="X3208" s="1" t="s">
        <v>171</v>
      </c>
      <c r="Y3208" s="1" t="s">
        <v>54</v>
      </c>
      <c r="Z3208">
        <v>11</v>
      </c>
      <c r="AA3208" s="2">
        <v>45764</v>
      </c>
      <c r="AB3208">
        <v>673273.33</v>
      </c>
      <c r="AC3208">
        <v>840503.67</v>
      </c>
      <c r="AD3208">
        <v>0</v>
      </c>
      <c r="AE3208" s="1" t="s">
        <v>55</v>
      </c>
      <c r="AF3208" s="2">
        <v>46162</v>
      </c>
      <c r="AG3208" s="2">
        <v>45776</v>
      </c>
      <c r="AH3208" s="2"/>
      <c r="AI3208" s="1" t="s">
        <v>56</v>
      </c>
      <c r="AJ3208" s="1" t="s">
        <v>57</v>
      </c>
    </row>
    <row r="3209" spans="1:36">
      <c r="A3209" s="1" t="s">
        <v>17748</v>
      </c>
      <c r="B3209" s="1" t="s">
        <v>17749</v>
      </c>
      <c r="C3209" s="1" t="s">
        <v>17750</v>
      </c>
      <c r="D3209" s="1" t="s">
        <v>643</v>
      </c>
      <c r="E3209" s="1" t="s">
        <v>62</v>
      </c>
      <c r="F3209" s="1" t="s">
        <v>135</v>
      </c>
      <c r="G3209" s="1" t="s">
        <v>136</v>
      </c>
      <c r="H3209" s="1" t="s">
        <v>137</v>
      </c>
      <c r="I3209" s="1" t="s">
        <v>44</v>
      </c>
      <c r="J3209" t="s">
        <v>45</v>
      </c>
      <c r="K3209" t="s">
        <v>46</v>
      </c>
      <c r="L3209" s="1" t="s">
        <v>8641</v>
      </c>
      <c r="M3209" s="1" t="s">
        <v>168</v>
      </c>
      <c r="N3209" s="1" t="s">
        <v>69</v>
      </c>
      <c r="O3209" s="1" t="s">
        <v>17751</v>
      </c>
      <c r="P3209" s="1" t="s">
        <v>17752</v>
      </c>
      <c r="Q3209">
        <v>466</v>
      </c>
      <c r="R3209">
        <v>94</v>
      </c>
      <c r="S3209">
        <v>372</v>
      </c>
      <c r="U3209">
        <v>30</v>
      </c>
      <c r="V3209">
        <v>600</v>
      </c>
      <c r="W3209" s="1" t="s">
        <v>181</v>
      </c>
      <c r="X3209" s="1" t="s">
        <v>182</v>
      </c>
      <c r="Y3209" s="1" t="s">
        <v>54</v>
      </c>
      <c r="Z3209">
        <v>8</v>
      </c>
      <c r="AA3209" s="2">
        <v>45967</v>
      </c>
      <c r="AB3209">
        <v>3504.08</v>
      </c>
      <c r="AC3209">
        <v>4039.31</v>
      </c>
      <c r="AD3209">
        <v>1632901.28</v>
      </c>
      <c r="AE3209" s="1" t="s">
        <v>55</v>
      </c>
      <c r="AF3209" s="2">
        <v>46187</v>
      </c>
      <c r="AG3209" s="2">
        <v>45968</v>
      </c>
      <c r="AH3209" s="2">
        <v>46591</v>
      </c>
      <c r="AI3209" s="1" t="s">
        <v>91</v>
      </c>
      <c r="AJ3209" s="1" t="s">
        <v>92</v>
      </c>
    </row>
    <row r="3210" spans="1:36">
      <c r="A3210" s="1" t="s">
        <v>17753</v>
      </c>
      <c r="B3210" s="1" t="s">
        <v>17754</v>
      </c>
      <c r="C3210" s="1" t="s">
        <v>17755</v>
      </c>
      <c r="D3210" s="1" t="s">
        <v>1343</v>
      </c>
      <c r="E3210" s="1" t="s">
        <v>122</v>
      </c>
      <c r="F3210" s="1" t="s">
        <v>80</v>
      </c>
      <c r="G3210" s="1" t="s">
        <v>81</v>
      </c>
      <c r="H3210" s="1" t="s">
        <v>43</v>
      </c>
      <c r="I3210" s="1" t="s">
        <v>44</v>
      </c>
      <c r="J3210" t="s">
        <v>82</v>
      </c>
      <c r="K3210" t="s">
        <v>83</v>
      </c>
      <c r="L3210" s="1" t="s">
        <v>3857</v>
      </c>
      <c r="M3210" s="1" t="s">
        <v>114</v>
      </c>
      <c r="N3210" s="1" t="s">
        <v>203</v>
      </c>
      <c r="O3210" s="1" t="s">
        <v>17756</v>
      </c>
      <c r="P3210" s="1" t="s">
        <v>17757</v>
      </c>
      <c r="Q3210">
        <v>317</v>
      </c>
      <c r="R3210">
        <v>50</v>
      </c>
      <c r="S3210">
        <v>267</v>
      </c>
      <c r="T3210">
        <v>50</v>
      </c>
      <c r="U3210">
        <v>25</v>
      </c>
      <c r="V3210">
        <v>500</v>
      </c>
      <c r="W3210" s="1" t="s">
        <v>151</v>
      </c>
      <c r="X3210" s="1" t="s">
        <v>152</v>
      </c>
      <c r="Y3210" s="1" t="s">
        <v>153</v>
      </c>
      <c r="Z3210">
        <v>35</v>
      </c>
      <c r="AA3210" s="2">
        <v>46032</v>
      </c>
      <c r="AB3210">
        <v>1005453.38</v>
      </c>
      <c r="AC3210">
        <v>1374961.17</v>
      </c>
      <c r="AD3210">
        <v>318728721.5</v>
      </c>
      <c r="AE3210" s="1" t="s">
        <v>55</v>
      </c>
      <c r="AF3210" s="2">
        <v>46191</v>
      </c>
      <c r="AG3210" s="2">
        <v>46040</v>
      </c>
      <c r="AH3210" s="2"/>
      <c r="AI3210" s="1" t="s">
        <v>91</v>
      </c>
      <c r="AJ3210" s="1" t="s">
        <v>92</v>
      </c>
    </row>
    <row r="3211" spans="1:36">
      <c r="A3211" s="1" t="s">
        <v>17758</v>
      </c>
      <c r="B3211" s="1" t="s">
        <v>17759</v>
      </c>
      <c r="C3211" s="1" t="s">
        <v>17760</v>
      </c>
      <c r="D3211" s="1" t="s">
        <v>887</v>
      </c>
      <c r="E3211" s="1" t="s">
        <v>714</v>
      </c>
      <c r="F3211" s="1" t="s">
        <v>97</v>
      </c>
      <c r="G3211" s="1" t="s">
        <v>1110</v>
      </c>
      <c r="H3211" s="1" t="s">
        <v>43</v>
      </c>
      <c r="I3211" s="1" t="s">
        <v>44</v>
      </c>
      <c r="J3211" t="s">
        <v>82</v>
      </c>
      <c r="K3211" t="s">
        <v>83</v>
      </c>
      <c r="L3211" s="1" t="s">
        <v>17761</v>
      </c>
      <c r="M3211" s="1" t="s">
        <v>68</v>
      </c>
      <c r="N3211" s="1" t="s">
        <v>194</v>
      </c>
      <c r="O3211" s="1" t="s">
        <v>17762</v>
      </c>
      <c r="P3211" s="1" t="s">
        <v>17763</v>
      </c>
      <c r="Q3211">
        <v>0</v>
      </c>
      <c r="R3211">
        <v>0</v>
      </c>
      <c r="S3211">
        <v>0</v>
      </c>
      <c r="T3211">
        <v>75</v>
      </c>
      <c r="U3211">
        <v>37</v>
      </c>
      <c r="V3211">
        <v>600</v>
      </c>
      <c r="W3211" s="1" t="s">
        <v>161</v>
      </c>
      <c r="X3211" s="1" t="s">
        <v>162</v>
      </c>
      <c r="Y3211" s="1" t="s">
        <v>54</v>
      </c>
      <c r="Z3211">
        <v>4</v>
      </c>
      <c r="AA3211" s="2">
        <v>45708</v>
      </c>
      <c r="AB3211">
        <v>47444.99</v>
      </c>
      <c r="AC3211">
        <v>55446.62</v>
      </c>
      <c r="AD3211">
        <v>0</v>
      </c>
      <c r="AE3211" s="1" t="s">
        <v>55</v>
      </c>
      <c r="AF3211" s="2">
        <v>46148</v>
      </c>
      <c r="AG3211" s="2">
        <v>45723</v>
      </c>
      <c r="AH3211" s="2"/>
      <c r="AI3211" s="1" t="s">
        <v>56</v>
      </c>
      <c r="AJ3211" s="1" t="s">
        <v>57</v>
      </c>
    </row>
    <row r="3212" spans="1:36">
      <c r="A3212" s="1" t="s">
        <v>17764</v>
      </c>
      <c r="B3212" s="1" t="s">
        <v>17765</v>
      </c>
      <c r="C3212" s="1" t="s">
        <v>17766</v>
      </c>
      <c r="D3212" s="1" t="s">
        <v>378</v>
      </c>
      <c r="E3212" s="1" t="s">
        <v>110</v>
      </c>
      <c r="F3212" s="1" t="s">
        <v>63</v>
      </c>
      <c r="G3212" s="1" t="s">
        <v>64</v>
      </c>
      <c r="H3212" s="1" t="s">
        <v>43</v>
      </c>
      <c r="I3212" s="1" t="s">
        <v>44</v>
      </c>
      <c r="J3212" t="s">
        <v>82</v>
      </c>
      <c r="K3212" t="s">
        <v>83</v>
      </c>
      <c r="L3212" s="1" t="s">
        <v>17767</v>
      </c>
      <c r="M3212" s="1" t="s">
        <v>48</v>
      </c>
      <c r="N3212" s="1" t="s">
        <v>69</v>
      </c>
      <c r="O3212" s="1" t="s">
        <v>17768</v>
      </c>
      <c r="P3212" s="1" t="s">
        <v>17769</v>
      </c>
      <c r="Q3212">
        <v>564</v>
      </c>
      <c r="R3212">
        <v>122</v>
      </c>
      <c r="S3212">
        <v>442</v>
      </c>
      <c r="T3212">
        <v>60</v>
      </c>
      <c r="U3212">
        <v>24</v>
      </c>
      <c r="V3212">
        <v>600</v>
      </c>
      <c r="W3212" s="1" t="s">
        <v>104</v>
      </c>
      <c r="X3212" s="1" t="s">
        <v>105</v>
      </c>
      <c r="Y3212" s="1" t="s">
        <v>54</v>
      </c>
      <c r="Z3212">
        <v>8</v>
      </c>
      <c r="AA3212" s="2">
        <v>45928</v>
      </c>
      <c r="AB3212">
        <v>55649.59</v>
      </c>
      <c r="AC3212">
        <v>85962.62</v>
      </c>
      <c r="AD3212">
        <v>31386368.760000002</v>
      </c>
      <c r="AE3212" s="1" t="s">
        <v>55</v>
      </c>
      <c r="AF3212" s="2">
        <v>46163</v>
      </c>
      <c r="AG3212" s="2">
        <v>45930</v>
      </c>
      <c r="AH3212" s="2">
        <v>46221</v>
      </c>
      <c r="AI3212" s="1" t="s">
        <v>91</v>
      </c>
      <c r="AJ3212" s="1" t="s">
        <v>92</v>
      </c>
    </row>
    <row r="3213" spans="1:36">
      <c r="A3213" s="1" t="s">
        <v>17770</v>
      </c>
      <c r="B3213" s="1" t="s">
        <v>17771</v>
      </c>
      <c r="C3213" s="1" t="s">
        <v>17772</v>
      </c>
      <c r="D3213" s="1" t="s">
        <v>521</v>
      </c>
      <c r="E3213" s="1" t="s">
        <v>243</v>
      </c>
      <c r="F3213" s="1" t="s">
        <v>244</v>
      </c>
      <c r="G3213" s="1" t="s">
        <v>245</v>
      </c>
      <c r="H3213" s="1" t="s">
        <v>43</v>
      </c>
      <c r="I3213" s="1" t="s">
        <v>44</v>
      </c>
      <c r="J3213" t="s">
        <v>65</v>
      </c>
      <c r="K3213" t="s">
        <v>66</v>
      </c>
      <c r="L3213" s="1" t="s">
        <v>1820</v>
      </c>
      <c r="M3213" s="1" t="s">
        <v>68</v>
      </c>
      <c r="N3213" s="1" t="s">
        <v>178</v>
      </c>
      <c r="O3213" s="1" t="s">
        <v>17773</v>
      </c>
      <c r="P3213" s="1" t="s">
        <v>17774</v>
      </c>
      <c r="Q3213">
        <v>7</v>
      </c>
      <c r="R3213">
        <v>0</v>
      </c>
      <c r="S3213">
        <v>7</v>
      </c>
      <c r="T3213">
        <v>25</v>
      </c>
      <c r="U3213">
        <v>7</v>
      </c>
      <c r="V3213">
        <v>150</v>
      </c>
      <c r="W3213" s="1" t="s">
        <v>52</v>
      </c>
      <c r="X3213" s="1" t="s">
        <v>53</v>
      </c>
      <c r="Y3213" s="1" t="s">
        <v>54</v>
      </c>
      <c r="Z3213">
        <v>7</v>
      </c>
      <c r="AA3213" s="2">
        <v>45937</v>
      </c>
      <c r="AB3213">
        <v>169661.68</v>
      </c>
      <c r="AC3213">
        <v>237957.63</v>
      </c>
      <c r="AD3213">
        <v>1187631.76</v>
      </c>
      <c r="AE3213" s="1" t="s">
        <v>55</v>
      </c>
      <c r="AF3213" s="2">
        <v>46160</v>
      </c>
      <c r="AG3213" s="2">
        <v>45939</v>
      </c>
      <c r="AH3213" s="2"/>
      <c r="AI3213" s="1" t="s">
        <v>129</v>
      </c>
      <c r="AJ3213" s="1" t="s">
        <v>57</v>
      </c>
    </row>
    <row r="3214" spans="1:36">
      <c r="A3214" s="1" t="s">
        <v>17775</v>
      </c>
      <c r="B3214" s="1" t="s">
        <v>17776</v>
      </c>
      <c r="C3214" s="1" t="s">
        <v>17777</v>
      </c>
      <c r="D3214" s="1" t="s">
        <v>109</v>
      </c>
      <c r="E3214" s="1" t="s">
        <v>110</v>
      </c>
      <c r="F3214" s="1" t="s">
        <v>111</v>
      </c>
      <c r="G3214" s="1" t="s">
        <v>112</v>
      </c>
      <c r="H3214" s="1" t="s">
        <v>43</v>
      </c>
      <c r="I3214" s="1" t="s">
        <v>44</v>
      </c>
      <c r="J3214" t="s">
        <v>45</v>
      </c>
      <c r="K3214" t="s">
        <v>46</v>
      </c>
      <c r="L3214" s="1" t="s">
        <v>14806</v>
      </c>
      <c r="M3214" s="1" t="s">
        <v>139</v>
      </c>
      <c r="N3214" s="1" t="s">
        <v>178</v>
      </c>
      <c r="O3214" s="1" t="s">
        <v>17778</v>
      </c>
      <c r="P3214" s="1" t="s">
        <v>17779</v>
      </c>
      <c r="Q3214">
        <v>493</v>
      </c>
      <c r="R3214">
        <v>171</v>
      </c>
      <c r="S3214">
        <v>322</v>
      </c>
      <c r="T3214">
        <v>100</v>
      </c>
      <c r="U3214">
        <v>40</v>
      </c>
      <c r="V3214">
        <v>800</v>
      </c>
      <c r="W3214" s="1" t="s">
        <v>249</v>
      </c>
      <c r="X3214" s="1" t="s">
        <v>375</v>
      </c>
      <c r="Y3214" s="1" t="s">
        <v>54</v>
      </c>
      <c r="Z3214">
        <v>5</v>
      </c>
      <c r="AA3214" s="2">
        <v>45994</v>
      </c>
      <c r="AB3214">
        <v>139462.25</v>
      </c>
      <c r="AC3214">
        <v>183512.49</v>
      </c>
      <c r="AD3214">
        <v>68754889.25</v>
      </c>
      <c r="AE3214" s="1" t="s">
        <v>55</v>
      </c>
      <c r="AF3214" s="2">
        <v>46201</v>
      </c>
      <c r="AG3214" s="2">
        <v>46005</v>
      </c>
      <c r="AH3214" s="2"/>
      <c r="AI3214" s="1" t="s">
        <v>91</v>
      </c>
      <c r="AJ3214" s="1" t="s">
        <v>92</v>
      </c>
    </row>
    <row r="3215" spans="1:36">
      <c r="A3215" s="1" t="s">
        <v>17780</v>
      </c>
      <c r="B3215" s="1" t="s">
        <v>17781</v>
      </c>
      <c r="C3215" s="1" t="s">
        <v>17782</v>
      </c>
      <c r="D3215" s="1" t="s">
        <v>39</v>
      </c>
      <c r="E3215" s="1" t="s">
        <v>40</v>
      </c>
      <c r="F3215" s="1" t="s">
        <v>41</v>
      </c>
      <c r="G3215" s="1" t="s">
        <v>786</v>
      </c>
      <c r="H3215" s="1" t="s">
        <v>43</v>
      </c>
      <c r="I3215" s="1" t="s">
        <v>44</v>
      </c>
      <c r="J3215" t="s">
        <v>45</v>
      </c>
      <c r="K3215" t="s">
        <v>46</v>
      </c>
      <c r="L3215" s="1" t="s">
        <v>3353</v>
      </c>
      <c r="M3215" s="1" t="s">
        <v>114</v>
      </c>
      <c r="N3215" s="1" t="s">
        <v>178</v>
      </c>
      <c r="O3215" s="1" t="s">
        <v>17783</v>
      </c>
      <c r="P3215" s="1" t="s">
        <v>17784</v>
      </c>
      <c r="Q3215">
        <v>56</v>
      </c>
      <c r="R3215">
        <v>13</v>
      </c>
      <c r="S3215">
        <v>43</v>
      </c>
      <c r="T3215">
        <v>10</v>
      </c>
      <c r="U3215">
        <v>4</v>
      </c>
      <c r="V3215">
        <v>80</v>
      </c>
      <c r="W3215" s="1" t="s">
        <v>249</v>
      </c>
      <c r="X3215" s="1" t="s">
        <v>375</v>
      </c>
      <c r="Y3215" s="1" t="s">
        <v>54</v>
      </c>
      <c r="Z3215">
        <v>9</v>
      </c>
      <c r="AA3215" s="2">
        <v>45992</v>
      </c>
      <c r="AB3215">
        <v>93238.77</v>
      </c>
      <c r="AC3215">
        <v>131781.15</v>
      </c>
      <c r="AD3215">
        <v>5221371.12</v>
      </c>
      <c r="AE3215" s="1" t="s">
        <v>55</v>
      </c>
      <c r="AF3215" s="2">
        <v>46196</v>
      </c>
      <c r="AG3215" s="2">
        <v>46003</v>
      </c>
      <c r="AH3215" s="2"/>
      <c r="AI3215" s="1" t="s">
        <v>91</v>
      </c>
      <c r="AJ3215" s="1" t="s">
        <v>92</v>
      </c>
    </row>
    <row r="3216" spans="1:36">
      <c r="A3216" s="1" t="s">
        <v>17785</v>
      </c>
      <c r="B3216" s="1" t="s">
        <v>17786</v>
      </c>
      <c r="C3216" s="1" t="s">
        <v>17787</v>
      </c>
      <c r="D3216" s="1" t="s">
        <v>785</v>
      </c>
      <c r="E3216" s="1" t="s">
        <v>146</v>
      </c>
      <c r="F3216" s="1" t="s">
        <v>41</v>
      </c>
      <c r="G3216" s="1" t="s">
        <v>786</v>
      </c>
      <c r="H3216" s="1" t="s">
        <v>43</v>
      </c>
      <c r="I3216" s="1" t="s">
        <v>44</v>
      </c>
      <c r="J3216" t="s">
        <v>65</v>
      </c>
      <c r="K3216" t="s">
        <v>66</v>
      </c>
      <c r="L3216" s="1" t="s">
        <v>17788</v>
      </c>
      <c r="M3216" s="1" t="s">
        <v>68</v>
      </c>
      <c r="N3216" s="1" t="s">
        <v>236</v>
      </c>
      <c r="O3216" s="1" t="s">
        <v>17789</v>
      </c>
      <c r="P3216" s="1" t="s">
        <v>17790</v>
      </c>
      <c r="Q3216">
        <v>18</v>
      </c>
      <c r="R3216">
        <v>2</v>
      </c>
      <c r="S3216">
        <v>16</v>
      </c>
      <c r="T3216">
        <v>10</v>
      </c>
      <c r="U3216">
        <v>4</v>
      </c>
      <c r="V3216">
        <v>80</v>
      </c>
      <c r="W3216" s="1" t="s">
        <v>229</v>
      </c>
      <c r="X3216" s="1" t="s">
        <v>230</v>
      </c>
      <c r="Y3216" s="1" t="s">
        <v>153</v>
      </c>
      <c r="Z3216">
        <v>30</v>
      </c>
      <c r="AA3216" s="2">
        <v>46076</v>
      </c>
      <c r="AB3216">
        <v>61760.63</v>
      </c>
      <c r="AC3216">
        <v>85628.34</v>
      </c>
      <c r="AD3216">
        <v>1111691.3400000001</v>
      </c>
      <c r="AE3216" s="1" t="s">
        <v>55</v>
      </c>
      <c r="AF3216" s="2">
        <v>46186</v>
      </c>
      <c r="AG3216" s="2">
        <v>46084</v>
      </c>
      <c r="AH3216" s="2"/>
      <c r="AI3216" s="1" t="s">
        <v>91</v>
      </c>
      <c r="AJ3216" s="1" t="s">
        <v>92</v>
      </c>
    </row>
    <row r="3217" spans="1:36">
      <c r="A3217" s="1" t="s">
        <v>17791</v>
      </c>
      <c r="B3217" s="1" t="s">
        <v>17792</v>
      </c>
      <c r="C3217" s="1" t="s">
        <v>17793</v>
      </c>
      <c r="D3217" s="1" t="s">
        <v>907</v>
      </c>
      <c r="E3217" s="1" t="s">
        <v>79</v>
      </c>
      <c r="F3217" s="1" t="s">
        <v>363</v>
      </c>
      <c r="G3217" s="1" t="s">
        <v>400</v>
      </c>
      <c r="H3217" s="1" t="s">
        <v>43</v>
      </c>
      <c r="I3217" s="1" t="s">
        <v>44</v>
      </c>
      <c r="J3217" t="s">
        <v>65</v>
      </c>
      <c r="K3217" t="s">
        <v>66</v>
      </c>
      <c r="L3217" s="1" t="s">
        <v>17794</v>
      </c>
      <c r="M3217" s="1" t="s">
        <v>68</v>
      </c>
      <c r="N3217" s="1" t="s">
        <v>194</v>
      </c>
      <c r="O3217" s="1" t="s">
        <v>17795</v>
      </c>
      <c r="P3217" s="1" t="s">
        <v>17796</v>
      </c>
      <c r="Q3217">
        <v>30</v>
      </c>
      <c r="R3217">
        <v>4</v>
      </c>
      <c r="S3217">
        <v>26</v>
      </c>
      <c r="T3217">
        <v>30</v>
      </c>
      <c r="U3217">
        <v>15</v>
      </c>
      <c r="V3217">
        <v>120</v>
      </c>
      <c r="W3217" s="1" t="s">
        <v>161</v>
      </c>
      <c r="X3217" s="1" t="s">
        <v>162</v>
      </c>
      <c r="Y3217" s="1" t="s">
        <v>54</v>
      </c>
      <c r="Z3217">
        <v>5</v>
      </c>
      <c r="AA3217" s="2">
        <v>45947</v>
      </c>
      <c r="AB3217">
        <v>22597.95</v>
      </c>
      <c r="AC3217">
        <v>34988.629999999997</v>
      </c>
      <c r="AD3217">
        <v>677938.5</v>
      </c>
      <c r="AE3217" s="1" t="s">
        <v>55</v>
      </c>
      <c r="AF3217" s="2">
        <v>46178</v>
      </c>
      <c r="AG3217" s="2">
        <v>45952</v>
      </c>
      <c r="AH3217" s="2"/>
      <c r="AI3217" s="1" t="s">
        <v>129</v>
      </c>
      <c r="AJ3217" s="1" t="s">
        <v>57</v>
      </c>
    </row>
    <row r="3218" spans="1:36">
      <c r="A3218" s="1" t="s">
        <v>17797</v>
      </c>
      <c r="B3218" s="1" t="s">
        <v>17798</v>
      </c>
      <c r="C3218" s="1" t="s">
        <v>17799</v>
      </c>
      <c r="D3218" s="1" t="s">
        <v>242</v>
      </c>
      <c r="E3218" s="1" t="s">
        <v>243</v>
      </c>
      <c r="F3218" s="1" t="s">
        <v>244</v>
      </c>
      <c r="G3218" s="1" t="s">
        <v>245</v>
      </c>
      <c r="H3218" s="1" t="s">
        <v>43</v>
      </c>
      <c r="I3218" s="1" t="s">
        <v>44</v>
      </c>
      <c r="J3218" t="s">
        <v>65</v>
      </c>
      <c r="K3218" t="s">
        <v>66</v>
      </c>
      <c r="L3218" s="1" t="s">
        <v>17800</v>
      </c>
      <c r="M3218" s="1" t="s">
        <v>114</v>
      </c>
      <c r="N3218" s="1" t="s">
        <v>101</v>
      </c>
      <c r="O3218" s="1" t="s">
        <v>17801</v>
      </c>
      <c r="P3218" s="1" t="s">
        <v>17802</v>
      </c>
      <c r="Q3218">
        <v>52</v>
      </c>
      <c r="R3218">
        <v>7</v>
      </c>
      <c r="S3218">
        <v>45</v>
      </c>
      <c r="T3218">
        <v>15</v>
      </c>
      <c r="U3218">
        <v>7</v>
      </c>
      <c r="V3218">
        <v>60</v>
      </c>
      <c r="W3218" s="1" t="s">
        <v>181</v>
      </c>
      <c r="X3218" s="1" t="s">
        <v>182</v>
      </c>
      <c r="Y3218" s="1" t="s">
        <v>54</v>
      </c>
      <c r="Z3218">
        <v>12</v>
      </c>
      <c r="AA3218" s="2">
        <v>45693</v>
      </c>
      <c r="AB3218">
        <v>275072.34999999998</v>
      </c>
      <c r="AC3218">
        <v>421255.71</v>
      </c>
      <c r="AD3218">
        <v>14303762.199999999</v>
      </c>
      <c r="AE3218" s="1" t="s">
        <v>55</v>
      </c>
      <c r="AF3218" s="2">
        <v>46164</v>
      </c>
      <c r="AG3218" s="2">
        <v>45708</v>
      </c>
      <c r="AH3218" s="2"/>
      <c r="AI3218" s="1" t="s">
        <v>91</v>
      </c>
      <c r="AJ3218" s="1" t="s">
        <v>92</v>
      </c>
    </row>
    <row r="3219" spans="1:36">
      <c r="A3219" s="1" t="s">
        <v>17803</v>
      </c>
      <c r="B3219" s="1" t="s">
        <v>17804</v>
      </c>
      <c r="C3219" s="1" t="s">
        <v>17805</v>
      </c>
      <c r="D3219" s="1" t="s">
        <v>121</v>
      </c>
      <c r="E3219" s="1" t="s">
        <v>122</v>
      </c>
      <c r="F3219" s="1" t="s">
        <v>123</v>
      </c>
      <c r="G3219" s="1" t="s">
        <v>124</v>
      </c>
      <c r="H3219" s="1" t="s">
        <v>43</v>
      </c>
      <c r="I3219" s="1" t="s">
        <v>44</v>
      </c>
      <c r="J3219" t="s">
        <v>65</v>
      </c>
      <c r="K3219" t="s">
        <v>66</v>
      </c>
      <c r="L3219" s="1" t="s">
        <v>17806</v>
      </c>
      <c r="M3219" s="1" t="s">
        <v>48</v>
      </c>
      <c r="N3219" s="1" t="s">
        <v>49</v>
      </c>
      <c r="O3219" s="1" t="s">
        <v>17807</v>
      </c>
      <c r="P3219" s="1" t="s">
        <v>17808</v>
      </c>
      <c r="Q3219">
        <v>25</v>
      </c>
      <c r="R3219">
        <v>4</v>
      </c>
      <c r="S3219">
        <v>21</v>
      </c>
      <c r="T3219">
        <v>10</v>
      </c>
      <c r="U3219">
        <v>4</v>
      </c>
      <c r="V3219">
        <v>50</v>
      </c>
      <c r="W3219" s="1" t="s">
        <v>229</v>
      </c>
      <c r="X3219" s="1" t="s">
        <v>230</v>
      </c>
      <c r="Y3219" s="1" t="s">
        <v>153</v>
      </c>
      <c r="Z3219">
        <v>30</v>
      </c>
      <c r="AA3219" s="2">
        <v>46061</v>
      </c>
      <c r="AB3219">
        <v>312152.57</v>
      </c>
      <c r="AC3219">
        <v>364189.07</v>
      </c>
      <c r="AD3219">
        <v>7803814.25</v>
      </c>
      <c r="AE3219" s="1" t="s">
        <v>55</v>
      </c>
      <c r="AF3219" s="2">
        <v>46155</v>
      </c>
      <c r="AG3219" s="2">
        <v>46073</v>
      </c>
      <c r="AH3219" s="2"/>
      <c r="AI3219" s="1" t="s">
        <v>91</v>
      </c>
      <c r="AJ3219" s="1" t="s">
        <v>92</v>
      </c>
    </row>
    <row r="3220" spans="1:36">
      <c r="A3220" s="1" t="s">
        <v>17809</v>
      </c>
      <c r="B3220" s="1" t="s">
        <v>17810</v>
      </c>
      <c r="C3220" s="1" t="s">
        <v>17811</v>
      </c>
      <c r="D3220" s="1" t="s">
        <v>378</v>
      </c>
      <c r="E3220" s="1" t="s">
        <v>110</v>
      </c>
      <c r="F3220" s="1" t="s">
        <v>63</v>
      </c>
      <c r="G3220" s="1" t="s">
        <v>304</v>
      </c>
      <c r="H3220" s="1" t="s">
        <v>43</v>
      </c>
      <c r="I3220" s="1" t="s">
        <v>44</v>
      </c>
      <c r="J3220" t="s">
        <v>45</v>
      </c>
      <c r="K3220" t="s">
        <v>46</v>
      </c>
      <c r="L3220" s="1" t="s">
        <v>10044</v>
      </c>
      <c r="M3220" s="1" t="s">
        <v>168</v>
      </c>
      <c r="N3220" s="1" t="s">
        <v>178</v>
      </c>
      <c r="O3220" s="1" t="s">
        <v>17812</v>
      </c>
      <c r="P3220" s="1" t="s">
        <v>17813</v>
      </c>
      <c r="Q3220">
        <v>234</v>
      </c>
      <c r="R3220">
        <v>79</v>
      </c>
      <c r="S3220">
        <v>155</v>
      </c>
      <c r="U3220">
        <v>16</v>
      </c>
      <c r="V3220">
        <v>240</v>
      </c>
      <c r="W3220" s="1" t="s">
        <v>259</v>
      </c>
      <c r="X3220" s="1" t="s">
        <v>260</v>
      </c>
      <c r="Y3220" s="1" t="s">
        <v>54</v>
      </c>
      <c r="Z3220">
        <v>7</v>
      </c>
      <c r="AA3220" s="2">
        <v>45740</v>
      </c>
      <c r="AB3220">
        <v>91069.95</v>
      </c>
      <c r="AC3220">
        <v>132882.26</v>
      </c>
      <c r="AD3220">
        <v>21310368.300000001</v>
      </c>
      <c r="AE3220" s="1" t="s">
        <v>55</v>
      </c>
      <c r="AF3220" s="2">
        <v>46165</v>
      </c>
      <c r="AG3220" s="2">
        <v>45744</v>
      </c>
      <c r="AH3220" s="2">
        <v>46156</v>
      </c>
      <c r="AI3220" s="1" t="s">
        <v>91</v>
      </c>
      <c r="AJ3220" s="1" t="s">
        <v>92</v>
      </c>
    </row>
    <row r="3221" spans="1:36">
      <c r="A3221" s="1" t="s">
        <v>17814</v>
      </c>
      <c r="B3221" s="1" t="s">
        <v>17815</v>
      </c>
      <c r="C3221" s="1" t="s">
        <v>17816</v>
      </c>
      <c r="D3221" s="1" t="s">
        <v>334</v>
      </c>
      <c r="E3221" s="1" t="s">
        <v>335</v>
      </c>
      <c r="F3221" s="1" t="s">
        <v>97</v>
      </c>
      <c r="G3221" s="1" t="s">
        <v>715</v>
      </c>
      <c r="H3221" s="1" t="s">
        <v>43</v>
      </c>
      <c r="I3221" s="1" t="s">
        <v>44</v>
      </c>
      <c r="J3221" t="s">
        <v>65</v>
      </c>
      <c r="K3221" t="s">
        <v>66</v>
      </c>
      <c r="L3221" s="1" t="s">
        <v>12862</v>
      </c>
      <c r="M3221" s="1" t="s">
        <v>168</v>
      </c>
      <c r="N3221" s="1" t="s">
        <v>278</v>
      </c>
      <c r="O3221" s="1" t="s">
        <v>17817</v>
      </c>
      <c r="P3221" s="1" t="s">
        <v>17818</v>
      </c>
      <c r="Q3221">
        <v>0</v>
      </c>
      <c r="R3221">
        <v>0</v>
      </c>
      <c r="S3221">
        <v>0</v>
      </c>
      <c r="T3221">
        <v>20</v>
      </c>
      <c r="U3221">
        <v>6</v>
      </c>
      <c r="V3221">
        <v>120</v>
      </c>
      <c r="W3221" s="1" t="s">
        <v>181</v>
      </c>
      <c r="X3221" s="1" t="s">
        <v>182</v>
      </c>
      <c r="Y3221" s="1" t="s">
        <v>54</v>
      </c>
      <c r="Z3221">
        <v>6</v>
      </c>
      <c r="AA3221" s="2">
        <v>46029</v>
      </c>
      <c r="AB3221">
        <v>144147.54</v>
      </c>
      <c r="AC3221">
        <v>179082.16</v>
      </c>
      <c r="AD3221">
        <v>0</v>
      </c>
      <c r="AE3221" s="1" t="s">
        <v>55</v>
      </c>
      <c r="AF3221" s="2">
        <v>46172</v>
      </c>
      <c r="AG3221" s="2">
        <v>46032</v>
      </c>
      <c r="AH3221" s="2"/>
      <c r="AI3221" s="1" t="s">
        <v>56</v>
      </c>
      <c r="AJ3221" s="1" t="s">
        <v>57</v>
      </c>
    </row>
    <row r="3222" spans="1:36">
      <c r="A3222" s="1" t="s">
        <v>17819</v>
      </c>
      <c r="B3222" s="1" t="s">
        <v>17820</v>
      </c>
      <c r="C3222" s="1" t="s">
        <v>17821</v>
      </c>
      <c r="D3222" s="1" t="s">
        <v>297</v>
      </c>
      <c r="E3222" s="1" t="s">
        <v>122</v>
      </c>
      <c r="F3222" s="1" t="s">
        <v>80</v>
      </c>
      <c r="G3222" s="1" t="s">
        <v>285</v>
      </c>
      <c r="H3222" s="1" t="s">
        <v>43</v>
      </c>
      <c r="I3222" s="1" t="s">
        <v>44</v>
      </c>
      <c r="J3222" t="s">
        <v>45</v>
      </c>
      <c r="K3222" t="s">
        <v>46</v>
      </c>
      <c r="L3222" s="1" t="s">
        <v>7840</v>
      </c>
      <c r="M3222" s="1" t="s">
        <v>139</v>
      </c>
      <c r="N3222" s="1" t="s">
        <v>203</v>
      </c>
      <c r="O3222" s="1" t="s">
        <v>17822</v>
      </c>
      <c r="P3222" s="1" t="s">
        <v>17823</v>
      </c>
      <c r="Q3222">
        <v>90</v>
      </c>
      <c r="R3222">
        <v>4</v>
      </c>
      <c r="S3222">
        <v>86</v>
      </c>
      <c r="T3222">
        <v>40</v>
      </c>
      <c r="U3222">
        <v>16</v>
      </c>
      <c r="V3222">
        <v>200</v>
      </c>
      <c r="W3222" s="1" t="s">
        <v>52</v>
      </c>
      <c r="X3222" s="1" t="s">
        <v>53</v>
      </c>
      <c r="Y3222" s="1" t="s">
        <v>54</v>
      </c>
      <c r="Z3222">
        <v>2</v>
      </c>
      <c r="AA3222" s="2">
        <v>46155</v>
      </c>
      <c r="AB3222">
        <v>1088943.97</v>
      </c>
      <c r="AC3222">
        <v>1436600.84</v>
      </c>
      <c r="AD3222">
        <v>98004957.299999997</v>
      </c>
      <c r="AE3222" s="1" t="s">
        <v>55</v>
      </c>
      <c r="AF3222" s="2">
        <v>46199</v>
      </c>
      <c r="AG3222" s="2">
        <v>46165</v>
      </c>
      <c r="AH3222" s="2"/>
      <c r="AI3222" s="1" t="s">
        <v>91</v>
      </c>
      <c r="AJ3222" s="1" t="s">
        <v>92</v>
      </c>
    </row>
    <row r="3223" spans="1:36">
      <c r="A3223" s="1" t="s">
        <v>17824</v>
      </c>
      <c r="B3223" s="1" t="s">
        <v>17825</v>
      </c>
      <c r="C3223" s="1" t="s">
        <v>17826</v>
      </c>
      <c r="D3223" s="1" t="s">
        <v>713</v>
      </c>
      <c r="E3223" s="1" t="s">
        <v>714</v>
      </c>
      <c r="F3223" s="1" t="s">
        <v>97</v>
      </c>
      <c r="G3223" s="1" t="s">
        <v>715</v>
      </c>
      <c r="H3223" s="1" t="s">
        <v>43</v>
      </c>
      <c r="I3223" s="1" t="s">
        <v>44</v>
      </c>
      <c r="J3223" t="s">
        <v>65</v>
      </c>
      <c r="K3223" t="s">
        <v>66</v>
      </c>
      <c r="L3223" s="1" t="s">
        <v>17827</v>
      </c>
      <c r="M3223" s="1" t="s">
        <v>114</v>
      </c>
      <c r="N3223" s="1" t="s">
        <v>178</v>
      </c>
      <c r="O3223" s="1" t="s">
        <v>17828</v>
      </c>
      <c r="P3223" s="1" t="s">
        <v>17829</v>
      </c>
      <c r="Q3223">
        <v>599</v>
      </c>
      <c r="R3223">
        <v>63</v>
      </c>
      <c r="S3223">
        <v>536</v>
      </c>
      <c r="T3223">
        <v>60</v>
      </c>
      <c r="U3223">
        <v>30</v>
      </c>
      <c r="V3223">
        <v>600</v>
      </c>
      <c r="W3223" s="1" t="s">
        <v>444</v>
      </c>
      <c r="X3223" s="1" t="s">
        <v>445</v>
      </c>
      <c r="Y3223" s="1" t="s">
        <v>74</v>
      </c>
      <c r="Z3223">
        <v>22</v>
      </c>
      <c r="AA3223" s="2">
        <v>45926</v>
      </c>
      <c r="AB3223">
        <v>141696.31</v>
      </c>
      <c r="AC3223">
        <v>208821.8</v>
      </c>
      <c r="AD3223">
        <v>84876089.689999998</v>
      </c>
      <c r="AE3223" s="1" t="s">
        <v>55</v>
      </c>
      <c r="AF3223" s="2">
        <v>46189</v>
      </c>
      <c r="AG3223" s="2">
        <v>45941</v>
      </c>
      <c r="AH3223" s="2"/>
      <c r="AI3223" s="1" t="s">
        <v>91</v>
      </c>
      <c r="AJ3223" s="1" t="s">
        <v>92</v>
      </c>
    </row>
    <row r="3224" spans="1:36">
      <c r="A3224" s="1" t="s">
        <v>17830</v>
      </c>
      <c r="B3224" s="1" t="s">
        <v>17831</v>
      </c>
      <c r="C3224" s="1" t="s">
        <v>17832</v>
      </c>
      <c r="D3224" s="1" t="s">
        <v>264</v>
      </c>
      <c r="E3224" s="1" t="s">
        <v>265</v>
      </c>
      <c r="F3224" s="1" t="s">
        <v>266</v>
      </c>
      <c r="G3224" s="1" t="s">
        <v>276</v>
      </c>
      <c r="H3224" s="1" t="s">
        <v>43</v>
      </c>
      <c r="I3224" s="1" t="s">
        <v>44</v>
      </c>
      <c r="J3224" t="s">
        <v>65</v>
      </c>
      <c r="K3224" t="s">
        <v>66</v>
      </c>
      <c r="L3224" s="1" t="s">
        <v>5697</v>
      </c>
      <c r="M3224" s="1" t="s">
        <v>68</v>
      </c>
      <c r="N3224" s="1" t="s">
        <v>194</v>
      </c>
      <c r="O3224" s="1" t="s">
        <v>17833</v>
      </c>
      <c r="P3224" s="1" t="s">
        <v>17834</v>
      </c>
      <c r="Q3224">
        <v>0</v>
      </c>
      <c r="R3224">
        <v>0</v>
      </c>
      <c r="S3224">
        <v>0</v>
      </c>
      <c r="T3224">
        <v>30</v>
      </c>
      <c r="U3224">
        <v>15</v>
      </c>
      <c r="V3224">
        <v>180</v>
      </c>
      <c r="W3224" s="1" t="s">
        <v>52</v>
      </c>
      <c r="X3224" s="1" t="s">
        <v>53</v>
      </c>
      <c r="Y3224" s="1" t="s">
        <v>54</v>
      </c>
      <c r="Z3224">
        <v>5</v>
      </c>
      <c r="AA3224" s="2"/>
      <c r="AB3224">
        <v>514935.42</v>
      </c>
      <c r="AC3224">
        <v>761290.48</v>
      </c>
      <c r="AD3224">
        <v>0</v>
      </c>
      <c r="AE3224" s="1" t="s">
        <v>55</v>
      </c>
      <c r="AF3224" s="2">
        <v>46160</v>
      </c>
      <c r="AG3224" s="2">
        <v>45958</v>
      </c>
      <c r="AH3224" s="2"/>
      <c r="AI3224" s="1" t="s">
        <v>56</v>
      </c>
      <c r="AJ3224" s="1" t="s">
        <v>57</v>
      </c>
    </row>
    <row r="3225" spans="1:36">
      <c r="A3225" s="1" t="s">
        <v>17835</v>
      </c>
      <c r="B3225" s="1" t="s">
        <v>17836</v>
      </c>
      <c r="C3225" s="1" t="s">
        <v>17837</v>
      </c>
      <c r="D3225" s="1" t="s">
        <v>588</v>
      </c>
      <c r="E3225" s="1" t="s">
        <v>392</v>
      </c>
      <c r="F3225" s="1" t="s">
        <v>217</v>
      </c>
      <c r="G3225" s="1" t="s">
        <v>218</v>
      </c>
      <c r="H3225" s="1" t="s">
        <v>43</v>
      </c>
      <c r="I3225" s="1" t="s">
        <v>44</v>
      </c>
      <c r="J3225" t="s">
        <v>82</v>
      </c>
      <c r="K3225" t="s">
        <v>83</v>
      </c>
      <c r="L3225" s="1" t="s">
        <v>17838</v>
      </c>
      <c r="M3225" s="1" t="s">
        <v>85</v>
      </c>
      <c r="N3225" s="1" t="s">
        <v>236</v>
      </c>
      <c r="O3225" s="1" t="s">
        <v>1491</v>
      </c>
      <c r="P3225" s="1" t="s">
        <v>17839</v>
      </c>
      <c r="Q3225">
        <v>186</v>
      </c>
      <c r="R3225">
        <v>0</v>
      </c>
      <c r="S3225">
        <v>186</v>
      </c>
      <c r="T3225">
        <v>50</v>
      </c>
      <c r="U3225">
        <v>20</v>
      </c>
      <c r="V3225">
        <v>300</v>
      </c>
      <c r="W3225" s="1" t="s">
        <v>88</v>
      </c>
      <c r="X3225" s="1" t="s">
        <v>89</v>
      </c>
      <c r="Y3225" s="1" t="s">
        <v>90</v>
      </c>
      <c r="Z3225">
        <v>31</v>
      </c>
      <c r="AA3225" s="2">
        <v>46116</v>
      </c>
      <c r="AB3225">
        <v>186992.34</v>
      </c>
      <c r="AC3225">
        <v>271460.3</v>
      </c>
      <c r="AD3225">
        <v>34780575.240000002</v>
      </c>
      <c r="AE3225" s="1" t="s">
        <v>55</v>
      </c>
      <c r="AF3225" s="2">
        <v>46198</v>
      </c>
      <c r="AG3225" s="2">
        <v>46117</v>
      </c>
      <c r="AH3225" s="2"/>
      <c r="AI3225" s="1" t="s">
        <v>91</v>
      </c>
      <c r="AJ3225" s="1" t="s">
        <v>92</v>
      </c>
    </row>
    <row r="3226" spans="1:36">
      <c r="A3226" s="1" t="s">
        <v>17840</v>
      </c>
      <c r="B3226" s="1" t="s">
        <v>17841</v>
      </c>
      <c r="C3226" s="1" t="s">
        <v>17842</v>
      </c>
      <c r="D3226" s="1" t="s">
        <v>1502</v>
      </c>
      <c r="E3226" s="1" t="s">
        <v>79</v>
      </c>
      <c r="F3226" s="1" t="s">
        <v>80</v>
      </c>
      <c r="G3226" s="1" t="s">
        <v>176</v>
      </c>
      <c r="H3226" s="1" t="s">
        <v>43</v>
      </c>
      <c r="I3226" s="1" t="s">
        <v>44</v>
      </c>
      <c r="J3226" t="s">
        <v>65</v>
      </c>
      <c r="K3226" t="s">
        <v>66</v>
      </c>
      <c r="L3226" s="1" t="s">
        <v>741</v>
      </c>
      <c r="M3226" s="1" t="s">
        <v>168</v>
      </c>
      <c r="N3226" s="1" t="s">
        <v>194</v>
      </c>
      <c r="O3226" s="1" t="s">
        <v>17843</v>
      </c>
      <c r="P3226" s="1" t="s">
        <v>17844</v>
      </c>
      <c r="Q3226">
        <v>81</v>
      </c>
      <c r="R3226">
        <v>12</v>
      </c>
      <c r="S3226">
        <v>69</v>
      </c>
      <c r="T3226">
        <v>40</v>
      </c>
      <c r="U3226">
        <v>12</v>
      </c>
      <c r="V3226">
        <v>240</v>
      </c>
      <c r="W3226" s="1" t="s">
        <v>52</v>
      </c>
      <c r="X3226" s="1" t="s">
        <v>53</v>
      </c>
      <c r="Y3226" s="1" t="s">
        <v>54</v>
      </c>
      <c r="Z3226">
        <v>7</v>
      </c>
      <c r="AA3226" s="2">
        <v>45822</v>
      </c>
      <c r="AB3226">
        <v>1352178.16</v>
      </c>
      <c r="AC3226">
        <v>1705548.09</v>
      </c>
      <c r="AD3226">
        <v>109526431</v>
      </c>
      <c r="AE3226" s="1" t="s">
        <v>55</v>
      </c>
      <c r="AF3226" s="2">
        <v>46190</v>
      </c>
      <c r="AG3226" s="2">
        <v>45837</v>
      </c>
      <c r="AH3226" s="2"/>
      <c r="AI3226" s="1" t="s">
        <v>91</v>
      </c>
      <c r="AJ3226" s="1" t="s">
        <v>92</v>
      </c>
    </row>
    <row r="3227" spans="1:36">
      <c r="A3227" s="1" t="s">
        <v>17845</v>
      </c>
      <c r="B3227" s="1" t="s">
        <v>17846</v>
      </c>
      <c r="C3227" s="1" t="s">
        <v>17847</v>
      </c>
      <c r="D3227" s="1" t="s">
        <v>1179</v>
      </c>
      <c r="E3227" s="1" t="s">
        <v>110</v>
      </c>
      <c r="F3227" s="1" t="s">
        <v>41</v>
      </c>
      <c r="G3227" s="1" t="s">
        <v>42</v>
      </c>
      <c r="H3227" s="1" t="s">
        <v>43</v>
      </c>
      <c r="I3227" s="1" t="s">
        <v>44</v>
      </c>
      <c r="J3227" t="s">
        <v>65</v>
      </c>
      <c r="K3227" t="s">
        <v>66</v>
      </c>
      <c r="L3227" s="1" t="s">
        <v>1534</v>
      </c>
      <c r="M3227" s="1" t="s">
        <v>100</v>
      </c>
      <c r="N3227" s="1" t="s">
        <v>115</v>
      </c>
      <c r="O3227" s="1" t="s">
        <v>17848</v>
      </c>
      <c r="P3227" s="1" t="s">
        <v>17849</v>
      </c>
      <c r="Q3227">
        <v>298</v>
      </c>
      <c r="R3227">
        <v>34</v>
      </c>
      <c r="S3227">
        <v>264</v>
      </c>
      <c r="U3227">
        <v>30</v>
      </c>
      <c r="V3227">
        <v>600</v>
      </c>
      <c r="W3227" s="1" t="s">
        <v>444</v>
      </c>
      <c r="X3227" s="1" t="s">
        <v>445</v>
      </c>
      <c r="Y3227" s="1" t="s">
        <v>74</v>
      </c>
      <c r="Z3227">
        <v>19</v>
      </c>
      <c r="AA3227" s="2">
        <v>46155</v>
      </c>
      <c r="AB3227">
        <v>72087.460000000006</v>
      </c>
      <c r="AC3227">
        <v>107954.95</v>
      </c>
      <c r="AD3227">
        <v>21482063.079999998</v>
      </c>
      <c r="AE3227" s="1" t="s">
        <v>55</v>
      </c>
      <c r="AF3227" s="2">
        <v>46172</v>
      </c>
      <c r="AG3227" s="2">
        <v>46169</v>
      </c>
      <c r="AH3227" s="2"/>
      <c r="AI3227" s="1" t="s">
        <v>91</v>
      </c>
      <c r="AJ3227" s="1" t="s">
        <v>92</v>
      </c>
    </row>
    <row r="3228" spans="1:36">
      <c r="A3228" s="1" t="s">
        <v>17850</v>
      </c>
      <c r="B3228" s="1" t="s">
        <v>17851</v>
      </c>
      <c r="C3228" s="1" t="s">
        <v>17852</v>
      </c>
      <c r="D3228" s="1" t="s">
        <v>1179</v>
      </c>
      <c r="E3228" s="1" t="s">
        <v>110</v>
      </c>
      <c r="F3228" s="1" t="s">
        <v>41</v>
      </c>
      <c r="G3228" s="1" t="s">
        <v>786</v>
      </c>
      <c r="H3228" s="1" t="s">
        <v>43</v>
      </c>
      <c r="I3228" s="1" t="s">
        <v>44</v>
      </c>
      <c r="J3228" t="s">
        <v>45</v>
      </c>
      <c r="K3228" t="s">
        <v>46</v>
      </c>
      <c r="L3228" s="1" t="s">
        <v>5637</v>
      </c>
      <c r="M3228" s="1" t="s">
        <v>168</v>
      </c>
      <c r="N3228" s="1" t="s">
        <v>101</v>
      </c>
      <c r="O3228" s="1" t="s">
        <v>17853</v>
      </c>
      <c r="P3228" s="1" t="s">
        <v>17854</v>
      </c>
      <c r="Q3228">
        <v>454</v>
      </c>
      <c r="R3228">
        <v>163</v>
      </c>
      <c r="S3228">
        <v>291</v>
      </c>
      <c r="T3228">
        <v>60</v>
      </c>
      <c r="U3228">
        <v>30</v>
      </c>
      <c r="V3228">
        <v>300</v>
      </c>
      <c r="W3228" s="1" t="s">
        <v>52</v>
      </c>
      <c r="X3228" s="1" t="s">
        <v>53</v>
      </c>
      <c r="Y3228" s="1" t="s">
        <v>54</v>
      </c>
      <c r="Z3228">
        <v>5</v>
      </c>
      <c r="AA3228" s="2">
        <v>45805</v>
      </c>
      <c r="AB3228">
        <v>97118.61</v>
      </c>
      <c r="AC3228">
        <v>149053.89000000001</v>
      </c>
      <c r="AD3228">
        <v>44091848.939999998</v>
      </c>
      <c r="AE3228" s="1" t="s">
        <v>55</v>
      </c>
      <c r="AF3228" s="2">
        <v>46180</v>
      </c>
      <c r="AG3228" s="2">
        <v>45807</v>
      </c>
      <c r="AH3228" s="2"/>
      <c r="AI3228" s="1" t="s">
        <v>410</v>
      </c>
      <c r="AJ3228" s="1" t="s">
        <v>92</v>
      </c>
    </row>
    <row r="3229" spans="1:36">
      <c r="A3229" s="1" t="s">
        <v>17855</v>
      </c>
      <c r="B3229" s="1" t="s">
        <v>17856</v>
      </c>
      <c r="C3229" s="1" t="s">
        <v>17857</v>
      </c>
      <c r="D3229" s="1" t="s">
        <v>371</v>
      </c>
      <c r="E3229" s="1" t="s">
        <v>62</v>
      </c>
      <c r="F3229" s="1" t="s">
        <v>111</v>
      </c>
      <c r="G3229" s="1" t="s">
        <v>112</v>
      </c>
      <c r="H3229" s="1" t="s">
        <v>43</v>
      </c>
      <c r="I3229" s="1" t="s">
        <v>44</v>
      </c>
      <c r="J3229" t="s">
        <v>45</v>
      </c>
      <c r="K3229" t="s">
        <v>46</v>
      </c>
      <c r="L3229" s="1" t="s">
        <v>17858</v>
      </c>
      <c r="M3229" s="1" t="s">
        <v>48</v>
      </c>
      <c r="N3229" s="1" t="s">
        <v>178</v>
      </c>
      <c r="O3229" s="1" t="s">
        <v>17859</v>
      </c>
      <c r="P3229" s="1" t="s">
        <v>6534</v>
      </c>
      <c r="Q3229">
        <v>0</v>
      </c>
      <c r="R3229">
        <v>0</v>
      </c>
      <c r="S3229">
        <v>0</v>
      </c>
      <c r="T3229">
        <v>75</v>
      </c>
      <c r="U3229">
        <v>22</v>
      </c>
      <c r="V3229">
        <v>450</v>
      </c>
      <c r="W3229" s="1" t="s">
        <v>72</v>
      </c>
      <c r="X3229" s="1" t="s">
        <v>73</v>
      </c>
      <c r="Y3229" s="1" t="s">
        <v>74</v>
      </c>
      <c r="Z3229">
        <v>16</v>
      </c>
      <c r="AA3229" s="2">
        <v>45953</v>
      </c>
      <c r="AB3229">
        <v>169259.26</v>
      </c>
      <c r="AC3229">
        <v>243247.33</v>
      </c>
      <c r="AD3229">
        <v>0</v>
      </c>
      <c r="AE3229" s="1" t="s">
        <v>55</v>
      </c>
      <c r="AF3229" s="2">
        <v>46145</v>
      </c>
      <c r="AG3229" s="2">
        <v>45960</v>
      </c>
      <c r="AH3229" s="2"/>
      <c r="AI3229" s="1" t="s">
        <v>56</v>
      </c>
      <c r="AJ3229" s="1" t="s">
        <v>57</v>
      </c>
    </row>
    <row r="3230" spans="1:36">
      <c r="A3230" s="1" t="s">
        <v>17860</v>
      </c>
      <c r="B3230" s="1" t="s">
        <v>17861</v>
      </c>
      <c r="C3230" s="1" t="s">
        <v>17862</v>
      </c>
      <c r="D3230" s="1" t="s">
        <v>348</v>
      </c>
      <c r="E3230" s="1" t="s">
        <v>134</v>
      </c>
      <c r="F3230" s="1" t="s">
        <v>135</v>
      </c>
      <c r="G3230" s="1" t="s">
        <v>706</v>
      </c>
      <c r="H3230" s="1" t="s">
        <v>137</v>
      </c>
      <c r="I3230" s="1" t="s">
        <v>44</v>
      </c>
      <c r="J3230" t="s">
        <v>45</v>
      </c>
      <c r="K3230" t="s">
        <v>46</v>
      </c>
      <c r="L3230" s="1" t="s">
        <v>2941</v>
      </c>
      <c r="M3230" s="1" t="s">
        <v>168</v>
      </c>
      <c r="N3230" s="1" t="s">
        <v>49</v>
      </c>
      <c r="O3230" s="1" t="s">
        <v>17863</v>
      </c>
      <c r="P3230" s="1" t="s">
        <v>17864</v>
      </c>
      <c r="Q3230">
        <v>7</v>
      </c>
      <c r="R3230">
        <v>0</v>
      </c>
      <c r="S3230">
        <v>7</v>
      </c>
      <c r="T3230">
        <v>100</v>
      </c>
      <c r="U3230">
        <v>50</v>
      </c>
      <c r="V3230">
        <v>600</v>
      </c>
      <c r="W3230" s="1" t="s">
        <v>259</v>
      </c>
      <c r="X3230" s="1" t="s">
        <v>260</v>
      </c>
      <c r="Y3230" s="1" t="s">
        <v>54</v>
      </c>
      <c r="Z3230">
        <v>8</v>
      </c>
      <c r="AA3230" s="2">
        <v>45751</v>
      </c>
      <c r="AB3230">
        <v>39102.35</v>
      </c>
      <c r="AC3230">
        <v>59136.71</v>
      </c>
      <c r="AD3230">
        <v>273716.45</v>
      </c>
      <c r="AE3230" s="1" t="s">
        <v>55</v>
      </c>
      <c r="AF3230" s="2">
        <v>46184</v>
      </c>
      <c r="AG3230" s="2">
        <v>45761</v>
      </c>
      <c r="AH3230" s="2">
        <v>46826</v>
      </c>
      <c r="AI3230" s="1" t="s">
        <v>129</v>
      </c>
      <c r="AJ3230" s="1" t="s">
        <v>57</v>
      </c>
    </row>
    <row r="3231" spans="1:36">
      <c r="A3231" s="1" t="s">
        <v>17865</v>
      </c>
      <c r="B3231" s="1" t="s">
        <v>17866</v>
      </c>
      <c r="C3231" s="1" t="s">
        <v>17867</v>
      </c>
      <c r="D3231" s="1" t="s">
        <v>96</v>
      </c>
      <c r="E3231" s="1" t="s">
        <v>40</v>
      </c>
      <c r="F3231" s="1" t="s">
        <v>97</v>
      </c>
      <c r="G3231" s="1" t="s">
        <v>715</v>
      </c>
      <c r="H3231" s="1" t="s">
        <v>43</v>
      </c>
      <c r="I3231" s="1" t="s">
        <v>44</v>
      </c>
      <c r="J3231" t="s">
        <v>45</v>
      </c>
      <c r="K3231" t="s">
        <v>46</v>
      </c>
      <c r="L3231" s="1" t="s">
        <v>1098</v>
      </c>
      <c r="M3231" s="1" t="s">
        <v>114</v>
      </c>
      <c r="N3231" s="1" t="s">
        <v>236</v>
      </c>
      <c r="O3231" s="1" t="s">
        <v>17868</v>
      </c>
      <c r="P3231" s="1" t="s">
        <v>17869</v>
      </c>
      <c r="Q3231">
        <v>197</v>
      </c>
      <c r="R3231">
        <v>58</v>
      </c>
      <c r="S3231">
        <v>139</v>
      </c>
      <c r="T3231">
        <v>60</v>
      </c>
      <c r="U3231">
        <v>30</v>
      </c>
      <c r="V3231">
        <v>300</v>
      </c>
      <c r="W3231" s="1" t="s">
        <v>52</v>
      </c>
      <c r="X3231" s="1" t="s">
        <v>53</v>
      </c>
      <c r="Y3231" s="1" t="s">
        <v>54</v>
      </c>
      <c r="Z3231">
        <v>5</v>
      </c>
      <c r="AA3231" s="2">
        <v>46104</v>
      </c>
      <c r="AB3231">
        <v>23588.87</v>
      </c>
      <c r="AC3231">
        <v>28121.58</v>
      </c>
      <c r="AD3231">
        <v>4647007.3899999997</v>
      </c>
      <c r="AE3231" s="1" t="s">
        <v>55</v>
      </c>
      <c r="AF3231" s="2">
        <v>46159</v>
      </c>
      <c r="AG3231" s="2">
        <v>46105</v>
      </c>
      <c r="AH3231" s="2"/>
      <c r="AI3231" s="1" t="s">
        <v>91</v>
      </c>
      <c r="AJ3231" s="1" t="s">
        <v>92</v>
      </c>
    </row>
    <row r="3232" spans="1:36">
      <c r="A3232" s="1" t="s">
        <v>17870</v>
      </c>
      <c r="B3232" s="1" t="s">
        <v>17871</v>
      </c>
      <c r="C3232" s="1" t="s">
        <v>17872</v>
      </c>
      <c r="D3232" s="1" t="s">
        <v>486</v>
      </c>
      <c r="E3232" s="1" t="s">
        <v>254</v>
      </c>
      <c r="F3232" s="1" t="s">
        <v>217</v>
      </c>
      <c r="G3232" s="1" t="s">
        <v>255</v>
      </c>
      <c r="H3232" s="1" t="s">
        <v>43</v>
      </c>
      <c r="I3232" s="1" t="s">
        <v>44</v>
      </c>
      <c r="J3232" t="s">
        <v>65</v>
      </c>
      <c r="K3232" t="s">
        <v>66</v>
      </c>
      <c r="L3232" s="1" t="s">
        <v>551</v>
      </c>
      <c r="M3232" s="1" t="s">
        <v>100</v>
      </c>
      <c r="N3232" s="1" t="s">
        <v>236</v>
      </c>
      <c r="O3232" s="1" t="s">
        <v>17873</v>
      </c>
      <c r="P3232" s="1" t="s">
        <v>17874</v>
      </c>
      <c r="Q3232">
        <v>10</v>
      </c>
      <c r="R3232">
        <v>4</v>
      </c>
      <c r="S3232">
        <v>6</v>
      </c>
      <c r="T3232">
        <v>15</v>
      </c>
      <c r="U3232">
        <v>6</v>
      </c>
      <c r="V3232">
        <v>90</v>
      </c>
      <c r="W3232" s="1" t="s">
        <v>444</v>
      </c>
      <c r="X3232" s="1" t="s">
        <v>445</v>
      </c>
      <c r="Y3232" s="1" t="s">
        <v>74</v>
      </c>
      <c r="Z3232">
        <v>17</v>
      </c>
      <c r="AA3232" s="2">
        <v>45677</v>
      </c>
      <c r="AB3232">
        <v>289344.62</v>
      </c>
      <c r="AC3232">
        <v>365622.83</v>
      </c>
      <c r="AD3232">
        <v>2893446.2</v>
      </c>
      <c r="AE3232" s="1" t="s">
        <v>55</v>
      </c>
      <c r="AF3232" s="2">
        <v>46179</v>
      </c>
      <c r="AG3232" s="2">
        <v>45679</v>
      </c>
      <c r="AH3232" s="2"/>
      <c r="AI3232" s="1" t="s">
        <v>129</v>
      </c>
      <c r="AJ3232" s="1" t="s">
        <v>57</v>
      </c>
    </row>
    <row r="3233" spans="1:36">
      <c r="A3233" s="1" t="s">
        <v>17875</v>
      </c>
      <c r="B3233" s="1" t="s">
        <v>17876</v>
      </c>
      <c r="C3233" s="1" t="s">
        <v>17877</v>
      </c>
      <c r="D3233" s="1" t="s">
        <v>399</v>
      </c>
      <c r="E3233" s="1" t="s">
        <v>110</v>
      </c>
      <c r="F3233" s="1" t="s">
        <v>363</v>
      </c>
      <c r="G3233" s="1" t="s">
        <v>434</v>
      </c>
      <c r="H3233" s="1" t="s">
        <v>43</v>
      </c>
      <c r="I3233" s="1" t="s">
        <v>44</v>
      </c>
      <c r="J3233" t="s">
        <v>45</v>
      </c>
      <c r="K3233" t="s">
        <v>46</v>
      </c>
      <c r="L3233" s="1" t="s">
        <v>17878</v>
      </c>
      <c r="M3233" s="1" t="s">
        <v>139</v>
      </c>
      <c r="N3233" s="1" t="s">
        <v>278</v>
      </c>
      <c r="O3233" s="1" t="s">
        <v>17879</v>
      </c>
      <c r="P3233" s="1" t="s">
        <v>17880</v>
      </c>
      <c r="Q3233">
        <v>248</v>
      </c>
      <c r="R3233">
        <v>81</v>
      </c>
      <c r="S3233">
        <v>167</v>
      </c>
      <c r="T3233">
        <v>60</v>
      </c>
      <c r="U3233">
        <v>18</v>
      </c>
      <c r="V3233">
        <v>360</v>
      </c>
      <c r="W3233" s="1" t="s">
        <v>52</v>
      </c>
      <c r="X3233" s="1" t="s">
        <v>53</v>
      </c>
      <c r="Y3233" s="1" t="s">
        <v>54</v>
      </c>
      <c r="Z3233">
        <v>3</v>
      </c>
      <c r="AA3233" s="2">
        <v>46182</v>
      </c>
      <c r="AB3233">
        <v>45864.7</v>
      </c>
      <c r="AC3233">
        <v>57381.47</v>
      </c>
      <c r="AD3233">
        <v>11374445.6</v>
      </c>
      <c r="AE3233" s="1" t="s">
        <v>55</v>
      </c>
      <c r="AF3233" s="2">
        <v>46196</v>
      </c>
      <c r="AG3233" s="2">
        <v>46195</v>
      </c>
      <c r="AH3233" s="2"/>
      <c r="AI3233" s="1" t="s">
        <v>91</v>
      </c>
      <c r="AJ3233" s="1" t="s">
        <v>92</v>
      </c>
    </row>
    <row r="3234" spans="1:36">
      <c r="A3234" s="1" t="s">
        <v>17881</v>
      </c>
      <c r="B3234" s="1" t="s">
        <v>17882</v>
      </c>
      <c r="C3234" s="1" t="s">
        <v>17883</v>
      </c>
      <c r="D3234" s="1" t="s">
        <v>355</v>
      </c>
      <c r="E3234" s="1" t="s">
        <v>62</v>
      </c>
      <c r="F3234" s="1" t="s">
        <v>123</v>
      </c>
      <c r="G3234" s="1" t="s">
        <v>200</v>
      </c>
      <c r="H3234" s="1" t="s">
        <v>43</v>
      </c>
      <c r="I3234" s="1" t="s">
        <v>44</v>
      </c>
      <c r="J3234" t="s">
        <v>45</v>
      </c>
      <c r="K3234" t="s">
        <v>46</v>
      </c>
      <c r="L3234" s="1" t="s">
        <v>17884</v>
      </c>
      <c r="M3234" s="1" t="s">
        <v>114</v>
      </c>
      <c r="N3234" s="1" t="s">
        <v>194</v>
      </c>
      <c r="O3234" s="1" t="s">
        <v>17885</v>
      </c>
      <c r="P3234" s="1" t="s">
        <v>17886</v>
      </c>
      <c r="Q3234">
        <v>215</v>
      </c>
      <c r="R3234">
        <v>7</v>
      </c>
      <c r="S3234">
        <v>208</v>
      </c>
      <c r="T3234">
        <v>50</v>
      </c>
      <c r="U3234">
        <v>20</v>
      </c>
      <c r="V3234">
        <v>300</v>
      </c>
      <c r="W3234" s="1" t="s">
        <v>72</v>
      </c>
      <c r="X3234" s="1" t="s">
        <v>73</v>
      </c>
      <c r="Y3234" s="1" t="s">
        <v>74</v>
      </c>
      <c r="Z3234">
        <v>16</v>
      </c>
      <c r="AA3234" s="2">
        <v>45847</v>
      </c>
      <c r="AB3234">
        <v>334354.63</v>
      </c>
      <c r="AC3234">
        <v>403552.05</v>
      </c>
      <c r="AD3234">
        <v>71886245.450000003</v>
      </c>
      <c r="AE3234" s="1" t="s">
        <v>55</v>
      </c>
      <c r="AF3234" s="2">
        <v>46181</v>
      </c>
      <c r="AG3234" s="2">
        <v>45853</v>
      </c>
      <c r="AH3234" s="2"/>
      <c r="AI3234" s="1" t="s">
        <v>91</v>
      </c>
      <c r="AJ3234" s="1" t="s">
        <v>92</v>
      </c>
    </row>
    <row r="3235" spans="1:36">
      <c r="A3235" s="1" t="s">
        <v>17887</v>
      </c>
      <c r="B3235" s="1" t="s">
        <v>17888</v>
      </c>
      <c r="C3235" s="1" t="s">
        <v>17889</v>
      </c>
      <c r="D3235" s="1" t="s">
        <v>185</v>
      </c>
      <c r="E3235" s="1" t="s">
        <v>186</v>
      </c>
      <c r="F3235" s="1" t="s">
        <v>111</v>
      </c>
      <c r="G3235" s="1" t="s">
        <v>234</v>
      </c>
      <c r="H3235" s="1" t="s">
        <v>43</v>
      </c>
      <c r="I3235" s="1" t="s">
        <v>44</v>
      </c>
      <c r="J3235" t="s">
        <v>82</v>
      </c>
      <c r="K3235" t="s">
        <v>83</v>
      </c>
      <c r="L3235" s="1" t="s">
        <v>12856</v>
      </c>
      <c r="M3235" s="1" t="s">
        <v>139</v>
      </c>
      <c r="N3235" s="1" t="s">
        <v>194</v>
      </c>
      <c r="O3235" s="1" t="s">
        <v>17890</v>
      </c>
      <c r="P3235" s="1" t="s">
        <v>17891</v>
      </c>
      <c r="Q3235">
        <v>173</v>
      </c>
      <c r="R3235">
        <v>56</v>
      </c>
      <c r="S3235">
        <v>117</v>
      </c>
      <c r="T3235">
        <v>60</v>
      </c>
      <c r="U3235">
        <v>30</v>
      </c>
      <c r="V3235">
        <v>360</v>
      </c>
      <c r="W3235" s="1" t="s">
        <v>88</v>
      </c>
      <c r="X3235" s="1" t="s">
        <v>89</v>
      </c>
      <c r="Y3235" s="1" t="s">
        <v>90</v>
      </c>
      <c r="Z3235">
        <v>28</v>
      </c>
      <c r="AA3235" s="2">
        <v>45883</v>
      </c>
      <c r="AB3235">
        <v>266235.34000000003</v>
      </c>
      <c r="AC3235">
        <v>389258.26</v>
      </c>
      <c r="AD3235">
        <v>46058713.82</v>
      </c>
      <c r="AE3235" s="1" t="s">
        <v>55</v>
      </c>
      <c r="AF3235" s="2">
        <v>46161</v>
      </c>
      <c r="AG3235" s="2">
        <v>45897</v>
      </c>
      <c r="AH3235" s="2"/>
      <c r="AI3235" s="1" t="s">
        <v>91</v>
      </c>
      <c r="AJ3235" s="1" t="s">
        <v>92</v>
      </c>
    </row>
    <row r="3236" spans="1:36">
      <c r="A3236" s="1" t="s">
        <v>17892</v>
      </c>
      <c r="B3236" s="1" t="s">
        <v>17893</v>
      </c>
      <c r="C3236" s="1" t="s">
        <v>17894</v>
      </c>
      <c r="D3236" s="1" t="s">
        <v>61</v>
      </c>
      <c r="E3236" s="1" t="s">
        <v>62</v>
      </c>
      <c r="F3236" s="1" t="s">
        <v>63</v>
      </c>
      <c r="G3236" s="1" t="s">
        <v>384</v>
      </c>
      <c r="H3236" s="1" t="s">
        <v>43</v>
      </c>
      <c r="I3236" s="1" t="s">
        <v>44</v>
      </c>
      <c r="J3236" t="s">
        <v>65</v>
      </c>
      <c r="K3236" t="s">
        <v>66</v>
      </c>
      <c r="L3236" s="1" t="s">
        <v>7053</v>
      </c>
      <c r="M3236" s="1" t="s">
        <v>100</v>
      </c>
      <c r="N3236" s="1" t="s">
        <v>178</v>
      </c>
      <c r="O3236" s="1" t="s">
        <v>17895</v>
      </c>
      <c r="P3236" s="1" t="s">
        <v>17896</v>
      </c>
      <c r="Q3236">
        <v>0</v>
      </c>
      <c r="R3236">
        <v>0</v>
      </c>
      <c r="S3236">
        <v>0</v>
      </c>
      <c r="T3236">
        <v>60</v>
      </c>
      <c r="U3236">
        <v>18</v>
      </c>
      <c r="V3236">
        <v>360</v>
      </c>
      <c r="W3236" s="1" t="s">
        <v>229</v>
      </c>
      <c r="X3236" s="1" t="s">
        <v>230</v>
      </c>
      <c r="Y3236" s="1" t="s">
        <v>153</v>
      </c>
      <c r="Z3236">
        <v>34</v>
      </c>
      <c r="AA3236" s="2">
        <v>45920</v>
      </c>
      <c r="AB3236">
        <v>65263.57</v>
      </c>
      <c r="AC3236">
        <v>88304.15</v>
      </c>
      <c r="AD3236">
        <v>0</v>
      </c>
      <c r="AE3236" s="1" t="s">
        <v>55</v>
      </c>
      <c r="AF3236" s="2">
        <v>46158</v>
      </c>
      <c r="AG3236" s="2">
        <v>45926</v>
      </c>
      <c r="AH3236" s="2">
        <v>46325</v>
      </c>
      <c r="AI3236" s="1" t="s">
        <v>56</v>
      </c>
      <c r="AJ3236" s="1" t="s">
        <v>57</v>
      </c>
    </row>
    <row r="3237" spans="1:36">
      <c r="A3237" s="1" t="s">
        <v>17897</v>
      </c>
      <c r="B3237" s="1" t="s">
        <v>17898</v>
      </c>
      <c r="C3237" s="1" t="s">
        <v>17899</v>
      </c>
      <c r="D3237" s="1" t="s">
        <v>785</v>
      </c>
      <c r="E3237" s="1" t="s">
        <v>146</v>
      </c>
      <c r="F3237" s="1" t="s">
        <v>41</v>
      </c>
      <c r="G3237" s="1" t="s">
        <v>42</v>
      </c>
      <c r="H3237" s="1" t="s">
        <v>43</v>
      </c>
      <c r="I3237" s="1" t="s">
        <v>44</v>
      </c>
      <c r="J3237" t="s">
        <v>45</v>
      </c>
      <c r="K3237" t="s">
        <v>46</v>
      </c>
      <c r="L3237" s="1" t="s">
        <v>13007</v>
      </c>
      <c r="M3237" s="1" t="s">
        <v>126</v>
      </c>
      <c r="N3237" s="1" t="s">
        <v>278</v>
      </c>
      <c r="O3237" s="1" t="s">
        <v>17900</v>
      </c>
      <c r="P3237" s="1" t="s">
        <v>6424</v>
      </c>
      <c r="Q3237">
        <v>106</v>
      </c>
      <c r="R3237">
        <v>2</v>
      </c>
      <c r="S3237">
        <v>104</v>
      </c>
      <c r="T3237">
        <v>25</v>
      </c>
      <c r="U3237">
        <v>10</v>
      </c>
      <c r="V3237">
        <v>150</v>
      </c>
      <c r="W3237" s="1" t="s">
        <v>249</v>
      </c>
      <c r="X3237" s="1" t="s">
        <v>375</v>
      </c>
      <c r="Y3237" s="1" t="s">
        <v>54</v>
      </c>
      <c r="Z3237">
        <v>6</v>
      </c>
      <c r="AA3237" s="2">
        <v>45669</v>
      </c>
      <c r="AB3237">
        <v>163851.43</v>
      </c>
      <c r="AC3237">
        <v>201191.48</v>
      </c>
      <c r="AD3237">
        <v>17368251.579999998</v>
      </c>
      <c r="AE3237" s="1" t="s">
        <v>55</v>
      </c>
      <c r="AF3237" s="2">
        <v>46188</v>
      </c>
      <c r="AG3237" s="2">
        <v>45681</v>
      </c>
      <c r="AH3237" s="2"/>
      <c r="AI3237" s="1" t="s">
        <v>91</v>
      </c>
      <c r="AJ3237" s="1" t="s">
        <v>92</v>
      </c>
    </row>
    <row r="3238" spans="1:36">
      <c r="A3238" s="1" t="s">
        <v>17901</v>
      </c>
      <c r="B3238" s="1" t="s">
        <v>17902</v>
      </c>
      <c r="C3238" s="1" t="s">
        <v>17903</v>
      </c>
      <c r="D3238" s="1" t="s">
        <v>508</v>
      </c>
      <c r="E3238" s="1" t="s">
        <v>146</v>
      </c>
      <c r="F3238" s="1" t="s">
        <v>244</v>
      </c>
      <c r="G3238" s="1" t="s">
        <v>245</v>
      </c>
      <c r="H3238" s="1" t="s">
        <v>43</v>
      </c>
      <c r="I3238" s="1" t="s">
        <v>44</v>
      </c>
      <c r="J3238" t="s">
        <v>45</v>
      </c>
      <c r="K3238" t="s">
        <v>46</v>
      </c>
      <c r="L3238" s="1" t="s">
        <v>7277</v>
      </c>
      <c r="M3238" s="1" t="s">
        <v>168</v>
      </c>
      <c r="N3238" s="1" t="s">
        <v>278</v>
      </c>
      <c r="O3238" s="1" t="s">
        <v>17904</v>
      </c>
      <c r="P3238" s="1" t="s">
        <v>17905</v>
      </c>
      <c r="Q3238">
        <v>57</v>
      </c>
      <c r="R3238">
        <v>14</v>
      </c>
      <c r="S3238">
        <v>43</v>
      </c>
      <c r="T3238">
        <v>30</v>
      </c>
      <c r="U3238">
        <v>12</v>
      </c>
      <c r="V3238">
        <v>120</v>
      </c>
      <c r="W3238" s="1" t="s">
        <v>151</v>
      </c>
      <c r="X3238" s="1" t="s">
        <v>152</v>
      </c>
      <c r="Y3238" s="1" t="s">
        <v>153</v>
      </c>
      <c r="Z3238">
        <v>36</v>
      </c>
      <c r="AA3238" s="2">
        <v>46141</v>
      </c>
      <c r="AB3238">
        <v>281692.46000000002</v>
      </c>
      <c r="AC3238">
        <v>427871.35</v>
      </c>
      <c r="AD3238">
        <v>16056470.220000001</v>
      </c>
      <c r="AE3238" s="1" t="s">
        <v>55</v>
      </c>
      <c r="AF3238" s="2">
        <v>46191</v>
      </c>
      <c r="AG3238" s="2">
        <v>46146</v>
      </c>
      <c r="AH3238" s="2"/>
      <c r="AI3238" s="1" t="s">
        <v>91</v>
      </c>
      <c r="AJ3238" s="1" t="s">
        <v>92</v>
      </c>
    </row>
    <row r="3239" spans="1:36">
      <c r="A3239" s="1" t="s">
        <v>17906</v>
      </c>
      <c r="B3239" s="1" t="s">
        <v>17907</v>
      </c>
      <c r="C3239" s="1" t="s">
        <v>17908</v>
      </c>
      <c r="D3239" s="1" t="s">
        <v>39</v>
      </c>
      <c r="E3239" s="1" t="s">
        <v>40</v>
      </c>
      <c r="F3239" s="1" t="s">
        <v>41</v>
      </c>
      <c r="G3239" s="1" t="s">
        <v>147</v>
      </c>
      <c r="H3239" s="1" t="s">
        <v>43</v>
      </c>
      <c r="I3239" s="1" t="s">
        <v>44</v>
      </c>
      <c r="J3239" t="s">
        <v>82</v>
      </c>
      <c r="K3239" t="s">
        <v>83</v>
      </c>
      <c r="L3239" s="1" t="s">
        <v>17909</v>
      </c>
      <c r="M3239" s="1" t="s">
        <v>48</v>
      </c>
      <c r="N3239" s="1" t="s">
        <v>115</v>
      </c>
      <c r="O3239" s="1" t="s">
        <v>17910</v>
      </c>
      <c r="P3239" s="1" t="s">
        <v>17911</v>
      </c>
      <c r="Q3239">
        <v>67</v>
      </c>
      <c r="R3239">
        <v>1</v>
      </c>
      <c r="S3239">
        <v>66</v>
      </c>
      <c r="T3239">
        <v>10</v>
      </c>
      <c r="U3239">
        <v>3</v>
      </c>
      <c r="V3239">
        <v>100</v>
      </c>
      <c r="W3239" s="1" t="s">
        <v>161</v>
      </c>
      <c r="X3239" s="1" t="s">
        <v>162</v>
      </c>
      <c r="Y3239" s="1" t="s">
        <v>54</v>
      </c>
      <c r="Z3239">
        <v>3</v>
      </c>
      <c r="AA3239" s="2">
        <v>45812</v>
      </c>
      <c r="AB3239">
        <v>51647.22</v>
      </c>
      <c r="AC3239">
        <v>72722.649999999994</v>
      </c>
      <c r="AD3239">
        <v>3460363.74</v>
      </c>
      <c r="AE3239" s="1" t="s">
        <v>55</v>
      </c>
      <c r="AF3239" s="2">
        <v>46142</v>
      </c>
      <c r="AG3239" s="2">
        <v>45819</v>
      </c>
      <c r="AH3239" s="2"/>
      <c r="AI3239" s="1" t="s">
        <v>91</v>
      </c>
      <c r="AJ3239" s="1" t="s">
        <v>92</v>
      </c>
    </row>
    <row r="3240" spans="1:36">
      <c r="A3240" s="1" t="s">
        <v>17912</v>
      </c>
      <c r="B3240" s="1" t="s">
        <v>17913</v>
      </c>
      <c r="C3240" s="1" t="s">
        <v>17914</v>
      </c>
      <c r="D3240" s="1" t="s">
        <v>971</v>
      </c>
      <c r="E3240" s="1" t="s">
        <v>110</v>
      </c>
      <c r="F3240" s="1" t="s">
        <v>41</v>
      </c>
      <c r="G3240" s="1" t="s">
        <v>147</v>
      </c>
      <c r="H3240" s="1" t="s">
        <v>43</v>
      </c>
      <c r="I3240" s="1" t="s">
        <v>44</v>
      </c>
      <c r="J3240" t="s">
        <v>65</v>
      </c>
      <c r="K3240" t="s">
        <v>66</v>
      </c>
      <c r="L3240" s="1" t="s">
        <v>414</v>
      </c>
      <c r="M3240" s="1" t="s">
        <v>100</v>
      </c>
      <c r="N3240" s="1" t="s">
        <v>203</v>
      </c>
      <c r="O3240" s="1" t="s">
        <v>17915</v>
      </c>
      <c r="P3240" s="1" t="s">
        <v>17916</v>
      </c>
      <c r="Q3240">
        <v>6</v>
      </c>
      <c r="R3240">
        <v>2</v>
      </c>
      <c r="S3240">
        <v>4</v>
      </c>
      <c r="T3240">
        <v>15</v>
      </c>
      <c r="U3240">
        <v>4</v>
      </c>
      <c r="V3240">
        <v>60</v>
      </c>
      <c r="W3240" s="1" t="s">
        <v>72</v>
      </c>
      <c r="X3240" s="1" t="s">
        <v>73</v>
      </c>
      <c r="Y3240" s="1" t="s">
        <v>74</v>
      </c>
      <c r="Z3240">
        <v>18</v>
      </c>
      <c r="AA3240" s="2">
        <v>46067</v>
      </c>
      <c r="AB3240">
        <v>125732</v>
      </c>
      <c r="AC3240">
        <v>166146.03</v>
      </c>
      <c r="AD3240">
        <v>754392</v>
      </c>
      <c r="AE3240" s="1" t="s">
        <v>55</v>
      </c>
      <c r="AF3240" s="2">
        <v>46173</v>
      </c>
      <c r="AG3240" s="2">
        <v>46078</v>
      </c>
      <c r="AH3240" s="2"/>
      <c r="AI3240" s="1" t="s">
        <v>129</v>
      </c>
      <c r="AJ3240" s="1" t="s">
        <v>57</v>
      </c>
    </row>
    <row r="3241" spans="1:36">
      <c r="A3241" s="1" t="s">
        <v>17917</v>
      </c>
      <c r="B3241" s="1" t="s">
        <v>17918</v>
      </c>
      <c r="C3241" s="1" t="s">
        <v>17919</v>
      </c>
      <c r="D3241" s="1" t="s">
        <v>274</v>
      </c>
      <c r="E3241" s="1" t="s">
        <v>275</v>
      </c>
      <c r="F3241" s="1" t="s">
        <v>266</v>
      </c>
      <c r="G3241" s="1" t="s">
        <v>267</v>
      </c>
      <c r="H3241" s="1" t="s">
        <v>43</v>
      </c>
      <c r="I3241" s="1" t="s">
        <v>44</v>
      </c>
      <c r="J3241" t="s">
        <v>82</v>
      </c>
      <c r="K3241" t="s">
        <v>83</v>
      </c>
      <c r="L3241" s="1" t="s">
        <v>2677</v>
      </c>
      <c r="M3241" s="1" t="s">
        <v>126</v>
      </c>
      <c r="N3241" s="1" t="s">
        <v>178</v>
      </c>
      <c r="O3241" s="1" t="s">
        <v>17920</v>
      </c>
      <c r="P3241" s="1" t="s">
        <v>17921</v>
      </c>
      <c r="Q3241">
        <v>0</v>
      </c>
      <c r="R3241">
        <v>0</v>
      </c>
      <c r="S3241">
        <v>0</v>
      </c>
      <c r="T3241">
        <v>100</v>
      </c>
      <c r="U3241">
        <v>50</v>
      </c>
      <c r="V3241">
        <v>1000</v>
      </c>
      <c r="W3241" s="1" t="s">
        <v>161</v>
      </c>
      <c r="X3241" s="1" t="s">
        <v>162</v>
      </c>
      <c r="Y3241" s="1" t="s">
        <v>54</v>
      </c>
      <c r="Z3241">
        <v>7</v>
      </c>
      <c r="AA3241" s="2">
        <v>46162</v>
      </c>
      <c r="AB3241">
        <v>552392.37</v>
      </c>
      <c r="AC3241">
        <v>659753.94999999995</v>
      </c>
      <c r="AD3241">
        <v>0</v>
      </c>
      <c r="AE3241" s="1" t="s">
        <v>55</v>
      </c>
      <c r="AF3241" s="2">
        <v>46188</v>
      </c>
      <c r="AG3241" s="2">
        <v>46163</v>
      </c>
      <c r="AH3241" s="2"/>
      <c r="AI3241" s="1" t="s">
        <v>56</v>
      </c>
      <c r="AJ3241" s="1" t="s">
        <v>57</v>
      </c>
    </row>
    <row r="3242" spans="1:36">
      <c r="A3242" s="1" t="s">
        <v>17922</v>
      </c>
      <c r="B3242" s="1" t="s">
        <v>17923</v>
      </c>
      <c r="C3242" s="1" t="s">
        <v>17924</v>
      </c>
      <c r="D3242" s="1" t="s">
        <v>157</v>
      </c>
      <c r="E3242" s="1" t="s">
        <v>122</v>
      </c>
      <c r="F3242" s="1" t="s">
        <v>80</v>
      </c>
      <c r="G3242" s="1" t="s">
        <v>176</v>
      </c>
      <c r="H3242" s="1" t="s">
        <v>43</v>
      </c>
      <c r="I3242" s="1" t="s">
        <v>44</v>
      </c>
      <c r="J3242" t="s">
        <v>82</v>
      </c>
      <c r="K3242" t="s">
        <v>83</v>
      </c>
      <c r="L3242" s="1" t="s">
        <v>6846</v>
      </c>
      <c r="M3242" s="1" t="s">
        <v>100</v>
      </c>
      <c r="N3242" s="1" t="s">
        <v>203</v>
      </c>
      <c r="O3242" s="1" t="s">
        <v>17925</v>
      </c>
      <c r="P3242" s="1" t="s">
        <v>17926</v>
      </c>
      <c r="Q3242">
        <v>28</v>
      </c>
      <c r="R3242">
        <v>3</v>
      </c>
      <c r="S3242">
        <v>25</v>
      </c>
      <c r="T3242">
        <v>15</v>
      </c>
      <c r="U3242">
        <v>7</v>
      </c>
      <c r="V3242">
        <v>90</v>
      </c>
      <c r="W3242" s="1" t="s">
        <v>88</v>
      </c>
      <c r="X3242" s="1" t="s">
        <v>89</v>
      </c>
      <c r="Y3242" s="1" t="s">
        <v>90</v>
      </c>
      <c r="Z3242">
        <v>28</v>
      </c>
      <c r="AA3242" s="2">
        <v>46004</v>
      </c>
      <c r="AB3242">
        <v>1274525.1299999999</v>
      </c>
      <c r="AC3242">
        <v>1780052.5</v>
      </c>
      <c r="AD3242">
        <v>35686703.640000001</v>
      </c>
      <c r="AE3242" s="1" t="s">
        <v>55</v>
      </c>
      <c r="AF3242" s="2">
        <v>46180</v>
      </c>
      <c r="AG3242" s="2">
        <v>46013</v>
      </c>
      <c r="AH3242" s="2"/>
      <c r="AI3242" s="1" t="s">
        <v>91</v>
      </c>
      <c r="AJ3242" s="1" t="s">
        <v>92</v>
      </c>
    </row>
    <row r="3243" spans="1:36">
      <c r="A3243" s="1" t="s">
        <v>17927</v>
      </c>
      <c r="B3243" s="1" t="s">
        <v>17928</v>
      </c>
      <c r="C3243" s="1" t="s">
        <v>17929</v>
      </c>
      <c r="D3243" s="1" t="s">
        <v>613</v>
      </c>
      <c r="E3243" s="1" t="s">
        <v>40</v>
      </c>
      <c r="F3243" s="1" t="s">
        <v>97</v>
      </c>
      <c r="G3243" s="1" t="s">
        <v>98</v>
      </c>
      <c r="H3243" s="1" t="s">
        <v>43</v>
      </c>
      <c r="I3243" s="1" t="s">
        <v>44</v>
      </c>
      <c r="J3243" t="s">
        <v>65</v>
      </c>
      <c r="K3243" t="s">
        <v>66</v>
      </c>
      <c r="L3243" s="1" t="s">
        <v>12738</v>
      </c>
      <c r="M3243" s="1" t="s">
        <v>68</v>
      </c>
      <c r="N3243" s="1" t="s">
        <v>101</v>
      </c>
      <c r="O3243" s="1" t="s">
        <v>17930</v>
      </c>
      <c r="P3243" s="1" t="s">
        <v>17931</v>
      </c>
      <c r="Q3243">
        <v>282</v>
      </c>
      <c r="R3243">
        <v>43</v>
      </c>
      <c r="S3243">
        <v>239</v>
      </c>
      <c r="T3243">
        <v>40</v>
      </c>
      <c r="U3243">
        <v>12</v>
      </c>
      <c r="V3243">
        <v>400</v>
      </c>
      <c r="W3243" s="1" t="s">
        <v>444</v>
      </c>
      <c r="X3243" s="1" t="s">
        <v>445</v>
      </c>
      <c r="Y3243" s="1" t="s">
        <v>74</v>
      </c>
      <c r="Z3243">
        <v>16</v>
      </c>
      <c r="AA3243" s="2">
        <v>45880</v>
      </c>
      <c r="AB3243">
        <v>83065.509999999995</v>
      </c>
      <c r="AC3243">
        <v>100942.44</v>
      </c>
      <c r="AD3243">
        <v>23424473.82</v>
      </c>
      <c r="AE3243" s="1" t="s">
        <v>55</v>
      </c>
      <c r="AF3243" s="2">
        <v>46150</v>
      </c>
      <c r="AG3243" s="2">
        <v>45894</v>
      </c>
      <c r="AH3243" s="2"/>
      <c r="AI3243" s="1" t="s">
        <v>91</v>
      </c>
      <c r="AJ3243" s="1" t="s">
        <v>92</v>
      </c>
    </row>
    <row r="3244" spans="1:36">
      <c r="A3244" s="1" t="s">
        <v>17932</v>
      </c>
      <c r="B3244" s="1" t="s">
        <v>17933</v>
      </c>
      <c r="C3244" s="1" t="s">
        <v>17934</v>
      </c>
      <c r="D3244" s="1" t="s">
        <v>242</v>
      </c>
      <c r="E3244" s="1" t="s">
        <v>243</v>
      </c>
      <c r="F3244" s="1" t="s">
        <v>244</v>
      </c>
      <c r="G3244" s="1" t="s">
        <v>778</v>
      </c>
      <c r="H3244" s="1" t="s">
        <v>43</v>
      </c>
      <c r="I3244" s="1" t="s">
        <v>44</v>
      </c>
      <c r="J3244" t="s">
        <v>45</v>
      </c>
      <c r="K3244" t="s">
        <v>46</v>
      </c>
      <c r="L3244" s="1" t="s">
        <v>7662</v>
      </c>
      <c r="M3244" s="1" t="s">
        <v>139</v>
      </c>
      <c r="N3244" s="1" t="s">
        <v>194</v>
      </c>
      <c r="O3244" s="1" t="s">
        <v>17935</v>
      </c>
      <c r="P3244" s="1" t="s">
        <v>17936</v>
      </c>
      <c r="Q3244">
        <v>653</v>
      </c>
      <c r="R3244">
        <v>72</v>
      </c>
      <c r="S3244">
        <v>581</v>
      </c>
      <c r="T3244">
        <v>75</v>
      </c>
      <c r="U3244">
        <v>37</v>
      </c>
      <c r="V3244">
        <v>750</v>
      </c>
      <c r="W3244" s="1" t="s">
        <v>72</v>
      </c>
      <c r="X3244" s="1" t="s">
        <v>73</v>
      </c>
      <c r="Y3244" s="1" t="s">
        <v>74</v>
      </c>
      <c r="Z3244">
        <v>14</v>
      </c>
      <c r="AA3244" s="2">
        <v>46073</v>
      </c>
      <c r="AB3244">
        <v>8995.48</v>
      </c>
      <c r="AC3244">
        <v>11962.66</v>
      </c>
      <c r="AD3244">
        <v>5874048.4400000004</v>
      </c>
      <c r="AE3244" s="1" t="s">
        <v>55</v>
      </c>
      <c r="AF3244" s="2">
        <v>46162</v>
      </c>
      <c r="AG3244" s="2">
        <v>46081</v>
      </c>
      <c r="AH3244" s="2"/>
      <c r="AI3244" s="1" t="s">
        <v>91</v>
      </c>
      <c r="AJ3244" s="1" t="s">
        <v>92</v>
      </c>
    </row>
    <row r="3245" spans="1:36">
      <c r="A3245" s="1" t="s">
        <v>17937</v>
      </c>
      <c r="B3245" s="1" t="s">
        <v>17938</v>
      </c>
      <c r="C3245" s="1" t="s">
        <v>17939</v>
      </c>
      <c r="D3245" s="1" t="s">
        <v>713</v>
      </c>
      <c r="E3245" s="1" t="s">
        <v>714</v>
      </c>
      <c r="F3245" s="1" t="s">
        <v>97</v>
      </c>
      <c r="G3245" s="1" t="s">
        <v>1110</v>
      </c>
      <c r="H3245" s="1" t="s">
        <v>43</v>
      </c>
      <c r="I3245" s="1" t="s">
        <v>44</v>
      </c>
      <c r="J3245" t="s">
        <v>45</v>
      </c>
      <c r="K3245" t="s">
        <v>46</v>
      </c>
      <c r="L3245" s="1" t="s">
        <v>1605</v>
      </c>
      <c r="M3245" s="1" t="s">
        <v>139</v>
      </c>
      <c r="N3245" s="1" t="s">
        <v>101</v>
      </c>
      <c r="O3245" s="1" t="s">
        <v>17940</v>
      </c>
      <c r="P3245" s="1" t="s">
        <v>17941</v>
      </c>
      <c r="Q3245">
        <v>259</v>
      </c>
      <c r="R3245">
        <v>88</v>
      </c>
      <c r="S3245">
        <v>171</v>
      </c>
      <c r="T3245">
        <v>100</v>
      </c>
      <c r="U3245">
        <v>50</v>
      </c>
      <c r="V3245">
        <v>800</v>
      </c>
      <c r="W3245" s="1" t="s">
        <v>151</v>
      </c>
      <c r="X3245" s="1" t="s">
        <v>152</v>
      </c>
      <c r="Y3245" s="1" t="s">
        <v>153</v>
      </c>
      <c r="Z3245">
        <v>33</v>
      </c>
      <c r="AA3245" s="2">
        <v>46056</v>
      </c>
      <c r="AB3245">
        <v>200131.61</v>
      </c>
      <c r="AC3245">
        <v>258773.68</v>
      </c>
      <c r="AD3245">
        <v>51834086.990000002</v>
      </c>
      <c r="AE3245" s="1" t="s">
        <v>55</v>
      </c>
      <c r="AF3245" s="2">
        <v>46179</v>
      </c>
      <c r="AG3245" s="2">
        <v>46067</v>
      </c>
      <c r="AH3245" s="2"/>
      <c r="AI3245" s="1" t="s">
        <v>91</v>
      </c>
      <c r="AJ3245" s="1" t="s">
        <v>92</v>
      </c>
    </row>
    <row r="3246" spans="1:36">
      <c r="A3246" s="1" t="s">
        <v>17942</v>
      </c>
      <c r="B3246" s="1" t="s">
        <v>17943</v>
      </c>
      <c r="C3246" s="1" t="s">
        <v>17944</v>
      </c>
      <c r="D3246" s="1" t="s">
        <v>486</v>
      </c>
      <c r="E3246" s="1" t="s">
        <v>254</v>
      </c>
      <c r="F3246" s="1" t="s">
        <v>217</v>
      </c>
      <c r="G3246" s="1" t="s">
        <v>255</v>
      </c>
      <c r="H3246" s="1" t="s">
        <v>43</v>
      </c>
      <c r="I3246" s="1" t="s">
        <v>44</v>
      </c>
      <c r="J3246" t="s">
        <v>82</v>
      </c>
      <c r="K3246" t="s">
        <v>83</v>
      </c>
      <c r="L3246" s="1" t="s">
        <v>11281</v>
      </c>
      <c r="M3246" s="1" t="s">
        <v>114</v>
      </c>
      <c r="N3246" s="1" t="s">
        <v>49</v>
      </c>
      <c r="O3246" s="1" t="s">
        <v>17945</v>
      </c>
      <c r="P3246" s="1" t="s">
        <v>17946</v>
      </c>
      <c r="Q3246">
        <v>189</v>
      </c>
      <c r="R3246">
        <v>29</v>
      </c>
      <c r="S3246">
        <v>160</v>
      </c>
      <c r="T3246">
        <v>40</v>
      </c>
      <c r="U3246">
        <v>16</v>
      </c>
      <c r="V3246">
        <v>320</v>
      </c>
      <c r="W3246" s="1" t="s">
        <v>151</v>
      </c>
      <c r="X3246" s="1" t="s">
        <v>152</v>
      </c>
      <c r="Y3246" s="1" t="s">
        <v>153</v>
      </c>
      <c r="Z3246">
        <v>37</v>
      </c>
      <c r="AA3246" s="2">
        <v>45933</v>
      </c>
      <c r="AB3246">
        <v>465590.1</v>
      </c>
      <c r="AC3246">
        <v>714337.21</v>
      </c>
      <c r="AD3246">
        <v>87996528.900000006</v>
      </c>
      <c r="AE3246" s="1" t="s">
        <v>55</v>
      </c>
      <c r="AF3246" s="2">
        <v>46158</v>
      </c>
      <c r="AG3246" s="2">
        <v>45944</v>
      </c>
      <c r="AH3246" s="2"/>
      <c r="AI3246" s="1" t="s">
        <v>91</v>
      </c>
      <c r="AJ3246" s="1" t="s">
        <v>92</v>
      </c>
    </row>
    <row r="3247" spans="1:36">
      <c r="A3247" s="1" t="s">
        <v>17947</v>
      </c>
      <c r="B3247" s="1" t="s">
        <v>17948</v>
      </c>
      <c r="C3247" s="1" t="s">
        <v>17949</v>
      </c>
      <c r="D3247" s="1" t="s">
        <v>557</v>
      </c>
      <c r="E3247" s="1" t="s">
        <v>254</v>
      </c>
      <c r="F3247" s="1" t="s">
        <v>135</v>
      </c>
      <c r="G3247" s="1" t="s">
        <v>166</v>
      </c>
      <c r="H3247" s="1" t="s">
        <v>137</v>
      </c>
      <c r="I3247" s="1" t="s">
        <v>44</v>
      </c>
      <c r="J3247" t="s">
        <v>82</v>
      </c>
      <c r="K3247" t="s">
        <v>83</v>
      </c>
      <c r="L3247" s="1" t="s">
        <v>5806</v>
      </c>
      <c r="M3247" s="1" t="s">
        <v>48</v>
      </c>
      <c r="N3247" s="1" t="s">
        <v>236</v>
      </c>
      <c r="O3247" s="1" t="s">
        <v>17950</v>
      </c>
      <c r="P3247" s="1" t="s">
        <v>17951</v>
      </c>
      <c r="Q3247">
        <v>57</v>
      </c>
      <c r="R3247">
        <v>5</v>
      </c>
      <c r="S3247">
        <v>52</v>
      </c>
      <c r="T3247">
        <v>20</v>
      </c>
      <c r="U3247">
        <v>10</v>
      </c>
      <c r="V3247">
        <v>100</v>
      </c>
      <c r="W3247" s="1" t="s">
        <v>161</v>
      </c>
      <c r="X3247" s="1" t="s">
        <v>171</v>
      </c>
      <c r="Y3247" s="1" t="s">
        <v>54</v>
      </c>
      <c r="Z3247">
        <v>9</v>
      </c>
      <c r="AA3247" s="2">
        <v>46025</v>
      </c>
      <c r="AB3247">
        <v>32594.720000000001</v>
      </c>
      <c r="AC3247">
        <v>49279.45</v>
      </c>
      <c r="AD3247">
        <v>1857899.04</v>
      </c>
      <c r="AE3247" s="1" t="s">
        <v>55</v>
      </c>
      <c r="AF3247" s="2">
        <v>46187</v>
      </c>
      <c r="AG3247" s="2">
        <v>46028</v>
      </c>
      <c r="AH3247" s="2">
        <v>46231</v>
      </c>
      <c r="AI3247" s="1" t="s">
        <v>91</v>
      </c>
      <c r="AJ3247" s="1" t="s">
        <v>92</v>
      </c>
    </row>
    <row r="3248" spans="1:36">
      <c r="A3248" s="1" t="s">
        <v>17952</v>
      </c>
      <c r="B3248" s="1" t="s">
        <v>17953</v>
      </c>
      <c r="C3248" s="1" t="s">
        <v>17954</v>
      </c>
      <c r="D3248" s="1" t="s">
        <v>39</v>
      </c>
      <c r="E3248" s="1" t="s">
        <v>40</v>
      </c>
      <c r="F3248" s="1" t="s">
        <v>41</v>
      </c>
      <c r="G3248" s="1" t="s">
        <v>42</v>
      </c>
      <c r="H3248" s="1" t="s">
        <v>43</v>
      </c>
      <c r="I3248" s="1" t="s">
        <v>44</v>
      </c>
      <c r="J3248" t="s">
        <v>65</v>
      </c>
      <c r="K3248" t="s">
        <v>66</v>
      </c>
      <c r="L3248" s="1" t="s">
        <v>3886</v>
      </c>
      <c r="M3248" s="1" t="s">
        <v>139</v>
      </c>
      <c r="N3248" s="1" t="s">
        <v>115</v>
      </c>
      <c r="O3248" s="1" t="s">
        <v>17955</v>
      </c>
      <c r="P3248" s="1" t="s">
        <v>3662</v>
      </c>
      <c r="Q3248">
        <v>8</v>
      </c>
      <c r="R3248">
        <v>0</v>
      </c>
      <c r="S3248">
        <v>8</v>
      </c>
      <c r="T3248">
        <v>10</v>
      </c>
      <c r="U3248">
        <v>4</v>
      </c>
      <c r="V3248">
        <v>50</v>
      </c>
      <c r="W3248" s="1" t="s">
        <v>229</v>
      </c>
      <c r="X3248" s="1" t="s">
        <v>230</v>
      </c>
      <c r="Y3248" s="1" t="s">
        <v>153</v>
      </c>
      <c r="Z3248">
        <v>31</v>
      </c>
      <c r="AA3248" s="2">
        <v>46124</v>
      </c>
      <c r="AB3248">
        <v>123080.49</v>
      </c>
      <c r="AC3248">
        <v>172034.94</v>
      </c>
      <c r="AD3248">
        <v>984643.92</v>
      </c>
      <c r="AE3248" s="1" t="s">
        <v>55</v>
      </c>
      <c r="AF3248" s="2">
        <v>46172</v>
      </c>
      <c r="AG3248" s="2">
        <v>46138</v>
      </c>
      <c r="AH3248" s="2"/>
      <c r="AI3248" s="1" t="s">
        <v>129</v>
      </c>
      <c r="AJ3248" s="1" t="s">
        <v>57</v>
      </c>
    </row>
    <row r="3249" spans="1:36">
      <c r="A3249" s="1" t="s">
        <v>17956</v>
      </c>
      <c r="B3249" s="1" t="s">
        <v>17957</v>
      </c>
      <c r="C3249" s="1" t="s">
        <v>17958</v>
      </c>
      <c r="D3249" s="1" t="s">
        <v>121</v>
      </c>
      <c r="E3249" s="1" t="s">
        <v>122</v>
      </c>
      <c r="F3249" s="1" t="s">
        <v>123</v>
      </c>
      <c r="G3249" s="1" t="s">
        <v>124</v>
      </c>
      <c r="H3249" s="1" t="s">
        <v>43</v>
      </c>
      <c r="I3249" s="1" t="s">
        <v>44</v>
      </c>
      <c r="J3249" t="s">
        <v>82</v>
      </c>
      <c r="K3249" t="s">
        <v>83</v>
      </c>
      <c r="L3249" s="1" t="s">
        <v>449</v>
      </c>
      <c r="M3249" s="1" t="s">
        <v>126</v>
      </c>
      <c r="N3249" s="1" t="s">
        <v>203</v>
      </c>
      <c r="O3249" s="1" t="s">
        <v>1283</v>
      </c>
      <c r="P3249" s="1" t="s">
        <v>9596</v>
      </c>
      <c r="Q3249">
        <v>135</v>
      </c>
      <c r="R3249">
        <v>27</v>
      </c>
      <c r="S3249">
        <v>108</v>
      </c>
      <c r="T3249">
        <v>20</v>
      </c>
      <c r="U3249">
        <v>6</v>
      </c>
      <c r="V3249">
        <v>160</v>
      </c>
      <c r="W3249" s="1" t="s">
        <v>104</v>
      </c>
      <c r="X3249" s="1" t="s">
        <v>105</v>
      </c>
      <c r="Y3249" s="1" t="s">
        <v>54</v>
      </c>
      <c r="Z3249">
        <v>9</v>
      </c>
      <c r="AA3249" s="2">
        <v>46072</v>
      </c>
      <c r="AB3249">
        <v>263987.18</v>
      </c>
      <c r="AC3249">
        <v>337243.48</v>
      </c>
      <c r="AD3249">
        <v>35638269.299999997</v>
      </c>
      <c r="AE3249" s="1" t="s">
        <v>55</v>
      </c>
      <c r="AF3249" s="2">
        <v>46178</v>
      </c>
      <c r="AG3249" s="2">
        <v>46082</v>
      </c>
      <c r="AH3249" s="2"/>
      <c r="AI3249" s="1" t="s">
        <v>91</v>
      </c>
      <c r="AJ3249" s="1" t="s">
        <v>92</v>
      </c>
    </row>
    <row r="3250" spans="1:36">
      <c r="A3250" s="1" t="s">
        <v>17959</v>
      </c>
      <c r="B3250" s="1" t="s">
        <v>17960</v>
      </c>
      <c r="C3250" s="1" t="s">
        <v>17961</v>
      </c>
      <c r="D3250" s="1" t="s">
        <v>830</v>
      </c>
      <c r="E3250" s="1" t="s">
        <v>265</v>
      </c>
      <c r="F3250" s="1" t="s">
        <v>622</v>
      </c>
      <c r="G3250" s="1" t="s">
        <v>623</v>
      </c>
      <c r="H3250" s="1" t="s">
        <v>43</v>
      </c>
      <c r="I3250" s="1" t="s">
        <v>44</v>
      </c>
      <c r="J3250" t="s">
        <v>82</v>
      </c>
      <c r="K3250" t="s">
        <v>83</v>
      </c>
      <c r="L3250" s="1" t="s">
        <v>12883</v>
      </c>
      <c r="M3250" s="1" t="s">
        <v>139</v>
      </c>
      <c r="N3250" s="1" t="s">
        <v>115</v>
      </c>
      <c r="O3250" s="1" t="s">
        <v>17962</v>
      </c>
      <c r="P3250" s="1" t="s">
        <v>17963</v>
      </c>
      <c r="Q3250">
        <v>0</v>
      </c>
      <c r="R3250">
        <v>0</v>
      </c>
      <c r="S3250">
        <v>0</v>
      </c>
      <c r="T3250">
        <v>30</v>
      </c>
      <c r="U3250">
        <v>15</v>
      </c>
      <c r="V3250">
        <v>240</v>
      </c>
      <c r="W3250" s="1" t="s">
        <v>161</v>
      </c>
      <c r="X3250" s="1" t="s">
        <v>162</v>
      </c>
      <c r="Y3250" s="1" t="s">
        <v>54</v>
      </c>
      <c r="Z3250">
        <v>5</v>
      </c>
      <c r="AA3250" s="2">
        <v>45980</v>
      </c>
      <c r="AB3250">
        <v>766471.24</v>
      </c>
      <c r="AC3250">
        <v>1073077.52</v>
      </c>
      <c r="AD3250">
        <v>0</v>
      </c>
      <c r="AE3250" s="1" t="s">
        <v>55</v>
      </c>
      <c r="AF3250" s="2">
        <v>46195</v>
      </c>
      <c r="AG3250" s="2">
        <v>45987</v>
      </c>
      <c r="AH3250" s="2"/>
      <c r="AI3250" s="1" t="s">
        <v>56</v>
      </c>
      <c r="AJ3250" s="1" t="s">
        <v>57</v>
      </c>
    </row>
    <row r="3251" spans="1:36">
      <c r="A3251" s="1" t="s">
        <v>17964</v>
      </c>
      <c r="B3251" s="1" t="s">
        <v>3638</v>
      </c>
      <c r="C3251" s="1" t="s">
        <v>17965</v>
      </c>
      <c r="D3251" s="1" t="s">
        <v>426</v>
      </c>
      <c r="E3251" s="1" t="s">
        <v>146</v>
      </c>
      <c r="F3251" s="1" t="s">
        <v>266</v>
      </c>
      <c r="G3251" s="1" t="s">
        <v>313</v>
      </c>
      <c r="H3251" s="1" t="s">
        <v>43</v>
      </c>
      <c r="I3251" s="1" t="s">
        <v>44</v>
      </c>
      <c r="J3251" t="s">
        <v>82</v>
      </c>
      <c r="K3251" t="s">
        <v>83</v>
      </c>
      <c r="L3251" s="1" t="s">
        <v>5846</v>
      </c>
      <c r="M3251" s="1" t="s">
        <v>139</v>
      </c>
      <c r="N3251" s="1" t="s">
        <v>236</v>
      </c>
      <c r="O3251" s="1" t="s">
        <v>17966</v>
      </c>
      <c r="P3251" s="1" t="s">
        <v>17967</v>
      </c>
      <c r="Q3251">
        <v>118</v>
      </c>
      <c r="R3251">
        <v>2</v>
      </c>
      <c r="S3251">
        <v>116</v>
      </c>
      <c r="T3251">
        <v>20</v>
      </c>
      <c r="U3251">
        <v>8</v>
      </c>
      <c r="V3251">
        <v>120</v>
      </c>
      <c r="W3251" s="1" t="s">
        <v>104</v>
      </c>
      <c r="X3251" s="1" t="s">
        <v>105</v>
      </c>
      <c r="Y3251" s="1" t="s">
        <v>54</v>
      </c>
      <c r="Z3251">
        <v>10</v>
      </c>
      <c r="AA3251" s="2">
        <v>45887</v>
      </c>
      <c r="AB3251">
        <v>735306.72</v>
      </c>
      <c r="AC3251">
        <v>1036207.88</v>
      </c>
      <c r="AD3251">
        <v>86766192.959999993</v>
      </c>
      <c r="AE3251" s="1" t="s">
        <v>55</v>
      </c>
      <c r="AF3251" s="2">
        <v>46201</v>
      </c>
      <c r="AG3251" s="2">
        <v>45900</v>
      </c>
      <c r="AH3251" s="2"/>
      <c r="AI3251" s="1" t="s">
        <v>91</v>
      </c>
      <c r="AJ3251" s="1" t="s">
        <v>92</v>
      </c>
    </row>
    <row r="3252" spans="1:36">
      <c r="A3252" s="1" t="s">
        <v>17968</v>
      </c>
      <c r="B3252" s="1" t="s">
        <v>17969</v>
      </c>
      <c r="C3252" s="1" t="s">
        <v>17970</v>
      </c>
      <c r="D3252" s="1" t="s">
        <v>894</v>
      </c>
      <c r="E3252" s="1" t="s">
        <v>275</v>
      </c>
      <c r="F3252" s="1" t="s">
        <v>622</v>
      </c>
      <c r="G3252" s="1" t="s">
        <v>747</v>
      </c>
      <c r="H3252" s="1" t="s">
        <v>43</v>
      </c>
      <c r="I3252" s="1" t="s">
        <v>44</v>
      </c>
      <c r="J3252" t="s">
        <v>65</v>
      </c>
      <c r="K3252" t="s">
        <v>66</v>
      </c>
      <c r="L3252" s="1" t="s">
        <v>17971</v>
      </c>
      <c r="M3252" s="1" t="s">
        <v>168</v>
      </c>
      <c r="N3252" s="1" t="s">
        <v>115</v>
      </c>
      <c r="O3252" s="1" t="s">
        <v>17972</v>
      </c>
      <c r="P3252" s="1" t="s">
        <v>17973</v>
      </c>
      <c r="Q3252">
        <v>10</v>
      </c>
      <c r="R3252">
        <v>4</v>
      </c>
      <c r="S3252">
        <v>6</v>
      </c>
      <c r="U3252">
        <v>4</v>
      </c>
      <c r="V3252">
        <v>60</v>
      </c>
      <c r="W3252" s="1" t="s">
        <v>229</v>
      </c>
      <c r="X3252" s="1" t="s">
        <v>230</v>
      </c>
      <c r="Y3252" s="1" t="s">
        <v>153</v>
      </c>
      <c r="Z3252">
        <v>30</v>
      </c>
      <c r="AA3252" s="2">
        <v>45992</v>
      </c>
      <c r="AB3252">
        <v>324017.84999999998</v>
      </c>
      <c r="AC3252">
        <v>407113.51</v>
      </c>
      <c r="AD3252">
        <v>3240178.5</v>
      </c>
      <c r="AE3252" s="1" t="s">
        <v>55</v>
      </c>
      <c r="AF3252" s="2">
        <v>46156</v>
      </c>
      <c r="AG3252" s="2">
        <v>45999</v>
      </c>
      <c r="AH3252" s="2"/>
      <c r="AI3252" s="1" t="s">
        <v>129</v>
      </c>
      <c r="AJ3252" s="1" t="s">
        <v>57</v>
      </c>
    </row>
    <row r="3253" spans="1:36">
      <c r="A3253" s="1" t="s">
        <v>17974</v>
      </c>
      <c r="B3253" s="1" t="s">
        <v>17975</v>
      </c>
      <c r="C3253" s="1" t="s">
        <v>17976</v>
      </c>
      <c r="D3253" s="1" t="s">
        <v>378</v>
      </c>
      <c r="E3253" s="1" t="s">
        <v>110</v>
      </c>
      <c r="F3253" s="1" t="s">
        <v>63</v>
      </c>
      <c r="G3253" s="1" t="s">
        <v>304</v>
      </c>
      <c r="H3253" s="1" t="s">
        <v>43</v>
      </c>
      <c r="I3253" s="1" t="s">
        <v>44</v>
      </c>
      <c r="J3253" t="s">
        <v>82</v>
      </c>
      <c r="K3253" t="s">
        <v>83</v>
      </c>
      <c r="L3253" s="1" t="s">
        <v>171</v>
      </c>
      <c r="M3253" s="1" t="s">
        <v>126</v>
      </c>
      <c r="N3253" s="1" t="s">
        <v>178</v>
      </c>
      <c r="O3253" s="1" t="s">
        <v>17977</v>
      </c>
      <c r="P3253" s="1" t="s">
        <v>17978</v>
      </c>
      <c r="Q3253">
        <v>151</v>
      </c>
      <c r="R3253">
        <v>12</v>
      </c>
      <c r="S3253">
        <v>139</v>
      </c>
      <c r="T3253">
        <v>60</v>
      </c>
      <c r="U3253">
        <v>18</v>
      </c>
      <c r="V3253">
        <v>240</v>
      </c>
      <c r="W3253" s="1" t="s">
        <v>88</v>
      </c>
      <c r="X3253" s="1" t="s">
        <v>89</v>
      </c>
      <c r="Y3253" s="1" t="s">
        <v>90</v>
      </c>
      <c r="Z3253">
        <v>30</v>
      </c>
      <c r="AA3253" s="2">
        <v>46100</v>
      </c>
      <c r="AB3253">
        <v>127678.13</v>
      </c>
      <c r="AC3253">
        <v>152162.20000000001</v>
      </c>
      <c r="AD3253">
        <v>19279397.629999999</v>
      </c>
      <c r="AE3253" s="1" t="s">
        <v>55</v>
      </c>
      <c r="AF3253" s="2">
        <v>46174</v>
      </c>
      <c r="AG3253" s="2">
        <v>46111</v>
      </c>
      <c r="AH3253" s="2">
        <v>46622</v>
      </c>
      <c r="AI3253" s="1" t="s">
        <v>91</v>
      </c>
      <c r="AJ3253" s="1" t="s">
        <v>92</v>
      </c>
    </row>
    <row r="3254" spans="1:36">
      <c r="A3254" s="1" t="s">
        <v>17979</v>
      </c>
      <c r="B3254" s="1" t="s">
        <v>17980</v>
      </c>
      <c r="C3254" s="1" t="s">
        <v>17981</v>
      </c>
      <c r="D3254" s="1" t="s">
        <v>521</v>
      </c>
      <c r="E3254" s="1" t="s">
        <v>243</v>
      </c>
      <c r="F3254" s="1" t="s">
        <v>244</v>
      </c>
      <c r="G3254" s="1" t="s">
        <v>509</v>
      </c>
      <c r="H3254" s="1" t="s">
        <v>43</v>
      </c>
      <c r="I3254" s="1" t="s">
        <v>44</v>
      </c>
      <c r="J3254" t="s">
        <v>65</v>
      </c>
      <c r="K3254" t="s">
        <v>66</v>
      </c>
      <c r="L3254" s="1" t="s">
        <v>3347</v>
      </c>
      <c r="M3254" s="1" t="s">
        <v>168</v>
      </c>
      <c r="N3254" s="1" t="s">
        <v>69</v>
      </c>
      <c r="O3254" s="1" t="s">
        <v>17982</v>
      </c>
      <c r="P3254" s="1" t="s">
        <v>17983</v>
      </c>
      <c r="Q3254">
        <v>26</v>
      </c>
      <c r="R3254">
        <v>2</v>
      </c>
      <c r="S3254">
        <v>24</v>
      </c>
      <c r="T3254">
        <v>40</v>
      </c>
      <c r="U3254">
        <v>20</v>
      </c>
      <c r="V3254">
        <v>160</v>
      </c>
      <c r="W3254" s="1" t="s">
        <v>161</v>
      </c>
      <c r="X3254" s="1" t="s">
        <v>162</v>
      </c>
      <c r="Y3254" s="1" t="s">
        <v>54</v>
      </c>
      <c r="Z3254">
        <v>7</v>
      </c>
      <c r="AA3254" s="2">
        <v>46134</v>
      </c>
      <c r="AB3254">
        <v>146042.64000000001</v>
      </c>
      <c r="AC3254">
        <v>195716.16</v>
      </c>
      <c r="AD3254">
        <v>3797108.64</v>
      </c>
      <c r="AE3254" s="1" t="s">
        <v>55</v>
      </c>
      <c r="AF3254" s="2">
        <v>46156</v>
      </c>
      <c r="AG3254" s="2">
        <v>46139</v>
      </c>
      <c r="AH3254" s="2"/>
      <c r="AI3254" s="1" t="s">
        <v>129</v>
      </c>
      <c r="AJ3254" s="1" t="s">
        <v>57</v>
      </c>
    </row>
    <row r="3255" spans="1:36">
      <c r="A3255" s="1" t="s">
        <v>17984</v>
      </c>
      <c r="B3255" s="1" t="s">
        <v>17985</v>
      </c>
      <c r="C3255" s="1" t="s">
        <v>17986</v>
      </c>
      <c r="D3255" s="1" t="s">
        <v>355</v>
      </c>
      <c r="E3255" s="1" t="s">
        <v>62</v>
      </c>
      <c r="F3255" s="1" t="s">
        <v>123</v>
      </c>
      <c r="G3255" s="1" t="s">
        <v>124</v>
      </c>
      <c r="H3255" s="1" t="s">
        <v>43</v>
      </c>
      <c r="I3255" s="1" t="s">
        <v>44</v>
      </c>
      <c r="J3255" t="s">
        <v>82</v>
      </c>
      <c r="K3255" t="s">
        <v>83</v>
      </c>
      <c r="L3255" s="1" t="s">
        <v>7081</v>
      </c>
      <c r="M3255" s="1" t="s">
        <v>139</v>
      </c>
      <c r="N3255" s="1" t="s">
        <v>203</v>
      </c>
      <c r="O3255" s="1" t="s">
        <v>17987</v>
      </c>
      <c r="P3255" s="1" t="s">
        <v>17988</v>
      </c>
      <c r="Q3255">
        <v>0</v>
      </c>
      <c r="R3255">
        <v>0</v>
      </c>
      <c r="S3255">
        <v>0</v>
      </c>
      <c r="T3255">
        <v>50</v>
      </c>
      <c r="U3255">
        <v>25</v>
      </c>
      <c r="V3255">
        <v>400</v>
      </c>
      <c r="W3255" s="1" t="s">
        <v>88</v>
      </c>
      <c r="X3255" s="1" t="s">
        <v>89</v>
      </c>
      <c r="Y3255" s="1" t="s">
        <v>90</v>
      </c>
      <c r="Z3255">
        <v>26</v>
      </c>
      <c r="AA3255" s="2">
        <v>46006</v>
      </c>
      <c r="AB3255">
        <v>626778.43000000005</v>
      </c>
      <c r="AC3255">
        <v>890831.47</v>
      </c>
      <c r="AD3255">
        <v>0</v>
      </c>
      <c r="AE3255" s="1" t="s">
        <v>55</v>
      </c>
      <c r="AF3255" s="2">
        <v>46199</v>
      </c>
      <c r="AG3255" s="2">
        <v>46007</v>
      </c>
      <c r="AH3255" s="2"/>
      <c r="AI3255" s="1" t="s">
        <v>56</v>
      </c>
      <c r="AJ3255" s="1" t="s">
        <v>57</v>
      </c>
    </row>
    <row r="3256" spans="1:36">
      <c r="A3256" s="1" t="s">
        <v>17989</v>
      </c>
      <c r="B3256" s="1" t="s">
        <v>7472</v>
      </c>
      <c r="C3256" s="1" t="s">
        <v>17990</v>
      </c>
      <c r="D3256" s="1" t="s">
        <v>391</v>
      </c>
      <c r="E3256" s="1" t="s">
        <v>392</v>
      </c>
      <c r="F3256" s="1" t="s">
        <v>217</v>
      </c>
      <c r="G3256" s="1" t="s">
        <v>218</v>
      </c>
      <c r="H3256" s="1" t="s">
        <v>43</v>
      </c>
      <c r="I3256" s="1" t="s">
        <v>44</v>
      </c>
      <c r="J3256" t="s">
        <v>82</v>
      </c>
      <c r="K3256" t="s">
        <v>83</v>
      </c>
      <c r="L3256" s="1" t="s">
        <v>3903</v>
      </c>
      <c r="M3256" s="1" t="s">
        <v>68</v>
      </c>
      <c r="N3256" s="1" t="s">
        <v>101</v>
      </c>
      <c r="O3256" s="1" t="s">
        <v>17991</v>
      </c>
      <c r="P3256" s="1" t="s">
        <v>17992</v>
      </c>
      <c r="Q3256">
        <v>143</v>
      </c>
      <c r="R3256">
        <v>29</v>
      </c>
      <c r="S3256">
        <v>114</v>
      </c>
      <c r="T3256">
        <v>15</v>
      </c>
      <c r="U3256">
        <v>6</v>
      </c>
      <c r="V3256">
        <v>150</v>
      </c>
      <c r="W3256" s="1" t="s">
        <v>104</v>
      </c>
      <c r="X3256" s="1" t="s">
        <v>105</v>
      </c>
      <c r="Y3256" s="1" t="s">
        <v>54</v>
      </c>
      <c r="Z3256">
        <v>6</v>
      </c>
      <c r="AA3256" s="2">
        <v>46012</v>
      </c>
      <c r="AB3256">
        <v>99670.399999999994</v>
      </c>
      <c r="AC3256">
        <v>148882.04999999999</v>
      </c>
      <c r="AD3256">
        <v>14252867.199999999</v>
      </c>
      <c r="AE3256" s="1" t="s">
        <v>55</v>
      </c>
      <c r="AF3256" s="2">
        <v>46192</v>
      </c>
      <c r="AG3256" s="2">
        <v>46018</v>
      </c>
      <c r="AH3256" s="2"/>
      <c r="AI3256" s="1" t="s">
        <v>91</v>
      </c>
      <c r="AJ3256" s="1" t="s">
        <v>92</v>
      </c>
    </row>
    <row r="3257" spans="1:36">
      <c r="A3257" s="1" t="s">
        <v>17993</v>
      </c>
      <c r="B3257" s="1" t="s">
        <v>17994</v>
      </c>
      <c r="C3257" s="1" t="s">
        <v>17995</v>
      </c>
      <c r="D3257" s="1" t="s">
        <v>887</v>
      </c>
      <c r="E3257" s="1" t="s">
        <v>714</v>
      </c>
      <c r="F3257" s="1" t="s">
        <v>97</v>
      </c>
      <c r="G3257" s="1" t="s">
        <v>614</v>
      </c>
      <c r="H3257" s="1" t="s">
        <v>43</v>
      </c>
      <c r="I3257" s="1" t="s">
        <v>44</v>
      </c>
      <c r="J3257" t="s">
        <v>65</v>
      </c>
      <c r="K3257" t="s">
        <v>66</v>
      </c>
      <c r="L3257" s="1" t="s">
        <v>16846</v>
      </c>
      <c r="M3257" s="1" t="s">
        <v>48</v>
      </c>
      <c r="N3257" s="1" t="s">
        <v>49</v>
      </c>
      <c r="O3257" s="1" t="s">
        <v>17996</v>
      </c>
      <c r="P3257" s="1" t="s">
        <v>17997</v>
      </c>
      <c r="Q3257">
        <v>341</v>
      </c>
      <c r="R3257">
        <v>99</v>
      </c>
      <c r="S3257">
        <v>242</v>
      </c>
      <c r="T3257">
        <v>60</v>
      </c>
      <c r="U3257">
        <v>24</v>
      </c>
      <c r="V3257">
        <v>480</v>
      </c>
      <c r="W3257" s="1" t="s">
        <v>72</v>
      </c>
      <c r="X3257" s="1" t="s">
        <v>73</v>
      </c>
      <c r="Y3257" s="1" t="s">
        <v>74</v>
      </c>
      <c r="Z3257">
        <v>15</v>
      </c>
      <c r="AA3257" s="2">
        <v>45784</v>
      </c>
      <c r="AB3257">
        <v>126794.8</v>
      </c>
      <c r="AC3257">
        <v>164959.69</v>
      </c>
      <c r="AD3257">
        <v>43237026.799999997</v>
      </c>
      <c r="AE3257" s="1" t="s">
        <v>55</v>
      </c>
      <c r="AF3257" s="2">
        <v>46198</v>
      </c>
      <c r="AG3257" s="2">
        <v>45798</v>
      </c>
      <c r="AH3257" s="2"/>
      <c r="AI3257" s="1" t="s">
        <v>91</v>
      </c>
      <c r="AJ3257" s="1" t="s">
        <v>92</v>
      </c>
    </row>
    <row r="3258" spans="1:36">
      <c r="A3258" s="1" t="s">
        <v>17998</v>
      </c>
      <c r="B3258" s="1" t="s">
        <v>17999</v>
      </c>
      <c r="C3258" s="1" t="s">
        <v>18000</v>
      </c>
      <c r="D3258" s="1" t="s">
        <v>371</v>
      </c>
      <c r="E3258" s="1" t="s">
        <v>62</v>
      </c>
      <c r="F3258" s="1" t="s">
        <v>111</v>
      </c>
      <c r="G3258" s="1" t="s">
        <v>112</v>
      </c>
      <c r="H3258" s="1" t="s">
        <v>43</v>
      </c>
      <c r="I3258" s="1" t="s">
        <v>44</v>
      </c>
      <c r="J3258" t="s">
        <v>65</v>
      </c>
      <c r="K3258" t="s">
        <v>66</v>
      </c>
      <c r="L3258" s="1" t="s">
        <v>1117</v>
      </c>
      <c r="M3258" s="1" t="s">
        <v>139</v>
      </c>
      <c r="N3258" s="1" t="s">
        <v>49</v>
      </c>
      <c r="O3258" s="1" t="s">
        <v>18001</v>
      </c>
      <c r="P3258" s="1" t="s">
        <v>18002</v>
      </c>
      <c r="Q3258">
        <v>75</v>
      </c>
      <c r="R3258">
        <v>11</v>
      </c>
      <c r="S3258">
        <v>64</v>
      </c>
      <c r="T3258">
        <v>15</v>
      </c>
      <c r="U3258">
        <v>6</v>
      </c>
      <c r="V3258">
        <v>120</v>
      </c>
      <c r="W3258" s="1" t="s">
        <v>52</v>
      </c>
      <c r="X3258" s="1" t="s">
        <v>53</v>
      </c>
      <c r="Y3258" s="1" t="s">
        <v>54</v>
      </c>
      <c r="Z3258">
        <v>5</v>
      </c>
      <c r="AA3258" s="2">
        <v>46069</v>
      </c>
      <c r="AB3258">
        <v>227456.59</v>
      </c>
      <c r="AC3258">
        <v>261629.47</v>
      </c>
      <c r="AD3258">
        <v>17059244.25</v>
      </c>
      <c r="AE3258" s="1" t="s">
        <v>55</v>
      </c>
      <c r="AF3258" s="2">
        <v>46146</v>
      </c>
      <c r="AG3258" s="2">
        <v>46072</v>
      </c>
      <c r="AH3258" s="2"/>
      <c r="AI3258" s="1" t="s">
        <v>91</v>
      </c>
      <c r="AJ3258" s="1" t="s">
        <v>92</v>
      </c>
    </row>
    <row r="3259" spans="1:36">
      <c r="A3259" s="1" t="s">
        <v>18003</v>
      </c>
      <c r="B3259" s="1" t="s">
        <v>18004</v>
      </c>
      <c r="C3259" s="1" t="s">
        <v>18005</v>
      </c>
      <c r="D3259" s="1" t="s">
        <v>785</v>
      </c>
      <c r="E3259" s="1" t="s">
        <v>146</v>
      </c>
      <c r="F3259" s="1" t="s">
        <v>41</v>
      </c>
      <c r="G3259" s="1" t="s">
        <v>147</v>
      </c>
      <c r="H3259" s="1" t="s">
        <v>43</v>
      </c>
      <c r="I3259" s="1" t="s">
        <v>44</v>
      </c>
      <c r="J3259" t="s">
        <v>45</v>
      </c>
      <c r="K3259" t="s">
        <v>46</v>
      </c>
      <c r="L3259" s="1" t="s">
        <v>18006</v>
      </c>
      <c r="M3259" s="1" t="s">
        <v>100</v>
      </c>
      <c r="N3259" s="1" t="s">
        <v>278</v>
      </c>
      <c r="O3259" s="1" t="s">
        <v>18007</v>
      </c>
      <c r="P3259" s="1" t="s">
        <v>18008</v>
      </c>
      <c r="Q3259">
        <v>331</v>
      </c>
      <c r="R3259">
        <v>112</v>
      </c>
      <c r="S3259">
        <v>219</v>
      </c>
      <c r="T3259">
        <v>100</v>
      </c>
      <c r="U3259">
        <v>50</v>
      </c>
      <c r="V3259">
        <v>600</v>
      </c>
      <c r="W3259" s="1" t="s">
        <v>259</v>
      </c>
      <c r="X3259" s="1" t="s">
        <v>260</v>
      </c>
      <c r="Y3259" s="1" t="s">
        <v>54</v>
      </c>
      <c r="Z3259">
        <v>10</v>
      </c>
      <c r="AA3259" s="2">
        <v>46091</v>
      </c>
      <c r="AB3259">
        <v>35512.019999999997</v>
      </c>
      <c r="AC3259">
        <v>46981.81</v>
      </c>
      <c r="AD3259">
        <v>11754478.619999999</v>
      </c>
      <c r="AE3259" s="1" t="s">
        <v>55</v>
      </c>
      <c r="AF3259" s="2">
        <v>46199</v>
      </c>
      <c r="AG3259" s="2">
        <v>46102</v>
      </c>
      <c r="AH3259" s="2"/>
      <c r="AI3259" s="1" t="s">
        <v>91</v>
      </c>
      <c r="AJ3259" s="1" t="s">
        <v>92</v>
      </c>
    </row>
    <row r="3260" spans="1:36">
      <c r="A3260" s="1" t="s">
        <v>18009</v>
      </c>
      <c r="B3260" s="1" t="s">
        <v>18010</v>
      </c>
      <c r="C3260" s="1" t="s">
        <v>18011</v>
      </c>
      <c r="D3260" s="1" t="s">
        <v>3456</v>
      </c>
      <c r="E3260" s="1" t="s">
        <v>110</v>
      </c>
      <c r="F3260" s="1" t="s">
        <v>363</v>
      </c>
      <c r="G3260" s="1" t="s">
        <v>400</v>
      </c>
      <c r="H3260" s="1" t="s">
        <v>43</v>
      </c>
      <c r="I3260" s="1" t="s">
        <v>44</v>
      </c>
      <c r="J3260" t="s">
        <v>65</v>
      </c>
      <c r="K3260" t="s">
        <v>66</v>
      </c>
      <c r="L3260" s="1" t="s">
        <v>624</v>
      </c>
      <c r="M3260" s="1" t="s">
        <v>100</v>
      </c>
      <c r="N3260" s="1" t="s">
        <v>203</v>
      </c>
      <c r="O3260" s="1" t="s">
        <v>18012</v>
      </c>
      <c r="P3260" s="1" t="s">
        <v>18013</v>
      </c>
      <c r="Q3260">
        <v>84</v>
      </c>
      <c r="R3260">
        <v>5</v>
      </c>
      <c r="S3260">
        <v>79</v>
      </c>
      <c r="T3260">
        <v>25</v>
      </c>
      <c r="U3260">
        <v>10</v>
      </c>
      <c r="V3260">
        <v>250</v>
      </c>
      <c r="W3260" s="1" t="s">
        <v>229</v>
      </c>
      <c r="X3260" s="1" t="s">
        <v>230</v>
      </c>
      <c r="Y3260" s="1" t="s">
        <v>153</v>
      </c>
      <c r="Z3260">
        <v>31</v>
      </c>
      <c r="AA3260" s="2">
        <v>45822</v>
      </c>
      <c r="AB3260">
        <v>16003.92</v>
      </c>
      <c r="AC3260">
        <v>24332.3</v>
      </c>
      <c r="AD3260">
        <v>1344329.28</v>
      </c>
      <c r="AE3260" s="1" t="s">
        <v>55</v>
      </c>
      <c r="AF3260" s="2">
        <v>46167</v>
      </c>
      <c r="AG3260" s="2">
        <v>45829</v>
      </c>
      <c r="AH3260" s="2"/>
      <c r="AI3260" s="1" t="s">
        <v>91</v>
      </c>
      <c r="AJ3260" s="1" t="s">
        <v>92</v>
      </c>
    </row>
    <row r="3261" spans="1:36">
      <c r="A3261" s="1" t="s">
        <v>18014</v>
      </c>
      <c r="B3261" s="1" t="s">
        <v>18015</v>
      </c>
      <c r="C3261" s="1" t="s">
        <v>18016</v>
      </c>
      <c r="D3261" s="1" t="s">
        <v>1678</v>
      </c>
      <c r="E3261" s="1" t="s">
        <v>335</v>
      </c>
      <c r="F3261" s="1" t="s">
        <v>97</v>
      </c>
      <c r="G3261" s="1" t="s">
        <v>614</v>
      </c>
      <c r="H3261" s="1" t="s">
        <v>43</v>
      </c>
      <c r="I3261" s="1" t="s">
        <v>44</v>
      </c>
      <c r="J3261" t="s">
        <v>82</v>
      </c>
      <c r="K3261" t="s">
        <v>83</v>
      </c>
      <c r="L3261" s="1" t="s">
        <v>18017</v>
      </c>
      <c r="M3261" s="1" t="s">
        <v>168</v>
      </c>
      <c r="N3261" s="1" t="s">
        <v>194</v>
      </c>
      <c r="O3261" s="1" t="s">
        <v>18018</v>
      </c>
      <c r="P3261" s="1" t="s">
        <v>18019</v>
      </c>
      <c r="Q3261">
        <v>437</v>
      </c>
      <c r="R3261">
        <v>56</v>
      </c>
      <c r="S3261">
        <v>381</v>
      </c>
      <c r="T3261">
        <v>40</v>
      </c>
      <c r="U3261">
        <v>20</v>
      </c>
      <c r="V3261">
        <v>320</v>
      </c>
      <c r="W3261" s="1" t="s">
        <v>161</v>
      </c>
      <c r="X3261" s="1" t="s">
        <v>162</v>
      </c>
      <c r="Y3261" s="1" t="s">
        <v>54</v>
      </c>
      <c r="Z3261">
        <v>7</v>
      </c>
      <c r="AA3261" s="2">
        <v>45821</v>
      </c>
      <c r="AB3261">
        <v>154705.31</v>
      </c>
      <c r="AC3261">
        <v>224209.35</v>
      </c>
      <c r="AD3261">
        <v>67606220.469999999</v>
      </c>
      <c r="AE3261" s="1" t="s">
        <v>55</v>
      </c>
      <c r="AF3261" s="2">
        <v>46149</v>
      </c>
      <c r="AG3261" s="2">
        <v>45836</v>
      </c>
      <c r="AH3261" s="2"/>
      <c r="AI3261" s="1" t="s">
        <v>410</v>
      </c>
      <c r="AJ3261" s="1" t="s">
        <v>92</v>
      </c>
    </row>
    <row r="3262" spans="1:36">
      <c r="A3262" s="1" t="s">
        <v>18020</v>
      </c>
      <c r="B3262" s="1" t="s">
        <v>18021</v>
      </c>
      <c r="C3262" s="1" t="s">
        <v>18022</v>
      </c>
      <c r="D3262" s="1" t="s">
        <v>2380</v>
      </c>
      <c r="E3262" s="1" t="s">
        <v>62</v>
      </c>
      <c r="F3262" s="1" t="s">
        <v>80</v>
      </c>
      <c r="G3262" s="1" t="s">
        <v>81</v>
      </c>
      <c r="H3262" s="1" t="s">
        <v>43</v>
      </c>
      <c r="I3262" s="1" t="s">
        <v>44</v>
      </c>
      <c r="J3262" t="s">
        <v>45</v>
      </c>
      <c r="K3262" t="s">
        <v>46</v>
      </c>
      <c r="L3262" s="1" t="s">
        <v>18023</v>
      </c>
      <c r="M3262" s="1" t="s">
        <v>48</v>
      </c>
      <c r="N3262" s="1" t="s">
        <v>49</v>
      </c>
      <c r="O3262" s="1" t="s">
        <v>18024</v>
      </c>
      <c r="P3262" s="1" t="s">
        <v>18025</v>
      </c>
      <c r="Q3262">
        <v>6</v>
      </c>
      <c r="R3262">
        <v>2</v>
      </c>
      <c r="S3262">
        <v>4</v>
      </c>
      <c r="T3262">
        <v>40</v>
      </c>
      <c r="U3262">
        <v>20</v>
      </c>
      <c r="V3262">
        <v>240</v>
      </c>
      <c r="W3262" s="1" t="s">
        <v>151</v>
      </c>
      <c r="X3262" s="1" t="s">
        <v>152</v>
      </c>
      <c r="Y3262" s="1" t="s">
        <v>153</v>
      </c>
      <c r="Z3262">
        <v>34</v>
      </c>
      <c r="AA3262" s="2">
        <v>46019</v>
      </c>
      <c r="AB3262">
        <v>1077453.02</v>
      </c>
      <c r="AC3262">
        <v>1598826.95</v>
      </c>
      <c r="AD3262">
        <v>6464718.1200000001</v>
      </c>
      <c r="AE3262" s="1" t="s">
        <v>55</v>
      </c>
      <c r="AF3262" s="2">
        <v>46159</v>
      </c>
      <c r="AG3262" s="2">
        <v>46023</v>
      </c>
      <c r="AH3262" s="2"/>
      <c r="AI3262" s="1" t="s">
        <v>129</v>
      </c>
      <c r="AJ3262" s="1" t="s">
        <v>57</v>
      </c>
    </row>
    <row r="3263" spans="1:36">
      <c r="A3263" s="1" t="s">
        <v>18026</v>
      </c>
      <c r="B3263" s="1" t="s">
        <v>18027</v>
      </c>
      <c r="C3263" s="1" t="s">
        <v>18028</v>
      </c>
      <c r="D3263" s="1" t="s">
        <v>1515</v>
      </c>
      <c r="E3263" s="1" t="s">
        <v>62</v>
      </c>
      <c r="F3263" s="1" t="s">
        <v>217</v>
      </c>
      <c r="G3263" s="1" t="s">
        <v>487</v>
      </c>
      <c r="H3263" s="1" t="s">
        <v>43</v>
      </c>
      <c r="I3263" s="1" t="s">
        <v>44</v>
      </c>
      <c r="J3263" t="s">
        <v>45</v>
      </c>
      <c r="K3263" t="s">
        <v>46</v>
      </c>
      <c r="L3263" s="1" t="s">
        <v>2496</v>
      </c>
      <c r="M3263" s="1" t="s">
        <v>139</v>
      </c>
      <c r="N3263" s="1" t="s">
        <v>101</v>
      </c>
      <c r="O3263" s="1" t="s">
        <v>18029</v>
      </c>
      <c r="P3263" s="1" t="s">
        <v>18030</v>
      </c>
      <c r="Q3263">
        <v>0</v>
      </c>
      <c r="R3263">
        <v>0</v>
      </c>
      <c r="S3263">
        <v>0</v>
      </c>
      <c r="T3263">
        <v>100</v>
      </c>
      <c r="U3263">
        <v>40</v>
      </c>
      <c r="V3263">
        <v>500</v>
      </c>
      <c r="W3263" s="1" t="s">
        <v>259</v>
      </c>
      <c r="X3263" s="1" t="s">
        <v>260</v>
      </c>
      <c r="Y3263" s="1" t="s">
        <v>54</v>
      </c>
      <c r="Z3263">
        <v>7</v>
      </c>
      <c r="AA3263" s="2">
        <v>46079</v>
      </c>
      <c r="AB3263">
        <v>250324.05</v>
      </c>
      <c r="AC3263">
        <v>381015.75</v>
      </c>
      <c r="AD3263">
        <v>0</v>
      </c>
      <c r="AE3263" s="1" t="s">
        <v>55</v>
      </c>
      <c r="AF3263" s="2">
        <v>46143</v>
      </c>
      <c r="AG3263" s="2">
        <v>46091</v>
      </c>
      <c r="AH3263" s="2"/>
      <c r="AI3263" s="1" t="s">
        <v>56</v>
      </c>
      <c r="AJ3263" s="1" t="s">
        <v>57</v>
      </c>
    </row>
    <row r="3264" spans="1:36">
      <c r="A3264" s="1" t="s">
        <v>18031</v>
      </c>
      <c r="B3264" s="1" t="s">
        <v>18032</v>
      </c>
      <c r="C3264" s="1" t="s">
        <v>18033</v>
      </c>
      <c r="D3264" s="1" t="s">
        <v>1665</v>
      </c>
      <c r="E3264" s="1" t="s">
        <v>978</v>
      </c>
      <c r="F3264" s="1" t="s">
        <v>97</v>
      </c>
      <c r="G3264" s="1" t="s">
        <v>715</v>
      </c>
      <c r="H3264" s="1" t="s">
        <v>43</v>
      </c>
      <c r="I3264" s="1" t="s">
        <v>201</v>
      </c>
      <c r="J3264" t="s">
        <v>82</v>
      </c>
      <c r="K3264" t="s">
        <v>83</v>
      </c>
      <c r="L3264" s="1" t="s">
        <v>18034</v>
      </c>
      <c r="M3264" s="1" t="s">
        <v>85</v>
      </c>
      <c r="N3264" s="1" t="s">
        <v>278</v>
      </c>
      <c r="O3264" s="1" t="s">
        <v>18035</v>
      </c>
      <c r="P3264" s="1" t="s">
        <v>18036</v>
      </c>
      <c r="Q3264">
        <v>65</v>
      </c>
      <c r="R3264">
        <v>13</v>
      </c>
      <c r="S3264">
        <v>52</v>
      </c>
      <c r="T3264">
        <v>30</v>
      </c>
      <c r="U3264">
        <v>12</v>
      </c>
      <c r="V3264">
        <v>240</v>
      </c>
      <c r="W3264" s="1" t="s">
        <v>151</v>
      </c>
      <c r="X3264" s="1" t="s">
        <v>152</v>
      </c>
      <c r="Y3264" s="1" t="s">
        <v>153</v>
      </c>
      <c r="Z3264">
        <v>36</v>
      </c>
      <c r="AA3264" s="2">
        <v>46018</v>
      </c>
      <c r="AB3264">
        <v>90811.03</v>
      </c>
      <c r="AC3264">
        <v>114464.64</v>
      </c>
      <c r="AD3264">
        <v>5902716.9500000002</v>
      </c>
      <c r="AE3264" s="1" t="s">
        <v>55</v>
      </c>
      <c r="AF3264" s="2">
        <v>46196</v>
      </c>
      <c r="AG3264" s="2">
        <v>46027</v>
      </c>
      <c r="AH3264" s="2"/>
      <c r="AI3264" s="1" t="s">
        <v>91</v>
      </c>
      <c r="AJ3264" s="1" t="s">
        <v>92</v>
      </c>
    </row>
    <row r="3265" spans="1:36">
      <c r="A3265" s="1" t="s">
        <v>18037</v>
      </c>
      <c r="B3265" s="1" t="s">
        <v>18038</v>
      </c>
      <c r="C3265" s="1" t="s">
        <v>18039</v>
      </c>
      <c r="D3265" s="1" t="s">
        <v>433</v>
      </c>
      <c r="E3265" s="1" t="s">
        <v>110</v>
      </c>
      <c r="F3265" s="1" t="s">
        <v>363</v>
      </c>
      <c r="G3265" s="1" t="s">
        <v>495</v>
      </c>
      <c r="H3265" s="1" t="s">
        <v>43</v>
      </c>
      <c r="I3265" s="1" t="s">
        <v>44</v>
      </c>
      <c r="J3265" t="s">
        <v>82</v>
      </c>
      <c r="K3265" t="s">
        <v>83</v>
      </c>
      <c r="L3265" s="1" t="s">
        <v>2573</v>
      </c>
      <c r="M3265" s="1" t="s">
        <v>139</v>
      </c>
      <c r="N3265" s="1" t="s">
        <v>69</v>
      </c>
      <c r="O3265" s="1" t="s">
        <v>1709</v>
      </c>
      <c r="P3265" s="1" t="s">
        <v>18040</v>
      </c>
      <c r="Q3265">
        <v>30</v>
      </c>
      <c r="R3265">
        <v>11</v>
      </c>
      <c r="S3265">
        <v>19</v>
      </c>
      <c r="T3265">
        <v>20</v>
      </c>
      <c r="U3265">
        <v>10</v>
      </c>
      <c r="V3265">
        <v>100</v>
      </c>
      <c r="W3265" s="1" t="s">
        <v>259</v>
      </c>
      <c r="X3265" s="1" t="s">
        <v>260</v>
      </c>
      <c r="Y3265" s="1" t="s">
        <v>54</v>
      </c>
      <c r="Z3265">
        <v>5</v>
      </c>
      <c r="AA3265" s="2">
        <v>45768</v>
      </c>
      <c r="AB3265">
        <v>55824.82</v>
      </c>
      <c r="AC3265">
        <v>78302.720000000001</v>
      </c>
      <c r="AD3265">
        <v>1674744.6</v>
      </c>
      <c r="AE3265" s="1" t="s">
        <v>55</v>
      </c>
      <c r="AF3265" s="2">
        <v>46165</v>
      </c>
      <c r="AG3265" s="2">
        <v>45781</v>
      </c>
      <c r="AH3265" s="2"/>
      <c r="AI3265" s="1" t="s">
        <v>91</v>
      </c>
      <c r="AJ3265" s="1" t="s">
        <v>92</v>
      </c>
    </row>
    <row r="3266" spans="1:36">
      <c r="A3266" s="1" t="s">
        <v>18041</v>
      </c>
      <c r="B3266" s="1" t="s">
        <v>18042</v>
      </c>
      <c r="C3266" s="1" t="s">
        <v>18043</v>
      </c>
      <c r="D3266" s="1" t="s">
        <v>521</v>
      </c>
      <c r="E3266" s="1" t="s">
        <v>243</v>
      </c>
      <c r="F3266" s="1" t="s">
        <v>244</v>
      </c>
      <c r="G3266" s="1" t="s">
        <v>509</v>
      </c>
      <c r="H3266" s="1" t="s">
        <v>43</v>
      </c>
      <c r="I3266" s="1" t="s">
        <v>44</v>
      </c>
      <c r="J3266" t="s">
        <v>82</v>
      </c>
      <c r="K3266" t="s">
        <v>83</v>
      </c>
      <c r="L3266" s="1" t="s">
        <v>9398</v>
      </c>
      <c r="M3266" s="1" t="s">
        <v>139</v>
      </c>
      <c r="N3266" s="1" t="s">
        <v>69</v>
      </c>
      <c r="O3266" s="1" t="s">
        <v>18044</v>
      </c>
      <c r="P3266" s="1" t="s">
        <v>903</v>
      </c>
      <c r="Q3266">
        <v>376</v>
      </c>
      <c r="R3266">
        <v>68</v>
      </c>
      <c r="S3266">
        <v>308</v>
      </c>
      <c r="T3266">
        <v>50</v>
      </c>
      <c r="U3266">
        <v>20</v>
      </c>
      <c r="V3266">
        <v>400</v>
      </c>
      <c r="W3266" s="1" t="s">
        <v>161</v>
      </c>
      <c r="X3266" s="1" t="s">
        <v>162</v>
      </c>
      <c r="Y3266" s="1" t="s">
        <v>54</v>
      </c>
      <c r="Z3266">
        <v>4</v>
      </c>
      <c r="AA3266" s="2">
        <v>45789</v>
      </c>
      <c r="AB3266">
        <v>245777.93</v>
      </c>
      <c r="AC3266">
        <v>301946.46999999997</v>
      </c>
      <c r="AD3266">
        <v>92412501.680000007</v>
      </c>
      <c r="AE3266" s="1" t="s">
        <v>55</v>
      </c>
      <c r="AF3266" s="2">
        <v>46177</v>
      </c>
      <c r="AG3266" s="2">
        <v>45794</v>
      </c>
      <c r="AH3266" s="2"/>
      <c r="AI3266" s="1" t="s">
        <v>91</v>
      </c>
      <c r="AJ3266" s="1" t="s">
        <v>92</v>
      </c>
    </row>
    <row r="3267" spans="1:36">
      <c r="A3267" s="1" t="s">
        <v>18045</v>
      </c>
      <c r="B3267" s="1" t="s">
        <v>18046</v>
      </c>
      <c r="C3267" s="1" t="s">
        <v>18047</v>
      </c>
      <c r="D3267" s="1" t="s">
        <v>39</v>
      </c>
      <c r="E3267" s="1" t="s">
        <v>40</v>
      </c>
      <c r="F3267" s="1" t="s">
        <v>41</v>
      </c>
      <c r="G3267" s="1" t="s">
        <v>786</v>
      </c>
      <c r="H3267" s="1" t="s">
        <v>43</v>
      </c>
      <c r="I3267" s="1" t="s">
        <v>44</v>
      </c>
      <c r="J3267" t="s">
        <v>82</v>
      </c>
      <c r="K3267" t="s">
        <v>83</v>
      </c>
      <c r="L3267" s="1" t="s">
        <v>5315</v>
      </c>
      <c r="M3267" s="1" t="s">
        <v>126</v>
      </c>
      <c r="N3267" s="1" t="s">
        <v>278</v>
      </c>
      <c r="O3267" s="1" t="s">
        <v>18048</v>
      </c>
      <c r="P3267" s="1" t="s">
        <v>18049</v>
      </c>
      <c r="Q3267">
        <v>77</v>
      </c>
      <c r="R3267">
        <v>21</v>
      </c>
      <c r="S3267">
        <v>56</v>
      </c>
      <c r="T3267">
        <v>20</v>
      </c>
      <c r="U3267">
        <v>8</v>
      </c>
      <c r="V3267">
        <v>160</v>
      </c>
      <c r="W3267" s="1" t="s">
        <v>308</v>
      </c>
      <c r="X3267" s="1" t="s">
        <v>309</v>
      </c>
      <c r="Y3267" s="1" t="s">
        <v>74</v>
      </c>
      <c r="Z3267">
        <v>25</v>
      </c>
      <c r="AA3267" s="2">
        <v>46150</v>
      </c>
      <c r="AB3267">
        <v>141076.68</v>
      </c>
      <c r="AC3267">
        <v>165394.79999999999</v>
      </c>
      <c r="AD3267">
        <v>10862904.359999999</v>
      </c>
      <c r="AE3267" s="1" t="s">
        <v>55</v>
      </c>
      <c r="AF3267" s="2">
        <v>46182</v>
      </c>
      <c r="AG3267" s="2">
        <v>46163</v>
      </c>
      <c r="AH3267" s="2"/>
      <c r="AI3267" s="1" t="s">
        <v>91</v>
      </c>
      <c r="AJ3267" s="1" t="s">
        <v>92</v>
      </c>
    </row>
    <row r="3268" spans="1:36">
      <c r="A3268" s="1" t="s">
        <v>18050</v>
      </c>
      <c r="B3268" s="1" t="s">
        <v>18051</v>
      </c>
      <c r="C3268" s="1" t="s">
        <v>18052</v>
      </c>
      <c r="D3268" s="1" t="s">
        <v>494</v>
      </c>
      <c r="E3268" s="1" t="s">
        <v>79</v>
      </c>
      <c r="F3268" s="1" t="s">
        <v>363</v>
      </c>
      <c r="G3268" s="1" t="s">
        <v>434</v>
      </c>
      <c r="H3268" s="1" t="s">
        <v>43</v>
      </c>
      <c r="I3268" s="1" t="s">
        <v>44</v>
      </c>
      <c r="J3268" t="s">
        <v>65</v>
      </c>
      <c r="K3268" t="s">
        <v>66</v>
      </c>
      <c r="L3268" s="1" t="s">
        <v>9979</v>
      </c>
      <c r="M3268" s="1" t="s">
        <v>139</v>
      </c>
      <c r="N3268" s="1" t="s">
        <v>203</v>
      </c>
      <c r="O3268" s="1" t="s">
        <v>18053</v>
      </c>
      <c r="P3268" s="1" t="s">
        <v>18054</v>
      </c>
      <c r="Q3268">
        <v>251</v>
      </c>
      <c r="R3268">
        <v>44</v>
      </c>
      <c r="S3268">
        <v>207</v>
      </c>
      <c r="T3268">
        <v>40</v>
      </c>
      <c r="U3268">
        <v>20</v>
      </c>
      <c r="V3268">
        <v>320</v>
      </c>
      <c r="W3268" s="1" t="s">
        <v>181</v>
      </c>
      <c r="X3268" s="1" t="s">
        <v>182</v>
      </c>
      <c r="Y3268" s="1" t="s">
        <v>54</v>
      </c>
      <c r="Z3268">
        <v>11</v>
      </c>
      <c r="AA3268" s="2">
        <v>45802</v>
      </c>
      <c r="AB3268">
        <v>49970.41</v>
      </c>
      <c r="AC3268">
        <v>60467.41</v>
      </c>
      <c r="AD3268">
        <v>12542572.91</v>
      </c>
      <c r="AE3268" s="1" t="s">
        <v>55</v>
      </c>
      <c r="AF3268" s="2">
        <v>46171</v>
      </c>
      <c r="AG3268" s="2">
        <v>45803</v>
      </c>
      <c r="AH3268" s="2"/>
      <c r="AI3268" s="1" t="s">
        <v>91</v>
      </c>
      <c r="AJ3268" s="1" t="s">
        <v>92</v>
      </c>
    </row>
    <row r="3269" spans="1:36">
      <c r="A3269" s="1" t="s">
        <v>18055</v>
      </c>
      <c r="B3269" s="1" t="s">
        <v>18056</v>
      </c>
      <c r="C3269" s="1" t="s">
        <v>18057</v>
      </c>
      <c r="D3269" s="1" t="s">
        <v>378</v>
      </c>
      <c r="E3269" s="1" t="s">
        <v>110</v>
      </c>
      <c r="F3269" s="1" t="s">
        <v>63</v>
      </c>
      <c r="G3269" s="1" t="s">
        <v>384</v>
      </c>
      <c r="H3269" s="1" t="s">
        <v>43</v>
      </c>
      <c r="I3269" s="1" t="s">
        <v>44</v>
      </c>
      <c r="J3269" t="s">
        <v>45</v>
      </c>
      <c r="K3269" t="s">
        <v>46</v>
      </c>
      <c r="L3269" s="1" t="s">
        <v>18058</v>
      </c>
      <c r="M3269" s="1" t="s">
        <v>68</v>
      </c>
      <c r="N3269" s="1" t="s">
        <v>203</v>
      </c>
      <c r="O3269" s="1" t="s">
        <v>18059</v>
      </c>
      <c r="P3269" s="1" t="s">
        <v>18060</v>
      </c>
      <c r="Q3269">
        <v>5</v>
      </c>
      <c r="R3269">
        <v>0</v>
      </c>
      <c r="S3269">
        <v>5</v>
      </c>
      <c r="T3269">
        <v>25</v>
      </c>
      <c r="U3269">
        <v>7</v>
      </c>
      <c r="V3269">
        <v>250</v>
      </c>
      <c r="W3269" s="1" t="s">
        <v>249</v>
      </c>
      <c r="X3269" s="1" t="s">
        <v>375</v>
      </c>
      <c r="Y3269" s="1" t="s">
        <v>54</v>
      </c>
      <c r="Z3269">
        <v>6</v>
      </c>
      <c r="AA3269" s="2">
        <v>45883</v>
      </c>
      <c r="AB3269">
        <v>62460.25</v>
      </c>
      <c r="AC3269">
        <v>80125.42</v>
      </c>
      <c r="AD3269">
        <v>312301.25</v>
      </c>
      <c r="AE3269" s="1" t="s">
        <v>55</v>
      </c>
      <c r="AF3269" s="2">
        <v>46196</v>
      </c>
      <c r="AG3269" s="2">
        <v>45888</v>
      </c>
      <c r="AH3269" s="2">
        <v>46378</v>
      </c>
      <c r="AI3269" s="1" t="s">
        <v>129</v>
      </c>
      <c r="AJ3269" s="1" t="s">
        <v>57</v>
      </c>
    </row>
    <row r="3270" spans="1:36">
      <c r="A3270" s="1" t="s">
        <v>18061</v>
      </c>
      <c r="B3270" s="1" t="s">
        <v>18062</v>
      </c>
      <c r="C3270" s="1" t="s">
        <v>18063</v>
      </c>
      <c r="D3270" s="1" t="s">
        <v>433</v>
      </c>
      <c r="E3270" s="1" t="s">
        <v>110</v>
      </c>
      <c r="F3270" s="1" t="s">
        <v>363</v>
      </c>
      <c r="G3270" s="1" t="s">
        <v>364</v>
      </c>
      <c r="H3270" s="1" t="s">
        <v>43</v>
      </c>
      <c r="I3270" s="1" t="s">
        <v>44</v>
      </c>
      <c r="J3270" t="s">
        <v>82</v>
      </c>
      <c r="K3270" t="s">
        <v>83</v>
      </c>
      <c r="L3270" s="1" t="s">
        <v>10902</v>
      </c>
      <c r="M3270" s="1" t="s">
        <v>114</v>
      </c>
      <c r="N3270" s="1" t="s">
        <v>178</v>
      </c>
      <c r="O3270" s="1" t="s">
        <v>18064</v>
      </c>
      <c r="P3270" s="1" t="s">
        <v>18065</v>
      </c>
      <c r="Q3270">
        <v>250</v>
      </c>
      <c r="R3270">
        <v>21</v>
      </c>
      <c r="S3270">
        <v>229</v>
      </c>
      <c r="T3270">
        <v>50</v>
      </c>
      <c r="U3270">
        <v>20</v>
      </c>
      <c r="V3270">
        <v>250</v>
      </c>
      <c r="W3270" s="1" t="s">
        <v>308</v>
      </c>
      <c r="X3270" s="1" t="s">
        <v>309</v>
      </c>
      <c r="Y3270" s="1" t="s">
        <v>74</v>
      </c>
      <c r="Z3270">
        <v>21</v>
      </c>
      <c r="AA3270" s="2">
        <v>45856</v>
      </c>
      <c r="AB3270">
        <v>60362.64</v>
      </c>
      <c r="AC3270">
        <v>90236.44</v>
      </c>
      <c r="AD3270">
        <v>15090660</v>
      </c>
      <c r="AE3270" s="1" t="s">
        <v>55</v>
      </c>
      <c r="AF3270" s="2">
        <v>46179</v>
      </c>
      <c r="AG3270" s="2">
        <v>45868</v>
      </c>
      <c r="AH3270" s="2"/>
      <c r="AI3270" s="1" t="s">
        <v>91</v>
      </c>
      <c r="AJ3270" s="1" t="s">
        <v>92</v>
      </c>
    </row>
    <row r="3271" spans="1:36">
      <c r="A3271" s="1" t="s">
        <v>18066</v>
      </c>
      <c r="B3271" s="1" t="s">
        <v>18067</v>
      </c>
      <c r="C3271" s="1" t="s">
        <v>18068</v>
      </c>
      <c r="D3271" s="1" t="s">
        <v>371</v>
      </c>
      <c r="E3271" s="1" t="s">
        <v>62</v>
      </c>
      <c r="F3271" s="1" t="s">
        <v>111</v>
      </c>
      <c r="G3271" s="1" t="s">
        <v>187</v>
      </c>
      <c r="H3271" s="1" t="s">
        <v>43</v>
      </c>
      <c r="I3271" s="1" t="s">
        <v>44</v>
      </c>
      <c r="J3271" t="s">
        <v>45</v>
      </c>
      <c r="K3271" t="s">
        <v>46</v>
      </c>
      <c r="L3271" s="1" t="s">
        <v>9103</v>
      </c>
      <c r="M3271" s="1" t="s">
        <v>114</v>
      </c>
      <c r="N3271" s="1" t="s">
        <v>278</v>
      </c>
      <c r="O3271" s="1" t="s">
        <v>18069</v>
      </c>
      <c r="P3271" s="1" t="s">
        <v>351</v>
      </c>
      <c r="Q3271">
        <v>7</v>
      </c>
      <c r="R3271">
        <v>0</v>
      </c>
      <c r="S3271">
        <v>7</v>
      </c>
      <c r="T3271">
        <v>50</v>
      </c>
      <c r="U3271">
        <v>25</v>
      </c>
      <c r="V3271">
        <v>400</v>
      </c>
      <c r="W3271" s="1" t="s">
        <v>72</v>
      </c>
      <c r="X3271" s="1" t="s">
        <v>73</v>
      </c>
      <c r="Y3271" s="1" t="s">
        <v>74</v>
      </c>
      <c r="Z3271">
        <v>20</v>
      </c>
      <c r="AA3271" s="2">
        <v>45904</v>
      </c>
      <c r="AB3271">
        <v>182516.44</v>
      </c>
      <c r="AC3271">
        <v>254413.48</v>
      </c>
      <c r="AD3271">
        <v>1277615.08</v>
      </c>
      <c r="AE3271" s="1" t="s">
        <v>55</v>
      </c>
      <c r="AF3271" s="2">
        <v>46197</v>
      </c>
      <c r="AG3271" s="2">
        <v>45917</v>
      </c>
      <c r="AH3271" s="2"/>
      <c r="AI3271" s="1" t="s">
        <v>129</v>
      </c>
      <c r="AJ3271" s="1" t="s">
        <v>57</v>
      </c>
    </row>
    <row r="3272" spans="1:36">
      <c r="A3272" s="1" t="s">
        <v>18070</v>
      </c>
      <c r="B3272" s="1" t="s">
        <v>18071</v>
      </c>
      <c r="C3272" s="1" t="s">
        <v>18072</v>
      </c>
      <c r="D3272" s="1" t="s">
        <v>426</v>
      </c>
      <c r="E3272" s="1" t="s">
        <v>146</v>
      </c>
      <c r="F3272" s="1" t="s">
        <v>266</v>
      </c>
      <c r="G3272" s="1" t="s">
        <v>276</v>
      </c>
      <c r="H3272" s="1" t="s">
        <v>43</v>
      </c>
      <c r="I3272" s="1" t="s">
        <v>44</v>
      </c>
      <c r="J3272" t="s">
        <v>65</v>
      </c>
      <c r="K3272" t="s">
        <v>66</v>
      </c>
      <c r="L3272" s="1" t="s">
        <v>2643</v>
      </c>
      <c r="M3272" s="1" t="s">
        <v>68</v>
      </c>
      <c r="N3272" s="1" t="s">
        <v>49</v>
      </c>
      <c r="O3272" s="1" t="s">
        <v>18073</v>
      </c>
      <c r="P3272" s="1" t="s">
        <v>18074</v>
      </c>
      <c r="Q3272">
        <v>6</v>
      </c>
      <c r="R3272">
        <v>1</v>
      </c>
      <c r="S3272">
        <v>5</v>
      </c>
      <c r="U3272">
        <v>22</v>
      </c>
      <c r="V3272">
        <v>300</v>
      </c>
      <c r="W3272" s="1" t="s">
        <v>52</v>
      </c>
      <c r="X3272" s="1" t="s">
        <v>53</v>
      </c>
      <c r="Y3272" s="1" t="s">
        <v>54</v>
      </c>
      <c r="Z3272">
        <v>3</v>
      </c>
      <c r="AA3272" s="2">
        <v>45817</v>
      </c>
      <c r="AB3272">
        <v>326783.40000000002</v>
      </c>
      <c r="AC3272">
        <v>499806.26</v>
      </c>
      <c r="AD3272">
        <v>1960700.4</v>
      </c>
      <c r="AE3272" s="1" t="s">
        <v>55</v>
      </c>
      <c r="AF3272" s="2">
        <v>46165</v>
      </c>
      <c r="AG3272" s="2">
        <v>45828</v>
      </c>
      <c r="AH3272" s="2"/>
      <c r="AI3272" s="1" t="s">
        <v>129</v>
      </c>
      <c r="AJ3272" s="1" t="s">
        <v>57</v>
      </c>
    </row>
    <row r="3273" spans="1:36">
      <c r="A3273" s="1" t="s">
        <v>18075</v>
      </c>
      <c r="B3273" s="1" t="s">
        <v>18076</v>
      </c>
      <c r="C3273" s="1" t="s">
        <v>18077</v>
      </c>
      <c r="D3273" s="1" t="s">
        <v>78</v>
      </c>
      <c r="E3273" s="1" t="s">
        <v>79</v>
      </c>
      <c r="F3273" s="1" t="s">
        <v>80</v>
      </c>
      <c r="G3273" s="1" t="s">
        <v>285</v>
      </c>
      <c r="H3273" s="1" t="s">
        <v>43</v>
      </c>
      <c r="I3273" s="1" t="s">
        <v>44</v>
      </c>
      <c r="J3273" t="s">
        <v>82</v>
      </c>
      <c r="K3273" t="s">
        <v>83</v>
      </c>
      <c r="L3273" s="1" t="s">
        <v>10498</v>
      </c>
      <c r="M3273" s="1" t="s">
        <v>100</v>
      </c>
      <c r="N3273" s="1" t="s">
        <v>101</v>
      </c>
      <c r="O3273" s="1" t="s">
        <v>18078</v>
      </c>
      <c r="P3273" s="1" t="s">
        <v>18079</v>
      </c>
      <c r="Q3273">
        <v>433</v>
      </c>
      <c r="R3273">
        <v>95</v>
      </c>
      <c r="S3273">
        <v>338</v>
      </c>
      <c r="T3273">
        <v>60</v>
      </c>
      <c r="U3273">
        <v>30</v>
      </c>
      <c r="V3273">
        <v>600</v>
      </c>
      <c r="W3273" s="1" t="s">
        <v>308</v>
      </c>
      <c r="X3273" s="1" t="s">
        <v>309</v>
      </c>
      <c r="Y3273" s="1" t="s">
        <v>74</v>
      </c>
      <c r="Z3273">
        <v>22</v>
      </c>
      <c r="AA3273" s="2">
        <v>46129</v>
      </c>
      <c r="AB3273">
        <v>779207.87</v>
      </c>
      <c r="AC3273">
        <v>1001552.39</v>
      </c>
      <c r="AD3273">
        <v>337397007.69999999</v>
      </c>
      <c r="AE3273" s="1" t="s">
        <v>55</v>
      </c>
      <c r="AF3273" s="2">
        <v>46162</v>
      </c>
      <c r="AG3273" s="2">
        <v>46142</v>
      </c>
      <c r="AH3273" s="2"/>
      <c r="AI3273" s="1" t="s">
        <v>91</v>
      </c>
      <c r="AJ3273" s="1" t="s">
        <v>92</v>
      </c>
    </row>
    <row r="3274" spans="1:36">
      <c r="A3274" s="1" t="s">
        <v>18080</v>
      </c>
      <c r="B3274" s="1" t="s">
        <v>18081</v>
      </c>
      <c r="C3274" s="1" t="s">
        <v>18082</v>
      </c>
      <c r="D3274" s="1" t="s">
        <v>426</v>
      </c>
      <c r="E3274" s="1" t="s">
        <v>146</v>
      </c>
      <c r="F3274" s="1" t="s">
        <v>266</v>
      </c>
      <c r="G3274" s="1" t="s">
        <v>276</v>
      </c>
      <c r="H3274" s="1" t="s">
        <v>43</v>
      </c>
      <c r="I3274" s="1" t="s">
        <v>201</v>
      </c>
      <c r="J3274" t="s">
        <v>45</v>
      </c>
      <c r="K3274" t="s">
        <v>46</v>
      </c>
      <c r="L3274" s="1" t="s">
        <v>16221</v>
      </c>
      <c r="M3274" s="1" t="s">
        <v>100</v>
      </c>
      <c r="N3274" s="1" t="s">
        <v>69</v>
      </c>
      <c r="O3274" s="1" t="s">
        <v>18083</v>
      </c>
      <c r="P3274" s="1" t="s">
        <v>18084</v>
      </c>
      <c r="Q3274">
        <v>93</v>
      </c>
      <c r="R3274">
        <v>27</v>
      </c>
      <c r="S3274">
        <v>66</v>
      </c>
      <c r="U3274">
        <v>12</v>
      </c>
      <c r="V3274">
        <v>125</v>
      </c>
      <c r="W3274" s="1" t="s">
        <v>52</v>
      </c>
      <c r="X3274" s="1" t="s">
        <v>53</v>
      </c>
      <c r="Y3274" s="1" t="s">
        <v>54</v>
      </c>
      <c r="Z3274">
        <v>5</v>
      </c>
      <c r="AA3274" s="2">
        <v>45777</v>
      </c>
      <c r="AB3274">
        <v>274745.19</v>
      </c>
      <c r="AC3274">
        <v>402331.09</v>
      </c>
      <c r="AD3274">
        <v>25551302.670000002</v>
      </c>
      <c r="AE3274" s="1" t="s">
        <v>55</v>
      </c>
      <c r="AF3274" s="2">
        <v>46181</v>
      </c>
      <c r="AG3274" s="2">
        <v>45779</v>
      </c>
      <c r="AH3274" s="2"/>
      <c r="AI3274" s="1" t="s">
        <v>91</v>
      </c>
      <c r="AJ3274" s="1" t="s">
        <v>92</v>
      </c>
    </row>
    <row r="3275" spans="1:36">
      <c r="A3275" s="1" t="s">
        <v>18085</v>
      </c>
      <c r="B3275" s="1" t="s">
        <v>18086</v>
      </c>
      <c r="C3275" s="1" t="s">
        <v>18087</v>
      </c>
      <c r="D3275" s="1" t="s">
        <v>96</v>
      </c>
      <c r="E3275" s="1" t="s">
        <v>40</v>
      </c>
      <c r="F3275" s="1" t="s">
        <v>97</v>
      </c>
      <c r="G3275" s="1" t="s">
        <v>1110</v>
      </c>
      <c r="H3275" s="1" t="s">
        <v>43</v>
      </c>
      <c r="I3275" s="1" t="s">
        <v>44</v>
      </c>
      <c r="J3275" t="s">
        <v>82</v>
      </c>
      <c r="K3275" t="s">
        <v>83</v>
      </c>
      <c r="L3275" s="1" t="s">
        <v>9484</v>
      </c>
      <c r="M3275" s="1" t="s">
        <v>85</v>
      </c>
      <c r="N3275" s="1" t="s">
        <v>101</v>
      </c>
      <c r="O3275" s="1" t="s">
        <v>18088</v>
      </c>
      <c r="P3275" s="1" t="s">
        <v>18089</v>
      </c>
      <c r="Q3275">
        <v>21</v>
      </c>
      <c r="R3275">
        <v>0</v>
      </c>
      <c r="S3275">
        <v>21</v>
      </c>
      <c r="T3275">
        <v>10</v>
      </c>
      <c r="U3275">
        <v>3</v>
      </c>
      <c r="V3275">
        <v>60</v>
      </c>
      <c r="W3275" s="1" t="s">
        <v>104</v>
      </c>
      <c r="X3275" s="1" t="s">
        <v>105</v>
      </c>
      <c r="Y3275" s="1" t="s">
        <v>54</v>
      </c>
      <c r="Z3275">
        <v>6</v>
      </c>
      <c r="AA3275" s="2">
        <v>45682</v>
      </c>
      <c r="AB3275">
        <v>213847.39</v>
      </c>
      <c r="AC3275">
        <v>295807.3</v>
      </c>
      <c r="AD3275">
        <v>4490795.1900000004</v>
      </c>
      <c r="AE3275" s="1" t="s">
        <v>55</v>
      </c>
      <c r="AF3275" s="2">
        <v>46187</v>
      </c>
      <c r="AG3275" s="2">
        <v>45696</v>
      </c>
      <c r="AH3275" s="2"/>
      <c r="AI3275" s="1" t="s">
        <v>91</v>
      </c>
      <c r="AJ3275" s="1" t="s">
        <v>92</v>
      </c>
    </row>
    <row r="3276" spans="1:36">
      <c r="A3276" s="1" t="s">
        <v>18090</v>
      </c>
      <c r="B3276" s="1" t="s">
        <v>18091</v>
      </c>
      <c r="C3276" s="1" t="s">
        <v>18092</v>
      </c>
      <c r="D3276" s="1" t="s">
        <v>362</v>
      </c>
      <c r="E3276" s="1" t="s">
        <v>186</v>
      </c>
      <c r="F3276" s="1" t="s">
        <v>363</v>
      </c>
      <c r="G3276" s="1" t="s">
        <v>400</v>
      </c>
      <c r="H3276" s="1" t="s">
        <v>43</v>
      </c>
      <c r="I3276" s="1" t="s">
        <v>44</v>
      </c>
      <c r="J3276" t="s">
        <v>82</v>
      </c>
      <c r="K3276" t="s">
        <v>83</v>
      </c>
      <c r="L3276" s="1" t="s">
        <v>18093</v>
      </c>
      <c r="M3276" s="1" t="s">
        <v>126</v>
      </c>
      <c r="N3276" s="1" t="s">
        <v>115</v>
      </c>
      <c r="O3276" s="1" t="s">
        <v>18094</v>
      </c>
      <c r="P3276" s="1" t="s">
        <v>18095</v>
      </c>
      <c r="Q3276">
        <v>14</v>
      </c>
      <c r="R3276">
        <v>4</v>
      </c>
      <c r="S3276">
        <v>10</v>
      </c>
      <c r="T3276">
        <v>15</v>
      </c>
      <c r="U3276">
        <v>6</v>
      </c>
      <c r="V3276">
        <v>150</v>
      </c>
      <c r="W3276" s="1" t="s">
        <v>161</v>
      </c>
      <c r="X3276" s="1" t="s">
        <v>162</v>
      </c>
      <c r="Y3276" s="1" t="s">
        <v>54</v>
      </c>
      <c r="Z3276">
        <v>4</v>
      </c>
      <c r="AA3276" s="2">
        <v>45671</v>
      </c>
      <c r="AB3276">
        <v>45907.86</v>
      </c>
      <c r="AC3276">
        <v>64414.6</v>
      </c>
      <c r="AD3276">
        <v>642710.04</v>
      </c>
      <c r="AE3276" s="1" t="s">
        <v>55</v>
      </c>
      <c r="AF3276" s="2">
        <v>46143</v>
      </c>
      <c r="AG3276" s="2">
        <v>45677</v>
      </c>
      <c r="AH3276" s="2"/>
      <c r="AI3276" s="1" t="s">
        <v>129</v>
      </c>
      <c r="AJ3276" s="1" t="s">
        <v>57</v>
      </c>
    </row>
    <row r="3277" spans="1:36">
      <c r="A3277" s="1" t="s">
        <v>18096</v>
      </c>
      <c r="B3277" s="1" t="s">
        <v>18097</v>
      </c>
      <c r="C3277" s="1" t="s">
        <v>18098</v>
      </c>
      <c r="D3277" s="1" t="s">
        <v>636</v>
      </c>
      <c r="E3277" s="1" t="s">
        <v>134</v>
      </c>
      <c r="F3277" s="1" t="s">
        <v>217</v>
      </c>
      <c r="G3277" s="1" t="s">
        <v>255</v>
      </c>
      <c r="H3277" s="1" t="s">
        <v>43</v>
      </c>
      <c r="I3277" s="1" t="s">
        <v>44</v>
      </c>
      <c r="J3277" t="s">
        <v>45</v>
      </c>
      <c r="K3277" t="s">
        <v>46</v>
      </c>
      <c r="L3277" s="1" t="s">
        <v>7673</v>
      </c>
      <c r="M3277" s="1" t="s">
        <v>168</v>
      </c>
      <c r="N3277" s="1" t="s">
        <v>203</v>
      </c>
      <c r="O3277" s="1" t="s">
        <v>18099</v>
      </c>
      <c r="P3277" s="1" t="s">
        <v>18100</v>
      </c>
      <c r="Q3277">
        <v>918</v>
      </c>
      <c r="R3277">
        <v>308</v>
      </c>
      <c r="S3277">
        <v>610</v>
      </c>
      <c r="T3277">
        <v>75</v>
      </c>
      <c r="U3277">
        <v>37</v>
      </c>
      <c r="V3277">
        <v>750</v>
      </c>
      <c r="W3277" s="1" t="s">
        <v>259</v>
      </c>
      <c r="X3277" s="1" t="s">
        <v>260</v>
      </c>
      <c r="Y3277" s="1" t="s">
        <v>54</v>
      </c>
      <c r="Z3277">
        <v>10</v>
      </c>
      <c r="AA3277" s="2">
        <v>45876</v>
      </c>
      <c r="AB3277">
        <v>127347.33</v>
      </c>
      <c r="AC3277">
        <v>172353.4</v>
      </c>
      <c r="AD3277">
        <v>116904848.90000001</v>
      </c>
      <c r="AE3277" s="1" t="s">
        <v>55</v>
      </c>
      <c r="AF3277" s="2">
        <v>46196</v>
      </c>
      <c r="AG3277" s="2">
        <v>45884</v>
      </c>
      <c r="AH3277" s="2"/>
      <c r="AI3277" s="1" t="s">
        <v>410</v>
      </c>
      <c r="AJ3277" s="1" t="s">
        <v>92</v>
      </c>
    </row>
    <row r="3278" spans="1:36">
      <c r="A3278" s="1" t="s">
        <v>18101</v>
      </c>
      <c r="B3278" s="1" t="s">
        <v>18102</v>
      </c>
      <c r="C3278" s="1" t="s">
        <v>18103</v>
      </c>
      <c r="D3278" s="1" t="s">
        <v>907</v>
      </c>
      <c r="E3278" s="1" t="s">
        <v>79</v>
      </c>
      <c r="F3278" s="1" t="s">
        <v>363</v>
      </c>
      <c r="G3278" s="1" t="s">
        <v>364</v>
      </c>
      <c r="H3278" s="1" t="s">
        <v>43</v>
      </c>
      <c r="I3278" s="1" t="s">
        <v>44</v>
      </c>
      <c r="J3278" t="s">
        <v>82</v>
      </c>
      <c r="K3278" t="s">
        <v>83</v>
      </c>
      <c r="L3278" s="1" t="s">
        <v>18104</v>
      </c>
      <c r="M3278" s="1" t="s">
        <v>126</v>
      </c>
      <c r="N3278" s="1" t="s">
        <v>236</v>
      </c>
      <c r="O3278" s="1" t="s">
        <v>18105</v>
      </c>
      <c r="P3278" s="1" t="s">
        <v>658</v>
      </c>
      <c r="Q3278">
        <v>13</v>
      </c>
      <c r="R3278">
        <v>1</v>
      </c>
      <c r="S3278">
        <v>12</v>
      </c>
      <c r="T3278">
        <v>15</v>
      </c>
      <c r="U3278">
        <v>7</v>
      </c>
      <c r="V3278">
        <v>120</v>
      </c>
      <c r="W3278" s="1" t="s">
        <v>151</v>
      </c>
      <c r="X3278" s="1" t="s">
        <v>152</v>
      </c>
      <c r="Y3278" s="1" t="s">
        <v>153</v>
      </c>
      <c r="Z3278">
        <v>34</v>
      </c>
      <c r="AA3278" s="2">
        <v>45817</v>
      </c>
      <c r="AB3278">
        <v>8055.55</v>
      </c>
      <c r="AC3278">
        <v>11147.45</v>
      </c>
      <c r="AD3278">
        <v>104722.15</v>
      </c>
      <c r="AE3278" s="1" t="s">
        <v>55</v>
      </c>
      <c r="AF3278" s="2">
        <v>46145</v>
      </c>
      <c r="AG3278" s="2">
        <v>45829</v>
      </c>
      <c r="AH3278" s="2"/>
      <c r="AI3278" s="1" t="s">
        <v>129</v>
      </c>
      <c r="AJ3278" s="1" t="s">
        <v>57</v>
      </c>
    </row>
    <row r="3279" spans="1:36">
      <c r="A3279" s="1" t="s">
        <v>18106</v>
      </c>
      <c r="B3279" s="1" t="s">
        <v>18107</v>
      </c>
      <c r="C3279" s="1" t="s">
        <v>18108</v>
      </c>
      <c r="D3279" s="1" t="s">
        <v>564</v>
      </c>
      <c r="E3279" s="1" t="s">
        <v>265</v>
      </c>
      <c r="F3279" s="1" t="s">
        <v>266</v>
      </c>
      <c r="G3279" s="1" t="s">
        <v>313</v>
      </c>
      <c r="H3279" s="1" t="s">
        <v>43</v>
      </c>
      <c r="I3279" s="1" t="s">
        <v>201</v>
      </c>
      <c r="J3279" t="s">
        <v>82</v>
      </c>
      <c r="K3279" t="s">
        <v>83</v>
      </c>
      <c r="L3279" s="1" t="s">
        <v>8556</v>
      </c>
      <c r="M3279" s="1" t="s">
        <v>114</v>
      </c>
      <c r="N3279" s="1" t="s">
        <v>203</v>
      </c>
      <c r="O3279" s="1" t="s">
        <v>18109</v>
      </c>
      <c r="P3279" s="1" t="s">
        <v>18110</v>
      </c>
      <c r="Q3279">
        <v>-1</v>
      </c>
      <c r="R3279">
        <v>22</v>
      </c>
      <c r="S3279">
        <v>53</v>
      </c>
      <c r="T3279">
        <v>40</v>
      </c>
      <c r="U3279">
        <v>16</v>
      </c>
      <c r="V3279">
        <v>160</v>
      </c>
      <c r="W3279" s="1" t="s">
        <v>308</v>
      </c>
      <c r="X3279" s="1" t="s">
        <v>309</v>
      </c>
      <c r="Y3279" s="1" t="s">
        <v>74</v>
      </c>
      <c r="Z3279">
        <v>20</v>
      </c>
      <c r="AA3279" s="2">
        <v>45729</v>
      </c>
      <c r="AB3279">
        <v>682337.95</v>
      </c>
      <c r="AC3279">
        <v>800403.96</v>
      </c>
      <c r="AD3279">
        <v>51175346.25</v>
      </c>
      <c r="AE3279" s="1" t="s">
        <v>55</v>
      </c>
      <c r="AF3279" s="2">
        <v>46175</v>
      </c>
      <c r="AG3279" s="2">
        <v>45735</v>
      </c>
      <c r="AH3279" s="2"/>
      <c r="AI3279" s="1" t="s">
        <v>91</v>
      </c>
      <c r="AJ3279" s="1" t="s">
        <v>92</v>
      </c>
    </row>
    <row r="3280" spans="1:36">
      <c r="A3280" s="1" t="s">
        <v>18111</v>
      </c>
      <c r="B3280" s="1" t="s">
        <v>18112</v>
      </c>
      <c r="C3280" s="1" t="s">
        <v>18113</v>
      </c>
      <c r="D3280" s="1" t="s">
        <v>185</v>
      </c>
      <c r="E3280" s="1" t="s">
        <v>186</v>
      </c>
      <c r="F3280" s="1" t="s">
        <v>111</v>
      </c>
      <c r="G3280" s="1" t="s">
        <v>187</v>
      </c>
      <c r="H3280" s="1" t="s">
        <v>43</v>
      </c>
      <c r="I3280" s="1" t="s">
        <v>44</v>
      </c>
      <c r="J3280" t="s">
        <v>65</v>
      </c>
      <c r="K3280" t="s">
        <v>66</v>
      </c>
      <c r="L3280" s="1" t="s">
        <v>171</v>
      </c>
      <c r="M3280" s="1" t="s">
        <v>114</v>
      </c>
      <c r="N3280" s="1" t="s">
        <v>236</v>
      </c>
      <c r="O3280" s="1" t="s">
        <v>18114</v>
      </c>
      <c r="P3280" s="1" t="s">
        <v>18115</v>
      </c>
      <c r="Q3280">
        <v>262</v>
      </c>
      <c r="R3280">
        <v>97</v>
      </c>
      <c r="S3280">
        <v>165</v>
      </c>
      <c r="T3280">
        <v>40</v>
      </c>
      <c r="U3280">
        <v>20</v>
      </c>
      <c r="V3280">
        <v>400</v>
      </c>
      <c r="W3280" s="1" t="s">
        <v>181</v>
      </c>
      <c r="X3280" s="1" t="s">
        <v>182</v>
      </c>
      <c r="Y3280" s="1" t="s">
        <v>54</v>
      </c>
      <c r="Z3280">
        <v>9</v>
      </c>
      <c r="AA3280" s="2">
        <v>45668</v>
      </c>
      <c r="AB3280">
        <v>53090.65</v>
      </c>
      <c r="AC3280">
        <v>75173.25</v>
      </c>
      <c r="AD3280">
        <v>13909750.300000001</v>
      </c>
      <c r="AE3280" s="1" t="s">
        <v>55</v>
      </c>
      <c r="AF3280" s="2">
        <v>46179</v>
      </c>
      <c r="AG3280" s="2">
        <v>45681</v>
      </c>
      <c r="AH3280" s="2"/>
      <c r="AI3280" s="1" t="s">
        <v>91</v>
      </c>
      <c r="AJ3280" s="1" t="s">
        <v>92</v>
      </c>
    </row>
    <row r="3281" spans="1:36">
      <c r="A3281" s="1" t="s">
        <v>18116</v>
      </c>
      <c r="B3281" s="1" t="s">
        <v>18117</v>
      </c>
      <c r="C3281" s="1" t="s">
        <v>18118</v>
      </c>
      <c r="D3281" s="1" t="s">
        <v>225</v>
      </c>
      <c r="E3281" s="1" t="s">
        <v>40</v>
      </c>
      <c r="F3281" s="1" t="s">
        <v>123</v>
      </c>
      <c r="G3281" s="1" t="s">
        <v>200</v>
      </c>
      <c r="H3281" s="1" t="s">
        <v>43</v>
      </c>
      <c r="I3281" s="1" t="s">
        <v>44</v>
      </c>
      <c r="J3281" t="s">
        <v>82</v>
      </c>
      <c r="K3281" t="s">
        <v>83</v>
      </c>
      <c r="L3281" s="1" t="s">
        <v>1403</v>
      </c>
      <c r="M3281" s="1" t="s">
        <v>68</v>
      </c>
      <c r="N3281" s="1" t="s">
        <v>194</v>
      </c>
      <c r="O3281" s="1" t="s">
        <v>18119</v>
      </c>
      <c r="P3281" s="1" t="s">
        <v>18120</v>
      </c>
      <c r="Q3281">
        <v>21</v>
      </c>
      <c r="R3281">
        <v>1</v>
      </c>
      <c r="S3281">
        <v>20</v>
      </c>
      <c r="T3281">
        <v>20</v>
      </c>
      <c r="U3281">
        <v>10</v>
      </c>
      <c r="V3281">
        <v>100</v>
      </c>
      <c r="W3281" s="1" t="s">
        <v>88</v>
      </c>
      <c r="X3281" s="1" t="s">
        <v>89</v>
      </c>
      <c r="Y3281" s="1" t="s">
        <v>90</v>
      </c>
      <c r="Z3281">
        <v>29</v>
      </c>
      <c r="AA3281" s="2">
        <v>45904</v>
      </c>
      <c r="AB3281">
        <v>311251.71999999997</v>
      </c>
      <c r="AC3281">
        <v>403578.2</v>
      </c>
      <c r="AD3281">
        <v>6536286.1200000001</v>
      </c>
      <c r="AE3281" s="1" t="s">
        <v>55</v>
      </c>
      <c r="AF3281" s="2">
        <v>46177</v>
      </c>
      <c r="AG3281" s="2">
        <v>45906</v>
      </c>
      <c r="AH3281" s="2"/>
      <c r="AI3281" s="1" t="s">
        <v>91</v>
      </c>
      <c r="AJ3281" s="1" t="s">
        <v>92</v>
      </c>
    </row>
    <row r="3282" spans="1:36">
      <c r="A3282" s="1" t="s">
        <v>18121</v>
      </c>
      <c r="B3282" s="1" t="s">
        <v>18122</v>
      </c>
      <c r="C3282" s="1" t="s">
        <v>18123</v>
      </c>
      <c r="D3282" s="1" t="s">
        <v>348</v>
      </c>
      <c r="E3282" s="1" t="s">
        <v>134</v>
      </c>
      <c r="F3282" s="1" t="s">
        <v>135</v>
      </c>
      <c r="G3282" s="1" t="s">
        <v>166</v>
      </c>
      <c r="H3282" s="1" t="s">
        <v>137</v>
      </c>
      <c r="I3282" s="1" t="s">
        <v>201</v>
      </c>
      <c r="J3282" t="s">
        <v>82</v>
      </c>
      <c r="K3282" t="s">
        <v>83</v>
      </c>
      <c r="L3282" s="1" t="s">
        <v>2836</v>
      </c>
      <c r="M3282" s="1" t="s">
        <v>114</v>
      </c>
      <c r="N3282" s="1" t="s">
        <v>115</v>
      </c>
      <c r="O3282" s="1" t="s">
        <v>18124</v>
      </c>
      <c r="P3282" s="1" t="s">
        <v>18125</v>
      </c>
      <c r="Q3282">
        <v>40</v>
      </c>
      <c r="R3282">
        <v>14</v>
      </c>
      <c r="S3282">
        <v>26</v>
      </c>
      <c r="T3282">
        <v>15</v>
      </c>
      <c r="U3282">
        <v>7</v>
      </c>
      <c r="V3282">
        <v>150</v>
      </c>
      <c r="W3282" s="1" t="s">
        <v>104</v>
      </c>
      <c r="X3282" s="1" t="s">
        <v>105</v>
      </c>
      <c r="Y3282" s="1" t="s">
        <v>54</v>
      </c>
      <c r="Z3282">
        <v>4</v>
      </c>
      <c r="AA3282" s="2">
        <v>46148</v>
      </c>
      <c r="AB3282">
        <v>6135.22</v>
      </c>
      <c r="AC3282">
        <v>7204.43</v>
      </c>
      <c r="AD3282">
        <v>245408.8</v>
      </c>
      <c r="AE3282" s="1" t="s">
        <v>55</v>
      </c>
      <c r="AF3282" s="2">
        <v>46182</v>
      </c>
      <c r="AG3282" s="2">
        <v>46155</v>
      </c>
      <c r="AH3282" s="2">
        <v>46822</v>
      </c>
      <c r="AI3282" s="1" t="s">
        <v>91</v>
      </c>
      <c r="AJ3282" s="1" t="s">
        <v>92</v>
      </c>
    </row>
    <row r="3283" spans="1:36">
      <c r="A3283" s="1" t="s">
        <v>18126</v>
      </c>
      <c r="B3283" s="1" t="s">
        <v>18127</v>
      </c>
      <c r="C3283" s="1" t="s">
        <v>18128</v>
      </c>
      <c r="D3283" s="1" t="s">
        <v>613</v>
      </c>
      <c r="E3283" s="1" t="s">
        <v>40</v>
      </c>
      <c r="F3283" s="1" t="s">
        <v>97</v>
      </c>
      <c r="G3283" s="1" t="s">
        <v>98</v>
      </c>
      <c r="H3283" s="1" t="s">
        <v>43</v>
      </c>
      <c r="I3283" s="1" t="s">
        <v>44</v>
      </c>
      <c r="J3283" t="s">
        <v>82</v>
      </c>
      <c r="K3283" t="s">
        <v>83</v>
      </c>
      <c r="L3283" s="1" t="s">
        <v>17191</v>
      </c>
      <c r="M3283" s="1" t="s">
        <v>48</v>
      </c>
      <c r="N3283" s="1" t="s">
        <v>115</v>
      </c>
      <c r="O3283" s="1" t="s">
        <v>18129</v>
      </c>
      <c r="P3283" s="1" t="s">
        <v>18130</v>
      </c>
      <c r="Q3283">
        <v>430</v>
      </c>
      <c r="R3283">
        <v>25</v>
      </c>
      <c r="S3283">
        <v>405</v>
      </c>
      <c r="T3283">
        <v>40</v>
      </c>
      <c r="U3283">
        <v>16</v>
      </c>
      <c r="V3283">
        <v>320</v>
      </c>
      <c r="W3283" s="1" t="s">
        <v>88</v>
      </c>
      <c r="X3283" s="1" t="s">
        <v>89</v>
      </c>
      <c r="Y3283" s="1" t="s">
        <v>90</v>
      </c>
      <c r="Z3283">
        <v>29</v>
      </c>
      <c r="AA3283" s="2">
        <v>46036</v>
      </c>
      <c r="AB3283">
        <v>77360.320000000007</v>
      </c>
      <c r="AC3283">
        <v>95000.85</v>
      </c>
      <c r="AD3283">
        <v>33264937.600000001</v>
      </c>
      <c r="AE3283" s="1" t="s">
        <v>55</v>
      </c>
      <c r="AF3283" s="2">
        <v>46169</v>
      </c>
      <c r="AG3283" s="2">
        <v>46050</v>
      </c>
      <c r="AH3283" s="2"/>
      <c r="AI3283" s="1" t="s">
        <v>410</v>
      </c>
      <c r="AJ3283" s="1" t="s">
        <v>92</v>
      </c>
    </row>
    <row r="3284" spans="1:36">
      <c r="A3284" s="1" t="s">
        <v>18131</v>
      </c>
      <c r="B3284" s="1" t="s">
        <v>18132</v>
      </c>
      <c r="C3284" s="1" t="s">
        <v>18133</v>
      </c>
      <c r="D3284" s="1" t="s">
        <v>713</v>
      </c>
      <c r="E3284" s="1" t="s">
        <v>714</v>
      </c>
      <c r="F3284" s="1" t="s">
        <v>97</v>
      </c>
      <c r="G3284" s="1" t="s">
        <v>715</v>
      </c>
      <c r="H3284" s="1" t="s">
        <v>43</v>
      </c>
      <c r="I3284" s="1" t="s">
        <v>44</v>
      </c>
      <c r="J3284" t="s">
        <v>65</v>
      </c>
      <c r="K3284" t="s">
        <v>66</v>
      </c>
      <c r="L3284" s="1" t="s">
        <v>14071</v>
      </c>
      <c r="M3284" s="1" t="s">
        <v>168</v>
      </c>
      <c r="N3284" s="1" t="s">
        <v>203</v>
      </c>
      <c r="O3284" s="1" t="s">
        <v>18134</v>
      </c>
      <c r="P3284" s="1" t="s">
        <v>18135</v>
      </c>
      <c r="Q3284">
        <v>33</v>
      </c>
      <c r="R3284">
        <v>3</v>
      </c>
      <c r="S3284">
        <v>30</v>
      </c>
      <c r="T3284">
        <v>20</v>
      </c>
      <c r="U3284">
        <v>10</v>
      </c>
      <c r="V3284">
        <v>80</v>
      </c>
      <c r="W3284" s="1" t="s">
        <v>72</v>
      </c>
      <c r="X3284" s="1" t="s">
        <v>73</v>
      </c>
      <c r="Y3284" s="1" t="s">
        <v>74</v>
      </c>
      <c r="Z3284">
        <v>18</v>
      </c>
      <c r="AA3284" s="2">
        <v>45856</v>
      </c>
      <c r="AB3284">
        <v>168531.93</v>
      </c>
      <c r="AC3284">
        <v>254023.81</v>
      </c>
      <c r="AD3284">
        <v>5561553.6900000004</v>
      </c>
      <c r="AE3284" s="1" t="s">
        <v>55</v>
      </c>
      <c r="AF3284" s="2">
        <v>46190</v>
      </c>
      <c r="AG3284" s="2">
        <v>45862</v>
      </c>
      <c r="AH3284" s="2"/>
      <c r="AI3284" s="1" t="s">
        <v>91</v>
      </c>
      <c r="AJ3284" s="1" t="s">
        <v>92</v>
      </c>
    </row>
    <row r="3285" spans="1:36">
      <c r="A3285" s="1" t="s">
        <v>18136</v>
      </c>
      <c r="B3285" s="1" t="s">
        <v>18137</v>
      </c>
      <c r="C3285" s="1" t="s">
        <v>18138</v>
      </c>
      <c r="D3285" s="1" t="s">
        <v>1678</v>
      </c>
      <c r="E3285" s="1" t="s">
        <v>335</v>
      </c>
      <c r="F3285" s="1" t="s">
        <v>97</v>
      </c>
      <c r="G3285" s="1" t="s">
        <v>614</v>
      </c>
      <c r="H3285" s="1" t="s">
        <v>43</v>
      </c>
      <c r="I3285" s="1" t="s">
        <v>44</v>
      </c>
      <c r="J3285" t="s">
        <v>65</v>
      </c>
      <c r="K3285" t="s">
        <v>66</v>
      </c>
      <c r="L3285" s="1" t="s">
        <v>5331</v>
      </c>
      <c r="M3285" s="1" t="s">
        <v>48</v>
      </c>
      <c r="N3285" s="1" t="s">
        <v>101</v>
      </c>
      <c r="O3285" s="1" t="s">
        <v>18139</v>
      </c>
      <c r="P3285" s="1" t="s">
        <v>18140</v>
      </c>
      <c r="Q3285">
        <v>514</v>
      </c>
      <c r="R3285">
        <v>13</v>
      </c>
      <c r="S3285">
        <v>501</v>
      </c>
      <c r="T3285">
        <v>75</v>
      </c>
      <c r="U3285">
        <v>22</v>
      </c>
      <c r="V3285">
        <v>600</v>
      </c>
      <c r="W3285" s="1" t="s">
        <v>444</v>
      </c>
      <c r="X3285" s="1" t="s">
        <v>445</v>
      </c>
      <c r="Y3285" s="1" t="s">
        <v>74</v>
      </c>
      <c r="Z3285">
        <v>21</v>
      </c>
      <c r="AA3285" s="2"/>
      <c r="AB3285">
        <v>194982.63</v>
      </c>
      <c r="AC3285">
        <v>279724.78999999998</v>
      </c>
      <c r="AD3285">
        <v>100221071.8</v>
      </c>
      <c r="AE3285" s="1" t="s">
        <v>55</v>
      </c>
      <c r="AF3285" s="2">
        <v>46180</v>
      </c>
      <c r="AG3285" s="2">
        <v>45887</v>
      </c>
      <c r="AH3285" s="2"/>
      <c r="AI3285" s="1" t="s">
        <v>91</v>
      </c>
      <c r="AJ3285" s="1" t="s">
        <v>92</v>
      </c>
    </row>
    <row r="3286" spans="1:36">
      <c r="A3286" s="1" t="s">
        <v>18141</v>
      </c>
      <c r="B3286" s="1" t="s">
        <v>18142</v>
      </c>
      <c r="C3286" s="1" t="s">
        <v>18143</v>
      </c>
      <c r="D3286" s="1" t="s">
        <v>61</v>
      </c>
      <c r="E3286" s="1" t="s">
        <v>62</v>
      </c>
      <c r="F3286" s="1" t="s">
        <v>63</v>
      </c>
      <c r="G3286" s="1" t="s">
        <v>304</v>
      </c>
      <c r="H3286" s="1" t="s">
        <v>43</v>
      </c>
      <c r="I3286" s="1" t="s">
        <v>44</v>
      </c>
      <c r="J3286" t="s">
        <v>82</v>
      </c>
      <c r="K3286" t="s">
        <v>83</v>
      </c>
      <c r="L3286" s="1" t="s">
        <v>10018</v>
      </c>
      <c r="M3286" s="1" t="s">
        <v>139</v>
      </c>
      <c r="N3286" s="1" t="s">
        <v>49</v>
      </c>
      <c r="O3286" s="1" t="s">
        <v>18144</v>
      </c>
      <c r="P3286" s="1" t="s">
        <v>18145</v>
      </c>
      <c r="Q3286">
        <v>6</v>
      </c>
      <c r="R3286">
        <v>0</v>
      </c>
      <c r="S3286">
        <v>6</v>
      </c>
      <c r="T3286">
        <v>20</v>
      </c>
      <c r="U3286">
        <v>8</v>
      </c>
      <c r="V3286">
        <v>160</v>
      </c>
      <c r="W3286" s="1" t="s">
        <v>151</v>
      </c>
      <c r="X3286" s="1" t="s">
        <v>152</v>
      </c>
      <c r="Y3286" s="1" t="s">
        <v>153</v>
      </c>
      <c r="Z3286">
        <v>36</v>
      </c>
      <c r="AA3286" s="2">
        <v>46171</v>
      </c>
      <c r="AB3286">
        <v>81686.75</v>
      </c>
      <c r="AC3286">
        <v>110758.19</v>
      </c>
      <c r="AD3286">
        <v>490120.5</v>
      </c>
      <c r="AE3286" s="1" t="s">
        <v>55</v>
      </c>
      <c r="AF3286" s="2">
        <v>46158</v>
      </c>
      <c r="AG3286" s="2">
        <v>46181</v>
      </c>
      <c r="AH3286" s="2">
        <v>46816</v>
      </c>
      <c r="AI3286" s="1" t="s">
        <v>129</v>
      </c>
      <c r="AJ3286" s="1" t="s">
        <v>57</v>
      </c>
    </row>
    <row r="3287" spans="1:36">
      <c r="A3287" s="1" t="s">
        <v>18146</v>
      </c>
      <c r="B3287" s="1" t="s">
        <v>18147</v>
      </c>
      <c r="C3287" s="1" t="s">
        <v>18148</v>
      </c>
      <c r="D3287" s="1" t="s">
        <v>145</v>
      </c>
      <c r="E3287" s="1" t="s">
        <v>146</v>
      </c>
      <c r="F3287" s="1" t="s">
        <v>41</v>
      </c>
      <c r="G3287" s="1" t="s">
        <v>147</v>
      </c>
      <c r="H3287" s="1" t="s">
        <v>43</v>
      </c>
      <c r="I3287" s="1" t="s">
        <v>44</v>
      </c>
      <c r="J3287" t="s">
        <v>45</v>
      </c>
      <c r="K3287" t="s">
        <v>46</v>
      </c>
      <c r="L3287" s="1" t="s">
        <v>18149</v>
      </c>
      <c r="M3287" s="1" t="s">
        <v>126</v>
      </c>
      <c r="N3287" s="1" t="s">
        <v>278</v>
      </c>
      <c r="O3287" s="1" t="s">
        <v>18150</v>
      </c>
      <c r="P3287" s="1" t="s">
        <v>18151</v>
      </c>
      <c r="Q3287">
        <v>249</v>
      </c>
      <c r="R3287">
        <v>17</v>
      </c>
      <c r="S3287">
        <v>232</v>
      </c>
      <c r="T3287">
        <v>40</v>
      </c>
      <c r="U3287">
        <v>16</v>
      </c>
      <c r="V3287">
        <v>160</v>
      </c>
      <c r="W3287" s="1" t="s">
        <v>72</v>
      </c>
      <c r="X3287" s="1" t="s">
        <v>73</v>
      </c>
      <c r="Y3287" s="1" t="s">
        <v>74</v>
      </c>
      <c r="Z3287">
        <v>16</v>
      </c>
      <c r="AA3287" s="2">
        <v>45880</v>
      </c>
      <c r="AB3287">
        <v>51823.35</v>
      </c>
      <c r="AC3287">
        <v>59798.96</v>
      </c>
      <c r="AD3287">
        <v>12904014.15</v>
      </c>
      <c r="AE3287" s="1" t="s">
        <v>55</v>
      </c>
      <c r="AF3287" s="2">
        <v>46161</v>
      </c>
      <c r="AG3287" s="2">
        <v>45884</v>
      </c>
      <c r="AH3287" s="2"/>
      <c r="AI3287" s="1" t="s">
        <v>410</v>
      </c>
      <c r="AJ3287" s="1" t="s">
        <v>92</v>
      </c>
    </row>
    <row r="3288" spans="1:36">
      <c r="A3288" s="1" t="s">
        <v>18152</v>
      </c>
      <c r="B3288" s="1" t="s">
        <v>18153</v>
      </c>
      <c r="C3288" s="1" t="s">
        <v>18154</v>
      </c>
      <c r="D3288" s="1" t="s">
        <v>413</v>
      </c>
      <c r="E3288" s="1" t="s">
        <v>146</v>
      </c>
      <c r="F3288" s="1" t="s">
        <v>244</v>
      </c>
      <c r="G3288" s="1" t="s">
        <v>509</v>
      </c>
      <c r="H3288" s="1" t="s">
        <v>43</v>
      </c>
      <c r="I3288" s="1" t="s">
        <v>44</v>
      </c>
      <c r="J3288" t="s">
        <v>82</v>
      </c>
      <c r="K3288" t="s">
        <v>83</v>
      </c>
      <c r="L3288" s="1" t="s">
        <v>11181</v>
      </c>
      <c r="M3288" s="1" t="s">
        <v>139</v>
      </c>
      <c r="N3288" s="1" t="s">
        <v>236</v>
      </c>
      <c r="O3288" s="1" t="s">
        <v>18155</v>
      </c>
      <c r="P3288" s="1" t="s">
        <v>18156</v>
      </c>
      <c r="Q3288">
        <v>215</v>
      </c>
      <c r="R3288">
        <v>51</v>
      </c>
      <c r="S3288">
        <v>164</v>
      </c>
      <c r="T3288">
        <v>25</v>
      </c>
      <c r="U3288">
        <v>12</v>
      </c>
      <c r="V3288">
        <v>250</v>
      </c>
      <c r="W3288" s="1" t="s">
        <v>308</v>
      </c>
      <c r="X3288" s="1" t="s">
        <v>309</v>
      </c>
      <c r="Y3288" s="1" t="s">
        <v>74</v>
      </c>
      <c r="Z3288">
        <v>25</v>
      </c>
      <c r="AA3288" s="2">
        <v>46091</v>
      </c>
      <c r="AB3288">
        <v>262426.46999999997</v>
      </c>
      <c r="AC3288">
        <v>390461.18</v>
      </c>
      <c r="AD3288">
        <v>56421691.049999997</v>
      </c>
      <c r="AE3288" s="1" t="s">
        <v>55</v>
      </c>
      <c r="AF3288" s="2">
        <v>46180</v>
      </c>
      <c r="AG3288" s="2">
        <v>46097</v>
      </c>
      <c r="AH3288" s="2"/>
      <c r="AI3288" s="1" t="s">
        <v>91</v>
      </c>
      <c r="AJ3288" s="1" t="s">
        <v>92</v>
      </c>
    </row>
    <row r="3289" spans="1:36">
      <c r="A3289" s="1" t="s">
        <v>18157</v>
      </c>
      <c r="B3289" s="1" t="s">
        <v>18158</v>
      </c>
      <c r="C3289" s="1" t="s">
        <v>18159</v>
      </c>
      <c r="D3289" s="1" t="s">
        <v>61</v>
      </c>
      <c r="E3289" s="1" t="s">
        <v>62</v>
      </c>
      <c r="F3289" s="1" t="s">
        <v>63</v>
      </c>
      <c r="G3289" s="1" t="s">
        <v>64</v>
      </c>
      <c r="H3289" s="1" t="s">
        <v>43</v>
      </c>
      <c r="I3289" s="1" t="s">
        <v>44</v>
      </c>
      <c r="J3289" t="s">
        <v>65</v>
      </c>
      <c r="K3289" t="s">
        <v>66</v>
      </c>
      <c r="L3289" s="1" t="s">
        <v>18160</v>
      </c>
      <c r="M3289" s="1" t="s">
        <v>114</v>
      </c>
      <c r="N3289" s="1" t="s">
        <v>115</v>
      </c>
      <c r="O3289" s="1" t="s">
        <v>18161</v>
      </c>
      <c r="P3289" s="1" t="s">
        <v>18162</v>
      </c>
      <c r="Q3289">
        <v>11</v>
      </c>
      <c r="R3289">
        <v>2</v>
      </c>
      <c r="S3289">
        <v>9</v>
      </c>
      <c r="T3289">
        <v>20</v>
      </c>
      <c r="U3289">
        <v>6</v>
      </c>
      <c r="V3289">
        <v>100</v>
      </c>
      <c r="W3289" s="1" t="s">
        <v>52</v>
      </c>
      <c r="X3289" s="1" t="s">
        <v>53</v>
      </c>
      <c r="Y3289" s="1" t="s">
        <v>54</v>
      </c>
      <c r="Z3289">
        <v>3</v>
      </c>
      <c r="AA3289" s="2">
        <v>45781</v>
      </c>
      <c r="AB3289">
        <v>61694.96</v>
      </c>
      <c r="AC3289">
        <v>90127.55</v>
      </c>
      <c r="AD3289">
        <v>678644.56</v>
      </c>
      <c r="AE3289" s="1" t="s">
        <v>55</v>
      </c>
      <c r="AF3289" s="2">
        <v>46147</v>
      </c>
      <c r="AG3289" s="2">
        <v>45791</v>
      </c>
      <c r="AH3289" s="2">
        <v>46704</v>
      </c>
      <c r="AI3289" s="1" t="s">
        <v>129</v>
      </c>
      <c r="AJ3289" s="1" t="s">
        <v>57</v>
      </c>
    </row>
    <row r="3290" spans="1:36">
      <c r="A3290" s="1" t="s">
        <v>18163</v>
      </c>
      <c r="B3290" s="1" t="s">
        <v>18164</v>
      </c>
      <c r="C3290" s="1" t="s">
        <v>18165</v>
      </c>
      <c r="D3290" s="1" t="s">
        <v>613</v>
      </c>
      <c r="E3290" s="1" t="s">
        <v>40</v>
      </c>
      <c r="F3290" s="1" t="s">
        <v>97</v>
      </c>
      <c r="G3290" s="1" t="s">
        <v>614</v>
      </c>
      <c r="H3290" s="1" t="s">
        <v>43</v>
      </c>
      <c r="I3290" s="1" t="s">
        <v>44</v>
      </c>
      <c r="J3290" t="s">
        <v>82</v>
      </c>
      <c r="K3290" t="s">
        <v>83</v>
      </c>
      <c r="L3290" s="1" t="s">
        <v>18166</v>
      </c>
      <c r="M3290" s="1" t="s">
        <v>168</v>
      </c>
      <c r="N3290" s="1" t="s">
        <v>236</v>
      </c>
      <c r="O3290" s="1" t="s">
        <v>18167</v>
      </c>
      <c r="P3290" s="1" t="s">
        <v>18168</v>
      </c>
      <c r="Q3290">
        <v>66</v>
      </c>
      <c r="R3290">
        <v>6</v>
      </c>
      <c r="S3290">
        <v>60</v>
      </c>
      <c r="T3290">
        <v>20</v>
      </c>
      <c r="U3290">
        <v>8</v>
      </c>
      <c r="V3290">
        <v>80</v>
      </c>
      <c r="W3290" s="1" t="s">
        <v>308</v>
      </c>
      <c r="X3290" s="1" t="s">
        <v>309</v>
      </c>
      <c r="Y3290" s="1" t="s">
        <v>74</v>
      </c>
      <c r="Z3290">
        <v>20</v>
      </c>
      <c r="AA3290" s="2">
        <v>45772</v>
      </c>
      <c r="AB3290">
        <v>164779.09</v>
      </c>
      <c r="AC3290">
        <v>253225.59</v>
      </c>
      <c r="AD3290">
        <v>10875419.939999999</v>
      </c>
      <c r="AE3290" s="1" t="s">
        <v>55</v>
      </c>
      <c r="AF3290" s="2">
        <v>46176</v>
      </c>
      <c r="AG3290" s="2">
        <v>45780</v>
      </c>
      <c r="AH3290" s="2"/>
      <c r="AI3290" s="1" t="s">
        <v>91</v>
      </c>
      <c r="AJ3290" s="1" t="s">
        <v>92</v>
      </c>
    </row>
    <row r="3291" spans="1:36">
      <c r="A3291" s="1" t="s">
        <v>18169</v>
      </c>
      <c r="B3291" s="1" t="s">
        <v>18170</v>
      </c>
      <c r="C3291" s="1" t="s">
        <v>18171</v>
      </c>
      <c r="D3291" s="1" t="s">
        <v>900</v>
      </c>
      <c r="E3291" s="1" t="s">
        <v>62</v>
      </c>
      <c r="F3291" s="1" t="s">
        <v>363</v>
      </c>
      <c r="G3291" s="1" t="s">
        <v>434</v>
      </c>
      <c r="H3291" s="1" t="s">
        <v>43</v>
      </c>
      <c r="I3291" s="1" t="s">
        <v>44</v>
      </c>
      <c r="J3291" t="s">
        <v>82</v>
      </c>
      <c r="K3291" t="s">
        <v>83</v>
      </c>
      <c r="L3291" s="1" t="s">
        <v>14146</v>
      </c>
      <c r="M3291" s="1" t="s">
        <v>168</v>
      </c>
      <c r="N3291" s="1" t="s">
        <v>115</v>
      </c>
      <c r="O3291" s="1" t="s">
        <v>18172</v>
      </c>
      <c r="P3291" s="1" t="s">
        <v>18173</v>
      </c>
      <c r="Q3291">
        <v>72</v>
      </c>
      <c r="R3291">
        <v>27</v>
      </c>
      <c r="S3291">
        <v>45</v>
      </c>
      <c r="T3291">
        <v>20</v>
      </c>
      <c r="U3291">
        <v>10</v>
      </c>
      <c r="V3291">
        <v>200</v>
      </c>
      <c r="W3291" s="1" t="s">
        <v>161</v>
      </c>
      <c r="X3291" s="1" t="s">
        <v>162</v>
      </c>
      <c r="Y3291" s="1" t="s">
        <v>54</v>
      </c>
      <c r="Z3291">
        <v>5</v>
      </c>
      <c r="AA3291" s="2">
        <v>46044</v>
      </c>
      <c r="AB3291">
        <v>46000.46</v>
      </c>
      <c r="AC3291">
        <v>69435.73</v>
      </c>
      <c r="AD3291">
        <v>3312033.12</v>
      </c>
      <c r="AE3291" s="1" t="s">
        <v>55</v>
      </c>
      <c r="AF3291" s="2">
        <v>46144</v>
      </c>
      <c r="AG3291" s="2">
        <v>46051</v>
      </c>
      <c r="AH3291" s="2"/>
      <c r="AI3291" s="1" t="s">
        <v>91</v>
      </c>
      <c r="AJ3291" s="1" t="s">
        <v>92</v>
      </c>
    </row>
    <row r="3292" spans="1:36">
      <c r="A3292" s="1" t="s">
        <v>18174</v>
      </c>
      <c r="B3292" s="1" t="s">
        <v>18175</v>
      </c>
      <c r="C3292" s="1" t="s">
        <v>18176</v>
      </c>
      <c r="D3292" s="1" t="s">
        <v>1318</v>
      </c>
      <c r="E3292" s="1" t="s">
        <v>62</v>
      </c>
      <c r="F3292" s="1" t="s">
        <v>363</v>
      </c>
      <c r="G3292" s="1" t="s">
        <v>495</v>
      </c>
      <c r="H3292" s="1" t="s">
        <v>43</v>
      </c>
      <c r="I3292" s="1" t="s">
        <v>44</v>
      </c>
      <c r="J3292" t="s">
        <v>65</v>
      </c>
      <c r="K3292" t="s">
        <v>66</v>
      </c>
      <c r="L3292" s="1" t="s">
        <v>4366</v>
      </c>
      <c r="M3292" s="1" t="s">
        <v>100</v>
      </c>
      <c r="N3292" s="1" t="s">
        <v>115</v>
      </c>
      <c r="O3292" s="1" t="s">
        <v>18177</v>
      </c>
      <c r="P3292" s="1" t="s">
        <v>6805</v>
      </c>
      <c r="Q3292">
        <v>34</v>
      </c>
      <c r="R3292">
        <v>3</v>
      </c>
      <c r="S3292">
        <v>31</v>
      </c>
      <c r="T3292">
        <v>40</v>
      </c>
      <c r="U3292">
        <v>16</v>
      </c>
      <c r="V3292">
        <v>400</v>
      </c>
      <c r="W3292" s="1" t="s">
        <v>72</v>
      </c>
      <c r="X3292" s="1" t="s">
        <v>73</v>
      </c>
      <c r="Y3292" s="1" t="s">
        <v>74</v>
      </c>
      <c r="Z3292">
        <v>20</v>
      </c>
      <c r="AA3292" s="2">
        <v>45913</v>
      </c>
      <c r="AB3292">
        <v>17717.330000000002</v>
      </c>
      <c r="AC3292">
        <v>25009.279999999999</v>
      </c>
      <c r="AD3292">
        <v>602389.22</v>
      </c>
      <c r="AE3292" s="1" t="s">
        <v>55</v>
      </c>
      <c r="AF3292" s="2">
        <v>46187</v>
      </c>
      <c r="AG3292" s="2">
        <v>45923</v>
      </c>
      <c r="AH3292" s="2"/>
      <c r="AI3292" s="1" t="s">
        <v>129</v>
      </c>
      <c r="AJ3292" s="1" t="s">
        <v>57</v>
      </c>
    </row>
    <row r="3293" spans="1:36">
      <c r="A3293" s="1" t="s">
        <v>18178</v>
      </c>
      <c r="B3293" s="1" t="s">
        <v>18179</v>
      </c>
      <c r="C3293" s="1" t="s">
        <v>18180</v>
      </c>
      <c r="D3293" s="1" t="s">
        <v>378</v>
      </c>
      <c r="E3293" s="1" t="s">
        <v>110</v>
      </c>
      <c r="F3293" s="1" t="s">
        <v>63</v>
      </c>
      <c r="G3293" s="1" t="s">
        <v>384</v>
      </c>
      <c r="H3293" s="1" t="s">
        <v>43</v>
      </c>
      <c r="I3293" s="1" t="s">
        <v>201</v>
      </c>
      <c r="J3293" t="s">
        <v>65</v>
      </c>
      <c r="K3293" t="s">
        <v>66</v>
      </c>
      <c r="L3293" s="1" t="s">
        <v>18181</v>
      </c>
      <c r="M3293" s="1" t="s">
        <v>114</v>
      </c>
      <c r="N3293" s="1" t="s">
        <v>278</v>
      </c>
      <c r="O3293" s="1" t="s">
        <v>18182</v>
      </c>
      <c r="P3293" s="1" t="s">
        <v>18183</v>
      </c>
      <c r="Q3293">
        <v>94</v>
      </c>
      <c r="R3293">
        <v>26</v>
      </c>
      <c r="S3293">
        <v>68</v>
      </c>
      <c r="T3293">
        <v>50</v>
      </c>
      <c r="U3293">
        <v>20</v>
      </c>
      <c r="V3293">
        <v>200</v>
      </c>
      <c r="W3293" s="1" t="s">
        <v>444</v>
      </c>
      <c r="X3293" s="1" t="s">
        <v>445</v>
      </c>
      <c r="Y3293" s="1" t="s">
        <v>74</v>
      </c>
      <c r="Z3293">
        <v>19</v>
      </c>
      <c r="AA3293" s="2">
        <v>45958</v>
      </c>
      <c r="AB3293">
        <v>29604.33</v>
      </c>
      <c r="AC3293">
        <v>42240.52</v>
      </c>
      <c r="AD3293">
        <v>2782807.02</v>
      </c>
      <c r="AE3293" s="1" t="s">
        <v>55</v>
      </c>
      <c r="AF3293" s="2">
        <v>46166</v>
      </c>
      <c r="AG3293" s="2">
        <v>45970</v>
      </c>
      <c r="AH3293" s="2">
        <v>46869</v>
      </c>
      <c r="AI3293" s="1" t="s">
        <v>91</v>
      </c>
      <c r="AJ3293" s="1" t="s">
        <v>92</v>
      </c>
    </row>
    <row r="3294" spans="1:36">
      <c r="A3294" s="1" t="s">
        <v>18184</v>
      </c>
      <c r="B3294" s="1" t="s">
        <v>18185</v>
      </c>
      <c r="C3294" s="1" t="s">
        <v>18186</v>
      </c>
      <c r="D3294" s="1" t="s">
        <v>1325</v>
      </c>
      <c r="E3294" s="1" t="s">
        <v>62</v>
      </c>
      <c r="F3294" s="1" t="s">
        <v>363</v>
      </c>
      <c r="G3294" s="1" t="s">
        <v>495</v>
      </c>
      <c r="H3294" s="1" t="s">
        <v>43</v>
      </c>
      <c r="I3294" s="1" t="s">
        <v>44</v>
      </c>
      <c r="J3294" t="s">
        <v>82</v>
      </c>
      <c r="K3294" t="s">
        <v>83</v>
      </c>
      <c r="L3294" s="1" t="s">
        <v>17583</v>
      </c>
      <c r="M3294" s="1" t="s">
        <v>139</v>
      </c>
      <c r="N3294" s="1" t="s">
        <v>203</v>
      </c>
      <c r="O3294" s="1" t="s">
        <v>18187</v>
      </c>
      <c r="P3294" s="1" t="s">
        <v>8954</v>
      </c>
      <c r="Q3294">
        <v>205</v>
      </c>
      <c r="R3294">
        <v>70</v>
      </c>
      <c r="S3294">
        <v>135</v>
      </c>
      <c r="T3294">
        <v>40</v>
      </c>
      <c r="U3294">
        <v>16</v>
      </c>
      <c r="V3294">
        <v>400</v>
      </c>
      <c r="W3294" s="1" t="s">
        <v>259</v>
      </c>
      <c r="X3294" s="1" t="s">
        <v>260</v>
      </c>
      <c r="Y3294" s="1" t="s">
        <v>54</v>
      </c>
      <c r="Z3294">
        <v>5</v>
      </c>
      <c r="AA3294" s="2">
        <v>46063</v>
      </c>
      <c r="AB3294">
        <v>36991.129999999997</v>
      </c>
      <c r="AC3294">
        <v>42789.99</v>
      </c>
      <c r="AD3294">
        <v>7583181.6500000004</v>
      </c>
      <c r="AE3294" s="1" t="s">
        <v>55</v>
      </c>
      <c r="AF3294" s="2">
        <v>46150</v>
      </c>
      <c r="AG3294" s="2">
        <v>46069</v>
      </c>
      <c r="AH3294" s="2"/>
      <c r="AI3294" s="1" t="s">
        <v>91</v>
      </c>
      <c r="AJ3294" s="1" t="s">
        <v>92</v>
      </c>
    </row>
    <row r="3295" spans="1:36">
      <c r="A3295" s="1" t="s">
        <v>18188</v>
      </c>
      <c r="B3295" s="1" t="s">
        <v>18189</v>
      </c>
      <c r="C3295" s="1" t="s">
        <v>18190</v>
      </c>
      <c r="D3295" s="1" t="s">
        <v>1198</v>
      </c>
      <c r="E3295" s="1" t="s">
        <v>110</v>
      </c>
      <c r="F3295" s="1" t="s">
        <v>363</v>
      </c>
      <c r="G3295" s="1" t="s">
        <v>434</v>
      </c>
      <c r="H3295" s="1" t="s">
        <v>43</v>
      </c>
      <c r="I3295" s="1" t="s">
        <v>44</v>
      </c>
      <c r="J3295" t="s">
        <v>82</v>
      </c>
      <c r="K3295" t="s">
        <v>83</v>
      </c>
      <c r="L3295" s="1" t="s">
        <v>13266</v>
      </c>
      <c r="M3295" s="1" t="s">
        <v>139</v>
      </c>
      <c r="N3295" s="1" t="s">
        <v>178</v>
      </c>
      <c r="O3295" s="1" t="s">
        <v>18191</v>
      </c>
      <c r="P3295" s="1" t="s">
        <v>18192</v>
      </c>
      <c r="Q3295">
        <v>0</v>
      </c>
      <c r="R3295">
        <v>0</v>
      </c>
      <c r="S3295">
        <v>0</v>
      </c>
      <c r="T3295">
        <v>40</v>
      </c>
      <c r="U3295">
        <v>16</v>
      </c>
      <c r="V3295">
        <v>400</v>
      </c>
      <c r="W3295" s="1" t="s">
        <v>308</v>
      </c>
      <c r="X3295" s="1" t="s">
        <v>309</v>
      </c>
      <c r="Y3295" s="1" t="s">
        <v>74</v>
      </c>
      <c r="Z3295">
        <v>24</v>
      </c>
      <c r="AA3295" s="2">
        <v>45975</v>
      </c>
      <c r="AB3295">
        <v>19784.41</v>
      </c>
      <c r="AC3295">
        <v>29837.27</v>
      </c>
      <c r="AD3295">
        <v>0</v>
      </c>
      <c r="AE3295" s="1" t="s">
        <v>55</v>
      </c>
      <c r="AF3295" s="2">
        <v>46183</v>
      </c>
      <c r="AG3295" s="2">
        <v>45986</v>
      </c>
      <c r="AH3295" s="2"/>
      <c r="AI3295" s="1" t="s">
        <v>56</v>
      </c>
      <c r="AJ3295" s="1" t="s">
        <v>57</v>
      </c>
    </row>
    <row r="3296" spans="1:36">
      <c r="A3296" s="1" t="s">
        <v>18193</v>
      </c>
      <c r="B3296" s="1" t="s">
        <v>18194</v>
      </c>
      <c r="C3296" s="1" t="s">
        <v>18195</v>
      </c>
      <c r="D3296" s="1" t="s">
        <v>2078</v>
      </c>
      <c r="E3296" s="1" t="s">
        <v>243</v>
      </c>
      <c r="F3296" s="1" t="s">
        <v>244</v>
      </c>
      <c r="G3296" s="1" t="s">
        <v>778</v>
      </c>
      <c r="H3296" s="1" t="s">
        <v>43</v>
      </c>
      <c r="I3296" s="1" t="s">
        <v>44</v>
      </c>
      <c r="J3296" t="s">
        <v>82</v>
      </c>
      <c r="K3296" t="s">
        <v>83</v>
      </c>
      <c r="L3296" s="1" t="s">
        <v>18196</v>
      </c>
      <c r="M3296" s="1" t="s">
        <v>85</v>
      </c>
      <c r="N3296" s="1" t="s">
        <v>194</v>
      </c>
      <c r="O3296" s="1" t="s">
        <v>18197</v>
      </c>
      <c r="P3296" s="1" t="s">
        <v>18198</v>
      </c>
      <c r="Q3296">
        <v>177</v>
      </c>
      <c r="R3296">
        <v>28</v>
      </c>
      <c r="S3296">
        <v>149</v>
      </c>
      <c r="T3296">
        <v>20</v>
      </c>
      <c r="U3296">
        <v>6</v>
      </c>
      <c r="V3296">
        <v>200</v>
      </c>
      <c r="W3296" s="1" t="s">
        <v>259</v>
      </c>
      <c r="X3296" s="1" t="s">
        <v>260</v>
      </c>
      <c r="Y3296" s="1" t="s">
        <v>54</v>
      </c>
      <c r="Z3296">
        <v>8</v>
      </c>
      <c r="AA3296" s="2">
        <v>46157</v>
      </c>
      <c r="AB3296">
        <v>77268.06</v>
      </c>
      <c r="AC3296">
        <v>99501.26</v>
      </c>
      <c r="AD3296">
        <v>13676446.619999999</v>
      </c>
      <c r="AE3296" s="1" t="s">
        <v>55</v>
      </c>
      <c r="AF3296" s="2">
        <v>46188</v>
      </c>
      <c r="AG3296" s="2">
        <v>46168</v>
      </c>
      <c r="AH3296" s="2"/>
      <c r="AI3296" s="1" t="s">
        <v>91</v>
      </c>
      <c r="AJ3296" s="1" t="s">
        <v>92</v>
      </c>
    </row>
    <row r="3297" spans="1:36">
      <c r="A3297" s="1" t="s">
        <v>18199</v>
      </c>
      <c r="B3297" s="1" t="s">
        <v>18200</v>
      </c>
      <c r="C3297" s="1" t="s">
        <v>18201</v>
      </c>
      <c r="D3297" s="1" t="s">
        <v>39</v>
      </c>
      <c r="E3297" s="1" t="s">
        <v>40</v>
      </c>
      <c r="F3297" s="1" t="s">
        <v>41</v>
      </c>
      <c r="G3297" s="1" t="s">
        <v>42</v>
      </c>
      <c r="H3297" s="1" t="s">
        <v>43</v>
      </c>
      <c r="I3297" s="1" t="s">
        <v>44</v>
      </c>
      <c r="J3297" t="s">
        <v>45</v>
      </c>
      <c r="K3297" t="s">
        <v>46</v>
      </c>
      <c r="L3297" s="1" t="s">
        <v>6231</v>
      </c>
      <c r="M3297" s="1" t="s">
        <v>68</v>
      </c>
      <c r="N3297" s="1" t="s">
        <v>115</v>
      </c>
      <c r="O3297" s="1" t="s">
        <v>18202</v>
      </c>
      <c r="P3297" s="1" t="s">
        <v>18203</v>
      </c>
      <c r="Q3297">
        <v>149</v>
      </c>
      <c r="R3297">
        <v>47</v>
      </c>
      <c r="S3297">
        <v>102</v>
      </c>
      <c r="T3297">
        <v>100</v>
      </c>
      <c r="U3297">
        <v>30</v>
      </c>
      <c r="V3297">
        <v>500</v>
      </c>
      <c r="W3297" s="1" t="s">
        <v>259</v>
      </c>
      <c r="X3297" s="1" t="s">
        <v>260</v>
      </c>
      <c r="Y3297" s="1" t="s">
        <v>54</v>
      </c>
      <c r="Z3297">
        <v>7</v>
      </c>
      <c r="AA3297" s="2">
        <v>46135</v>
      </c>
      <c r="AB3297">
        <v>28750.5</v>
      </c>
      <c r="AC3297">
        <v>41881.51</v>
      </c>
      <c r="AD3297">
        <v>4283824.5</v>
      </c>
      <c r="AE3297" s="1" t="s">
        <v>55</v>
      </c>
      <c r="AF3297" s="2">
        <v>46173</v>
      </c>
      <c r="AG3297" s="2">
        <v>46145</v>
      </c>
      <c r="AH3297" s="2"/>
      <c r="AI3297" s="1" t="s">
        <v>91</v>
      </c>
      <c r="AJ3297" s="1" t="s">
        <v>92</v>
      </c>
    </row>
    <row r="3298" spans="1:36">
      <c r="A3298" s="1" t="s">
        <v>18204</v>
      </c>
      <c r="B3298" s="1" t="s">
        <v>18205</v>
      </c>
      <c r="C3298" s="1" t="s">
        <v>18206</v>
      </c>
      <c r="D3298" s="1" t="s">
        <v>662</v>
      </c>
      <c r="E3298" s="1" t="s">
        <v>186</v>
      </c>
      <c r="F3298" s="1" t="s">
        <v>80</v>
      </c>
      <c r="G3298" s="1" t="s">
        <v>285</v>
      </c>
      <c r="H3298" s="1" t="s">
        <v>43</v>
      </c>
      <c r="I3298" s="1" t="s">
        <v>44</v>
      </c>
      <c r="J3298" t="s">
        <v>82</v>
      </c>
      <c r="K3298" t="s">
        <v>83</v>
      </c>
      <c r="L3298" s="1" t="s">
        <v>18207</v>
      </c>
      <c r="M3298" s="1" t="s">
        <v>85</v>
      </c>
      <c r="N3298" s="1" t="s">
        <v>236</v>
      </c>
      <c r="O3298" s="1" t="s">
        <v>18208</v>
      </c>
      <c r="P3298" s="1" t="s">
        <v>18209</v>
      </c>
      <c r="Q3298">
        <v>18</v>
      </c>
      <c r="R3298">
        <v>5</v>
      </c>
      <c r="S3298">
        <v>13</v>
      </c>
      <c r="T3298">
        <v>20</v>
      </c>
      <c r="U3298">
        <v>8</v>
      </c>
      <c r="V3298">
        <v>120</v>
      </c>
      <c r="W3298" s="1" t="s">
        <v>88</v>
      </c>
      <c r="X3298" s="1" t="s">
        <v>89</v>
      </c>
      <c r="Y3298" s="1" t="s">
        <v>90</v>
      </c>
      <c r="Z3298">
        <v>31</v>
      </c>
      <c r="AA3298" s="2">
        <v>46296</v>
      </c>
      <c r="AB3298">
        <v>660334.71</v>
      </c>
      <c r="AC3298">
        <v>996042.92</v>
      </c>
      <c r="AD3298">
        <v>11886024.779999999</v>
      </c>
      <c r="AE3298" s="1" t="s">
        <v>55</v>
      </c>
      <c r="AF3298" s="2">
        <v>46166</v>
      </c>
      <c r="AG3298" s="2">
        <v>46045</v>
      </c>
      <c r="AH3298" s="2"/>
      <c r="AI3298" s="1" t="s">
        <v>129</v>
      </c>
      <c r="AJ3298" s="1" t="s">
        <v>57</v>
      </c>
    </row>
    <row r="3299" spans="1:36">
      <c r="A3299" s="1" t="s">
        <v>18210</v>
      </c>
      <c r="B3299" s="1" t="s">
        <v>18211</v>
      </c>
      <c r="C3299" s="1" t="s">
        <v>18212</v>
      </c>
      <c r="D3299" s="1" t="s">
        <v>830</v>
      </c>
      <c r="E3299" s="1" t="s">
        <v>265</v>
      </c>
      <c r="F3299" s="1" t="s">
        <v>622</v>
      </c>
      <c r="G3299" s="1" t="s">
        <v>747</v>
      </c>
      <c r="H3299" s="1" t="s">
        <v>43</v>
      </c>
      <c r="I3299" s="1" t="s">
        <v>44</v>
      </c>
      <c r="J3299" t="s">
        <v>82</v>
      </c>
      <c r="K3299" t="s">
        <v>83</v>
      </c>
      <c r="L3299" s="1" t="s">
        <v>10470</v>
      </c>
      <c r="M3299" s="1" t="s">
        <v>48</v>
      </c>
      <c r="N3299" s="1" t="s">
        <v>278</v>
      </c>
      <c r="O3299" s="1" t="s">
        <v>18213</v>
      </c>
      <c r="P3299" s="1" t="s">
        <v>18214</v>
      </c>
      <c r="Q3299">
        <v>50</v>
      </c>
      <c r="R3299">
        <v>4</v>
      </c>
      <c r="S3299">
        <v>46</v>
      </c>
      <c r="U3299">
        <v>3</v>
      </c>
      <c r="V3299">
        <v>100</v>
      </c>
      <c r="W3299" s="1" t="s">
        <v>88</v>
      </c>
      <c r="X3299" s="1" t="s">
        <v>89</v>
      </c>
      <c r="Y3299" s="1" t="s">
        <v>90</v>
      </c>
      <c r="Z3299">
        <v>27</v>
      </c>
      <c r="AA3299" s="2">
        <v>45973</v>
      </c>
      <c r="AB3299">
        <v>302100.56</v>
      </c>
      <c r="AC3299">
        <v>455702.4</v>
      </c>
      <c r="AD3299">
        <v>15105028</v>
      </c>
      <c r="AE3299" s="1" t="s">
        <v>55</v>
      </c>
      <c r="AF3299" s="2">
        <v>46174</v>
      </c>
      <c r="AG3299" s="2">
        <v>45985</v>
      </c>
      <c r="AH3299" s="2"/>
      <c r="AI3299" s="1" t="s">
        <v>91</v>
      </c>
      <c r="AJ3299" s="1" t="s">
        <v>92</v>
      </c>
    </row>
    <row r="3300" spans="1:36">
      <c r="A3300" s="1" t="s">
        <v>18215</v>
      </c>
      <c r="B3300" s="1" t="s">
        <v>18216</v>
      </c>
      <c r="C3300" s="1" t="s">
        <v>18217</v>
      </c>
      <c r="D3300" s="1" t="s">
        <v>621</v>
      </c>
      <c r="E3300" s="1" t="s">
        <v>265</v>
      </c>
      <c r="F3300" s="1" t="s">
        <v>622</v>
      </c>
      <c r="G3300" s="1" t="s">
        <v>623</v>
      </c>
      <c r="H3300" s="1" t="s">
        <v>43</v>
      </c>
      <c r="I3300" s="1" t="s">
        <v>44</v>
      </c>
      <c r="J3300" t="s">
        <v>82</v>
      </c>
      <c r="K3300" t="s">
        <v>83</v>
      </c>
      <c r="L3300" s="1" t="s">
        <v>171</v>
      </c>
      <c r="M3300" s="1" t="s">
        <v>114</v>
      </c>
      <c r="N3300" s="1" t="s">
        <v>115</v>
      </c>
      <c r="O3300" s="1" t="s">
        <v>18218</v>
      </c>
      <c r="P3300" s="1" t="s">
        <v>18219</v>
      </c>
      <c r="Q3300">
        <v>170</v>
      </c>
      <c r="R3300">
        <v>5</v>
      </c>
      <c r="S3300">
        <v>165</v>
      </c>
      <c r="T3300">
        <v>30</v>
      </c>
      <c r="U3300">
        <v>12</v>
      </c>
      <c r="V3300">
        <v>150</v>
      </c>
      <c r="W3300" s="1" t="s">
        <v>308</v>
      </c>
      <c r="X3300" s="1" t="s">
        <v>309</v>
      </c>
      <c r="Y3300" s="1" t="s">
        <v>74</v>
      </c>
      <c r="Z3300">
        <v>20</v>
      </c>
      <c r="AA3300" s="2">
        <v>45894</v>
      </c>
      <c r="AB3300">
        <v>156522.18</v>
      </c>
      <c r="AC3300">
        <v>187905.44</v>
      </c>
      <c r="AD3300">
        <v>26608770.600000001</v>
      </c>
      <c r="AE3300" s="1" t="s">
        <v>55</v>
      </c>
      <c r="AF3300" s="2">
        <v>46151</v>
      </c>
      <c r="AG3300" s="2">
        <v>45898</v>
      </c>
      <c r="AH3300" s="2"/>
      <c r="AI3300" s="1" t="s">
        <v>410</v>
      </c>
      <c r="AJ3300" s="1" t="s">
        <v>92</v>
      </c>
    </row>
    <row r="3301" spans="1:36">
      <c r="A3301" s="1" t="s">
        <v>18220</v>
      </c>
      <c r="B3301" s="1" t="s">
        <v>18221</v>
      </c>
      <c r="C3301" s="1" t="s">
        <v>18222</v>
      </c>
      <c r="D3301" s="1" t="s">
        <v>355</v>
      </c>
      <c r="E3301" s="1" t="s">
        <v>62</v>
      </c>
      <c r="F3301" s="1" t="s">
        <v>123</v>
      </c>
      <c r="G3301" s="1" t="s">
        <v>200</v>
      </c>
      <c r="H3301" s="1" t="s">
        <v>43</v>
      </c>
      <c r="I3301" s="1" t="s">
        <v>44</v>
      </c>
      <c r="J3301" t="s">
        <v>45</v>
      </c>
      <c r="K3301" t="s">
        <v>46</v>
      </c>
      <c r="L3301" s="1" t="s">
        <v>18223</v>
      </c>
      <c r="M3301" s="1" t="s">
        <v>68</v>
      </c>
      <c r="N3301" s="1" t="s">
        <v>236</v>
      </c>
      <c r="O3301" s="1" t="s">
        <v>18224</v>
      </c>
      <c r="P3301" s="1" t="s">
        <v>11892</v>
      </c>
      <c r="Q3301">
        <v>107</v>
      </c>
      <c r="R3301">
        <v>12</v>
      </c>
      <c r="S3301">
        <v>95</v>
      </c>
      <c r="T3301">
        <v>25</v>
      </c>
      <c r="U3301">
        <v>10</v>
      </c>
      <c r="V3301">
        <v>150</v>
      </c>
      <c r="W3301" s="1" t="s">
        <v>181</v>
      </c>
      <c r="X3301" s="1" t="s">
        <v>182</v>
      </c>
      <c r="Y3301" s="1" t="s">
        <v>54</v>
      </c>
      <c r="Z3301">
        <v>6</v>
      </c>
      <c r="AA3301" s="2">
        <v>45781</v>
      </c>
      <c r="AB3301">
        <v>261175.09</v>
      </c>
      <c r="AC3301">
        <v>318289.25</v>
      </c>
      <c r="AD3301">
        <v>27945734.629999999</v>
      </c>
      <c r="AE3301" s="1" t="s">
        <v>55</v>
      </c>
      <c r="AF3301" s="2">
        <v>46155</v>
      </c>
      <c r="AG3301" s="2">
        <v>45791</v>
      </c>
      <c r="AH3301" s="2"/>
      <c r="AI3301" s="1" t="s">
        <v>91</v>
      </c>
      <c r="AJ3301" s="1" t="s">
        <v>92</v>
      </c>
    </row>
    <row r="3302" spans="1:36">
      <c r="A3302" s="1" t="s">
        <v>18225</v>
      </c>
      <c r="B3302" s="1" t="s">
        <v>18226</v>
      </c>
      <c r="C3302" s="1" t="s">
        <v>18227</v>
      </c>
      <c r="D3302" s="1" t="s">
        <v>564</v>
      </c>
      <c r="E3302" s="1" t="s">
        <v>265</v>
      </c>
      <c r="F3302" s="1" t="s">
        <v>266</v>
      </c>
      <c r="G3302" s="1" t="s">
        <v>276</v>
      </c>
      <c r="H3302" s="1" t="s">
        <v>43</v>
      </c>
      <c r="I3302" s="1" t="s">
        <v>44</v>
      </c>
      <c r="J3302" t="s">
        <v>45</v>
      </c>
      <c r="K3302" t="s">
        <v>46</v>
      </c>
      <c r="L3302" s="1" t="s">
        <v>5331</v>
      </c>
      <c r="M3302" s="1" t="s">
        <v>48</v>
      </c>
      <c r="N3302" s="1" t="s">
        <v>101</v>
      </c>
      <c r="O3302" s="1" t="s">
        <v>18228</v>
      </c>
      <c r="P3302" s="1" t="s">
        <v>18229</v>
      </c>
      <c r="Q3302">
        <v>91</v>
      </c>
      <c r="R3302">
        <v>11</v>
      </c>
      <c r="S3302">
        <v>80</v>
      </c>
      <c r="T3302">
        <v>75</v>
      </c>
      <c r="U3302">
        <v>30</v>
      </c>
      <c r="V3302">
        <v>300</v>
      </c>
      <c r="W3302" s="1" t="s">
        <v>259</v>
      </c>
      <c r="X3302" s="1" t="s">
        <v>260</v>
      </c>
      <c r="Y3302" s="1" t="s">
        <v>54</v>
      </c>
      <c r="Z3302">
        <v>5</v>
      </c>
      <c r="AA3302" s="2">
        <v>45907</v>
      </c>
      <c r="AB3302">
        <v>527479.51</v>
      </c>
      <c r="AC3302">
        <v>680733.51</v>
      </c>
      <c r="AD3302">
        <v>48000635.409999996</v>
      </c>
      <c r="AE3302" s="1" t="s">
        <v>55</v>
      </c>
      <c r="AF3302" s="2">
        <v>46179</v>
      </c>
      <c r="AG3302" s="2">
        <v>45858</v>
      </c>
      <c r="AH3302" s="2"/>
      <c r="AI3302" s="1" t="s">
        <v>91</v>
      </c>
      <c r="AJ3302" s="1" t="s">
        <v>92</v>
      </c>
    </row>
    <row r="3303" spans="1:36">
      <c r="A3303" s="1" t="s">
        <v>18230</v>
      </c>
      <c r="B3303" s="1" t="s">
        <v>18231</v>
      </c>
      <c r="C3303" s="1" t="s">
        <v>18232</v>
      </c>
      <c r="D3303" s="1" t="s">
        <v>185</v>
      </c>
      <c r="E3303" s="1" t="s">
        <v>186</v>
      </c>
      <c r="F3303" s="1" t="s">
        <v>111</v>
      </c>
      <c r="G3303" s="1" t="s">
        <v>234</v>
      </c>
      <c r="H3303" s="1" t="s">
        <v>43</v>
      </c>
      <c r="I3303" s="1" t="s">
        <v>44</v>
      </c>
      <c r="J3303" t="s">
        <v>45</v>
      </c>
      <c r="K3303" t="s">
        <v>46</v>
      </c>
      <c r="L3303" s="1" t="s">
        <v>15497</v>
      </c>
      <c r="M3303" s="1" t="s">
        <v>48</v>
      </c>
      <c r="N3303" s="1" t="s">
        <v>278</v>
      </c>
      <c r="O3303" s="1" t="s">
        <v>18233</v>
      </c>
      <c r="P3303" s="1" t="s">
        <v>18234</v>
      </c>
      <c r="Q3303">
        <v>43</v>
      </c>
      <c r="R3303">
        <v>7</v>
      </c>
      <c r="S3303">
        <v>36</v>
      </c>
      <c r="T3303">
        <v>15</v>
      </c>
      <c r="U3303">
        <v>7</v>
      </c>
      <c r="V3303">
        <v>75</v>
      </c>
      <c r="W3303" s="1" t="s">
        <v>181</v>
      </c>
      <c r="X3303" s="1" t="s">
        <v>182</v>
      </c>
      <c r="Y3303" s="1" t="s">
        <v>54</v>
      </c>
      <c r="Z3303">
        <v>11</v>
      </c>
      <c r="AA3303" s="2">
        <v>46022</v>
      </c>
      <c r="AB3303">
        <v>193012.6</v>
      </c>
      <c r="AC3303">
        <v>252129.3</v>
      </c>
      <c r="AD3303">
        <v>8299541.7999999998</v>
      </c>
      <c r="AE3303" s="1" t="s">
        <v>55</v>
      </c>
      <c r="AF3303" s="2">
        <v>46182</v>
      </c>
      <c r="AG3303" s="2">
        <v>46035</v>
      </c>
      <c r="AH3303" s="2"/>
      <c r="AI3303" s="1" t="s">
        <v>91</v>
      </c>
      <c r="AJ3303" s="1" t="s">
        <v>92</v>
      </c>
    </row>
    <row r="3304" spans="1:36">
      <c r="A3304" s="1" t="s">
        <v>18235</v>
      </c>
      <c r="B3304" s="1" t="s">
        <v>18236</v>
      </c>
      <c r="C3304" s="1" t="s">
        <v>18237</v>
      </c>
      <c r="D3304" s="1" t="s">
        <v>1009</v>
      </c>
      <c r="E3304" s="1" t="s">
        <v>186</v>
      </c>
      <c r="F3304" s="1" t="s">
        <v>363</v>
      </c>
      <c r="G3304" s="1" t="s">
        <v>434</v>
      </c>
      <c r="H3304" s="1" t="s">
        <v>43</v>
      </c>
      <c r="I3304" s="1" t="s">
        <v>44</v>
      </c>
      <c r="J3304" t="s">
        <v>65</v>
      </c>
      <c r="K3304" t="s">
        <v>66</v>
      </c>
      <c r="L3304" s="1" t="s">
        <v>15834</v>
      </c>
      <c r="M3304" s="1" t="s">
        <v>139</v>
      </c>
      <c r="N3304" s="1" t="s">
        <v>194</v>
      </c>
      <c r="O3304" s="1" t="s">
        <v>18238</v>
      </c>
      <c r="P3304" s="1" t="s">
        <v>18239</v>
      </c>
      <c r="Q3304">
        <v>70</v>
      </c>
      <c r="R3304">
        <v>16</v>
      </c>
      <c r="S3304">
        <v>54</v>
      </c>
      <c r="T3304">
        <v>50</v>
      </c>
      <c r="U3304">
        <v>25</v>
      </c>
      <c r="V3304">
        <v>200</v>
      </c>
      <c r="W3304" s="1" t="s">
        <v>52</v>
      </c>
      <c r="X3304" s="1" t="s">
        <v>53</v>
      </c>
      <c r="Y3304" s="1" t="s">
        <v>54</v>
      </c>
      <c r="Z3304">
        <v>2</v>
      </c>
      <c r="AA3304" s="2">
        <v>45759</v>
      </c>
      <c r="AB3304">
        <v>36157.43</v>
      </c>
      <c r="AC3304">
        <v>42134.39</v>
      </c>
      <c r="AD3304">
        <v>2531020.1</v>
      </c>
      <c r="AE3304" s="1" t="s">
        <v>55</v>
      </c>
      <c r="AF3304" s="2">
        <v>46151</v>
      </c>
      <c r="AG3304" s="2">
        <v>45761</v>
      </c>
      <c r="AH3304" s="2"/>
      <c r="AI3304" s="1" t="s">
        <v>91</v>
      </c>
      <c r="AJ3304" s="1" t="s">
        <v>92</v>
      </c>
    </row>
    <row r="3305" spans="1:36">
      <c r="A3305" s="1" t="s">
        <v>18240</v>
      </c>
      <c r="B3305" s="1" t="s">
        <v>18241</v>
      </c>
      <c r="C3305" s="1" t="s">
        <v>18242</v>
      </c>
      <c r="D3305" s="1" t="s">
        <v>880</v>
      </c>
      <c r="E3305" s="1" t="s">
        <v>62</v>
      </c>
      <c r="F3305" s="1" t="s">
        <v>217</v>
      </c>
      <c r="G3305" s="1" t="s">
        <v>487</v>
      </c>
      <c r="H3305" s="1" t="s">
        <v>43</v>
      </c>
      <c r="I3305" s="1" t="s">
        <v>44</v>
      </c>
      <c r="J3305" t="s">
        <v>82</v>
      </c>
      <c r="K3305" t="s">
        <v>83</v>
      </c>
      <c r="L3305" s="1" t="s">
        <v>18243</v>
      </c>
      <c r="M3305" s="1" t="s">
        <v>139</v>
      </c>
      <c r="N3305" s="1" t="s">
        <v>101</v>
      </c>
      <c r="O3305" s="1" t="s">
        <v>18244</v>
      </c>
      <c r="P3305" s="1" t="s">
        <v>18245</v>
      </c>
      <c r="Q3305">
        <v>142</v>
      </c>
      <c r="R3305">
        <v>38</v>
      </c>
      <c r="S3305">
        <v>104</v>
      </c>
      <c r="T3305">
        <v>30</v>
      </c>
      <c r="U3305">
        <v>12</v>
      </c>
      <c r="V3305">
        <v>150</v>
      </c>
      <c r="W3305" s="1" t="s">
        <v>151</v>
      </c>
      <c r="X3305" s="1" t="s">
        <v>152</v>
      </c>
      <c r="Y3305" s="1" t="s">
        <v>153</v>
      </c>
      <c r="Z3305">
        <v>35</v>
      </c>
      <c r="AA3305" s="2">
        <v>45905</v>
      </c>
      <c r="AB3305">
        <v>231874.61</v>
      </c>
      <c r="AC3305">
        <v>309446.95</v>
      </c>
      <c r="AD3305">
        <v>32926194.620000001</v>
      </c>
      <c r="AE3305" s="1" t="s">
        <v>55</v>
      </c>
      <c r="AF3305" s="2">
        <v>46189</v>
      </c>
      <c r="AG3305" s="2">
        <v>45920</v>
      </c>
      <c r="AH3305" s="2"/>
      <c r="AI3305" s="1" t="s">
        <v>91</v>
      </c>
      <c r="AJ3305" s="1" t="s">
        <v>92</v>
      </c>
    </row>
    <row r="3306" spans="1:36">
      <c r="A3306" s="1" t="s">
        <v>18246</v>
      </c>
      <c r="B3306" s="1" t="s">
        <v>18247</v>
      </c>
      <c r="C3306" s="1" t="s">
        <v>18248</v>
      </c>
      <c r="D3306" s="1" t="s">
        <v>844</v>
      </c>
      <c r="E3306" s="1" t="s">
        <v>275</v>
      </c>
      <c r="F3306" s="1" t="s">
        <v>622</v>
      </c>
      <c r="G3306" s="1" t="s">
        <v>693</v>
      </c>
      <c r="H3306" s="1" t="s">
        <v>43</v>
      </c>
      <c r="I3306" s="1" t="s">
        <v>44</v>
      </c>
      <c r="J3306" t="s">
        <v>82</v>
      </c>
      <c r="K3306" t="s">
        <v>83</v>
      </c>
      <c r="L3306" s="1" t="s">
        <v>10334</v>
      </c>
      <c r="M3306" s="1" t="s">
        <v>48</v>
      </c>
      <c r="N3306" s="1" t="s">
        <v>203</v>
      </c>
      <c r="O3306" s="1" t="s">
        <v>18249</v>
      </c>
      <c r="P3306" s="1" t="s">
        <v>1834</v>
      </c>
      <c r="Q3306">
        <v>49</v>
      </c>
      <c r="R3306">
        <v>10</v>
      </c>
      <c r="S3306">
        <v>39</v>
      </c>
      <c r="T3306">
        <v>15</v>
      </c>
      <c r="U3306">
        <v>4</v>
      </c>
      <c r="V3306">
        <v>60</v>
      </c>
      <c r="W3306" s="1" t="s">
        <v>308</v>
      </c>
      <c r="X3306" s="1" t="s">
        <v>309</v>
      </c>
      <c r="Y3306" s="1" t="s">
        <v>74</v>
      </c>
      <c r="Z3306">
        <v>23</v>
      </c>
      <c r="AA3306" s="2">
        <v>45865</v>
      </c>
      <c r="AB3306">
        <v>116685.78</v>
      </c>
      <c r="AC3306">
        <v>173763.08</v>
      </c>
      <c r="AD3306">
        <v>5717603.2199999997</v>
      </c>
      <c r="AE3306" s="1" t="s">
        <v>55</v>
      </c>
      <c r="AF3306" s="2">
        <v>46164</v>
      </c>
      <c r="AG3306" s="2">
        <v>45877</v>
      </c>
      <c r="AH3306" s="2"/>
      <c r="AI3306" s="1" t="s">
        <v>91</v>
      </c>
      <c r="AJ3306" s="1" t="s">
        <v>92</v>
      </c>
    </row>
    <row r="3307" spans="1:36">
      <c r="A3307" s="1" t="s">
        <v>18250</v>
      </c>
      <c r="B3307" s="1" t="s">
        <v>3215</v>
      </c>
      <c r="C3307" s="1" t="s">
        <v>18251</v>
      </c>
      <c r="D3307" s="1" t="s">
        <v>837</v>
      </c>
      <c r="E3307" s="1" t="s">
        <v>265</v>
      </c>
      <c r="F3307" s="1" t="s">
        <v>622</v>
      </c>
      <c r="G3307" s="1" t="s">
        <v>747</v>
      </c>
      <c r="H3307" s="1" t="s">
        <v>43</v>
      </c>
      <c r="I3307" s="1" t="s">
        <v>44</v>
      </c>
      <c r="J3307" t="s">
        <v>45</v>
      </c>
      <c r="K3307" t="s">
        <v>46</v>
      </c>
      <c r="L3307" s="1" t="s">
        <v>18252</v>
      </c>
      <c r="M3307" s="1" t="s">
        <v>139</v>
      </c>
      <c r="N3307" s="1" t="s">
        <v>236</v>
      </c>
      <c r="O3307" s="1" t="s">
        <v>18253</v>
      </c>
      <c r="P3307" s="1" t="s">
        <v>16234</v>
      </c>
      <c r="Q3307">
        <v>264</v>
      </c>
      <c r="R3307">
        <v>99</v>
      </c>
      <c r="S3307">
        <v>165</v>
      </c>
      <c r="T3307">
        <v>40</v>
      </c>
      <c r="U3307">
        <v>16</v>
      </c>
      <c r="V3307">
        <v>320</v>
      </c>
      <c r="W3307" s="1" t="s">
        <v>249</v>
      </c>
      <c r="X3307" s="1" t="s">
        <v>375</v>
      </c>
      <c r="Y3307" s="1" t="s">
        <v>54</v>
      </c>
      <c r="Z3307">
        <v>4</v>
      </c>
      <c r="AA3307" s="2">
        <v>46095</v>
      </c>
      <c r="AB3307">
        <v>577793.88</v>
      </c>
      <c r="AC3307">
        <v>734563.87</v>
      </c>
      <c r="AD3307">
        <v>152537584.30000001</v>
      </c>
      <c r="AE3307" s="1" t="s">
        <v>55</v>
      </c>
      <c r="AF3307" s="2">
        <v>46194</v>
      </c>
      <c r="AG3307" s="2">
        <v>46105</v>
      </c>
      <c r="AH3307" s="2"/>
      <c r="AI3307" s="1" t="s">
        <v>91</v>
      </c>
      <c r="AJ3307" s="1" t="s">
        <v>92</v>
      </c>
    </row>
    <row r="3308" spans="1:36">
      <c r="A3308" s="1" t="s">
        <v>18254</v>
      </c>
      <c r="B3308" s="1" t="s">
        <v>18255</v>
      </c>
      <c r="C3308" s="1" t="s">
        <v>18256</v>
      </c>
      <c r="D3308" s="1" t="s">
        <v>844</v>
      </c>
      <c r="E3308" s="1" t="s">
        <v>275</v>
      </c>
      <c r="F3308" s="1" t="s">
        <v>622</v>
      </c>
      <c r="G3308" s="1" t="s">
        <v>623</v>
      </c>
      <c r="H3308" s="1" t="s">
        <v>43</v>
      </c>
      <c r="I3308" s="1" t="s">
        <v>44</v>
      </c>
      <c r="J3308" t="s">
        <v>65</v>
      </c>
      <c r="K3308" t="s">
        <v>66</v>
      </c>
      <c r="L3308" s="1" t="s">
        <v>6182</v>
      </c>
      <c r="M3308" s="1" t="s">
        <v>48</v>
      </c>
      <c r="N3308" s="1" t="s">
        <v>101</v>
      </c>
      <c r="O3308" s="1" t="s">
        <v>18257</v>
      </c>
      <c r="P3308" s="1" t="s">
        <v>18258</v>
      </c>
      <c r="Q3308">
        <v>95</v>
      </c>
      <c r="R3308">
        <v>30</v>
      </c>
      <c r="S3308">
        <v>65</v>
      </c>
      <c r="T3308">
        <v>15</v>
      </c>
      <c r="U3308">
        <v>6</v>
      </c>
      <c r="V3308">
        <v>120</v>
      </c>
      <c r="W3308" s="1" t="s">
        <v>444</v>
      </c>
      <c r="X3308" s="1" t="s">
        <v>445</v>
      </c>
      <c r="Y3308" s="1" t="s">
        <v>74</v>
      </c>
      <c r="Z3308">
        <v>21</v>
      </c>
      <c r="AA3308" s="2">
        <v>45684</v>
      </c>
      <c r="AB3308">
        <v>350897.57</v>
      </c>
      <c r="AC3308">
        <v>526718.21</v>
      </c>
      <c r="AD3308">
        <v>33335269.149999999</v>
      </c>
      <c r="AE3308" s="1" t="s">
        <v>55</v>
      </c>
      <c r="AF3308" s="2">
        <v>46171</v>
      </c>
      <c r="AG3308" s="2">
        <v>45685</v>
      </c>
      <c r="AH3308" s="2"/>
      <c r="AI3308" s="1" t="s">
        <v>91</v>
      </c>
      <c r="AJ3308" s="1" t="s">
        <v>92</v>
      </c>
    </row>
    <row r="3309" spans="1:36">
      <c r="A3309" s="1" t="s">
        <v>18259</v>
      </c>
      <c r="B3309" s="1" t="s">
        <v>18260</v>
      </c>
      <c r="C3309" s="1" t="s">
        <v>18261</v>
      </c>
      <c r="D3309" s="1" t="s">
        <v>837</v>
      </c>
      <c r="E3309" s="1" t="s">
        <v>265</v>
      </c>
      <c r="F3309" s="1" t="s">
        <v>622</v>
      </c>
      <c r="G3309" s="1" t="s">
        <v>693</v>
      </c>
      <c r="H3309" s="1" t="s">
        <v>43</v>
      </c>
      <c r="I3309" s="1" t="s">
        <v>44</v>
      </c>
      <c r="J3309" t="s">
        <v>82</v>
      </c>
      <c r="K3309" t="s">
        <v>83</v>
      </c>
      <c r="L3309" s="1" t="s">
        <v>18262</v>
      </c>
      <c r="M3309" s="1" t="s">
        <v>139</v>
      </c>
      <c r="N3309" s="1" t="s">
        <v>194</v>
      </c>
      <c r="O3309" s="1" t="s">
        <v>18263</v>
      </c>
      <c r="P3309" s="1" t="s">
        <v>18264</v>
      </c>
      <c r="Q3309">
        <v>0</v>
      </c>
      <c r="R3309">
        <v>0</v>
      </c>
      <c r="S3309">
        <v>0</v>
      </c>
      <c r="T3309">
        <v>100</v>
      </c>
      <c r="U3309">
        <v>50</v>
      </c>
      <c r="V3309">
        <v>1000</v>
      </c>
      <c r="W3309" s="1" t="s">
        <v>259</v>
      </c>
      <c r="X3309" s="1" t="s">
        <v>260</v>
      </c>
      <c r="Y3309" s="1" t="s">
        <v>54</v>
      </c>
      <c r="Z3309">
        <v>11</v>
      </c>
      <c r="AA3309" s="2">
        <v>46039</v>
      </c>
      <c r="AB3309">
        <v>284804.69</v>
      </c>
      <c r="AC3309">
        <v>332865.90999999997</v>
      </c>
      <c r="AD3309">
        <v>0</v>
      </c>
      <c r="AE3309" s="1" t="s">
        <v>55</v>
      </c>
      <c r="AF3309" s="2">
        <v>46154</v>
      </c>
      <c r="AG3309" s="2">
        <v>46050</v>
      </c>
      <c r="AH3309" s="2"/>
      <c r="AI3309" s="1" t="s">
        <v>56</v>
      </c>
      <c r="AJ3309" s="1" t="s">
        <v>57</v>
      </c>
    </row>
    <row r="3310" spans="1:36">
      <c r="A3310" s="1" t="s">
        <v>18265</v>
      </c>
      <c r="B3310" s="1" t="s">
        <v>18266</v>
      </c>
      <c r="C3310" s="1" t="s">
        <v>18267</v>
      </c>
      <c r="D3310" s="1" t="s">
        <v>61</v>
      </c>
      <c r="E3310" s="1" t="s">
        <v>62</v>
      </c>
      <c r="F3310" s="1" t="s">
        <v>63</v>
      </c>
      <c r="G3310" s="1" t="s">
        <v>304</v>
      </c>
      <c r="H3310" s="1" t="s">
        <v>43</v>
      </c>
      <c r="I3310" s="1" t="s">
        <v>44</v>
      </c>
      <c r="J3310" t="s">
        <v>65</v>
      </c>
      <c r="K3310" t="s">
        <v>66</v>
      </c>
      <c r="L3310" s="1" t="s">
        <v>171</v>
      </c>
      <c r="M3310" s="1" t="s">
        <v>114</v>
      </c>
      <c r="N3310" s="1" t="s">
        <v>236</v>
      </c>
      <c r="O3310" s="1" t="s">
        <v>18268</v>
      </c>
      <c r="P3310" s="1" t="s">
        <v>18269</v>
      </c>
      <c r="Q3310">
        <v>75</v>
      </c>
      <c r="R3310">
        <v>5</v>
      </c>
      <c r="S3310">
        <v>70</v>
      </c>
      <c r="T3310">
        <v>15</v>
      </c>
      <c r="U3310">
        <v>4</v>
      </c>
      <c r="V3310">
        <v>75</v>
      </c>
      <c r="W3310" s="1" t="s">
        <v>52</v>
      </c>
      <c r="X3310" s="1" t="s">
        <v>53</v>
      </c>
      <c r="Y3310" s="1" t="s">
        <v>54</v>
      </c>
      <c r="Z3310">
        <v>5</v>
      </c>
      <c r="AA3310" s="2">
        <v>45908</v>
      </c>
      <c r="AB3310">
        <v>154426.6</v>
      </c>
      <c r="AC3310">
        <v>198259.20000000001</v>
      </c>
      <c r="AD3310">
        <v>11581995</v>
      </c>
      <c r="AE3310" s="1" t="s">
        <v>55</v>
      </c>
      <c r="AF3310" s="2">
        <v>46157</v>
      </c>
      <c r="AG3310" s="2">
        <v>45910</v>
      </c>
      <c r="AH3310" s="2">
        <v>46446</v>
      </c>
      <c r="AI3310" s="1" t="s">
        <v>91</v>
      </c>
      <c r="AJ3310" s="1" t="s">
        <v>92</v>
      </c>
    </row>
    <row r="3311" spans="1:36">
      <c r="A3311" s="1" t="s">
        <v>18270</v>
      </c>
      <c r="B3311" s="1" t="s">
        <v>18271</v>
      </c>
      <c r="C3311" s="1" t="s">
        <v>18272</v>
      </c>
      <c r="D3311" s="1" t="s">
        <v>96</v>
      </c>
      <c r="E3311" s="1" t="s">
        <v>40</v>
      </c>
      <c r="F3311" s="1" t="s">
        <v>97</v>
      </c>
      <c r="G3311" s="1" t="s">
        <v>614</v>
      </c>
      <c r="H3311" s="1" t="s">
        <v>43</v>
      </c>
      <c r="I3311" s="1" t="s">
        <v>44</v>
      </c>
      <c r="J3311" t="s">
        <v>45</v>
      </c>
      <c r="K3311" t="s">
        <v>46</v>
      </c>
      <c r="L3311" s="1" t="s">
        <v>3628</v>
      </c>
      <c r="M3311" s="1" t="s">
        <v>114</v>
      </c>
      <c r="N3311" s="1" t="s">
        <v>203</v>
      </c>
      <c r="O3311" s="1" t="s">
        <v>18273</v>
      </c>
      <c r="P3311" s="1" t="s">
        <v>16989</v>
      </c>
      <c r="Q3311">
        <v>130</v>
      </c>
      <c r="R3311">
        <v>24</v>
      </c>
      <c r="S3311">
        <v>106</v>
      </c>
      <c r="T3311">
        <v>100</v>
      </c>
      <c r="U3311">
        <v>40</v>
      </c>
      <c r="V3311">
        <v>500</v>
      </c>
      <c r="W3311" s="1" t="s">
        <v>151</v>
      </c>
      <c r="X3311" s="1" t="s">
        <v>152</v>
      </c>
      <c r="Y3311" s="1" t="s">
        <v>153</v>
      </c>
      <c r="Z3311">
        <v>34</v>
      </c>
      <c r="AA3311" s="2">
        <v>45864</v>
      </c>
      <c r="AB3311">
        <v>154231.42000000001</v>
      </c>
      <c r="AC3311">
        <v>225224.53</v>
      </c>
      <c r="AD3311">
        <v>20050084.600000001</v>
      </c>
      <c r="AE3311" s="1" t="s">
        <v>55</v>
      </c>
      <c r="AF3311" s="2">
        <v>46169</v>
      </c>
      <c r="AG3311" s="2">
        <v>45867</v>
      </c>
      <c r="AH3311" s="2"/>
      <c r="AI3311" s="1" t="s">
        <v>91</v>
      </c>
      <c r="AJ3311" s="1" t="s">
        <v>92</v>
      </c>
    </row>
    <row r="3312" spans="1:36">
      <c r="A3312" s="1" t="s">
        <v>18274</v>
      </c>
      <c r="B3312" s="1" t="s">
        <v>18275</v>
      </c>
      <c r="C3312" s="1" t="s">
        <v>18276</v>
      </c>
      <c r="D3312" s="1" t="s">
        <v>355</v>
      </c>
      <c r="E3312" s="1" t="s">
        <v>62</v>
      </c>
      <c r="F3312" s="1" t="s">
        <v>123</v>
      </c>
      <c r="G3312" s="1" t="s">
        <v>124</v>
      </c>
      <c r="H3312" s="1" t="s">
        <v>43</v>
      </c>
      <c r="I3312" s="1" t="s">
        <v>201</v>
      </c>
      <c r="J3312" t="s">
        <v>65</v>
      </c>
      <c r="K3312" t="s">
        <v>66</v>
      </c>
      <c r="L3312" s="1" t="s">
        <v>522</v>
      </c>
      <c r="M3312" s="1" t="s">
        <v>139</v>
      </c>
      <c r="N3312" s="1" t="s">
        <v>178</v>
      </c>
      <c r="O3312" s="1" t="s">
        <v>18277</v>
      </c>
      <c r="P3312" s="1" t="s">
        <v>18278</v>
      </c>
      <c r="Q3312">
        <v>11</v>
      </c>
      <c r="R3312">
        <v>2</v>
      </c>
      <c r="S3312">
        <v>9</v>
      </c>
      <c r="T3312">
        <v>50</v>
      </c>
      <c r="U3312">
        <v>15</v>
      </c>
      <c r="V3312">
        <v>250</v>
      </c>
      <c r="W3312" s="1" t="s">
        <v>444</v>
      </c>
      <c r="X3312" s="1" t="s">
        <v>445</v>
      </c>
      <c r="Y3312" s="1" t="s">
        <v>74</v>
      </c>
      <c r="Z3312">
        <v>17</v>
      </c>
      <c r="AA3312" s="2">
        <v>45922</v>
      </c>
      <c r="AB3312">
        <v>470193.25</v>
      </c>
      <c r="AC3312">
        <v>555817.56999999995</v>
      </c>
      <c r="AD3312">
        <v>5172125.75</v>
      </c>
      <c r="AE3312" s="1" t="s">
        <v>55</v>
      </c>
      <c r="AF3312" s="2">
        <v>46197</v>
      </c>
      <c r="AG3312" s="2">
        <v>45934</v>
      </c>
      <c r="AH3312" s="2"/>
      <c r="AI3312" s="1" t="s">
        <v>129</v>
      </c>
      <c r="AJ3312" s="1" t="s">
        <v>57</v>
      </c>
    </row>
    <row r="3313" spans="1:36">
      <c r="A3313" s="1" t="s">
        <v>18279</v>
      </c>
      <c r="B3313" s="1" t="s">
        <v>18280</v>
      </c>
      <c r="C3313" s="1"/>
      <c r="D3313" s="1" t="s">
        <v>844</v>
      </c>
      <c r="E3313" s="1" t="s">
        <v>275</v>
      </c>
      <c r="F3313" s="1" t="s">
        <v>622</v>
      </c>
      <c r="G3313" s="1" t="s">
        <v>747</v>
      </c>
      <c r="H3313" s="1" t="s">
        <v>43</v>
      </c>
      <c r="I3313" s="1" t="s">
        <v>44</v>
      </c>
      <c r="J3313" t="s">
        <v>65</v>
      </c>
      <c r="K3313" t="s">
        <v>66</v>
      </c>
      <c r="L3313" s="1" t="s">
        <v>13656</v>
      </c>
      <c r="M3313" s="1" t="s">
        <v>168</v>
      </c>
      <c r="N3313" s="1" t="s">
        <v>69</v>
      </c>
      <c r="O3313" s="1" t="s">
        <v>18281</v>
      </c>
      <c r="P3313" s="1" t="s">
        <v>18282</v>
      </c>
      <c r="Q3313">
        <v>52</v>
      </c>
      <c r="R3313">
        <v>10</v>
      </c>
      <c r="S3313">
        <v>42</v>
      </c>
      <c r="T3313">
        <v>10</v>
      </c>
      <c r="U3313">
        <v>3</v>
      </c>
      <c r="V3313">
        <v>80</v>
      </c>
      <c r="W3313" s="1" t="s">
        <v>72</v>
      </c>
      <c r="X3313" s="1" t="s">
        <v>73</v>
      </c>
      <c r="Y3313" s="1" t="s">
        <v>74</v>
      </c>
      <c r="Z3313">
        <v>18</v>
      </c>
      <c r="AA3313" s="2"/>
      <c r="AB3313">
        <v>123318.74</v>
      </c>
      <c r="AC3313">
        <v>185878.48</v>
      </c>
      <c r="AD3313">
        <v>6412574.4800000004</v>
      </c>
      <c r="AE3313" s="1" t="s">
        <v>55</v>
      </c>
      <c r="AF3313" s="2">
        <v>46145</v>
      </c>
      <c r="AG3313" s="2">
        <v>46018</v>
      </c>
      <c r="AH3313" s="2"/>
      <c r="AI3313" s="1" t="s">
        <v>91</v>
      </c>
      <c r="AJ3313" s="1" t="s">
        <v>92</v>
      </c>
    </row>
    <row r="3314" spans="1:36">
      <c r="A3314" s="1" t="s">
        <v>18283</v>
      </c>
      <c r="B3314" s="1" t="s">
        <v>18284</v>
      </c>
      <c r="C3314" s="1" t="s">
        <v>18285</v>
      </c>
      <c r="D3314" s="1" t="s">
        <v>348</v>
      </c>
      <c r="E3314" s="1" t="s">
        <v>134</v>
      </c>
      <c r="F3314" s="1" t="s">
        <v>135</v>
      </c>
      <c r="G3314" s="1" t="s">
        <v>166</v>
      </c>
      <c r="H3314" s="1" t="s">
        <v>137</v>
      </c>
      <c r="I3314" s="1" t="s">
        <v>44</v>
      </c>
      <c r="J3314" t="s">
        <v>65</v>
      </c>
      <c r="K3314" t="s">
        <v>66</v>
      </c>
      <c r="L3314" s="1" t="s">
        <v>158</v>
      </c>
      <c r="M3314" s="1" t="s">
        <v>139</v>
      </c>
      <c r="N3314" s="1" t="s">
        <v>115</v>
      </c>
      <c r="O3314" s="1" t="s">
        <v>18286</v>
      </c>
      <c r="P3314" s="1" t="s">
        <v>18287</v>
      </c>
      <c r="Q3314">
        <v>52</v>
      </c>
      <c r="R3314">
        <v>16</v>
      </c>
      <c r="S3314">
        <v>36</v>
      </c>
      <c r="T3314">
        <v>10</v>
      </c>
      <c r="U3314">
        <v>5</v>
      </c>
      <c r="V3314">
        <v>100</v>
      </c>
      <c r="W3314" s="1" t="s">
        <v>229</v>
      </c>
      <c r="X3314" s="1" t="s">
        <v>230</v>
      </c>
      <c r="Y3314" s="1" t="s">
        <v>153</v>
      </c>
      <c r="Z3314">
        <v>31</v>
      </c>
      <c r="AA3314" s="2">
        <v>45884</v>
      </c>
      <c r="AB3314">
        <v>11477.28</v>
      </c>
      <c r="AC3314">
        <v>15422.85</v>
      </c>
      <c r="AD3314">
        <v>596818.56000000006</v>
      </c>
      <c r="AE3314" s="1" t="s">
        <v>55</v>
      </c>
      <c r="AF3314" s="2">
        <v>46179</v>
      </c>
      <c r="AG3314" s="2">
        <v>45897</v>
      </c>
      <c r="AH3314" s="2">
        <v>46915</v>
      </c>
      <c r="AI3314" s="1" t="s">
        <v>91</v>
      </c>
      <c r="AJ3314" s="1" t="s">
        <v>92</v>
      </c>
    </row>
    <row r="3315" spans="1:36">
      <c r="A3315" s="1" t="s">
        <v>18288</v>
      </c>
      <c r="B3315" s="1" t="s">
        <v>18289</v>
      </c>
      <c r="C3315" s="1" t="s">
        <v>18290</v>
      </c>
      <c r="D3315" s="1" t="s">
        <v>109</v>
      </c>
      <c r="E3315" s="1" t="s">
        <v>110</v>
      </c>
      <c r="F3315" s="1" t="s">
        <v>111</v>
      </c>
      <c r="G3315" s="1" t="s">
        <v>234</v>
      </c>
      <c r="H3315" s="1" t="s">
        <v>43</v>
      </c>
      <c r="I3315" s="1" t="s">
        <v>44</v>
      </c>
      <c r="J3315" t="s">
        <v>45</v>
      </c>
      <c r="K3315" t="s">
        <v>46</v>
      </c>
      <c r="L3315" s="1" t="s">
        <v>18291</v>
      </c>
      <c r="M3315" s="1" t="s">
        <v>100</v>
      </c>
      <c r="N3315" s="1" t="s">
        <v>278</v>
      </c>
      <c r="O3315" s="1" t="s">
        <v>18292</v>
      </c>
      <c r="P3315" s="1" t="s">
        <v>18293</v>
      </c>
      <c r="Q3315">
        <v>25</v>
      </c>
      <c r="R3315">
        <v>1</v>
      </c>
      <c r="S3315">
        <v>24</v>
      </c>
      <c r="T3315">
        <v>10</v>
      </c>
      <c r="U3315">
        <v>3</v>
      </c>
      <c r="V3315">
        <v>60</v>
      </c>
      <c r="W3315" s="1" t="s">
        <v>249</v>
      </c>
      <c r="X3315" s="1" t="s">
        <v>375</v>
      </c>
      <c r="Y3315" s="1" t="s">
        <v>54</v>
      </c>
      <c r="Z3315">
        <v>7</v>
      </c>
      <c r="AA3315" s="2">
        <v>45793</v>
      </c>
      <c r="AB3315">
        <v>111380.51</v>
      </c>
      <c r="AC3315">
        <v>169090.45</v>
      </c>
      <c r="AD3315">
        <v>2784512.75</v>
      </c>
      <c r="AE3315" s="1" t="s">
        <v>55</v>
      </c>
      <c r="AF3315" s="2">
        <v>46156</v>
      </c>
      <c r="AG3315" s="2">
        <v>45798</v>
      </c>
      <c r="AH3315" s="2"/>
      <c r="AI3315" s="1" t="s">
        <v>91</v>
      </c>
      <c r="AJ3315" s="1" t="s">
        <v>92</v>
      </c>
    </row>
    <row r="3316" spans="1:36">
      <c r="A3316" s="1" t="s">
        <v>18294</v>
      </c>
      <c r="B3316" s="1" t="s">
        <v>18295</v>
      </c>
      <c r="C3316" s="1" t="s">
        <v>18296</v>
      </c>
      <c r="D3316" s="1" t="s">
        <v>391</v>
      </c>
      <c r="E3316" s="1" t="s">
        <v>392</v>
      </c>
      <c r="F3316" s="1" t="s">
        <v>217</v>
      </c>
      <c r="G3316" s="1" t="s">
        <v>255</v>
      </c>
      <c r="H3316" s="1" t="s">
        <v>43</v>
      </c>
      <c r="I3316" s="1" t="s">
        <v>44</v>
      </c>
      <c r="J3316" t="s">
        <v>82</v>
      </c>
      <c r="K3316" t="s">
        <v>83</v>
      </c>
      <c r="L3316" s="1" t="s">
        <v>15084</v>
      </c>
      <c r="M3316" s="1" t="s">
        <v>100</v>
      </c>
      <c r="N3316" s="1" t="s">
        <v>278</v>
      </c>
      <c r="O3316" s="1" t="s">
        <v>18297</v>
      </c>
      <c r="P3316" s="1" t="s">
        <v>18298</v>
      </c>
      <c r="Q3316">
        <v>10</v>
      </c>
      <c r="R3316">
        <v>2</v>
      </c>
      <c r="S3316">
        <v>8</v>
      </c>
      <c r="T3316">
        <v>10</v>
      </c>
      <c r="U3316">
        <v>3</v>
      </c>
      <c r="V3316">
        <v>50</v>
      </c>
      <c r="W3316" s="1" t="s">
        <v>259</v>
      </c>
      <c r="X3316" s="1" t="s">
        <v>260</v>
      </c>
      <c r="Y3316" s="1" t="s">
        <v>54</v>
      </c>
      <c r="Z3316">
        <v>9</v>
      </c>
      <c r="AA3316" s="2">
        <v>46182</v>
      </c>
      <c r="AB3316">
        <v>489085.16</v>
      </c>
      <c r="AC3316">
        <v>635654.28</v>
      </c>
      <c r="AD3316">
        <v>4890851.5999999996</v>
      </c>
      <c r="AE3316" s="1" t="s">
        <v>55</v>
      </c>
      <c r="AF3316" s="2">
        <v>46196</v>
      </c>
      <c r="AG3316" s="2">
        <v>46184</v>
      </c>
      <c r="AH3316" s="2"/>
      <c r="AI3316" s="1" t="s">
        <v>129</v>
      </c>
      <c r="AJ3316" s="1" t="s">
        <v>57</v>
      </c>
    </row>
    <row r="3317" spans="1:36">
      <c r="A3317" s="1" t="s">
        <v>18299</v>
      </c>
      <c r="B3317" s="1" t="s">
        <v>18300</v>
      </c>
      <c r="C3317" s="1" t="s">
        <v>18301</v>
      </c>
      <c r="D3317" s="1" t="s">
        <v>830</v>
      </c>
      <c r="E3317" s="1" t="s">
        <v>265</v>
      </c>
      <c r="F3317" s="1" t="s">
        <v>622</v>
      </c>
      <c r="G3317" s="1" t="s">
        <v>623</v>
      </c>
      <c r="H3317" s="1" t="s">
        <v>43</v>
      </c>
      <c r="I3317" s="1" t="s">
        <v>44</v>
      </c>
      <c r="J3317" t="s">
        <v>45</v>
      </c>
      <c r="K3317" t="s">
        <v>46</v>
      </c>
      <c r="L3317" s="1" t="s">
        <v>18302</v>
      </c>
      <c r="M3317" s="1" t="s">
        <v>100</v>
      </c>
      <c r="N3317" s="1" t="s">
        <v>278</v>
      </c>
      <c r="O3317" s="1" t="s">
        <v>18303</v>
      </c>
      <c r="P3317" s="1" t="s">
        <v>18304</v>
      </c>
      <c r="Q3317">
        <v>55</v>
      </c>
      <c r="R3317">
        <v>7</v>
      </c>
      <c r="S3317">
        <v>48</v>
      </c>
      <c r="T3317">
        <v>15</v>
      </c>
      <c r="U3317">
        <v>4</v>
      </c>
      <c r="V3317">
        <v>120</v>
      </c>
      <c r="W3317" s="1" t="s">
        <v>259</v>
      </c>
      <c r="X3317" s="1" t="s">
        <v>260</v>
      </c>
      <c r="Y3317" s="1" t="s">
        <v>54</v>
      </c>
      <c r="Z3317">
        <v>6</v>
      </c>
      <c r="AA3317" s="2">
        <v>46161</v>
      </c>
      <c r="AB3317">
        <v>788543.38</v>
      </c>
      <c r="AC3317">
        <v>961221.5</v>
      </c>
      <c r="AD3317">
        <v>43369885.899999999</v>
      </c>
      <c r="AE3317" s="1" t="s">
        <v>55</v>
      </c>
      <c r="AF3317" s="2">
        <v>46195</v>
      </c>
      <c r="AG3317" s="2">
        <v>46170</v>
      </c>
      <c r="AH3317" s="2"/>
      <c r="AI3317" s="1" t="s">
        <v>91</v>
      </c>
      <c r="AJ3317" s="1" t="s">
        <v>92</v>
      </c>
    </row>
    <row r="3318" spans="1:36">
      <c r="A3318" s="1" t="s">
        <v>18305</v>
      </c>
      <c r="B3318" s="1" t="s">
        <v>18306</v>
      </c>
      <c r="C3318" s="1" t="s">
        <v>18307</v>
      </c>
      <c r="D3318" s="1" t="s">
        <v>303</v>
      </c>
      <c r="E3318" s="1" t="s">
        <v>146</v>
      </c>
      <c r="F3318" s="1" t="s">
        <v>63</v>
      </c>
      <c r="G3318" s="1" t="s">
        <v>64</v>
      </c>
      <c r="H3318" s="1" t="s">
        <v>43</v>
      </c>
      <c r="I3318" s="1" t="s">
        <v>44</v>
      </c>
      <c r="J3318" t="s">
        <v>65</v>
      </c>
      <c r="K3318" t="s">
        <v>66</v>
      </c>
      <c r="L3318" s="1" t="s">
        <v>1540</v>
      </c>
      <c r="M3318" s="1" t="s">
        <v>68</v>
      </c>
      <c r="N3318" s="1" t="s">
        <v>101</v>
      </c>
      <c r="O3318" s="1" t="s">
        <v>18308</v>
      </c>
      <c r="P3318" s="1" t="s">
        <v>18309</v>
      </c>
      <c r="Q3318">
        <v>192</v>
      </c>
      <c r="R3318">
        <v>25</v>
      </c>
      <c r="S3318">
        <v>167</v>
      </c>
      <c r="T3318">
        <v>20</v>
      </c>
      <c r="U3318">
        <v>6</v>
      </c>
      <c r="V3318">
        <v>160</v>
      </c>
      <c r="W3318" s="1" t="s">
        <v>161</v>
      </c>
      <c r="X3318" s="1" t="s">
        <v>162</v>
      </c>
      <c r="Y3318" s="1" t="s">
        <v>54</v>
      </c>
      <c r="Z3318">
        <v>7</v>
      </c>
      <c r="AA3318" s="2">
        <v>45871</v>
      </c>
      <c r="AB3318">
        <v>77870.38</v>
      </c>
      <c r="AC3318">
        <v>105642.29</v>
      </c>
      <c r="AD3318">
        <v>14951112.960000001</v>
      </c>
      <c r="AE3318" s="1" t="s">
        <v>55</v>
      </c>
      <c r="AF3318" s="2">
        <v>46176</v>
      </c>
      <c r="AG3318" s="2">
        <v>45875</v>
      </c>
      <c r="AH3318" s="2">
        <v>46707</v>
      </c>
      <c r="AI3318" s="1" t="s">
        <v>410</v>
      </c>
      <c r="AJ3318" s="1" t="s">
        <v>92</v>
      </c>
    </row>
    <row r="3319" spans="1:36">
      <c r="A3319" s="1" t="s">
        <v>18310</v>
      </c>
      <c r="B3319" s="1" t="s">
        <v>18311</v>
      </c>
      <c r="C3319" s="1" t="s">
        <v>18312</v>
      </c>
      <c r="D3319" s="1" t="s">
        <v>185</v>
      </c>
      <c r="E3319" s="1" t="s">
        <v>186</v>
      </c>
      <c r="F3319" s="1" t="s">
        <v>111</v>
      </c>
      <c r="G3319" s="1" t="s">
        <v>234</v>
      </c>
      <c r="H3319" s="1" t="s">
        <v>43</v>
      </c>
      <c r="I3319" s="1" t="s">
        <v>44</v>
      </c>
      <c r="J3319" t="s">
        <v>65</v>
      </c>
      <c r="K3319" t="s">
        <v>66</v>
      </c>
      <c r="L3319" s="1" t="s">
        <v>18313</v>
      </c>
      <c r="M3319" s="1" t="s">
        <v>168</v>
      </c>
      <c r="N3319" s="1" t="s">
        <v>69</v>
      </c>
      <c r="O3319" s="1" t="s">
        <v>18314</v>
      </c>
      <c r="P3319" s="1" t="s">
        <v>18315</v>
      </c>
      <c r="Q3319">
        <v>233</v>
      </c>
      <c r="R3319">
        <v>51</v>
      </c>
      <c r="S3319">
        <v>182</v>
      </c>
      <c r="U3319">
        <v>30</v>
      </c>
      <c r="V3319">
        <v>300</v>
      </c>
      <c r="W3319" s="1" t="s">
        <v>229</v>
      </c>
      <c r="X3319" s="1" t="s">
        <v>230</v>
      </c>
      <c r="Y3319" s="1" t="s">
        <v>153</v>
      </c>
      <c r="Z3319">
        <v>33</v>
      </c>
      <c r="AA3319" s="2">
        <v>45793</v>
      </c>
      <c r="AB3319">
        <v>133009.25</v>
      </c>
      <c r="AC3319">
        <v>188014.01</v>
      </c>
      <c r="AD3319">
        <v>30991155.25</v>
      </c>
      <c r="AE3319" s="1" t="s">
        <v>55</v>
      </c>
      <c r="AF3319" s="2">
        <v>46182</v>
      </c>
      <c r="AG3319" s="2">
        <v>45803</v>
      </c>
      <c r="AH3319" s="2"/>
      <c r="AI3319" s="1" t="s">
        <v>91</v>
      </c>
      <c r="AJ3319" s="1" t="s">
        <v>92</v>
      </c>
    </row>
    <row r="3320" spans="1:36">
      <c r="A3320" s="1" t="s">
        <v>18316</v>
      </c>
      <c r="B3320" s="1" t="s">
        <v>18317</v>
      </c>
      <c r="C3320" s="1" t="s">
        <v>18318</v>
      </c>
      <c r="D3320" s="1" t="s">
        <v>785</v>
      </c>
      <c r="E3320" s="1" t="s">
        <v>146</v>
      </c>
      <c r="F3320" s="1" t="s">
        <v>41</v>
      </c>
      <c r="G3320" s="1" t="s">
        <v>147</v>
      </c>
      <c r="H3320" s="1" t="s">
        <v>43</v>
      </c>
      <c r="I3320" s="1" t="s">
        <v>44</v>
      </c>
      <c r="J3320" t="s">
        <v>82</v>
      </c>
      <c r="K3320" t="s">
        <v>83</v>
      </c>
      <c r="L3320" s="1" t="s">
        <v>18319</v>
      </c>
      <c r="M3320" s="1" t="s">
        <v>114</v>
      </c>
      <c r="N3320" s="1" t="s">
        <v>203</v>
      </c>
      <c r="O3320" s="1" t="s">
        <v>18320</v>
      </c>
      <c r="P3320" s="1" t="s">
        <v>18125</v>
      </c>
      <c r="Q3320">
        <v>100</v>
      </c>
      <c r="R3320">
        <v>30</v>
      </c>
      <c r="S3320">
        <v>70</v>
      </c>
      <c r="T3320">
        <v>25</v>
      </c>
      <c r="U3320">
        <v>7</v>
      </c>
      <c r="V3320">
        <v>125</v>
      </c>
      <c r="W3320" s="1" t="s">
        <v>151</v>
      </c>
      <c r="X3320" s="1" t="s">
        <v>152</v>
      </c>
      <c r="Y3320" s="1" t="s">
        <v>153</v>
      </c>
      <c r="Z3320">
        <v>33</v>
      </c>
      <c r="AA3320" s="2">
        <v>45856</v>
      </c>
      <c r="AB3320">
        <v>102204.85</v>
      </c>
      <c r="AC3320">
        <v>149481.24</v>
      </c>
      <c r="AD3320">
        <v>10220485</v>
      </c>
      <c r="AE3320" s="1" t="s">
        <v>55</v>
      </c>
      <c r="AF3320" s="2">
        <v>46162</v>
      </c>
      <c r="AG3320" s="2">
        <v>45869</v>
      </c>
      <c r="AH3320" s="2"/>
      <c r="AI3320" s="1" t="s">
        <v>91</v>
      </c>
      <c r="AJ3320" s="1" t="s">
        <v>92</v>
      </c>
    </row>
    <row r="3321" spans="1:36">
      <c r="A3321" s="1" t="s">
        <v>18321</v>
      </c>
      <c r="B3321" s="1" t="s">
        <v>18322</v>
      </c>
      <c r="C3321" s="1" t="s">
        <v>18323</v>
      </c>
      <c r="D3321" s="1" t="s">
        <v>799</v>
      </c>
      <c r="E3321" s="1" t="s">
        <v>254</v>
      </c>
      <c r="F3321" s="1" t="s">
        <v>135</v>
      </c>
      <c r="G3321" s="1" t="s">
        <v>136</v>
      </c>
      <c r="H3321" s="1" t="s">
        <v>137</v>
      </c>
      <c r="I3321" s="1" t="s">
        <v>44</v>
      </c>
      <c r="J3321" t="s">
        <v>82</v>
      </c>
      <c r="K3321" t="s">
        <v>83</v>
      </c>
      <c r="L3321" s="1" t="s">
        <v>18324</v>
      </c>
      <c r="M3321" s="1" t="s">
        <v>114</v>
      </c>
      <c r="N3321" s="1" t="s">
        <v>194</v>
      </c>
      <c r="O3321" s="1" t="s">
        <v>18325</v>
      </c>
      <c r="P3321" s="1" t="s">
        <v>18326</v>
      </c>
      <c r="Q3321">
        <v>59</v>
      </c>
      <c r="R3321">
        <v>3</v>
      </c>
      <c r="S3321">
        <v>56</v>
      </c>
      <c r="T3321">
        <v>75</v>
      </c>
      <c r="U3321">
        <v>22</v>
      </c>
      <c r="V3321">
        <v>300</v>
      </c>
      <c r="W3321" s="1" t="s">
        <v>259</v>
      </c>
      <c r="X3321" s="1" t="s">
        <v>171</v>
      </c>
      <c r="Y3321" s="1" t="s">
        <v>54</v>
      </c>
      <c r="Z3321">
        <v>9</v>
      </c>
      <c r="AA3321" s="2">
        <v>45827</v>
      </c>
      <c r="AB3321">
        <v>32789.550000000003</v>
      </c>
      <c r="AC3321">
        <v>39364.5</v>
      </c>
      <c r="AD3321">
        <v>1934583.45</v>
      </c>
      <c r="AE3321" s="1" t="s">
        <v>55</v>
      </c>
      <c r="AF3321" s="2">
        <v>46174</v>
      </c>
      <c r="AG3321" s="2">
        <v>45832</v>
      </c>
      <c r="AH3321" s="2">
        <v>46558</v>
      </c>
      <c r="AI3321" s="1" t="s">
        <v>129</v>
      </c>
      <c r="AJ3321" s="1" t="s">
        <v>57</v>
      </c>
    </row>
    <row r="3322" spans="1:36">
      <c r="A3322" s="1" t="s">
        <v>18327</v>
      </c>
      <c r="B3322" s="1" t="s">
        <v>18328</v>
      </c>
      <c r="C3322" s="1" t="s">
        <v>18329</v>
      </c>
      <c r="D3322" s="1" t="s">
        <v>740</v>
      </c>
      <c r="E3322" s="1" t="s">
        <v>275</v>
      </c>
      <c r="F3322" s="1" t="s">
        <v>622</v>
      </c>
      <c r="G3322" s="1" t="s">
        <v>623</v>
      </c>
      <c r="H3322" s="1" t="s">
        <v>43</v>
      </c>
      <c r="I3322" s="1" t="s">
        <v>44</v>
      </c>
      <c r="J3322" t="s">
        <v>82</v>
      </c>
      <c r="K3322" t="s">
        <v>83</v>
      </c>
      <c r="L3322" s="1" t="s">
        <v>18023</v>
      </c>
      <c r="M3322" s="1" t="s">
        <v>48</v>
      </c>
      <c r="N3322" s="1" t="s">
        <v>49</v>
      </c>
      <c r="O3322" s="1" t="s">
        <v>18330</v>
      </c>
      <c r="P3322" s="1" t="s">
        <v>18331</v>
      </c>
      <c r="Q3322">
        <v>94</v>
      </c>
      <c r="R3322">
        <v>9</v>
      </c>
      <c r="S3322">
        <v>85</v>
      </c>
      <c r="T3322">
        <v>100</v>
      </c>
      <c r="U3322">
        <v>30</v>
      </c>
      <c r="V3322">
        <v>400</v>
      </c>
      <c r="W3322" s="1" t="s">
        <v>308</v>
      </c>
      <c r="X3322" s="1" t="s">
        <v>309</v>
      </c>
      <c r="Y3322" s="1" t="s">
        <v>74</v>
      </c>
      <c r="Z3322">
        <v>24</v>
      </c>
      <c r="AA3322" s="2">
        <v>45782</v>
      </c>
      <c r="AB3322">
        <v>96411.74</v>
      </c>
      <c r="AC3322">
        <v>135699.37</v>
      </c>
      <c r="AD3322">
        <v>9062703.5600000005</v>
      </c>
      <c r="AE3322" s="1" t="s">
        <v>55</v>
      </c>
      <c r="AF3322" s="2">
        <v>46162</v>
      </c>
      <c r="AG3322" s="2">
        <v>45796</v>
      </c>
      <c r="AH3322" s="2"/>
      <c r="AI3322" s="1" t="s">
        <v>129</v>
      </c>
      <c r="AJ3322" s="1" t="s">
        <v>57</v>
      </c>
    </row>
    <row r="3323" spans="1:36">
      <c r="A3323" s="1" t="s">
        <v>18332</v>
      </c>
      <c r="B3323" s="1" t="s">
        <v>18333</v>
      </c>
      <c r="C3323" s="1" t="s">
        <v>18334</v>
      </c>
      <c r="D3323" s="1" t="s">
        <v>327</v>
      </c>
      <c r="E3323" s="1" t="s">
        <v>40</v>
      </c>
      <c r="F3323" s="1" t="s">
        <v>123</v>
      </c>
      <c r="G3323" s="1" t="s">
        <v>200</v>
      </c>
      <c r="H3323" s="1" t="s">
        <v>43</v>
      </c>
      <c r="I3323" s="1" t="s">
        <v>44</v>
      </c>
      <c r="J3323" t="s">
        <v>45</v>
      </c>
      <c r="K3323" t="s">
        <v>46</v>
      </c>
      <c r="L3323" s="1" t="s">
        <v>171</v>
      </c>
      <c r="M3323" s="1" t="s">
        <v>126</v>
      </c>
      <c r="N3323" s="1" t="s">
        <v>115</v>
      </c>
      <c r="O3323" s="1" t="s">
        <v>18335</v>
      </c>
      <c r="P3323" s="1" t="s">
        <v>18336</v>
      </c>
      <c r="Q3323">
        <v>126</v>
      </c>
      <c r="R3323">
        <v>47</v>
      </c>
      <c r="S3323">
        <v>79</v>
      </c>
      <c r="T3323">
        <v>30</v>
      </c>
      <c r="U3323">
        <v>15</v>
      </c>
      <c r="V3323">
        <v>180</v>
      </c>
      <c r="W3323" s="1" t="s">
        <v>259</v>
      </c>
      <c r="X3323" s="1" t="s">
        <v>260</v>
      </c>
      <c r="Y3323" s="1" t="s">
        <v>54</v>
      </c>
      <c r="Z3323">
        <v>10</v>
      </c>
      <c r="AA3323" s="2">
        <v>45803</v>
      </c>
      <c r="AB3323">
        <v>276965.45</v>
      </c>
      <c r="AC3323">
        <v>420119.55</v>
      </c>
      <c r="AD3323">
        <v>34897646.700000003</v>
      </c>
      <c r="AE3323" s="1" t="s">
        <v>55</v>
      </c>
      <c r="AF3323" s="2">
        <v>46186</v>
      </c>
      <c r="AG3323" s="2">
        <v>45807</v>
      </c>
      <c r="AH3323" s="2"/>
      <c r="AI3323" s="1" t="s">
        <v>91</v>
      </c>
      <c r="AJ3323" s="1" t="s">
        <v>92</v>
      </c>
    </row>
    <row r="3324" spans="1:36">
      <c r="A3324" s="1" t="s">
        <v>18337</v>
      </c>
      <c r="B3324" s="1" t="s">
        <v>3638</v>
      </c>
      <c r="C3324" s="1" t="s">
        <v>18338</v>
      </c>
      <c r="D3324" s="1" t="s">
        <v>844</v>
      </c>
      <c r="E3324" s="1" t="s">
        <v>275</v>
      </c>
      <c r="F3324" s="1" t="s">
        <v>622</v>
      </c>
      <c r="G3324" s="1" t="s">
        <v>623</v>
      </c>
      <c r="H3324" s="1" t="s">
        <v>43</v>
      </c>
      <c r="I3324" s="1" t="s">
        <v>201</v>
      </c>
      <c r="J3324" t="s">
        <v>65</v>
      </c>
      <c r="K3324" t="s">
        <v>66</v>
      </c>
      <c r="L3324" s="1" t="s">
        <v>17039</v>
      </c>
      <c r="M3324" s="1" t="s">
        <v>114</v>
      </c>
      <c r="N3324" s="1" t="s">
        <v>178</v>
      </c>
      <c r="O3324" s="1" t="s">
        <v>18339</v>
      </c>
      <c r="P3324" s="1" t="s">
        <v>18340</v>
      </c>
      <c r="Q3324">
        <v>267</v>
      </c>
      <c r="R3324">
        <v>81</v>
      </c>
      <c r="S3324">
        <v>186</v>
      </c>
      <c r="T3324">
        <v>60</v>
      </c>
      <c r="U3324">
        <v>30</v>
      </c>
      <c r="V3324">
        <v>300</v>
      </c>
      <c r="W3324" s="1" t="s">
        <v>161</v>
      </c>
      <c r="X3324" s="1" t="s">
        <v>162</v>
      </c>
      <c r="Y3324" s="1" t="s">
        <v>54</v>
      </c>
      <c r="Z3324">
        <v>6</v>
      </c>
      <c r="AA3324" s="2">
        <v>45827</v>
      </c>
      <c r="AB3324">
        <v>278094.88</v>
      </c>
      <c r="AC3324">
        <v>347165.75</v>
      </c>
      <c r="AD3324">
        <v>74251332.959999993</v>
      </c>
      <c r="AE3324" s="1" t="s">
        <v>55</v>
      </c>
      <c r="AF3324" s="2">
        <v>46195</v>
      </c>
      <c r="AG3324" s="2">
        <v>45836</v>
      </c>
      <c r="AH3324" s="2"/>
      <c r="AI3324" s="1" t="s">
        <v>91</v>
      </c>
      <c r="AJ3324" s="1" t="s">
        <v>92</v>
      </c>
    </row>
    <row r="3325" spans="1:36">
      <c r="A3325" s="1" t="s">
        <v>18341</v>
      </c>
      <c r="B3325" s="1" t="s">
        <v>18342</v>
      </c>
      <c r="C3325" s="1" t="s">
        <v>18343</v>
      </c>
      <c r="D3325" s="1" t="s">
        <v>121</v>
      </c>
      <c r="E3325" s="1" t="s">
        <v>122</v>
      </c>
      <c r="F3325" s="1" t="s">
        <v>123</v>
      </c>
      <c r="G3325" s="1" t="s">
        <v>124</v>
      </c>
      <c r="H3325" s="1" t="s">
        <v>43</v>
      </c>
      <c r="I3325" s="1" t="s">
        <v>44</v>
      </c>
      <c r="J3325" t="s">
        <v>45</v>
      </c>
      <c r="K3325" t="s">
        <v>46</v>
      </c>
      <c r="L3325" s="1" t="s">
        <v>7384</v>
      </c>
      <c r="M3325" s="1" t="s">
        <v>114</v>
      </c>
      <c r="N3325" s="1" t="s">
        <v>178</v>
      </c>
      <c r="O3325" s="1" t="s">
        <v>18344</v>
      </c>
      <c r="P3325" s="1" t="s">
        <v>18345</v>
      </c>
      <c r="Q3325">
        <v>418</v>
      </c>
      <c r="R3325">
        <v>10</v>
      </c>
      <c r="S3325">
        <v>408</v>
      </c>
      <c r="T3325">
        <v>50</v>
      </c>
      <c r="U3325">
        <v>15</v>
      </c>
      <c r="V3325">
        <v>500</v>
      </c>
      <c r="W3325" s="1" t="s">
        <v>259</v>
      </c>
      <c r="X3325" s="1" t="s">
        <v>260</v>
      </c>
      <c r="Y3325" s="1" t="s">
        <v>54</v>
      </c>
      <c r="Z3325">
        <v>11</v>
      </c>
      <c r="AA3325" s="2">
        <v>46042</v>
      </c>
      <c r="AB3325">
        <v>641325.47</v>
      </c>
      <c r="AC3325">
        <v>781438.93</v>
      </c>
      <c r="AD3325">
        <v>268074046.5</v>
      </c>
      <c r="AE3325" s="1" t="s">
        <v>55</v>
      </c>
      <c r="AF3325" s="2">
        <v>46157</v>
      </c>
      <c r="AG3325" s="2">
        <v>46043</v>
      </c>
      <c r="AH3325" s="2"/>
      <c r="AI3325" s="1" t="s">
        <v>91</v>
      </c>
      <c r="AJ3325" s="1" t="s">
        <v>92</v>
      </c>
    </row>
    <row r="3326" spans="1:36">
      <c r="A3326" s="1" t="s">
        <v>18346</v>
      </c>
      <c r="B3326" s="1" t="s">
        <v>18347</v>
      </c>
      <c r="C3326" s="1" t="s">
        <v>18348</v>
      </c>
      <c r="D3326" s="1" t="s">
        <v>1665</v>
      </c>
      <c r="E3326" s="1" t="s">
        <v>978</v>
      </c>
      <c r="F3326" s="1" t="s">
        <v>97</v>
      </c>
      <c r="G3326" s="1" t="s">
        <v>715</v>
      </c>
      <c r="H3326" s="1" t="s">
        <v>43</v>
      </c>
      <c r="I3326" s="1" t="s">
        <v>44</v>
      </c>
      <c r="J3326" t="s">
        <v>65</v>
      </c>
      <c r="K3326" t="s">
        <v>66</v>
      </c>
      <c r="L3326" s="1" t="s">
        <v>2138</v>
      </c>
      <c r="M3326" s="1" t="s">
        <v>68</v>
      </c>
      <c r="N3326" s="1" t="s">
        <v>115</v>
      </c>
      <c r="O3326" s="1" t="s">
        <v>18349</v>
      </c>
      <c r="P3326" s="1" t="s">
        <v>18350</v>
      </c>
      <c r="Q3326">
        <v>126</v>
      </c>
      <c r="R3326">
        <v>44</v>
      </c>
      <c r="S3326">
        <v>82</v>
      </c>
      <c r="T3326">
        <v>25</v>
      </c>
      <c r="U3326">
        <v>10</v>
      </c>
      <c r="V3326">
        <v>150</v>
      </c>
      <c r="W3326" s="1" t="s">
        <v>161</v>
      </c>
      <c r="X3326" s="1" t="s">
        <v>162</v>
      </c>
      <c r="Y3326" s="1" t="s">
        <v>54</v>
      </c>
      <c r="Z3326">
        <v>7</v>
      </c>
      <c r="AA3326" s="2">
        <v>46178</v>
      </c>
      <c r="AB3326">
        <v>173131.99</v>
      </c>
      <c r="AC3326">
        <v>234871.29</v>
      </c>
      <c r="AD3326">
        <v>21814630.739999998</v>
      </c>
      <c r="AE3326" s="1" t="s">
        <v>55</v>
      </c>
      <c r="AF3326" s="2">
        <v>46177</v>
      </c>
      <c r="AG3326" s="2">
        <v>46190</v>
      </c>
      <c r="AH3326" s="2"/>
      <c r="AI3326" s="1" t="s">
        <v>91</v>
      </c>
      <c r="AJ3326" s="1" t="s">
        <v>92</v>
      </c>
    </row>
    <row r="3327" spans="1:36">
      <c r="A3327" s="1" t="s">
        <v>18351</v>
      </c>
      <c r="B3327" s="1" t="s">
        <v>18352</v>
      </c>
      <c r="C3327" s="1" t="s">
        <v>18353</v>
      </c>
      <c r="D3327" s="1" t="s">
        <v>348</v>
      </c>
      <c r="E3327" s="1" t="s">
        <v>134</v>
      </c>
      <c r="F3327" s="1" t="s">
        <v>135</v>
      </c>
      <c r="G3327" s="1" t="s">
        <v>136</v>
      </c>
      <c r="H3327" s="1" t="s">
        <v>137</v>
      </c>
      <c r="I3327" s="1" t="s">
        <v>44</v>
      </c>
      <c r="J3327" t="s">
        <v>82</v>
      </c>
      <c r="K3327" t="s">
        <v>83</v>
      </c>
      <c r="L3327" s="1" t="s">
        <v>2042</v>
      </c>
      <c r="M3327" s="1" t="s">
        <v>126</v>
      </c>
      <c r="N3327" s="1" t="s">
        <v>236</v>
      </c>
      <c r="O3327" s="1" t="s">
        <v>18354</v>
      </c>
      <c r="P3327" s="1" t="s">
        <v>18355</v>
      </c>
      <c r="Q3327">
        <v>103</v>
      </c>
      <c r="R3327">
        <v>39</v>
      </c>
      <c r="S3327">
        <v>64</v>
      </c>
      <c r="T3327">
        <v>15</v>
      </c>
      <c r="U3327">
        <v>6</v>
      </c>
      <c r="V3327">
        <v>150</v>
      </c>
      <c r="W3327" s="1" t="s">
        <v>104</v>
      </c>
      <c r="X3327" s="1" t="s">
        <v>105</v>
      </c>
      <c r="Y3327" s="1" t="s">
        <v>54</v>
      </c>
      <c r="Z3327">
        <v>4</v>
      </c>
      <c r="AA3327" s="2">
        <v>46105</v>
      </c>
      <c r="AB3327">
        <v>36875.949999999997</v>
      </c>
      <c r="AC3327">
        <v>50114.63</v>
      </c>
      <c r="AD3327">
        <v>3798222.85</v>
      </c>
      <c r="AE3327" s="1" t="s">
        <v>55</v>
      </c>
      <c r="AF3327" s="2">
        <v>46192</v>
      </c>
      <c r="AG3327" s="2">
        <v>46120</v>
      </c>
      <c r="AH3327" s="2">
        <v>46679</v>
      </c>
      <c r="AI3327" s="1" t="s">
        <v>91</v>
      </c>
      <c r="AJ3327" s="1" t="s">
        <v>92</v>
      </c>
    </row>
    <row r="3328" spans="1:36">
      <c r="A3328" s="1" t="s">
        <v>18356</v>
      </c>
      <c r="B3328" s="1" t="s">
        <v>18357</v>
      </c>
      <c r="C3328" s="1" t="s">
        <v>18358</v>
      </c>
      <c r="D3328" s="1" t="s">
        <v>900</v>
      </c>
      <c r="E3328" s="1" t="s">
        <v>62</v>
      </c>
      <c r="F3328" s="1" t="s">
        <v>363</v>
      </c>
      <c r="G3328" s="1" t="s">
        <v>495</v>
      </c>
      <c r="H3328" s="1" t="s">
        <v>43</v>
      </c>
      <c r="I3328" s="1" t="s">
        <v>44</v>
      </c>
      <c r="J3328" t="s">
        <v>82</v>
      </c>
      <c r="K3328" t="s">
        <v>83</v>
      </c>
      <c r="L3328" s="1" t="s">
        <v>11058</v>
      </c>
      <c r="M3328" s="1" t="s">
        <v>114</v>
      </c>
      <c r="N3328" s="1" t="s">
        <v>101</v>
      </c>
      <c r="O3328" s="1" t="s">
        <v>18359</v>
      </c>
      <c r="P3328" s="1" t="s">
        <v>18360</v>
      </c>
      <c r="Q3328">
        <v>227</v>
      </c>
      <c r="R3328">
        <v>87</v>
      </c>
      <c r="S3328">
        <v>140</v>
      </c>
      <c r="U3328">
        <v>20</v>
      </c>
      <c r="V3328">
        <v>300</v>
      </c>
      <c r="W3328" s="1" t="s">
        <v>151</v>
      </c>
      <c r="X3328" s="1" t="s">
        <v>152</v>
      </c>
      <c r="Y3328" s="1" t="s">
        <v>153</v>
      </c>
      <c r="Z3328">
        <v>38</v>
      </c>
      <c r="AA3328" s="2">
        <v>46081</v>
      </c>
      <c r="AB3328">
        <v>21278.15</v>
      </c>
      <c r="AC3328">
        <v>29750.06</v>
      </c>
      <c r="AD3328">
        <v>4830140.05</v>
      </c>
      <c r="AE3328" s="1" t="s">
        <v>55</v>
      </c>
      <c r="AF3328" s="2">
        <v>46151</v>
      </c>
      <c r="AG3328" s="2">
        <v>46083</v>
      </c>
      <c r="AH3328" s="2"/>
      <c r="AI3328" s="1" t="s">
        <v>91</v>
      </c>
      <c r="AJ3328" s="1" t="s">
        <v>92</v>
      </c>
    </row>
    <row r="3329" spans="1:36">
      <c r="A3329" s="1" t="s">
        <v>18361</v>
      </c>
      <c r="B3329" s="1" t="s">
        <v>18362</v>
      </c>
      <c r="C3329" s="1" t="s">
        <v>18363</v>
      </c>
      <c r="D3329" s="1" t="s">
        <v>1135</v>
      </c>
      <c r="E3329" s="1" t="s">
        <v>122</v>
      </c>
      <c r="F3329" s="1" t="s">
        <v>123</v>
      </c>
      <c r="G3329" s="1" t="s">
        <v>200</v>
      </c>
      <c r="H3329" s="1" t="s">
        <v>43</v>
      </c>
      <c r="I3329" s="1" t="s">
        <v>44</v>
      </c>
      <c r="J3329" t="s">
        <v>82</v>
      </c>
      <c r="K3329" t="s">
        <v>83</v>
      </c>
      <c r="L3329" s="1" t="s">
        <v>13167</v>
      </c>
      <c r="M3329" s="1" t="s">
        <v>114</v>
      </c>
      <c r="N3329" s="1" t="s">
        <v>101</v>
      </c>
      <c r="O3329" s="1" t="s">
        <v>18364</v>
      </c>
      <c r="P3329" s="1" t="s">
        <v>15904</v>
      </c>
      <c r="Q3329">
        <v>32</v>
      </c>
      <c r="R3329">
        <v>1</v>
      </c>
      <c r="S3329">
        <v>31</v>
      </c>
      <c r="T3329">
        <v>40</v>
      </c>
      <c r="U3329">
        <v>20</v>
      </c>
      <c r="V3329">
        <v>320</v>
      </c>
      <c r="W3329" s="1" t="s">
        <v>151</v>
      </c>
      <c r="X3329" s="1" t="s">
        <v>152</v>
      </c>
      <c r="Y3329" s="1" t="s">
        <v>153</v>
      </c>
      <c r="Z3329">
        <v>35</v>
      </c>
      <c r="AA3329" s="2">
        <v>45747</v>
      </c>
      <c r="AB3329">
        <v>590780.97</v>
      </c>
      <c r="AC3329">
        <v>684425.19</v>
      </c>
      <c r="AD3329">
        <v>18904991.039999999</v>
      </c>
      <c r="AE3329" s="1" t="s">
        <v>55</v>
      </c>
      <c r="AF3329" s="2">
        <v>46167</v>
      </c>
      <c r="AG3329" s="2">
        <v>45760</v>
      </c>
      <c r="AH3329" s="2"/>
      <c r="AI3329" s="1" t="s">
        <v>129</v>
      </c>
      <c r="AJ3329" s="1" t="s">
        <v>57</v>
      </c>
    </row>
    <row r="3330" spans="1:36">
      <c r="A3330" s="1" t="s">
        <v>18365</v>
      </c>
      <c r="B3330" s="1" t="s">
        <v>18366</v>
      </c>
      <c r="C3330" s="1" t="s">
        <v>18367</v>
      </c>
      <c r="D3330" s="1" t="s">
        <v>225</v>
      </c>
      <c r="E3330" s="1" t="s">
        <v>40</v>
      </c>
      <c r="F3330" s="1" t="s">
        <v>123</v>
      </c>
      <c r="G3330" s="1" t="s">
        <v>124</v>
      </c>
      <c r="H3330" s="1" t="s">
        <v>43</v>
      </c>
      <c r="I3330" s="1" t="s">
        <v>44</v>
      </c>
      <c r="J3330" t="s">
        <v>65</v>
      </c>
      <c r="K3330" t="s">
        <v>66</v>
      </c>
      <c r="L3330" s="1" t="s">
        <v>8590</v>
      </c>
      <c r="M3330" s="1" t="s">
        <v>139</v>
      </c>
      <c r="N3330" s="1" t="s">
        <v>178</v>
      </c>
      <c r="O3330" s="1" t="s">
        <v>18368</v>
      </c>
      <c r="P3330" s="1" t="s">
        <v>18369</v>
      </c>
      <c r="Q3330">
        <v>4</v>
      </c>
      <c r="R3330">
        <v>0</v>
      </c>
      <c r="S3330">
        <v>4</v>
      </c>
      <c r="T3330">
        <v>10</v>
      </c>
      <c r="U3330">
        <v>5</v>
      </c>
      <c r="V3330">
        <v>60</v>
      </c>
      <c r="W3330" s="1" t="s">
        <v>444</v>
      </c>
      <c r="X3330" s="1" t="s">
        <v>445</v>
      </c>
      <c r="Y3330" s="1" t="s">
        <v>74</v>
      </c>
      <c r="Z3330">
        <v>16</v>
      </c>
      <c r="AA3330" s="2">
        <v>46105</v>
      </c>
      <c r="AB3330">
        <v>426977.31</v>
      </c>
      <c r="AC3330">
        <v>584909.72</v>
      </c>
      <c r="AD3330">
        <v>1707909.24</v>
      </c>
      <c r="AE3330" s="1" t="s">
        <v>55</v>
      </c>
      <c r="AF3330" s="2">
        <v>46162</v>
      </c>
      <c r="AG3330" s="2">
        <v>46117</v>
      </c>
      <c r="AH3330" s="2"/>
      <c r="AI3330" s="1" t="s">
        <v>129</v>
      </c>
      <c r="AJ3330" s="1" t="s">
        <v>57</v>
      </c>
    </row>
    <row r="3331" spans="1:36">
      <c r="A3331" s="1" t="s">
        <v>18370</v>
      </c>
      <c r="B3331" s="1" t="s">
        <v>18371</v>
      </c>
      <c r="C3331" s="1" t="s">
        <v>18372</v>
      </c>
      <c r="D3331" s="1" t="s">
        <v>557</v>
      </c>
      <c r="E3331" s="1" t="s">
        <v>254</v>
      </c>
      <c r="F3331" s="1" t="s">
        <v>135</v>
      </c>
      <c r="G3331" s="1" t="s">
        <v>166</v>
      </c>
      <c r="H3331" s="1" t="s">
        <v>137</v>
      </c>
      <c r="I3331" s="1" t="s">
        <v>44</v>
      </c>
      <c r="J3331" t="s">
        <v>82</v>
      </c>
      <c r="K3331" t="s">
        <v>83</v>
      </c>
      <c r="L3331" s="1" t="s">
        <v>18373</v>
      </c>
      <c r="M3331" s="1" t="s">
        <v>48</v>
      </c>
      <c r="N3331" s="1" t="s">
        <v>203</v>
      </c>
      <c r="O3331" s="1" t="s">
        <v>18374</v>
      </c>
      <c r="P3331" s="1" t="s">
        <v>18375</v>
      </c>
      <c r="Q3331">
        <v>574</v>
      </c>
      <c r="R3331">
        <v>206</v>
      </c>
      <c r="S3331">
        <v>368</v>
      </c>
      <c r="T3331">
        <v>100</v>
      </c>
      <c r="U3331">
        <v>50</v>
      </c>
      <c r="V3331">
        <v>400</v>
      </c>
      <c r="W3331" s="1" t="s">
        <v>104</v>
      </c>
      <c r="X3331" s="1" t="s">
        <v>105</v>
      </c>
      <c r="Y3331" s="1" t="s">
        <v>54</v>
      </c>
      <c r="Z3331">
        <v>7</v>
      </c>
      <c r="AA3331" s="2">
        <v>46099</v>
      </c>
      <c r="AB3331">
        <v>6748.57</v>
      </c>
      <c r="AC3331">
        <v>10268.48</v>
      </c>
      <c r="AD3331">
        <v>3873679.18</v>
      </c>
      <c r="AE3331" s="1" t="s">
        <v>55</v>
      </c>
      <c r="AF3331" s="2">
        <v>46171</v>
      </c>
      <c r="AG3331" s="2">
        <v>46113</v>
      </c>
      <c r="AH3331" s="2">
        <v>46828</v>
      </c>
      <c r="AI3331" s="1" t="s">
        <v>410</v>
      </c>
      <c r="AJ3331" s="1" t="s">
        <v>92</v>
      </c>
    </row>
    <row r="3332" spans="1:36">
      <c r="A3332" s="1" t="s">
        <v>18376</v>
      </c>
      <c r="B3332" s="1" t="s">
        <v>18377</v>
      </c>
      <c r="C3332" s="1" t="s">
        <v>18378</v>
      </c>
      <c r="D3332" s="1" t="s">
        <v>494</v>
      </c>
      <c r="E3332" s="1" t="s">
        <v>79</v>
      </c>
      <c r="F3332" s="1" t="s">
        <v>363</v>
      </c>
      <c r="G3332" s="1" t="s">
        <v>495</v>
      </c>
      <c r="H3332" s="1" t="s">
        <v>43</v>
      </c>
      <c r="I3332" s="1" t="s">
        <v>44</v>
      </c>
      <c r="J3332" t="s">
        <v>65</v>
      </c>
      <c r="K3332" t="s">
        <v>66</v>
      </c>
      <c r="L3332" s="1" t="s">
        <v>7906</v>
      </c>
      <c r="M3332" s="1" t="s">
        <v>168</v>
      </c>
      <c r="N3332" s="1" t="s">
        <v>236</v>
      </c>
      <c r="O3332" s="1" t="s">
        <v>18379</v>
      </c>
      <c r="P3332" s="1" t="s">
        <v>18380</v>
      </c>
      <c r="Q3332">
        <v>7</v>
      </c>
      <c r="R3332">
        <v>0</v>
      </c>
      <c r="S3332">
        <v>7</v>
      </c>
      <c r="T3332">
        <v>10</v>
      </c>
      <c r="U3332">
        <v>4</v>
      </c>
      <c r="V3332">
        <v>40</v>
      </c>
      <c r="W3332" s="1" t="s">
        <v>52</v>
      </c>
      <c r="X3332" s="1" t="s">
        <v>53</v>
      </c>
      <c r="Y3332" s="1" t="s">
        <v>54</v>
      </c>
      <c r="Z3332">
        <v>5</v>
      </c>
      <c r="AA3332" s="2">
        <v>45902</v>
      </c>
      <c r="AB3332">
        <v>53868.82</v>
      </c>
      <c r="AC3332">
        <v>83073.509999999995</v>
      </c>
      <c r="AD3332">
        <v>377081.74</v>
      </c>
      <c r="AE3332" s="1" t="s">
        <v>55</v>
      </c>
      <c r="AF3332" s="2">
        <v>46160</v>
      </c>
      <c r="AG3332" s="2">
        <v>45909</v>
      </c>
      <c r="AH3332" s="2"/>
      <c r="AI3332" s="1" t="s">
        <v>129</v>
      </c>
      <c r="AJ3332" s="1" t="s">
        <v>57</v>
      </c>
    </row>
    <row r="3333" spans="1:36">
      <c r="A3333" s="1" t="s">
        <v>18381</v>
      </c>
      <c r="B3333" s="1" t="s">
        <v>18382</v>
      </c>
      <c r="C3333" s="1" t="s">
        <v>18383</v>
      </c>
      <c r="D3333" s="1" t="s">
        <v>880</v>
      </c>
      <c r="E3333" s="1" t="s">
        <v>62</v>
      </c>
      <c r="F3333" s="1" t="s">
        <v>217</v>
      </c>
      <c r="G3333" s="1" t="s">
        <v>218</v>
      </c>
      <c r="H3333" s="1" t="s">
        <v>43</v>
      </c>
      <c r="I3333" s="1" t="s">
        <v>44</v>
      </c>
      <c r="J3333" t="s">
        <v>82</v>
      </c>
      <c r="K3333" t="s">
        <v>83</v>
      </c>
      <c r="L3333" s="1" t="s">
        <v>11404</v>
      </c>
      <c r="M3333" s="1" t="s">
        <v>100</v>
      </c>
      <c r="N3333" s="1" t="s">
        <v>194</v>
      </c>
      <c r="O3333" s="1" t="s">
        <v>18384</v>
      </c>
      <c r="P3333" s="1" t="s">
        <v>18385</v>
      </c>
      <c r="Q3333">
        <v>134</v>
      </c>
      <c r="R3333">
        <v>30</v>
      </c>
      <c r="S3333">
        <v>104</v>
      </c>
      <c r="T3333">
        <v>25</v>
      </c>
      <c r="U3333">
        <v>10</v>
      </c>
      <c r="V3333">
        <v>150</v>
      </c>
      <c r="W3333" s="1" t="s">
        <v>88</v>
      </c>
      <c r="X3333" s="1" t="s">
        <v>89</v>
      </c>
      <c r="Y3333" s="1" t="s">
        <v>90</v>
      </c>
      <c r="Z3333">
        <v>28</v>
      </c>
      <c r="AA3333" s="2">
        <v>45829</v>
      </c>
      <c r="AB3333">
        <v>248005.41</v>
      </c>
      <c r="AC3333">
        <v>357341.61</v>
      </c>
      <c r="AD3333">
        <v>33232724.940000001</v>
      </c>
      <c r="AE3333" s="1" t="s">
        <v>55</v>
      </c>
      <c r="AF3333" s="2">
        <v>46162</v>
      </c>
      <c r="AG3333" s="2">
        <v>45841</v>
      </c>
      <c r="AH3333" s="2"/>
      <c r="AI3333" s="1" t="s">
        <v>91</v>
      </c>
      <c r="AJ3333" s="1" t="s">
        <v>92</v>
      </c>
    </row>
    <row r="3334" spans="1:36">
      <c r="A3334" s="1" t="s">
        <v>18386</v>
      </c>
      <c r="B3334" s="1" t="s">
        <v>18387</v>
      </c>
      <c r="C3334" s="1" t="s">
        <v>18388</v>
      </c>
      <c r="D3334" s="1" t="s">
        <v>662</v>
      </c>
      <c r="E3334" s="1" t="s">
        <v>186</v>
      </c>
      <c r="F3334" s="1" t="s">
        <v>80</v>
      </c>
      <c r="G3334" s="1" t="s">
        <v>81</v>
      </c>
      <c r="H3334" s="1" t="s">
        <v>43</v>
      </c>
      <c r="I3334" s="1" t="s">
        <v>44</v>
      </c>
      <c r="J3334" t="s">
        <v>82</v>
      </c>
      <c r="K3334" t="s">
        <v>83</v>
      </c>
      <c r="L3334" s="1" t="s">
        <v>5074</v>
      </c>
      <c r="M3334" s="1" t="s">
        <v>68</v>
      </c>
      <c r="N3334" s="1" t="s">
        <v>115</v>
      </c>
      <c r="O3334" s="1" t="s">
        <v>18389</v>
      </c>
      <c r="P3334" s="1" t="s">
        <v>18390</v>
      </c>
      <c r="Q3334">
        <v>77</v>
      </c>
      <c r="R3334">
        <v>1</v>
      </c>
      <c r="S3334">
        <v>76</v>
      </c>
      <c r="T3334">
        <v>40</v>
      </c>
      <c r="U3334">
        <v>16</v>
      </c>
      <c r="V3334">
        <v>240</v>
      </c>
      <c r="W3334" s="1" t="s">
        <v>88</v>
      </c>
      <c r="X3334" s="1" t="s">
        <v>89</v>
      </c>
      <c r="Y3334" s="1" t="s">
        <v>90</v>
      </c>
      <c r="Z3334">
        <v>31</v>
      </c>
      <c r="AA3334" s="2">
        <v>45861</v>
      </c>
      <c r="AB3334">
        <v>571214.72</v>
      </c>
      <c r="AC3334">
        <v>775511.94</v>
      </c>
      <c r="AD3334">
        <v>43983533.439999998</v>
      </c>
      <c r="AE3334" s="1" t="s">
        <v>55</v>
      </c>
      <c r="AF3334" s="2">
        <v>46180</v>
      </c>
      <c r="AG3334" s="2">
        <v>45863</v>
      </c>
      <c r="AH3334" s="2"/>
      <c r="AI3334" s="1" t="s">
        <v>91</v>
      </c>
      <c r="AJ3334" s="1" t="s">
        <v>92</v>
      </c>
    </row>
    <row r="3335" spans="1:36">
      <c r="A3335" s="1" t="s">
        <v>18391</v>
      </c>
      <c r="B3335" s="1" t="s">
        <v>18392</v>
      </c>
      <c r="C3335" s="1" t="s">
        <v>18393</v>
      </c>
      <c r="D3335" s="1" t="s">
        <v>1807</v>
      </c>
      <c r="E3335" s="1" t="s">
        <v>392</v>
      </c>
      <c r="F3335" s="1" t="s">
        <v>217</v>
      </c>
      <c r="G3335" s="1" t="s">
        <v>487</v>
      </c>
      <c r="H3335" s="1" t="s">
        <v>43</v>
      </c>
      <c r="I3335" s="1" t="s">
        <v>44</v>
      </c>
      <c r="J3335" t="s">
        <v>65</v>
      </c>
      <c r="K3335" t="s">
        <v>66</v>
      </c>
      <c r="L3335" s="1" t="s">
        <v>4654</v>
      </c>
      <c r="M3335" s="1" t="s">
        <v>168</v>
      </c>
      <c r="N3335" s="1" t="s">
        <v>178</v>
      </c>
      <c r="O3335" s="1" t="s">
        <v>18394</v>
      </c>
      <c r="P3335" s="1" t="s">
        <v>8339</v>
      </c>
      <c r="Q3335">
        <v>95</v>
      </c>
      <c r="R3335">
        <v>14</v>
      </c>
      <c r="S3335">
        <v>81</v>
      </c>
      <c r="T3335">
        <v>30</v>
      </c>
      <c r="U3335">
        <v>9</v>
      </c>
      <c r="V3335">
        <v>240</v>
      </c>
      <c r="W3335" s="1" t="s">
        <v>229</v>
      </c>
      <c r="X3335" s="1" t="s">
        <v>230</v>
      </c>
      <c r="Y3335" s="1" t="s">
        <v>153</v>
      </c>
      <c r="Z3335">
        <v>33</v>
      </c>
      <c r="AA3335" s="2">
        <v>45930</v>
      </c>
      <c r="AB3335">
        <v>489512.78</v>
      </c>
      <c r="AC3335">
        <v>610654.15</v>
      </c>
      <c r="AD3335">
        <v>46503714.100000001</v>
      </c>
      <c r="AE3335" s="1" t="s">
        <v>55</v>
      </c>
      <c r="AF3335" s="2">
        <v>46155</v>
      </c>
      <c r="AG3335" s="2">
        <v>45938</v>
      </c>
      <c r="AH3335" s="2"/>
      <c r="AI3335" s="1" t="s">
        <v>91</v>
      </c>
      <c r="AJ3335" s="1" t="s">
        <v>92</v>
      </c>
    </row>
    <row r="3336" spans="1:36">
      <c r="A3336" s="1" t="s">
        <v>18395</v>
      </c>
      <c r="B3336" s="1" t="s">
        <v>18396</v>
      </c>
      <c r="C3336" s="1" t="s">
        <v>18397</v>
      </c>
      <c r="D3336" s="1" t="s">
        <v>508</v>
      </c>
      <c r="E3336" s="1" t="s">
        <v>146</v>
      </c>
      <c r="F3336" s="1" t="s">
        <v>244</v>
      </c>
      <c r="G3336" s="1" t="s">
        <v>778</v>
      </c>
      <c r="H3336" s="1" t="s">
        <v>43</v>
      </c>
      <c r="I3336" s="1" t="s">
        <v>44</v>
      </c>
      <c r="J3336" t="s">
        <v>65</v>
      </c>
      <c r="K3336" t="s">
        <v>66</v>
      </c>
      <c r="L3336" s="1" t="s">
        <v>18398</v>
      </c>
      <c r="M3336" s="1" t="s">
        <v>48</v>
      </c>
      <c r="N3336" s="1" t="s">
        <v>178</v>
      </c>
      <c r="O3336" s="1" t="s">
        <v>18399</v>
      </c>
      <c r="P3336" s="1" t="s">
        <v>18400</v>
      </c>
      <c r="Q3336">
        <v>58</v>
      </c>
      <c r="R3336">
        <v>20</v>
      </c>
      <c r="S3336">
        <v>38</v>
      </c>
      <c r="T3336">
        <v>10</v>
      </c>
      <c r="U3336">
        <v>3</v>
      </c>
      <c r="V3336">
        <v>60</v>
      </c>
      <c r="W3336" s="1" t="s">
        <v>52</v>
      </c>
      <c r="X3336" s="1" t="s">
        <v>53</v>
      </c>
      <c r="Y3336" s="1" t="s">
        <v>54</v>
      </c>
      <c r="Z3336">
        <v>3</v>
      </c>
      <c r="AA3336" s="2">
        <v>46065</v>
      </c>
      <c r="AB3336">
        <v>114845.34</v>
      </c>
      <c r="AC3336">
        <v>156910.70000000001</v>
      </c>
      <c r="AD3336">
        <v>6661029.7199999997</v>
      </c>
      <c r="AE3336" s="1" t="s">
        <v>55</v>
      </c>
      <c r="AF3336" s="2">
        <v>46154</v>
      </c>
      <c r="AG3336" s="2">
        <v>46075</v>
      </c>
      <c r="AH3336" s="2"/>
      <c r="AI3336" s="1" t="s">
        <v>91</v>
      </c>
      <c r="AJ3336" s="1" t="s">
        <v>92</v>
      </c>
    </row>
    <row r="3337" spans="1:36">
      <c r="A3337" s="1" t="s">
        <v>18401</v>
      </c>
      <c r="B3337" s="1" t="s">
        <v>18402</v>
      </c>
      <c r="C3337" s="1" t="s">
        <v>18403</v>
      </c>
      <c r="D3337" s="1" t="s">
        <v>253</v>
      </c>
      <c r="E3337" s="1" t="s">
        <v>254</v>
      </c>
      <c r="F3337" s="1" t="s">
        <v>217</v>
      </c>
      <c r="G3337" s="1" t="s">
        <v>255</v>
      </c>
      <c r="H3337" s="1" t="s">
        <v>43</v>
      </c>
      <c r="I3337" s="1" t="s">
        <v>44</v>
      </c>
      <c r="J3337" t="s">
        <v>65</v>
      </c>
      <c r="K3337" t="s">
        <v>66</v>
      </c>
      <c r="L3337" s="1" t="s">
        <v>3549</v>
      </c>
      <c r="M3337" s="1" t="s">
        <v>114</v>
      </c>
      <c r="N3337" s="1" t="s">
        <v>203</v>
      </c>
      <c r="O3337" s="1" t="s">
        <v>18404</v>
      </c>
      <c r="P3337" s="1" t="s">
        <v>632</v>
      </c>
      <c r="Q3337">
        <v>7</v>
      </c>
      <c r="R3337">
        <v>1</v>
      </c>
      <c r="S3337">
        <v>6</v>
      </c>
      <c r="T3337">
        <v>15</v>
      </c>
      <c r="U3337">
        <v>4</v>
      </c>
      <c r="V3337">
        <v>90</v>
      </c>
      <c r="W3337" s="1" t="s">
        <v>161</v>
      </c>
      <c r="X3337" s="1" t="s">
        <v>162</v>
      </c>
      <c r="Y3337" s="1" t="s">
        <v>54</v>
      </c>
      <c r="Z3337">
        <v>8</v>
      </c>
      <c r="AA3337" s="2">
        <v>45741</v>
      </c>
      <c r="AB3337">
        <v>252687.61</v>
      </c>
      <c r="AC3337">
        <v>385414.17</v>
      </c>
      <c r="AD3337">
        <v>1768813.27</v>
      </c>
      <c r="AE3337" s="1" t="s">
        <v>55</v>
      </c>
      <c r="AF3337" s="2">
        <v>46184</v>
      </c>
      <c r="AG3337" s="2">
        <v>45755</v>
      </c>
      <c r="AH3337" s="2"/>
      <c r="AI3337" s="1" t="s">
        <v>129</v>
      </c>
      <c r="AJ3337" s="1" t="s">
        <v>57</v>
      </c>
    </row>
    <row r="3338" spans="1:36">
      <c r="A3338" s="1" t="s">
        <v>18405</v>
      </c>
      <c r="B3338" s="1" t="s">
        <v>18406</v>
      </c>
      <c r="C3338" s="1" t="s">
        <v>18407</v>
      </c>
      <c r="D3338" s="1" t="s">
        <v>844</v>
      </c>
      <c r="E3338" s="1" t="s">
        <v>275</v>
      </c>
      <c r="F3338" s="1" t="s">
        <v>622</v>
      </c>
      <c r="G3338" s="1" t="s">
        <v>623</v>
      </c>
      <c r="H3338" s="1" t="s">
        <v>43</v>
      </c>
      <c r="I3338" s="1" t="s">
        <v>44</v>
      </c>
      <c r="J3338" t="s">
        <v>82</v>
      </c>
      <c r="K3338" t="s">
        <v>83</v>
      </c>
      <c r="L3338" s="1" t="s">
        <v>15610</v>
      </c>
      <c r="M3338" s="1" t="s">
        <v>114</v>
      </c>
      <c r="N3338" s="1" t="s">
        <v>101</v>
      </c>
      <c r="O3338" s="1" t="s">
        <v>18408</v>
      </c>
      <c r="P3338" s="1" t="s">
        <v>18409</v>
      </c>
      <c r="Q3338">
        <v>0</v>
      </c>
      <c r="R3338">
        <v>0</v>
      </c>
      <c r="S3338">
        <v>0</v>
      </c>
      <c r="T3338">
        <v>25</v>
      </c>
      <c r="U3338">
        <v>12</v>
      </c>
      <c r="V3338">
        <v>250</v>
      </c>
      <c r="W3338" s="1" t="s">
        <v>161</v>
      </c>
      <c r="X3338" s="1" t="s">
        <v>162</v>
      </c>
      <c r="Y3338" s="1" t="s">
        <v>54</v>
      </c>
      <c r="Z3338">
        <v>3</v>
      </c>
      <c r="AA3338" s="2">
        <v>45906</v>
      </c>
      <c r="AB3338">
        <v>579122.84</v>
      </c>
      <c r="AC3338">
        <v>808254.48</v>
      </c>
      <c r="AD3338">
        <v>0</v>
      </c>
      <c r="AE3338" s="1" t="s">
        <v>55</v>
      </c>
      <c r="AF3338" s="2">
        <v>46171</v>
      </c>
      <c r="AG3338" s="2">
        <v>45919</v>
      </c>
      <c r="AH3338" s="2"/>
      <c r="AI3338" s="1" t="s">
        <v>56</v>
      </c>
      <c r="AJ3338" s="1" t="s">
        <v>57</v>
      </c>
    </row>
    <row r="3339" spans="1:36">
      <c r="A3339" s="1" t="s">
        <v>18410</v>
      </c>
      <c r="B3339" s="1" t="s">
        <v>18411</v>
      </c>
      <c r="C3339" s="1" t="s">
        <v>18412</v>
      </c>
      <c r="D3339" s="1" t="s">
        <v>303</v>
      </c>
      <c r="E3339" s="1" t="s">
        <v>146</v>
      </c>
      <c r="F3339" s="1" t="s">
        <v>63</v>
      </c>
      <c r="G3339" s="1" t="s">
        <v>64</v>
      </c>
      <c r="H3339" s="1" t="s">
        <v>43</v>
      </c>
      <c r="I3339" s="1" t="s">
        <v>44</v>
      </c>
      <c r="J3339" t="s">
        <v>65</v>
      </c>
      <c r="K3339" t="s">
        <v>66</v>
      </c>
      <c r="L3339" s="1" t="s">
        <v>14922</v>
      </c>
      <c r="M3339" s="1" t="s">
        <v>114</v>
      </c>
      <c r="N3339" s="1" t="s">
        <v>236</v>
      </c>
      <c r="O3339" s="1" t="s">
        <v>18413</v>
      </c>
      <c r="P3339" s="1" t="s">
        <v>18414</v>
      </c>
      <c r="Q3339">
        <v>113</v>
      </c>
      <c r="R3339">
        <v>2</v>
      </c>
      <c r="S3339">
        <v>111</v>
      </c>
      <c r="T3339">
        <v>40</v>
      </c>
      <c r="U3339">
        <v>16</v>
      </c>
      <c r="V3339">
        <v>240</v>
      </c>
      <c r="W3339" s="1" t="s">
        <v>72</v>
      </c>
      <c r="X3339" s="1" t="s">
        <v>73</v>
      </c>
      <c r="Y3339" s="1" t="s">
        <v>74</v>
      </c>
      <c r="Z3339">
        <v>20</v>
      </c>
      <c r="AA3339" s="2">
        <v>45854</v>
      </c>
      <c r="AB3339">
        <v>142457.57</v>
      </c>
      <c r="AC3339">
        <v>203256.84</v>
      </c>
      <c r="AD3339">
        <v>16097705.41</v>
      </c>
      <c r="AE3339" s="1" t="s">
        <v>55</v>
      </c>
      <c r="AF3339" s="2">
        <v>46151</v>
      </c>
      <c r="AG3339" s="2">
        <v>45862</v>
      </c>
      <c r="AH3339" s="2">
        <v>46443</v>
      </c>
      <c r="AI3339" s="1" t="s">
        <v>91</v>
      </c>
      <c r="AJ3339" s="1" t="s">
        <v>92</v>
      </c>
    </row>
    <row r="3340" spans="1:36">
      <c r="A3340" s="1" t="s">
        <v>18415</v>
      </c>
      <c r="B3340" s="1" t="s">
        <v>18416</v>
      </c>
      <c r="C3340" s="1" t="s">
        <v>18417</v>
      </c>
      <c r="D3340" s="1" t="s">
        <v>1665</v>
      </c>
      <c r="E3340" s="1" t="s">
        <v>978</v>
      </c>
      <c r="F3340" s="1" t="s">
        <v>97</v>
      </c>
      <c r="G3340" s="1" t="s">
        <v>715</v>
      </c>
      <c r="H3340" s="1" t="s">
        <v>43</v>
      </c>
      <c r="I3340" s="1" t="s">
        <v>44</v>
      </c>
      <c r="J3340" t="s">
        <v>65</v>
      </c>
      <c r="K3340" t="s">
        <v>66</v>
      </c>
      <c r="L3340" s="1" t="s">
        <v>2215</v>
      </c>
      <c r="M3340" s="1" t="s">
        <v>100</v>
      </c>
      <c r="N3340" s="1" t="s">
        <v>178</v>
      </c>
      <c r="O3340" s="1" t="s">
        <v>18418</v>
      </c>
      <c r="P3340" s="1" t="s">
        <v>9681</v>
      </c>
      <c r="Q3340">
        <v>0</v>
      </c>
      <c r="R3340">
        <v>0</v>
      </c>
      <c r="S3340">
        <v>0</v>
      </c>
      <c r="T3340">
        <v>100</v>
      </c>
      <c r="U3340">
        <v>30</v>
      </c>
      <c r="V3340">
        <v>800</v>
      </c>
      <c r="W3340" s="1" t="s">
        <v>161</v>
      </c>
      <c r="X3340" s="1" t="s">
        <v>162</v>
      </c>
      <c r="Y3340" s="1" t="s">
        <v>54</v>
      </c>
      <c r="Z3340">
        <v>6</v>
      </c>
      <c r="AA3340" s="2">
        <v>45697</v>
      </c>
      <c r="AB3340">
        <v>34506.26</v>
      </c>
      <c r="AC3340">
        <v>49548.71</v>
      </c>
      <c r="AD3340">
        <v>0</v>
      </c>
      <c r="AE3340" s="1" t="s">
        <v>55</v>
      </c>
      <c r="AF3340" s="2">
        <v>46152</v>
      </c>
      <c r="AG3340" s="2">
        <v>45709</v>
      </c>
      <c r="AH3340" s="2"/>
      <c r="AI3340" s="1" t="s">
        <v>56</v>
      </c>
      <c r="AJ3340" s="1" t="s">
        <v>57</v>
      </c>
    </row>
    <row r="3341" spans="1:36">
      <c r="A3341" s="1" t="s">
        <v>18419</v>
      </c>
      <c r="B3341" s="1" t="s">
        <v>18420</v>
      </c>
      <c r="C3341" s="1"/>
      <c r="D3341" s="1" t="s">
        <v>96</v>
      </c>
      <c r="E3341" s="1" t="s">
        <v>40</v>
      </c>
      <c r="F3341" s="1" t="s">
        <v>97</v>
      </c>
      <c r="G3341" s="1" t="s">
        <v>1110</v>
      </c>
      <c r="H3341" s="1" t="s">
        <v>43</v>
      </c>
      <c r="I3341" s="1" t="s">
        <v>44</v>
      </c>
      <c r="J3341" t="s">
        <v>65</v>
      </c>
      <c r="K3341" t="s">
        <v>66</v>
      </c>
      <c r="L3341" s="1" t="s">
        <v>18421</v>
      </c>
      <c r="M3341" s="1" t="s">
        <v>168</v>
      </c>
      <c r="N3341" s="1" t="s">
        <v>236</v>
      </c>
      <c r="O3341" s="1" t="s">
        <v>18422</v>
      </c>
      <c r="P3341" s="1" t="s">
        <v>18423</v>
      </c>
      <c r="Q3341">
        <v>50</v>
      </c>
      <c r="R3341">
        <v>15</v>
      </c>
      <c r="S3341">
        <v>35</v>
      </c>
      <c r="T3341">
        <v>10</v>
      </c>
      <c r="U3341">
        <v>5</v>
      </c>
      <c r="V3341">
        <v>100</v>
      </c>
      <c r="W3341" s="1" t="s">
        <v>181</v>
      </c>
      <c r="X3341" s="1" t="s">
        <v>182</v>
      </c>
      <c r="Y3341" s="1" t="s">
        <v>54</v>
      </c>
      <c r="Z3341">
        <v>9</v>
      </c>
      <c r="AA3341" s="2">
        <v>46062</v>
      </c>
      <c r="AB3341">
        <v>91429.25</v>
      </c>
      <c r="AC3341">
        <v>112904.59</v>
      </c>
      <c r="AD3341">
        <v>4571462.5</v>
      </c>
      <c r="AE3341" s="1" t="s">
        <v>55</v>
      </c>
      <c r="AF3341" s="2">
        <v>46155</v>
      </c>
      <c r="AG3341" s="2">
        <v>46068</v>
      </c>
      <c r="AH3341" s="2"/>
      <c r="AI3341" s="1" t="s">
        <v>91</v>
      </c>
      <c r="AJ3341" s="1" t="s">
        <v>92</v>
      </c>
    </row>
    <row r="3342" spans="1:36">
      <c r="A3342" s="1" t="s">
        <v>18424</v>
      </c>
      <c r="B3342" s="1" t="s">
        <v>18425</v>
      </c>
      <c r="C3342" s="1" t="s">
        <v>18426</v>
      </c>
      <c r="D3342" s="1" t="s">
        <v>830</v>
      </c>
      <c r="E3342" s="1" t="s">
        <v>265</v>
      </c>
      <c r="F3342" s="1" t="s">
        <v>622</v>
      </c>
      <c r="G3342" s="1" t="s">
        <v>693</v>
      </c>
      <c r="H3342" s="1" t="s">
        <v>43</v>
      </c>
      <c r="I3342" s="1" t="s">
        <v>201</v>
      </c>
      <c r="J3342" t="s">
        <v>65</v>
      </c>
      <c r="K3342" t="s">
        <v>66</v>
      </c>
      <c r="L3342" s="1" t="s">
        <v>4429</v>
      </c>
      <c r="M3342" s="1" t="s">
        <v>68</v>
      </c>
      <c r="N3342" s="1" t="s">
        <v>203</v>
      </c>
      <c r="O3342" s="1" t="s">
        <v>18427</v>
      </c>
      <c r="P3342" s="1" t="s">
        <v>2371</v>
      </c>
      <c r="Q3342">
        <v>465</v>
      </c>
      <c r="R3342">
        <v>33</v>
      </c>
      <c r="S3342">
        <v>432</v>
      </c>
      <c r="T3342">
        <v>100</v>
      </c>
      <c r="U3342">
        <v>30</v>
      </c>
      <c r="V3342">
        <v>1000</v>
      </c>
      <c r="W3342" s="1" t="s">
        <v>181</v>
      </c>
      <c r="X3342" s="1" t="s">
        <v>182</v>
      </c>
      <c r="Y3342" s="1" t="s">
        <v>54</v>
      </c>
      <c r="Z3342">
        <v>11</v>
      </c>
      <c r="AA3342" s="2">
        <v>46178</v>
      </c>
      <c r="AB3342">
        <v>901661.18</v>
      </c>
      <c r="AC3342">
        <v>1262379.71</v>
      </c>
      <c r="AD3342">
        <v>419272448.69999999</v>
      </c>
      <c r="AE3342" s="1" t="s">
        <v>55</v>
      </c>
      <c r="AF3342" s="2">
        <v>46189</v>
      </c>
      <c r="AG3342" s="2">
        <v>46183</v>
      </c>
      <c r="AH3342" s="2"/>
      <c r="AI3342" s="1" t="s">
        <v>91</v>
      </c>
      <c r="AJ3342" s="1" t="s">
        <v>92</v>
      </c>
    </row>
    <row r="3343" spans="1:36">
      <c r="A3343" s="1" t="s">
        <v>18428</v>
      </c>
      <c r="B3343" s="1" t="s">
        <v>18429</v>
      </c>
      <c r="C3343" s="1" t="s">
        <v>18430</v>
      </c>
      <c r="D3343" s="1" t="s">
        <v>785</v>
      </c>
      <c r="E3343" s="1" t="s">
        <v>146</v>
      </c>
      <c r="F3343" s="1" t="s">
        <v>41</v>
      </c>
      <c r="G3343" s="1" t="s">
        <v>42</v>
      </c>
      <c r="H3343" s="1" t="s">
        <v>43</v>
      </c>
      <c r="I3343" s="1" t="s">
        <v>44</v>
      </c>
      <c r="J3343" t="s">
        <v>65</v>
      </c>
      <c r="K3343" t="s">
        <v>66</v>
      </c>
      <c r="L3343" s="1" t="s">
        <v>1409</v>
      </c>
      <c r="M3343" s="1" t="s">
        <v>168</v>
      </c>
      <c r="N3343" s="1" t="s">
        <v>49</v>
      </c>
      <c r="O3343" s="1" t="s">
        <v>18431</v>
      </c>
      <c r="P3343" s="1" t="s">
        <v>18432</v>
      </c>
      <c r="Q3343">
        <v>93</v>
      </c>
      <c r="R3343">
        <v>4</v>
      </c>
      <c r="S3343">
        <v>89</v>
      </c>
      <c r="T3343">
        <v>25</v>
      </c>
      <c r="U3343">
        <v>7</v>
      </c>
      <c r="V3343">
        <v>150</v>
      </c>
      <c r="W3343" s="1" t="s">
        <v>181</v>
      </c>
      <c r="X3343" s="1" t="s">
        <v>182</v>
      </c>
      <c r="Y3343" s="1" t="s">
        <v>54</v>
      </c>
      <c r="Z3343">
        <v>7</v>
      </c>
      <c r="AA3343" s="2">
        <v>46087</v>
      </c>
      <c r="AB3343">
        <v>62125.82</v>
      </c>
      <c r="AC3343">
        <v>75600.179999999993</v>
      </c>
      <c r="AD3343">
        <v>5777701.2599999998</v>
      </c>
      <c r="AE3343" s="1" t="s">
        <v>55</v>
      </c>
      <c r="AF3343" s="2">
        <v>46145</v>
      </c>
      <c r="AG3343" s="2">
        <v>46089</v>
      </c>
      <c r="AH3343" s="2"/>
      <c r="AI3343" s="1" t="s">
        <v>91</v>
      </c>
      <c r="AJ3343" s="1" t="s">
        <v>92</v>
      </c>
    </row>
    <row r="3344" spans="1:36">
      <c r="A3344" s="1" t="s">
        <v>18433</v>
      </c>
      <c r="B3344" s="1" t="s">
        <v>18434</v>
      </c>
      <c r="C3344" s="1" t="s">
        <v>18435</v>
      </c>
      <c r="D3344" s="1" t="s">
        <v>253</v>
      </c>
      <c r="E3344" s="1" t="s">
        <v>254</v>
      </c>
      <c r="F3344" s="1" t="s">
        <v>217</v>
      </c>
      <c r="G3344" s="1" t="s">
        <v>255</v>
      </c>
      <c r="H3344" s="1" t="s">
        <v>43</v>
      </c>
      <c r="I3344" s="1" t="s">
        <v>44</v>
      </c>
      <c r="J3344" t="s">
        <v>65</v>
      </c>
      <c r="K3344" t="s">
        <v>66</v>
      </c>
      <c r="L3344" s="1" t="s">
        <v>18436</v>
      </c>
      <c r="M3344" s="1" t="s">
        <v>168</v>
      </c>
      <c r="N3344" s="1" t="s">
        <v>203</v>
      </c>
      <c r="O3344" s="1" t="s">
        <v>18437</v>
      </c>
      <c r="P3344" s="1" t="s">
        <v>18438</v>
      </c>
      <c r="Q3344">
        <v>99</v>
      </c>
      <c r="R3344">
        <v>0</v>
      </c>
      <c r="S3344">
        <v>99</v>
      </c>
      <c r="T3344">
        <v>25</v>
      </c>
      <c r="U3344">
        <v>7</v>
      </c>
      <c r="V3344">
        <v>100</v>
      </c>
      <c r="W3344" s="1" t="s">
        <v>52</v>
      </c>
      <c r="X3344" s="1" t="s">
        <v>53</v>
      </c>
      <c r="Y3344" s="1" t="s">
        <v>54</v>
      </c>
      <c r="Z3344">
        <v>4</v>
      </c>
      <c r="AA3344" s="2">
        <v>45776</v>
      </c>
      <c r="AB3344">
        <v>216735.34</v>
      </c>
      <c r="AC3344">
        <v>274969.2</v>
      </c>
      <c r="AD3344">
        <v>21456798.66</v>
      </c>
      <c r="AE3344" s="1" t="s">
        <v>55</v>
      </c>
      <c r="AF3344" s="2">
        <v>46170</v>
      </c>
      <c r="AG3344" s="2">
        <v>45787</v>
      </c>
      <c r="AH3344" s="2"/>
      <c r="AI3344" s="1" t="s">
        <v>91</v>
      </c>
      <c r="AJ3344" s="1" t="s">
        <v>92</v>
      </c>
    </row>
    <row r="3345" spans="1:36">
      <c r="A3345" s="1" t="s">
        <v>18439</v>
      </c>
      <c r="B3345" s="1" t="s">
        <v>18440</v>
      </c>
      <c r="C3345" s="1" t="s">
        <v>18441</v>
      </c>
      <c r="D3345" s="1" t="s">
        <v>943</v>
      </c>
      <c r="E3345" s="1" t="s">
        <v>335</v>
      </c>
      <c r="F3345" s="1" t="s">
        <v>97</v>
      </c>
      <c r="G3345" s="1" t="s">
        <v>614</v>
      </c>
      <c r="H3345" s="1" t="s">
        <v>43</v>
      </c>
      <c r="I3345" s="1" t="s">
        <v>44</v>
      </c>
      <c r="J3345" t="s">
        <v>45</v>
      </c>
      <c r="K3345" t="s">
        <v>46</v>
      </c>
      <c r="L3345" s="1" t="s">
        <v>5331</v>
      </c>
      <c r="M3345" s="1" t="s">
        <v>48</v>
      </c>
      <c r="N3345" s="1" t="s">
        <v>101</v>
      </c>
      <c r="O3345" s="1" t="s">
        <v>18442</v>
      </c>
      <c r="P3345" s="1" t="s">
        <v>18443</v>
      </c>
      <c r="Q3345">
        <v>671</v>
      </c>
      <c r="R3345">
        <v>7</v>
      </c>
      <c r="S3345">
        <v>664</v>
      </c>
      <c r="T3345">
        <v>100</v>
      </c>
      <c r="U3345">
        <v>30</v>
      </c>
      <c r="V3345">
        <v>800</v>
      </c>
      <c r="W3345" s="1" t="s">
        <v>259</v>
      </c>
      <c r="X3345" s="1" t="s">
        <v>260</v>
      </c>
      <c r="Y3345" s="1" t="s">
        <v>54</v>
      </c>
      <c r="Z3345">
        <v>7</v>
      </c>
      <c r="AA3345" s="2">
        <v>45848</v>
      </c>
      <c r="AB3345">
        <v>150321.98000000001</v>
      </c>
      <c r="AC3345">
        <v>207411.11</v>
      </c>
      <c r="AD3345">
        <v>100866048.59999999</v>
      </c>
      <c r="AE3345" s="1" t="s">
        <v>55</v>
      </c>
      <c r="AF3345" s="2">
        <v>46202</v>
      </c>
      <c r="AG3345" s="2">
        <v>45850</v>
      </c>
      <c r="AH3345" s="2"/>
      <c r="AI3345" s="1" t="s">
        <v>91</v>
      </c>
      <c r="AJ3345" s="1" t="s">
        <v>92</v>
      </c>
    </row>
    <row r="3346" spans="1:36">
      <c r="A3346" s="1" t="s">
        <v>18444</v>
      </c>
      <c r="B3346" s="1" t="s">
        <v>18445</v>
      </c>
      <c r="C3346" s="1" t="s">
        <v>18446</v>
      </c>
      <c r="D3346" s="1" t="s">
        <v>837</v>
      </c>
      <c r="E3346" s="1" t="s">
        <v>265</v>
      </c>
      <c r="F3346" s="1" t="s">
        <v>622</v>
      </c>
      <c r="G3346" s="1" t="s">
        <v>693</v>
      </c>
      <c r="H3346" s="1" t="s">
        <v>43</v>
      </c>
      <c r="I3346" s="1" t="s">
        <v>44</v>
      </c>
      <c r="J3346" t="s">
        <v>65</v>
      </c>
      <c r="K3346" t="s">
        <v>66</v>
      </c>
      <c r="L3346" s="1" t="s">
        <v>2941</v>
      </c>
      <c r="M3346" s="1" t="s">
        <v>168</v>
      </c>
      <c r="N3346" s="1" t="s">
        <v>49</v>
      </c>
      <c r="O3346" s="1" t="s">
        <v>18447</v>
      </c>
      <c r="P3346" s="1" t="s">
        <v>18448</v>
      </c>
      <c r="Q3346">
        <v>987</v>
      </c>
      <c r="R3346">
        <v>48</v>
      </c>
      <c r="S3346">
        <v>939</v>
      </c>
      <c r="T3346">
        <v>100</v>
      </c>
      <c r="U3346">
        <v>40</v>
      </c>
      <c r="V3346">
        <v>800</v>
      </c>
      <c r="W3346" s="1" t="s">
        <v>72</v>
      </c>
      <c r="X3346" s="1" t="s">
        <v>73</v>
      </c>
      <c r="Y3346" s="1" t="s">
        <v>74</v>
      </c>
      <c r="Z3346">
        <v>19</v>
      </c>
      <c r="AA3346" s="2">
        <v>45818</v>
      </c>
      <c r="AB3346">
        <v>352436.31</v>
      </c>
      <c r="AC3346">
        <v>437567.93</v>
      </c>
      <c r="AD3346">
        <v>347854638</v>
      </c>
      <c r="AE3346" s="1" t="s">
        <v>55</v>
      </c>
      <c r="AF3346" s="2">
        <v>46191</v>
      </c>
      <c r="AG3346" s="2">
        <v>45831</v>
      </c>
      <c r="AH3346" s="2"/>
      <c r="AI3346" s="1" t="s">
        <v>410</v>
      </c>
      <c r="AJ3346" s="1" t="s">
        <v>92</v>
      </c>
    </row>
    <row r="3347" spans="1:36">
      <c r="A3347" s="1" t="s">
        <v>18449</v>
      </c>
      <c r="B3347" s="1" t="s">
        <v>18450</v>
      </c>
      <c r="C3347" s="1" t="s">
        <v>18451</v>
      </c>
      <c r="D3347" s="1" t="s">
        <v>216</v>
      </c>
      <c r="E3347" s="1" t="s">
        <v>134</v>
      </c>
      <c r="F3347" s="1" t="s">
        <v>217</v>
      </c>
      <c r="G3347" s="1" t="s">
        <v>255</v>
      </c>
      <c r="H3347" s="1" t="s">
        <v>43</v>
      </c>
      <c r="I3347" s="1" t="s">
        <v>44</v>
      </c>
      <c r="J3347" t="s">
        <v>82</v>
      </c>
      <c r="K3347" t="s">
        <v>83</v>
      </c>
      <c r="L3347" s="1" t="s">
        <v>336</v>
      </c>
      <c r="M3347" s="1" t="s">
        <v>48</v>
      </c>
      <c r="N3347" s="1" t="s">
        <v>69</v>
      </c>
      <c r="O3347" s="1" t="s">
        <v>18452</v>
      </c>
      <c r="P3347" s="1" t="s">
        <v>18453</v>
      </c>
      <c r="Q3347">
        <v>627</v>
      </c>
      <c r="R3347">
        <v>55</v>
      </c>
      <c r="S3347">
        <v>572</v>
      </c>
      <c r="T3347">
        <v>100</v>
      </c>
      <c r="U3347">
        <v>30</v>
      </c>
      <c r="V3347">
        <v>500</v>
      </c>
      <c r="W3347" s="1" t="s">
        <v>88</v>
      </c>
      <c r="X3347" s="1" t="s">
        <v>89</v>
      </c>
      <c r="Y3347" s="1" t="s">
        <v>90</v>
      </c>
      <c r="Z3347">
        <v>29</v>
      </c>
      <c r="AA3347" s="2">
        <v>45857</v>
      </c>
      <c r="AB3347">
        <v>101373.02</v>
      </c>
      <c r="AC3347">
        <v>136575.91</v>
      </c>
      <c r="AD3347">
        <v>63560883.539999999</v>
      </c>
      <c r="AE3347" s="1" t="s">
        <v>55</v>
      </c>
      <c r="AF3347" s="2">
        <v>46150</v>
      </c>
      <c r="AG3347" s="2">
        <v>45866</v>
      </c>
      <c r="AH3347" s="2"/>
      <c r="AI3347" s="1" t="s">
        <v>410</v>
      </c>
      <c r="AJ3347" s="1" t="s">
        <v>92</v>
      </c>
    </row>
    <row r="3348" spans="1:36">
      <c r="A3348" s="1" t="s">
        <v>18454</v>
      </c>
      <c r="B3348" s="1" t="s">
        <v>18455</v>
      </c>
      <c r="C3348" s="1" t="s">
        <v>18456</v>
      </c>
      <c r="D3348" s="1" t="s">
        <v>662</v>
      </c>
      <c r="E3348" s="1" t="s">
        <v>186</v>
      </c>
      <c r="F3348" s="1" t="s">
        <v>80</v>
      </c>
      <c r="G3348" s="1" t="s">
        <v>285</v>
      </c>
      <c r="H3348" s="1" t="s">
        <v>43</v>
      </c>
      <c r="I3348" s="1" t="s">
        <v>44</v>
      </c>
      <c r="J3348" t="s">
        <v>45</v>
      </c>
      <c r="K3348" t="s">
        <v>46</v>
      </c>
      <c r="L3348" s="1" t="s">
        <v>171</v>
      </c>
      <c r="M3348" s="1" t="s">
        <v>100</v>
      </c>
      <c r="N3348" s="1" t="s">
        <v>49</v>
      </c>
      <c r="O3348" s="1" t="s">
        <v>18457</v>
      </c>
      <c r="P3348" s="1" t="s">
        <v>18458</v>
      </c>
      <c r="Q3348">
        <v>14</v>
      </c>
      <c r="R3348">
        <v>1</v>
      </c>
      <c r="S3348">
        <v>13</v>
      </c>
      <c r="T3348">
        <v>10</v>
      </c>
      <c r="U3348">
        <v>5</v>
      </c>
      <c r="V3348">
        <v>80</v>
      </c>
      <c r="W3348" s="1" t="s">
        <v>249</v>
      </c>
      <c r="X3348" s="1" t="s">
        <v>375</v>
      </c>
      <c r="Y3348" s="1" t="s">
        <v>54</v>
      </c>
      <c r="Z3348">
        <v>8</v>
      </c>
      <c r="AA3348" s="2">
        <v>45955</v>
      </c>
      <c r="AB3348">
        <v>628600.29</v>
      </c>
      <c r="AC3348">
        <v>962807.71</v>
      </c>
      <c r="AD3348">
        <v>8800404.0600000005</v>
      </c>
      <c r="AE3348" s="1" t="s">
        <v>55</v>
      </c>
      <c r="AF3348" s="2">
        <v>46200</v>
      </c>
      <c r="AG3348" s="2">
        <v>45956</v>
      </c>
      <c r="AH3348" s="2"/>
      <c r="AI3348" s="1" t="s">
        <v>91</v>
      </c>
      <c r="AJ3348" s="1" t="s">
        <v>92</v>
      </c>
    </row>
    <row r="3349" spans="1:36">
      <c r="A3349" s="1" t="s">
        <v>18459</v>
      </c>
      <c r="B3349" s="1" t="s">
        <v>18460</v>
      </c>
      <c r="C3349" s="1"/>
      <c r="D3349" s="1" t="s">
        <v>133</v>
      </c>
      <c r="E3349" s="1" t="s">
        <v>134</v>
      </c>
      <c r="F3349" s="1" t="s">
        <v>135</v>
      </c>
      <c r="G3349" s="1" t="s">
        <v>166</v>
      </c>
      <c r="H3349" s="1" t="s">
        <v>137</v>
      </c>
      <c r="I3349" s="1" t="s">
        <v>44</v>
      </c>
      <c r="J3349" t="s">
        <v>65</v>
      </c>
      <c r="K3349" t="s">
        <v>66</v>
      </c>
      <c r="L3349" s="1" t="s">
        <v>13375</v>
      </c>
      <c r="M3349" s="1" t="s">
        <v>139</v>
      </c>
      <c r="N3349" s="1" t="s">
        <v>69</v>
      </c>
      <c r="O3349" s="1" t="s">
        <v>18461</v>
      </c>
      <c r="P3349" s="1" t="s">
        <v>18462</v>
      </c>
      <c r="Q3349">
        <v>0</v>
      </c>
      <c r="R3349">
        <v>0</v>
      </c>
      <c r="S3349">
        <v>0</v>
      </c>
      <c r="T3349">
        <v>100</v>
      </c>
      <c r="U3349">
        <v>30</v>
      </c>
      <c r="V3349">
        <v>600</v>
      </c>
      <c r="W3349" s="1" t="s">
        <v>72</v>
      </c>
      <c r="X3349" s="1" t="s">
        <v>73</v>
      </c>
      <c r="Y3349" s="1" t="s">
        <v>74</v>
      </c>
      <c r="Z3349">
        <v>17</v>
      </c>
      <c r="AA3349" s="2">
        <v>45852</v>
      </c>
      <c r="AB3349">
        <v>7226.43</v>
      </c>
      <c r="AC3349">
        <v>9441.83</v>
      </c>
      <c r="AD3349">
        <v>0</v>
      </c>
      <c r="AE3349" s="1" t="s">
        <v>55</v>
      </c>
      <c r="AF3349" s="2">
        <v>46151</v>
      </c>
      <c r="AG3349" s="2">
        <v>45867</v>
      </c>
      <c r="AH3349" s="2">
        <v>46333</v>
      </c>
      <c r="AI3349" s="1" t="s">
        <v>56</v>
      </c>
      <c r="AJ3349" s="1" t="s">
        <v>57</v>
      </c>
    </row>
    <row r="3350" spans="1:36">
      <c r="A3350" s="1" t="s">
        <v>18463</v>
      </c>
      <c r="B3350" s="1" t="s">
        <v>18464</v>
      </c>
      <c r="C3350" s="1" t="s">
        <v>18465</v>
      </c>
      <c r="D3350" s="1" t="s">
        <v>799</v>
      </c>
      <c r="E3350" s="1" t="s">
        <v>254</v>
      </c>
      <c r="F3350" s="1" t="s">
        <v>135</v>
      </c>
      <c r="G3350" s="1" t="s">
        <v>166</v>
      </c>
      <c r="H3350" s="1" t="s">
        <v>137</v>
      </c>
      <c r="I3350" s="1" t="s">
        <v>44</v>
      </c>
      <c r="J3350" t="s">
        <v>82</v>
      </c>
      <c r="K3350" t="s">
        <v>83</v>
      </c>
      <c r="L3350" s="1" t="s">
        <v>12551</v>
      </c>
      <c r="M3350" s="1" t="s">
        <v>168</v>
      </c>
      <c r="N3350" s="1" t="s">
        <v>236</v>
      </c>
      <c r="O3350" s="1" t="s">
        <v>18466</v>
      </c>
      <c r="P3350" s="1" t="s">
        <v>18467</v>
      </c>
      <c r="Q3350">
        <v>227</v>
      </c>
      <c r="R3350">
        <v>9</v>
      </c>
      <c r="S3350">
        <v>218</v>
      </c>
      <c r="T3350">
        <v>75</v>
      </c>
      <c r="U3350">
        <v>22</v>
      </c>
      <c r="V3350">
        <v>375</v>
      </c>
      <c r="W3350" s="1" t="s">
        <v>308</v>
      </c>
      <c r="X3350" s="1" t="s">
        <v>309</v>
      </c>
      <c r="Y3350" s="1" t="s">
        <v>74</v>
      </c>
      <c r="Z3350">
        <v>23</v>
      </c>
      <c r="AA3350" s="2">
        <v>45997</v>
      </c>
      <c r="AB3350">
        <v>38483.74</v>
      </c>
      <c r="AC3350">
        <v>55119.15</v>
      </c>
      <c r="AD3350">
        <v>8735808.9800000004</v>
      </c>
      <c r="AE3350" s="1" t="s">
        <v>55</v>
      </c>
      <c r="AF3350" s="2">
        <v>46199</v>
      </c>
      <c r="AG3350" s="2">
        <v>46004</v>
      </c>
      <c r="AH3350" s="2">
        <v>46277</v>
      </c>
      <c r="AI3350" s="1" t="s">
        <v>91</v>
      </c>
      <c r="AJ3350" s="1" t="s">
        <v>92</v>
      </c>
    </row>
    <row r="3351" spans="1:36">
      <c r="A3351" s="1" t="s">
        <v>18468</v>
      </c>
      <c r="B3351" s="1" t="s">
        <v>18469</v>
      </c>
      <c r="C3351" s="1" t="s">
        <v>18470</v>
      </c>
      <c r="D3351" s="1" t="s">
        <v>433</v>
      </c>
      <c r="E3351" s="1" t="s">
        <v>110</v>
      </c>
      <c r="F3351" s="1" t="s">
        <v>363</v>
      </c>
      <c r="G3351" s="1" t="s">
        <v>495</v>
      </c>
      <c r="H3351" s="1" t="s">
        <v>43</v>
      </c>
      <c r="I3351" s="1" t="s">
        <v>44</v>
      </c>
      <c r="J3351" t="s">
        <v>82</v>
      </c>
      <c r="K3351" t="s">
        <v>83</v>
      </c>
      <c r="L3351" s="1" t="s">
        <v>15067</v>
      </c>
      <c r="M3351" s="1" t="s">
        <v>48</v>
      </c>
      <c r="N3351" s="1" t="s">
        <v>236</v>
      </c>
      <c r="O3351" s="1" t="s">
        <v>18471</v>
      </c>
      <c r="P3351" s="1" t="s">
        <v>18472</v>
      </c>
      <c r="Q3351">
        <v>285</v>
      </c>
      <c r="R3351">
        <v>17</v>
      </c>
      <c r="S3351">
        <v>268</v>
      </c>
      <c r="T3351">
        <v>40</v>
      </c>
      <c r="U3351">
        <v>20</v>
      </c>
      <c r="V3351">
        <v>400</v>
      </c>
      <c r="W3351" s="1" t="s">
        <v>308</v>
      </c>
      <c r="X3351" s="1" t="s">
        <v>309</v>
      </c>
      <c r="Y3351" s="1" t="s">
        <v>74</v>
      </c>
      <c r="Z3351">
        <v>22</v>
      </c>
      <c r="AA3351" s="2">
        <v>45997</v>
      </c>
      <c r="AB3351">
        <v>50855.22</v>
      </c>
      <c r="AC3351">
        <v>62231.26</v>
      </c>
      <c r="AD3351">
        <v>14493737.699999999</v>
      </c>
      <c r="AE3351" s="1" t="s">
        <v>55</v>
      </c>
      <c r="AF3351" s="2">
        <v>46164</v>
      </c>
      <c r="AG3351" s="2">
        <v>45999</v>
      </c>
      <c r="AH3351" s="2"/>
      <c r="AI3351" s="1" t="s">
        <v>91</v>
      </c>
      <c r="AJ3351" s="1" t="s">
        <v>92</v>
      </c>
    </row>
    <row r="3352" spans="1:36">
      <c r="A3352" s="1" t="s">
        <v>18473</v>
      </c>
      <c r="B3352" s="1" t="s">
        <v>18474</v>
      </c>
      <c r="C3352" s="1" t="s">
        <v>18475</v>
      </c>
      <c r="D3352" s="1" t="s">
        <v>1325</v>
      </c>
      <c r="E3352" s="1" t="s">
        <v>62</v>
      </c>
      <c r="F3352" s="1" t="s">
        <v>363</v>
      </c>
      <c r="G3352" s="1" t="s">
        <v>495</v>
      </c>
      <c r="H3352" s="1" t="s">
        <v>43</v>
      </c>
      <c r="I3352" s="1" t="s">
        <v>44</v>
      </c>
      <c r="J3352" t="s">
        <v>82</v>
      </c>
      <c r="K3352" t="s">
        <v>83</v>
      </c>
      <c r="L3352" s="1" t="s">
        <v>18476</v>
      </c>
      <c r="M3352" s="1" t="s">
        <v>100</v>
      </c>
      <c r="N3352" s="1" t="s">
        <v>203</v>
      </c>
      <c r="O3352" s="1" t="s">
        <v>18477</v>
      </c>
      <c r="P3352" s="1" t="s">
        <v>18478</v>
      </c>
      <c r="Q3352">
        <v>0</v>
      </c>
      <c r="R3352">
        <v>0</v>
      </c>
      <c r="S3352">
        <v>0</v>
      </c>
      <c r="T3352">
        <v>60</v>
      </c>
      <c r="U3352">
        <v>30</v>
      </c>
      <c r="V3352">
        <v>240</v>
      </c>
      <c r="W3352" s="1" t="s">
        <v>161</v>
      </c>
      <c r="X3352" s="1" t="s">
        <v>162</v>
      </c>
      <c r="Y3352" s="1" t="s">
        <v>54</v>
      </c>
      <c r="Z3352">
        <v>8</v>
      </c>
      <c r="AA3352" s="2">
        <v>45753</v>
      </c>
      <c r="AB3352">
        <v>31134.07</v>
      </c>
      <c r="AC3352">
        <v>43024.32</v>
      </c>
      <c r="AD3352">
        <v>0</v>
      </c>
      <c r="AE3352" s="1" t="s">
        <v>55</v>
      </c>
      <c r="AF3352" s="2">
        <v>46155</v>
      </c>
      <c r="AG3352" s="2">
        <v>45757</v>
      </c>
      <c r="AH3352" s="2"/>
      <c r="AI3352" s="1" t="s">
        <v>56</v>
      </c>
      <c r="AJ3352" s="1" t="s">
        <v>57</v>
      </c>
    </row>
    <row r="3353" spans="1:36">
      <c r="A3353" s="1" t="s">
        <v>18479</v>
      </c>
      <c r="B3353" s="1" t="s">
        <v>18480</v>
      </c>
      <c r="C3353" s="1" t="s">
        <v>18481</v>
      </c>
      <c r="D3353" s="1" t="s">
        <v>216</v>
      </c>
      <c r="E3353" s="1" t="s">
        <v>134</v>
      </c>
      <c r="F3353" s="1" t="s">
        <v>217</v>
      </c>
      <c r="G3353" s="1" t="s">
        <v>255</v>
      </c>
      <c r="H3353" s="1" t="s">
        <v>43</v>
      </c>
      <c r="I3353" s="1" t="s">
        <v>44</v>
      </c>
      <c r="J3353" t="s">
        <v>45</v>
      </c>
      <c r="K3353" t="s">
        <v>46</v>
      </c>
      <c r="L3353" s="1" t="s">
        <v>18482</v>
      </c>
      <c r="M3353" s="1" t="s">
        <v>48</v>
      </c>
      <c r="N3353" s="1" t="s">
        <v>101</v>
      </c>
      <c r="O3353" s="1" t="s">
        <v>18483</v>
      </c>
      <c r="P3353" s="1" t="s">
        <v>18484</v>
      </c>
      <c r="Q3353">
        <v>143</v>
      </c>
      <c r="R3353">
        <v>54</v>
      </c>
      <c r="S3353">
        <v>89</v>
      </c>
      <c r="T3353">
        <v>30</v>
      </c>
      <c r="U3353">
        <v>9</v>
      </c>
      <c r="V3353">
        <v>150</v>
      </c>
      <c r="W3353" s="1" t="s">
        <v>52</v>
      </c>
      <c r="X3353" s="1" t="s">
        <v>53</v>
      </c>
      <c r="Y3353" s="1" t="s">
        <v>54</v>
      </c>
      <c r="Z3353">
        <v>6</v>
      </c>
      <c r="AA3353" s="2">
        <v>45871</v>
      </c>
      <c r="AB3353">
        <v>486437.49</v>
      </c>
      <c r="AC3353">
        <v>748782.33</v>
      </c>
      <c r="AD3353">
        <v>69560561.069999993</v>
      </c>
      <c r="AE3353" s="1" t="s">
        <v>55</v>
      </c>
      <c r="AF3353" s="2">
        <v>46177</v>
      </c>
      <c r="AG3353" s="2">
        <v>45876</v>
      </c>
      <c r="AH3353" s="2"/>
      <c r="AI3353" s="1" t="s">
        <v>91</v>
      </c>
      <c r="AJ3353" s="1" t="s">
        <v>92</v>
      </c>
    </row>
    <row r="3354" spans="1:36">
      <c r="A3354" s="1" t="s">
        <v>18485</v>
      </c>
      <c r="B3354" s="1" t="s">
        <v>18486</v>
      </c>
      <c r="C3354" s="1" t="s">
        <v>18487</v>
      </c>
      <c r="D3354" s="1" t="s">
        <v>348</v>
      </c>
      <c r="E3354" s="1" t="s">
        <v>134</v>
      </c>
      <c r="F3354" s="1" t="s">
        <v>135</v>
      </c>
      <c r="G3354" s="1" t="s">
        <v>166</v>
      </c>
      <c r="H3354" s="1" t="s">
        <v>137</v>
      </c>
      <c r="I3354" s="1" t="s">
        <v>44</v>
      </c>
      <c r="J3354" t="s">
        <v>45</v>
      </c>
      <c r="K3354" t="s">
        <v>46</v>
      </c>
      <c r="L3354" s="1" t="s">
        <v>17884</v>
      </c>
      <c r="M3354" s="1" t="s">
        <v>114</v>
      </c>
      <c r="N3354" s="1" t="s">
        <v>194</v>
      </c>
      <c r="O3354" s="1" t="s">
        <v>18488</v>
      </c>
      <c r="P3354" s="1" t="s">
        <v>18489</v>
      </c>
      <c r="Q3354">
        <v>378</v>
      </c>
      <c r="R3354">
        <v>19</v>
      </c>
      <c r="S3354">
        <v>359</v>
      </c>
      <c r="T3354">
        <v>75</v>
      </c>
      <c r="U3354">
        <v>22</v>
      </c>
      <c r="V3354">
        <v>450</v>
      </c>
      <c r="W3354" s="1" t="s">
        <v>181</v>
      </c>
      <c r="X3354" s="1" t="s">
        <v>182</v>
      </c>
      <c r="Y3354" s="1" t="s">
        <v>54</v>
      </c>
      <c r="Z3354">
        <v>7</v>
      </c>
      <c r="AA3354" s="2">
        <v>45998</v>
      </c>
      <c r="AB3354">
        <v>12626.88</v>
      </c>
      <c r="AC3354">
        <v>17506.63</v>
      </c>
      <c r="AD3354">
        <v>4772960.6399999997</v>
      </c>
      <c r="AE3354" s="1" t="s">
        <v>55</v>
      </c>
      <c r="AF3354" s="2">
        <v>46162</v>
      </c>
      <c r="AG3354" s="2">
        <v>46009</v>
      </c>
      <c r="AH3354" s="2">
        <v>46671</v>
      </c>
      <c r="AI3354" s="1" t="s">
        <v>91</v>
      </c>
      <c r="AJ3354" s="1" t="s">
        <v>92</v>
      </c>
    </row>
    <row r="3355" spans="1:36">
      <c r="A3355" s="1" t="s">
        <v>18490</v>
      </c>
      <c r="B3355" s="1" t="s">
        <v>18491</v>
      </c>
      <c r="C3355" s="1" t="s">
        <v>18492</v>
      </c>
      <c r="D3355" s="1" t="s">
        <v>426</v>
      </c>
      <c r="E3355" s="1" t="s">
        <v>146</v>
      </c>
      <c r="F3355" s="1" t="s">
        <v>266</v>
      </c>
      <c r="G3355" s="1" t="s">
        <v>313</v>
      </c>
      <c r="H3355" s="1" t="s">
        <v>43</v>
      </c>
      <c r="I3355" s="1" t="s">
        <v>44</v>
      </c>
      <c r="J3355" t="s">
        <v>82</v>
      </c>
      <c r="K3355" t="s">
        <v>83</v>
      </c>
      <c r="L3355" s="1" t="s">
        <v>6075</v>
      </c>
      <c r="M3355" s="1" t="s">
        <v>139</v>
      </c>
      <c r="N3355" s="1" t="s">
        <v>69</v>
      </c>
      <c r="O3355" s="1" t="s">
        <v>18493</v>
      </c>
      <c r="P3355" s="1" t="s">
        <v>18494</v>
      </c>
      <c r="Q3355">
        <v>86</v>
      </c>
      <c r="R3355">
        <v>14</v>
      </c>
      <c r="S3355">
        <v>72</v>
      </c>
      <c r="T3355">
        <v>25</v>
      </c>
      <c r="U3355">
        <v>10</v>
      </c>
      <c r="V3355">
        <v>200</v>
      </c>
      <c r="W3355" s="1" t="s">
        <v>259</v>
      </c>
      <c r="X3355" s="1" t="s">
        <v>260</v>
      </c>
      <c r="Y3355" s="1" t="s">
        <v>54</v>
      </c>
      <c r="Z3355">
        <v>9</v>
      </c>
      <c r="AA3355" s="2">
        <v>46136</v>
      </c>
      <c r="AB3355">
        <v>101582.52</v>
      </c>
      <c r="AC3355">
        <v>133603.99</v>
      </c>
      <c r="AD3355">
        <v>8736096.7200000007</v>
      </c>
      <c r="AE3355" s="1" t="s">
        <v>55</v>
      </c>
      <c r="AF3355" s="2">
        <v>46202</v>
      </c>
      <c r="AG3355" s="2">
        <v>46149</v>
      </c>
      <c r="AH3355" s="2"/>
      <c r="AI3355" s="1" t="s">
        <v>91</v>
      </c>
      <c r="AJ3355" s="1" t="s">
        <v>92</v>
      </c>
    </row>
    <row r="3356" spans="1:36">
      <c r="A3356" s="1" t="s">
        <v>18495</v>
      </c>
      <c r="B3356" s="1" t="s">
        <v>18496</v>
      </c>
      <c r="C3356" s="1" t="s">
        <v>18497</v>
      </c>
      <c r="D3356" s="1" t="s">
        <v>564</v>
      </c>
      <c r="E3356" s="1" t="s">
        <v>265</v>
      </c>
      <c r="F3356" s="1" t="s">
        <v>266</v>
      </c>
      <c r="G3356" s="1" t="s">
        <v>276</v>
      </c>
      <c r="H3356" s="1" t="s">
        <v>43</v>
      </c>
      <c r="I3356" s="1" t="s">
        <v>44</v>
      </c>
      <c r="J3356" t="s">
        <v>65</v>
      </c>
      <c r="K3356" t="s">
        <v>66</v>
      </c>
      <c r="L3356" s="1" t="s">
        <v>10825</v>
      </c>
      <c r="M3356" s="1" t="s">
        <v>114</v>
      </c>
      <c r="N3356" s="1" t="s">
        <v>278</v>
      </c>
      <c r="O3356" s="1" t="s">
        <v>18498</v>
      </c>
      <c r="P3356" s="1" t="s">
        <v>18499</v>
      </c>
      <c r="Q3356">
        <v>159</v>
      </c>
      <c r="R3356">
        <v>40</v>
      </c>
      <c r="S3356">
        <v>119</v>
      </c>
      <c r="T3356">
        <v>60</v>
      </c>
      <c r="U3356">
        <v>30</v>
      </c>
      <c r="V3356">
        <v>360</v>
      </c>
      <c r="W3356" s="1" t="s">
        <v>52</v>
      </c>
      <c r="X3356" s="1" t="s">
        <v>53</v>
      </c>
      <c r="Y3356" s="1" t="s">
        <v>54</v>
      </c>
      <c r="Z3356">
        <v>6</v>
      </c>
      <c r="AA3356" s="2">
        <v>46156</v>
      </c>
      <c r="AB3356">
        <v>424304.75</v>
      </c>
      <c r="AC3356">
        <v>654462.27</v>
      </c>
      <c r="AD3356">
        <v>67464455.25</v>
      </c>
      <c r="AE3356" s="1" t="s">
        <v>55</v>
      </c>
      <c r="AF3356" s="2">
        <v>46163</v>
      </c>
      <c r="AG3356" s="2">
        <v>46169</v>
      </c>
      <c r="AH3356" s="2"/>
      <c r="AI3356" s="1" t="s">
        <v>91</v>
      </c>
      <c r="AJ3356" s="1" t="s">
        <v>92</v>
      </c>
    </row>
    <row r="3357" spans="1:36">
      <c r="A3357" s="1" t="s">
        <v>18500</v>
      </c>
      <c r="B3357" s="1" t="s">
        <v>18501</v>
      </c>
      <c r="C3357" s="1" t="s">
        <v>18502</v>
      </c>
      <c r="D3357" s="1" t="s">
        <v>880</v>
      </c>
      <c r="E3357" s="1" t="s">
        <v>62</v>
      </c>
      <c r="F3357" s="1" t="s">
        <v>217</v>
      </c>
      <c r="G3357" s="1" t="s">
        <v>255</v>
      </c>
      <c r="H3357" s="1" t="s">
        <v>43</v>
      </c>
      <c r="I3357" s="1" t="s">
        <v>44</v>
      </c>
      <c r="J3357" t="s">
        <v>45</v>
      </c>
      <c r="K3357" t="s">
        <v>46</v>
      </c>
      <c r="L3357" s="1" t="s">
        <v>18503</v>
      </c>
      <c r="M3357" s="1" t="s">
        <v>139</v>
      </c>
      <c r="N3357" s="1" t="s">
        <v>115</v>
      </c>
      <c r="O3357" s="1" t="s">
        <v>18504</v>
      </c>
      <c r="P3357" s="1" t="s">
        <v>18505</v>
      </c>
      <c r="Q3357">
        <v>0</v>
      </c>
      <c r="R3357">
        <v>0</v>
      </c>
      <c r="S3357">
        <v>0</v>
      </c>
      <c r="T3357">
        <v>25</v>
      </c>
      <c r="U3357">
        <v>12</v>
      </c>
      <c r="V3357">
        <v>250</v>
      </c>
      <c r="W3357" s="1" t="s">
        <v>151</v>
      </c>
      <c r="X3357" s="1" t="s">
        <v>152</v>
      </c>
      <c r="Y3357" s="1" t="s">
        <v>153</v>
      </c>
      <c r="Z3357">
        <v>38</v>
      </c>
      <c r="AA3357" s="2">
        <v>46068</v>
      </c>
      <c r="AB3357">
        <v>303091.88</v>
      </c>
      <c r="AC3357">
        <v>357033.86</v>
      </c>
      <c r="AD3357">
        <v>0</v>
      </c>
      <c r="AE3357" s="1" t="s">
        <v>55</v>
      </c>
      <c r="AF3357" s="2">
        <v>46202</v>
      </c>
      <c r="AG3357" s="2">
        <v>46071</v>
      </c>
      <c r="AH3357" s="2"/>
      <c r="AI3357" s="1" t="s">
        <v>56</v>
      </c>
      <c r="AJ3357" s="1" t="s">
        <v>57</v>
      </c>
    </row>
    <row r="3358" spans="1:36">
      <c r="A3358" s="1" t="s">
        <v>18506</v>
      </c>
      <c r="B3358" s="1" t="s">
        <v>18507</v>
      </c>
      <c r="C3358" s="1" t="s">
        <v>18508</v>
      </c>
      <c r="D3358" s="1" t="s">
        <v>799</v>
      </c>
      <c r="E3358" s="1" t="s">
        <v>254</v>
      </c>
      <c r="F3358" s="1" t="s">
        <v>135</v>
      </c>
      <c r="G3358" s="1" t="s">
        <v>136</v>
      </c>
      <c r="H3358" s="1" t="s">
        <v>137</v>
      </c>
      <c r="I3358" s="1" t="s">
        <v>44</v>
      </c>
      <c r="J3358" t="s">
        <v>65</v>
      </c>
      <c r="K3358" t="s">
        <v>66</v>
      </c>
      <c r="L3358" s="1" t="s">
        <v>18509</v>
      </c>
      <c r="M3358" s="1" t="s">
        <v>68</v>
      </c>
      <c r="N3358" s="1" t="s">
        <v>115</v>
      </c>
      <c r="O3358" s="1" t="s">
        <v>18510</v>
      </c>
      <c r="P3358" s="1" t="s">
        <v>18511</v>
      </c>
      <c r="Q3358">
        <v>122</v>
      </c>
      <c r="R3358">
        <v>30</v>
      </c>
      <c r="S3358">
        <v>92</v>
      </c>
      <c r="T3358">
        <v>75</v>
      </c>
      <c r="U3358">
        <v>30</v>
      </c>
      <c r="V3358">
        <v>300</v>
      </c>
      <c r="W3358" s="1" t="s">
        <v>181</v>
      </c>
      <c r="X3358" s="1" t="s">
        <v>182</v>
      </c>
      <c r="Y3358" s="1" t="s">
        <v>54</v>
      </c>
      <c r="Z3358">
        <v>8</v>
      </c>
      <c r="AA3358" s="2">
        <v>46023</v>
      </c>
      <c r="AB3358">
        <v>12036.77</v>
      </c>
      <c r="AC3358">
        <v>16582.64</v>
      </c>
      <c r="AD3358">
        <v>1468485.94</v>
      </c>
      <c r="AE3358" s="1" t="s">
        <v>55</v>
      </c>
      <c r="AF3358" s="2">
        <v>46184</v>
      </c>
      <c r="AG3358" s="2">
        <v>46025</v>
      </c>
      <c r="AH3358" s="2">
        <v>46854</v>
      </c>
      <c r="AI3358" s="1" t="s">
        <v>91</v>
      </c>
      <c r="AJ3358" s="1" t="s">
        <v>92</v>
      </c>
    </row>
    <row r="3359" spans="1:36">
      <c r="A3359" s="1" t="s">
        <v>18512</v>
      </c>
      <c r="B3359" s="1" t="s">
        <v>18513</v>
      </c>
      <c r="C3359" s="1" t="s">
        <v>18514</v>
      </c>
      <c r="D3359" s="1" t="s">
        <v>740</v>
      </c>
      <c r="E3359" s="1" t="s">
        <v>275</v>
      </c>
      <c r="F3359" s="1" t="s">
        <v>622</v>
      </c>
      <c r="G3359" s="1" t="s">
        <v>623</v>
      </c>
      <c r="H3359" s="1" t="s">
        <v>43</v>
      </c>
      <c r="I3359" s="1" t="s">
        <v>44</v>
      </c>
      <c r="J3359" t="s">
        <v>65</v>
      </c>
      <c r="K3359" t="s">
        <v>66</v>
      </c>
      <c r="L3359" s="1" t="s">
        <v>1558</v>
      </c>
      <c r="M3359" s="1" t="s">
        <v>48</v>
      </c>
      <c r="N3359" s="1" t="s">
        <v>49</v>
      </c>
      <c r="O3359" s="1" t="s">
        <v>18515</v>
      </c>
      <c r="P3359" s="1" t="s">
        <v>18516</v>
      </c>
      <c r="Q3359">
        <v>121</v>
      </c>
      <c r="R3359">
        <v>9</v>
      </c>
      <c r="S3359">
        <v>112</v>
      </c>
      <c r="T3359">
        <v>50</v>
      </c>
      <c r="U3359">
        <v>20</v>
      </c>
      <c r="V3359">
        <v>200</v>
      </c>
      <c r="W3359" s="1" t="s">
        <v>52</v>
      </c>
      <c r="X3359" s="1" t="s">
        <v>53</v>
      </c>
      <c r="Y3359" s="1" t="s">
        <v>54</v>
      </c>
      <c r="Z3359">
        <v>8</v>
      </c>
      <c r="AA3359" s="2">
        <v>45910</v>
      </c>
      <c r="AB3359">
        <v>538979.54</v>
      </c>
      <c r="AC3359">
        <v>661875.96</v>
      </c>
      <c r="AD3359">
        <v>65216524.340000004</v>
      </c>
      <c r="AE3359" s="1" t="s">
        <v>55</v>
      </c>
      <c r="AF3359" s="2">
        <v>46186</v>
      </c>
      <c r="AG3359" s="2">
        <v>45922</v>
      </c>
      <c r="AH3359" s="2"/>
      <c r="AI3359" s="1" t="s">
        <v>91</v>
      </c>
      <c r="AJ3359" s="1" t="s">
        <v>92</v>
      </c>
    </row>
    <row r="3360" spans="1:36">
      <c r="A3360" s="1" t="s">
        <v>18517</v>
      </c>
      <c r="B3360" s="1" t="s">
        <v>18518</v>
      </c>
      <c r="C3360" s="1" t="s">
        <v>18519</v>
      </c>
      <c r="D3360" s="1" t="s">
        <v>157</v>
      </c>
      <c r="E3360" s="1" t="s">
        <v>122</v>
      </c>
      <c r="F3360" s="1" t="s">
        <v>80</v>
      </c>
      <c r="G3360" s="1" t="s">
        <v>285</v>
      </c>
      <c r="H3360" s="1" t="s">
        <v>43</v>
      </c>
      <c r="I3360" s="1" t="s">
        <v>44</v>
      </c>
      <c r="J3360" t="s">
        <v>65</v>
      </c>
      <c r="K3360" t="s">
        <v>66</v>
      </c>
      <c r="L3360" s="1" t="s">
        <v>8270</v>
      </c>
      <c r="M3360" s="1" t="s">
        <v>68</v>
      </c>
      <c r="N3360" s="1" t="s">
        <v>236</v>
      </c>
      <c r="O3360" s="1" t="s">
        <v>18520</v>
      </c>
      <c r="P3360" s="1" t="s">
        <v>18521</v>
      </c>
      <c r="Q3360">
        <v>452</v>
      </c>
      <c r="R3360">
        <v>115</v>
      </c>
      <c r="S3360">
        <v>337</v>
      </c>
      <c r="T3360">
        <v>100</v>
      </c>
      <c r="U3360">
        <v>40</v>
      </c>
      <c r="V3360">
        <v>500</v>
      </c>
      <c r="W3360" s="1" t="s">
        <v>52</v>
      </c>
      <c r="X3360" s="1" t="s">
        <v>53</v>
      </c>
      <c r="Y3360" s="1" t="s">
        <v>54</v>
      </c>
      <c r="Z3360">
        <v>5</v>
      </c>
      <c r="AA3360" s="2">
        <v>46036</v>
      </c>
      <c r="AB3360">
        <v>1324962.73</v>
      </c>
      <c r="AC3360">
        <v>1772879.19</v>
      </c>
      <c r="AD3360">
        <v>598883154</v>
      </c>
      <c r="AE3360" s="1" t="s">
        <v>55</v>
      </c>
      <c r="AF3360" s="2">
        <v>46178</v>
      </c>
      <c r="AG3360" s="2">
        <v>46044</v>
      </c>
      <c r="AH3360" s="2"/>
      <c r="AI3360" s="1" t="s">
        <v>91</v>
      </c>
      <c r="AJ3360" s="1" t="s">
        <v>92</v>
      </c>
    </row>
    <row r="3361" spans="1:36">
      <c r="A3361" s="1" t="s">
        <v>18522</v>
      </c>
      <c r="B3361" s="1" t="s">
        <v>18523</v>
      </c>
      <c r="C3361" s="1" t="s">
        <v>18524</v>
      </c>
      <c r="D3361" s="1" t="s">
        <v>1807</v>
      </c>
      <c r="E3361" s="1" t="s">
        <v>392</v>
      </c>
      <c r="F3361" s="1" t="s">
        <v>217</v>
      </c>
      <c r="G3361" s="1" t="s">
        <v>255</v>
      </c>
      <c r="H3361" s="1" t="s">
        <v>43</v>
      </c>
      <c r="I3361" s="1" t="s">
        <v>44</v>
      </c>
      <c r="J3361" t="s">
        <v>65</v>
      </c>
      <c r="K3361" t="s">
        <v>66</v>
      </c>
      <c r="L3361" s="1" t="s">
        <v>10804</v>
      </c>
      <c r="M3361" s="1" t="s">
        <v>48</v>
      </c>
      <c r="N3361" s="1" t="s">
        <v>278</v>
      </c>
      <c r="O3361" s="1" t="s">
        <v>18525</v>
      </c>
      <c r="P3361" s="1" t="s">
        <v>18526</v>
      </c>
      <c r="Q3361">
        <v>40</v>
      </c>
      <c r="R3361">
        <v>8</v>
      </c>
      <c r="S3361">
        <v>32</v>
      </c>
      <c r="T3361">
        <v>15</v>
      </c>
      <c r="U3361">
        <v>6</v>
      </c>
      <c r="V3361">
        <v>75</v>
      </c>
      <c r="W3361" s="1" t="s">
        <v>52</v>
      </c>
      <c r="X3361" s="1" t="s">
        <v>53</v>
      </c>
      <c r="Y3361" s="1" t="s">
        <v>54</v>
      </c>
      <c r="Z3361">
        <v>2</v>
      </c>
      <c r="AA3361" s="2">
        <v>46066</v>
      </c>
      <c r="AB3361">
        <v>416918.22</v>
      </c>
      <c r="AC3361">
        <v>551861.71</v>
      </c>
      <c r="AD3361">
        <v>16676728.800000001</v>
      </c>
      <c r="AE3361" s="1" t="s">
        <v>55</v>
      </c>
      <c r="AF3361" s="2">
        <v>46147</v>
      </c>
      <c r="AG3361" s="2">
        <v>46074</v>
      </c>
      <c r="AH3361" s="2"/>
      <c r="AI3361" s="1" t="s">
        <v>91</v>
      </c>
      <c r="AJ3361" s="1" t="s">
        <v>92</v>
      </c>
    </row>
    <row r="3362" spans="1:36">
      <c r="A3362" s="1" t="s">
        <v>18527</v>
      </c>
      <c r="B3362" s="1" t="s">
        <v>1353</v>
      </c>
      <c r="C3362" s="1" t="s">
        <v>18528</v>
      </c>
      <c r="D3362" s="1" t="s">
        <v>185</v>
      </c>
      <c r="E3362" s="1" t="s">
        <v>186</v>
      </c>
      <c r="F3362" s="1" t="s">
        <v>111</v>
      </c>
      <c r="G3362" s="1" t="s">
        <v>187</v>
      </c>
      <c r="H3362" s="1" t="s">
        <v>43</v>
      </c>
      <c r="I3362" s="1" t="s">
        <v>44</v>
      </c>
      <c r="J3362" t="s">
        <v>65</v>
      </c>
      <c r="K3362" t="s">
        <v>66</v>
      </c>
      <c r="L3362" s="1" t="s">
        <v>4715</v>
      </c>
      <c r="M3362" s="1" t="s">
        <v>48</v>
      </c>
      <c r="N3362" s="1" t="s">
        <v>278</v>
      </c>
      <c r="O3362" s="1" t="s">
        <v>18529</v>
      </c>
      <c r="P3362" s="1" t="s">
        <v>18530</v>
      </c>
      <c r="Q3362">
        <v>113</v>
      </c>
      <c r="R3362">
        <v>41</v>
      </c>
      <c r="S3362">
        <v>72</v>
      </c>
      <c r="T3362">
        <v>25</v>
      </c>
      <c r="U3362">
        <v>10</v>
      </c>
      <c r="V3362">
        <v>125</v>
      </c>
      <c r="W3362" s="1" t="s">
        <v>161</v>
      </c>
      <c r="X3362" s="1" t="s">
        <v>162</v>
      </c>
      <c r="Y3362" s="1" t="s">
        <v>54</v>
      </c>
      <c r="Z3362">
        <v>6</v>
      </c>
      <c r="AA3362" s="2">
        <v>45739</v>
      </c>
      <c r="AB3362">
        <v>217088.75</v>
      </c>
      <c r="AC3362">
        <v>277146.74</v>
      </c>
      <c r="AD3362">
        <v>24531028.75</v>
      </c>
      <c r="AE3362" s="1" t="s">
        <v>55</v>
      </c>
      <c r="AF3362" s="2">
        <v>46148</v>
      </c>
      <c r="AG3362" s="2">
        <v>45754</v>
      </c>
      <c r="AH3362" s="2"/>
      <c r="AI3362" s="1" t="s">
        <v>91</v>
      </c>
      <c r="AJ3362" s="1" t="s">
        <v>92</v>
      </c>
    </row>
    <row r="3363" spans="1:36">
      <c r="A3363" s="1" t="s">
        <v>18531</v>
      </c>
      <c r="B3363" s="1" t="s">
        <v>18532</v>
      </c>
      <c r="C3363" s="1" t="s">
        <v>18533</v>
      </c>
      <c r="D3363" s="1" t="s">
        <v>327</v>
      </c>
      <c r="E3363" s="1" t="s">
        <v>40</v>
      </c>
      <c r="F3363" s="1" t="s">
        <v>123</v>
      </c>
      <c r="G3363" s="1" t="s">
        <v>124</v>
      </c>
      <c r="H3363" s="1" t="s">
        <v>43</v>
      </c>
      <c r="I3363" s="1" t="s">
        <v>44</v>
      </c>
      <c r="J3363" t="s">
        <v>65</v>
      </c>
      <c r="K3363" t="s">
        <v>66</v>
      </c>
      <c r="L3363" s="1" t="s">
        <v>16098</v>
      </c>
      <c r="M3363" s="1" t="s">
        <v>168</v>
      </c>
      <c r="N3363" s="1" t="s">
        <v>203</v>
      </c>
      <c r="O3363" s="1" t="s">
        <v>18534</v>
      </c>
      <c r="P3363" s="1" t="s">
        <v>18535</v>
      </c>
      <c r="Q3363">
        <v>12</v>
      </c>
      <c r="R3363">
        <v>3</v>
      </c>
      <c r="S3363">
        <v>9</v>
      </c>
      <c r="T3363">
        <v>10</v>
      </c>
      <c r="U3363">
        <v>5</v>
      </c>
      <c r="V3363">
        <v>50</v>
      </c>
      <c r="W3363" s="1" t="s">
        <v>444</v>
      </c>
      <c r="X3363" s="1" t="s">
        <v>445</v>
      </c>
      <c r="Y3363" s="1" t="s">
        <v>74</v>
      </c>
      <c r="Z3363">
        <v>17</v>
      </c>
      <c r="AA3363" s="2">
        <v>45752</v>
      </c>
      <c r="AB3363">
        <v>198278.32</v>
      </c>
      <c r="AC3363">
        <v>264374.96999999997</v>
      </c>
      <c r="AD3363">
        <v>2379339.84</v>
      </c>
      <c r="AE3363" s="1" t="s">
        <v>55</v>
      </c>
      <c r="AF3363" s="2">
        <v>46152</v>
      </c>
      <c r="AG3363" s="2">
        <v>45767</v>
      </c>
      <c r="AH3363" s="2"/>
      <c r="AI3363" s="1" t="s">
        <v>91</v>
      </c>
      <c r="AJ3363" s="1" t="s">
        <v>92</v>
      </c>
    </row>
    <row r="3364" spans="1:36">
      <c r="A3364" s="1" t="s">
        <v>18536</v>
      </c>
      <c r="B3364" s="1" t="s">
        <v>18537</v>
      </c>
      <c r="C3364" s="1" t="s">
        <v>18538</v>
      </c>
      <c r="D3364" s="1" t="s">
        <v>121</v>
      </c>
      <c r="E3364" s="1" t="s">
        <v>122</v>
      </c>
      <c r="F3364" s="1" t="s">
        <v>123</v>
      </c>
      <c r="G3364" s="1" t="s">
        <v>124</v>
      </c>
      <c r="H3364" s="1" t="s">
        <v>43</v>
      </c>
      <c r="I3364" s="1" t="s">
        <v>44</v>
      </c>
      <c r="J3364" t="s">
        <v>65</v>
      </c>
      <c r="K3364" t="s">
        <v>66</v>
      </c>
      <c r="L3364" s="1" t="s">
        <v>14314</v>
      </c>
      <c r="M3364" s="1" t="s">
        <v>68</v>
      </c>
      <c r="N3364" s="1" t="s">
        <v>278</v>
      </c>
      <c r="O3364" s="1" t="s">
        <v>18539</v>
      </c>
      <c r="P3364" s="1" t="s">
        <v>18540</v>
      </c>
      <c r="Q3364">
        <v>0</v>
      </c>
      <c r="R3364">
        <v>0</v>
      </c>
      <c r="S3364">
        <v>0</v>
      </c>
      <c r="T3364">
        <v>20</v>
      </c>
      <c r="U3364">
        <v>6</v>
      </c>
      <c r="V3364">
        <v>200</v>
      </c>
      <c r="W3364" s="1" t="s">
        <v>444</v>
      </c>
      <c r="X3364" s="1" t="s">
        <v>445</v>
      </c>
      <c r="Y3364" s="1" t="s">
        <v>74</v>
      </c>
      <c r="Z3364">
        <v>16</v>
      </c>
      <c r="AA3364" s="2">
        <v>45688</v>
      </c>
      <c r="AB3364">
        <v>453322.81</v>
      </c>
      <c r="AC3364">
        <v>586112.81999999995</v>
      </c>
      <c r="AD3364">
        <v>0</v>
      </c>
      <c r="AE3364" s="1" t="s">
        <v>55</v>
      </c>
      <c r="AF3364" s="2">
        <v>46192</v>
      </c>
      <c r="AG3364" s="2">
        <v>45695</v>
      </c>
      <c r="AH3364" s="2"/>
      <c r="AI3364" s="1" t="s">
        <v>56</v>
      </c>
      <c r="AJ3364" s="1" t="s">
        <v>57</v>
      </c>
    </row>
    <row r="3365" spans="1:36">
      <c r="A3365" s="1" t="s">
        <v>18541</v>
      </c>
      <c r="B3365" s="1" t="s">
        <v>18542</v>
      </c>
      <c r="C3365" s="1"/>
      <c r="D3365" s="1" t="s">
        <v>837</v>
      </c>
      <c r="E3365" s="1" t="s">
        <v>265</v>
      </c>
      <c r="F3365" s="1" t="s">
        <v>622</v>
      </c>
      <c r="G3365" s="1" t="s">
        <v>747</v>
      </c>
      <c r="H3365" s="1" t="s">
        <v>43</v>
      </c>
      <c r="I3365" s="1" t="s">
        <v>44</v>
      </c>
      <c r="J3365" t="s">
        <v>82</v>
      </c>
      <c r="K3365" t="s">
        <v>83</v>
      </c>
      <c r="L3365" s="1" t="s">
        <v>18543</v>
      </c>
      <c r="M3365" s="1" t="s">
        <v>68</v>
      </c>
      <c r="N3365" s="1" t="s">
        <v>115</v>
      </c>
      <c r="O3365" s="1" t="s">
        <v>1491</v>
      </c>
      <c r="P3365" s="1" t="s">
        <v>18544</v>
      </c>
      <c r="Q3365">
        <v>56</v>
      </c>
      <c r="R3365">
        <v>12</v>
      </c>
      <c r="S3365">
        <v>44</v>
      </c>
      <c r="T3365">
        <v>10</v>
      </c>
      <c r="U3365">
        <v>3</v>
      </c>
      <c r="V3365">
        <v>100</v>
      </c>
      <c r="W3365" s="1" t="s">
        <v>88</v>
      </c>
      <c r="X3365" s="1" t="s">
        <v>89</v>
      </c>
      <c r="Y3365" s="1" t="s">
        <v>90</v>
      </c>
      <c r="Z3365">
        <v>29</v>
      </c>
      <c r="AA3365" s="2">
        <v>46018</v>
      </c>
      <c r="AB3365">
        <v>831361.12</v>
      </c>
      <c r="AC3365">
        <v>990674.17</v>
      </c>
      <c r="AD3365">
        <v>46556222.719999999</v>
      </c>
      <c r="AE3365" s="1" t="s">
        <v>55</v>
      </c>
      <c r="AF3365" s="2">
        <v>46142</v>
      </c>
      <c r="AG3365" s="2">
        <v>46024</v>
      </c>
      <c r="AH3365" s="2"/>
      <c r="AI3365" s="1" t="s">
        <v>91</v>
      </c>
      <c r="AJ3365" s="1" t="s">
        <v>92</v>
      </c>
    </row>
    <row r="3366" spans="1:36">
      <c r="A3366" s="1" t="s">
        <v>18545</v>
      </c>
      <c r="B3366" s="1" t="s">
        <v>18546</v>
      </c>
      <c r="C3366" s="1"/>
      <c r="D3366" s="1" t="s">
        <v>109</v>
      </c>
      <c r="E3366" s="1" t="s">
        <v>110</v>
      </c>
      <c r="F3366" s="1" t="s">
        <v>111</v>
      </c>
      <c r="G3366" s="1" t="s">
        <v>234</v>
      </c>
      <c r="H3366" s="1" t="s">
        <v>43</v>
      </c>
      <c r="I3366" s="1" t="s">
        <v>44</v>
      </c>
      <c r="J3366" t="s">
        <v>65</v>
      </c>
      <c r="K3366" t="s">
        <v>66</v>
      </c>
      <c r="L3366" s="1" t="s">
        <v>18547</v>
      </c>
      <c r="M3366" s="1" t="s">
        <v>100</v>
      </c>
      <c r="N3366" s="1" t="s">
        <v>236</v>
      </c>
      <c r="O3366" s="1" t="s">
        <v>18548</v>
      </c>
      <c r="P3366" s="1" t="s">
        <v>18549</v>
      </c>
      <c r="Q3366">
        <v>0</v>
      </c>
      <c r="R3366">
        <v>0</v>
      </c>
      <c r="S3366">
        <v>0</v>
      </c>
      <c r="T3366">
        <v>40</v>
      </c>
      <c r="U3366">
        <v>20</v>
      </c>
      <c r="V3366">
        <v>400</v>
      </c>
      <c r="W3366" s="1" t="s">
        <v>72</v>
      </c>
      <c r="X3366" s="1" t="s">
        <v>73</v>
      </c>
      <c r="Y3366" s="1" t="s">
        <v>74</v>
      </c>
      <c r="Z3366">
        <v>17</v>
      </c>
      <c r="AA3366" s="2">
        <v>46119</v>
      </c>
      <c r="AB3366">
        <v>258103.17</v>
      </c>
      <c r="AC3366">
        <v>317698.71999999997</v>
      </c>
      <c r="AD3366">
        <v>0</v>
      </c>
      <c r="AE3366" s="1" t="s">
        <v>55</v>
      </c>
      <c r="AF3366" s="2">
        <v>46165</v>
      </c>
      <c r="AG3366" s="2">
        <v>46121</v>
      </c>
      <c r="AH3366" s="2"/>
      <c r="AI3366" s="1" t="s">
        <v>56</v>
      </c>
      <c r="AJ3366" s="1" t="s">
        <v>57</v>
      </c>
    </row>
    <row r="3367" spans="1:36">
      <c r="A3367" s="1" t="s">
        <v>18550</v>
      </c>
      <c r="B3367" s="1" t="s">
        <v>18551</v>
      </c>
      <c r="C3367" s="1"/>
      <c r="D3367" s="1" t="s">
        <v>426</v>
      </c>
      <c r="E3367" s="1" t="s">
        <v>146</v>
      </c>
      <c r="F3367" s="1" t="s">
        <v>266</v>
      </c>
      <c r="G3367" s="1" t="s">
        <v>267</v>
      </c>
      <c r="H3367" s="1" t="s">
        <v>43</v>
      </c>
      <c r="I3367" s="1" t="s">
        <v>44</v>
      </c>
      <c r="J3367" t="s">
        <v>45</v>
      </c>
      <c r="K3367" t="s">
        <v>46</v>
      </c>
      <c r="L3367" s="1" t="s">
        <v>18552</v>
      </c>
      <c r="M3367" s="1" t="s">
        <v>68</v>
      </c>
      <c r="N3367" s="1" t="s">
        <v>115</v>
      </c>
      <c r="O3367" s="1" t="s">
        <v>18553</v>
      </c>
      <c r="P3367" s="1" t="s">
        <v>18554</v>
      </c>
      <c r="Q3367">
        <v>9</v>
      </c>
      <c r="R3367">
        <v>1</v>
      </c>
      <c r="S3367">
        <v>8</v>
      </c>
      <c r="T3367">
        <v>30</v>
      </c>
      <c r="U3367">
        <v>9</v>
      </c>
      <c r="V3367">
        <v>180</v>
      </c>
      <c r="W3367" s="1" t="s">
        <v>151</v>
      </c>
      <c r="X3367" s="1" t="s">
        <v>152</v>
      </c>
      <c r="Y3367" s="1" t="s">
        <v>153</v>
      </c>
      <c r="Z3367">
        <v>35</v>
      </c>
      <c r="AA3367" s="2">
        <v>45803</v>
      </c>
      <c r="AB3367">
        <v>286425.78999999998</v>
      </c>
      <c r="AC3367">
        <v>370032.51</v>
      </c>
      <c r="AD3367">
        <v>2577832.11</v>
      </c>
      <c r="AE3367" s="1" t="s">
        <v>55</v>
      </c>
      <c r="AF3367" s="2">
        <v>46191</v>
      </c>
      <c r="AG3367" s="2">
        <v>45817</v>
      </c>
      <c r="AH3367" s="2"/>
      <c r="AI3367" s="1" t="s">
        <v>129</v>
      </c>
      <c r="AJ3367" s="1" t="s">
        <v>57</v>
      </c>
    </row>
    <row r="3368" spans="1:36">
      <c r="A3368" s="1" t="s">
        <v>18555</v>
      </c>
      <c r="B3368" s="1" t="s">
        <v>18556</v>
      </c>
      <c r="C3368" s="1" t="s">
        <v>18557</v>
      </c>
      <c r="D3368" s="1" t="s">
        <v>1515</v>
      </c>
      <c r="E3368" s="1" t="s">
        <v>62</v>
      </c>
      <c r="F3368" s="1" t="s">
        <v>217</v>
      </c>
      <c r="G3368" s="1" t="s">
        <v>255</v>
      </c>
      <c r="H3368" s="1" t="s">
        <v>43</v>
      </c>
      <c r="I3368" s="1" t="s">
        <v>44</v>
      </c>
      <c r="J3368" t="s">
        <v>65</v>
      </c>
      <c r="K3368" t="s">
        <v>66</v>
      </c>
      <c r="L3368" s="1" t="s">
        <v>2387</v>
      </c>
      <c r="M3368" s="1" t="s">
        <v>68</v>
      </c>
      <c r="N3368" s="1" t="s">
        <v>203</v>
      </c>
      <c r="O3368" s="1" t="s">
        <v>18558</v>
      </c>
      <c r="P3368" s="1" t="s">
        <v>18559</v>
      </c>
      <c r="Q3368">
        <v>0</v>
      </c>
      <c r="R3368">
        <v>0</v>
      </c>
      <c r="S3368">
        <v>0</v>
      </c>
      <c r="T3368">
        <v>50</v>
      </c>
      <c r="U3368">
        <v>15</v>
      </c>
      <c r="V3368">
        <v>300</v>
      </c>
      <c r="W3368" s="1" t="s">
        <v>72</v>
      </c>
      <c r="X3368" s="1" t="s">
        <v>73</v>
      </c>
      <c r="Y3368" s="1" t="s">
        <v>74</v>
      </c>
      <c r="Z3368">
        <v>14</v>
      </c>
      <c r="AA3368" s="2">
        <v>46102</v>
      </c>
      <c r="AB3368">
        <v>390743.08</v>
      </c>
      <c r="AC3368">
        <v>508854.6</v>
      </c>
      <c r="AD3368">
        <v>0</v>
      </c>
      <c r="AE3368" s="1" t="s">
        <v>55</v>
      </c>
      <c r="AF3368" s="2">
        <v>46176</v>
      </c>
      <c r="AG3368" s="2">
        <v>46117</v>
      </c>
      <c r="AH3368" s="2"/>
      <c r="AI3368" s="1" t="s">
        <v>56</v>
      </c>
      <c r="AJ3368" s="1" t="s">
        <v>57</v>
      </c>
    </row>
    <row r="3369" spans="1:36">
      <c r="A3369" s="1" t="s">
        <v>18560</v>
      </c>
      <c r="B3369" s="1" t="s">
        <v>18561</v>
      </c>
      <c r="C3369" s="1" t="s">
        <v>18562</v>
      </c>
      <c r="D3369" s="1" t="s">
        <v>1135</v>
      </c>
      <c r="E3369" s="1" t="s">
        <v>122</v>
      </c>
      <c r="F3369" s="1" t="s">
        <v>123</v>
      </c>
      <c r="G3369" s="1" t="s">
        <v>200</v>
      </c>
      <c r="H3369" s="1" t="s">
        <v>43</v>
      </c>
      <c r="I3369" s="1" t="s">
        <v>44</v>
      </c>
      <c r="J3369" t="s">
        <v>65</v>
      </c>
      <c r="K3369" t="s">
        <v>66</v>
      </c>
      <c r="L3369" s="1" t="s">
        <v>7075</v>
      </c>
      <c r="M3369" s="1" t="s">
        <v>168</v>
      </c>
      <c r="N3369" s="1" t="s">
        <v>236</v>
      </c>
      <c r="O3369" s="1" t="s">
        <v>18563</v>
      </c>
      <c r="P3369" s="1" t="s">
        <v>18564</v>
      </c>
      <c r="Q3369">
        <v>35</v>
      </c>
      <c r="R3369">
        <v>7</v>
      </c>
      <c r="S3369">
        <v>28</v>
      </c>
      <c r="T3369">
        <v>25</v>
      </c>
      <c r="U3369">
        <v>10</v>
      </c>
      <c r="V3369">
        <v>100</v>
      </c>
      <c r="W3369" s="1" t="s">
        <v>181</v>
      </c>
      <c r="X3369" s="1" t="s">
        <v>182</v>
      </c>
      <c r="Y3369" s="1" t="s">
        <v>54</v>
      </c>
      <c r="Z3369">
        <v>11</v>
      </c>
      <c r="AA3369" s="2">
        <v>45910</v>
      </c>
      <c r="AB3369">
        <v>158365.14000000001</v>
      </c>
      <c r="AC3369">
        <v>239228.79999999999</v>
      </c>
      <c r="AD3369">
        <v>5542779.9000000004</v>
      </c>
      <c r="AE3369" s="1" t="s">
        <v>55</v>
      </c>
      <c r="AF3369" s="2">
        <v>46157</v>
      </c>
      <c r="AG3369" s="2">
        <v>45922</v>
      </c>
      <c r="AH3369" s="2"/>
      <c r="AI3369" s="1" t="s">
        <v>91</v>
      </c>
      <c r="AJ3369" s="1" t="s">
        <v>92</v>
      </c>
    </row>
    <row r="3370" spans="1:36">
      <c r="A3370" s="1" t="s">
        <v>18565</v>
      </c>
      <c r="B3370" s="1" t="s">
        <v>18566</v>
      </c>
      <c r="C3370" s="1" t="s">
        <v>18567</v>
      </c>
      <c r="D3370" s="1" t="s">
        <v>303</v>
      </c>
      <c r="E3370" s="1" t="s">
        <v>146</v>
      </c>
      <c r="F3370" s="1" t="s">
        <v>63</v>
      </c>
      <c r="G3370" s="1" t="s">
        <v>64</v>
      </c>
      <c r="H3370" s="1" t="s">
        <v>43</v>
      </c>
      <c r="I3370" s="1" t="s">
        <v>44</v>
      </c>
      <c r="J3370" t="s">
        <v>82</v>
      </c>
      <c r="K3370" t="s">
        <v>83</v>
      </c>
      <c r="L3370" s="1" t="s">
        <v>6064</v>
      </c>
      <c r="M3370" s="1" t="s">
        <v>68</v>
      </c>
      <c r="N3370" s="1" t="s">
        <v>278</v>
      </c>
      <c r="O3370" s="1" t="s">
        <v>18568</v>
      </c>
      <c r="P3370" s="1" t="s">
        <v>18569</v>
      </c>
      <c r="Q3370">
        <v>232</v>
      </c>
      <c r="R3370">
        <v>85</v>
      </c>
      <c r="S3370">
        <v>147</v>
      </c>
      <c r="T3370">
        <v>75</v>
      </c>
      <c r="U3370">
        <v>22</v>
      </c>
      <c r="V3370">
        <v>300</v>
      </c>
      <c r="W3370" s="1" t="s">
        <v>151</v>
      </c>
      <c r="X3370" s="1" t="s">
        <v>152</v>
      </c>
      <c r="Y3370" s="1" t="s">
        <v>153</v>
      </c>
      <c r="Z3370">
        <v>34</v>
      </c>
      <c r="AA3370" s="2">
        <v>46043</v>
      </c>
      <c r="AB3370">
        <v>149554.42000000001</v>
      </c>
      <c r="AC3370">
        <v>189497.79</v>
      </c>
      <c r="AD3370">
        <v>34696625.439999998</v>
      </c>
      <c r="AE3370" s="1" t="s">
        <v>55</v>
      </c>
      <c r="AF3370" s="2">
        <v>46165</v>
      </c>
      <c r="AG3370" s="2">
        <v>46050</v>
      </c>
      <c r="AH3370" s="2">
        <v>46533</v>
      </c>
      <c r="AI3370" s="1" t="s">
        <v>91</v>
      </c>
      <c r="AJ3370" s="1" t="s">
        <v>92</v>
      </c>
    </row>
    <row r="3371" spans="1:36">
      <c r="A3371" s="1" t="s">
        <v>18570</v>
      </c>
      <c r="B3371" s="1" t="s">
        <v>18571</v>
      </c>
      <c r="C3371" s="1" t="s">
        <v>18572</v>
      </c>
      <c r="D3371" s="1" t="s">
        <v>713</v>
      </c>
      <c r="E3371" s="1" t="s">
        <v>714</v>
      </c>
      <c r="F3371" s="1" t="s">
        <v>97</v>
      </c>
      <c r="G3371" s="1" t="s">
        <v>715</v>
      </c>
      <c r="H3371" s="1" t="s">
        <v>43</v>
      </c>
      <c r="I3371" s="1" t="s">
        <v>44</v>
      </c>
      <c r="J3371" t="s">
        <v>82</v>
      </c>
      <c r="K3371" t="s">
        <v>83</v>
      </c>
      <c r="L3371" s="1" t="s">
        <v>18573</v>
      </c>
      <c r="M3371" s="1" t="s">
        <v>100</v>
      </c>
      <c r="N3371" s="1" t="s">
        <v>178</v>
      </c>
      <c r="O3371" s="1" t="s">
        <v>18574</v>
      </c>
      <c r="P3371" s="1" t="s">
        <v>696</v>
      </c>
      <c r="Q3371">
        <v>28</v>
      </c>
      <c r="R3371">
        <v>0</v>
      </c>
      <c r="S3371">
        <v>28</v>
      </c>
      <c r="T3371">
        <v>50</v>
      </c>
      <c r="U3371">
        <v>20</v>
      </c>
      <c r="V3371">
        <v>300</v>
      </c>
      <c r="W3371" s="1" t="s">
        <v>308</v>
      </c>
      <c r="X3371" s="1" t="s">
        <v>309</v>
      </c>
      <c r="Y3371" s="1" t="s">
        <v>74</v>
      </c>
      <c r="Z3371">
        <v>25</v>
      </c>
      <c r="AA3371" s="2">
        <v>46140</v>
      </c>
      <c r="AB3371">
        <v>108661.77</v>
      </c>
      <c r="AC3371">
        <v>154451.54999999999</v>
      </c>
      <c r="AD3371">
        <v>3042529.56</v>
      </c>
      <c r="AE3371" s="1" t="s">
        <v>55</v>
      </c>
      <c r="AF3371" s="2">
        <v>46144</v>
      </c>
      <c r="AG3371" s="2">
        <v>46142</v>
      </c>
      <c r="AH3371" s="2"/>
      <c r="AI3371" s="1" t="s">
        <v>129</v>
      </c>
      <c r="AJ3371" s="1" t="s">
        <v>57</v>
      </c>
    </row>
    <row r="3372" spans="1:36">
      <c r="A3372" s="1" t="s">
        <v>18575</v>
      </c>
      <c r="B3372" s="1" t="s">
        <v>18576</v>
      </c>
      <c r="C3372" s="1" t="s">
        <v>18577</v>
      </c>
      <c r="D3372" s="1" t="s">
        <v>348</v>
      </c>
      <c r="E3372" s="1" t="s">
        <v>134</v>
      </c>
      <c r="F3372" s="1" t="s">
        <v>135</v>
      </c>
      <c r="G3372" s="1" t="s">
        <v>706</v>
      </c>
      <c r="H3372" s="1" t="s">
        <v>137</v>
      </c>
      <c r="I3372" s="1" t="s">
        <v>44</v>
      </c>
      <c r="J3372" t="s">
        <v>82</v>
      </c>
      <c r="K3372" t="s">
        <v>83</v>
      </c>
      <c r="L3372" s="1" t="s">
        <v>4813</v>
      </c>
      <c r="M3372" s="1" t="s">
        <v>100</v>
      </c>
      <c r="N3372" s="1" t="s">
        <v>178</v>
      </c>
      <c r="O3372" s="1" t="s">
        <v>1283</v>
      </c>
      <c r="P3372" s="1" t="s">
        <v>18578</v>
      </c>
      <c r="Q3372">
        <v>248</v>
      </c>
      <c r="R3372">
        <v>34</v>
      </c>
      <c r="S3372">
        <v>214</v>
      </c>
      <c r="T3372">
        <v>60</v>
      </c>
      <c r="U3372">
        <v>18</v>
      </c>
      <c r="V3372">
        <v>360</v>
      </c>
      <c r="W3372" s="1" t="s">
        <v>161</v>
      </c>
      <c r="X3372" s="1" t="s">
        <v>162</v>
      </c>
      <c r="Y3372" s="1" t="s">
        <v>54</v>
      </c>
      <c r="Z3372">
        <v>3</v>
      </c>
      <c r="AA3372" s="2">
        <v>45882</v>
      </c>
      <c r="AB3372">
        <v>37490.57</v>
      </c>
      <c r="AC3372">
        <v>48312.02</v>
      </c>
      <c r="AD3372">
        <v>9297661.3599999994</v>
      </c>
      <c r="AE3372" s="1" t="s">
        <v>55</v>
      </c>
      <c r="AF3372" s="2">
        <v>46171</v>
      </c>
      <c r="AG3372" s="2">
        <v>45888</v>
      </c>
      <c r="AH3372" s="2">
        <v>46158</v>
      </c>
      <c r="AI3372" s="1" t="s">
        <v>91</v>
      </c>
      <c r="AJ3372" s="1" t="s">
        <v>92</v>
      </c>
    </row>
    <row r="3373" spans="1:36">
      <c r="A3373" s="1" t="s">
        <v>18579</v>
      </c>
      <c r="B3373" s="1" t="s">
        <v>18580</v>
      </c>
      <c r="C3373" s="1" t="s">
        <v>18581</v>
      </c>
      <c r="D3373" s="1" t="s">
        <v>274</v>
      </c>
      <c r="E3373" s="1" t="s">
        <v>275</v>
      </c>
      <c r="F3373" s="1" t="s">
        <v>266</v>
      </c>
      <c r="G3373" s="1" t="s">
        <v>313</v>
      </c>
      <c r="H3373" s="1" t="s">
        <v>43</v>
      </c>
      <c r="I3373" s="1" t="s">
        <v>44</v>
      </c>
      <c r="J3373" t="s">
        <v>45</v>
      </c>
      <c r="K3373" t="s">
        <v>46</v>
      </c>
      <c r="L3373" s="1" t="s">
        <v>15834</v>
      </c>
      <c r="M3373" s="1" t="s">
        <v>139</v>
      </c>
      <c r="N3373" s="1" t="s">
        <v>194</v>
      </c>
      <c r="O3373" s="1" t="s">
        <v>18582</v>
      </c>
      <c r="P3373" s="1" t="s">
        <v>18583</v>
      </c>
      <c r="Q3373">
        <v>204</v>
      </c>
      <c r="R3373">
        <v>11</v>
      </c>
      <c r="S3373">
        <v>193</v>
      </c>
      <c r="T3373">
        <v>25</v>
      </c>
      <c r="U3373">
        <v>10</v>
      </c>
      <c r="V3373">
        <v>200</v>
      </c>
      <c r="W3373" s="1" t="s">
        <v>181</v>
      </c>
      <c r="X3373" s="1" t="s">
        <v>182</v>
      </c>
      <c r="Y3373" s="1" t="s">
        <v>54</v>
      </c>
      <c r="Z3373">
        <v>10</v>
      </c>
      <c r="AA3373" s="2">
        <v>45952</v>
      </c>
      <c r="AB3373">
        <v>652782.24</v>
      </c>
      <c r="AC3373">
        <v>814324.94</v>
      </c>
      <c r="AD3373">
        <v>133167577</v>
      </c>
      <c r="AE3373" s="1" t="s">
        <v>55</v>
      </c>
      <c r="AF3373" s="2">
        <v>46189</v>
      </c>
      <c r="AG3373" s="2">
        <v>45965</v>
      </c>
      <c r="AH3373" s="2"/>
      <c r="AI3373" s="1" t="s">
        <v>410</v>
      </c>
      <c r="AJ3373" s="1" t="s">
        <v>92</v>
      </c>
    </row>
    <row r="3374" spans="1:36">
      <c r="A3374" s="1" t="s">
        <v>18584</v>
      </c>
      <c r="B3374" s="1" t="s">
        <v>18585</v>
      </c>
      <c r="C3374" s="1" t="s">
        <v>18586</v>
      </c>
      <c r="D3374" s="1" t="s">
        <v>837</v>
      </c>
      <c r="E3374" s="1" t="s">
        <v>265</v>
      </c>
      <c r="F3374" s="1" t="s">
        <v>622</v>
      </c>
      <c r="G3374" s="1" t="s">
        <v>623</v>
      </c>
      <c r="H3374" s="1" t="s">
        <v>43</v>
      </c>
      <c r="I3374" s="1" t="s">
        <v>44</v>
      </c>
      <c r="J3374" t="s">
        <v>45</v>
      </c>
      <c r="K3374" t="s">
        <v>46</v>
      </c>
      <c r="L3374" s="1" t="s">
        <v>171</v>
      </c>
      <c r="M3374" s="1" t="s">
        <v>126</v>
      </c>
      <c r="N3374" s="1" t="s">
        <v>203</v>
      </c>
      <c r="O3374" s="1" t="s">
        <v>18587</v>
      </c>
      <c r="P3374" s="1" t="s">
        <v>13123</v>
      </c>
      <c r="Q3374">
        <v>120</v>
      </c>
      <c r="R3374">
        <v>5</v>
      </c>
      <c r="S3374">
        <v>115</v>
      </c>
      <c r="T3374">
        <v>30</v>
      </c>
      <c r="U3374">
        <v>12</v>
      </c>
      <c r="V3374">
        <v>150</v>
      </c>
      <c r="W3374" s="1" t="s">
        <v>151</v>
      </c>
      <c r="X3374" s="1" t="s">
        <v>152</v>
      </c>
      <c r="Y3374" s="1" t="s">
        <v>153</v>
      </c>
      <c r="Z3374">
        <v>38</v>
      </c>
      <c r="AA3374" s="2">
        <v>45839</v>
      </c>
      <c r="AB3374">
        <v>820574.97</v>
      </c>
      <c r="AC3374">
        <v>1016385.49</v>
      </c>
      <c r="AD3374">
        <v>98468996.400000006</v>
      </c>
      <c r="AE3374" s="1" t="s">
        <v>55</v>
      </c>
      <c r="AF3374" s="2">
        <v>46188</v>
      </c>
      <c r="AG3374" s="2">
        <v>45848</v>
      </c>
      <c r="AH3374" s="2"/>
      <c r="AI3374" s="1" t="s">
        <v>91</v>
      </c>
      <c r="AJ3374" s="1" t="s">
        <v>92</v>
      </c>
    </row>
    <row r="3375" spans="1:36">
      <c r="A3375" s="1" t="s">
        <v>18588</v>
      </c>
      <c r="B3375" s="1" t="s">
        <v>18589</v>
      </c>
      <c r="C3375" s="1" t="s">
        <v>18590</v>
      </c>
      <c r="D3375" s="1" t="s">
        <v>830</v>
      </c>
      <c r="E3375" s="1" t="s">
        <v>265</v>
      </c>
      <c r="F3375" s="1" t="s">
        <v>622</v>
      </c>
      <c r="G3375" s="1" t="s">
        <v>747</v>
      </c>
      <c r="H3375" s="1" t="s">
        <v>43</v>
      </c>
      <c r="I3375" s="1" t="s">
        <v>44</v>
      </c>
      <c r="J3375" t="s">
        <v>82</v>
      </c>
      <c r="K3375" t="s">
        <v>83</v>
      </c>
      <c r="L3375" s="1" t="s">
        <v>5543</v>
      </c>
      <c r="M3375" s="1" t="s">
        <v>100</v>
      </c>
      <c r="N3375" s="1" t="s">
        <v>69</v>
      </c>
      <c r="O3375" s="1" t="s">
        <v>18591</v>
      </c>
      <c r="P3375" s="1" t="s">
        <v>18592</v>
      </c>
      <c r="Q3375">
        <v>46</v>
      </c>
      <c r="R3375">
        <v>4</v>
      </c>
      <c r="S3375">
        <v>42</v>
      </c>
      <c r="T3375">
        <v>10</v>
      </c>
      <c r="U3375">
        <v>5</v>
      </c>
      <c r="V3375">
        <v>40</v>
      </c>
      <c r="W3375" s="1" t="s">
        <v>308</v>
      </c>
      <c r="X3375" s="1" t="s">
        <v>309</v>
      </c>
      <c r="Y3375" s="1" t="s">
        <v>74</v>
      </c>
      <c r="Z3375">
        <v>20</v>
      </c>
      <c r="AA3375" s="2">
        <v>45984</v>
      </c>
      <c r="AB3375">
        <v>536605</v>
      </c>
      <c r="AC3375">
        <v>765097.81</v>
      </c>
      <c r="AD3375">
        <v>24683830</v>
      </c>
      <c r="AE3375" s="1" t="s">
        <v>55</v>
      </c>
      <c r="AF3375" s="2">
        <v>46143</v>
      </c>
      <c r="AG3375" s="2">
        <v>45992</v>
      </c>
      <c r="AH3375" s="2"/>
      <c r="AI3375" s="1" t="s">
        <v>410</v>
      </c>
      <c r="AJ3375" s="1" t="s">
        <v>92</v>
      </c>
    </row>
    <row r="3376" spans="1:36">
      <c r="A3376" s="1" t="s">
        <v>18593</v>
      </c>
      <c r="B3376" s="1" t="s">
        <v>18594</v>
      </c>
      <c r="C3376" s="1" t="s">
        <v>18595</v>
      </c>
      <c r="D3376" s="1" t="s">
        <v>133</v>
      </c>
      <c r="E3376" s="1" t="s">
        <v>134</v>
      </c>
      <c r="F3376" s="1" t="s">
        <v>135</v>
      </c>
      <c r="G3376" s="1" t="s">
        <v>166</v>
      </c>
      <c r="H3376" s="1" t="s">
        <v>137</v>
      </c>
      <c r="I3376" s="1" t="s">
        <v>44</v>
      </c>
      <c r="J3376" t="s">
        <v>65</v>
      </c>
      <c r="K3376" t="s">
        <v>66</v>
      </c>
      <c r="L3376" s="1" t="s">
        <v>6599</v>
      </c>
      <c r="M3376" s="1" t="s">
        <v>100</v>
      </c>
      <c r="N3376" s="1" t="s">
        <v>278</v>
      </c>
      <c r="O3376" s="1" t="s">
        <v>18596</v>
      </c>
      <c r="P3376" s="1" t="s">
        <v>18597</v>
      </c>
      <c r="Q3376">
        <v>0</v>
      </c>
      <c r="R3376">
        <v>0</v>
      </c>
      <c r="S3376">
        <v>0</v>
      </c>
      <c r="T3376">
        <v>100</v>
      </c>
      <c r="U3376">
        <v>40</v>
      </c>
      <c r="V3376">
        <v>1000</v>
      </c>
      <c r="W3376" s="1" t="s">
        <v>181</v>
      </c>
      <c r="X3376" s="1" t="s">
        <v>182</v>
      </c>
      <c r="Y3376" s="1" t="s">
        <v>54</v>
      </c>
      <c r="Z3376">
        <v>9</v>
      </c>
      <c r="AA3376" s="2">
        <v>46066</v>
      </c>
      <c r="AB3376">
        <v>25535.279999999999</v>
      </c>
      <c r="AC3376">
        <v>38303.760000000002</v>
      </c>
      <c r="AD3376">
        <v>0</v>
      </c>
      <c r="AE3376" s="1" t="s">
        <v>55</v>
      </c>
      <c r="AF3376" s="2">
        <v>46188</v>
      </c>
      <c r="AG3376" s="2">
        <v>46080</v>
      </c>
      <c r="AH3376" s="2">
        <v>46838</v>
      </c>
      <c r="AI3376" s="1" t="s">
        <v>56</v>
      </c>
      <c r="AJ3376" s="1" t="s">
        <v>57</v>
      </c>
    </row>
    <row r="3377" spans="1:36">
      <c r="A3377" s="1" t="s">
        <v>18598</v>
      </c>
      <c r="B3377" s="1" t="s">
        <v>18599</v>
      </c>
      <c r="C3377" s="1" t="s">
        <v>18600</v>
      </c>
      <c r="D3377" s="1" t="s">
        <v>1148</v>
      </c>
      <c r="E3377" s="1" t="s">
        <v>62</v>
      </c>
      <c r="F3377" s="1" t="s">
        <v>80</v>
      </c>
      <c r="G3377" s="1" t="s">
        <v>285</v>
      </c>
      <c r="H3377" s="1" t="s">
        <v>43</v>
      </c>
      <c r="I3377" s="1" t="s">
        <v>44</v>
      </c>
      <c r="J3377" t="s">
        <v>65</v>
      </c>
      <c r="K3377" t="s">
        <v>66</v>
      </c>
      <c r="L3377" s="1" t="s">
        <v>16572</v>
      </c>
      <c r="M3377" s="1" t="s">
        <v>68</v>
      </c>
      <c r="N3377" s="1" t="s">
        <v>101</v>
      </c>
      <c r="O3377" s="1" t="s">
        <v>18601</v>
      </c>
      <c r="P3377" s="1" t="s">
        <v>13330</v>
      </c>
      <c r="Q3377">
        <v>96</v>
      </c>
      <c r="R3377">
        <v>31</v>
      </c>
      <c r="S3377">
        <v>65</v>
      </c>
      <c r="T3377">
        <v>30</v>
      </c>
      <c r="U3377">
        <v>9</v>
      </c>
      <c r="V3377">
        <v>120</v>
      </c>
      <c r="W3377" s="1" t="s">
        <v>229</v>
      </c>
      <c r="X3377" s="1" t="s">
        <v>230</v>
      </c>
      <c r="Y3377" s="1" t="s">
        <v>153</v>
      </c>
      <c r="Z3377">
        <v>31</v>
      </c>
      <c r="AA3377" s="2">
        <v>45670</v>
      </c>
      <c r="AB3377">
        <v>382689.73</v>
      </c>
      <c r="AC3377">
        <v>547989.17000000004</v>
      </c>
      <c r="AD3377">
        <v>36738214.079999998</v>
      </c>
      <c r="AE3377" s="1" t="s">
        <v>55</v>
      </c>
      <c r="AF3377" s="2">
        <v>46194</v>
      </c>
      <c r="AG3377" s="2">
        <v>45677</v>
      </c>
      <c r="AH3377" s="2"/>
      <c r="AI3377" s="1" t="s">
        <v>91</v>
      </c>
      <c r="AJ3377" s="1" t="s">
        <v>92</v>
      </c>
    </row>
    <row r="3378" spans="1:36">
      <c r="A3378" s="1" t="s">
        <v>18602</v>
      </c>
      <c r="B3378" s="1" t="s">
        <v>18603</v>
      </c>
      <c r="C3378" s="1" t="s">
        <v>18604</v>
      </c>
      <c r="D3378" s="1" t="s">
        <v>455</v>
      </c>
      <c r="E3378" s="1" t="s">
        <v>62</v>
      </c>
      <c r="F3378" s="1" t="s">
        <v>135</v>
      </c>
      <c r="G3378" s="1" t="s">
        <v>166</v>
      </c>
      <c r="H3378" s="1" t="s">
        <v>137</v>
      </c>
      <c r="I3378" s="1" t="s">
        <v>44</v>
      </c>
      <c r="J3378" t="s">
        <v>45</v>
      </c>
      <c r="K3378" t="s">
        <v>46</v>
      </c>
      <c r="L3378" s="1" t="s">
        <v>18605</v>
      </c>
      <c r="M3378" s="1" t="s">
        <v>114</v>
      </c>
      <c r="N3378" s="1" t="s">
        <v>115</v>
      </c>
      <c r="O3378" s="1" t="s">
        <v>18606</v>
      </c>
      <c r="P3378" s="1" t="s">
        <v>18607</v>
      </c>
      <c r="Q3378">
        <v>136</v>
      </c>
      <c r="R3378">
        <v>35</v>
      </c>
      <c r="S3378">
        <v>101</v>
      </c>
      <c r="T3378">
        <v>15</v>
      </c>
      <c r="U3378">
        <v>6</v>
      </c>
      <c r="V3378">
        <v>150</v>
      </c>
      <c r="W3378" s="1" t="s">
        <v>249</v>
      </c>
      <c r="X3378" s="1" t="s">
        <v>375</v>
      </c>
      <c r="Y3378" s="1" t="s">
        <v>54</v>
      </c>
      <c r="Z3378">
        <v>6</v>
      </c>
      <c r="AA3378" s="2">
        <v>45893</v>
      </c>
      <c r="AB3378">
        <v>36223.440000000002</v>
      </c>
      <c r="AC3378">
        <v>50899</v>
      </c>
      <c r="AD3378">
        <v>4926387.84</v>
      </c>
      <c r="AE3378" s="1" t="s">
        <v>55</v>
      </c>
      <c r="AF3378" s="2">
        <v>46163</v>
      </c>
      <c r="AG3378" s="2">
        <v>45897</v>
      </c>
      <c r="AH3378" s="2">
        <v>46219</v>
      </c>
      <c r="AI3378" s="1" t="s">
        <v>91</v>
      </c>
      <c r="AJ3378" s="1" t="s">
        <v>92</v>
      </c>
    </row>
    <row r="3379" spans="1:36">
      <c r="A3379" s="1" t="s">
        <v>18608</v>
      </c>
      <c r="B3379" s="1" t="s">
        <v>18609</v>
      </c>
      <c r="C3379" s="1" t="s">
        <v>18610</v>
      </c>
      <c r="D3379" s="1" t="s">
        <v>253</v>
      </c>
      <c r="E3379" s="1" t="s">
        <v>254</v>
      </c>
      <c r="F3379" s="1" t="s">
        <v>217</v>
      </c>
      <c r="G3379" s="1" t="s">
        <v>255</v>
      </c>
      <c r="H3379" s="1" t="s">
        <v>43</v>
      </c>
      <c r="I3379" s="1" t="s">
        <v>44</v>
      </c>
      <c r="J3379" t="s">
        <v>82</v>
      </c>
      <c r="K3379" t="s">
        <v>83</v>
      </c>
      <c r="L3379" s="1" t="s">
        <v>3886</v>
      </c>
      <c r="M3379" s="1" t="s">
        <v>139</v>
      </c>
      <c r="N3379" s="1" t="s">
        <v>115</v>
      </c>
      <c r="O3379" s="1" t="s">
        <v>18611</v>
      </c>
      <c r="P3379" s="1" t="s">
        <v>18612</v>
      </c>
      <c r="Q3379">
        <v>22</v>
      </c>
      <c r="R3379">
        <v>4</v>
      </c>
      <c r="S3379">
        <v>18</v>
      </c>
      <c r="T3379">
        <v>10</v>
      </c>
      <c r="U3379">
        <v>5</v>
      </c>
      <c r="V3379">
        <v>50</v>
      </c>
      <c r="W3379" s="1" t="s">
        <v>88</v>
      </c>
      <c r="X3379" s="1" t="s">
        <v>89</v>
      </c>
      <c r="Y3379" s="1" t="s">
        <v>90</v>
      </c>
      <c r="Z3379">
        <v>31</v>
      </c>
      <c r="AA3379" s="2">
        <v>45771</v>
      </c>
      <c r="AB3379">
        <v>325696.98</v>
      </c>
      <c r="AC3379">
        <v>394856.22</v>
      </c>
      <c r="AD3379">
        <v>7165333.5599999996</v>
      </c>
      <c r="AE3379" s="1" t="s">
        <v>55</v>
      </c>
      <c r="AF3379" s="2">
        <v>46152</v>
      </c>
      <c r="AG3379" s="2">
        <v>45781</v>
      </c>
      <c r="AH3379" s="2"/>
      <c r="AI3379" s="1" t="s">
        <v>91</v>
      </c>
      <c r="AJ3379" s="1" t="s">
        <v>92</v>
      </c>
    </row>
    <row r="3380" spans="1:36">
      <c r="A3380" s="1" t="s">
        <v>18613</v>
      </c>
      <c r="B3380" s="1" t="s">
        <v>18614</v>
      </c>
      <c r="C3380" s="1" t="s">
        <v>18615</v>
      </c>
      <c r="D3380" s="1" t="s">
        <v>1240</v>
      </c>
      <c r="E3380" s="1" t="s">
        <v>243</v>
      </c>
      <c r="F3380" s="1" t="s">
        <v>244</v>
      </c>
      <c r="G3380" s="1" t="s">
        <v>509</v>
      </c>
      <c r="H3380" s="1" t="s">
        <v>43</v>
      </c>
      <c r="I3380" s="1" t="s">
        <v>44</v>
      </c>
      <c r="J3380" t="s">
        <v>65</v>
      </c>
      <c r="K3380" t="s">
        <v>66</v>
      </c>
      <c r="L3380" s="1" t="s">
        <v>17409</v>
      </c>
      <c r="M3380" s="1" t="s">
        <v>139</v>
      </c>
      <c r="N3380" s="1" t="s">
        <v>236</v>
      </c>
      <c r="O3380" s="1" t="s">
        <v>18616</v>
      </c>
      <c r="P3380" s="1" t="s">
        <v>18617</v>
      </c>
      <c r="Q3380">
        <v>41</v>
      </c>
      <c r="R3380">
        <v>10</v>
      </c>
      <c r="S3380">
        <v>31</v>
      </c>
      <c r="T3380">
        <v>15</v>
      </c>
      <c r="U3380">
        <v>4</v>
      </c>
      <c r="V3380">
        <v>75</v>
      </c>
      <c r="W3380" s="1" t="s">
        <v>444</v>
      </c>
      <c r="X3380" s="1" t="s">
        <v>445</v>
      </c>
      <c r="Y3380" s="1" t="s">
        <v>74</v>
      </c>
      <c r="Z3380">
        <v>18</v>
      </c>
      <c r="AA3380" s="2">
        <v>46083</v>
      </c>
      <c r="AB3380">
        <v>57694.34</v>
      </c>
      <c r="AC3380">
        <v>82376.92</v>
      </c>
      <c r="AD3380">
        <v>2365467.94</v>
      </c>
      <c r="AE3380" s="1" t="s">
        <v>55</v>
      </c>
      <c r="AF3380" s="2">
        <v>46153</v>
      </c>
      <c r="AG3380" s="2">
        <v>46091</v>
      </c>
      <c r="AH3380" s="2"/>
      <c r="AI3380" s="1" t="s">
        <v>91</v>
      </c>
      <c r="AJ3380" s="1" t="s">
        <v>92</v>
      </c>
    </row>
    <row r="3381" spans="1:36">
      <c r="A3381" s="1" t="s">
        <v>18618</v>
      </c>
      <c r="B3381" s="1" t="s">
        <v>18619</v>
      </c>
      <c r="C3381" s="1" t="s">
        <v>18620</v>
      </c>
      <c r="D3381" s="1" t="s">
        <v>39</v>
      </c>
      <c r="E3381" s="1" t="s">
        <v>40</v>
      </c>
      <c r="F3381" s="1" t="s">
        <v>41</v>
      </c>
      <c r="G3381" s="1" t="s">
        <v>147</v>
      </c>
      <c r="H3381" s="1" t="s">
        <v>43</v>
      </c>
      <c r="I3381" s="1" t="s">
        <v>44</v>
      </c>
      <c r="J3381" t="s">
        <v>45</v>
      </c>
      <c r="K3381" t="s">
        <v>46</v>
      </c>
      <c r="L3381" s="1" t="s">
        <v>18621</v>
      </c>
      <c r="M3381" s="1" t="s">
        <v>126</v>
      </c>
      <c r="N3381" s="1" t="s">
        <v>115</v>
      </c>
      <c r="O3381" s="1" t="s">
        <v>18622</v>
      </c>
      <c r="P3381" s="1" t="s">
        <v>18623</v>
      </c>
      <c r="Q3381">
        <v>140</v>
      </c>
      <c r="R3381">
        <v>5</v>
      </c>
      <c r="S3381">
        <v>135</v>
      </c>
      <c r="T3381">
        <v>30</v>
      </c>
      <c r="U3381">
        <v>9</v>
      </c>
      <c r="V3381">
        <v>300</v>
      </c>
      <c r="W3381" s="1" t="s">
        <v>151</v>
      </c>
      <c r="X3381" s="1" t="s">
        <v>152</v>
      </c>
      <c r="Y3381" s="1" t="s">
        <v>153</v>
      </c>
      <c r="Z3381">
        <v>37</v>
      </c>
      <c r="AA3381" s="2">
        <v>46047</v>
      </c>
      <c r="AB3381">
        <v>111264.24</v>
      </c>
      <c r="AC3381">
        <v>151127.95000000001</v>
      </c>
      <c r="AD3381">
        <v>15576993.6</v>
      </c>
      <c r="AE3381" s="1" t="s">
        <v>55</v>
      </c>
      <c r="AF3381" s="2">
        <v>46183</v>
      </c>
      <c r="AG3381" s="2">
        <v>46050</v>
      </c>
      <c r="AH3381" s="2"/>
      <c r="AI3381" s="1" t="s">
        <v>91</v>
      </c>
      <c r="AJ3381" s="1" t="s">
        <v>92</v>
      </c>
    </row>
    <row r="3382" spans="1:36">
      <c r="A3382" s="1" t="s">
        <v>18624</v>
      </c>
      <c r="B3382" s="1" t="s">
        <v>18625</v>
      </c>
      <c r="C3382" s="1" t="s">
        <v>18626</v>
      </c>
      <c r="D3382" s="1" t="s">
        <v>39</v>
      </c>
      <c r="E3382" s="1" t="s">
        <v>40</v>
      </c>
      <c r="F3382" s="1" t="s">
        <v>41</v>
      </c>
      <c r="G3382" s="1" t="s">
        <v>42</v>
      </c>
      <c r="H3382" s="1" t="s">
        <v>43</v>
      </c>
      <c r="I3382" s="1" t="s">
        <v>44</v>
      </c>
      <c r="J3382" t="s">
        <v>65</v>
      </c>
      <c r="K3382" t="s">
        <v>66</v>
      </c>
      <c r="L3382" s="1" t="s">
        <v>8596</v>
      </c>
      <c r="M3382" s="1" t="s">
        <v>68</v>
      </c>
      <c r="N3382" s="1" t="s">
        <v>69</v>
      </c>
      <c r="O3382" s="1" t="s">
        <v>18627</v>
      </c>
      <c r="P3382" s="1" t="s">
        <v>18628</v>
      </c>
      <c r="Q3382">
        <v>18</v>
      </c>
      <c r="R3382">
        <v>0</v>
      </c>
      <c r="S3382">
        <v>18</v>
      </c>
      <c r="T3382">
        <v>15</v>
      </c>
      <c r="U3382">
        <v>6</v>
      </c>
      <c r="V3382">
        <v>60</v>
      </c>
      <c r="W3382" s="1" t="s">
        <v>229</v>
      </c>
      <c r="X3382" s="1" t="s">
        <v>230</v>
      </c>
      <c r="Y3382" s="1" t="s">
        <v>153</v>
      </c>
      <c r="Z3382">
        <v>31</v>
      </c>
      <c r="AA3382" s="2">
        <v>45919</v>
      </c>
      <c r="AB3382">
        <v>147461.6</v>
      </c>
      <c r="AC3382">
        <v>171080.5</v>
      </c>
      <c r="AD3382">
        <v>2654308.7999999998</v>
      </c>
      <c r="AE3382" s="1" t="s">
        <v>55</v>
      </c>
      <c r="AF3382" s="2">
        <v>46163</v>
      </c>
      <c r="AG3382" s="2">
        <v>45927</v>
      </c>
      <c r="AH3382" s="2"/>
      <c r="AI3382" s="1" t="s">
        <v>91</v>
      </c>
      <c r="AJ3382" s="1" t="s">
        <v>92</v>
      </c>
    </row>
    <row r="3383" spans="1:36">
      <c r="A3383" s="1" t="s">
        <v>18629</v>
      </c>
      <c r="B3383" s="1" t="s">
        <v>18630</v>
      </c>
      <c r="C3383" s="1" t="s">
        <v>18631</v>
      </c>
      <c r="D3383" s="1" t="s">
        <v>242</v>
      </c>
      <c r="E3383" s="1" t="s">
        <v>243</v>
      </c>
      <c r="F3383" s="1" t="s">
        <v>244</v>
      </c>
      <c r="G3383" s="1" t="s">
        <v>778</v>
      </c>
      <c r="H3383" s="1" t="s">
        <v>43</v>
      </c>
      <c r="I3383" s="1" t="s">
        <v>44</v>
      </c>
      <c r="J3383" t="s">
        <v>82</v>
      </c>
      <c r="K3383" t="s">
        <v>83</v>
      </c>
      <c r="L3383" s="1" t="s">
        <v>1155</v>
      </c>
      <c r="M3383" s="1" t="s">
        <v>114</v>
      </c>
      <c r="N3383" s="1" t="s">
        <v>203</v>
      </c>
      <c r="O3383" s="1" t="s">
        <v>18632</v>
      </c>
      <c r="P3383" s="1" t="s">
        <v>18633</v>
      </c>
      <c r="Q3383">
        <v>108</v>
      </c>
      <c r="R3383">
        <v>11</v>
      </c>
      <c r="S3383">
        <v>97</v>
      </c>
      <c r="T3383">
        <v>50</v>
      </c>
      <c r="U3383">
        <v>15</v>
      </c>
      <c r="V3383">
        <v>300</v>
      </c>
      <c r="W3383" s="1" t="s">
        <v>88</v>
      </c>
      <c r="X3383" s="1" t="s">
        <v>89</v>
      </c>
      <c r="Y3383" s="1" t="s">
        <v>90</v>
      </c>
      <c r="Z3383">
        <v>27</v>
      </c>
      <c r="AA3383" s="2">
        <v>46157</v>
      </c>
      <c r="AB3383">
        <v>112797.25</v>
      </c>
      <c r="AC3383">
        <v>162255.73000000001</v>
      </c>
      <c r="AD3383">
        <v>12182103</v>
      </c>
      <c r="AE3383" s="1" t="s">
        <v>55</v>
      </c>
      <c r="AF3383" s="2">
        <v>46174</v>
      </c>
      <c r="AG3383" s="2">
        <v>46171</v>
      </c>
      <c r="AH3383" s="2"/>
      <c r="AI3383" s="1" t="s">
        <v>91</v>
      </c>
      <c r="AJ3383" s="1" t="s">
        <v>92</v>
      </c>
    </row>
    <row r="3384" spans="1:36">
      <c r="A3384" s="1" t="s">
        <v>18634</v>
      </c>
      <c r="B3384" s="1" t="s">
        <v>18635</v>
      </c>
      <c r="C3384" s="1" t="s">
        <v>18636</v>
      </c>
      <c r="D3384" s="1" t="s">
        <v>1807</v>
      </c>
      <c r="E3384" s="1" t="s">
        <v>392</v>
      </c>
      <c r="F3384" s="1" t="s">
        <v>217</v>
      </c>
      <c r="G3384" s="1" t="s">
        <v>487</v>
      </c>
      <c r="H3384" s="1" t="s">
        <v>43</v>
      </c>
      <c r="I3384" s="1" t="s">
        <v>44</v>
      </c>
      <c r="J3384" t="s">
        <v>45</v>
      </c>
      <c r="K3384" t="s">
        <v>46</v>
      </c>
      <c r="L3384" s="1" t="s">
        <v>18637</v>
      </c>
      <c r="M3384" s="1" t="s">
        <v>139</v>
      </c>
      <c r="N3384" s="1" t="s">
        <v>178</v>
      </c>
      <c r="O3384" s="1" t="s">
        <v>18638</v>
      </c>
      <c r="P3384" s="1" t="s">
        <v>18639</v>
      </c>
      <c r="Q3384">
        <v>148</v>
      </c>
      <c r="R3384">
        <v>41</v>
      </c>
      <c r="S3384">
        <v>107</v>
      </c>
      <c r="T3384">
        <v>25</v>
      </c>
      <c r="U3384">
        <v>12</v>
      </c>
      <c r="V3384">
        <v>150</v>
      </c>
      <c r="W3384" s="1" t="s">
        <v>52</v>
      </c>
      <c r="X3384" s="1" t="s">
        <v>53</v>
      </c>
      <c r="Y3384" s="1" t="s">
        <v>54</v>
      </c>
      <c r="Z3384">
        <v>5</v>
      </c>
      <c r="AA3384" s="2">
        <v>45754</v>
      </c>
      <c r="AB3384">
        <v>175222.61</v>
      </c>
      <c r="AC3384">
        <v>246681.98</v>
      </c>
      <c r="AD3384">
        <v>25932946.280000001</v>
      </c>
      <c r="AE3384" s="1" t="s">
        <v>55</v>
      </c>
      <c r="AF3384" s="2">
        <v>46188</v>
      </c>
      <c r="AG3384" s="2">
        <v>45757</v>
      </c>
      <c r="AH3384" s="2"/>
      <c r="AI3384" s="1" t="s">
        <v>91</v>
      </c>
      <c r="AJ3384" s="1" t="s">
        <v>92</v>
      </c>
    </row>
    <row r="3385" spans="1:36">
      <c r="A3385" s="1" t="s">
        <v>18640</v>
      </c>
      <c r="B3385" s="1" t="s">
        <v>18641</v>
      </c>
      <c r="C3385" s="1" t="s">
        <v>18642</v>
      </c>
      <c r="D3385" s="1" t="s">
        <v>61</v>
      </c>
      <c r="E3385" s="1" t="s">
        <v>62</v>
      </c>
      <c r="F3385" s="1" t="s">
        <v>63</v>
      </c>
      <c r="G3385" s="1" t="s">
        <v>64</v>
      </c>
      <c r="H3385" s="1" t="s">
        <v>43</v>
      </c>
      <c r="I3385" s="1" t="s">
        <v>201</v>
      </c>
      <c r="J3385" t="s">
        <v>65</v>
      </c>
      <c r="K3385" t="s">
        <v>66</v>
      </c>
      <c r="L3385" s="1" t="s">
        <v>18643</v>
      </c>
      <c r="M3385" s="1" t="s">
        <v>139</v>
      </c>
      <c r="N3385" s="1" t="s">
        <v>115</v>
      </c>
      <c r="O3385" s="1" t="s">
        <v>18644</v>
      </c>
      <c r="P3385" s="1" t="s">
        <v>18645</v>
      </c>
      <c r="Q3385">
        <v>18</v>
      </c>
      <c r="R3385">
        <v>4</v>
      </c>
      <c r="S3385">
        <v>14</v>
      </c>
      <c r="T3385">
        <v>100</v>
      </c>
      <c r="U3385">
        <v>30</v>
      </c>
      <c r="V3385">
        <v>400</v>
      </c>
      <c r="W3385" s="1" t="s">
        <v>161</v>
      </c>
      <c r="X3385" s="1" t="s">
        <v>162</v>
      </c>
      <c r="Y3385" s="1" t="s">
        <v>54</v>
      </c>
      <c r="Z3385">
        <v>6</v>
      </c>
      <c r="AA3385" s="2">
        <v>45887</v>
      </c>
      <c r="AB3385">
        <v>18513.86</v>
      </c>
      <c r="AC3385">
        <v>24274.639999999999</v>
      </c>
      <c r="AD3385">
        <v>333249.48</v>
      </c>
      <c r="AE3385" s="1" t="s">
        <v>55</v>
      </c>
      <c r="AF3385" s="2">
        <v>46201</v>
      </c>
      <c r="AG3385" s="2">
        <v>45894</v>
      </c>
      <c r="AH3385" s="2">
        <v>46478</v>
      </c>
      <c r="AI3385" s="1" t="s">
        <v>129</v>
      </c>
      <c r="AJ3385" s="1" t="s">
        <v>57</v>
      </c>
    </row>
    <row r="3386" spans="1:36">
      <c r="A3386" s="1" t="s">
        <v>18646</v>
      </c>
      <c r="B3386" s="1" t="s">
        <v>18647</v>
      </c>
      <c r="C3386" s="1" t="s">
        <v>18648</v>
      </c>
      <c r="D3386" s="1" t="s">
        <v>242</v>
      </c>
      <c r="E3386" s="1" t="s">
        <v>243</v>
      </c>
      <c r="F3386" s="1" t="s">
        <v>244</v>
      </c>
      <c r="G3386" s="1" t="s">
        <v>509</v>
      </c>
      <c r="H3386" s="1" t="s">
        <v>43</v>
      </c>
      <c r="I3386" s="1" t="s">
        <v>44</v>
      </c>
      <c r="J3386" t="s">
        <v>65</v>
      </c>
      <c r="K3386" t="s">
        <v>66</v>
      </c>
      <c r="L3386" s="1" t="s">
        <v>10837</v>
      </c>
      <c r="M3386" s="1" t="s">
        <v>114</v>
      </c>
      <c r="N3386" s="1" t="s">
        <v>278</v>
      </c>
      <c r="O3386" s="1" t="s">
        <v>18649</v>
      </c>
      <c r="P3386" s="1" t="s">
        <v>18650</v>
      </c>
      <c r="Q3386">
        <v>48</v>
      </c>
      <c r="R3386">
        <v>9</v>
      </c>
      <c r="S3386">
        <v>39</v>
      </c>
      <c r="T3386">
        <v>10</v>
      </c>
      <c r="U3386">
        <v>4</v>
      </c>
      <c r="V3386">
        <v>50</v>
      </c>
      <c r="W3386" s="1" t="s">
        <v>52</v>
      </c>
      <c r="X3386" s="1" t="s">
        <v>53</v>
      </c>
      <c r="Y3386" s="1" t="s">
        <v>54</v>
      </c>
      <c r="Z3386">
        <v>6</v>
      </c>
      <c r="AA3386" s="2">
        <v>46104</v>
      </c>
      <c r="AB3386">
        <v>198265.99</v>
      </c>
      <c r="AC3386">
        <v>239119.64</v>
      </c>
      <c r="AD3386">
        <v>9516767.5199999996</v>
      </c>
      <c r="AE3386" s="1" t="s">
        <v>55</v>
      </c>
      <c r="AF3386" s="2">
        <v>46163</v>
      </c>
      <c r="AG3386" s="2">
        <v>46106</v>
      </c>
      <c r="AH3386" s="2"/>
      <c r="AI3386" s="1" t="s">
        <v>91</v>
      </c>
      <c r="AJ3386" s="1" t="s">
        <v>92</v>
      </c>
    </row>
    <row r="3387" spans="1:36">
      <c r="A3387" s="1" t="s">
        <v>18651</v>
      </c>
      <c r="B3387" s="1" t="s">
        <v>18652</v>
      </c>
      <c r="C3387" s="1" t="s">
        <v>18653</v>
      </c>
      <c r="D3387" s="1" t="s">
        <v>455</v>
      </c>
      <c r="E3387" s="1" t="s">
        <v>62</v>
      </c>
      <c r="F3387" s="1" t="s">
        <v>135</v>
      </c>
      <c r="G3387" s="1" t="s">
        <v>136</v>
      </c>
      <c r="H3387" s="1" t="s">
        <v>137</v>
      </c>
      <c r="I3387" s="1" t="s">
        <v>44</v>
      </c>
      <c r="J3387" t="s">
        <v>65</v>
      </c>
      <c r="K3387" t="s">
        <v>66</v>
      </c>
      <c r="L3387" s="1" t="s">
        <v>6950</v>
      </c>
      <c r="M3387" s="1" t="s">
        <v>100</v>
      </c>
      <c r="N3387" s="1" t="s">
        <v>101</v>
      </c>
      <c r="O3387" s="1" t="s">
        <v>18654</v>
      </c>
      <c r="P3387" s="1" t="s">
        <v>18655</v>
      </c>
      <c r="Q3387">
        <v>749</v>
      </c>
      <c r="R3387">
        <v>108</v>
      </c>
      <c r="S3387">
        <v>641</v>
      </c>
      <c r="T3387">
        <v>60</v>
      </c>
      <c r="U3387">
        <v>18</v>
      </c>
      <c r="V3387">
        <v>600</v>
      </c>
      <c r="W3387" s="1" t="s">
        <v>72</v>
      </c>
      <c r="X3387" s="1" t="s">
        <v>73</v>
      </c>
      <c r="Y3387" s="1" t="s">
        <v>74</v>
      </c>
      <c r="Z3387">
        <v>14</v>
      </c>
      <c r="AA3387" s="2">
        <v>45920</v>
      </c>
      <c r="AB3387">
        <v>20421.09</v>
      </c>
      <c r="AC3387">
        <v>27332.89</v>
      </c>
      <c r="AD3387">
        <v>15295396.41</v>
      </c>
      <c r="AE3387" s="1" t="s">
        <v>55</v>
      </c>
      <c r="AF3387" s="2">
        <v>46199</v>
      </c>
      <c r="AG3387" s="2">
        <v>45923</v>
      </c>
      <c r="AH3387" s="2">
        <v>46761</v>
      </c>
      <c r="AI3387" s="1" t="s">
        <v>410</v>
      </c>
      <c r="AJ3387" s="1" t="s">
        <v>92</v>
      </c>
    </row>
    <row r="3388" spans="1:36">
      <c r="A3388" s="1" t="s">
        <v>18656</v>
      </c>
      <c r="B3388" s="1" t="s">
        <v>18657</v>
      </c>
      <c r="C3388" s="1" t="s">
        <v>18658</v>
      </c>
      <c r="D3388" s="1" t="s">
        <v>185</v>
      </c>
      <c r="E3388" s="1" t="s">
        <v>186</v>
      </c>
      <c r="F3388" s="1" t="s">
        <v>111</v>
      </c>
      <c r="G3388" s="1" t="s">
        <v>234</v>
      </c>
      <c r="H3388" s="1" t="s">
        <v>43</v>
      </c>
      <c r="I3388" s="1" t="s">
        <v>44</v>
      </c>
      <c r="J3388" t="s">
        <v>45</v>
      </c>
      <c r="K3388" t="s">
        <v>46</v>
      </c>
      <c r="L3388" s="1" t="s">
        <v>18659</v>
      </c>
      <c r="M3388" s="1" t="s">
        <v>48</v>
      </c>
      <c r="N3388" s="1" t="s">
        <v>194</v>
      </c>
      <c r="O3388" s="1" t="s">
        <v>18660</v>
      </c>
      <c r="P3388" s="1" t="s">
        <v>18661</v>
      </c>
      <c r="Q3388">
        <v>212</v>
      </c>
      <c r="R3388">
        <v>64</v>
      </c>
      <c r="S3388">
        <v>148</v>
      </c>
      <c r="T3388">
        <v>40</v>
      </c>
      <c r="U3388">
        <v>16</v>
      </c>
      <c r="V3388">
        <v>320</v>
      </c>
      <c r="W3388" s="1" t="s">
        <v>181</v>
      </c>
      <c r="X3388" s="1" t="s">
        <v>182</v>
      </c>
      <c r="Y3388" s="1" t="s">
        <v>54</v>
      </c>
      <c r="Z3388">
        <v>8</v>
      </c>
      <c r="AA3388" s="2">
        <v>45672</v>
      </c>
      <c r="AB3388">
        <v>243270.46</v>
      </c>
      <c r="AC3388">
        <v>338681.93</v>
      </c>
      <c r="AD3388">
        <v>51573337.520000003</v>
      </c>
      <c r="AE3388" s="1" t="s">
        <v>55</v>
      </c>
      <c r="AF3388" s="2">
        <v>46178</v>
      </c>
      <c r="AG3388" s="2">
        <v>45682</v>
      </c>
      <c r="AH3388" s="2"/>
      <c r="AI3388" s="1" t="s">
        <v>91</v>
      </c>
      <c r="AJ3388" s="1" t="s">
        <v>92</v>
      </c>
    </row>
    <row r="3389" spans="1:36">
      <c r="A3389" s="1" t="s">
        <v>18662</v>
      </c>
      <c r="B3389" s="1" t="s">
        <v>18663</v>
      </c>
      <c r="C3389" s="1" t="s">
        <v>18664</v>
      </c>
      <c r="D3389" s="1" t="s">
        <v>900</v>
      </c>
      <c r="E3389" s="1" t="s">
        <v>62</v>
      </c>
      <c r="F3389" s="1" t="s">
        <v>363</v>
      </c>
      <c r="G3389" s="1" t="s">
        <v>495</v>
      </c>
      <c r="H3389" s="1" t="s">
        <v>43</v>
      </c>
      <c r="I3389" s="1" t="s">
        <v>44</v>
      </c>
      <c r="J3389" t="s">
        <v>45</v>
      </c>
      <c r="K3389" t="s">
        <v>46</v>
      </c>
      <c r="L3389" s="1" t="s">
        <v>18665</v>
      </c>
      <c r="M3389" s="1" t="s">
        <v>68</v>
      </c>
      <c r="N3389" s="1" t="s">
        <v>69</v>
      </c>
      <c r="O3389" s="1" t="s">
        <v>18666</v>
      </c>
      <c r="P3389" s="1" t="s">
        <v>18667</v>
      </c>
      <c r="Q3389">
        <v>113</v>
      </c>
      <c r="R3389">
        <v>7</v>
      </c>
      <c r="S3389">
        <v>106</v>
      </c>
      <c r="T3389">
        <v>40</v>
      </c>
      <c r="U3389">
        <v>20</v>
      </c>
      <c r="V3389">
        <v>400</v>
      </c>
      <c r="W3389" s="1" t="s">
        <v>151</v>
      </c>
      <c r="X3389" s="1" t="s">
        <v>152</v>
      </c>
      <c r="Y3389" s="1" t="s">
        <v>153</v>
      </c>
      <c r="Z3389">
        <v>36</v>
      </c>
      <c r="AA3389" s="2">
        <v>45870</v>
      </c>
      <c r="AB3389">
        <v>36395.49</v>
      </c>
      <c r="AC3389">
        <v>47265.43</v>
      </c>
      <c r="AD3389">
        <v>4112690.37</v>
      </c>
      <c r="AE3389" s="1" t="s">
        <v>55</v>
      </c>
      <c r="AF3389" s="2">
        <v>46177</v>
      </c>
      <c r="AG3389" s="2">
        <v>45879</v>
      </c>
      <c r="AH3389" s="2"/>
      <c r="AI3389" s="1" t="s">
        <v>91</v>
      </c>
      <c r="AJ3389" s="1" t="s">
        <v>92</v>
      </c>
    </row>
    <row r="3390" spans="1:36">
      <c r="A3390" s="1" t="s">
        <v>18668</v>
      </c>
      <c r="B3390" s="1" t="s">
        <v>18669</v>
      </c>
      <c r="C3390" s="1" t="s">
        <v>18670</v>
      </c>
      <c r="D3390" s="1" t="s">
        <v>1665</v>
      </c>
      <c r="E3390" s="1" t="s">
        <v>978</v>
      </c>
      <c r="F3390" s="1" t="s">
        <v>97</v>
      </c>
      <c r="G3390" s="1" t="s">
        <v>98</v>
      </c>
      <c r="H3390" s="1" t="s">
        <v>43</v>
      </c>
      <c r="I3390" s="1" t="s">
        <v>201</v>
      </c>
      <c r="J3390" t="s">
        <v>65</v>
      </c>
      <c r="K3390" t="s">
        <v>66</v>
      </c>
      <c r="L3390" s="1" t="s">
        <v>18671</v>
      </c>
      <c r="M3390" s="1" t="s">
        <v>100</v>
      </c>
      <c r="N3390" s="1" t="s">
        <v>101</v>
      </c>
      <c r="O3390" s="1" t="s">
        <v>18672</v>
      </c>
      <c r="P3390" s="1" t="s">
        <v>18673</v>
      </c>
      <c r="Q3390">
        <v>179</v>
      </c>
      <c r="R3390">
        <v>15</v>
      </c>
      <c r="S3390">
        <v>164</v>
      </c>
      <c r="T3390">
        <v>60</v>
      </c>
      <c r="U3390">
        <v>24</v>
      </c>
      <c r="V3390">
        <v>240</v>
      </c>
      <c r="W3390" s="1" t="s">
        <v>52</v>
      </c>
      <c r="X3390" s="1" t="s">
        <v>53</v>
      </c>
      <c r="Y3390" s="1" t="s">
        <v>54</v>
      </c>
      <c r="Z3390">
        <v>2</v>
      </c>
      <c r="AA3390" s="2">
        <v>45983</v>
      </c>
      <c r="AB3390">
        <v>134194.87</v>
      </c>
      <c r="AC3390">
        <v>184960.02</v>
      </c>
      <c r="AD3390">
        <v>24020881.73</v>
      </c>
      <c r="AE3390" s="1" t="s">
        <v>55</v>
      </c>
      <c r="AF3390" s="2">
        <v>46158</v>
      </c>
      <c r="AG3390" s="2">
        <v>45997</v>
      </c>
      <c r="AH3390" s="2"/>
      <c r="AI3390" s="1" t="s">
        <v>91</v>
      </c>
      <c r="AJ3390" s="1" t="s">
        <v>92</v>
      </c>
    </row>
    <row r="3391" spans="1:36">
      <c r="A3391" s="1" t="s">
        <v>18674</v>
      </c>
      <c r="B3391" s="1" t="s">
        <v>18675</v>
      </c>
      <c r="C3391" s="1" t="s">
        <v>18676</v>
      </c>
      <c r="D3391" s="1" t="s">
        <v>894</v>
      </c>
      <c r="E3391" s="1" t="s">
        <v>275</v>
      </c>
      <c r="F3391" s="1" t="s">
        <v>622</v>
      </c>
      <c r="G3391" s="1" t="s">
        <v>747</v>
      </c>
      <c r="H3391" s="1" t="s">
        <v>43</v>
      </c>
      <c r="I3391" s="1" t="s">
        <v>44</v>
      </c>
      <c r="J3391" t="s">
        <v>82</v>
      </c>
      <c r="K3391" t="s">
        <v>83</v>
      </c>
      <c r="L3391" s="1" t="s">
        <v>14906</v>
      </c>
      <c r="M3391" s="1" t="s">
        <v>114</v>
      </c>
      <c r="N3391" s="1" t="s">
        <v>278</v>
      </c>
      <c r="O3391" s="1" t="s">
        <v>18677</v>
      </c>
      <c r="P3391" s="1" t="s">
        <v>18678</v>
      </c>
      <c r="Q3391">
        <v>41</v>
      </c>
      <c r="R3391">
        <v>13</v>
      </c>
      <c r="S3391">
        <v>28</v>
      </c>
      <c r="T3391">
        <v>10</v>
      </c>
      <c r="U3391">
        <v>5</v>
      </c>
      <c r="V3391">
        <v>50</v>
      </c>
      <c r="W3391" s="1" t="s">
        <v>161</v>
      </c>
      <c r="X3391" s="1" t="s">
        <v>162</v>
      </c>
      <c r="Y3391" s="1" t="s">
        <v>54</v>
      </c>
      <c r="Z3391">
        <v>4</v>
      </c>
      <c r="AA3391" s="2">
        <v>46104</v>
      </c>
      <c r="AB3391">
        <v>99862.27</v>
      </c>
      <c r="AC3391">
        <v>153242.32999999999</v>
      </c>
      <c r="AD3391">
        <v>4094353.07</v>
      </c>
      <c r="AE3391" s="1" t="s">
        <v>55</v>
      </c>
      <c r="AF3391" s="2">
        <v>46153</v>
      </c>
      <c r="AG3391" s="2">
        <v>46106</v>
      </c>
      <c r="AH3391" s="2"/>
      <c r="AI3391" s="1" t="s">
        <v>91</v>
      </c>
      <c r="AJ3391" s="1" t="s">
        <v>92</v>
      </c>
    </row>
    <row r="3392" spans="1:36">
      <c r="A3392" s="1" t="s">
        <v>18679</v>
      </c>
      <c r="B3392" s="1" t="s">
        <v>18680</v>
      </c>
      <c r="C3392" s="1" t="s">
        <v>18681</v>
      </c>
      <c r="D3392" s="1" t="s">
        <v>61</v>
      </c>
      <c r="E3392" s="1" t="s">
        <v>62</v>
      </c>
      <c r="F3392" s="1" t="s">
        <v>63</v>
      </c>
      <c r="G3392" s="1" t="s">
        <v>384</v>
      </c>
      <c r="H3392" s="1" t="s">
        <v>43</v>
      </c>
      <c r="I3392" s="1" t="s">
        <v>44</v>
      </c>
      <c r="J3392" t="s">
        <v>65</v>
      </c>
      <c r="K3392" t="s">
        <v>66</v>
      </c>
      <c r="L3392" s="1" t="s">
        <v>4159</v>
      </c>
      <c r="M3392" s="1" t="s">
        <v>48</v>
      </c>
      <c r="N3392" s="1" t="s">
        <v>115</v>
      </c>
      <c r="O3392" s="1" t="s">
        <v>18682</v>
      </c>
      <c r="P3392" s="1" t="s">
        <v>18683</v>
      </c>
      <c r="Q3392">
        <v>171</v>
      </c>
      <c r="R3392">
        <v>57</v>
      </c>
      <c r="S3392">
        <v>114</v>
      </c>
      <c r="T3392">
        <v>75</v>
      </c>
      <c r="U3392">
        <v>37</v>
      </c>
      <c r="V3392">
        <v>450</v>
      </c>
      <c r="W3392" s="1" t="s">
        <v>229</v>
      </c>
      <c r="X3392" s="1" t="s">
        <v>230</v>
      </c>
      <c r="Y3392" s="1" t="s">
        <v>153</v>
      </c>
      <c r="Z3392">
        <v>34</v>
      </c>
      <c r="AA3392" s="2">
        <v>46082</v>
      </c>
      <c r="AB3392">
        <v>154969.76999999999</v>
      </c>
      <c r="AC3392">
        <v>179402.97</v>
      </c>
      <c r="AD3392">
        <v>26499830.670000002</v>
      </c>
      <c r="AE3392" s="1" t="s">
        <v>55</v>
      </c>
      <c r="AF3392" s="2">
        <v>46161</v>
      </c>
      <c r="AG3392" s="2">
        <v>46091</v>
      </c>
      <c r="AH3392" s="2">
        <v>46674</v>
      </c>
      <c r="AI3392" s="1" t="s">
        <v>91</v>
      </c>
      <c r="AJ3392" s="1" t="s">
        <v>92</v>
      </c>
    </row>
    <row r="3393" spans="1:36">
      <c r="A3393" s="1" t="s">
        <v>18684</v>
      </c>
      <c r="B3393" s="1" t="s">
        <v>18685</v>
      </c>
      <c r="C3393" s="1"/>
      <c r="D3393" s="1" t="s">
        <v>1372</v>
      </c>
      <c r="E3393" s="1" t="s">
        <v>978</v>
      </c>
      <c r="F3393" s="1" t="s">
        <v>97</v>
      </c>
      <c r="G3393" s="1" t="s">
        <v>98</v>
      </c>
      <c r="H3393" s="1" t="s">
        <v>43</v>
      </c>
      <c r="I3393" s="1" t="s">
        <v>44</v>
      </c>
      <c r="J3393" t="s">
        <v>45</v>
      </c>
      <c r="K3393" t="s">
        <v>46</v>
      </c>
      <c r="L3393" s="1" t="s">
        <v>9522</v>
      </c>
      <c r="M3393" s="1" t="s">
        <v>68</v>
      </c>
      <c r="N3393" s="1" t="s">
        <v>236</v>
      </c>
      <c r="O3393" s="1" t="s">
        <v>18686</v>
      </c>
      <c r="P3393" s="1" t="s">
        <v>18687</v>
      </c>
      <c r="Q3393">
        <v>137</v>
      </c>
      <c r="R3393">
        <v>26</v>
      </c>
      <c r="S3393">
        <v>111</v>
      </c>
      <c r="T3393">
        <v>50</v>
      </c>
      <c r="U3393">
        <v>15</v>
      </c>
      <c r="V3393">
        <v>200</v>
      </c>
      <c r="W3393" s="1" t="s">
        <v>249</v>
      </c>
      <c r="X3393" s="1" t="s">
        <v>375</v>
      </c>
      <c r="Y3393" s="1" t="s">
        <v>54</v>
      </c>
      <c r="Z3393">
        <v>6</v>
      </c>
      <c r="AA3393" s="2">
        <v>45791</v>
      </c>
      <c r="AB3393">
        <v>30456.240000000002</v>
      </c>
      <c r="AC3393">
        <v>38240.29</v>
      </c>
      <c r="AD3393">
        <v>4172504.88</v>
      </c>
      <c r="AE3393" s="1" t="s">
        <v>55</v>
      </c>
      <c r="AF3393" s="2">
        <v>46171</v>
      </c>
      <c r="AG3393" s="2">
        <v>45801</v>
      </c>
      <c r="AH3393" s="2"/>
      <c r="AI3393" s="1" t="s">
        <v>91</v>
      </c>
      <c r="AJ3393" s="1" t="s">
        <v>92</v>
      </c>
    </row>
    <row r="3394" spans="1:36">
      <c r="A3394" s="1" t="s">
        <v>18688</v>
      </c>
      <c r="B3394" s="1" t="s">
        <v>18689</v>
      </c>
      <c r="C3394" s="1" t="s">
        <v>18690</v>
      </c>
      <c r="D3394" s="1" t="s">
        <v>894</v>
      </c>
      <c r="E3394" s="1" t="s">
        <v>275</v>
      </c>
      <c r="F3394" s="1" t="s">
        <v>622</v>
      </c>
      <c r="G3394" s="1" t="s">
        <v>623</v>
      </c>
      <c r="H3394" s="1" t="s">
        <v>43</v>
      </c>
      <c r="I3394" s="1" t="s">
        <v>44</v>
      </c>
      <c r="J3394" t="s">
        <v>45</v>
      </c>
      <c r="K3394" t="s">
        <v>46</v>
      </c>
      <c r="L3394" s="1" t="s">
        <v>18691</v>
      </c>
      <c r="M3394" s="1" t="s">
        <v>168</v>
      </c>
      <c r="N3394" s="1" t="s">
        <v>178</v>
      </c>
      <c r="O3394" s="1" t="s">
        <v>18692</v>
      </c>
      <c r="P3394" s="1" t="s">
        <v>18693</v>
      </c>
      <c r="Q3394">
        <v>0</v>
      </c>
      <c r="R3394">
        <v>0</v>
      </c>
      <c r="S3394">
        <v>0</v>
      </c>
      <c r="T3394">
        <v>75</v>
      </c>
      <c r="U3394">
        <v>30</v>
      </c>
      <c r="V3394">
        <v>600</v>
      </c>
      <c r="W3394" s="1" t="s">
        <v>151</v>
      </c>
      <c r="X3394" s="1" t="s">
        <v>152</v>
      </c>
      <c r="Y3394" s="1" t="s">
        <v>153</v>
      </c>
      <c r="Z3394">
        <v>37</v>
      </c>
      <c r="AA3394" s="2">
        <v>46056</v>
      </c>
      <c r="AB3394">
        <v>924762.33</v>
      </c>
      <c r="AC3394">
        <v>1208885.79</v>
      </c>
      <c r="AD3394">
        <v>0</v>
      </c>
      <c r="AE3394" s="1" t="s">
        <v>55</v>
      </c>
      <c r="AF3394" s="2">
        <v>46182</v>
      </c>
      <c r="AG3394" s="2">
        <v>46062</v>
      </c>
      <c r="AH3394" s="2"/>
      <c r="AI3394" s="1" t="s">
        <v>56</v>
      </c>
      <c r="AJ3394" s="1" t="s">
        <v>57</v>
      </c>
    </row>
    <row r="3395" spans="1:36">
      <c r="A3395" s="1" t="s">
        <v>18694</v>
      </c>
      <c r="B3395" s="1" t="s">
        <v>18695</v>
      </c>
      <c r="C3395" s="1" t="s">
        <v>18696</v>
      </c>
      <c r="D3395" s="1" t="s">
        <v>662</v>
      </c>
      <c r="E3395" s="1" t="s">
        <v>186</v>
      </c>
      <c r="F3395" s="1" t="s">
        <v>80</v>
      </c>
      <c r="G3395" s="1" t="s">
        <v>81</v>
      </c>
      <c r="H3395" s="1" t="s">
        <v>43</v>
      </c>
      <c r="I3395" s="1" t="s">
        <v>44</v>
      </c>
      <c r="J3395" t="s">
        <v>65</v>
      </c>
      <c r="K3395" t="s">
        <v>66</v>
      </c>
      <c r="L3395" s="1" t="s">
        <v>18697</v>
      </c>
      <c r="M3395" s="1" t="s">
        <v>139</v>
      </c>
      <c r="N3395" s="1" t="s">
        <v>101</v>
      </c>
      <c r="O3395" s="1" t="s">
        <v>18698</v>
      </c>
      <c r="P3395" s="1" t="s">
        <v>18699</v>
      </c>
      <c r="Q3395">
        <v>346</v>
      </c>
      <c r="R3395">
        <v>15</v>
      </c>
      <c r="S3395">
        <v>331</v>
      </c>
      <c r="T3395">
        <v>40</v>
      </c>
      <c r="U3395">
        <v>16</v>
      </c>
      <c r="V3395">
        <v>400</v>
      </c>
      <c r="W3395" s="1" t="s">
        <v>72</v>
      </c>
      <c r="X3395" s="1" t="s">
        <v>73</v>
      </c>
      <c r="Y3395" s="1" t="s">
        <v>74</v>
      </c>
      <c r="Z3395">
        <v>20</v>
      </c>
      <c r="AA3395" s="2">
        <v>46123</v>
      </c>
      <c r="AB3395">
        <v>527068.18000000005</v>
      </c>
      <c r="AC3395">
        <v>764316.22</v>
      </c>
      <c r="AD3395">
        <v>182365590.30000001</v>
      </c>
      <c r="AE3395" s="1" t="s">
        <v>55</v>
      </c>
      <c r="AF3395" s="2">
        <v>46150</v>
      </c>
      <c r="AG3395" s="2">
        <v>46131</v>
      </c>
      <c r="AH3395" s="2"/>
      <c r="AI3395" s="1" t="s">
        <v>91</v>
      </c>
      <c r="AJ3395" s="1" t="s">
        <v>92</v>
      </c>
    </row>
    <row r="3396" spans="1:36">
      <c r="A3396" s="1" t="s">
        <v>18700</v>
      </c>
      <c r="B3396" s="1" t="s">
        <v>18701</v>
      </c>
      <c r="C3396" s="1" t="s">
        <v>18702</v>
      </c>
      <c r="D3396" s="1" t="s">
        <v>830</v>
      </c>
      <c r="E3396" s="1" t="s">
        <v>265</v>
      </c>
      <c r="F3396" s="1" t="s">
        <v>622</v>
      </c>
      <c r="G3396" s="1" t="s">
        <v>693</v>
      </c>
      <c r="H3396" s="1" t="s">
        <v>43</v>
      </c>
      <c r="I3396" s="1" t="s">
        <v>44</v>
      </c>
      <c r="J3396" t="s">
        <v>45</v>
      </c>
      <c r="K3396" t="s">
        <v>46</v>
      </c>
      <c r="L3396" s="1" t="s">
        <v>16610</v>
      </c>
      <c r="M3396" s="1" t="s">
        <v>68</v>
      </c>
      <c r="N3396" s="1" t="s">
        <v>69</v>
      </c>
      <c r="O3396" s="1" t="s">
        <v>18703</v>
      </c>
      <c r="P3396" s="1" t="s">
        <v>18704</v>
      </c>
      <c r="Q3396">
        <v>0</v>
      </c>
      <c r="R3396">
        <v>0</v>
      </c>
      <c r="S3396">
        <v>0</v>
      </c>
      <c r="T3396">
        <v>75</v>
      </c>
      <c r="U3396">
        <v>22</v>
      </c>
      <c r="V3396">
        <v>300</v>
      </c>
      <c r="W3396" s="1" t="s">
        <v>181</v>
      </c>
      <c r="X3396" s="1" t="s">
        <v>182</v>
      </c>
      <c r="Y3396" s="1" t="s">
        <v>54</v>
      </c>
      <c r="Z3396">
        <v>9</v>
      </c>
      <c r="AA3396" s="2">
        <v>45945</v>
      </c>
      <c r="AB3396">
        <v>711056.3</v>
      </c>
      <c r="AC3396">
        <v>1041700.53</v>
      </c>
      <c r="AD3396">
        <v>0</v>
      </c>
      <c r="AE3396" s="1" t="s">
        <v>55</v>
      </c>
      <c r="AF3396" s="2">
        <v>46142</v>
      </c>
      <c r="AG3396" s="2">
        <v>45949</v>
      </c>
      <c r="AH3396" s="2"/>
      <c r="AI3396" s="1" t="s">
        <v>56</v>
      </c>
      <c r="AJ3396" s="1" t="s">
        <v>57</v>
      </c>
    </row>
    <row r="3397" spans="1:36">
      <c r="A3397" s="1" t="s">
        <v>18705</v>
      </c>
      <c r="B3397" s="1" t="s">
        <v>18706</v>
      </c>
      <c r="C3397" s="1" t="s">
        <v>18707</v>
      </c>
      <c r="D3397" s="1" t="s">
        <v>209</v>
      </c>
      <c r="E3397" s="1" t="s">
        <v>40</v>
      </c>
      <c r="F3397" s="1" t="s">
        <v>123</v>
      </c>
      <c r="G3397" s="1" t="s">
        <v>200</v>
      </c>
      <c r="H3397" s="1" t="s">
        <v>43</v>
      </c>
      <c r="I3397" s="1" t="s">
        <v>44</v>
      </c>
      <c r="J3397" t="s">
        <v>82</v>
      </c>
      <c r="K3397" t="s">
        <v>83</v>
      </c>
      <c r="L3397" s="1" t="s">
        <v>16982</v>
      </c>
      <c r="M3397" s="1" t="s">
        <v>168</v>
      </c>
      <c r="N3397" s="1" t="s">
        <v>194</v>
      </c>
      <c r="O3397" s="1" t="s">
        <v>18708</v>
      </c>
      <c r="P3397" s="1" t="s">
        <v>18709</v>
      </c>
      <c r="Q3397">
        <v>63</v>
      </c>
      <c r="R3397">
        <v>0</v>
      </c>
      <c r="S3397">
        <v>63</v>
      </c>
      <c r="T3397">
        <v>100</v>
      </c>
      <c r="U3397">
        <v>30</v>
      </c>
      <c r="V3397">
        <v>500</v>
      </c>
      <c r="W3397" s="1" t="s">
        <v>308</v>
      </c>
      <c r="X3397" s="1" t="s">
        <v>309</v>
      </c>
      <c r="Y3397" s="1" t="s">
        <v>74</v>
      </c>
      <c r="Z3397">
        <v>24</v>
      </c>
      <c r="AA3397" s="2"/>
      <c r="AB3397">
        <v>162732.54</v>
      </c>
      <c r="AC3397">
        <v>244531.48</v>
      </c>
      <c r="AD3397">
        <v>10252150.02</v>
      </c>
      <c r="AE3397" s="1" t="s">
        <v>55</v>
      </c>
      <c r="AF3397" s="2">
        <v>46189</v>
      </c>
      <c r="AG3397" s="2">
        <v>46021</v>
      </c>
      <c r="AH3397" s="2"/>
      <c r="AI3397" s="1" t="s">
        <v>129</v>
      </c>
      <c r="AJ3397" s="1" t="s">
        <v>57</v>
      </c>
    </row>
    <row r="3398" spans="1:36">
      <c r="A3398" s="1" t="s">
        <v>18710</v>
      </c>
      <c r="B3398" s="1" t="s">
        <v>18711</v>
      </c>
      <c r="C3398" s="1" t="s">
        <v>17242</v>
      </c>
      <c r="D3398" s="1" t="s">
        <v>1148</v>
      </c>
      <c r="E3398" s="1" t="s">
        <v>62</v>
      </c>
      <c r="F3398" s="1" t="s">
        <v>80</v>
      </c>
      <c r="G3398" s="1" t="s">
        <v>285</v>
      </c>
      <c r="H3398" s="1" t="s">
        <v>43</v>
      </c>
      <c r="I3398" s="1" t="s">
        <v>44</v>
      </c>
      <c r="J3398" t="s">
        <v>82</v>
      </c>
      <c r="K3398" t="s">
        <v>83</v>
      </c>
      <c r="L3398" s="1" t="s">
        <v>5643</v>
      </c>
      <c r="M3398" s="1" t="s">
        <v>114</v>
      </c>
      <c r="N3398" s="1" t="s">
        <v>49</v>
      </c>
      <c r="O3398" s="1" t="s">
        <v>18712</v>
      </c>
      <c r="P3398" s="1" t="s">
        <v>18713</v>
      </c>
      <c r="Q3398">
        <v>20</v>
      </c>
      <c r="R3398">
        <v>6</v>
      </c>
      <c r="S3398">
        <v>14</v>
      </c>
      <c r="T3398">
        <v>10</v>
      </c>
      <c r="U3398">
        <v>4</v>
      </c>
      <c r="V3398">
        <v>40</v>
      </c>
      <c r="W3398" s="1" t="s">
        <v>88</v>
      </c>
      <c r="X3398" s="1" t="s">
        <v>89</v>
      </c>
      <c r="Y3398" s="1" t="s">
        <v>90</v>
      </c>
      <c r="Z3398">
        <v>29</v>
      </c>
      <c r="AA3398" s="2">
        <v>45880</v>
      </c>
      <c r="AB3398">
        <v>896938.59</v>
      </c>
      <c r="AC3398">
        <v>1329635.33</v>
      </c>
      <c r="AD3398">
        <v>17938771.800000001</v>
      </c>
      <c r="AE3398" s="1" t="s">
        <v>55</v>
      </c>
      <c r="AF3398" s="2">
        <v>46195</v>
      </c>
      <c r="AG3398" s="2">
        <v>45895</v>
      </c>
      <c r="AH3398" s="2"/>
      <c r="AI3398" s="1" t="s">
        <v>91</v>
      </c>
      <c r="AJ3398" s="1" t="s">
        <v>92</v>
      </c>
    </row>
    <row r="3399" spans="1:36">
      <c r="A3399" s="1" t="s">
        <v>18714</v>
      </c>
      <c r="B3399" s="1" t="s">
        <v>18715</v>
      </c>
      <c r="C3399" s="1" t="s">
        <v>18716</v>
      </c>
      <c r="D3399" s="1" t="s">
        <v>977</v>
      </c>
      <c r="E3399" s="1" t="s">
        <v>978</v>
      </c>
      <c r="F3399" s="1" t="s">
        <v>97</v>
      </c>
      <c r="G3399" s="1" t="s">
        <v>98</v>
      </c>
      <c r="H3399" s="1" t="s">
        <v>43</v>
      </c>
      <c r="I3399" s="1" t="s">
        <v>44</v>
      </c>
      <c r="J3399" t="s">
        <v>65</v>
      </c>
      <c r="K3399" t="s">
        <v>66</v>
      </c>
      <c r="L3399" s="1" t="s">
        <v>734</v>
      </c>
      <c r="M3399" s="1" t="s">
        <v>100</v>
      </c>
      <c r="N3399" s="1" t="s">
        <v>194</v>
      </c>
      <c r="O3399" s="1" t="s">
        <v>18717</v>
      </c>
      <c r="P3399" s="1" t="s">
        <v>18718</v>
      </c>
      <c r="Q3399">
        <v>110</v>
      </c>
      <c r="R3399">
        <v>1</v>
      </c>
      <c r="S3399">
        <v>109</v>
      </c>
      <c r="T3399">
        <v>60</v>
      </c>
      <c r="U3399">
        <v>30</v>
      </c>
      <c r="V3399">
        <v>360</v>
      </c>
      <c r="W3399" s="1" t="s">
        <v>229</v>
      </c>
      <c r="X3399" s="1" t="s">
        <v>230</v>
      </c>
      <c r="Y3399" s="1" t="s">
        <v>153</v>
      </c>
      <c r="Z3399">
        <v>31</v>
      </c>
      <c r="AA3399" s="2">
        <v>45998</v>
      </c>
      <c r="AB3399">
        <v>120543.37</v>
      </c>
      <c r="AC3399">
        <v>147221.64000000001</v>
      </c>
      <c r="AD3399">
        <v>13259770.699999999</v>
      </c>
      <c r="AE3399" s="1" t="s">
        <v>55</v>
      </c>
      <c r="AF3399" s="2">
        <v>46182</v>
      </c>
      <c r="AG3399" s="2">
        <v>46001</v>
      </c>
      <c r="AH3399" s="2"/>
      <c r="AI3399" s="1" t="s">
        <v>91</v>
      </c>
      <c r="AJ3399" s="1" t="s">
        <v>92</v>
      </c>
    </row>
    <row r="3400" spans="1:36">
      <c r="A3400" s="1" t="s">
        <v>18719</v>
      </c>
      <c r="B3400" s="1" t="s">
        <v>18720</v>
      </c>
      <c r="C3400" s="1" t="s">
        <v>18721</v>
      </c>
      <c r="D3400" s="1" t="s">
        <v>209</v>
      </c>
      <c r="E3400" s="1" t="s">
        <v>40</v>
      </c>
      <c r="F3400" s="1" t="s">
        <v>123</v>
      </c>
      <c r="G3400" s="1" t="s">
        <v>124</v>
      </c>
      <c r="H3400" s="1" t="s">
        <v>43</v>
      </c>
      <c r="I3400" s="1" t="s">
        <v>44</v>
      </c>
      <c r="J3400" t="s">
        <v>45</v>
      </c>
      <c r="K3400" t="s">
        <v>46</v>
      </c>
      <c r="L3400" s="1" t="s">
        <v>468</v>
      </c>
      <c r="M3400" s="1" t="s">
        <v>68</v>
      </c>
      <c r="N3400" s="1" t="s">
        <v>194</v>
      </c>
      <c r="O3400" s="1" t="s">
        <v>18722</v>
      </c>
      <c r="P3400" s="1" t="s">
        <v>18723</v>
      </c>
      <c r="Q3400">
        <v>38</v>
      </c>
      <c r="R3400">
        <v>8</v>
      </c>
      <c r="S3400">
        <v>30</v>
      </c>
      <c r="T3400">
        <v>25</v>
      </c>
      <c r="U3400">
        <v>10</v>
      </c>
      <c r="V3400">
        <v>200</v>
      </c>
      <c r="W3400" s="1" t="s">
        <v>181</v>
      </c>
      <c r="X3400" s="1" t="s">
        <v>182</v>
      </c>
      <c r="Y3400" s="1" t="s">
        <v>54</v>
      </c>
      <c r="Z3400">
        <v>11</v>
      </c>
      <c r="AA3400" s="2">
        <v>46015</v>
      </c>
      <c r="AB3400">
        <v>191893.03</v>
      </c>
      <c r="AC3400">
        <v>264588.7</v>
      </c>
      <c r="AD3400">
        <v>7291935.1399999997</v>
      </c>
      <c r="AE3400" s="1" t="s">
        <v>55</v>
      </c>
      <c r="AF3400" s="2">
        <v>46152</v>
      </c>
      <c r="AG3400" s="2">
        <v>46019</v>
      </c>
      <c r="AH3400" s="2"/>
      <c r="AI3400" s="1" t="s">
        <v>91</v>
      </c>
      <c r="AJ3400" s="1" t="s">
        <v>92</v>
      </c>
    </row>
    <row r="3401" spans="1:36">
      <c r="A3401" s="1" t="s">
        <v>18724</v>
      </c>
      <c r="B3401" s="1" t="s">
        <v>18725</v>
      </c>
      <c r="C3401" s="1" t="s">
        <v>18726</v>
      </c>
      <c r="D3401" s="1" t="s">
        <v>1678</v>
      </c>
      <c r="E3401" s="1" t="s">
        <v>335</v>
      </c>
      <c r="F3401" s="1" t="s">
        <v>97</v>
      </c>
      <c r="G3401" s="1" t="s">
        <v>98</v>
      </c>
      <c r="H3401" s="1" t="s">
        <v>43</v>
      </c>
      <c r="I3401" s="1" t="s">
        <v>44</v>
      </c>
      <c r="J3401" t="s">
        <v>65</v>
      </c>
      <c r="K3401" t="s">
        <v>66</v>
      </c>
      <c r="L3401" s="1" t="s">
        <v>18727</v>
      </c>
      <c r="M3401" s="1" t="s">
        <v>68</v>
      </c>
      <c r="N3401" s="1" t="s">
        <v>236</v>
      </c>
      <c r="O3401" s="1" t="s">
        <v>18728</v>
      </c>
      <c r="P3401" s="1" t="s">
        <v>18729</v>
      </c>
      <c r="Q3401">
        <v>9</v>
      </c>
      <c r="R3401">
        <v>2</v>
      </c>
      <c r="S3401">
        <v>7</v>
      </c>
      <c r="T3401">
        <v>20</v>
      </c>
      <c r="U3401">
        <v>6</v>
      </c>
      <c r="V3401">
        <v>100</v>
      </c>
      <c r="W3401" s="1" t="s">
        <v>72</v>
      </c>
      <c r="X3401" s="1" t="s">
        <v>73</v>
      </c>
      <c r="Y3401" s="1" t="s">
        <v>74</v>
      </c>
      <c r="Z3401">
        <v>18</v>
      </c>
      <c r="AA3401" s="2">
        <v>45873</v>
      </c>
      <c r="AB3401">
        <v>179260.83</v>
      </c>
      <c r="AC3401">
        <v>226114.99</v>
      </c>
      <c r="AD3401">
        <v>1613347.47</v>
      </c>
      <c r="AE3401" s="1" t="s">
        <v>55</v>
      </c>
      <c r="AF3401" s="2">
        <v>46183</v>
      </c>
      <c r="AG3401" s="2">
        <v>45882</v>
      </c>
      <c r="AH3401" s="2"/>
      <c r="AI3401" s="1" t="s">
        <v>129</v>
      </c>
      <c r="AJ3401" s="1" t="s">
        <v>57</v>
      </c>
    </row>
    <row r="3402" spans="1:36" hidden="1">
      <c r="A3402" s="1"/>
      <c r="B3402" s="1"/>
      <c r="C3402" s="1"/>
      <c r="D3402" s="1"/>
      <c r="E3402" s="1"/>
      <c r="F3402" s="1"/>
      <c r="G3402" s="1"/>
      <c r="H3402" s="1"/>
      <c r="I3402" s="1"/>
      <c r="L3402" s="1"/>
      <c r="M3402" s="1"/>
      <c r="N3402" s="1"/>
      <c r="O3402" s="1"/>
      <c r="P3402" s="1"/>
      <c r="W3402" s="1"/>
      <c r="X3402" s="1"/>
      <c r="Y3402" s="1"/>
      <c r="AA3402" s="2"/>
      <c r="AE3402" s="1"/>
      <c r="AF3402" s="2"/>
      <c r="AG3402" s="2"/>
      <c r="AH3402" s="2"/>
      <c r="AI3402" s="1"/>
      <c r="AJ3402" s="1"/>
    </row>
  </sheetData>
  <conditionalFormatting sqref="AI2:AI3402">
    <cfRule type="expression" dxfId="3" priority="1">
      <formula>$AI2="Out of Stock"</formula>
    </cfRule>
  </conditionalFormatting>
  <conditionalFormatting sqref="AI2:AI3402">
    <cfRule type="expression" dxfId="2" priority="2">
      <formula>$AI2="Low Stock"</formula>
    </cfRule>
  </conditionalFormatting>
  <conditionalFormatting sqref="AI2:AI3402">
    <cfRule type="expression" dxfId="1" priority="3">
      <formula>$AI2="In Stock"</formula>
    </cfRule>
  </conditionalFormatting>
  <conditionalFormatting sqref="AI2:AI3402">
    <cfRule type="expression" dxfId="0" priority="4">
      <formula>$AI2="Overstock"</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10BA5-40B8-45F3-BB36-4E24B36ED34A}">
  <dimension ref="A1:E24"/>
  <sheetViews>
    <sheetView topLeftCell="A17" workbookViewId="0">
      <selection activeCell="A40" sqref="A40"/>
    </sheetView>
  </sheetViews>
  <sheetFormatPr defaultRowHeight="15"/>
  <cols>
    <col min="1" max="1" width="38.140625" customWidth="1"/>
    <col min="2" max="2" width="64.7109375" customWidth="1"/>
    <col min="3" max="3" width="21" customWidth="1"/>
    <col min="4" max="4" width="15.28515625" customWidth="1"/>
    <col min="5" max="5" width="21" customWidth="1"/>
  </cols>
  <sheetData>
    <row r="1" spans="1:5" ht="21">
      <c r="A1" s="11" t="s">
        <v>18751</v>
      </c>
    </row>
    <row r="2" spans="1:5">
      <c r="A2" s="13" t="s">
        <v>18752</v>
      </c>
    </row>
    <row r="4" spans="1:5">
      <c r="A4" s="14" t="s">
        <v>18753</v>
      </c>
      <c r="B4" s="16">
        <f>Config!B4</f>
        <v>46240.722094907411</v>
      </c>
    </row>
    <row r="5" spans="1:5">
      <c r="A5" s="14" t="s">
        <v>18754</v>
      </c>
      <c r="B5" s="30">
        <f>ROWS(Inventory_Raw[Product ID])</f>
        <v>3401</v>
      </c>
    </row>
    <row r="6" spans="1:5" ht="17.25">
      <c r="A6" s="14" t="s">
        <v>18755</v>
      </c>
      <c r="B6" s="17">
        <f ca="1">1-AVERAGE(D10:D24)</f>
        <v>0.98110359698128002</v>
      </c>
    </row>
    <row r="9" spans="1:5">
      <c r="A9" s="26" t="s">
        <v>18756</v>
      </c>
      <c r="B9" s="26" t="s">
        <v>18757</v>
      </c>
      <c r="C9" s="27" t="s">
        <v>18758</v>
      </c>
      <c r="D9" s="27" t="s">
        <v>18759</v>
      </c>
      <c r="E9" s="27" t="s">
        <v>18741</v>
      </c>
    </row>
    <row r="10" spans="1:5">
      <c r="A10" s="28" t="s">
        <v>18760</v>
      </c>
      <c r="B10" s="28" t="s">
        <v>18761</v>
      </c>
      <c r="C10" s="28">
        <f>COUNTIFS(Inventory_Raw[Quantity On Hand],"&lt;0")</f>
        <v>51</v>
      </c>
      <c r="D10" s="29">
        <f>C10/$B$5</f>
        <v>1.4995589532490444E-2</v>
      </c>
      <c r="E10" s="28" t="str">
        <f>IF(C10=0,"✅ Clean","⚠ "&amp;C10&amp;" issue(s)")</f>
        <v>⚠ 51 issue(s)</v>
      </c>
    </row>
    <row r="11" spans="1:5">
      <c r="A11" s="28" t="s">
        <v>18762</v>
      </c>
      <c r="B11" s="28" t="s">
        <v>18763</v>
      </c>
      <c r="C11" s="28" cm="1">
        <f t="array" ref="C11">SUMPRODUCT((Inventory_Raw[Quantity Reserved]&gt;Inventory_Raw[Quantity On Hand])*1)</f>
        <v>51</v>
      </c>
      <c r="D11" s="29">
        <f>C11/$B$5</f>
        <v>1.4995589532490444E-2</v>
      </c>
      <c r="E11" s="28" t="str">
        <f>IF(C11=0,"✅ Clean","⚠ "&amp;C11&amp;" issue(s)")</f>
        <v>⚠ 51 issue(s)</v>
      </c>
    </row>
    <row r="12" spans="1:5">
      <c r="A12" s="28" t="s">
        <v>18764</v>
      </c>
      <c r="B12" s="28" t="s">
        <v>18765</v>
      </c>
      <c r="C12" s="28" cm="1">
        <f t="array" ref="C12">SUMPRODUCT((Inventory_Raw[Available Quantity]&lt;&gt;(Inventory_Raw[Quantity On Hand]-Inventory_Raw[Quantity Reserved]))*1)</f>
        <v>51</v>
      </c>
      <c r="D12" s="29">
        <f>C12/$B$5</f>
        <v>1.4995589532490444E-2</v>
      </c>
      <c r="E12" s="28" t="str">
        <f>IF(C12=0,"✅ Clean","⚠ "&amp;C12&amp;" issue(s)")</f>
        <v>⚠ 51 issue(s)</v>
      </c>
    </row>
    <row r="13" spans="1:5">
      <c r="A13" s="28" t="s">
        <v>18766</v>
      </c>
      <c r="B13" s="28" t="s">
        <v>18767</v>
      </c>
      <c r="C13" s="28">
        <f>COUNTBLANK(Inventory_Raw[Reorder Level])</f>
        <v>103</v>
      </c>
      <c r="D13" s="29">
        <f>C13/$B$5</f>
        <v>3.0285210232284622E-2</v>
      </c>
      <c r="E13" s="28" t="str">
        <f>IF(C13=0,"✅ Clean","⚠ "&amp;C13&amp;" issue(s)")</f>
        <v>⚠ 103 issue(s)</v>
      </c>
    </row>
    <row r="14" spans="1:5">
      <c r="A14" s="28" t="s">
        <v>18768</v>
      </c>
      <c r="B14" s="28" t="s">
        <v>18769</v>
      </c>
      <c r="C14" s="28">
        <f>COUNTBLANK(Inventory_Raw[Safety Stock])</f>
        <v>1</v>
      </c>
      <c r="D14" s="29">
        <f>C14/$B$5</f>
        <v>2.9403116730373417E-4</v>
      </c>
      <c r="E14" s="28" t="str">
        <f>IF(C14=0,"✅ Clean","⚠ "&amp;C14&amp;" issue(s)")</f>
        <v>⚠ 1 issue(s)</v>
      </c>
    </row>
    <row r="15" spans="1:5">
      <c r="A15" s="28" t="s">
        <v>18770</v>
      </c>
      <c r="B15" s="28" t="s">
        <v>18771</v>
      </c>
      <c r="C15" s="28">
        <f>COUNTBLANK(Inventory_Raw[Barcode])</f>
        <v>103</v>
      </c>
      <c r="D15" s="29">
        <f>C15/$B$5</f>
        <v>3.0285210232284622E-2</v>
      </c>
      <c r="E15" s="28" t="str">
        <f>IF(C15=0,"✅ Clean","⚠ "&amp;C15&amp;" issue(s)")</f>
        <v>⚠ 103 issue(s)</v>
      </c>
    </row>
    <row r="16" spans="1:5">
      <c r="A16" s="28" t="s">
        <v>18772</v>
      </c>
      <c r="B16" s="28" t="s">
        <v>18773</v>
      </c>
      <c r="C16" s="28">
        <f>COUNTIF(Inventory_Raw[Supplier Name],"N/A")</f>
        <v>85</v>
      </c>
      <c r="D16" s="29">
        <f>C16/$B$5</f>
        <v>2.4992649220817408E-2</v>
      </c>
      <c r="E16" s="28" t="str">
        <f>IF(C16=0,"✅ Clean","⚠ "&amp;C16&amp;" issue(s)")</f>
        <v>⚠ 85 issue(s)</v>
      </c>
    </row>
    <row r="17" spans="1:5">
      <c r="A17" s="28" t="s">
        <v>18774</v>
      </c>
      <c r="B17" s="28" t="s">
        <v>18775</v>
      </c>
      <c r="C17" s="28">
        <f>COUNTIF(Inventory_Raw[Bin Location],"N/A")</f>
        <v>119</v>
      </c>
      <c r="D17" s="29">
        <f>C17/$B$5</f>
        <v>3.4989708909144372E-2</v>
      </c>
      <c r="E17" s="28" t="str">
        <f>IF(C17=0,"✅ Clean","⚠ "&amp;C17&amp;" issue(s)")</f>
        <v>⚠ 119 issue(s)</v>
      </c>
    </row>
    <row r="18" spans="1:5">
      <c r="A18" s="28" t="s">
        <v>18776</v>
      </c>
      <c r="B18" s="28" t="s">
        <v>18777</v>
      </c>
      <c r="C18" s="28" cm="1">
        <f t="array" ref="C18">SUMPRODUCT((COUNTIF(Inventory_Raw[Product ID],Inventory_Raw[Product ID])&gt;1)*1)</f>
        <v>0</v>
      </c>
      <c r="D18" s="29">
        <f>C18/$B$5</f>
        <v>0</v>
      </c>
      <c r="E18" s="28" t="str">
        <f>IF(C18=0,"✅ Clean","⚠ "&amp;C18&amp;" issue(s)")</f>
        <v>✅ Clean</v>
      </c>
    </row>
    <row r="19" spans="1:5">
      <c r="A19" s="28" t="s">
        <v>18778</v>
      </c>
      <c r="B19" s="28" t="s">
        <v>18779</v>
      </c>
      <c r="C19" s="28" cm="1">
        <f t="array" aca="1" ref="C19" ca="1">SUMPRODUCT((Inventory_Raw[Expiry Date]&lt;&gt;"")*(Inventory_Raw[Expiry Date]&lt;TODAY())*(Inventory_Raw[Product Status]="Active")*1)</f>
        <v>81</v>
      </c>
      <c r="D19" s="29">
        <f ca="1">C19/$B$5</f>
        <v>2.3816524551602471E-2</v>
      </c>
      <c r="E19" s="28" t="str">
        <f ca="1">IF(C19=0,"✅ Clean","⚠ "&amp;C19&amp;" issue(s)")</f>
        <v>⚠ 81 issue(s)</v>
      </c>
    </row>
    <row r="20" spans="1:5">
      <c r="A20" s="28" t="s">
        <v>18780</v>
      </c>
      <c r="B20" s="28" t="s">
        <v>18781</v>
      </c>
      <c r="C20" s="28" cm="1">
        <f t="array" ref="C20">SUMPRODUCT((Inventory_Raw[Quantity On Hand]&gt;Inventory_Raw[Maximum Stock Level])*1)</f>
        <v>278</v>
      </c>
      <c r="D20" s="29">
        <f>C20/$B$5</f>
        <v>8.1740664510438113E-2</v>
      </c>
      <c r="E20" s="28" t="str">
        <f>IF(C20=0,"✅ Clean","⚠ "&amp;C20&amp;" issue(s)")</f>
        <v>⚠ 278 issue(s)</v>
      </c>
    </row>
    <row r="21" spans="1:5">
      <c r="A21" s="28" t="s">
        <v>18782</v>
      </c>
      <c r="B21" s="28" t="s">
        <v>18783</v>
      </c>
      <c r="C21" s="28" cm="1">
        <f t="array" ref="C21">SUMPRODUCT((Inventory_Raw[Product Status]="Discontinued")*(Inventory_Raw[Reorder Required]="Yes")*1)</f>
        <v>38</v>
      </c>
      <c r="D21" s="29">
        <f>C21/$B$5</f>
        <v>1.11731843575419E-2</v>
      </c>
      <c r="E21" s="28" t="str">
        <f>IF(C21=0,"✅ Clean","⚠ "&amp;C21&amp;" issue(s)")</f>
        <v>⚠ 38 issue(s)</v>
      </c>
    </row>
    <row r="22" spans="1:5">
      <c r="A22" s="32" t="s">
        <v>18792</v>
      </c>
      <c r="B22" s="32" t="s">
        <v>18793</v>
      </c>
      <c r="C22" s="28">
        <f>COUNTBLANK(Inventory_Raw[Warehouse])</f>
        <v>1</v>
      </c>
      <c r="D22" s="33">
        <f>C22/$B$5</f>
        <v>2.9403116730373417E-4</v>
      </c>
      <c r="E22" s="32" t="str">
        <f>IF(C22=0,"✅ Clean","⚠ "&amp;C22&amp;" issue(s)")</f>
        <v>⚠ 1 issue(s)</v>
      </c>
    </row>
    <row r="23" spans="1:5">
      <c r="A23" s="38" t="s">
        <v>18809</v>
      </c>
      <c r="B23" s="38" t="s">
        <v>18810</v>
      </c>
      <c r="C23" s="40">
        <f>COUNTBLANK(Inventory_Raw[Supplier Name])</f>
        <v>1</v>
      </c>
      <c r="D23" s="39">
        <f>C23/$B$5</f>
        <v>2.9403116730373417E-4</v>
      </c>
      <c r="E23" s="38" t="str">
        <f>IF(C23=0,"✅ Clean","⚠ "&amp;C23&amp;" issue(s)")</f>
        <v>⚠ 1 issue(s)</v>
      </c>
    </row>
    <row r="24" spans="1:5">
      <c r="A24" s="36" t="s">
        <v>18811</v>
      </c>
      <c r="B24" s="36" t="s">
        <v>18812</v>
      </c>
      <c r="C24">
        <f>COUNTBLANK(Inventory_Raw[Product Category])</f>
        <v>1</v>
      </c>
      <c r="D24" s="37">
        <f>C24/$B$5</f>
        <v>2.9403116730373417E-4</v>
      </c>
      <c r="E24" s="36" t="str">
        <f>IF(C24=0,"✅ Clean","⚠ "&amp;C24&amp;" issue(s)")</f>
        <v>⚠ 1 issue(s)</v>
      </c>
    </row>
  </sheetData>
  <conditionalFormatting sqref="E10:E24">
    <cfRule type="expression" dxfId="5" priority="1">
      <formula>ISNUMBER(SEARCH("Clean",E10))</formula>
    </cfRule>
  </conditionalFormatting>
  <conditionalFormatting sqref="E10:E24">
    <cfRule type="expression" dxfId="4" priority="2">
      <formula>ISNUMBER(SEARCH("issue",E10))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14196-75C5-4977-B6E7-FC094EDF4972}">
  <sheetPr codeName="Sheet4"/>
  <dimension ref="A4:B10"/>
  <sheetViews>
    <sheetView showGridLines="0" showRowColHeaders="0" workbookViewId="0">
      <selection activeCell="D9" sqref="D9"/>
    </sheetView>
  </sheetViews>
  <sheetFormatPr defaultRowHeight="15"/>
  <cols>
    <col min="1" max="1" width="20.28515625" style="7" bestFit="1" customWidth="1"/>
    <col min="2" max="2" width="35" style="7" customWidth="1"/>
    <col min="3" max="16384" width="9.140625" style="7"/>
  </cols>
  <sheetData>
    <row r="4" spans="1:2">
      <c r="A4" s="6" t="s">
        <v>18742</v>
      </c>
      <c r="B4" s="6" t="s">
        <v>18743</v>
      </c>
    </row>
    <row r="5" spans="1:2">
      <c r="A5" s="8" t="s">
        <v>18744</v>
      </c>
      <c r="B5" s="9">
        <f>ROWS(Inventory_Raw[Product ID])</f>
        <v>3401</v>
      </c>
    </row>
    <row r="6" spans="1:2">
      <c r="A6" s="8" t="s">
        <v>29</v>
      </c>
      <c r="B6" s="10">
        <f>SUM(Inventory_Raw[Inventory Value])</f>
        <v>121541772115.01006</v>
      </c>
    </row>
    <row r="7" spans="1:2">
      <c r="A7" s="8" t="s">
        <v>18745</v>
      </c>
      <c r="B7" s="9">
        <f>SUM(Inventory_Raw[Quantity On Hand])</f>
        <v>454274</v>
      </c>
    </row>
    <row r="8" spans="1:2">
      <c r="A8" s="8" t="s">
        <v>129</v>
      </c>
      <c r="B8" s="9">
        <f>COUNTIF(Inventory_Raw[Stock Status],"Low Stock")</f>
        <v>509</v>
      </c>
    </row>
    <row r="9" spans="1:2">
      <c r="A9" s="8" t="s">
        <v>56</v>
      </c>
      <c r="B9" s="9">
        <f>COUNTIF(Inventory_Raw[Stock Status],"Out Of Stock")</f>
        <v>336</v>
      </c>
    </row>
    <row r="10" spans="1:2">
      <c r="A10" s="8" t="s">
        <v>18746</v>
      </c>
      <c r="B10" s="9" cm="1">
        <f t="array" ref="B10">SUMPRODUCT((_xlfn.UNIQUE(Inventory_Raw[Warehouse])&lt;&gt;"")*1)</f>
        <v>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OpenRawDataFolder">
                <anchor moveWithCells="1" sizeWithCells="1">
                  <from>
                    <xdr:col>4</xdr:col>
                    <xdr:colOff>28575</xdr:colOff>
                    <xdr:row>6</xdr:row>
                    <xdr:rowOff>219075</xdr:rowOff>
                  </from>
                  <to>
                    <xdr:col>5</xdr:col>
                    <xdr:colOff>361950</xdr:colOff>
                    <xdr:row>7</xdr:row>
                    <xdr:rowOff>285750</xdr:rowOff>
                  </to>
                </anchor>
              </controlPr>
            </control>
          </mc:Choice>
        </mc:AlternateContent>
        <mc:AlternateContent xmlns:mc="http://schemas.openxmlformats.org/markup-compatibility/2006">
          <mc:Choice Requires="x14">
            <control shapeId="2052" r:id="rId5" name="Button 4">
              <controlPr defaultSize="0" print="0" autoFill="0" autoPict="0" macro="[0]!ExportInventoryCSV">
                <anchor moveWithCells="1" sizeWithCells="1">
                  <from>
                    <xdr:col>6</xdr:col>
                    <xdr:colOff>495300</xdr:colOff>
                    <xdr:row>8</xdr:row>
                    <xdr:rowOff>190500</xdr:rowOff>
                  </from>
                  <to>
                    <xdr:col>9</xdr:col>
                    <xdr:colOff>57150</xdr:colOff>
                    <xdr:row>8</xdr:row>
                    <xdr:rowOff>647700</xdr:rowOff>
                  </to>
                </anchor>
              </controlPr>
            </control>
          </mc:Choice>
        </mc:AlternateContent>
        <mc:AlternateContent xmlns:mc="http://schemas.openxmlformats.org/markup-compatibility/2006">
          <mc:Choice Requires="x14">
            <control shapeId="2053" r:id="rId6" name="Button 5">
              <controlPr defaultSize="0" print="0" autoFill="0" autoPict="0" macro="[0]!ExportSummaryPDF">
                <anchor moveWithCells="1" sizeWithCells="1">
                  <from>
                    <xdr:col>3</xdr:col>
                    <xdr:colOff>457200</xdr:colOff>
                    <xdr:row>8</xdr:row>
                    <xdr:rowOff>123825</xdr:rowOff>
                  </from>
                  <to>
                    <xdr:col>6</xdr:col>
                    <xdr:colOff>0</xdr:colOff>
                    <xdr:row>8</xdr:row>
                    <xdr:rowOff>657225</xdr:rowOff>
                  </to>
                </anchor>
              </controlPr>
            </control>
          </mc:Choice>
        </mc:AlternateContent>
        <mc:AlternateContent xmlns:mc="http://schemas.openxmlformats.org/markup-compatibility/2006">
          <mc:Choice Requires="x14">
            <control shapeId="2055" r:id="rId7" name="Button 7">
              <controlPr defaultSize="0" print="0" autoFill="0" autoPict="0" macro="[0]!CheckLowStock">
                <anchor moveWithCells="1" sizeWithCells="1">
                  <from>
                    <xdr:col>6</xdr:col>
                    <xdr:colOff>466725</xdr:colOff>
                    <xdr:row>9</xdr:row>
                    <xdr:rowOff>66675</xdr:rowOff>
                  </from>
                  <to>
                    <xdr:col>9</xdr:col>
                    <xdr:colOff>66675</xdr:colOff>
                    <xdr:row>10</xdr:row>
                    <xdr:rowOff>161925</xdr:rowOff>
                  </to>
                </anchor>
              </controlPr>
            </control>
          </mc:Choice>
        </mc:AlternateContent>
        <mc:AlternateContent xmlns:mc="http://schemas.openxmlformats.org/markup-compatibility/2006">
          <mc:Choice Requires="x14">
            <control shapeId="2057" r:id="rId8" name="Button 9">
              <controlPr defaultSize="0" print="0" autoFill="0" autoPict="0" macro="[0]!RefreshInventory">
                <anchor moveWithCells="1" sizeWithCells="1">
                  <from>
                    <xdr:col>3</xdr:col>
                    <xdr:colOff>466725</xdr:colOff>
                    <xdr:row>4</xdr:row>
                    <xdr:rowOff>76200</xdr:rowOff>
                  </from>
                  <to>
                    <xdr:col>6</xdr:col>
                    <xdr:colOff>190500</xdr:colOff>
                    <xdr:row>6</xdr:row>
                    <xdr:rowOff>133350</xdr:rowOff>
                  </to>
                </anchor>
              </controlPr>
            </control>
          </mc:Choice>
        </mc:AlternateContent>
        <mc:AlternateContent xmlns:mc="http://schemas.openxmlformats.org/markup-compatibility/2006">
          <mc:Choice Requires="x14">
            <control shapeId="2058" r:id="rId9" name="Button 10">
              <controlPr defaultSize="0" print="0" autoFill="0" autoPict="0" macro="[0]!ResetFilters">
                <anchor moveWithCells="1" sizeWithCells="1">
                  <from>
                    <xdr:col>6</xdr:col>
                    <xdr:colOff>495300</xdr:colOff>
                    <xdr:row>4</xdr:row>
                    <xdr:rowOff>104775</xdr:rowOff>
                  </from>
                  <to>
                    <xdr:col>9</xdr:col>
                    <xdr:colOff>57150</xdr:colOff>
                    <xdr:row>6</xdr:row>
                    <xdr:rowOff>123825</xdr:rowOff>
                  </to>
                </anchor>
              </controlPr>
            </control>
          </mc:Choice>
        </mc:AlternateContent>
        <mc:AlternateContent xmlns:mc="http://schemas.openxmlformats.org/markup-compatibility/2006">
          <mc:Choice Requires="x14">
            <control shapeId="2061" r:id="rId10" name="Button 13">
              <controlPr defaultSize="0" print="0" autoFill="0" autoPict="0" macro="[0]!BackupWorkbook">
                <anchor moveWithCells="1" sizeWithCells="1">
                  <from>
                    <xdr:col>6</xdr:col>
                    <xdr:colOff>514350</xdr:colOff>
                    <xdr:row>6</xdr:row>
                    <xdr:rowOff>228600</xdr:rowOff>
                  </from>
                  <to>
                    <xdr:col>9</xdr:col>
                    <xdr:colOff>47625</xdr:colOff>
                    <xdr:row>8</xdr:row>
                    <xdr:rowOff>123825</xdr:rowOff>
                  </to>
                </anchor>
              </controlPr>
            </control>
          </mc:Choice>
        </mc:AlternateContent>
        <mc:AlternateContent xmlns:mc="http://schemas.openxmlformats.org/markup-compatibility/2006">
          <mc:Choice Requires="x14">
            <control shapeId="2062" r:id="rId11" name="Button 14">
              <controlPr defaultSize="0" print="0" autoFill="0" autoPict="0" macro="[0]!HideWorkingSheets">
                <anchor moveWithCells="1" sizeWithCells="1">
                  <from>
                    <xdr:col>3</xdr:col>
                    <xdr:colOff>428625</xdr:colOff>
                    <xdr:row>9</xdr:row>
                    <xdr:rowOff>133350</xdr:rowOff>
                  </from>
                  <to>
                    <xdr:col>6</xdr:col>
                    <xdr:colOff>219075</xdr:colOff>
                    <xdr:row>10</xdr:row>
                    <xdr:rowOff>161925</xdr:rowOff>
                  </to>
                </anchor>
              </controlPr>
            </control>
          </mc:Choice>
        </mc:AlternateContent>
        <mc:AlternateContent xmlns:mc="http://schemas.openxmlformats.org/markup-compatibility/2006">
          <mc:Choice Requires="x14">
            <control shapeId="2063" r:id="rId12" name="Button 15">
              <controlPr defaultSize="0" print="0" autoFill="0" autoPict="0" macro="[0]!ShowWorkingSheets">
                <anchor moveWithCells="1" sizeWithCells="1">
                  <from>
                    <xdr:col>6</xdr:col>
                    <xdr:colOff>514350</xdr:colOff>
                    <xdr:row>11</xdr:row>
                    <xdr:rowOff>57150</xdr:rowOff>
                  </from>
                  <to>
                    <xdr:col>9</xdr:col>
                    <xdr:colOff>76200</xdr:colOff>
                    <xdr:row>13</xdr:row>
                    <xdr:rowOff>47625</xdr:rowOff>
                  </to>
                </anchor>
              </controlPr>
            </control>
          </mc:Choice>
        </mc:AlternateContent>
      </controls>
    </mc:Choice>
  </mc:AlternateContent>
  <tableParts count="1">
    <tablePart r:id="rId1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E360-73CA-40AB-996A-3EC9D5C29524}">
  <dimension ref="A1:H36"/>
  <sheetViews>
    <sheetView workbookViewId="0">
      <selection sqref="A1:H1"/>
    </sheetView>
  </sheetViews>
  <sheetFormatPr defaultRowHeight="15"/>
  <cols>
    <col min="1" max="1" width="255.7109375" bestFit="1" customWidth="1"/>
    <col min="2" max="2" width="111.140625" bestFit="1" customWidth="1"/>
    <col min="3" max="8" width="10.7109375" customWidth="1"/>
  </cols>
  <sheetData>
    <row r="1" spans="1:8" ht="23.25">
      <c r="A1" s="41" t="s">
        <v>18813</v>
      </c>
      <c r="B1" s="41"/>
      <c r="C1" s="41"/>
      <c r="D1" s="41"/>
      <c r="E1" s="41"/>
      <c r="F1" s="41"/>
      <c r="G1" s="41"/>
      <c r="H1" s="41"/>
    </row>
    <row r="2" spans="1:8">
      <c r="A2" s="42" t="str">
        <f>"Version "&amp;Config!B3&amp;"  •  Last refresh: "&amp;TEXT(Config!B4,"mmm d, yyyy h:mm AM/PM")&amp;"  •  Status: "&amp;Config!B5</f>
        <v>Version 1.0  •  Last refresh: Aug 6, 2026 5:19 PM  •  Status: SUCCESS</v>
      </c>
      <c r="B2" s="42"/>
      <c r="C2" s="42"/>
      <c r="D2" s="42"/>
      <c r="E2" s="42"/>
      <c r="F2" s="42"/>
      <c r="G2" s="42"/>
      <c r="H2" s="42"/>
    </row>
    <row r="4" spans="1:8" ht="17.25">
      <c r="A4" s="56" t="s">
        <v>18814</v>
      </c>
    </row>
    <row r="5" spans="1:8">
      <c r="A5" s="57" t="s">
        <v>18815</v>
      </c>
      <c r="B5" s="58"/>
    </row>
    <row r="6" spans="1:8">
      <c r="A6" s="58"/>
      <c r="B6" s="58"/>
    </row>
    <row r="7" spans="1:8" ht="17.25">
      <c r="A7" s="59" t="s">
        <v>18816</v>
      </c>
      <c r="B7" s="58"/>
    </row>
    <row r="8" spans="1:8">
      <c r="A8" s="57" t="s">
        <v>18817</v>
      </c>
      <c r="B8" s="58"/>
    </row>
    <row r="9" spans="1:8">
      <c r="A9" s="57" t="s">
        <v>18818</v>
      </c>
      <c r="B9" s="58"/>
    </row>
    <row r="10" spans="1:8">
      <c r="A10" s="57" t="s">
        <v>18819</v>
      </c>
      <c r="B10" s="58"/>
    </row>
    <row r="11" spans="1:8">
      <c r="A11" s="57" t="s">
        <v>18820</v>
      </c>
      <c r="B11" s="58"/>
    </row>
    <row r="12" spans="1:8">
      <c r="A12" s="57" t="s">
        <v>18821</v>
      </c>
      <c r="B12" s="58"/>
    </row>
    <row r="13" spans="1:8">
      <c r="A13" s="58"/>
      <c r="B13" s="58"/>
    </row>
    <row r="14" spans="1:8" ht="17.25">
      <c r="A14" s="59" t="s">
        <v>18822</v>
      </c>
      <c r="B14" s="58"/>
    </row>
    <row r="15" spans="1:8">
      <c r="A15" s="60" t="s">
        <v>18823</v>
      </c>
      <c r="B15" s="61" t="s">
        <v>18814</v>
      </c>
    </row>
    <row r="16" spans="1:8">
      <c r="A16" s="62" t="s">
        <v>18858</v>
      </c>
      <c r="B16" s="62" t="s">
        <v>18859</v>
      </c>
    </row>
    <row r="17" spans="1:2">
      <c r="A17" s="62" t="s">
        <v>18824</v>
      </c>
      <c r="B17" s="62" t="s">
        <v>18860</v>
      </c>
    </row>
    <row r="18" spans="1:2">
      <c r="A18" s="62" t="s">
        <v>18825</v>
      </c>
      <c r="B18" s="62" t="s">
        <v>18826</v>
      </c>
    </row>
    <row r="19" spans="1:2">
      <c r="A19" s="62" t="s">
        <v>18827</v>
      </c>
      <c r="B19" s="62" t="s">
        <v>18828</v>
      </c>
    </row>
    <row r="20" spans="1:2">
      <c r="A20" s="62" t="s">
        <v>18829</v>
      </c>
      <c r="B20" s="62" t="s">
        <v>18830</v>
      </c>
    </row>
    <row r="21" spans="1:2">
      <c r="A21" s="62" t="s">
        <v>18831</v>
      </c>
      <c r="B21" s="62" t="s">
        <v>18832</v>
      </c>
    </row>
    <row r="22" spans="1:2">
      <c r="A22" s="62" t="s">
        <v>18861</v>
      </c>
      <c r="B22" s="62" t="s">
        <v>18862</v>
      </c>
    </row>
    <row r="23" spans="1:2">
      <c r="A23" s="93" t="s">
        <v>18833</v>
      </c>
      <c r="B23" s="93" t="s">
        <v>18834</v>
      </c>
    </row>
    <row r="24" spans="1:2" ht="17.25">
      <c r="A24" s="59" t="s">
        <v>18835</v>
      </c>
      <c r="B24" s="58"/>
    </row>
    <row r="25" spans="1:2">
      <c r="A25" s="57" t="str">
        <f ca="1">"Current overall score: "&amp;TEXT(Data_Quality!B6,"0.0%")&amp;" across "&amp;TEXT(Data_Quality!B5,"#,##0")&amp;" records. See the Data_Quality sheet for the full breakdown of the 15 checks and affected-record counts."</f>
        <v>Current overall score: 98.1% across 3,401 records. See the Data_Quality sheet for the full breakdown of the 15 checks and affected-record counts.</v>
      </c>
      <c r="B25" s="58"/>
    </row>
    <row r="26" spans="1:2">
      <c r="A26" s="58"/>
      <c r="B26" s="58"/>
    </row>
    <row r="27" spans="1:2" ht="17.25">
      <c r="A27" s="59" t="s">
        <v>18836</v>
      </c>
      <c r="B27" s="58"/>
    </row>
    <row r="28" spans="1:2">
      <c r="A28" s="57" t="s">
        <v>18837</v>
      </c>
      <c r="B28" s="58"/>
    </row>
    <row r="29" spans="1:2">
      <c r="A29" s="58"/>
      <c r="B29" s="58"/>
    </row>
    <row r="30" spans="1:2" ht="17.25">
      <c r="A30" s="59" t="s">
        <v>18838</v>
      </c>
      <c r="B30" s="58"/>
    </row>
    <row r="31" spans="1:2">
      <c r="A31" s="57" t="s">
        <v>18839</v>
      </c>
      <c r="B31" s="58"/>
    </row>
    <row r="33" spans="1:1" ht="17.25">
      <c r="A33" s="56" t="s">
        <v>18863</v>
      </c>
    </row>
    <row r="34" spans="1:1">
      <c r="A34" s="12" t="s">
        <v>18864</v>
      </c>
    </row>
    <row r="35" spans="1:1">
      <c r="A35" s="12" t="s">
        <v>18865</v>
      </c>
    </row>
    <row r="36" spans="1:1">
      <c r="A36" s="12" t="s">
        <v>18866</v>
      </c>
    </row>
  </sheetData>
  <mergeCells count="2">
    <mergeCell ref="A1:H1"/>
    <mergeCell ref="A2:H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4326E-BFCA-462F-9E15-548F1506EE38}">
  <dimension ref="A1:H4"/>
  <sheetViews>
    <sheetView workbookViewId="0">
      <selection activeCell="A4" sqref="A4"/>
    </sheetView>
  </sheetViews>
  <sheetFormatPr defaultRowHeight="15"/>
  <cols>
    <col min="1" max="1" width="26.7109375" customWidth="1"/>
    <col min="2" max="2" width="16" customWidth="1"/>
    <col min="3" max="3" width="26.7109375" customWidth="1"/>
    <col min="4" max="4" width="18.7109375" customWidth="1"/>
    <col min="5" max="6" width="16" customWidth="1"/>
    <col min="7" max="7" width="18.7109375" customWidth="1"/>
    <col min="8" max="8" width="29.28515625" customWidth="1"/>
  </cols>
  <sheetData>
    <row r="1" spans="1:8" ht="18.75">
      <c r="A1" s="86" t="s">
        <v>18852</v>
      </c>
      <c r="B1" s="86"/>
      <c r="C1" s="86"/>
      <c r="D1" s="86"/>
      <c r="E1" s="86"/>
      <c r="F1" s="86"/>
      <c r="G1" s="86"/>
      <c r="H1" s="86"/>
    </row>
    <row r="2" spans="1:8">
      <c r="A2" s="87" t="s">
        <v>18853</v>
      </c>
      <c r="B2" s="87"/>
      <c r="C2" s="87"/>
      <c r="D2" s="87"/>
      <c r="E2" s="87"/>
      <c r="F2" s="87"/>
      <c r="G2" s="87"/>
      <c r="H2" s="87"/>
    </row>
    <row r="3" spans="1:8" ht="15.75" thickBot="1">
      <c r="A3" s="92" t="s">
        <v>18854</v>
      </c>
      <c r="B3" s="92" t="s">
        <v>18855</v>
      </c>
      <c r="C3" s="92" t="s">
        <v>18856</v>
      </c>
      <c r="D3" s="92" t="s">
        <v>35</v>
      </c>
      <c r="E3" s="92" t="s">
        <v>56</v>
      </c>
      <c r="F3" s="92" t="s">
        <v>129</v>
      </c>
      <c r="G3" s="92" t="s">
        <v>18857</v>
      </c>
      <c r="H3" s="92" t="s">
        <v>18842</v>
      </c>
    </row>
    <row r="4" spans="1:8">
      <c r="A4" s="88">
        <f>Config!B4</f>
        <v>46240.722094907411</v>
      </c>
      <c r="B4" s="15">
        <f>Data_Quality!B5</f>
        <v>3401</v>
      </c>
      <c r="C4" s="89">
        <f>SUM(Inventory_Raw[Inventory Value])</f>
        <v>121541772115.01006</v>
      </c>
      <c r="D4" s="90">
        <f>COUNTIF(Inventory_Raw[Reorder Required],"Yes")</f>
        <v>845</v>
      </c>
      <c r="E4" s="90">
        <f>INDEX(Dashboard_Data!$B$4:$B$7,MATCH("Out of Stock",Dashboard_Data!$A$4:$A$7,0))</f>
        <v>336</v>
      </c>
      <c r="F4" s="90">
        <f>INDEX(Dashboard_Data!$B$4:$B$7,MATCH("Low Stock",Dashboard_Data!$A$4:$A$7,0))</f>
        <v>509</v>
      </c>
      <c r="G4" s="91">
        <f ca="1">Data_Quality!B6</f>
        <v>0.98110359698128002</v>
      </c>
      <c r="H4" s="89" cm="1">
        <f t="array" ref="H4">SUMPRODUCT((Inventory_Raw[Reorder Required]="Yes")*((Inventory_Raw[Reorder Level]-Inventory_Raw[Available Quantity])&gt;0)*(Inventory_Raw[Reorder Level]-Inventory_Raw[Available Quantity])*Inventory_Raw[Unit Cost])</f>
        <v>6380201862.8700008</v>
      </c>
    </row>
  </sheetData>
  <mergeCells count="2">
    <mergeCell ref="A1:H1"/>
    <mergeCell ref="A2:H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CFE73-6C76-43B0-B5A0-EBD54DCB3314}">
  <dimension ref="A1:T35"/>
  <sheetViews>
    <sheetView topLeftCell="A15" zoomScaleNormal="100" workbookViewId="0">
      <selection activeCell="A38" sqref="A38"/>
    </sheetView>
  </sheetViews>
  <sheetFormatPr defaultRowHeight="15"/>
  <cols>
    <col min="1" max="1" width="28.5703125" customWidth="1"/>
    <col min="2" max="2" width="21" customWidth="1"/>
    <col min="3" max="3" width="24.7109375" customWidth="1"/>
    <col min="4" max="4" width="17.140625" customWidth="1"/>
    <col min="5" max="5" width="24.7109375" customWidth="1"/>
    <col min="6" max="6" width="17.140625" customWidth="1"/>
    <col min="7" max="7" width="28.5703125" customWidth="1"/>
    <col min="8" max="8" width="17.140625" customWidth="1"/>
    <col min="9" max="9" width="15.28515625" customWidth="1"/>
    <col min="10" max="10" width="21" customWidth="1"/>
    <col min="11" max="11" width="13.28515625" customWidth="1"/>
    <col min="12" max="12" width="3.85546875" customWidth="1"/>
    <col min="13" max="13" width="32.42578125" customWidth="1"/>
    <col min="14" max="14" width="21" customWidth="1"/>
    <col min="16" max="16" width="29.28515625" customWidth="1"/>
    <col min="17" max="17" width="26.7109375" customWidth="1"/>
    <col min="19" max="19" width="16" customWidth="1"/>
    <col min="20" max="20" width="26.7109375" customWidth="1"/>
  </cols>
  <sheetData>
    <row r="1" spans="1:20" ht="15.75">
      <c r="A1" s="50" t="s">
        <v>18786</v>
      </c>
      <c r="P1" s="64" t="s">
        <v>18841</v>
      </c>
    </row>
    <row r="3" spans="1:20">
      <c r="A3" s="24" t="s">
        <v>34</v>
      </c>
      <c r="B3" s="24" t="s">
        <v>18787</v>
      </c>
      <c r="C3" s="24" t="s">
        <v>29</v>
      </c>
      <c r="D3" s="14"/>
      <c r="E3" s="18" t="s">
        <v>18788</v>
      </c>
      <c r="F3" s="18" t="s">
        <v>29</v>
      </c>
      <c r="G3" s="18" t="s">
        <v>18789</v>
      </c>
      <c r="H3" s="14"/>
      <c r="I3" s="18" t="s">
        <v>9</v>
      </c>
      <c r="J3" s="18" t="s">
        <v>29</v>
      </c>
      <c r="K3" s="18" t="s">
        <v>18790</v>
      </c>
      <c r="L3" s="14"/>
      <c r="M3" s="18" t="s">
        <v>18791</v>
      </c>
      <c r="N3" s="18" t="s">
        <v>29</v>
      </c>
      <c r="P3" s="65" t="s">
        <v>18788</v>
      </c>
      <c r="Q3" s="65" t="s">
        <v>18842</v>
      </c>
      <c r="S3" s="65" t="s">
        <v>9</v>
      </c>
      <c r="T3" s="65" t="s">
        <v>18842</v>
      </c>
    </row>
    <row r="4" spans="1:20">
      <c r="A4" s="25" t="str" cm="1">
        <f t="array" ref="A4:A8">_xlfn.SORTBY(_xlfn.UNIQUE(Inventory_Raw[Stock Status]),SUMIF(Inventory_Raw[Stock Status],_xlfn.UNIQUE(Inventory_Raw[Stock Status]),Inventory_Raw[Inventory Value]),-1)</f>
        <v>In Stock</v>
      </c>
      <c r="B4" s="25">
        <f>COUNTIF(Inventory_Raw[Stock Status],A4)</f>
        <v>2272</v>
      </c>
      <c r="C4" s="53">
        <f>SUMIF(Inventory_Raw[Stock Status],A4,Inventory_Raw[Inventory Value])</f>
        <v>92916068408.190048</v>
      </c>
      <c r="E4" t="str" cm="1">
        <f t="array" ref="E4:E15">_xlfn.SORTBY(_xlfn.UNIQUE(_xlfn._xlws.FILTER(Inventory_Raw[Product Category],Inventory_Raw[Product Category]&lt;&gt;"")),SUMIF(Inventory_Raw[Product Category],_xlfn.UNIQUE(_xlfn._xlws.FILTER(Inventory_Raw[Product Category],Inventory_Raw[Product Category]&lt;&gt;"")),Inventory_Raw[Inventory Value]),-1)</f>
        <v>Laptops</v>
      </c>
      <c r="F4" s="51">
        <f>SUMIF(Inventory_Raw[Product Category],E4,Inventory_Raw[Inventory Value])</f>
        <v>31284242233.250011</v>
      </c>
      <c r="G4" s="31">
        <f>SUMIF(Inventory_Raw[Product Category],E4,Inventory_Raw[Quantity On Hand])</f>
        <v>34535</v>
      </c>
      <c r="I4" t="str" cm="1">
        <f t="array" ref="I4:I6">_xlfn.SORTBY(_xlfn.UNIQUE(_xlfn._xlws.FILTER(Inventory_Raw[Warehouse],Inventory_Raw[Warehouse]&lt;&gt;"")),SUMIF(Inventory_Raw[Warehouse],_xlfn.UNIQUE(_xlfn._xlws.FILTER(Inventory_Raw[Warehouse],Inventory_Raw[Warehouse]&lt;&gt;"")),Inventory_Raw[Inventory Value]),-1)</f>
        <v>LAG-DC</v>
      </c>
      <c r="J4" s="51">
        <f>SUMIF(Inventory_Raw[Warehouse],I4,Inventory_Raw[Inventory Value])</f>
        <v>41225118733.119972</v>
      </c>
      <c r="K4">
        <f>COUNTIF(Inventory_Raw[Warehouse],I4)</f>
        <v>1200</v>
      </c>
      <c r="M4" t="str" cm="1">
        <f t="array" ref="M4:M13">INDEX(_xlfn.SORTBY(_xlfn.UNIQUE(Inventory_Raw[Supplier Name]),SUMIF(Inventory_Raw[Supplier Name],_xlfn.UNIQUE(Inventory_Raw[Supplier Name]),Inventory_Raw[Inventory Value]),-1),_xlfn.SEQUENCE(10))</f>
        <v>Slot Systems Limited</v>
      </c>
      <c r="N4" s="51">
        <f>SUMIF(Inventory_Raw[Supplier Name],M4,Inventory_Raw[Inventory Value])</f>
        <v>14308843074.579992</v>
      </c>
      <c r="P4" s="28" t="str">
        <f>E4</f>
        <v>Laptops</v>
      </c>
      <c r="Q4" s="66" cm="1">
        <f t="array" ref="Q4">SUMPRODUCT((Inventory_Raw[Product Category]=P4)*(Inventory_Raw[Reorder Required]="Yes")*((Inventory_Raw[Reorder Level]-Inventory_Raw[Available Quantity])&gt;0)*(Inventory_Raw[Reorder Level]-Inventory_Raw[Available Quantity])*Inventory_Raw[Unit Cost])</f>
        <v>1581018275.9599998</v>
      </c>
      <c r="S4" s="28" t="str">
        <f>I4</f>
        <v>LAG-DC</v>
      </c>
      <c r="T4" s="66" cm="1">
        <f t="array" ref="T4">SUMPRODUCT((Inventory_Raw[Warehouse]=S4)*(Inventory_Raw[Reorder Required]="Yes")*((Inventory_Raw[Reorder Level]-Inventory_Raw[Available Quantity])&gt;0)*(Inventory_Raw[Reorder Level]-Inventory_Raw[Available Quantity])*Inventory_Raw[Unit Cost])</f>
        <v>2103914115.9999995</v>
      </c>
    </row>
    <row r="5" spans="1:20">
      <c r="A5" s="25" t="str">
        <v>Overstock</v>
      </c>
      <c r="B5" s="25">
        <f>COUNTIF(Inventory_Raw[Stock Status],A5)</f>
        <v>283</v>
      </c>
      <c r="C5" s="53">
        <f>SUMIF(Inventory_Raw[Stock Status],A5,Inventory_Raw[Inventory Value])</f>
        <v>26078842601.210011</v>
      </c>
      <c r="E5" t="str">
        <v>Mobile Phones</v>
      </c>
      <c r="F5" s="51">
        <f>SUMIF(Inventory_Raw[Product Category],E5,Inventory_Raw[Inventory Value])</f>
        <v>18921828235.400005</v>
      </c>
      <c r="G5" s="31">
        <f>SUMIF(Inventory_Raw[Product Category],E5,Inventory_Raw[Quantity On Hand])</f>
        <v>48301</v>
      </c>
      <c r="I5" t="str">
        <v>PHC-DC</v>
      </c>
      <c r="J5" s="51">
        <f>SUMIF(Inventory_Raw[Warehouse],I5,Inventory_Raw[Inventory Value])</f>
        <v>40607990648.269997</v>
      </c>
      <c r="K5">
        <f>COUNTIF(Inventory_Raw[Warehouse],I5)</f>
        <v>1100</v>
      </c>
      <c r="M5" t="str">
        <v>Td Africa Distribution Ltd</v>
      </c>
      <c r="N5" s="51">
        <f>SUMIF(Inventory_Raw[Supplier Name],M5,Inventory_Raw[Inventory Value])</f>
        <v>14109817344.84</v>
      </c>
      <c r="P5" s="28" t="str">
        <f t="shared" ref="P5:P15" si="0">E5</f>
        <v>Mobile Phones</v>
      </c>
      <c r="Q5" s="66" cm="1">
        <f t="array" ref="Q5">SUMPRODUCT((Inventory_Raw[Product Category]=P5)*(Inventory_Raw[Reorder Required]="Yes")*((Inventory_Raw[Reorder Level]-Inventory_Raw[Available Quantity])&gt;0)*(Inventory_Raw[Reorder Level]-Inventory_Raw[Available Quantity])*Inventory_Raw[Unit Cost])</f>
        <v>897534486.03999996</v>
      </c>
      <c r="S5" s="28" t="str">
        <f t="shared" ref="S5:S6" si="1">I5</f>
        <v>PHC-DC</v>
      </c>
      <c r="T5" s="66" cm="1">
        <f t="array" ref="T5">SUMPRODUCT((Inventory_Raw[Warehouse]=S5)*(Inventory_Raw[Reorder Required]="Yes")*((Inventory_Raw[Reorder Level]-Inventory_Raw[Available Quantity])&gt;0)*(Inventory_Raw[Reorder Level]-Inventory_Raw[Available Quantity])*Inventory_Raw[Unit Cost])</f>
        <v>2039271703.8100004</v>
      </c>
    </row>
    <row r="6" spans="1:20">
      <c r="A6" s="25" t="str">
        <v>Low Stock</v>
      </c>
      <c r="B6" s="25">
        <f>COUNTIF(Inventory_Raw[Stock Status],A6)</f>
        <v>509</v>
      </c>
      <c r="C6" s="53">
        <f>SUMIF(Inventory_Raw[Stock Status],A6,Inventory_Raw[Inventory Value])</f>
        <v>2546861105.6099977</v>
      </c>
      <c r="E6" t="str">
        <v>Networking Equipment</v>
      </c>
      <c r="F6" s="51">
        <f>SUMIF(Inventory_Raw[Product Category],E6,Inventory_Raw[Inventory Value])</f>
        <v>17964743782.459995</v>
      </c>
      <c r="G6" s="31">
        <f>SUMIF(Inventory_Raw[Product Category],E6,Inventory_Raw[Quantity On Hand])</f>
        <v>31440</v>
      </c>
      <c r="I6" t="str">
        <v>ABJ-RW</v>
      </c>
      <c r="J6" s="51">
        <f>SUMIF(Inventory_Raw[Warehouse],I6,Inventory_Raw[Inventory Value])</f>
        <v>39708662733.620003</v>
      </c>
      <c r="K6">
        <f>COUNTIF(Inventory_Raw[Warehouse],I6)</f>
        <v>1100</v>
      </c>
      <c r="M6" t="str">
        <v>Shenzhen Globex Electronics</v>
      </c>
      <c r="N6" s="51">
        <f>SUMIF(Inventory_Raw[Supplier Name],M6,Inventory_Raw[Inventory Value])</f>
        <v>12713313055.530001</v>
      </c>
      <c r="P6" s="28" t="str">
        <f t="shared" si="0"/>
        <v>Networking Equipment</v>
      </c>
      <c r="Q6" s="66" cm="1">
        <f t="array" ref="Q6">SUMPRODUCT((Inventory_Raw[Product Category]=P6)*(Inventory_Raw[Reorder Required]="Yes")*((Inventory_Raw[Reorder Level]-Inventory_Raw[Available Quantity])&gt;0)*(Inventory_Raw[Reorder Level]-Inventory_Raw[Available Quantity])*Inventory_Raw[Unit Cost])</f>
        <v>783682123.05000007</v>
      </c>
      <c r="S6" s="28" t="str">
        <f t="shared" si="1"/>
        <v>ABJ-RW</v>
      </c>
      <c r="T6" s="66" cm="1">
        <f t="array" ref="T6">SUMPRODUCT((Inventory_Raw[Warehouse]=S6)*(Inventory_Raw[Reorder Required]="Yes")*((Inventory_Raw[Reorder Level]-Inventory_Raw[Available Quantity])&gt;0)*(Inventory_Raw[Reorder Level]-Inventory_Raw[Available Quantity])*Inventory_Raw[Unit Cost])</f>
        <v>2237016043.059999</v>
      </c>
    </row>
    <row r="7" spans="1:20">
      <c r="A7" s="54" t="str">
        <v>Out of Stock</v>
      </c>
      <c r="B7" s="54">
        <f>COUNTIF(Inventory_Raw[Stock Status],A7)</f>
        <v>336</v>
      </c>
      <c r="C7" s="55">
        <f>SUMIF(Inventory_Raw[Stock Status],A7,Inventory_Raw[Inventory Value])</f>
        <v>0</v>
      </c>
      <c r="E7" t="str">
        <v>CCTV &amp; Security</v>
      </c>
      <c r="F7" s="51">
        <f>SUMIF(Inventory_Raw[Product Category],E7,Inventory_Raw[Inventory Value])</f>
        <v>15235333958.759985</v>
      </c>
      <c r="G7" s="31">
        <f>SUMIF(Inventory_Raw[Product Category],E7,Inventory_Raw[Quantity On Hand])</f>
        <v>34064</v>
      </c>
      <c r="J7" s="31"/>
      <c r="M7" t="str">
        <v>Yudala Tech Supplies</v>
      </c>
      <c r="N7" s="51">
        <f>SUMIF(Inventory_Raw[Supplier Name],M7,Inventory_Raw[Inventory Value])</f>
        <v>12375115690.820002</v>
      </c>
      <c r="P7" s="28" t="str">
        <f t="shared" si="0"/>
        <v>CCTV &amp; Security</v>
      </c>
      <c r="Q7" s="66" cm="1">
        <f t="array" ref="Q7">SUMPRODUCT((Inventory_Raw[Product Category]=P7)*(Inventory_Raw[Reorder Required]="Yes")*((Inventory_Raw[Reorder Level]-Inventory_Raw[Available Quantity])&gt;0)*(Inventory_Raw[Reorder Level]-Inventory_Raw[Available Quantity])*Inventory_Raw[Unit Cost])</f>
        <v>893413222.25000024</v>
      </c>
    </row>
    <row r="8" spans="1:20">
      <c r="A8">
        <v>0</v>
      </c>
      <c r="E8" t="str">
        <v>Printers</v>
      </c>
      <c r="F8" s="51">
        <f>SUMIF(Inventory_Raw[Product Category],E8,Inventory_Raw[Inventory Value])</f>
        <v>10690459998.68</v>
      </c>
      <c r="G8" s="31">
        <f>SUMIF(Inventory_Raw[Product Category],E8,Inventory_Raw[Quantity On Hand])</f>
        <v>37400</v>
      </c>
      <c r="M8" t="str">
        <v>Westgate Technologies</v>
      </c>
      <c r="N8" s="51">
        <f>SUMIF(Inventory_Raw[Supplier Name],M8,Inventory_Raw[Inventory Value])</f>
        <v>12023806112.269997</v>
      </c>
      <c r="P8" s="28" t="str">
        <f t="shared" si="0"/>
        <v>Printers</v>
      </c>
      <c r="Q8" s="66" cm="1">
        <f t="array" ref="Q8">SUMPRODUCT((Inventory_Raw[Product Category]=P8)*(Inventory_Raw[Reorder Required]="Yes")*((Inventory_Raw[Reorder Level]-Inventory_Raw[Available Quantity])&gt;0)*(Inventory_Raw[Reorder Level]-Inventory_Raw[Available Quantity])*Inventory_Raw[Unit Cost])</f>
        <v>626032804.18000019</v>
      </c>
    </row>
    <row r="9" spans="1:20">
      <c r="E9" t="str">
        <v>Electrical Components</v>
      </c>
      <c r="F9" s="51">
        <f>SUMIF(Inventory_Raw[Product Category],E9,Inventory_Raw[Inventory Value])</f>
        <v>7388786791.2200003</v>
      </c>
      <c r="G9" s="31">
        <f>SUMIF(Inventory_Raw[Product Category],E9,Inventory_Raw[Quantity On Hand])</f>
        <v>42098</v>
      </c>
      <c r="M9" t="str">
        <v>Dubai Source Electronics</v>
      </c>
      <c r="N9" s="51">
        <f>SUMIF(Inventory_Raw[Supplier Name],M9,Inventory_Raw[Inventory Value])</f>
        <v>11306081397.5</v>
      </c>
      <c r="P9" s="28" t="str">
        <f t="shared" si="0"/>
        <v>Electrical Components</v>
      </c>
      <c r="Q9" s="66" cm="1">
        <f t="array" ref="Q9">SUMPRODUCT((Inventory_Raw[Product Category]=P9)*(Inventory_Raw[Reorder Required]="Yes")*((Inventory_Raw[Reorder Level]-Inventory_Raw[Available Quantity])&gt;0)*(Inventory_Raw[Reorder Level]-Inventory_Raw[Available Quantity])*Inventory_Raw[Unit Cost])</f>
        <v>513572233.6000002</v>
      </c>
    </row>
    <row r="10" spans="1:20">
      <c r="E10" t="str">
        <v>Office Furniture</v>
      </c>
      <c r="F10" s="51">
        <f>SUMIF(Inventory_Raw[Product Category],E10,Inventory_Raw[Inventory Value])</f>
        <v>6220021548.2799978</v>
      </c>
      <c r="G10" s="31">
        <f>SUMIF(Inventory_Raw[Product Category],E10,Inventory_Raw[Quantity On Hand])</f>
        <v>38392</v>
      </c>
      <c r="M10" t="str">
        <v>Ingram Micro Mea</v>
      </c>
      <c r="N10" s="51">
        <f>SUMIF(Inventory_Raw[Supplier Name],M10,Inventory_Raw[Inventory Value])</f>
        <v>8207329762.0599976</v>
      </c>
      <c r="P10" s="28" t="str">
        <f t="shared" si="0"/>
        <v>Office Furniture</v>
      </c>
      <c r="Q10" s="66" cm="1">
        <f t="array" ref="Q10">SUMPRODUCT((Inventory_Raw[Product Category]=P10)*(Inventory_Raw[Reorder Required]="Yes")*((Inventory_Raw[Reorder Level]-Inventory_Raw[Available Quantity])&gt;0)*(Inventory_Raw[Reorder Level]-Inventory_Raw[Available Quantity])*Inventory_Raw[Unit Cost])</f>
        <v>333510630.63999999</v>
      </c>
    </row>
    <row r="11" spans="1:20">
      <c r="E11" t="str">
        <v>Storage Devices</v>
      </c>
      <c r="F11" s="51">
        <f>SUMIF(Inventory_Raw[Product Category],E11,Inventory_Raw[Inventory Value])</f>
        <v>4910165927.4899969</v>
      </c>
      <c r="G11" s="31">
        <f>SUMIF(Inventory_Raw[Product Category],E11,Inventory_Raw[Quantity On Hand])</f>
        <v>37558</v>
      </c>
      <c r="M11" t="str">
        <v>Pamtech Group</v>
      </c>
      <c r="N11" s="51">
        <f>SUMIF(Inventory_Raw[Supplier Name],M11,Inventory_Raw[Inventory Value])</f>
        <v>7771479443.1099997</v>
      </c>
      <c r="P11" s="28" t="str">
        <f t="shared" si="0"/>
        <v>Storage Devices</v>
      </c>
      <c r="Q11" s="66" cm="1">
        <f t="array" ref="Q11">SUMPRODUCT((Inventory_Raw[Product Category]=P11)*(Inventory_Raw[Reorder Required]="Yes")*((Inventory_Raw[Reorder Level]-Inventory_Raw[Available Quantity])&gt;0)*(Inventory_Raw[Reorder Level]-Inventory_Raw[Available Quantity])*Inventory_Raw[Unit Cost])</f>
        <v>285869748.42999995</v>
      </c>
    </row>
    <row r="12" spans="1:20">
      <c r="E12" t="str">
        <v>Cleaning Supplies</v>
      </c>
      <c r="F12" s="51">
        <f>SUMIF(Inventory_Raw[Product Category],E12,Inventory_Raw[Inventory Value])</f>
        <v>3253503683.52</v>
      </c>
      <c r="G12" s="31">
        <f>SUMIF(Inventory_Raw[Product Category],E12,Inventory_Raw[Quantity On Hand])</f>
        <v>36485</v>
      </c>
      <c r="M12" t="str">
        <v>Guangzhou Sunrise Trading</v>
      </c>
      <c r="N12" s="51">
        <f>SUMIF(Inventory_Raw[Supplier Name],M12,Inventory_Raw[Inventory Value])</f>
        <v>6480063835.1000023</v>
      </c>
      <c r="P12" s="28" t="str">
        <f t="shared" si="0"/>
        <v>Cleaning Supplies</v>
      </c>
      <c r="Q12" s="66" cm="1">
        <f t="array" ref="Q12">SUMPRODUCT((Inventory_Raw[Product Category]=P12)*(Inventory_Raw[Reorder Required]="Yes")*((Inventory_Raw[Reorder Level]-Inventory_Raw[Available Quantity])&gt;0)*(Inventory_Raw[Reorder Level]-Inventory_Raw[Available Quantity])*Inventory_Raw[Unit Cost])</f>
        <v>143429922.54999998</v>
      </c>
    </row>
    <row r="13" spans="1:20">
      <c r="E13" t="str">
        <v>Audio Equipment</v>
      </c>
      <c r="F13" s="51">
        <f>SUMIF(Inventory_Raw[Product Category],E13,Inventory_Raw[Inventory Value])</f>
        <v>3175402030.9099979</v>
      </c>
      <c r="G13" s="31">
        <f>SUMIF(Inventory_Raw[Product Category],E13,Inventory_Raw[Quantity On Hand])</f>
        <v>35341</v>
      </c>
      <c r="M13" t="str">
        <v>Redington Gulf Fze</v>
      </c>
      <c r="N13" s="51">
        <f>SUMIF(Inventory_Raw[Supplier Name],M13,Inventory_Raw[Inventory Value])</f>
        <v>6230064960.8999968</v>
      </c>
      <c r="P13" s="28" t="str">
        <f t="shared" si="0"/>
        <v>Audio Equipment</v>
      </c>
      <c r="Q13" s="66" cm="1">
        <f t="array" ref="Q13">SUMPRODUCT((Inventory_Raw[Product Category]=P13)*(Inventory_Raw[Reorder Required]="Yes")*((Inventory_Raw[Reorder Level]-Inventory_Raw[Available Quantity])&gt;0)*(Inventory_Raw[Reorder Level]-Inventory_Raw[Available Quantity])*Inventory_Raw[Unit Cost])</f>
        <v>183916424.91000003</v>
      </c>
    </row>
    <row r="14" spans="1:20">
      <c r="E14" t="str">
        <v>Computer Accessories</v>
      </c>
      <c r="F14" s="51">
        <f>SUMIF(Inventory_Raw[Product Category],E14,Inventory_Raw[Inventory Value])</f>
        <v>1415261125.1699989</v>
      </c>
      <c r="G14" s="31">
        <f>SUMIF(Inventory_Raw[Product Category],E14,Inventory_Raw[Quantity On Hand])</f>
        <v>38756</v>
      </c>
      <c r="P14" s="28" t="str">
        <f t="shared" si="0"/>
        <v>Computer Accessories</v>
      </c>
      <c r="Q14" s="66" cm="1">
        <f t="array" ref="Q14">SUMPRODUCT((Inventory_Raw[Product Category]=P14)*(Inventory_Raw[Reorder Required]="Yes")*((Inventory_Raw[Reorder Level]-Inventory_Raw[Available Quantity])&gt;0)*(Inventory_Raw[Reorder Level]-Inventory_Raw[Available Quantity])*Inventory_Raw[Unit Cost])</f>
        <v>74526794.150000006</v>
      </c>
    </row>
    <row r="15" spans="1:20">
      <c r="E15" t="str">
        <v>Office Supplies</v>
      </c>
      <c r="F15" s="51">
        <f>SUMIF(Inventory_Raw[Product Category],E15,Inventory_Raw[Inventory Value])</f>
        <v>1082022799.8700008</v>
      </c>
      <c r="G15" s="31">
        <f>SUMIF(Inventory_Raw[Product Category],E15,Inventory_Raw[Quantity On Hand])</f>
        <v>39904</v>
      </c>
      <c r="P15" s="28" t="str">
        <f t="shared" si="0"/>
        <v>Office Supplies</v>
      </c>
      <c r="Q15" s="66" cm="1">
        <f t="array" ref="Q15">SUMPRODUCT((Inventory_Raw[Product Category]=P15)*(Inventory_Raw[Reorder Required]="Yes")*((Inventory_Raw[Reorder Level]-Inventory_Raw[Available Quantity])&gt;0)*(Inventory_Raw[Reorder Level]-Inventory_Raw[Available Quantity])*Inventory_Raw[Unit Cost])</f>
        <v>63695197.109999985</v>
      </c>
    </row>
    <row r="16" spans="1:20">
      <c r="F16" s="31"/>
      <c r="G16" s="31"/>
    </row>
    <row r="19" spans="1:8">
      <c r="A19" s="52" t="s">
        <v>18794</v>
      </c>
    </row>
    <row r="20" spans="1:8">
      <c r="A20" s="26" t="s">
        <v>3</v>
      </c>
      <c r="B20" s="26" t="s">
        <v>1</v>
      </c>
      <c r="C20" s="26" t="s">
        <v>9</v>
      </c>
      <c r="D20" s="26" t="s">
        <v>18795</v>
      </c>
      <c r="E20" s="26" t="s">
        <v>19</v>
      </c>
      <c r="F20" s="26" t="s">
        <v>18796</v>
      </c>
      <c r="G20" s="26" t="s">
        <v>18797</v>
      </c>
      <c r="H20" s="26" t="s">
        <v>25</v>
      </c>
    </row>
    <row r="21" spans="1:8">
      <c r="A21" s="28" t="str" cm="1">
        <f t="array" ref="A21:A35">INDEX(_xlfn.SORTBY(_xlfn._xlws.FILTER(Inventory_Raw[Product Name],Inventory_Raw[Reorder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Hp Spectre X360</v>
      </c>
      <c r="B21" s="28" t="str" cm="1">
        <f t="array" ref="B21:B35">INDEX(_xlfn.SORTBY(_xlfn._xlws.FILTER(Inventory_Raw[SKU],Inventory_Raw[Reorder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HP-LAP-0006</v>
      </c>
      <c r="C21" s="28" t="str" cm="1">
        <f t="array" ref="C21:C35">INDEX(_xlfn.SORTBY(_xlfn._xlws.FILTER(Inventory_Raw[Warehouse],Inventory_Raw[Reorder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LAG-DC</v>
      </c>
      <c r="D21" s="34" cm="1">
        <f t="array" ref="D21:D35">INDEX(_xlfn.SORTBY(_xlfn._xlws.FILTER(Inventory_Raw[Available Quantity],Inventory_Raw[Reorder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0</v>
      </c>
      <c r="E21" s="34" cm="1">
        <f t="array" ref="E21:E35">INDEX(_xlfn.SORTBY(_xlfn._xlws.FILTER(Inventory_Raw[Reorder Level],Inventory_Raw[Reorder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100</v>
      </c>
      <c r="F21" s="34">
        <f>E21-D21</f>
        <v>100</v>
      </c>
      <c r="G21" s="28" t="str" cm="1">
        <f t="array" ref="G21:G35">INDEX(_xlfn.SORTBY(_xlfn._xlws.FILTER(Inventory_Raw[Supplier Name],Inventory_Raw[Reorder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Shenzhen Globex Electronics</v>
      </c>
      <c r="H21" s="35" cm="1">
        <f t="array" ref="H21:H35">INDEX(_xlfn.SORTBY(_xlfn._xlws.FILTER(Inventory_Raw[Lead Time (Days)],Inventory_Raw[Reorder Required]="Yes"),_xlfn._xlws.FILTER(Inventory_Raw[Reorder Level]-Inventory_Raw[Available Quantity],Inventory_Raw[Reorder Required]="Yes"),-1,_xlfn._xlws.FILTER(Inventory_Raw[Unit Cost],Inventory_Raw[Reorder Required]="Yes"),-1,_xlfn._xlws.FILTER(Inventory_Raw[Lead Time (Days)],Inventory_Raw[Reorder Required]="Yes"),-1),_xlfn.SEQUENCE(15))</f>
        <v>35</v>
      </c>
    </row>
    <row r="22" spans="1:8">
      <c r="A22" s="28" t="str">
        <v>Microsoft Surface Laptop 5</v>
      </c>
      <c r="B22" s="28" t="str">
        <v>MSF-LAP-0033</v>
      </c>
      <c r="C22" s="28" t="str">
        <v>ABJ-RW</v>
      </c>
      <c r="D22" s="34">
        <v>0</v>
      </c>
      <c r="E22" s="34">
        <v>100</v>
      </c>
      <c r="F22" s="34">
        <f t="shared" ref="F22:F35" si="2">E22-D22</f>
        <v>100</v>
      </c>
      <c r="G22" s="28" t="str">
        <v>Slot Systems Limited</v>
      </c>
      <c r="H22" s="35">
        <v>6</v>
      </c>
    </row>
    <row r="23" spans="1:8">
      <c r="A23" s="28" t="str">
        <v>Cisco Meraki Mv12 Camera</v>
      </c>
      <c r="B23" s="28" t="str">
        <v>CIS-CCT-0024</v>
      </c>
      <c r="C23" s="28" t="str">
        <v>LAG-DC</v>
      </c>
      <c r="D23" s="34">
        <v>0</v>
      </c>
      <c r="E23" s="34">
        <v>100</v>
      </c>
      <c r="F23" s="34">
        <f t="shared" si="2"/>
        <v>100</v>
      </c>
      <c r="G23" s="28" t="str">
        <v>N/A</v>
      </c>
      <c r="H23" s="35">
        <v>35</v>
      </c>
    </row>
    <row r="24" spans="1:8">
      <c r="A24" s="28" t="str">
        <v>Ubiquiti Unifi Ap Ac Pro</v>
      </c>
      <c r="B24" s="28" t="str">
        <v>UBI-NET-0111</v>
      </c>
      <c r="C24" s="28" t="str">
        <v>PHC-DC</v>
      </c>
      <c r="D24" s="34">
        <v>0</v>
      </c>
      <c r="E24" s="34">
        <v>100</v>
      </c>
      <c r="F24" s="34">
        <f t="shared" si="2"/>
        <v>100</v>
      </c>
      <c r="G24" s="28" t="str">
        <v>Td Africa Distribution Ltd</v>
      </c>
      <c r="H24" s="35">
        <v>8</v>
      </c>
    </row>
    <row r="25" spans="1:8">
      <c r="A25" s="28" t="str">
        <v>Cisco Meraki Mv12 Camera</v>
      </c>
      <c r="B25" s="28" t="str">
        <v>CIS-CCT-0017</v>
      </c>
      <c r="C25" s="28" t="str">
        <v>LAG-DC</v>
      </c>
      <c r="D25" s="34">
        <v>0</v>
      </c>
      <c r="E25" s="34">
        <v>100</v>
      </c>
      <c r="F25" s="34">
        <f t="shared" si="2"/>
        <v>100</v>
      </c>
      <c r="G25" s="28" t="str">
        <v>Yudala Tech Supplies</v>
      </c>
      <c r="H25" s="35">
        <v>7</v>
      </c>
    </row>
    <row r="26" spans="1:8">
      <c r="A26" s="28" t="str">
        <v>Ubiquiti Unifi Switch 24</v>
      </c>
      <c r="B26" s="28" t="str">
        <v>UBI-NET-0024</v>
      </c>
      <c r="C26" s="28" t="str">
        <v>LAG-DC</v>
      </c>
      <c r="D26" s="34">
        <v>0</v>
      </c>
      <c r="E26" s="34">
        <v>100</v>
      </c>
      <c r="F26" s="34">
        <f t="shared" si="2"/>
        <v>100</v>
      </c>
      <c r="G26" s="28" t="str">
        <v>Td Africa Distribution Ltd</v>
      </c>
      <c r="H26" s="35">
        <v>8</v>
      </c>
    </row>
    <row r="27" spans="1:8">
      <c r="A27" s="28" t="str">
        <v>Hp Slate 7 Tablet</v>
      </c>
      <c r="B27" s="28" t="str">
        <v>HP-MOB-0109</v>
      </c>
      <c r="C27" s="28" t="str">
        <v>PHC-DC</v>
      </c>
      <c r="D27" s="34">
        <v>0</v>
      </c>
      <c r="E27" s="34">
        <v>100</v>
      </c>
      <c r="F27" s="34">
        <f t="shared" si="2"/>
        <v>100</v>
      </c>
      <c r="G27" s="28" t="str">
        <v>Shenzhen Globex Electronics</v>
      </c>
      <c r="H27" s="35">
        <v>33</v>
      </c>
    </row>
    <row r="28" spans="1:8">
      <c r="A28" s="28" t="str">
        <v>Hp Laserjet Pro M404Dn</v>
      </c>
      <c r="B28" s="28" t="str">
        <v>HP-PRN-0024</v>
      </c>
      <c r="C28" s="28" t="str">
        <v>ABJ-RW</v>
      </c>
      <c r="D28" s="34">
        <v>0</v>
      </c>
      <c r="E28" s="34">
        <v>100</v>
      </c>
      <c r="F28" s="34">
        <f t="shared" si="2"/>
        <v>100</v>
      </c>
      <c r="G28" s="28" t="str">
        <v>N/A</v>
      </c>
      <c r="H28" s="35">
        <v>19</v>
      </c>
    </row>
    <row r="29" spans="1:8">
      <c r="A29" s="28" t="str">
        <v>Cisco Catalyst 2960 Switch</v>
      </c>
      <c r="B29" s="28" t="str">
        <v>CIS-NET-0010</v>
      </c>
      <c r="C29" s="28" t="str">
        <v>LAG-DC</v>
      </c>
      <c r="D29" s="34">
        <v>0</v>
      </c>
      <c r="E29" s="34">
        <v>100</v>
      </c>
      <c r="F29" s="34">
        <f t="shared" si="2"/>
        <v>100</v>
      </c>
      <c r="G29" s="28" t="str">
        <v>Shenzhen Globex Electronics</v>
      </c>
      <c r="H29" s="35">
        <v>39</v>
      </c>
    </row>
    <row r="30" spans="1:8">
      <c r="A30" s="28" t="str">
        <v>Epson L121 Single Function</v>
      </c>
      <c r="B30" s="28" t="str">
        <v>EPS-PRN-0042</v>
      </c>
      <c r="C30" s="28" t="str">
        <v>PHC-DC</v>
      </c>
      <c r="D30" s="34">
        <v>0</v>
      </c>
      <c r="E30" s="34">
        <v>100</v>
      </c>
      <c r="F30" s="34">
        <f t="shared" si="2"/>
        <v>100</v>
      </c>
      <c r="G30" s="28" t="str">
        <v>Slot Systems Limited</v>
      </c>
      <c r="H30" s="35">
        <v>2</v>
      </c>
    </row>
    <row r="31" spans="1:8">
      <c r="A31" s="28" t="str">
        <v>Samsung Galaxy A14</v>
      </c>
      <c r="B31" s="28" t="str">
        <v>SAM-MOB-0091</v>
      </c>
      <c r="C31" s="28" t="str">
        <v>PHC-DC</v>
      </c>
      <c r="D31" s="34">
        <v>0</v>
      </c>
      <c r="E31" s="34">
        <v>100</v>
      </c>
      <c r="F31" s="34">
        <f t="shared" si="2"/>
        <v>100</v>
      </c>
      <c r="G31" s="28" t="str">
        <v>Slot Systems Limited</v>
      </c>
      <c r="H31" s="35">
        <v>2</v>
      </c>
    </row>
    <row r="32" spans="1:8">
      <c r="A32" s="28" t="str">
        <v>Ubiquiti Unifi Ap Ac Pro</v>
      </c>
      <c r="B32" s="28" t="str">
        <v>UBI-NET-0029</v>
      </c>
      <c r="C32" s="28" t="str">
        <v>LAG-DC</v>
      </c>
      <c r="D32" s="34">
        <v>0</v>
      </c>
      <c r="E32" s="34">
        <v>100</v>
      </c>
      <c r="F32" s="34">
        <f t="shared" si="2"/>
        <v>100</v>
      </c>
      <c r="G32" s="28" t="str">
        <v>Ingram Micro Mea</v>
      </c>
      <c r="H32" s="35">
        <v>22</v>
      </c>
    </row>
    <row r="33" spans="1:8">
      <c r="A33" s="28" t="str">
        <v>Cisco Meraki Mv12 Camera</v>
      </c>
      <c r="B33" s="28" t="str">
        <v>CIS-CCT-0070</v>
      </c>
      <c r="C33" s="28" t="str">
        <v>PHC-DC</v>
      </c>
      <c r="D33" s="34">
        <v>0</v>
      </c>
      <c r="E33" s="34">
        <v>100</v>
      </c>
      <c r="F33" s="34">
        <f t="shared" si="2"/>
        <v>100</v>
      </c>
      <c r="G33" s="28" t="str">
        <v>Westgate Technologies</v>
      </c>
      <c r="H33" s="35">
        <v>9</v>
      </c>
    </row>
    <row r="34" spans="1:8">
      <c r="A34" s="28" t="str">
        <v>Ubiquiti Edgerouter X</v>
      </c>
      <c r="B34" s="28" t="str">
        <v>UBI-NET-0032</v>
      </c>
      <c r="C34" s="28" t="str">
        <v>LAG-DC</v>
      </c>
      <c r="D34" s="34">
        <v>0</v>
      </c>
      <c r="E34" s="34">
        <v>100</v>
      </c>
      <c r="F34" s="34">
        <f t="shared" si="2"/>
        <v>100</v>
      </c>
      <c r="G34" s="28" t="str">
        <v>Td Africa Distribution Ltd</v>
      </c>
      <c r="H34" s="35">
        <v>11</v>
      </c>
    </row>
    <row r="35" spans="1:8">
      <c r="A35" s="28" t="str">
        <v>Cisco Meraki Mv12 Camera</v>
      </c>
      <c r="B35" s="28" t="str">
        <v>CIS-CCT-0013</v>
      </c>
      <c r="C35" s="28" t="str">
        <v>LAG-DC</v>
      </c>
      <c r="D35" s="34">
        <v>0</v>
      </c>
      <c r="E35" s="34">
        <v>100</v>
      </c>
      <c r="F35" s="34">
        <f t="shared" si="2"/>
        <v>100</v>
      </c>
      <c r="G35" s="28" t="str">
        <v>Pamtech Group</v>
      </c>
      <c r="H35" s="35">
        <v>10</v>
      </c>
    </row>
  </sheetData>
  <conditionalFormatting sqref="F21:F35">
    <cfRule type="colorScale" priority="1">
      <colorScale>
        <cfvo type="min"/>
        <cfvo type="max"/>
        <color rgb="FFFFFFFF"/>
        <color rgb="FFF8696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8C9ED-EE0E-4353-868E-15DCCA71DD75}">
  <sheetPr codeName="Sheet2"/>
  <dimension ref="A1:B7"/>
  <sheetViews>
    <sheetView workbookViewId="0">
      <selection sqref="A1:B7"/>
    </sheetView>
  </sheetViews>
  <sheetFormatPr defaultRowHeight="15"/>
  <cols>
    <col min="1" max="1" width="15.42578125" bestFit="1" customWidth="1"/>
    <col min="2" max="2" width="22.85546875" bestFit="1" customWidth="1"/>
  </cols>
  <sheetData>
    <row r="1" spans="1:2">
      <c r="A1" s="3" t="s">
        <v>18784</v>
      </c>
      <c r="B1" s="3" t="s">
        <v>18785</v>
      </c>
    </row>
    <row r="2" spans="1:2">
      <c r="A2" s="4" t="s">
        <v>18730</v>
      </c>
      <c r="B2" s="4" t="s">
        <v>18731</v>
      </c>
    </row>
    <row r="3" spans="1:2">
      <c r="A3" s="4" t="s">
        <v>18732</v>
      </c>
      <c r="B3" s="63" t="s">
        <v>18840</v>
      </c>
    </row>
    <row r="4" spans="1:2">
      <c r="A4" s="4" t="s">
        <v>18733</v>
      </c>
      <c r="B4" s="20" cm="1">
        <f t="array" ref="B4">LOOKUP(2,1/(Refresh_Log!A:A&lt;&gt;""),Refresh_Log!A:A)+LOOKUP(2,1/(Refresh_Log!B:B&lt;&gt;""),Refresh_Log!B:B)</f>
        <v>46240.722094907411</v>
      </c>
    </row>
    <row r="5" spans="1:2">
      <c r="A5" s="4" t="s">
        <v>18734</v>
      </c>
      <c r="B5" s="19" t="str" cm="1">
        <f t="array" ref="B5">LOOKUP(2,1/(Refresh_Log!E:E&lt;&gt;""),Refresh_Log!E:E)</f>
        <v>SUCCESS</v>
      </c>
    </row>
    <row r="6" spans="1:2">
      <c r="A6" s="4" t="s">
        <v>18735</v>
      </c>
      <c r="B6" s="21" t="s">
        <v>18749</v>
      </c>
    </row>
    <row r="7" spans="1:2">
      <c r="A7" s="4" t="s">
        <v>18736</v>
      </c>
      <c r="B7" s="21" t="s">
        <v>18750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0A1EB-6D00-4E0C-8FE6-5DDC50E2FA78}">
  <sheetPr codeName="Sheet3"/>
  <dimension ref="A1:E7"/>
  <sheetViews>
    <sheetView workbookViewId="0">
      <selection activeCell="E2" sqref="E2"/>
    </sheetView>
  </sheetViews>
  <sheetFormatPr defaultRowHeight="15"/>
  <cols>
    <col min="1" max="1" width="15.5703125" customWidth="1"/>
    <col min="2" max="2" width="12.7109375" bestFit="1" customWidth="1"/>
    <col min="3" max="3" width="14.28515625" bestFit="1" customWidth="1"/>
    <col min="4" max="4" width="15" bestFit="1" customWidth="1"/>
  </cols>
  <sheetData>
    <row r="1" spans="1:5">
      <c r="A1" t="s">
        <v>18737</v>
      </c>
      <c r="B1" t="s">
        <v>18738</v>
      </c>
      <c r="C1" t="s">
        <v>18739</v>
      </c>
      <c r="D1" t="s">
        <v>18740</v>
      </c>
      <c r="E1" t="s">
        <v>18741</v>
      </c>
    </row>
    <row r="2" spans="1:5">
      <c r="A2" s="2">
        <v>46202</v>
      </c>
      <c r="B2" s="5">
        <v>0.90393518518518512</v>
      </c>
      <c r="C2" t="s">
        <v>18748</v>
      </c>
      <c r="D2">
        <v>3401</v>
      </c>
      <c r="E2" t="s">
        <v>18747</v>
      </c>
    </row>
    <row r="3" spans="1:5">
      <c r="A3" s="2">
        <v>46203</v>
      </c>
      <c r="B3" s="5">
        <v>0.56642361111111106</v>
      </c>
      <c r="C3" t="s">
        <v>18748</v>
      </c>
      <c r="D3">
        <v>3401</v>
      </c>
      <c r="E3" t="s">
        <v>18747</v>
      </c>
    </row>
    <row r="4" spans="1:5">
      <c r="A4" s="2">
        <v>46203</v>
      </c>
      <c r="B4" s="5">
        <v>0.56657407407407401</v>
      </c>
      <c r="C4" t="s">
        <v>18748</v>
      </c>
      <c r="D4">
        <v>3401</v>
      </c>
      <c r="E4" t="s">
        <v>18747</v>
      </c>
    </row>
    <row r="5" spans="1:5">
      <c r="A5" s="2">
        <v>46203</v>
      </c>
      <c r="B5" s="5">
        <v>0.59524305555555557</v>
      </c>
      <c r="C5" t="s">
        <v>18748</v>
      </c>
      <c r="D5">
        <v>3401</v>
      </c>
      <c r="E5" t="s">
        <v>18747</v>
      </c>
    </row>
    <row r="6" spans="1:5">
      <c r="A6" s="2">
        <v>46203</v>
      </c>
      <c r="B6" s="5">
        <v>0.60046296296296298</v>
      </c>
      <c r="C6" t="s">
        <v>18748</v>
      </c>
      <c r="D6">
        <v>3401</v>
      </c>
      <c r="E6" t="s">
        <v>18747</v>
      </c>
    </row>
    <row r="7" spans="1:5">
      <c r="A7" s="2">
        <v>46240</v>
      </c>
      <c r="B7" s="5">
        <v>0.72209490740740734</v>
      </c>
      <c r="C7" t="s">
        <v>18748</v>
      </c>
      <c r="D7">
        <v>3401</v>
      </c>
      <c r="E7" t="s">
        <v>18747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CAC67D-E5D9-408F-860E-BC4A028A08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Operations</vt:lpstr>
      <vt:lpstr>Inventory_Raw</vt:lpstr>
      <vt:lpstr>Data_Quality</vt:lpstr>
      <vt:lpstr>Inventory_Summary</vt:lpstr>
      <vt:lpstr>README</vt:lpstr>
      <vt:lpstr>Snapshot_History</vt:lpstr>
      <vt:lpstr>Dashboard_Data</vt:lpstr>
      <vt:lpstr>Inventory_Summary!Print_Area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2026-08-06T17:08:25Z</cp:lastPrinted>
  <dcterms:created xsi:type="dcterms:W3CDTF">2026-06-29T19:17:58Z</dcterms:created>
  <dcterms:modified xsi:type="dcterms:W3CDTF">2026-08-06T20:35:55Z</dcterms:modified>
</cp:coreProperties>
</file>